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5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microsoft.com/office/2011/relationships/webextensiontaskpanes" Target="xl/webextensions/taskpanes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016"/>
  <workbookPr hidePivotFieldList="1"/>
  <mc:AlternateContent xmlns:mc="http://schemas.openxmlformats.org/markup-compatibility/2006">
    <mc:Choice Requires="x15">
      <x15ac:absPath xmlns:x15ac="http://schemas.microsoft.com/office/spreadsheetml/2010/11/ac" url="/Users/petteringebregtsen/Google Drive/"/>
    </mc:Choice>
  </mc:AlternateContent>
  <bookViews>
    <workbookView xWindow="1880" yWindow="680" windowWidth="23920" windowHeight="15460" tabRatio="500" firstSheet="4" activeTab="7"/>
  </bookViews>
  <sheets>
    <sheet name="Filter" sheetId="1" r:id="rId1"/>
    <sheet name="MHO-Analyse" sheetId="2" r:id="rId2"/>
    <sheet name="Diagram" sheetId="35" r:id="rId3"/>
    <sheet name="ABCfilter" sheetId="5" r:id="rId4"/>
    <sheet name="ABC-Analyse" sheetId="4" r:id="rId5"/>
    <sheet name="ABC Diagram" sheetId="34" r:id="rId6"/>
    <sheet name="Sammenligning MHO-ABC" sheetId="11" r:id="rId7"/>
    <sheet name="Lock-set" sheetId="9" r:id="rId8"/>
    <sheet name="LS-bestilling" sheetId="25" r:id="rId9"/>
    <sheet name="LS" sheetId="31" r:id="rId10"/>
    <sheet name="Hall C (2)" sheetId="32" r:id="rId11"/>
    <sheet name="Hall D (2)" sheetId="33" r:id="rId12"/>
    <sheet name="Drift" sheetId="19" r:id="rId13"/>
    <sheet name="Spørreundersøkelse" sheetId="37" r:id="rId14"/>
    <sheet name="Rutemetode" sheetId="38" r:id="rId15"/>
    <sheet name="Rutemetode sammenligning" sheetId="39" r:id="rId16"/>
    <sheet name="Statistikk" sheetId="3" r:id="rId17"/>
  </sheets>
  <definedNames>
    <definedName name="_xlnm._FilterDatabase" localSheetId="3" hidden="1">ABCfilter!$A$1:$O$1</definedName>
    <definedName name="_xlnm._FilterDatabase" localSheetId="0" hidden="1">Filter!$A$1:$J$4095</definedName>
    <definedName name="_xlnm._FilterDatabase" localSheetId="7" hidden="1">'Lock-set'!$AE$2:$AH$2</definedName>
    <definedName name="_xlnm._FilterDatabase" localSheetId="9" hidden="1">LS!$A$1:$D$1</definedName>
    <definedName name="_xlnm._FilterDatabase" localSheetId="8" hidden="1">'LS-bestilling'!$A$1:$K$15</definedName>
    <definedName name="solver_adj" localSheetId="12" hidden="1">Drift!$P$11:$P$22</definedName>
    <definedName name="solver_adj" localSheetId="0" hidden="1">Filter!$J$2:$J$4095</definedName>
    <definedName name="solver_cvg" localSheetId="12" hidden="1">0.0001</definedName>
    <definedName name="solver_cvg" localSheetId="0" hidden="1">0.0001</definedName>
    <definedName name="solver_drv" localSheetId="12" hidden="1">1</definedName>
    <definedName name="solver_drv" localSheetId="0" hidden="1">1</definedName>
    <definedName name="solver_eng" localSheetId="12" hidden="1">1</definedName>
    <definedName name="solver_eng" localSheetId="0" hidden="1">1</definedName>
    <definedName name="solver_eng" localSheetId="7" hidden="1">1</definedName>
    <definedName name="solver_itr" localSheetId="12" hidden="1">2147483647</definedName>
    <definedName name="solver_itr" localSheetId="0" hidden="1">2147483647</definedName>
    <definedName name="solver_lin" localSheetId="12" hidden="1">2</definedName>
    <definedName name="solver_lin" localSheetId="0" hidden="1">2</definedName>
    <definedName name="solver_lin" localSheetId="7" hidden="1">2</definedName>
    <definedName name="solver_mip" localSheetId="12" hidden="1">2147483647</definedName>
    <definedName name="solver_mip" localSheetId="0" hidden="1">2147483647</definedName>
    <definedName name="solver_mni" localSheetId="12" hidden="1">30</definedName>
    <definedName name="solver_mni" localSheetId="0" hidden="1">30</definedName>
    <definedName name="solver_mrt" localSheetId="12" hidden="1">0.075</definedName>
    <definedName name="solver_mrt" localSheetId="0" hidden="1">0.075</definedName>
    <definedName name="solver_msl" localSheetId="12" hidden="1">2</definedName>
    <definedName name="solver_msl" localSheetId="0" hidden="1">2</definedName>
    <definedName name="solver_neg" localSheetId="12" hidden="1">1</definedName>
    <definedName name="solver_neg" localSheetId="0" hidden="1">1</definedName>
    <definedName name="solver_neg" localSheetId="7" hidden="1">1</definedName>
    <definedName name="solver_nod" localSheetId="12" hidden="1">2147483647</definedName>
    <definedName name="solver_nod" localSheetId="0" hidden="1">2147483647</definedName>
    <definedName name="solver_num" localSheetId="12" hidden="1">0</definedName>
    <definedName name="solver_num" localSheetId="0" hidden="1">0</definedName>
    <definedName name="solver_num" localSheetId="7" hidden="1">0</definedName>
    <definedName name="solver_opt" localSheetId="12" hidden="1">Drift!$P$23</definedName>
    <definedName name="solver_opt" localSheetId="0" hidden="1">Filter!$J$4096</definedName>
    <definedName name="solver_opt" localSheetId="7" hidden="1">'Lock-set'!$AE$2</definedName>
    <definedName name="solver_pre" localSheetId="12" hidden="1">0.000001</definedName>
    <definedName name="solver_pre" localSheetId="0" hidden="1">0.000001</definedName>
    <definedName name="solver_rbv" localSheetId="12" hidden="1">1</definedName>
    <definedName name="solver_rbv" localSheetId="0" hidden="1">1</definedName>
    <definedName name="solver_rlx" localSheetId="12" hidden="1">2</definedName>
    <definedName name="solver_rlx" localSheetId="0" hidden="1">2</definedName>
    <definedName name="solver_rsd" localSheetId="12" hidden="1">0</definedName>
    <definedName name="solver_rsd" localSheetId="0" hidden="1">0</definedName>
    <definedName name="solver_scl" localSheetId="12" hidden="1">1</definedName>
    <definedName name="solver_scl" localSheetId="0" hidden="1">1</definedName>
    <definedName name="solver_sho" localSheetId="12" hidden="1">2</definedName>
    <definedName name="solver_sho" localSheetId="0" hidden="1">2</definedName>
    <definedName name="solver_ssz" localSheetId="12" hidden="1">100</definedName>
    <definedName name="solver_ssz" localSheetId="0" hidden="1">100</definedName>
    <definedName name="solver_tim" localSheetId="12" hidden="1">2147483647</definedName>
    <definedName name="solver_tim" localSheetId="0" hidden="1">2147483647</definedName>
    <definedName name="solver_tol" localSheetId="12" hidden="1">0.01</definedName>
    <definedName name="solver_tol" localSheetId="0" hidden="1">0.01</definedName>
    <definedName name="solver_typ" localSheetId="12" hidden="1">3</definedName>
    <definedName name="solver_typ" localSheetId="0" hidden="1">3</definedName>
    <definedName name="solver_typ" localSheetId="7" hidden="1">1</definedName>
    <definedName name="solver_val" localSheetId="12" hidden="1">27849.14</definedName>
    <definedName name="solver_val" localSheetId="0" hidden="1">35114</definedName>
    <definedName name="solver_val" localSheetId="7" hidden="1">0</definedName>
    <definedName name="solver_ver" localSheetId="12" hidden="1">2</definedName>
    <definedName name="solver_ver" localSheetId="0" hidden="1">2</definedName>
    <definedName name="solver_ver" localSheetId="7" hidden="1">2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5" i="39" l="1"/>
  <c r="D14" i="39"/>
  <c r="C15" i="39"/>
  <c r="C14" i="39"/>
  <c r="B15" i="39"/>
  <c r="B14" i="39"/>
  <c r="W6" i="39"/>
  <c r="W5" i="39"/>
  <c r="X5" i="39"/>
  <c r="X6" i="39"/>
  <c r="V2" i="5"/>
  <c r="B3" i="5"/>
  <c r="E3" i="5"/>
  <c r="B2" i="5"/>
  <c r="E2" i="5"/>
  <c r="B4" i="5"/>
  <c r="E4" i="5"/>
  <c r="B5" i="5"/>
  <c r="E5" i="5"/>
  <c r="B6" i="5"/>
  <c r="E6" i="5"/>
  <c r="B7" i="5"/>
  <c r="E7" i="5"/>
  <c r="B8" i="5"/>
  <c r="E8" i="5"/>
  <c r="B9" i="5"/>
  <c r="E9" i="5"/>
  <c r="B10" i="5"/>
  <c r="E10" i="5"/>
  <c r="B11" i="5"/>
  <c r="E11" i="5"/>
  <c r="B12" i="5"/>
  <c r="E12" i="5"/>
  <c r="B13" i="5"/>
  <c r="E13" i="5"/>
  <c r="B14" i="5"/>
  <c r="E14" i="5"/>
  <c r="B15" i="5"/>
  <c r="E15" i="5"/>
  <c r="B16" i="5"/>
  <c r="E16" i="5"/>
  <c r="B17" i="5"/>
  <c r="E17" i="5"/>
  <c r="B18" i="5"/>
  <c r="E18" i="5"/>
  <c r="B19" i="5"/>
  <c r="E19" i="5"/>
  <c r="B20" i="5"/>
  <c r="E20" i="5"/>
  <c r="B21" i="5"/>
  <c r="E21" i="5"/>
  <c r="B22" i="5"/>
  <c r="E22" i="5"/>
  <c r="B23" i="5"/>
  <c r="E23" i="5"/>
  <c r="B24" i="5"/>
  <c r="E24" i="5"/>
  <c r="B25" i="5"/>
  <c r="E25" i="5"/>
  <c r="B26" i="5"/>
  <c r="E26" i="5"/>
  <c r="B27" i="5"/>
  <c r="E27" i="5"/>
  <c r="B28" i="5"/>
  <c r="E28" i="5"/>
  <c r="B29" i="5"/>
  <c r="E29" i="5"/>
  <c r="B30" i="5"/>
  <c r="E30" i="5"/>
  <c r="B31" i="5"/>
  <c r="E31" i="5"/>
  <c r="B32" i="5"/>
  <c r="E32" i="5"/>
  <c r="B33" i="5"/>
  <c r="E33" i="5"/>
  <c r="B34" i="5"/>
  <c r="E34" i="5"/>
  <c r="B35" i="5"/>
  <c r="E35" i="5"/>
  <c r="B36" i="5"/>
  <c r="E36" i="5"/>
  <c r="B37" i="5"/>
  <c r="E37" i="5"/>
  <c r="B38" i="5"/>
  <c r="E38" i="5"/>
  <c r="B39" i="5"/>
  <c r="E39" i="5"/>
  <c r="B40" i="5"/>
  <c r="E40" i="5"/>
  <c r="B41" i="5"/>
  <c r="E41" i="5"/>
  <c r="B42" i="5"/>
  <c r="E42" i="5"/>
  <c r="B43" i="5"/>
  <c r="E43" i="5"/>
  <c r="B44" i="5"/>
  <c r="E44" i="5"/>
  <c r="B45" i="5"/>
  <c r="E45" i="5"/>
  <c r="B46" i="5"/>
  <c r="E46" i="5"/>
  <c r="B47" i="5"/>
  <c r="E47" i="5"/>
  <c r="B48" i="5"/>
  <c r="E48" i="5"/>
  <c r="B49" i="5"/>
  <c r="E49" i="5"/>
  <c r="B50" i="5"/>
  <c r="E50" i="5"/>
  <c r="B51" i="5"/>
  <c r="E51" i="5"/>
  <c r="B52" i="5"/>
  <c r="E52" i="5"/>
  <c r="B53" i="5"/>
  <c r="E53" i="5"/>
  <c r="B54" i="5"/>
  <c r="E54" i="5"/>
  <c r="B55" i="5"/>
  <c r="E55" i="5"/>
  <c r="B56" i="5"/>
  <c r="E56" i="5"/>
  <c r="B57" i="5"/>
  <c r="E57" i="5"/>
  <c r="B58" i="5"/>
  <c r="E58" i="5"/>
  <c r="B59" i="5"/>
  <c r="E59" i="5"/>
  <c r="B60" i="5"/>
  <c r="E60" i="5"/>
  <c r="B61" i="5"/>
  <c r="E61" i="5"/>
  <c r="B62" i="5"/>
  <c r="E62" i="5"/>
  <c r="B63" i="5"/>
  <c r="E63" i="5"/>
  <c r="B64" i="5"/>
  <c r="E64" i="5"/>
  <c r="B65" i="5"/>
  <c r="E65" i="5"/>
  <c r="B66" i="5"/>
  <c r="E66" i="5"/>
  <c r="B67" i="5"/>
  <c r="E67" i="5"/>
  <c r="B68" i="5"/>
  <c r="E68" i="5"/>
  <c r="B69" i="5"/>
  <c r="E69" i="5"/>
  <c r="B70" i="5"/>
  <c r="E70" i="5"/>
  <c r="B71" i="5"/>
  <c r="E71" i="5"/>
  <c r="B72" i="5"/>
  <c r="E72" i="5"/>
  <c r="B73" i="5"/>
  <c r="E73" i="5"/>
  <c r="B74" i="5"/>
  <c r="E74" i="5"/>
  <c r="B75" i="5"/>
  <c r="E75" i="5"/>
  <c r="B76" i="5"/>
  <c r="E76" i="5"/>
  <c r="B77" i="5"/>
  <c r="E77" i="5"/>
  <c r="B78" i="5"/>
  <c r="E78" i="5"/>
  <c r="B79" i="5"/>
  <c r="E79" i="5"/>
  <c r="B80" i="5"/>
  <c r="E80" i="5"/>
  <c r="B81" i="5"/>
  <c r="E81" i="5"/>
  <c r="B82" i="5"/>
  <c r="E82" i="5"/>
  <c r="B83" i="5"/>
  <c r="E83" i="5"/>
  <c r="B84" i="5"/>
  <c r="E84" i="5"/>
  <c r="B85" i="5"/>
  <c r="E85" i="5"/>
  <c r="B86" i="5"/>
  <c r="E86" i="5"/>
  <c r="B87" i="5"/>
  <c r="E87" i="5"/>
  <c r="B88" i="5"/>
  <c r="E88" i="5"/>
  <c r="B89" i="5"/>
  <c r="E89" i="5"/>
  <c r="B90" i="5"/>
  <c r="E90" i="5"/>
  <c r="B91" i="5"/>
  <c r="E91" i="5"/>
  <c r="B92" i="5"/>
  <c r="E92" i="5"/>
  <c r="B93" i="5"/>
  <c r="E93" i="5"/>
  <c r="B94" i="5"/>
  <c r="E94" i="5"/>
  <c r="B95" i="5"/>
  <c r="E95" i="5"/>
  <c r="B96" i="5"/>
  <c r="E96" i="5"/>
  <c r="B97" i="5"/>
  <c r="E97" i="5"/>
  <c r="B98" i="5"/>
  <c r="E98" i="5"/>
  <c r="B99" i="5"/>
  <c r="E99" i="5"/>
  <c r="B100" i="5"/>
  <c r="E100" i="5"/>
  <c r="B101" i="5"/>
  <c r="E101" i="5"/>
  <c r="B102" i="5"/>
  <c r="E102" i="5"/>
  <c r="B103" i="5"/>
  <c r="E103" i="5"/>
  <c r="B104" i="5"/>
  <c r="E104" i="5"/>
  <c r="B105" i="5"/>
  <c r="E105" i="5"/>
  <c r="B106" i="5"/>
  <c r="E106" i="5"/>
  <c r="B107" i="5"/>
  <c r="E107" i="5"/>
  <c r="B108" i="5"/>
  <c r="E108" i="5"/>
  <c r="B109" i="5"/>
  <c r="E109" i="5"/>
  <c r="B110" i="5"/>
  <c r="E110" i="5"/>
  <c r="B111" i="5"/>
  <c r="E111" i="5"/>
  <c r="B112" i="5"/>
  <c r="E112" i="5"/>
  <c r="B113" i="5"/>
  <c r="E113" i="5"/>
  <c r="B114" i="5"/>
  <c r="E114" i="5"/>
  <c r="B115" i="5"/>
  <c r="E115" i="5"/>
  <c r="B116" i="5"/>
  <c r="E116" i="5"/>
  <c r="B117" i="5"/>
  <c r="E117" i="5"/>
  <c r="B118" i="5"/>
  <c r="E118" i="5"/>
  <c r="B119" i="5"/>
  <c r="E119" i="5"/>
  <c r="B120" i="5"/>
  <c r="E120" i="5"/>
  <c r="B121" i="5"/>
  <c r="E121" i="5"/>
  <c r="B122" i="5"/>
  <c r="E122" i="5"/>
  <c r="B123" i="5"/>
  <c r="E123" i="5"/>
  <c r="B124" i="5"/>
  <c r="E124" i="5"/>
  <c r="B125" i="5"/>
  <c r="E125" i="5"/>
  <c r="B126" i="5"/>
  <c r="E126" i="5"/>
  <c r="B127" i="5"/>
  <c r="E127" i="5"/>
  <c r="B128" i="5"/>
  <c r="E128" i="5"/>
  <c r="B129" i="5"/>
  <c r="E129" i="5"/>
  <c r="B130" i="5"/>
  <c r="E130" i="5"/>
  <c r="B131" i="5"/>
  <c r="E131" i="5"/>
  <c r="B132" i="5"/>
  <c r="E132" i="5"/>
  <c r="B133" i="5"/>
  <c r="E133" i="5"/>
  <c r="B134" i="5"/>
  <c r="E134" i="5"/>
  <c r="B135" i="5"/>
  <c r="E135" i="5"/>
  <c r="B136" i="5"/>
  <c r="E136" i="5"/>
  <c r="B137" i="5"/>
  <c r="E137" i="5"/>
  <c r="B138" i="5"/>
  <c r="E138" i="5"/>
  <c r="B139" i="5"/>
  <c r="E139" i="5"/>
  <c r="B140" i="5"/>
  <c r="E140" i="5"/>
  <c r="B141" i="5"/>
  <c r="E141" i="5"/>
  <c r="B142" i="5"/>
  <c r="E142" i="5"/>
  <c r="B143" i="5"/>
  <c r="E143" i="5"/>
  <c r="B144" i="5"/>
  <c r="E144" i="5"/>
  <c r="B145" i="5"/>
  <c r="E145" i="5"/>
  <c r="B146" i="5"/>
  <c r="E146" i="5"/>
  <c r="B147" i="5"/>
  <c r="E147" i="5"/>
  <c r="B148" i="5"/>
  <c r="E148" i="5"/>
  <c r="B149" i="5"/>
  <c r="E149" i="5"/>
  <c r="B150" i="5"/>
  <c r="E150" i="5"/>
  <c r="B151" i="5"/>
  <c r="E151" i="5"/>
  <c r="B152" i="5"/>
  <c r="E152" i="5"/>
  <c r="B153" i="5"/>
  <c r="E153" i="5"/>
  <c r="B154" i="5"/>
  <c r="E154" i="5"/>
  <c r="B155" i="5"/>
  <c r="E155" i="5"/>
  <c r="B156" i="5"/>
  <c r="E156" i="5"/>
  <c r="B157" i="5"/>
  <c r="E157" i="5"/>
  <c r="B158" i="5"/>
  <c r="E158" i="5"/>
  <c r="B159" i="5"/>
  <c r="E159" i="5"/>
  <c r="B160" i="5"/>
  <c r="E160" i="5"/>
  <c r="B161" i="5"/>
  <c r="E161" i="5"/>
  <c r="B162" i="5"/>
  <c r="E162" i="5"/>
  <c r="B163" i="5"/>
  <c r="E163" i="5"/>
  <c r="B164" i="5"/>
  <c r="E164" i="5"/>
  <c r="B165" i="5"/>
  <c r="E165" i="5"/>
  <c r="B166" i="5"/>
  <c r="E166" i="5"/>
  <c r="B167" i="5"/>
  <c r="E167" i="5"/>
  <c r="B168" i="5"/>
  <c r="E168" i="5"/>
  <c r="B169" i="5"/>
  <c r="E169" i="5"/>
  <c r="B170" i="5"/>
  <c r="E170" i="5"/>
  <c r="B171" i="5"/>
  <c r="E171" i="5"/>
  <c r="B172" i="5"/>
  <c r="E172" i="5"/>
  <c r="B173" i="5"/>
  <c r="E173" i="5"/>
  <c r="B174" i="5"/>
  <c r="E174" i="5"/>
  <c r="B175" i="5"/>
  <c r="E175" i="5"/>
  <c r="B176" i="5"/>
  <c r="E176" i="5"/>
  <c r="B177" i="5"/>
  <c r="E177" i="5"/>
  <c r="B178" i="5"/>
  <c r="E178" i="5"/>
  <c r="B179" i="5"/>
  <c r="E179" i="5"/>
  <c r="B180" i="5"/>
  <c r="E180" i="5"/>
  <c r="B181" i="5"/>
  <c r="E181" i="5"/>
  <c r="B182" i="5"/>
  <c r="E182" i="5"/>
  <c r="B183" i="5"/>
  <c r="E183" i="5"/>
  <c r="B184" i="5"/>
  <c r="E184" i="5"/>
  <c r="B185" i="5"/>
  <c r="E185" i="5"/>
  <c r="B186" i="5"/>
  <c r="E186" i="5"/>
  <c r="B187" i="5"/>
  <c r="E187" i="5"/>
  <c r="B188" i="5"/>
  <c r="E188" i="5"/>
  <c r="B189" i="5"/>
  <c r="E189" i="5"/>
  <c r="B190" i="5"/>
  <c r="E190" i="5"/>
  <c r="B191" i="5"/>
  <c r="E191" i="5"/>
  <c r="B192" i="5"/>
  <c r="E192" i="5"/>
  <c r="B193" i="5"/>
  <c r="E193" i="5"/>
  <c r="B194" i="5"/>
  <c r="E194" i="5"/>
  <c r="B195" i="5"/>
  <c r="E195" i="5"/>
  <c r="B196" i="5"/>
  <c r="E196" i="5"/>
  <c r="B197" i="5"/>
  <c r="E197" i="5"/>
  <c r="B198" i="5"/>
  <c r="E198" i="5"/>
  <c r="B199" i="5"/>
  <c r="E199" i="5"/>
  <c r="B200" i="5"/>
  <c r="E200" i="5"/>
  <c r="B201" i="5"/>
  <c r="E201" i="5"/>
  <c r="B202" i="5"/>
  <c r="E202" i="5"/>
  <c r="B203" i="5"/>
  <c r="E203" i="5"/>
  <c r="B204" i="5"/>
  <c r="E204" i="5"/>
  <c r="B205" i="5"/>
  <c r="E205" i="5"/>
  <c r="B206" i="5"/>
  <c r="E206" i="5"/>
  <c r="B207" i="5"/>
  <c r="E207" i="5"/>
  <c r="B208" i="5"/>
  <c r="E208" i="5"/>
  <c r="B209" i="5"/>
  <c r="E209" i="5"/>
  <c r="B210" i="5"/>
  <c r="E210" i="5"/>
  <c r="B211" i="5"/>
  <c r="E211" i="5"/>
  <c r="B212" i="5"/>
  <c r="E212" i="5"/>
  <c r="B213" i="5"/>
  <c r="E213" i="5"/>
  <c r="B214" i="5"/>
  <c r="E214" i="5"/>
  <c r="B215" i="5"/>
  <c r="E215" i="5"/>
  <c r="B216" i="5"/>
  <c r="E216" i="5"/>
  <c r="B217" i="5"/>
  <c r="E217" i="5"/>
  <c r="B218" i="5"/>
  <c r="E218" i="5"/>
  <c r="B219" i="5"/>
  <c r="E219" i="5"/>
  <c r="B220" i="5"/>
  <c r="E220" i="5"/>
  <c r="B221" i="5"/>
  <c r="E221" i="5"/>
  <c r="B222" i="5"/>
  <c r="E222" i="5"/>
  <c r="B223" i="5"/>
  <c r="E223" i="5"/>
  <c r="B224" i="5"/>
  <c r="E224" i="5"/>
  <c r="B225" i="5"/>
  <c r="E225" i="5"/>
  <c r="B226" i="5"/>
  <c r="E226" i="5"/>
  <c r="B227" i="5"/>
  <c r="E227" i="5"/>
  <c r="B228" i="5"/>
  <c r="E228" i="5"/>
  <c r="B229" i="5"/>
  <c r="E229" i="5"/>
  <c r="B230" i="5"/>
  <c r="E230" i="5"/>
  <c r="B231" i="5"/>
  <c r="E231" i="5"/>
  <c r="B232" i="5"/>
  <c r="E232" i="5"/>
  <c r="B233" i="5"/>
  <c r="E233" i="5"/>
  <c r="B234" i="5"/>
  <c r="E234" i="5"/>
  <c r="B235" i="5"/>
  <c r="E235" i="5"/>
  <c r="B236" i="5"/>
  <c r="E236" i="5"/>
  <c r="B237" i="5"/>
  <c r="E237" i="5"/>
  <c r="B238" i="5"/>
  <c r="E238" i="5"/>
  <c r="B239" i="5"/>
  <c r="E239" i="5"/>
  <c r="B240" i="5"/>
  <c r="E240" i="5"/>
  <c r="B241" i="5"/>
  <c r="E241" i="5"/>
  <c r="B242" i="5"/>
  <c r="E242" i="5"/>
  <c r="B243" i="5"/>
  <c r="E243" i="5"/>
  <c r="B244" i="5"/>
  <c r="E244" i="5"/>
  <c r="B245" i="5"/>
  <c r="E245" i="5"/>
  <c r="B246" i="5"/>
  <c r="E246" i="5"/>
  <c r="B247" i="5"/>
  <c r="E247" i="5"/>
  <c r="B248" i="5"/>
  <c r="E248" i="5"/>
  <c r="B249" i="5"/>
  <c r="E249" i="5"/>
  <c r="B250" i="5"/>
  <c r="E250" i="5"/>
  <c r="B251" i="5"/>
  <c r="E251" i="5"/>
  <c r="B252" i="5"/>
  <c r="E252" i="5"/>
  <c r="B253" i="5"/>
  <c r="E253" i="5"/>
  <c r="B254" i="5"/>
  <c r="E254" i="5"/>
  <c r="B255" i="5"/>
  <c r="E255" i="5"/>
  <c r="B256" i="5"/>
  <c r="E256" i="5"/>
  <c r="B257" i="5"/>
  <c r="E257" i="5"/>
  <c r="B258" i="5"/>
  <c r="E258" i="5"/>
  <c r="B259" i="5"/>
  <c r="E259" i="5"/>
  <c r="B260" i="5"/>
  <c r="E260" i="5"/>
  <c r="B261" i="5"/>
  <c r="E261" i="5"/>
  <c r="B262" i="5"/>
  <c r="E262" i="5"/>
  <c r="B263" i="5"/>
  <c r="E263" i="5"/>
  <c r="B264" i="5"/>
  <c r="E264" i="5"/>
  <c r="B265" i="5"/>
  <c r="E265" i="5"/>
  <c r="B266" i="5"/>
  <c r="E266" i="5"/>
  <c r="B267" i="5"/>
  <c r="E267" i="5"/>
  <c r="B268" i="5"/>
  <c r="E268" i="5"/>
  <c r="B269" i="5"/>
  <c r="E269" i="5"/>
  <c r="B270" i="5"/>
  <c r="E270" i="5"/>
  <c r="B271" i="5"/>
  <c r="E271" i="5"/>
  <c r="B272" i="5"/>
  <c r="E272" i="5"/>
  <c r="B273" i="5"/>
  <c r="E273" i="5"/>
  <c r="B274" i="5"/>
  <c r="E274" i="5"/>
  <c r="B275" i="5"/>
  <c r="E275" i="5"/>
  <c r="B276" i="5"/>
  <c r="E276" i="5"/>
  <c r="B277" i="5"/>
  <c r="E277" i="5"/>
  <c r="B278" i="5"/>
  <c r="E278" i="5"/>
  <c r="B279" i="5"/>
  <c r="E279" i="5"/>
  <c r="B280" i="5"/>
  <c r="E280" i="5"/>
  <c r="B281" i="5"/>
  <c r="E281" i="5"/>
  <c r="B282" i="5"/>
  <c r="E282" i="5"/>
  <c r="B283" i="5"/>
  <c r="E283" i="5"/>
  <c r="B284" i="5"/>
  <c r="E284" i="5"/>
  <c r="B285" i="5"/>
  <c r="E285" i="5"/>
  <c r="B286" i="5"/>
  <c r="E286" i="5"/>
  <c r="B287" i="5"/>
  <c r="E287" i="5"/>
  <c r="B288" i="5"/>
  <c r="E288" i="5"/>
  <c r="B289" i="5"/>
  <c r="E289" i="5"/>
  <c r="B290" i="5"/>
  <c r="E290" i="5"/>
  <c r="B291" i="5"/>
  <c r="E291" i="5"/>
  <c r="B292" i="5"/>
  <c r="E292" i="5"/>
  <c r="B293" i="5"/>
  <c r="E293" i="5"/>
  <c r="B294" i="5"/>
  <c r="E294" i="5"/>
  <c r="B295" i="5"/>
  <c r="E295" i="5"/>
  <c r="B296" i="5"/>
  <c r="E296" i="5"/>
  <c r="B297" i="5"/>
  <c r="E297" i="5"/>
  <c r="B298" i="5"/>
  <c r="E298" i="5"/>
  <c r="B299" i="5"/>
  <c r="E299" i="5"/>
  <c r="B300" i="5"/>
  <c r="E300" i="5"/>
  <c r="B301" i="5"/>
  <c r="E301" i="5"/>
  <c r="B302" i="5"/>
  <c r="E302" i="5"/>
  <c r="B303" i="5"/>
  <c r="E303" i="5"/>
  <c r="B304" i="5"/>
  <c r="E304" i="5"/>
  <c r="B305" i="5"/>
  <c r="E305" i="5"/>
  <c r="B306" i="5"/>
  <c r="E306" i="5"/>
  <c r="B307" i="5"/>
  <c r="E307" i="5"/>
  <c r="B308" i="5"/>
  <c r="E308" i="5"/>
  <c r="B309" i="5"/>
  <c r="E309" i="5"/>
  <c r="B310" i="5"/>
  <c r="E310" i="5"/>
  <c r="B311" i="5"/>
  <c r="E311" i="5"/>
  <c r="B312" i="5"/>
  <c r="E312" i="5"/>
  <c r="B313" i="5"/>
  <c r="E313" i="5"/>
  <c r="B314" i="5"/>
  <c r="E314" i="5"/>
  <c r="B315" i="5"/>
  <c r="E315" i="5"/>
  <c r="B316" i="5"/>
  <c r="E316" i="5"/>
  <c r="B317" i="5"/>
  <c r="E317" i="5"/>
  <c r="B318" i="5"/>
  <c r="E318" i="5"/>
  <c r="B319" i="5"/>
  <c r="E319" i="5"/>
  <c r="B320" i="5"/>
  <c r="E320" i="5"/>
  <c r="B321" i="5"/>
  <c r="E321" i="5"/>
  <c r="B322" i="5"/>
  <c r="E322" i="5"/>
  <c r="B323" i="5"/>
  <c r="E323" i="5"/>
  <c r="B324" i="5"/>
  <c r="E324" i="5"/>
  <c r="B325" i="5"/>
  <c r="E325" i="5"/>
  <c r="B326" i="5"/>
  <c r="E326" i="5"/>
  <c r="B327" i="5"/>
  <c r="E327" i="5"/>
  <c r="B328" i="5"/>
  <c r="E328" i="5"/>
  <c r="B329" i="5"/>
  <c r="E329" i="5"/>
  <c r="B330" i="5"/>
  <c r="E330" i="5"/>
  <c r="B331" i="5"/>
  <c r="E331" i="5"/>
  <c r="B332" i="5"/>
  <c r="E332" i="5"/>
  <c r="B333" i="5"/>
  <c r="E333" i="5"/>
  <c r="B334" i="5"/>
  <c r="E334" i="5"/>
  <c r="B335" i="5"/>
  <c r="E335" i="5"/>
  <c r="B336" i="5"/>
  <c r="E336" i="5"/>
  <c r="B337" i="5"/>
  <c r="E337" i="5"/>
  <c r="B338" i="5"/>
  <c r="E338" i="5"/>
  <c r="B339" i="5"/>
  <c r="E339" i="5"/>
  <c r="B340" i="5"/>
  <c r="E340" i="5"/>
  <c r="B341" i="5"/>
  <c r="E341" i="5"/>
  <c r="B342" i="5"/>
  <c r="E342" i="5"/>
  <c r="B343" i="5"/>
  <c r="E343" i="5"/>
  <c r="B344" i="5"/>
  <c r="E344" i="5"/>
  <c r="B345" i="5"/>
  <c r="E345" i="5"/>
  <c r="B346" i="5"/>
  <c r="E346" i="5"/>
  <c r="B347" i="5"/>
  <c r="E347" i="5"/>
  <c r="B348" i="5"/>
  <c r="E348" i="5"/>
  <c r="B349" i="5"/>
  <c r="E349" i="5"/>
  <c r="B350" i="5"/>
  <c r="E350" i="5"/>
  <c r="B351" i="5"/>
  <c r="E351" i="5"/>
  <c r="B352" i="5"/>
  <c r="E352" i="5"/>
  <c r="B353" i="5"/>
  <c r="E353" i="5"/>
  <c r="B354" i="5"/>
  <c r="E354" i="5"/>
  <c r="B355" i="5"/>
  <c r="E355" i="5"/>
  <c r="B356" i="5"/>
  <c r="E356" i="5"/>
  <c r="B357" i="5"/>
  <c r="E357" i="5"/>
  <c r="B358" i="5"/>
  <c r="E358" i="5"/>
  <c r="B359" i="5"/>
  <c r="E359" i="5"/>
  <c r="B360" i="5"/>
  <c r="E360" i="5"/>
  <c r="B361" i="5"/>
  <c r="E361" i="5"/>
  <c r="B362" i="5"/>
  <c r="E362" i="5"/>
  <c r="B363" i="5"/>
  <c r="E363" i="5"/>
  <c r="B364" i="5"/>
  <c r="E364" i="5"/>
  <c r="B365" i="5"/>
  <c r="E365" i="5"/>
  <c r="B366" i="5"/>
  <c r="E366" i="5"/>
  <c r="B367" i="5"/>
  <c r="E367" i="5"/>
  <c r="B368" i="5"/>
  <c r="E368" i="5"/>
  <c r="B369" i="5"/>
  <c r="E369" i="5"/>
  <c r="B370" i="5"/>
  <c r="E370" i="5"/>
  <c r="B371" i="5"/>
  <c r="E371" i="5"/>
  <c r="B372" i="5"/>
  <c r="E372" i="5"/>
  <c r="B373" i="5"/>
  <c r="E373" i="5"/>
  <c r="B374" i="5"/>
  <c r="E374" i="5"/>
  <c r="B375" i="5"/>
  <c r="E375" i="5"/>
  <c r="B376" i="5"/>
  <c r="E376" i="5"/>
  <c r="B377" i="5"/>
  <c r="E377" i="5"/>
  <c r="B378" i="5"/>
  <c r="E378" i="5"/>
  <c r="B379" i="5"/>
  <c r="E379" i="5"/>
  <c r="B380" i="5"/>
  <c r="E380" i="5"/>
  <c r="B381" i="5"/>
  <c r="E381" i="5"/>
  <c r="B382" i="5"/>
  <c r="E382" i="5"/>
  <c r="B383" i="5"/>
  <c r="E383" i="5"/>
  <c r="B384" i="5"/>
  <c r="E384" i="5"/>
  <c r="B385" i="5"/>
  <c r="E385" i="5"/>
  <c r="B386" i="5"/>
  <c r="E386" i="5"/>
  <c r="B387" i="5"/>
  <c r="E387" i="5"/>
  <c r="B388" i="5"/>
  <c r="E388" i="5"/>
  <c r="B389" i="5"/>
  <c r="E389" i="5"/>
  <c r="B390" i="5"/>
  <c r="E390" i="5"/>
  <c r="B391" i="5"/>
  <c r="E391" i="5"/>
  <c r="B392" i="5"/>
  <c r="E392" i="5"/>
  <c r="B393" i="5"/>
  <c r="E393" i="5"/>
  <c r="B394" i="5"/>
  <c r="E394" i="5"/>
  <c r="B395" i="5"/>
  <c r="E395" i="5"/>
  <c r="B396" i="5"/>
  <c r="E396" i="5"/>
  <c r="B397" i="5"/>
  <c r="E397" i="5"/>
  <c r="B398" i="5"/>
  <c r="E398" i="5"/>
  <c r="B399" i="5"/>
  <c r="E399" i="5"/>
  <c r="B400" i="5"/>
  <c r="E400" i="5"/>
  <c r="B401" i="5"/>
  <c r="E401" i="5"/>
  <c r="B402" i="5"/>
  <c r="E402" i="5"/>
  <c r="B403" i="5"/>
  <c r="E403" i="5"/>
  <c r="B404" i="5"/>
  <c r="E404" i="5"/>
  <c r="B405" i="5"/>
  <c r="E405" i="5"/>
  <c r="B406" i="5"/>
  <c r="E406" i="5"/>
  <c r="B407" i="5"/>
  <c r="E407" i="5"/>
  <c r="B408" i="5"/>
  <c r="E408" i="5"/>
  <c r="B409" i="5"/>
  <c r="E409" i="5"/>
  <c r="B410" i="5"/>
  <c r="E410" i="5"/>
  <c r="B411" i="5"/>
  <c r="E411" i="5"/>
  <c r="B412" i="5"/>
  <c r="E412" i="5"/>
  <c r="B413" i="5"/>
  <c r="E413" i="5"/>
  <c r="B414" i="5"/>
  <c r="E414" i="5"/>
  <c r="B415" i="5"/>
  <c r="E415" i="5"/>
  <c r="B416" i="5"/>
  <c r="E416" i="5"/>
  <c r="B417" i="5"/>
  <c r="E417" i="5"/>
  <c r="B418" i="5"/>
  <c r="E418" i="5"/>
  <c r="B419" i="5"/>
  <c r="E419" i="5"/>
  <c r="B420" i="5"/>
  <c r="E420" i="5"/>
  <c r="B421" i="5"/>
  <c r="E421" i="5"/>
  <c r="B422" i="5"/>
  <c r="E422" i="5"/>
  <c r="B423" i="5"/>
  <c r="E423" i="5"/>
  <c r="B424" i="5"/>
  <c r="E424" i="5"/>
  <c r="B425" i="5"/>
  <c r="E425" i="5"/>
  <c r="B426" i="5"/>
  <c r="E426" i="5"/>
  <c r="B427" i="5"/>
  <c r="E427" i="5"/>
  <c r="B428" i="5"/>
  <c r="E428" i="5"/>
  <c r="B429" i="5"/>
  <c r="E429" i="5"/>
  <c r="B430" i="5"/>
  <c r="E430" i="5"/>
  <c r="B431" i="5"/>
  <c r="E431" i="5"/>
  <c r="B432" i="5"/>
  <c r="E432" i="5"/>
  <c r="B433" i="5"/>
  <c r="E433" i="5"/>
  <c r="B434" i="5"/>
  <c r="E434" i="5"/>
  <c r="B435" i="5"/>
  <c r="E435" i="5"/>
  <c r="B436" i="5"/>
  <c r="E436" i="5"/>
  <c r="B437" i="5"/>
  <c r="E437" i="5"/>
  <c r="B438" i="5"/>
  <c r="E438" i="5"/>
  <c r="B439" i="5"/>
  <c r="E439" i="5"/>
  <c r="B440" i="5"/>
  <c r="E440" i="5"/>
  <c r="B441" i="5"/>
  <c r="E441" i="5"/>
  <c r="B442" i="5"/>
  <c r="E442" i="5"/>
  <c r="B443" i="5"/>
  <c r="E443" i="5"/>
  <c r="B444" i="5"/>
  <c r="E444" i="5"/>
  <c r="B445" i="5"/>
  <c r="E445" i="5"/>
  <c r="B446" i="5"/>
  <c r="E446" i="5"/>
  <c r="B447" i="5"/>
  <c r="E447" i="5"/>
  <c r="B448" i="5"/>
  <c r="E448" i="5"/>
  <c r="B449" i="5"/>
  <c r="E449" i="5"/>
  <c r="B450" i="5"/>
  <c r="E450" i="5"/>
  <c r="B451" i="5"/>
  <c r="E451" i="5"/>
  <c r="B452" i="5"/>
  <c r="E452" i="5"/>
  <c r="B453" i="5"/>
  <c r="E453" i="5"/>
  <c r="B454" i="5"/>
  <c r="E454" i="5"/>
  <c r="B455" i="5"/>
  <c r="E455" i="5"/>
  <c r="B456" i="5"/>
  <c r="E456" i="5"/>
  <c r="B457" i="5"/>
  <c r="E457" i="5"/>
  <c r="B458" i="5"/>
  <c r="E458" i="5"/>
  <c r="B459" i="5"/>
  <c r="E459" i="5"/>
  <c r="B460" i="5"/>
  <c r="E460" i="5"/>
  <c r="B461" i="5"/>
  <c r="E461" i="5"/>
  <c r="B462" i="5"/>
  <c r="E462" i="5"/>
  <c r="B463" i="5"/>
  <c r="E463" i="5"/>
  <c r="B464" i="5"/>
  <c r="E464" i="5"/>
  <c r="B465" i="5"/>
  <c r="E465" i="5"/>
  <c r="B466" i="5"/>
  <c r="E466" i="5"/>
  <c r="B467" i="5"/>
  <c r="E467" i="5"/>
  <c r="B468" i="5"/>
  <c r="E468" i="5"/>
  <c r="B469" i="5"/>
  <c r="E469" i="5"/>
  <c r="B470" i="5"/>
  <c r="E470" i="5"/>
  <c r="B471" i="5"/>
  <c r="E471" i="5"/>
  <c r="B472" i="5"/>
  <c r="E472" i="5"/>
  <c r="B473" i="5"/>
  <c r="E473" i="5"/>
  <c r="B474" i="5"/>
  <c r="E474" i="5"/>
  <c r="B475" i="5"/>
  <c r="E475" i="5"/>
  <c r="B476" i="5"/>
  <c r="E476" i="5"/>
  <c r="B477" i="5"/>
  <c r="E477" i="5"/>
  <c r="B478" i="5"/>
  <c r="E478" i="5"/>
  <c r="B479" i="5"/>
  <c r="E479" i="5"/>
  <c r="B480" i="5"/>
  <c r="E480" i="5"/>
  <c r="B481" i="5"/>
  <c r="E481" i="5"/>
  <c r="B482" i="5"/>
  <c r="E482" i="5"/>
  <c r="B483" i="5"/>
  <c r="E483" i="5"/>
  <c r="B484" i="5"/>
  <c r="E484" i="5"/>
  <c r="B485" i="5"/>
  <c r="E485" i="5"/>
  <c r="B486" i="5"/>
  <c r="E486" i="5"/>
  <c r="B487" i="5"/>
  <c r="E487" i="5"/>
  <c r="B488" i="5"/>
  <c r="E488" i="5"/>
  <c r="B489" i="5"/>
  <c r="E489" i="5"/>
  <c r="B490" i="5"/>
  <c r="E490" i="5"/>
  <c r="B491" i="5"/>
  <c r="E491" i="5"/>
  <c r="B492" i="5"/>
  <c r="E492" i="5"/>
  <c r="B493" i="5"/>
  <c r="E493" i="5"/>
  <c r="B494" i="5"/>
  <c r="E494" i="5"/>
  <c r="B495" i="5"/>
  <c r="E495" i="5"/>
  <c r="B496" i="5"/>
  <c r="E496" i="5"/>
  <c r="B497" i="5"/>
  <c r="E497" i="5"/>
  <c r="B498" i="5"/>
  <c r="E498" i="5"/>
  <c r="B499" i="5"/>
  <c r="E499" i="5"/>
  <c r="B500" i="5"/>
  <c r="E500" i="5"/>
  <c r="B501" i="5"/>
  <c r="E501" i="5"/>
  <c r="B502" i="5"/>
  <c r="E502" i="5"/>
  <c r="B503" i="5"/>
  <c r="E503" i="5"/>
  <c r="B504" i="5"/>
  <c r="E504" i="5"/>
  <c r="B505" i="5"/>
  <c r="E505" i="5"/>
  <c r="B506" i="5"/>
  <c r="E506" i="5"/>
  <c r="B507" i="5"/>
  <c r="E507" i="5"/>
  <c r="B508" i="5"/>
  <c r="E508" i="5"/>
  <c r="B509" i="5"/>
  <c r="E509" i="5"/>
  <c r="B510" i="5"/>
  <c r="E510" i="5"/>
  <c r="B511" i="5"/>
  <c r="E511" i="5"/>
  <c r="B512" i="5"/>
  <c r="E512" i="5"/>
  <c r="B513" i="5"/>
  <c r="E513" i="5"/>
  <c r="B514" i="5"/>
  <c r="E514" i="5"/>
  <c r="B515" i="5"/>
  <c r="E515" i="5"/>
  <c r="B516" i="5"/>
  <c r="E516" i="5"/>
  <c r="B517" i="5"/>
  <c r="E517" i="5"/>
  <c r="B518" i="5"/>
  <c r="E518" i="5"/>
  <c r="B519" i="5"/>
  <c r="E519" i="5"/>
  <c r="B520" i="5"/>
  <c r="E520" i="5"/>
  <c r="B521" i="5"/>
  <c r="E521" i="5"/>
  <c r="B522" i="5"/>
  <c r="E522" i="5"/>
  <c r="B523" i="5"/>
  <c r="E523" i="5"/>
  <c r="B524" i="5"/>
  <c r="E524" i="5"/>
  <c r="B525" i="5"/>
  <c r="E525" i="5"/>
  <c r="B526" i="5"/>
  <c r="E526" i="5"/>
  <c r="B527" i="5"/>
  <c r="E527" i="5"/>
  <c r="B528" i="5"/>
  <c r="E528" i="5"/>
  <c r="B529" i="5"/>
  <c r="E529" i="5"/>
  <c r="B530" i="5"/>
  <c r="E530" i="5"/>
  <c r="B531" i="5"/>
  <c r="E531" i="5"/>
  <c r="B532" i="5"/>
  <c r="E532" i="5"/>
  <c r="B533" i="5"/>
  <c r="E533" i="5"/>
  <c r="B534" i="5"/>
  <c r="E534" i="5"/>
  <c r="B535" i="5"/>
  <c r="E535" i="5"/>
  <c r="B536" i="5"/>
  <c r="E536" i="5"/>
  <c r="B537" i="5"/>
  <c r="E537" i="5"/>
  <c r="B538" i="5"/>
  <c r="E538" i="5"/>
  <c r="B539" i="5"/>
  <c r="E539" i="5"/>
  <c r="B540" i="5"/>
  <c r="E540" i="5"/>
  <c r="B541" i="5"/>
  <c r="E541" i="5"/>
  <c r="B542" i="5"/>
  <c r="E542" i="5"/>
  <c r="B543" i="5"/>
  <c r="E543" i="5"/>
  <c r="B544" i="5"/>
  <c r="E544" i="5"/>
  <c r="B545" i="5"/>
  <c r="E545" i="5"/>
  <c r="B546" i="5"/>
  <c r="E546" i="5"/>
  <c r="B547" i="5"/>
  <c r="E547" i="5"/>
  <c r="B548" i="5"/>
  <c r="E548" i="5"/>
  <c r="B549" i="5"/>
  <c r="E549" i="5"/>
  <c r="B550" i="5"/>
  <c r="E550" i="5"/>
  <c r="B551" i="5"/>
  <c r="E551" i="5"/>
  <c r="B552" i="5"/>
  <c r="E552" i="5"/>
  <c r="B553" i="5"/>
  <c r="E553" i="5"/>
  <c r="B554" i="5"/>
  <c r="E554" i="5"/>
  <c r="B555" i="5"/>
  <c r="E555" i="5"/>
  <c r="B556" i="5"/>
  <c r="E556" i="5"/>
  <c r="B557" i="5"/>
  <c r="E557" i="5"/>
  <c r="B558" i="5"/>
  <c r="E558" i="5"/>
  <c r="B559" i="5"/>
  <c r="E559" i="5"/>
  <c r="B560" i="5"/>
  <c r="E560" i="5"/>
  <c r="B561" i="5"/>
  <c r="E561" i="5"/>
  <c r="B562" i="5"/>
  <c r="E562" i="5"/>
  <c r="B563" i="5"/>
  <c r="E563" i="5"/>
  <c r="B564" i="5"/>
  <c r="E564" i="5"/>
  <c r="B565" i="5"/>
  <c r="E565" i="5"/>
  <c r="B566" i="5"/>
  <c r="E566" i="5"/>
  <c r="B567" i="5"/>
  <c r="E567" i="5"/>
  <c r="B568" i="5"/>
  <c r="E568" i="5"/>
  <c r="B569" i="5"/>
  <c r="E569" i="5"/>
  <c r="B570" i="5"/>
  <c r="E570" i="5"/>
  <c r="B571" i="5"/>
  <c r="E571" i="5"/>
  <c r="B572" i="5"/>
  <c r="E572" i="5"/>
  <c r="B573" i="5"/>
  <c r="E573" i="5"/>
  <c r="B574" i="5"/>
  <c r="E574" i="5"/>
  <c r="B575" i="5"/>
  <c r="E575" i="5"/>
  <c r="B576" i="5"/>
  <c r="E576" i="5"/>
  <c r="B577" i="5"/>
  <c r="E577" i="5"/>
  <c r="B578" i="5"/>
  <c r="E578" i="5"/>
  <c r="B579" i="5"/>
  <c r="E579" i="5"/>
  <c r="B580" i="5"/>
  <c r="E580" i="5"/>
  <c r="B581" i="5"/>
  <c r="E581" i="5"/>
  <c r="B582" i="5"/>
  <c r="E582" i="5"/>
  <c r="B583" i="5"/>
  <c r="E583" i="5"/>
  <c r="B584" i="5"/>
  <c r="E584" i="5"/>
  <c r="B585" i="5"/>
  <c r="E585" i="5"/>
  <c r="B586" i="5"/>
  <c r="E586" i="5"/>
  <c r="B587" i="5"/>
  <c r="E587" i="5"/>
  <c r="B588" i="5"/>
  <c r="E588" i="5"/>
  <c r="B589" i="5"/>
  <c r="E589" i="5"/>
  <c r="B590" i="5"/>
  <c r="E590" i="5"/>
  <c r="B591" i="5"/>
  <c r="E591" i="5"/>
  <c r="B592" i="5"/>
  <c r="E592" i="5"/>
  <c r="B593" i="5"/>
  <c r="E593" i="5"/>
  <c r="B594" i="5"/>
  <c r="E594" i="5"/>
  <c r="B595" i="5"/>
  <c r="E595" i="5"/>
  <c r="B596" i="5"/>
  <c r="E596" i="5"/>
  <c r="B597" i="5"/>
  <c r="E597" i="5"/>
  <c r="B598" i="5"/>
  <c r="E598" i="5"/>
  <c r="B599" i="5"/>
  <c r="E599" i="5"/>
  <c r="B600" i="5"/>
  <c r="E600" i="5"/>
  <c r="B601" i="5"/>
  <c r="E601" i="5"/>
  <c r="B602" i="5"/>
  <c r="E602" i="5"/>
  <c r="B603" i="5"/>
  <c r="E603" i="5"/>
  <c r="B604" i="5"/>
  <c r="E604" i="5"/>
  <c r="B605" i="5"/>
  <c r="E605" i="5"/>
  <c r="B606" i="5"/>
  <c r="E606" i="5"/>
  <c r="B607" i="5"/>
  <c r="E607" i="5"/>
  <c r="B608" i="5"/>
  <c r="E608" i="5"/>
  <c r="B609" i="5"/>
  <c r="E609" i="5"/>
  <c r="B610" i="5"/>
  <c r="E610" i="5"/>
  <c r="B611" i="5"/>
  <c r="E611" i="5"/>
  <c r="B612" i="5"/>
  <c r="E612" i="5"/>
  <c r="B613" i="5"/>
  <c r="E613" i="5"/>
  <c r="B614" i="5"/>
  <c r="E614" i="5"/>
  <c r="B615" i="5"/>
  <c r="E615" i="5"/>
  <c r="B616" i="5"/>
  <c r="E616" i="5"/>
  <c r="B617" i="5"/>
  <c r="E617" i="5"/>
  <c r="B618" i="5"/>
  <c r="E618" i="5"/>
  <c r="B619" i="5"/>
  <c r="E619" i="5"/>
  <c r="B620" i="5"/>
  <c r="E620" i="5"/>
  <c r="B621" i="5"/>
  <c r="E621" i="5"/>
  <c r="B622" i="5"/>
  <c r="E622" i="5"/>
  <c r="B623" i="5"/>
  <c r="E623" i="5"/>
  <c r="B624" i="5"/>
  <c r="E624" i="5"/>
  <c r="B625" i="5"/>
  <c r="E625" i="5"/>
  <c r="B626" i="5"/>
  <c r="E626" i="5"/>
  <c r="B627" i="5"/>
  <c r="E627" i="5"/>
  <c r="B628" i="5"/>
  <c r="E628" i="5"/>
  <c r="B629" i="5"/>
  <c r="E629" i="5"/>
  <c r="B630" i="5"/>
  <c r="E630" i="5"/>
  <c r="B631" i="5"/>
  <c r="E631" i="5"/>
  <c r="B632" i="5"/>
  <c r="E632" i="5"/>
  <c r="B633" i="5"/>
  <c r="E633" i="5"/>
  <c r="B634" i="5"/>
  <c r="E634" i="5"/>
  <c r="B635" i="5"/>
  <c r="E635" i="5"/>
  <c r="B636" i="5"/>
  <c r="E636" i="5"/>
  <c r="B637" i="5"/>
  <c r="E637" i="5"/>
  <c r="B638" i="5"/>
  <c r="E638" i="5"/>
  <c r="B639" i="5"/>
  <c r="E639" i="5"/>
  <c r="B640" i="5"/>
  <c r="E640" i="5"/>
  <c r="B641" i="5"/>
  <c r="E641" i="5"/>
  <c r="B642" i="5"/>
  <c r="E642" i="5"/>
  <c r="B643" i="5"/>
  <c r="E643" i="5"/>
  <c r="B644" i="5"/>
  <c r="E644" i="5"/>
  <c r="B645" i="5"/>
  <c r="E645" i="5"/>
  <c r="B646" i="5"/>
  <c r="E646" i="5"/>
  <c r="B647" i="5"/>
  <c r="E647" i="5"/>
  <c r="B648" i="5"/>
  <c r="E648" i="5"/>
  <c r="B649" i="5"/>
  <c r="E649" i="5"/>
  <c r="B650" i="5"/>
  <c r="E650" i="5"/>
  <c r="B651" i="5"/>
  <c r="E651" i="5"/>
  <c r="B652" i="5"/>
  <c r="E652" i="5"/>
  <c r="B653" i="5"/>
  <c r="E653" i="5"/>
  <c r="B654" i="5"/>
  <c r="E654" i="5"/>
  <c r="B655" i="5"/>
  <c r="E655" i="5"/>
  <c r="B656" i="5"/>
  <c r="E656" i="5"/>
  <c r="B657" i="5"/>
  <c r="E657" i="5"/>
  <c r="B658" i="5"/>
  <c r="E658" i="5"/>
  <c r="B659" i="5"/>
  <c r="E659" i="5"/>
  <c r="B660" i="5"/>
  <c r="E660" i="5"/>
  <c r="B661" i="5"/>
  <c r="E661" i="5"/>
  <c r="B662" i="5"/>
  <c r="E662" i="5"/>
  <c r="B663" i="5"/>
  <c r="E663" i="5"/>
  <c r="B664" i="5"/>
  <c r="E664" i="5"/>
  <c r="B665" i="5"/>
  <c r="E665" i="5"/>
  <c r="B666" i="5"/>
  <c r="E666" i="5"/>
  <c r="B667" i="5"/>
  <c r="E667" i="5"/>
  <c r="B668" i="5"/>
  <c r="E668" i="5"/>
  <c r="B669" i="5"/>
  <c r="E669" i="5"/>
  <c r="B670" i="5"/>
  <c r="E670" i="5"/>
  <c r="B671" i="5"/>
  <c r="E671" i="5"/>
  <c r="B672" i="5"/>
  <c r="E672" i="5"/>
  <c r="B673" i="5"/>
  <c r="E673" i="5"/>
  <c r="B674" i="5"/>
  <c r="E674" i="5"/>
  <c r="B675" i="5"/>
  <c r="E675" i="5"/>
  <c r="B676" i="5"/>
  <c r="E676" i="5"/>
  <c r="B677" i="5"/>
  <c r="E677" i="5"/>
  <c r="B678" i="5"/>
  <c r="E678" i="5"/>
  <c r="B679" i="5"/>
  <c r="E679" i="5"/>
  <c r="B680" i="5"/>
  <c r="E680" i="5"/>
  <c r="B681" i="5"/>
  <c r="E681" i="5"/>
  <c r="B682" i="5"/>
  <c r="E682" i="5"/>
  <c r="B683" i="5"/>
  <c r="E683" i="5"/>
  <c r="B684" i="5"/>
  <c r="E684" i="5"/>
  <c r="B685" i="5"/>
  <c r="E685" i="5"/>
  <c r="B686" i="5"/>
  <c r="E686" i="5"/>
  <c r="B687" i="5"/>
  <c r="E687" i="5"/>
  <c r="B688" i="5"/>
  <c r="E688" i="5"/>
  <c r="B689" i="5"/>
  <c r="E689" i="5"/>
  <c r="B690" i="5"/>
  <c r="E690" i="5"/>
  <c r="B691" i="5"/>
  <c r="E691" i="5"/>
  <c r="B692" i="5"/>
  <c r="E692" i="5"/>
  <c r="B693" i="5"/>
  <c r="E693" i="5"/>
  <c r="B694" i="5"/>
  <c r="E694" i="5"/>
  <c r="B695" i="5"/>
  <c r="E695" i="5"/>
  <c r="B696" i="5"/>
  <c r="E696" i="5"/>
  <c r="B697" i="5"/>
  <c r="E697" i="5"/>
  <c r="B698" i="5"/>
  <c r="E698" i="5"/>
  <c r="B699" i="5"/>
  <c r="E699" i="5"/>
  <c r="B700" i="5"/>
  <c r="E700" i="5"/>
  <c r="B701" i="5"/>
  <c r="E701" i="5"/>
  <c r="B702" i="5"/>
  <c r="E702" i="5"/>
  <c r="B703" i="5"/>
  <c r="E703" i="5"/>
  <c r="B704" i="5"/>
  <c r="E704" i="5"/>
  <c r="B705" i="5"/>
  <c r="E705" i="5"/>
  <c r="B706" i="5"/>
  <c r="E706" i="5"/>
  <c r="B707" i="5"/>
  <c r="E707" i="5"/>
  <c r="B708" i="5"/>
  <c r="E708" i="5"/>
  <c r="B709" i="5"/>
  <c r="E709" i="5"/>
  <c r="B710" i="5"/>
  <c r="E710" i="5"/>
  <c r="B711" i="5"/>
  <c r="E711" i="5"/>
  <c r="B712" i="5"/>
  <c r="E712" i="5"/>
  <c r="B713" i="5"/>
  <c r="E713" i="5"/>
  <c r="B714" i="5"/>
  <c r="E714" i="5"/>
  <c r="B715" i="5"/>
  <c r="E715" i="5"/>
  <c r="B716" i="5"/>
  <c r="E716" i="5"/>
  <c r="B717" i="5"/>
  <c r="E717" i="5"/>
  <c r="B718" i="5"/>
  <c r="E718" i="5"/>
  <c r="B719" i="5"/>
  <c r="E719" i="5"/>
  <c r="B720" i="5"/>
  <c r="E720" i="5"/>
  <c r="B721" i="5"/>
  <c r="E721" i="5"/>
  <c r="B722" i="5"/>
  <c r="E722" i="5"/>
  <c r="B723" i="5"/>
  <c r="E723" i="5"/>
  <c r="B724" i="5"/>
  <c r="E724" i="5"/>
  <c r="B725" i="5"/>
  <c r="E725" i="5"/>
  <c r="B726" i="5"/>
  <c r="E726" i="5"/>
  <c r="B727" i="5"/>
  <c r="E727" i="5"/>
  <c r="B728" i="5"/>
  <c r="E728" i="5"/>
  <c r="B729" i="5"/>
  <c r="E729" i="5"/>
  <c r="B730" i="5"/>
  <c r="E730" i="5"/>
  <c r="B731" i="5"/>
  <c r="E731" i="5"/>
  <c r="B732" i="5"/>
  <c r="E732" i="5"/>
  <c r="B733" i="5"/>
  <c r="E733" i="5"/>
  <c r="B734" i="5"/>
  <c r="E734" i="5"/>
  <c r="B735" i="5"/>
  <c r="E735" i="5"/>
  <c r="B736" i="5"/>
  <c r="E736" i="5"/>
  <c r="B737" i="5"/>
  <c r="E737" i="5"/>
  <c r="B738" i="5"/>
  <c r="E738" i="5"/>
  <c r="B739" i="5"/>
  <c r="E739" i="5"/>
  <c r="B740" i="5"/>
  <c r="E740" i="5"/>
  <c r="B741" i="5"/>
  <c r="E741" i="5"/>
  <c r="B742" i="5"/>
  <c r="E742" i="5"/>
  <c r="B743" i="5"/>
  <c r="E743" i="5"/>
  <c r="B744" i="5"/>
  <c r="E744" i="5"/>
  <c r="B745" i="5"/>
  <c r="E745" i="5"/>
  <c r="B746" i="5"/>
  <c r="E746" i="5"/>
  <c r="B747" i="5"/>
  <c r="E747" i="5"/>
  <c r="B748" i="5"/>
  <c r="E748" i="5"/>
  <c r="B749" i="5"/>
  <c r="E749" i="5"/>
  <c r="B750" i="5"/>
  <c r="E750" i="5"/>
  <c r="B751" i="5"/>
  <c r="E751" i="5"/>
  <c r="B752" i="5"/>
  <c r="E752" i="5"/>
  <c r="B753" i="5"/>
  <c r="E753" i="5"/>
  <c r="B754" i="5"/>
  <c r="E754" i="5"/>
  <c r="B755" i="5"/>
  <c r="E755" i="5"/>
  <c r="B756" i="5"/>
  <c r="E756" i="5"/>
  <c r="B757" i="5"/>
  <c r="E757" i="5"/>
  <c r="B758" i="5"/>
  <c r="E758" i="5"/>
  <c r="B759" i="5"/>
  <c r="E759" i="5"/>
  <c r="B760" i="5"/>
  <c r="E760" i="5"/>
  <c r="B761" i="5"/>
  <c r="E761" i="5"/>
  <c r="B762" i="5"/>
  <c r="E762" i="5"/>
  <c r="B763" i="5"/>
  <c r="E763" i="5"/>
  <c r="B764" i="5"/>
  <c r="E764" i="5"/>
  <c r="B765" i="5"/>
  <c r="E765" i="5"/>
  <c r="B766" i="5"/>
  <c r="E766" i="5"/>
  <c r="B767" i="5"/>
  <c r="E767" i="5"/>
  <c r="B768" i="5"/>
  <c r="E768" i="5"/>
  <c r="B769" i="5"/>
  <c r="E769" i="5"/>
  <c r="B770" i="5"/>
  <c r="E770" i="5"/>
  <c r="B771" i="5"/>
  <c r="E771" i="5"/>
  <c r="B772" i="5"/>
  <c r="E772" i="5"/>
  <c r="B773" i="5"/>
  <c r="E773" i="5"/>
  <c r="B774" i="5"/>
  <c r="E774" i="5"/>
  <c r="B775" i="5"/>
  <c r="E775" i="5"/>
  <c r="B776" i="5"/>
  <c r="E776" i="5"/>
  <c r="B777" i="5"/>
  <c r="E777" i="5"/>
  <c r="B778" i="5"/>
  <c r="E778" i="5"/>
  <c r="B779" i="5"/>
  <c r="E779" i="5"/>
  <c r="B780" i="5"/>
  <c r="E780" i="5"/>
  <c r="B781" i="5"/>
  <c r="E781" i="5"/>
  <c r="B782" i="5"/>
  <c r="E782" i="5"/>
  <c r="B783" i="5"/>
  <c r="E783" i="5"/>
  <c r="B784" i="5"/>
  <c r="E784" i="5"/>
  <c r="B785" i="5"/>
  <c r="E785" i="5"/>
  <c r="B786" i="5"/>
  <c r="E786" i="5"/>
  <c r="B787" i="5"/>
  <c r="E787" i="5"/>
  <c r="B788" i="5"/>
  <c r="E788" i="5"/>
  <c r="B789" i="5"/>
  <c r="E789" i="5"/>
  <c r="B790" i="5"/>
  <c r="E790" i="5"/>
  <c r="B791" i="5"/>
  <c r="E791" i="5"/>
  <c r="B792" i="5"/>
  <c r="E792" i="5"/>
  <c r="B793" i="5"/>
  <c r="E793" i="5"/>
  <c r="B794" i="5"/>
  <c r="E794" i="5"/>
  <c r="B795" i="5"/>
  <c r="E795" i="5"/>
  <c r="B796" i="5"/>
  <c r="E796" i="5"/>
  <c r="B797" i="5"/>
  <c r="E797" i="5"/>
  <c r="B798" i="5"/>
  <c r="E798" i="5"/>
  <c r="B799" i="5"/>
  <c r="E799" i="5"/>
  <c r="B800" i="5"/>
  <c r="E800" i="5"/>
  <c r="B801" i="5"/>
  <c r="E801" i="5"/>
  <c r="B802" i="5"/>
  <c r="E802" i="5"/>
  <c r="B803" i="5"/>
  <c r="E803" i="5"/>
  <c r="B804" i="5"/>
  <c r="E804" i="5"/>
  <c r="B805" i="5"/>
  <c r="E805" i="5"/>
  <c r="B806" i="5"/>
  <c r="E806" i="5"/>
  <c r="B807" i="5"/>
  <c r="E807" i="5"/>
  <c r="B808" i="5"/>
  <c r="E808" i="5"/>
  <c r="B809" i="5"/>
  <c r="E809" i="5"/>
  <c r="B810" i="5"/>
  <c r="E810" i="5"/>
  <c r="B811" i="5"/>
  <c r="E811" i="5"/>
  <c r="B812" i="5"/>
  <c r="E812" i="5"/>
  <c r="B813" i="5"/>
  <c r="E813" i="5"/>
  <c r="B814" i="5"/>
  <c r="E814" i="5"/>
  <c r="B815" i="5"/>
  <c r="E815" i="5"/>
  <c r="B816" i="5"/>
  <c r="E816" i="5"/>
  <c r="B817" i="5"/>
  <c r="E817" i="5"/>
  <c r="B818" i="5"/>
  <c r="E818" i="5"/>
  <c r="B819" i="5"/>
  <c r="E819" i="5"/>
  <c r="B820" i="5"/>
  <c r="E820" i="5"/>
  <c r="B821" i="5"/>
  <c r="E821" i="5"/>
  <c r="B822" i="5"/>
  <c r="E822" i="5"/>
  <c r="B823" i="5"/>
  <c r="E823" i="5"/>
  <c r="B824" i="5"/>
  <c r="E824" i="5"/>
  <c r="B825" i="5"/>
  <c r="E825" i="5"/>
  <c r="B826" i="5"/>
  <c r="E826" i="5"/>
  <c r="B827" i="5"/>
  <c r="E827" i="5"/>
  <c r="B828" i="5"/>
  <c r="E828" i="5"/>
  <c r="B829" i="5"/>
  <c r="E829" i="5"/>
  <c r="B830" i="5"/>
  <c r="E830" i="5"/>
  <c r="B831" i="5"/>
  <c r="E831" i="5"/>
  <c r="B832" i="5"/>
  <c r="E832" i="5"/>
  <c r="B833" i="5"/>
  <c r="E833" i="5"/>
  <c r="B834" i="5"/>
  <c r="E834" i="5"/>
  <c r="B835" i="5"/>
  <c r="E835" i="5"/>
  <c r="B836" i="5"/>
  <c r="E836" i="5"/>
  <c r="B837" i="5"/>
  <c r="E837" i="5"/>
  <c r="B838" i="5"/>
  <c r="E838" i="5"/>
  <c r="B839" i="5"/>
  <c r="E839" i="5"/>
  <c r="B840" i="5"/>
  <c r="E840" i="5"/>
  <c r="B841" i="5"/>
  <c r="E841" i="5"/>
  <c r="B842" i="5"/>
  <c r="E842" i="5"/>
  <c r="B843" i="5"/>
  <c r="E843" i="5"/>
  <c r="B844" i="5"/>
  <c r="E844" i="5"/>
  <c r="B845" i="5"/>
  <c r="E845" i="5"/>
  <c r="B846" i="5"/>
  <c r="E846" i="5"/>
  <c r="B847" i="5"/>
  <c r="E847" i="5"/>
  <c r="B848" i="5"/>
  <c r="E848" i="5"/>
  <c r="B849" i="5"/>
  <c r="E849" i="5"/>
  <c r="B850" i="5"/>
  <c r="E850" i="5"/>
  <c r="B851" i="5"/>
  <c r="E851" i="5"/>
  <c r="B852" i="5"/>
  <c r="E852" i="5"/>
  <c r="B853" i="5"/>
  <c r="E853" i="5"/>
  <c r="B854" i="5"/>
  <c r="E854" i="5"/>
  <c r="B855" i="5"/>
  <c r="E855" i="5"/>
  <c r="B856" i="5"/>
  <c r="E856" i="5"/>
  <c r="B857" i="5"/>
  <c r="E857" i="5"/>
  <c r="B858" i="5"/>
  <c r="E858" i="5"/>
  <c r="B859" i="5"/>
  <c r="E859" i="5"/>
  <c r="B860" i="5"/>
  <c r="E860" i="5"/>
  <c r="B861" i="5"/>
  <c r="E861" i="5"/>
  <c r="B862" i="5"/>
  <c r="E862" i="5"/>
  <c r="B863" i="5"/>
  <c r="E863" i="5"/>
  <c r="B864" i="5"/>
  <c r="E864" i="5"/>
  <c r="B865" i="5"/>
  <c r="E865" i="5"/>
  <c r="B866" i="5"/>
  <c r="E866" i="5"/>
  <c r="B867" i="5"/>
  <c r="E867" i="5"/>
  <c r="B868" i="5"/>
  <c r="E868" i="5"/>
  <c r="B869" i="5"/>
  <c r="E869" i="5"/>
  <c r="B870" i="5"/>
  <c r="E870" i="5"/>
  <c r="B871" i="5"/>
  <c r="E871" i="5"/>
  <c r="B872" i="5"/>
  <c r="E872" i="5"/>
  <c r="B873" i="5"/>
  <c r="E873" i="5"/>
  <c r="B874" i="5"/>
  <c r="E874" i="5"/>
  <c r="B875" i="5"/>
  <c r="E875" i="5"/>
  <c r="B876" i="5"/>
  <c r="E876" i="5"/>
  <c r="B877" i="5"/>
  <c r="E877" i="5"/>
  <c r="B878" i="5"/>
  <c r="E878" i="5"/>
  <c r="B879" i="5"/>
  <c r="E879" i="5"/>
  <c r="B880" i="5"/>
  <c r="E880" i="5"/>
  <c r="B881" i="5"/>
  <c r="E881" i="5"/>
  <c r="B882" i="5"/>
  <c r="E882" i="5"/>
  <c r="B883" i="5"/>
  <c r="E883" i="5"/>
  <c r="B884" i="5"/>
  <c r="E884" i="5"/>
  <c r="B885" i="5"/>
  <c r="E885" i="5"/>
  <c r="B886" i="5"/>
  <c r="E886" i="5"/>
  <c r="B887" i="5"/>
  <c r="E887" i="5"/>
  <c r="B888" i="5"/>
  <c r="E888" i="5"/>
  <c r="B889" i="5"/>
  <c r="E889" i="5"/>
  <c r="B890" i="5"/>
  <c r="E890" i="5"/>
  <c r="B891" i="5"/>
  <c r="E891" i="5"/>
  <c r="B892" i="5"/>
  <c r="E892" i="5"/>
  <c r="B893" i="5"/>
  <c r="E893" i="5"/>
  <c r="B894" i="5"/>
  <c r="E894" i="5"/>
  <c r="B895" i="5"/>
  <c r="E895" i="5"/>
  <c r="B896" i="5"/>
  <c r="E896" i="5"/>
  <c r="B897" i="5"/>
  <c r="E897" i="5"/>
  <c r="B898" i="5"/>
  <c r="E898" i="5"/>
  <c r="B899" i="5"/>
  <c r="E899" i="5"/>
  <c r="B900" i="5"/>
  <c r="E900" i="5"/>
  <c r="B901" i="5"/>
  <c r="E901" i="5"/>
  <c r="B902" i="5"/>
  <c r="E902" i="5"/>
  <c r="B903" i="5"/>
  <c r="E903" i="5"/>
  <c r="B904" i="5"/>
  <c r="E904" i="5"/>
  <c r="B905" i="5"/>
  <c r="E905" i="5"/>
  <c r="B906" i="5"/>
  <c r="E906" i="5"/>
  <c r="B907" i="5"/>
  <c r="E907" i="5"/>
  <c r="B908" i="5"/>
  <c r="E908" i="5"/>
  <c r="B909" i="5"/>
  <c r="E909" i="5"/>
  <c r="B910" i="5"/>
  <c r="E910" i="5"/>
  <c r="B911" i="5"/>
  <c r="E911" i="5"/>
  <c r="B912" i="5"/>
  <c r="E912" i="5"/>
  <c r="B913" i="5"/>
  <c r="E913" i="5"/>
  <c r="B914" i="5"/>
  <c r="E914" i="5"/>
  <c r="B915" i="5"/>
  <c r="E915" i="5"/>
  <c r="B916" i="5"/>
  <c r="E916" i="5"/>
  <c r="B917" i="5"/>
  <c r="E917" i="5"/>
  <c r="B918" i="5"/>
  <c r="E918" i="5"/>
  <c r="B919" i="5"/>
  <c r="E919" i="5"/>
  <c r="B920" i="5"/>
  <c r="E920" i="5"/>
  <c r="B921" i="5"/>
  <c r="E921" i="5"/>
  <c r="B922" i="5"/>
  <c r="E922" i="5"/>
  <c r="B923" i="5"/>
  <c r="E923" i="5"/>
  <c r="B924" i="5"/>
  <c r="E924" i="5"/>
  <c r="B925" i="5"/>
  <c r="E925" i="5"/>
  <c r="B926" i="5"/>
  <c r="E926" i="5"/>
  <c r="B927" i="5"/>
  <c r="E927" i="5"/>
  <c r="B928" i="5"/>
  <c r="E928" i="5"/>
  <c r="B929" i="5"/>
  <c r="E929" i="5"/>
  <c r="B930" i="5"/>
  <c r="E930" i="5"/>
  <c r="B931" i="5"/>
  <c r="E931" i="5"/>
  <c r="B932" i="5"/>
  <c r="E932" i="5"/>
  <c r="B933" i="5"/>
  <c r="E933" i="5"/>
  <c r="B934" i="5"/>
  <c r="E934" i="5"/>
  <c r="B935" i="5"/>
  <c r="E935" i="5"/>
  <c r="B936" i="5"/>
  <c r="E936" i="5"/>
  <c r="B937" i="5"/>
  <c r="E937" i="5"/>
  <c r="B938" i="5"/>
  <c r="E938" i="5"/>
  <c r="B939" i="5"/>
  <c r="E939" i="5"/>
  <c r="B940" i="5"/>
  <c r="E940" i="5"/>
  <c r="B941" i="5"/>
  <c r="E941" i="5"/>
  <c r="B942" i="5"/>
  <c r="E942" i="5"/>
  <c r="B943" i="5"/>
  <c r="E943" i="5"/>
  <c r="B944" i="5"/>
  <c r="E944" i="5"/>
  <c r="B945" i="5"/>
  <c r="E945" i="5"/>
  <c r="B946" i="5"/>
  <c r="E946" i="5"/>
  <c r="B947" i="5"/>
  <c r="E947" i="5"/>
  <c r="B948" i="5"/>
  <c r="E948" i="5"/>
  <c r="B949" i="5"/>
  <c r="E949" i="5"/>
  <c r="B950" i="5"/>
  <c r="E950" i="5"/>
  <c r="B951" i="5"/>
  <c r="E951" i="5"/>
  <c r="B952" i="5"/>
  <c r="E952" i="5"/>
  <c r="B953" i="5"/>
  <c r="E953" i="5"/>
  <c r="B954" i="5"/>
  <c r="E954" i="5"/>
  <c r="B955" i="5"/>
  <c r="E955" i="5"/>
  <c r="B956" i="5"/>
  <c r="E956" i="5"/>
  <c r="B957" i="5"/>
  <c r="E957" i="5"/>
  <c r="B958" i="5"/>
  <c r="E958" i="5"/>
  <c r="B959" i="5"/>
  <c r="E959" i="5"/>
  <c r="B960" i="5"/>
  <c r="E960" i="5"/>
  <c r="B961" i="5"/>
  <c r="E961" i="5"/>
  <c r="B962" i="5"/>
  <c r="E962" i="5"/>
  <c r="B963" i="5"/>
  <c r="E963" i="5"/>
  <c r="B964" i="5"/>
  <c r="E964" i="5"/>
  <c r="B965" i="5"/>
  <c r="E965" i="5"/>
  <c r="B966" i="5"/>
  <c r="E966" i="5"/>
  <c r="B967" i="5"/>
  <c r="E967" i="5"/>
  <c r="B968" i="5"/>
  <c r="E968" i="5"/>
  <c r="B969" i="5"/>
  <c r="E969" i="5"/>
  <c r="B970" i="5"/>
  <c r="E970" i="5"/>
  <c r="B971" i="5"/>
  <c r="E971" i="5"/>
  <c r="B972" i="5"/>
  <c r="E972" i="5"/>
  <c r="B973" i="5"/>
  <c r="E973" i="5"/>
  <c r="B974" i="5"/>
  <c r="E974" i="5"/>
  <c r="B975" i="5"/>
  <c r="E975" i="5"/>
  <c r="B976" i="5"/>
  <c r="E976" i="5"/>
  <c r="B977" i="5"/>
  <c r="E977" i="5"/>
  <c r="B978" i="5"/>
  <c r="E978" i="5"/>
  <c r="B979" i="5"/>
  <c r="E979" i="5"/>
  <c r="B980" i="5"/>
  <c r="E980" i="5"/>
  <c r="B981" i="5"/>
  <c r="E981" i="5"/>
  <c r="B982" i="5"/>
  <c r="E982" i="5"/>
  <c r="B983" i="5"/>
  <c r="E983" i="5"/>
  <c r="B984" i="5"/>
  <c r="E984" i="5"/>
  <c r="B985" i="5"/>
  <c r="E985" i="5"/>
  <c r="B986" i="5"/>
  <c r="E986" i="5"/>
  <c r="B987" i="5"/>
  <c r="E987" i="5"/>
  <c r="B988" i="5"/>
  <c r="E988" i="5"/>
  <c r="B989" i="5"/>
  <c r="E989" i="5"/>
  <c r="B990" i="5"/>
  <c r="E990" i="5"/>
  <c r="B991" i="5"/>
  <c r="E991" i="5"/>
  <c r="B992" i="5"/>
  <c r="E992" i="5"/>
  <c r="B993" i="5"/>
  <c r="E993" i="5"/>
  <c r="B994" i="5"/>
  <c r="E994" i="5"/>
  <c r="B995" i="5"/>
  <c r="E995" i="5"/>
  <c r="B996" i="5"/>
  <c r="E996" i="5"/>
  <c r="B997" i="5"/>
  <c r="E997" i="5"/>
  <c r="B998" i="5"/>
  <c r="E998" i="5"/>
  <c r="B999" i="5"/>
  <c r="E999" i="5"/>
  <c r="B1000" i="5"/>
  <c r="E1000" i="5"/>
  <c r="B1001" i="5"/>
  <c r="E1001" i="5"/>
  <c r="B1002" i="5"/>
  <c r="E1002" i="5"/>
  <c r="B1003" i="5"/>
  <c r="E1003" i="5"/>
  <c r="B1004" i="5"/>
  <c r="E1004" i="5"/>
  <c r="B1005" i="5"/>
  <c r="E1005" i="5"/>
  <c r="B1006" i="5"/>
  <c r="E1006" i="5"/>
  <c r="B1007" i="5"/>
  <c r="E1007" i="5"/>
  <c r="B1008" i="5"/>
  <c r="E1008" i="5"/>
  <c r="B1009" i="5"/>
  <c r="E1009" i="5"/>
  <c r="B1010" i="5"/>
  <c r="E1010" i="5"/>
  <c r="B1011" i="5"/>
  <c r="E1011" i="5"/>
  <c r="B1012" i="5"/>
  <c r="E1012" i="5"/>
  <c r="B1013" i="5"/>
  <c r="E1013" i="5"/>
  <c r="B1014" i="5"/>
  <c r="E1014" i="5"/>
  <c r="B1015" i="5"/>
  <c r="E1015" i="5"/>
  <c r="B1016" i="5"/>
  <c r="E1016" i="5"/>
  <c r="B1017" i="5"/>
  <c r="E1017" i="5"/>
  <c r="B1018" i="5"/>
  <c r="E1018" i="5"/>
  <c r="B1019" i="5"/>
  <c r="E1019" i="5"/>
  <c r="B1020" i="5"/>
  <c r="E1020" i="5"/>
  <c r="B1021" i="5"/>
  <c r="E1021" i="5"/>
  <c r="B1022" i="5"/>
  <c r="E1022" i="5"/>
  <c r="B1023" i="5"/>
  <c r="E1023" i="5"/>
  <c r="B1024" i="5"/>
  <c r="E1024" i="5"/>
  <c r="B1025" i="5"/>
  <c r="E1025" i="5"/>
  <c r="B1026" i="5"/>
  <c r="E1026" i="5"/>
  <c r="B1027" i="5"/>
  <c r="E1027" i="5"/>
  <c r="B1028" i="5"/>
  <c r="E1028" i="5"/>
  <c r="B1029" i="5"/>
  <c r="E1029" i="5"/>
  <c r="B1030" i="5"/>
  <c r="E1030" i="5"/>
  <c r="B1031" i="5"/>
  <c r="E1031" i="5"/>
  <c r="B1032" i="5"/>
  <c r="E1032" i="5"/>
  <c r="B1033" i="5"/>
  <c r="E1033" i="5"/>
  <c r="B1034" i="5"/>
  <c r="E1034" i="5"/>
  <c r="B1035" i="5"/>
  <c r="E1035" i="5"/>
  <c r="B1036" i="5"/>
  <c r="E1036" i="5"/>
  <c r="B1037" i="5"/>
  <c r="E1037" i="5"/>
  <c r="B1038" i="5"/>
  <c r="E1038" i="5"/>
  <c r="B1039" i="5"/>
  <c r="E1039" i="5"/>
  <c r="B1040" i="5"/>
  <c r="E1040" i="5"/>
  <c r="B1041" i="5"/>
  <c r="E1041" i="5"/>
  <c r="B1042" i="5"/>
  <c r="E1042" i="5"/>
  <c r="B1043" i="5"/>
  <c r="E1043" i="5"/>
  <c r="B1044" i="5"/>
  <c r="E1044" i="5"/>
  <c r="B1045" i="5"/>
  <c r="E1045" i="5"/>
  <c r="B1046" i="5"/>
  <c r="E1046" i="5"/>
  <c r="B1047" i="5"/>
  <c r="E1047" i="5"/>
  <c r="B1048" i="5"/>
  <c r="E1048" i="5"/>
  <c r="B1049" i="5"/>
  <c r="E1049" i="5"/>
  <c r="B1050" i="5"/>
  <c r="E1050" i="5"/>
  <c r="B1051" i="5"/>
  <c r="E1051" i="5"/>
  <c r="B1052" i="5"/>
  <c r="E1052" i="5"/>
  <c r="B1053" i="5"/>
  <c r="E1053" i="5"/>
  <c r="B1054" i="5"/>
  <c r="E1054" i="5"/>
  <c r="B1055" i="5"/>
  <c r="E1055" i="5"/>
  <c r="B1056" i="5"/>
  <c r="E1056" i="5"/>
  <c r="B1057" i="5"/>
  <c r="E1057" i="5"/>
  <c r="B1058" i="5"/>
  <c r="E1058" i="5"/>
  <c r="B1059" i="5"/>
  <c r="E1059" i="5"/>
  <c r="B1060" i="5"/>
  <c r="E1060" i="5"/>
  <c r="B1061" i="5"/>
  <c r="E1061" i="5"/>
  <c r="B1062" i="5"/>
  <c r="E1062" i="5"/>
  <c r="B1063" i="5"/>
  <c r="E1063" i="5"/>
  <c r="B1064" i="5"/>
  <c r="E1064" i="5"/>
  <c r="B1065" i="5"/>
  <c r="E1065" i="5"/>
  <c r="B1066" i="5"/>
  <c r="E1066" i="5"/>
  <c r="B1067" i="5"/>
  <c r="E1067" i="5"/>
  <c r="B1068" i="5"/>
  <c r="E1068" i="5"/>
  <c r="B1069" i="5"/>
  <c r="E1069" i="5"/>
  <c r="B1070" i="5"/>
  <c r="E1070" i="5"/>
  <c r="B1071" i="5"/>
  <c r="E1071" i="5"/>
  <c r="B1072" i="5"/>
  <c r="E1072" i="5"/>
  <c r="B1073" i="5"/>
  <c r="E1073" i="5"/>
  <c r="B1074" i="5"/>
  <c r="E1074" i="5"/>
  <c r="B1075" i="5"/>
  <c r="E1075" i="5"/>
  <c r="B1076" i="5"/>
  <c r="E1076" i="5"/>
  <c r="B1077" i="5"/>
  <c r="E1077" i="5"/>
  <c r="B1078" i="5"/>
  <c r="E1078" i="5"/>
  <c r="B1079" i="5"/>
  <c r="E1079" i="5"/>
  <c r="B1080" i="5"/>
  <c r="E1080" i="5"/>
  <c r="B1081" i="5"/>
  <c r="E1081" i="5"/>
  <c r="B1082" i="5"/>
  <c r="E1082" i="5"/>
  <c r="B1083" i="5"/>
  <c r="E1083" i="5"/>
  <c r="B1084" i="5"/>
  <c r="E1084" i="5"/>
  <c r="B1085" i="5"/>
  <c r="E1085" i="5"/>
  <c r="B1086" i="5"/>
  <c r="E1086" i="5"/>
  <c r="B1087" i="5"/>
  <c r="E1087" i="5"/>
  <c r="B1088" i="5"/>
  <c r="E1088" i="5"/>
  <c r="B1089" i="5"/>
  <c r="E1089" i="5"/>
  <c r="B1090" i="5"/>
  <c r="E1090" i="5"/>
  <c r="B1091" i="5"/>
  <c r="E1091" i="5"/>
  <c r="B1092" i="5"/>
  <c r="E1092" i="5"/>
  <c r="B1093" i="5"/>
  <c r="E1093" i="5"/>
  <c r="B1094" i="5"/>
  <c r="E1094" i="5"/>
  <c r="B1095" i="5"/>
  <c r="E1095" i="5"/>
  <c r="B1096" i="5"/>
  <c r="E1096" i="5"/>
  <c r="B1097" i="5"/>
  <c r="E1097" i="5"/>
  <c r="B1098" i="5"/>
  <c r="E1098" i="5"/>
  <c r="B1099" i="5"/>
  <c r="E1099" i="5"/>
  <c r="B1100" i="5"/>
  <c r="E1100" i="5"/>
  <c r="V3" i="5"/>
  <c r="B1101" i="5"/>
  <c r="E1101" i="5"/>
  <c r="B1102" i="5"/>
  <c r="E1102" i="5"/>
  <c r="B1103" i="5"/>
  <c r="E1103" i="5"/>
  <c r="B1104" i="5"/>
  <c r="E1104" i="5"/>
  <c r="B1105" i="5"/>
  <c r="E1105" i="5"/>
  <c r="B1106" i="5"/>
  <c r="E1106" i="5"/>
  <c r="B1107" i="5"/>
  <c r="E1107" i="5"/>
  <c r="B1108" i="5"/>
  <c r="E1108" i="5"/>
  <c r="B1109" i="5"/>
  <c r="E1109" i="5"/>
  <c r="B1110" i="5"/>
  <c r="E1110" i="5"/>
  <c r="B1111" i="5"/>
  <c r="E1111" i="5"/>
  <c r="B1112" i="5"/>
  <c r="E1112" i="5"/>
  <c r="B1113" i="5"/>
  <c r="E1113" i="5"/>
  <c r="B1114" i="5"/>
  <c r="E1114" i="5"/>
  <c r="B1115" i="5"/>
  <c r="E1115" i="5"/>
  <c r="B1116" i="5"/>
  <c r="E1116" i="5"/>
  <c r="B1117" i="5"/>
  <c r="E1117" i="5"/>
  <c r="B1118" i="5"/>
  <c r="E1118" i="5"/>
  <c r="B1119" i="5"/>
  <c r="E1119" i="5"/>
  <c r="B1120" i="5"/>
  <c r="E1120" i="5"/>
  <c r="B1121" i="5"/>
  <c r="E1121" i="5"/>
  <c r="B1122" i="5"/>
  <c r="E1122" i="5"/>
  <c r="B1123" i="5"/>
  <c r="E1123" i="5"/>
  <c r="B1124" i="5"/>
  <c r="E1124" i="5"/>
  <c r="B1125" i="5"/>
  <c r="E1125" i="5"/>
  <c r="B1126" i="5"/>
  <c r="E1126" i="5"/>
  <c r="B1127" i="5"/>
  <c r="E1127" i="5"/>
  <c r="B1128" i="5"/>
  <c r="E1128" i="5"/>
  <c r="B1129" i="5"/>
  <c r="E1129" i="5"/>
  <c r="B1130" i="5"/>
  <c r="E1130" i="5"/>
  <c r="B1131" i="5"/>
  <c r="E1131" i="5"/>
  <c r="B1132" i="5"/>
  <c r="E1132" i="5"/>
  <c r="B1133" i="5"/>
  <c r="E1133" i="5"/>
  <c r="B1134" i="5"/>
  <c r="E1134" i="5"/>
  <c r="B1135" i="5"/>
  <c r="E1135" i="5"/>
  <c r="B1136" i="5"/>
  <c r="E1136" i="5"/>
  <c r="B1137" i="5"/>
  <c r="E1137" i="5"/>
  <c r="B1138" i="5"/>
  <c r="E1138" i="5"/>
  <c r="B1139" i="5"/>
  <c r="E1139" i="5"/>
  <c r="B1140" i="5"/>
  <c r="E1140" i="5"/>
  <c r="B1141" i="5"/>
  <c r="E1141" i="5"/>
  <c r="B1142" i="5"/>
  <c r="E1142" i="5"/>
  <c r="B1143" i="5"/>
  <c r="E1143" i="5"/>
  <c r="B1144" i="5"/>
  <c r="E1144" i="5"/>
  <c r="B1145" i="5"/>
  <c r="E1145" i="5"/>
  <c r="B1146" i="5"/>
  <c r="E1146" i="5"/>
  <c r="B1147" i="5"/>
  <c r="E1147" i="5"/>
  <c r="B1148" i="5"/>
  <c r="E1148" i="5"/>
  <c r="B1149" i="5"/>
  <c r="E1149" i="5"/>
  <c r="B1150" i="5"/>
  <c r="E1150" i="5"/>
  <c r="B1151" i="5"/>
  <c r="E1151" i="5"/>
  <c r="B1152" i="5"/>
  <c r="E1152" i="5"/>
  <c r="B1153" i="5"/>
  <c r="E1153" i="5"/>
  <c r="B1154" i="5"/>
  <c r="E1154" i="5"/>
  <c r="B1155" i="5"/>
  <c r="E1155" i="5"/>
  <c r="B1156" i="5"/>
  <c r="E1156" i="5"/>
  <c r="B1157" i="5"/>
  <c r="E1157" i="5"/>
  <c r="B1158" i="5"/>
  <c r="E1158" i="5"/>
  <c r="B1159" i="5"/>
  <c r="E1159" i="5"/>
  <c r="B1160" i="5"/>
  <c r="E1160" i="5"/>
  <c r="B1161" i="5"/>
  <c r="E1161" i="5"/>
  <c r="B1162" i="5"/>
  <c r="E1162" i="5"/>
  <c r="B1163" i="5"/>
  <c r="E1163" i="5"/>
  <c r="B1164" i="5"/>
  <c r="E1164" i="5"/>
  <c r="B1165" i="5"/>
  <c r="E1165" i="5"/>
  <c r="B1166" i="5"/>
  <c r="E1166" i="5"/>
  <c r="B1167" i="5"/>
  <c r="E1167" i="5"/>
  <c r="B1168" i="5"/>
  <c r="E1168" i="5"/>
  <c r="B1169" i="5"/>
  <c r="E1169" i="5"/>
  <c r="B1170" i="5"/>
  <c r="E1170" i="5"/>
  <c r="B1171" i="5"/>
  <c r="E1171" i="5"/>
  <c r="B1172" i="5"/>
  <c r="E1172" i="5"/>
  <c r="B1173" i="5"/>
  <c r="E1173" i="5"/>
  <c r="B1174" i="5"/>
  <c r="E1174" i="5"/>
  <c r="B1175" i="5"/>
  <c r="E1175" i="5"/>
  <c r="B1176" i="5"/>
  <c r="E1176" i="5"/>
  <c r="B1177" i="5"/>
  <c r="E1177" i="5"/>
  <c r="B1178" i="5"/>
  <c r="E1178" i="5"/>
  <c r="B1179" i="5"/>
  <c r="E1179" i="5"/>
  <c r="B1180" i="5"/>
  <c r="E1180" i="5"/>
  <c r="B1181" i="5"/>
  <c r="E1181" i="5"/>
  <c r="B1182" i="5"/>
  <c r="E1182" i="5"/>
  <c r="B1183" i="5"/>
  <c r="E1183" i="5"/>
  <c r="B1184" i="5"/>
  <c r="E1184" i="5"/>
  <c r="B1185" i="5"/>
  <c r="E1185" i="5"/>
  <c r="B1186" i="5"/>
  <c r="E1186" i="5"/>
  <c r="B1187" i="5"/>
  <c r="E1187" i="5"/>
  <c r="B1188" i="5"/>
  <c r="E1188" i="5"/>
  <c r="B1189" i="5"/>
  <c r="E1189" i="5"/>
  <c r="B1190" i="5"/>
  <c r="E1190" i="5"/>
  <c r="B1191" i="5"/>
  <c r="E1191" i="5"/>
  <c r="B1192" i="5"/>
  <c r="E1192" i="5"/>
  <c r="B1193" i="5"/>
  <c r="E1193" i="5"/>
  <c r="B1194" i="5"/>
  <c r="E1194" i="5"/>
  <c r="B1195" i="5"/>
  <c r="E1195" i="5"/>
  <c r="B1196" i="5"/>
  <c r="E1196" i="5"/>
  <c r="B1197" i="5"/>
  <c r="E1197" i="5"/>
  <c r="B1198" i="5"/>
  <c r="E1198" i="5"/>
  <c r="B1199" i="5"/>
  <c r="E1199" i="5"/>
  <c r="B1200" i="5"/>
  <c r="E1200" i="5"/>
  <c r="B1201" i="5"/>
  <c r="E1201" i="5"/>
  <c r="B1202" i="5"/>
  <c r="E1202" i="5"/>
  <c r="B1203" i="5"/>
  <c r="E1203" i="5"/>
  <c r="B1204" i="5"/>
  <c r="E1204" i="5"/>
  <c r="B1205" i="5"/>
  <c r="E1205" i="5"/>
  <c r="B1206" i="5"/>
  <c r="E1206" i="5"/>
  <c r="B1207" i="5"/>
  <c r="E1207" i="5"/>
  <c r="B1208" i="5"/>
  <c r="E1208" i="5"/>
  <c r="B1209" i="5"/>
  <c r="E1209" i="5"/>
  <c r="B1210" i="5"/>
  <c r="E1210" i="5"/>
  <c r="B1211" i="5"/>
  <c r="E1211" i="5"/>
  <c r="B1212" i="5"/>
  <c r="E1212" i="5"/>
  <c r="B1213" i="5"/>
  <c r="E1213" i="5"/>
  <c r="B1214" i="5"/>
  <c r="E1214" i="5"/>
  <c r="B1215" i="5"/>
  <c r="E1215" i="5"/>
  <c r="B1216" i="5"/>
  <c r="E1216" i="5"/>
  <c r="B1217" i="5"/>
  <c r="E1217" i="5"/>
  <c r="B1218" i="5"/>
  <c r="E1218" i="5"/>
  <c r="B1219" i="5"/>
  <c r="E1219" i="5"/>
  <c r="B1220" i="5"/>
  <c r="E1220" i="5"/>
  <c r="B1221" i="5"/>
  <c r="E1221" i="5"/>
  <c r="B1222" i="5"/>
  <c r="E1222" i="5"/>
  <c r="B1223" i="5"/>
  <c r="E1223" i="5"/>
  <c r="B1224" i="5"/>
  <c r="E1224" i="5"/>
  <c r="B1225" i="5"/>
  <c r="E1225" i="5"/>
  <c r="B1226" i="5"/>
  <c r="E1226" i="5"/>
  <c r="B1227" i="5"/>
  <c r="E1227" i="5"/>
  <c r="B1228" i="5"/>
  <c r="E1228" i="5"/>
  <c r="B1229" i="5"/>
  <c r="E1229" i="5"/>
  <c r="B1230" i="5"/>
  <c r="E1230" i="5"/>
  <c r="B1231" i="5"/>
  <c r="E1231" i="5"/>
  <c r="B1232" i="5"/>
  <c r="E1232" i="5"/>
  <c r="B1233" i="5"/>
  <c r="E1233" i="5"/>
  <c r="B1234" i="5"/>
  <c r="E1234" i="5"/>
  <c r="B1235" i="5"/>
  <c r="E1235" i="5"/>
  <c r="B1236" i="5"/>
  <c r="E1236" i="5"/>
  <c r="B1237" i="5"/>
  <c r="E1237" i="5"/>
  <c r="B1238" i="5"/>
  <c r="E1238" i="5"/>
  <c r="B1239" i="5"/>
  <c r="E1239" i="5"/>
  <c r="B1240" i="5"/>
  <c r="E1240" i="5"/>
  <c r="B1241" i="5"/>
  <c r="E1241" i="5"/>
  <c r="B1242" i="5"/>
  <c r="E1242" i="5"/>
  <c r="B1243" i="5"/>
  <c r="E1243" i="5"/>
  <c r="B1244" i="5"/>
  <c r="E1244" i="5"/>
  <c r="B1245" i="5"/>
  <c r="E1245" i="5"/>
  <c r="B1246" i="5"/>
  <c r="E1246" i="5"/>
  <c r="B1247" i="5"/>
  <c r="E1247" i="5"/>
  <c r="B1248" i="5"/>
  <c r="E1248" i="5"/>
  <c r="B1249" i="5"/>
  <c r="E1249" i="5"/>
  <c r="B1250" i="5"/>
  <c r="E1250" i="5"/>
  <c r="B1251" i="5"/>
  <c r="E1251" i="5"/>
  <c r="B1252" i="5"/>
  <c r="E1252" i="5"/>
  <c r="B1253" i="5"/>
  <c r="E1253" i="5"/>
  <c r="B1254" i="5"/>
  <c r="E1254" i="5"/>
  <c r="B1255" i="5"/>
  <c r="E1255" i="5"/>
  <c r="B1256" i="5"/>
  <c r="E1256" i="5"/>
  <c r="B1257" i="5"/>
  <c r="E1257" i="5"/>
  <c r="B1258" i="5"/>
  <c r="E1258" i="5"/>
  <c r="B1259" i="5"/>
  <c r="E1259" i="5"/>
  <c r="B1260" i="5"/>
  <c r="E1260" i="5"/>
  <c r="B1261" i="5"/>
  <c r="E1261" i="5"/>
  <c r="B1262" i="5"/>
  <c r="E1262" i="5"/>
  <c r="B1263" i="5"/>
  <c r="E1263" i="5"/>
  <c r="B1264" i="5"/>
  <c r="E1264" i="5"/>
  <c r="B1265" i="5"/>
  <c r="E1265" i="5"/>
  <c r="B1266" i="5"/>
  <c r="E1266" i="5"/>
  <c r="B1267" i="5"/>
  <c r="E1267" i="5"/>
  <c r="B1268" i="5"/>
  <c r="E1268" i="5"/>
  <c r="B1269" i="5"/>
  <c r="E1269" i="5"/>
  <c r="B1270" i="5"/>
  <c r="E1270" i="5"/>
  <c r="B1271" i="5"/>
  <c r="E1271" i="5"/>
  <c r="B1272" i="5"/>
  <c r="E1272" i="5"/>
  <c r="B1273" i="5"/>
  <c r="E1273" i="5"/>
  <c r="B1274" i="5"/>
  <c r="E1274" i="5"/>
  <c r="B1275" i="5"/>
  <c r="E1275" i="5"/>
  <c r="B1276" i="5"/>
  <c r="E1276" i="5"/>
  <c r="B1277" i="5"/>
  <c r="E1277" i="5"/>
  <c r="B1278" i="5"/>
  <c r="E1278" i="5"/>
  <c r="B1279" i="5"/>
  <c r="E1279" i="5"/>
  <c r="B1280" i="5"/>
  <c r="E1280" i="5"/>
  <c r="B1281" i="5"/>
  <c r="E1281" i="5"/>
  <c r="B1282" i="5"/>
  <c r="E1282" i="5"/>
  <c r="B1283" i="5"/>
  <c r="E1283" i="5"/>
  <c r="B1284" i="5"/>
  <c r="E1284" i="5"/>
  <c r="B1285" i="5"/>
  <c r="E1285" i="5"/>
  <c r="B1286" i="5"/>
  <c r="E1286" i="5"/>
  <c r="B1287" i="5"/>
  <c r="E1287" i="5"/>
  <c r="B1288" i="5"/>
  <c r="E1288" i="5"/>
  <c r="B1289" i="5"/>
  <c r="E1289" i="5"/>
  <c r="B1290" i="5"/>
  <c r="E1290" i="5"/>
  <c r="B1291" i="5"/>
  <c r="E1291" i="5"/>
  <c r="B1292" i="5"/>
  <c r="E1292" i="5"/>
  <c r="B1293" i="5"/>
  <c r="E1293" i="5"/>
  <c r="B1294" i="5"/>
  <c r="E1294" i="5"/>
  <c r="B1295" i="5"/>
  <c r="E1295" i="5"/>
  <c r="B1296" i="5"/>
  <c r="E1296" i="5"/>
  <c r="B1297" i="5"/>
  <c r="E1297" i="5"/>
  <c r="B1298" i="5"/>
  <c r="E1298" i="5"/>
  <c r="B1299" i="5"/>
  <c r="E1299" i="5"/>
  <c r="B1300" i="5"/>
  <c r="E1300" i="5"/>
  <c r="B1301" i="5"/>
  <c r="E1301" i="5"/>
  <c r="B1302" i="5"/>
  <c r="E1302" i="5"/>
  <c r="B1303" i="5"/>
  <c r="E1303" i="5"/>
  <c r="B1304" i="5"/>
  <c r="E1304" i="5"/>
  <c r="B1305" i="5"/>
  <c r="E1305" i="5"/>
  <c r="B1306" i="5"/>
  <c r="E1306" i="5"/>
  <c r="B1307" i="5"/>
  <c r="E1307" i="5"/>
  <c r="B1308" i="5"/>
  <c r="E1308" i="5"/>
  <c r="B1309" i="5"/>
  <c r="E1309" i="5"/>
  <c r="B1310" i="5"/>
  <c r="E1310" i="5"/>
  <c r="B1311" i="5"/>
  <c r="E1311" i="5"/>
  <c r="B1312" i="5"/>
  <c r="E1312" i="5"/>
  <c r="B1313" i="5"/>
  <c r="E1313" i="5"/>
  <c r="B1314" i="5"/>
  <c r="E1314" i="5"/>
  <c r="B1315" i="5"/>
  <c r="E1315" i="5"/>
  <c r="B1316" i="5"/>
  <c r="E1316" i="5"/>
  <c r="B1317" i="5"/>
  <c r="E1317" i="5"/>
  <c r="B1318" i="5"/>
  <c r="E1318" i="5"/>
  <c r="B1319" i="5"/>
  <c r="E1319" i="5"/>
  <c r="B1320" i="5"/>
  <c r="E1320" i="5"/>
  <c r="B1321" i="5"/>
  <c r="E1321" i="5"/>
  <c r="B1322" i="5"/>
  <c r="E1322" i="5"/>
  <c r="B1323" i="5"/>
  <c r="E1323" i="5"/>
  <c r="B1324" i="5"/>
  <c r="E1324" i="5"/>
  <c r="B1325" i="5"/>
  <c r="E1325" i="5"/>
  <c r="B1326" i="5"/>
  <c r="E1326" i="5"/>
  <c r="B1327" i="5"/>
  <c r="E1327" i="5"/>
  <c r="B1328" i="5"/>
  <c r="E1328" i="5"/>
  <c r="B1329" i="5"/>
  <c r="E1329" i="5"/>
  <c r="B1330" i="5"/>
  <c r="E1330" i="5"/>
  <c r="B1331" i="5"/>
  <c r="E1331" i="5"/>
  <c r="B1332" i="5"/>
  <c r="E1332" i="5"/>
  <c r="B1333" i="5"/>
  <c r="E1333" i="5"/>
  <c r="B1334" i="5"/>
  <c r="E1334" i="5"/>
  <c r="B1335" i="5"/>
  <c r="E1335" i="5"/>
  <c r="B1336" i="5"/>
  <c r="E1336" i="5"/>
  <c r="B1337" i="5"/>
  <c r="E1337" i="5"/>
  <c r="B1338" i="5"/>
  <c r="E1338" i="5"/>
  <c r="B1339" i="5"/>
  <c r="E1339" i="5"/>
  <c r="B1340" i="5"/>
  <c r="E1340" i="5"/>
  <c r="B1341" i="5"/>
  <c r="E1341" i="5"/>
  <c r="B1342" i="5"/>
  <c r="E1342" i="5"/>
  <c r="B1343" i="5"/>
  <c r="E1343" i="5"/>
  <c r="B1344" i="5"/>
  <c r="E1344" i="5"/>
  <c r="B1345" i="5"/>
  <c r="E1345" i="5"/>
  <c r="B1346" i="5"/>
  <c r="E1346" i="5"/>
  <c r="B1347" i="5"/>
  <c r="E1347" i="5"/>
  <c r="B1348" i="5"/>
  <c r="E1348" i="5"/>
  <c r="B1349" i="5"/>
  <c r="E1349" i="5"/>
  <c r="B1350" i="5"/>
  <c r="E1350" i="5"/>
  <c r="B1351" i="5"/>
  <c r="E1351" i="5"/>
  <c r="B1352" i="5"/>
  <c r="E1352" i="5"/>
  <c r="B1353" i="5"/>
  <c r="E1353" i="5"/>
  <c r="B1354" i="5"/>
  <c r="E1354" i="5"/>
  <c r="B1355" i="5"/>
  <c r="E1355" i="5"/>
  <c r="B1356" i="5"/>
  <c r="E1356" i="5"/>
  <c r="B1357" i="5"/>
  <c r="E1357" i="5"/>
  <c r="B1358" i="5"/>
  <c r="E1358" i="5"/>
  <c r="B1359" i="5"/>
  <c r="E1359" i="5"/>
  <c r="B1360" i="5"/>
  <c r="E1360" i="5"/>
  <c r="B1361" i="5"/>
  <c r="E1361" i="5"/>
  <c r="B1362" i="5"/>
  <c r="E1362" i="5"/>
  <c r="B1363" i="5"/>
  <c r="E1363" i="5"/>
  <c r="B1364" i="5"/>
  <c r="E1364" i="5"/>
  <c r="B1365" i="5"/>
  <c r="E1365" i="5"/>
  <c r="B1366" i="5"/>
  <c r="E1366" i="5"/>
  <c r="B1367" i="5"/>
  <c r="E1367" i="5"/>
  <c r="B1368" i="5"/>
  <c r="E1368" i="5"/>
  <c r="B1369" i="5"/>
  <c r="E1369" i="5"/>
  <c r="B1370" i="5"/>
  <c r="E1370" i="5"/>
  <c r="B1371" i="5"/>
  <c r="E1371" i="5"/>
  <c r="B1372" i="5"/>
  <c r="E1372" i="5"/>
  <c r="B1373" i="5"/>
  <c r="E1373" i="5"/>
  <c r="B1374" i="5"/>
  <c r="E1374" i="5"/>
  <c r="B1375" i="5"/>
  <c r="E1375" i="5"/>
  <c r="B1376" i="5"/>
  <c r="E1376" i="5"/>
  <c r="B1377" i="5"/>
  <c r="E1377" i="5"/>
  <c r="B1378" i="5"/>
  <c r="E1378" i="5"/>
  <c r="B1379" i="5"/>
  <c r="E1379" i="5"/>
  <c r="B1380" i="5"/>
  <c r="E1380" i="5"/>
  <c r="B1381" i="5"/>
  <c r="E1381" i="5"/>
  <c r="B1382" i="5"/>
  <c r="E1382" i="5"/>
  <c r="B1383" i="5"/>
  <c r="E1383" i="5"/>
  <c r="B1384" i="5"/>
  <c r="E1384" i="5"/>
  <c r="B1385" i="5"/>
  <c r="E1385" i="5"/>
  <c r="B1386" i="5"/>
  <c r="E1386" i="5"/>
  <c r="B1387" i="5"/>
  <c r="E1387" i="5"/>
  <c r="B1388" i="5"/>
  <c r="E1388" i="5"/>
  <c r="B1389" i="5"/>
  <c r="E1389" i="5"/>
  <c r="B1390" i="5"/>
  <c r="E1390" i="5"/>
  <c r="B1391" i="5"/>
  <c r="E1391" i="5"/>
  <c r="B1392" i="5"/>
  <c r="E1392" i="5"/>
  <c r="B1393" i="5"/>
  <c r="E1393" i="5"/>
  <c r="B1394" i="5"/>
  <c r="E1394" i="5"/>
  <c r="B1395" i="5"/>
  <c r="E1395" i="5"/>
  <c r="B1396" i="5"/>
  <c r="E1396" i="5"/>
  <c r="B1397" i="5"/>
  <c r="E1397" i="5"/>
  <c r="B1398" i="5"/>
  <c r="E1398" i="5"/>
  <c r="B1399" i="5"/>
  <c r="E1399" i="5"/>
  <c r="B1400" i="5"/>
  <c r="E1400" i="5"/>
  <c r="B1401" i="5"/>
  <c r="E1401" i="5"/>
  <c r="B1402" i="5"/>
  <c r="E1402" i="5"/>
  <c r="B1403" i="5"/>
  <c r="E1403" i="5"/>
  <c r="B1404" i="5"/>
  <c r="E1404" i="5"/>
  <c r="B1405" i="5"/>
  <c r="E1405" i="5"/>
  <c r="B1406" i="5"/>
  <c r="E1406" i="5"/>
  <c r="B1407" i="5"/>
  <c r="E1407" i="5"/>
  <c r="B1408" i="5"/>
  <c r="E1408" i="5"/>
  <c r="B1409" i="5"/>
  <c r="E1409" i="5"/>
  <c r="B1410" i="5"/>
  <c r="E1410" i="5"/>
  <c r="B1411" i="5"/>
  <c r="E1411" i="5"/>
  <c r="B1412" i="5"/>
  <c r="E1412" i="5"/>
  <c r="B1413" i="5"/>
  <c r="E1413" i="5"/>
  <c r="B1414" i="5"/>
  <c r="E1414" i="5"/>
  <c r="B1415" i="5"/>
  <c r="E1415" i="5"/>
  <c r="B1416" i="5"/>
  <c r="E1416" i="5"/>
  <c r="B1417" i="5"/>
  <c r="E1417" i="5"/>
  <c r="B1418" i="5"/>
  <c r="E1418" i="5"/>
  <c r="B1419" i="5"/>
  <c r="E1419" i="5"/>
  <c r="B1420" i="5"/>
  <c r="E1420" i="5"/>
  <c r="B1421" i="5"/>
  <c r="E1421" i="5"/>
  <c r="B1422" i="5"/>
  <c r="E1422" i="5"/>
  <c r="B1423" i="5"/>
  <c r="E1423" i="5"/>
  <c r="B1424" i="5"/>
  <c r="E1424" i="5"/>
  <c r="B1425" i="5"/>
  <c r="E1425" i="5"/>
  <c r="B1426" i="5"/>
  <c r="E1426" i="5"/>
  <c r="B1427" i="5"/>
  <c r="E1427" i="5"/>
  <c r="B1428" i="5"/>
  <c r="E1428" i="5"/>
  <c r="B1429" i="5"/>
  <c r="E1429" i="5"/>
  <c r="B1430" i="5"/>
  <c r="E1430" i="5"/>
  <c r="B1431" i="5"/>
  <c r="E1431" i="5"/>
  <c r="B1432" i="5"/>
  <c r="E1432" i="5"/>
  <c r="B1433" i="5"/>
  <c r="E1433" i="5"/>
  <c r="B1434" i="5"/>
  <c r="E1434" i="5"/>
  <c r="B1435" i="5"/>
  <c r="E1435" i="5"/>
  <c r="B1436" i="5"/>
  <c r="E1436" i="5"/>
  <c r="B1437" i="5"/>
  <c r="E1437" i="5"/>
  <c r="B1438" i="5"/>
  <c r="E1438" i="5"/>
  <c r="B1439" i="5"/>
  <c r="E1439" i="5"/>
  <c r="B1440" i="5"/>
  <c r="E1440" i="5"/>
  <c r="B1441" i="5"/>
  <c r="E1441" i="5"/>
  <c r="B1442" i="5"/>
  <c r="E1442" i="5"/>
  <c r="B1443" i="5"/>
  <c r="E1443" i="5"/>
  <c r="B1444" i="5"/>
  <c r="E1444" i="5"/>
  <c r="B1445" i="5"/>
  <c r="E1445" i="5"/>
  <c r="B1446" i="5"/>
  <c r="E1446" i="5"/>
  <c r="B1447" i="5"/>
  <c r="E1447" i="5"/>
  <c r="B1448" i="5"/>
  <c r="E1448" i="5"/>
  <c r="B1449" i="5"/>
  <c r="E1449" i="5"/>
  <c r="B1450" i="5"/>
  <c r="E1450" i="5"/>
  <c r="B1451" i="5"/>
  <c r="E1451" i="5"/>
  <c r="B1452" i="5"/>
  <c r="E1452" i="5"/>
  <c r="B1453" i="5"/>
  <c r="E1453" i="5"/>
  <c r="B1454" i="5"/>
  <c r="E1454" i="5"/>
  <c r="B1455" i="5"/>
  <c r="E1455" i="5"/>
  <c r="B1456" i="5"/>
  <c r="E1456" i="5"/>
  <c r="B1457" i="5"/>
  <c r="E1457" i="5"/>
  <c r="B1458" i="5"/>
  <c r="E1458" i="5"/>
  <c r="B1459" i="5"/>
  <c r="E1459" i="5"/>
  <c r="B1460" i="5"/>
  <c r="E1460" i="5"/>
  <c r="B1461" i="5"/>
  <c r="E1461" i="5"/>
  <c r="B1462" i="5"/>
  <c r="E1462" i="5"/>
  <c r="B1463" i="5"/>
  <c r="E1463" i="5"/>
  <c r="B1464" i="5"/>
  <c r="E1464" i="5"/>
  <c r="B1465" i="5"/>
  <c r="E1465" i="5"/>
  <c r="B1466" i="5"/>
  <c r="E1466" i="5"/>
  <c r="B1467" i="5"/>
  <c r="E1467" i="5"/>
  <c r="B1468" i="5"/>
  <c r="E1468" i="5"/>
  <c r="B1469" i="5"/>
  <c r="E1469" i="5"/>
  <c r="B1470" i="5"/>
  <c r="E1470" i="5"/>
  <c r="B1471" i="5"/>
  <c r="E1471" i="5"/>
  <c r="B1472" i="5"/>
  <c r="E1472" i="5"/>
  <c r="B1473" i="5"/>
  <c r="E1473" i="5"/>
  <c r="B1474" i="5"/>
  <c r="E1474" i="5"/>
  <c r="B1475" i="5"/>
  <c r="E1475" i="5"/>
  <c r="B1476" i="5"/>
  <c r="E1476" i="5"/>
  <c r="B1477" i="5"/>
  <c r="E1477" i="5"/>
  <c r="B1478" i="5"/>
  <c r="E1478" i="5"/>
  <c r="B1479" i="5"/>
  <c r="E1479" i="5"/>
  <c r="B1480" i="5"/>
  <c r="E1480" i="5"/>
  <c r="B1481" i="5"/>
  <c r="E1481" i="5"/>
  <c r="B1482" i="5"/>
  <c r="E1482" i="5"/>
  <c r="B1483" i="5"/>
  <c r="E1483" i="5"/>
  <c r="B1484" i="5"/>
  <c r="E1484" i="5"/>
  <c r="B1485" i="5"/>
  <c r="E1485" i="5"/>
  <c r="B1486" i="5"/>
  <c r="E1486" i="5"/>
  <c r="B1487" i="5"/>
  <c r="E1487" i="5"/>
  <c r="B1488" i="5"/>
  <c r="E1488" i="5"/>
  <c r="B1489" i="5"/>
  <c r="E1489" i="5"/>
  <c r="B1490" i="5"/>
  <c r="E1490" i="5"/>
  <c r="B1491" i="5"/>
  <c r="E1491" i="5"/>
  <c r="B1492" i="5"/>
  <c r="E1492" i="5"/>
  <c r="B1493" i="5"/>
  <c r="E1493" i="5"/>
  <c r="B1494" i="5"/>
  <c r="E1494" i="5"/>
  <c r="B1495" i="5"/>
  <c r="E1495" i="5"/>
  <c r="B1496" i="5"/>
  <c r="E1496" i="5"/>
  <c r="B1497" i="5"/>
  <c r="E1497" i="5"/>
  <c r="B1498" i="5"/>
  <c r="E1498" i="5"/>
  <c r="B1499" i="5"/>
  <c r="E1499" i="5"/>
  <c r="B1500" i="5"/>
  <c r="E1500" i="5"/>
  <c r="B1501" i="5"/>
  <c r="E1501" i="5"/>
  <c r="B1502" i="5"/>
  <c r="E1502" i="5"/>
  <c r="B1503" i="5"/>
  <c r="E1503" i="5"/>
  <c r="B1504" i="5"/>
  <c r="E1504" i="5"/>
  <c r="B1505" i="5"/>
  <c r="E1505" i="5"/>
  <c r="B1506" i="5"/>
  <c r="E1506" i="5"/>
  <c r="B1507" i="5"/>
  <c r="E1507" i="5"/>
  <c r="B1508" i="5"/>
  <c r="E1508" i="5"/>
  <c r="B1509" i="5"/>
  <c r="E1509" i="5"/>
  <c r="B1510" i="5"/>
  <c r="E1510" i="5"/>
  <c r="B1511" i="5"/>
  <c r="E1511" i="5"/>
  <c r="B1512" i="5"/>
  <c r="E1512" i="5"/>
  <c r="B1513" i="5"/>
  <c r="E1513" i="5"/>
  <c r="B1514" i="5"/>
  <c r="E1514" i="5"/>
  <c r="B1515" i="5"/>
  <c r="E1515" i="5"/>
  <c r="B1516" i="5"/>
  <c r="E1516" i="5"/>
  <c r="B1517" i="5"/>
  <c r="E1517" i="5"/>
  <c r="B1518" i="5"/>
  <c r="E1518" i="5"/>
  <c r="B1519" i="5"/>
  <c r="E1519" i="5"/>
  <c r="B1520" i="5"/>
  <c r="E1520" i="5"/>
  <c r="B1521" i="5"/>
  <c r="E1521" i="5"/>
  <c r="B1522" i="5"/>
  <c r="E1522" i="5"/>
  <c r="B1523" i="5"/>
  <c r="E1523" i="5"/>
  <c r="B1524" i="5"/>
  <c r="E1524" i="5"/>
  <c r="B1525" i="5"/>
  <c r="E1525" i="5"/>
  <c r="B1526" i="5"/>
  <c r="E1526" i="5"/>
  <c r="B1527" i="5"/>
  <c r="E1527" i="5"/>
  <c r="B1528" i="5"/>
  <c r="E1528" i="5"/>
  <c r="B1529" i="5"/>
  <c r="E1529" i="5"/>
  <c r="B1530" i="5"/>
  <c r="E1530" i="5"/>
  <c r="B1531" i="5"/>
  <c r="E1531" i="5"/>
  <c r="B1532" i="5"/>
  <c r="E1532" i="5"/>
  <c r="B1533" i="5"/>
  <c r="E1533" i="5"/>
  <c r="B1534" i="5"/>
  <c r="E1534" i="5"/>
  <c r="B1535" i="5"/>
  <c r="E1535" i="5"/>
  <c r="B1536" i="5"/>
  <c r="E1536" i="5"/>
  <c r="B1537" i="5"/>
  <c r="E1537" i="5"/>
  <c r="B1538" i="5"/>
  <c r="E1538" i="5"/>
  <c r="B1539" i="5"/>
  <c r="E1539" i="5"/>
  <c r="B1540" i="5"/>
  <c r="E1540" i="5"/>
  <c r="B1541" i="5"/>
  <c r="E1541" i="5"/>
  <c r="B1542" i="5"/>
  <c r="E1542" i="5"/>
  <c r="B1543" i="5"/>
  <c r="E1543" i="5"/>
  <c r="B1544" i="5"/>
  <c r="E1544" i="5"/>
  <c r="B1545" i="5"/>
  <c r="E1545" i="5"/>
  <c r="B1546" i="5"/>
  <c r="E1546" i="5"/>
  <c r="B1547" i="5"/>
  <c r="E1547" i="5"/>
  <c r="B1548" i="5"/>
  <c r="E1548" i="5"/>
  <c r="B1549" i="5"/>
  <c r="E1549" i="5"/>
  <c r="B1550" i="5"/>
  <c r="E1550" i="5"/>
  <c r="B1551" i="5"/>
  <c r="E1551" i="5"/>
  <c r="B1552" i="5"/>
  <c r="E1552" i="5"/>
  <c r="B1553" i="5"/>
  <c r="E1553" i="5"/>
  <c r="B1554" i="5"/>
  <c r="E1554" i="5"/>
  <c r="B1555" i="5"/>
  <c r="E1555" i="5"/>
  <c r="B1556" i="5"/>
  <c r="E1556" i="5"/>
  <c r="B1557" i="5"/>
  <c r="E1557" i="5"/>
  <c r="B1558" i="5"/>
  <c r="E1558" i="5"/>
  <c r="B1559" i="5"/>
  <c r="E1559" i="5"/>
  <c r="B1560" i="5"/>
  <c r="E1560" i="5"/>
  <c r="B1561" i="5"/>
  <c r="E1561" i="5"/>
  <c r="B1562" i="5"/>
  <c r="E1562" i="5"/>
  <c r="B1563" i="5"/>
  <c r="E1563" i="5"/>
  <c r="B1564" i="5"/>
  <c r="E1564" i="5"/>
  <c r="B1565" i="5"/>
  <c r="E1565" i="5"/>
  <c r="B1566" i="5"/>
  <c r="E1566" i="5"/>
  <c r="B1567" i="5"/>
  <c r="E1567" i="5"/>
  <c r="B1568" i="5"/>
  <c r="E1568" i="5"/>
  <c r="B1569" i="5"/>
  <c r="E1569" i="5"/>
  <c r="B1570" i="5"/>
  <c r="E1570" i="5"/>
  <c r="B1571" i="5"/>
  <c r="E1571" i="5"/>
  <c r="B1572" i="5"/>
  <c r="E1572" i="5"/>
  <c r="B1573" i="5"/>
  <c r="E1573" i="5"/>
  <c r="B1574" i="5"/>
  <c r="E1574" i="5"/>
  <c r="B1575" i="5"/>
  <c r="E1575" i="5"/>
  <c r="B1576" i="5"/>
  <c r="E1576" i="5"/>
  <c r="B1577" i="5"/>
  <c r="E1577" i="5"/>
  <c r="B1578" i="5"/>
  <c r="E1578" i="5"/>
  <c r="B1579" i="5"/>
  <c r="E1579" i="5"/>
  <c r="B1580" i="5"/>
  <c r="E1580" i="5"/>
  <c r="B1581" i="5"/>
  <c r="E1581" i="5"/>
  <c r="B1582" i="5"/>
  <c r="E1582" i="5"/>
  <c r="B1583" i="5"/>
  <c r="E1583" i="5"/>
  <c r="B1584" i="5"/>
  <c r="E1584" i="5"/>
  <c r="B1585" i="5"/>
  <c r="E1585" i="5"/>
  <c r="B1586" i="5"/>
  <c r="E1586" i="5"/>
  <c r="B1587" i="5"/>
  <c r="E1587" i="5"/>
  <c r="B1588" i="5"/>
  <c r="E1588" i="5"/>
  <c r="B1589" i="5"/>
  <c r="E1589" i="5"/>
  <c r="B1590" i="5"/>
  <c r="E1590" i="5"/>
  <c r="B1591" i="5"/>
  <c r="E1591" i="5"/>
  <c r="B1592" i="5"/>
  <c r="E1592" i="5"/>
  <c r="B1593" i="5"/>
  <c r="E1593" i="5"/>
  <c r="B1594" i="5"/>
  <c r="E1594" i="5"/>
  <c r="B1595" i="5"/>
  <c r="E1595" i="5"/>
  <c r="B1596" i="5"/>
  <c r="E1596" i="5"/>
  <c r="B1597" i="5"/>
  <c r="E1597" i="5"/>
  <c r="B1598" i="5"/>
  <c r="E1598" i="5"/>
  <c r="B1599" i="5"/>
  <c r="E1599" i="5"/>
  <c r="B1600" i="5"/>
  <c r="E1600" i="5"/>
  <c r="B1601" i="5"/>
  <c r="E1601" i="5"/>
  <c r="B1602" i="5"/>
  <c r="E1602" i="5"/>
  <c r="B1603" i="5"/>
  <c r="E1603" i="5"/>
  <c r="B1604" i="5"/>
  <c r="E1604" i="5"/>
  <c r="B1605" i="5"/>
  <c r="E1605" i="5"/>
  <c r="B1606" i="5"/>
  <c r="E1606" i="5"/>
  <c r="B1607" i="5"/>
  <c r="E1607" i="5"/>
  <c r="B1608" i="5"/>
  <c r="E1608" i="5"/>
  <c r="B1609" i="5"/>
  <c r="E1609" i="5"/>
  <c r="B1610" i="5"/>
  <c r="E1610" i="5"/>
  <c r="B1611" i="5"/>
  <c r="E1611" i="5"/>
  <c r="B1612" i="5"/>
  <c r="E1612" i="5"/>
  <c r="B1613" i="5"/>
  <c r="E1613" i="5"/>
  <c r="B1614" i="5"/>
  <c r="E1614" i="5"/>
  <c r="B1615" i="5"/>
  <c r="E1615" i="5"/>
  <c r="B1616" i="5"/>
  <c r="E1616" i="5"/>
  <c r="B1617" i="5"/>
  <c r="E1617" i="5"/>
  <c r="B1618" i="5"/>
  <c r="E1618" i="5"/>
  <c r="B1619" i="5"/>
  <c r="E1619" i="5"/>
  <c r="B1620" i="5"/>
  <c r="E1620" i="5"/>
  <c r="B1621" i="5"/>
  <c r="E1621" i="5"/>
  <c r="B1622" i="5"/>
  <c r="E1622" i="5"/>
  <c r="B1623" i="5"/>
  <c r="E1623" i="5"/>
  <c r="B1624" i="5"/>
  <c r="E1624" i="5"/>
  <c r="B1625" i="5"/>
  <c r="E1625" i="5"/>
  <c r="B1626" i="5"/>
  <c r="E1626" i="5"/>
  <c r="B1627" i="5"/>
  <c r="E1627" i="5"/>
  <c r="B1628" i="5"/>
  <c r="E1628" i="5"/>
  <c r="B1629" i="5"/>
  <c r="E1629" i="5"/>
  <c r="B1630" i="5"/>
  <c r="E1630" i="5"/>
  <c r="B1631" i="5"/>
  <c r="E1631" i="5"/>
  <c r="B1632" i="5"/>
  <c r="E1632" i="5"/>
  <c r="B1633" i="5"/>
  <c r="E1633" i="5"/>
  <c r="B1634" i="5"/>
  <c r="E1634" i="5"/>
  <c r="B1635" i="5"/>
  <c r="E1635" i="5"/>
  <c r="B1636" i="5"/>
  <c r="E1636" i="5"/>
  <c r="B1637" i="5"/>
  <c r="E1637" i="5"/>
  <c r="B1638" i="5"/>
  <c r="E1638" i="5"/>
  <c r="B1639" i="5"/>
  <c r="E1639" i="5"/>
  <c r="B1640" i="5"/>
  <c r="E1640" i="5"/>
  <c r="B1641" i="5"/>
  <c r="E1641" i="5"/>
  <c r="B1642" i="5"/>
  <c r="E1642" i="5"/>
  <c r="B1643" i="5"/>
  <c r="E1643" i="5"/>
  <c r="B1644" i="5"/>
  <c r="E1644" i="5"/>
  <c r="B1645" i="5"/>
  <c r="E1645" i="5"/>
  <c r="B1646" i="5"/>
  <c r="E1646" i="5"/>
  <c r="B1647" i="5"/>
  <c r="E1647" i="5"/>
  <c r="B1648" i="5"/>
  <c r="E1648" i="5"/>
  <c r="B1649" i="5"/>
  <c r="E1649" i="5"/>
  <c r="B1650" i="5"/>
  <c r="E1650" i="5"/>
  <c r="B1651" i="5"/>
  <c r="E1651" i="5"/>
  <c r="B1652" i="5"/>
  <c r="E1652" i="5"/>
  <c r="B1653" i="5"/>
  <c r="E1653" i="5"/>
  <c r="B1654" i="5"/>
  <c r="E1654" i="5"/>
  <c r="B1655" i="5"/>
  <c r="E1655" i="5"/>
  <c r="B1656" i="5"/>
  <c r="E1656" i="5"/>
  <c r="B1657" i="5"/>
  <c r="E1657" i="5"/>
  <c r="B1658" i="5"/>
  <c r="E1658" i="5"/>
  <c r="B1659" i="5"/>
  <c r="E1659" i="5"/>
  <c r="B1660" i="5"/>
  <c r="E1660" i="5"/>
  <c r="B1661" i="5"/>
  <c r="E1661" i="5"/>
  <c r="B1662" i="5"/>
  <c r="E1662" i="5"/>
  <c r="B1663" i="5"/>
  <c r="E1663" i="5"/>
  <c r="B1664" i="5"/>
  <c r="E1664" i="5"/>
  <c r="B1665" i="5"/>
  <c r="E1665" i="5"/>
  <c r="B1666" i="5"/>
  <c r="E1666" i="5"/>
  <c r="B1667" i="5"/>
  <c r="E1667" i="5"/>
  <c r="B1668" i="5"/>
  <c r="E1668" i="5"/>
  <c r="B1669" i="5"/>
  <c r="E1669" i="5"/>
  <c r="B1670" i="5"/>
  <c r="E1670" i="5"/>
  <c r="B1671" i="5"/>
  <c r="E1671" i="5"/>
  <c r="B1672" i="5"/>
  <c r="E1672" i="5"/>
  <c r="B1673" i="5"/>
  <c r="E1673" i="5"/>
  <c r="B1674" i="5"/>
  <c r="E1674" i="5"/>
  <c r="B1675" i="5"/>
  <c r="E1675" i="5"/>
  <c r="B1676" i="5"/>
  <c r="E1676" i="5"/>
  <c r="B1677" i="5"/>
  <c r="E1677" i="5"/>
  <c r="B1678" i="5"/>
  <c r="E1678" i="5"/>
  <c r="B1679" i="5"/>
  <c r="E1679" i="5"/>
  <c r="B1680" i="5"/>
  <c r="E1680" i="5"/>
  <c r="B1681" i="5"/>
  <c r="E1681" i="5"/>
  <c r="B1682" i="5"/>
  <c r="E1682" i="5"/>
  <c r="B1683" i="5"/>
  <c r="E1683" i="5"/>
  <c r="B1684" i="5"/>
  <c r="E1684" i="5"/>
  <c r="B1685" i="5"/>
  <c r="E1685" i="5"/>
  <c r="B1686" i="5"/>
  <c r="E1686" i="5"/>
  <c r="B1687" i="5"/>
  <c r="E1687" i="5"/>
  <c r="B1688" i="5"/>
  <c r="E1688" i="5"/>
  <c r="B1689" i="5"/>
  <c r="E1689" i="5"/>
  <c r="B1690" i="5"/>
  <c r="E1690" i="5"/>
  <c r="B1691" i="5"/>
  <c r="E1691" i="5"/>
  <c r="B1692" i="5"/>
  <c r="E1692" i="5"/>
  <c r="B1693" i="5"/>
  <c r="E1693" i="5"/>
  <c r="B1694" i="5"/>
  <c r="E1694" i="5"/>
  <c r="B1695" i="5"/>
  <c r="E1695" i="5"/>
  <c r="B1696" i="5"/>
  <c r="E1696" i="5"/>
  <c r="B1697" i="5"/>
  <c r="E1697" i="5"/>
  <c r="B1698" i="5"/>
  <c r="E1698" i="5"/>
  <c r="B1699" i="5"/>
  <c r="E1699" i="5"/>
  <c r="B1700" i="5"/>
  <c r="E1700" i="5"/>
  <c r="B1701" i="5"/>
  <c r="E1701" i="5"/>
  <c r="B1702" i="5"/>
  <c r="E1702" i="5"/>
  <c r="B1703" i="5"/>
  <c r="E1703" i="5"/>
  <c r="B1704" i="5"/>
  <c r="E1704" i="5"/>
  <c r="B1705" i="5"/>
  <c r="E1705" i="5"/>
  <c r="B1706" i="5"/>
  <c r="E1706" i="5"/>
  <c r="B1707" i="5"/>
  <c r="E1707" i="5"/>
  <c r="B1708" i="5"/>
  <c r="E1708" i="5"/>
  <c r="B1709" i="5"/>
  <c r="E1709" i="5"/>
  <c r="B1710" i="5"/>
  <c r="E1710" i="5"/>
  <c r="B1711" i="5"/>
  <c r="E1711" i="5"/>
  <c r="B1712" i="5"/>
  <c r="E1712" i="5"/>
  <c r="B1713" i="5"/>
  <c r="E1713" i="5"/>
  <c r="B1714" i="5"/>
  <c r="E1714" i="5"/>
  <c r="B1715" i="5"/>
  <c r="E1715" i="5"/>
  <c r="B1716" i="5"/>
  <c r="E1716" i="5"/>
  <c r="B1717" i="5"/>
  <c r="E1717" i="5"/>
  <c r="B1718" i="5"/>
  <c r="E1718" i="5"/>
  <c r="B1719" i="5"/>
  <c r="E1719" i="5"/>
  <c r="B1720" i="5"/>
  <c r="E1720" i="5"/>
  <c r="B1721" i="5"/>
  <c r="E1721" i="5"/>
  <c r="B1722" i="5"/>
  <c r="E1722" i="5"/>
  <c r="B1723" i="5"/>
  <c r="E1723" i="5"/>
  <c r="B1724" i="5"/>
  <c r="E1724" i="5"/>
  <c r="B1725" i="5"/>
  <c r="E1725" i="5"/>
  <c r="B1726" i="5"/>
  <c r="E1726" i="5"/>
  <c r="B1727" i="5"/>
  <c r="E1727" i="5"/>
  <c r="B1728" i="5"/>
  <c r="E1728" i="5"/>
  <c r="B1729" i="5"/>
  <c r="E1729" i="5"/>
  <c r="B1730" i="5"/>
  <c r="E1730" i="5"/>
  <c r="B1731" i="5"/>
  <c r="E1731" i="5"/>
  <c r="B1732" i="5"/>
  <c r="E1732" i="5"/>
  <c r="B1733" i="5"/>
  <c r="E1733" i="5"/>
  <c r="B1734" i="5"/>
  <c r="E1734" i="5"/>
  <c r="B1735" i="5"/>
  <c r="E1735" i="5"/>
  <c r="B1736" i="5"/>
  <c r="E1736" i="5"/>
  <c r="B1737" i="5"/>
  <c r="E1737" i="5"/>
  <c r="B1738" i="5"/>
  <c r="E1738" i="5"/>
  <c r="B1739" i="5"/>
  <c r="E1739" i="5"/>
  <c r="B1740" i="5"/>
  <c r="E1740" i="5"/>
  <c r="B1741" i="5"/>
  <c r="E1741" i="5"/>
  <c r="B1742" i="5"/>
  <c r="E1742" i="5"/>
  <c r="B1743" i="5"/>
  <c r="E1743" i="5"/>
  <c r="B1744" i="5"/>
  <c r="E1744" i="5"/>
  <c r="B1745" i="5"/>
  <c r="E1745" i="5"/>
  <c r="B1746" i="5"/>
  <c r="E1746" i="5"/>
  <c r="B1747" i="5"/>
  <c r="E1747" i="5"/>
  <c r="B1748" i="5"/>
  <c r="E1748" i="5"/>
  <c r="B1749" i="5"/>
  <c r="E1749" i="5"/>
  <c r="B1750" i="5"/>
  <c r="E1750" i="5"/>
  <c r="B1751" i="5"/>
  <c r="E1751" i="5"/>
  <c r="B1752" i="5"/>
  <c r="E1752" i="5"/>
  <c r="B1753" i="5"/>
  <c r="E1753" i="5"/>
  <c r="B1754" i="5"/>
  <c r="E1754" i="5"/>
  <c r="B1755" i="5"/>
  <c r="E1755" i="5"/>
  <c r="B1756" i="5"/>
  <c r="E1756" i="5"/>
  <c r="B1757" i="5"/>
  <c r="E1757" i="5"/>
  <c r="B1758" i="5"/>
  <c r="E1758" i="5"/>
  <c r="B1759" i="5"/>
  <c r="E1759" i="5"/>
  <c r="B1760" i="5"/>
  <c r="E1760" i="5"/>
  <c r="B1761" i="5"/>
  <c r="E1761" i="5"/>
  <c r="B1762" i="5"/>
  <c r="E1762" i="5"/>
  <c r="B1763" i="5"/>
  <c r="E1763" i="5"/>
  <c r="B1764" i="5"/>
  <c r="E1764" i="5"/>
  <c r="B1765" i="5"/>
  <c r="E1765" i="5"/>
  <c r="B1766" i="5"/>
  <c r="E1766" i="5"/>
  <c r="B1767" i="5"/>
  <c r="E1767" i="5"/>
  <c r="B1768" i="5"/>
  <c r="E1768" i="5"/>
  <c r="B1769" i="5"/>
  <c r="E1769" i="5"/>
  <c r="B1770" i="5"/>
  <c r="E1770" i="5"/>
  <c r="B1771" i="5"/>
  <c r="E1771" i="5"/>
  <c r="B1772" i="5"/>
  <c r="E1772" i="5"/>
  <c r="B1773" i="5"/>
  <c r="E1773" i="5"/>
  <c r="B1774" i="5"/>
  <c r="E1774" i="5"/>
  <c r="B1775" i="5"/>
  <c r="E1775" i="5"/>
  <c r="B1776" i="5"/>
  <c r="E1776" i="5"/>
  <c r="B1777" i="5"/>
  <c r="E1777" i="5"/>
  <c r="B1778" i="5"/>
  <c r="E1778" i="5"/>
  <c r="B1779" i="5"/>
  <c r="E1779" i="5"/>
  <c r="B1780" i="5"/>
  <c r="E1780" i="5"/>
  <c r="B1781" i="5"/>
  <c r="E1781" i="5"/>
  <c r="B1782" i="5"/>
  <c r="E1782" i="5"/>
  <c r="B1783" i="5"/>
  <c r="E1783" i="5"/>
  <c r="B1784" i="5"/>
  <c r="E1784" i="5"/>
  <c r="B1785" i="5"/>
  <c r="E1785" i="5"/>
  <c r="B1786" i="5"/>
  <c r="E1786" i="5"/>
  <c r="B1787" i="5"/>
  <c r="E1787" i="5"/>
  <c r="B1788" i="5"/>
  <c r="E1788" i="5"/>
  <c r="B1789" i="5"/>
  <c r="E1789" i="5"/>
  <c r="B1790" i="5"/>
  <c r="E1790" i="5"/>
  <c r="B1791" i="5"/>
  <c r="E1791" i="5"/>
  <c r="B1792" i="5"/>
  <c r="E1792" i="5"/>
  <c r="B1793" i="5"/>
  <c r="E1793" i="5"/>
  <c r="B1794" i="5"/>
  <c r="E1794" i="5"/>
  <c r="B1795" i="5"/>
  <c r="E1795" i="5"/>
  <c r="B1796" i="5"/>
  <c r="E1796" i="5"/>
  <c r="B1797" i="5"/>
  <c r="E1797" i="5"/>
  <c r="B1798" i="5"/>
  <c r="E1798" i="5"/>
  <c r="B1799" i="5"/>
  <c r="E1799" i="5"/>
  <c r="B1800" i="5"/>
  <c r="E1800" i="5"/>
  <c r="B1801" i="5"/>
  <c r="E1801" i="5"/>
  <c r="B1802" i="5"/>
  <c r="E1802" i="5"/>
  <c r="B1803" i="5"/>
  <c r="E1803" i="5"/>
  <c r="B1804" i="5"/>
  <c r="E1804" i="5"/>
  <c r="B1805" i="5"/>
  <c r="E1805" i="5"/>
  <c r="B1806" i="5"/>
  <c r="E1806" i="5"/>
  <c r="B1807" i="5"/>
  <c r="E1807" i="5"/>
  <c r="B1808" i="5"/>
  <c r="E1808" i="5"/>
  <c r="B1809" i="5"/>
  <c r="E1809" i="5"/>
  <c r="B1810" i="5"/>
  <c r="E1810" i="5"/>
  <c r="B1811" i="5"/>
  <c r="E1811" i="5"/>
  <c r="B1812" i="5"/>
  <c r="E1812" i="5"/>
  <c r="B1813" i="5"/>
  <c r="E1813" i="5"/>
  <c r="B1814" i="5"/>
  <c r="E1814" i="5"/>
  <c r="B1815" i="5"/>
  <c r="E1815" i="5"/>
  <c r="B1816" i="5"/>
  <c r="E1816" i="5"/>
  <c r="B1817" i="5"/>
  <c r="E1817" i="5"/>
  <c r="B1818" i="5"/>
  <c r="E1818" i="5"/>
  <c r="B1819" i="5"/>
  <c r="E1819" i="5"/>
  <c r="B1820" i="5"/>
  <c r="E1820" i="5"/>
  <c r="B1821" i="5"/>
  <c r="E1821" i="5"/>
  <c r="B1822" i="5"/>
  <c r="E1822" i="5"/>
  <c r="B1823" i="5"/>
  <c r="E1823" i="5"/>
  <c r="B1824" i="5"/>
  <c r="E1824" i="5"/>
  <c r="B1825" i="5"/>
  <c r="E1825" i="5"/>
  <c r="B1826" i="5"/>
  <c r="E1826" i="5"/>
  <c r="B1827" i="5"/>
  <c r="E1827" i="5"/>
  <c r="B1828" i="5"/>
  <c r="E1828" i="5"/>
  <c r="B1829" i="5"/>
  <c r="E1829" i="5"/>
  <c r="B1830" i="5"/>
  <c r="E1830" i="5"/>
  <c r="B1831" i="5"/>
  <c r="E1831" i="5"/>
  <c r="B1832" i="5"/>
  <c r="E1832" i="5"/>
  <c r="B1833" i="5"/>
  <c r="E1833" i="5"/>
  <c r="B1834" i="5"/>
  <c r="E1834" i="5"/>
  <c r="B1835" i="5"/>
  <c r="E1835" i="5"/>
  <c r="B1836" i="5"/>
  <c r="E1836" i="5"/>
  <c r="B1837" i="5"/>
  <c r="E1837" i="5"/>
  <c r="B1838" i="5"/>
  <c r="E1838" i="5"/>
  <c r="B1839" i="5"/>
  <c r="E1839" i="5"/>
  <c r="B1840" i="5"/>
  <c r="E1840" i="5"/>
  <c r="B1841" i="5"/>
  <c r="E1841" i="5"/>
  <c r="B1842" i="5"/>
  <c r="E1842" i="5"/>
  <c r="B1843" i="5"/>
  <c r="E1843" i="5"/>
  <c r="B1844" i="5"/>
  <c r="E1844" i="5"/>
  <c r="B1845" i="5"/>
  <c r="E1845" i="5"/>
  <c r="B1846" i="5"/>
  <c r="E1846" i="5"/>
  <c r="B1847" i="5"/>
  <c r="E1847" i="5"/>
  <c r="B1848" i="5"/>
  <c r="E1848" i="5"/>
  <c r="B1849" i="5"/>
  <c r="E1849" i="5"/>
  <c r="B1850" i="5"/>
  <c r="E1850" i="5"/>
  <c r="B1851" i="5"/>
  <c r="E1851" i="5"/>
  <c r="B1852" i="5"/>
  <c r="E1852" i="5"/>
  <c r="B1853" i="5"/>
  <c r="E1853" i="5"/>
  <c r="B1854" i="5"/>
  <c r="E1854" i="5"/>
  <c r="B1855" i="5"/>
  <c r="E1855" i="5"/>
  <c r="B1856" i="5"/>
  <c r="E1856" i="5"/>
  <c r="B1857" i="5"/>
  <c r="E1857" i="5"/>
  <c r="B1858" i="5"/>
  <c r="E1858" i="5"/>
  <c r="B1859" i="5"/>
  <c r="E1859" i="5"/>
  <c r="B1860" i="5"/>
  <c r="E1860" i="5"/>
  <c r="B1861" i="5"/>
  <c r="E1861" i="5"/>
  <c r="B1862" i="5"/>
  <c r="E1862" i="5"/>
  <c r="B1863" i="5"/>
  <c r="E1863" i="5"/>
  <c r="B1864" i="5"/>
  <c r="E1864" i="5"/>
  <c r="B1865" i="5"/>
  <c r="E1865" i="5"/>
  <c r="B1866" i="5"/>
  <c r="E1866" i="5"/>
  <c r="B1867" i="5"/>
  <c r="E1867" i="5"/>
  <c r="B1868" i="5"/>
  <c r="E1868" i="5"/>
  <c r="B1869" i="5"/>
  <c r="E1869" i="5"/>
  <c r="B1870" i="5"/>
  <c r="E1870" i="5"/>
  <c r="B1871" i="5"/>
  <c r="E1871" i="5"/>
  <c r="B1872" i="5"/>
  <c r="E1872" i="5"/>
  <c r="B1873" i="5"/>
  <c r="E1873" i="5"/>
  <c r="B1874" i="5"/>
  <c r="E1874" i="5"/>
  <c r="B1875" i="5"/>
  <c r="E1875" i="5"/>
  <c r="B1876" i="5"/>
  <c r="E1876" i="5"/>
  <c r="B1877" i="5"/>
  <c r="E1877" i="5"/>
  <c r="B1878" i="5"/>
  <c r="E1878" i="5"/>
  <c r="B1879" i="5"/>
  <c r="E1879" i="5"/>
  <c r="B1880" i="5"/>
  <c r="E1880" i="5"/>
  <c r="B1881" i="5"/>
  <c r="E1881" i="5"/>
  <c r="B1882" i="5"/>
  <c r="E1882" i="5"/>
  <c r="B1883" i="5"/>
  <c r="E1883" i="5"/>
  <c r="B1884" i="5"/>
  <c r="E1884" i="5"/>
  <c r="B1885" i="5"/>
  <c r="E1885" i="5"/>
  <c r="B1886" i="5"/>
  <c r="E1886" i="5"/>
  <c r="B1887" i="5"/>
  <c r="E1887" i="5"/>
  <c r="B1888" i="5"/>
  <c r="E1888" i="5"/>
  <c r="B1889" i="5"/>
  <c r="E1889" i="5"/>
  <c r="B1890" i="5"/>
  <c r="E1890" i="5"/>
  <c r="B1891" i="5"/>
  <c r="E1891" i="5"/>
  <c r="B1892" i="5"/>
  <c r="E1892" i="5"/>
  <c r="B1893" i="5"/>
  <c r="E1893" i="5"/>
  <c r="B1894" i="5"/>
  <c r="E1894" i="5"/>
  <c r="B1895" i="5"/>
  <c r="E1895" i="5"/>
  <c r="B1896" i="5"/>
  <c r="E1896" i="5"/>
  <c r="B1897" i="5"/>
  <c r="E1897" i="5"/>
  <c r="B1898" i="5"/>
  <c r="E1898" i="5"/>
  <c r="B1899" i="5"/>
  <c r="E1899" i="5"/>
  <c r="B1900" i="5"/>
  <c r="E1900" i="5"/>
  <c r="B1901" i="5"/>
  <c r="E1901" i="5"/>
  <c r="B1902" i="5"/>
  <c r="E1902" i="5"/>
  <c r="B1903" i="5"/>
  <c r="E1903" i="5"/>
  <c r="B1904" i="5"/>
  <c r="E1904" i="5"/>
  <c r="B1905" i="5"/>
  <c r="E1905" i="5"/>
  <c r="B1906" i="5"/>
  <c r="E1906" i="5"/>
  <c r="B1907" i="5"/>
  <c r="E1907" i="5"/>
  <c r="B1908" i="5"/>
  <c r="E1908" i="5"/>
  <c r="B1909" i="5"/>
  <c r="E1909" i="5"/>
  <c r="B1910" i="5"/>
  <c r="E1910" i="5"/>
  <c r="B1911" i="5"/>
  <c r="E1911" i="5"/>
  <c r="B1912" i="5"/>
  <c r="E1912" i="5"/>
  <c r="B1913" i="5"/>
  <c r="E1913" i="5"/>
  <c r="B1914" i="5"/>
  <c r="E1914" i="5"/>
  <c r="B1915" i="5"/>
  <c r="E1915" i="5"/>
  <c r="B1916" i="5"/>
  <c r="E1916" i="5"/>
  <c r="B1917" i="5"/>
  <c r="E1917" i="5"/>
  <c r="B1918" i="5"/>
  <c r="E1918" i="5"/>
  <c r="B1919" i="5"/>
  <c r="E1919" i="5"/>
  <c r="B1920" i="5"/>
  <c r="E1920" i="5"/>
  <c r="B1921" i="5"/>
  <c r="E1921" i="5"/>
  <c r="B1922" i="5"/>
  <c r="E1922" i="5"/>
  <c r="B1923" i="5"/>
  <c r="E1923" i="5"/>
  <c r="B1924" i="5"/>
  <c r="E1924" i="5"/>
  <c r="B1925" i="5"/>
  <c r="E1925" i="5"/>
  <c r="B1926" i="5"/>
  <c r="E1926" i="5"/>
  <c r="B1927" i="5"/>
  <c r="E1927" i="5"/>
  <c r="B1928" i="5"/>
  <c r="E1928" i="5"/>
  <c r="B1929" i="5"/>
  <c r="E1929" i="5"/>
  <c r="B1930" i="5"/>
  <c r="E1930" i="5"/>
  <c r="B1931" i="5"/>
  <c r="E1931" i="5"/>
  <c r="B1932" i="5"/>
  <c r="E1932" i="5"/>
  <c r="B1933" i="5"/>
  <c r="E1933" i="5"/>
  <c r="B1934" i="5"/>
  <c r="E1934" i="5"/>
  <c r="B1935" i="5"/>
  <c r="E1935" i="5"/>
  <c r="B1936" i="5"/>
  <c r="E1936" i="5"/>
  <c r="B1937" i="5"/>
  <c r="E1937" i="5"/>
  <c r="B1938" i="5"/>
  <c r="E1938" i="5"/>
  <c r="B1939" i="5"/>
  <c r="E1939" i="5"/>
  <c r="B1940" i="5"/>
  <c r="E1940" i="5"/>
  <c r="B1941" i="5"/>
  <c r="E1941" i="5"/>
  <c r="B1942" i="5"/>
  <c r="E1942" i="5"/>
  <c r="B1943" i="5"/>
  <c r="E1943" i="5"/>
  <c r="B1944" i="5"/>
  <c r="E1944" i="5"/>
  <c r="B1945" i="5"/>
  <c r="E1945" i="5"/>
  <c r="B1946" i="5"/>
  <c r="E1946" i="5"/>
  <c r="B1947" i="5"/>
  <c r="E1947" i="5"/>
  <c r="B1948" i="5"/>
  <c r="E1948" i="5"/>
  <c r="B1949" i="5"/>
  <c r="E1949" i="5"/>
  <c r="B1950" i="5"/>
  <c r="E1950" i="5"/>
  <c r="B1951" i="5"/>
  <c r="E1951" i="5"/>
  <c r="B1952" i="5"/>
  <c r="E1952" i="5"/>
  <c r="B1953" i="5"/>
  <c r="E1953" i="5"/>
  <c r="B1954" i="5"/>
  <c r="E1954" i="5"/>
  <c r="B1955" i="5"/>
  <c r="E1955" i="5"/>
  <c r="B1956" i="5"/>
  <c r="E1956" i="5"/>
  <c r="B1957" i="5"/>
  <c r="E1957" i="5"/>
  <c r="B1958" i="5"/>
  <c r="E1958" i="5"/>
  <c r="B1959" i="5"/>
  <c r="E1959" i="5"/>
  <c r="B1960" i="5"/>
  <c r="E1960" i="5"/>
  <c r="B1961" i="5"/>
  <c r="E1961" i="5"/>
  <c r="B1962" i="5"/>
  <c r="E1962" i="5"/>
  <c r="B1963" i="5"/>
  <c r="E1963" i="5"/>
  <c r="B1964" i="5"/>
  <c r="E1964" i="5"/>
  <c r="B1965" i="5"/>
  <c r="E1965" i="5"/>
  <c r="B1966" i="5"/>
  <c r="E1966" i="5"/>
  <c r="B1967" i="5"/>
  <c r="E1967" i="5"/>
  <c r="B1968" i="5"/>
  <c r="E1968" i="5"/>
  <c r="B1969" i="5"/>
  <c r="E1969" i="5"/>
  <c r="B1970" i="5"/>
  <c r="E1970" i="5"/>
  <c r="B1971" i="5"/>
  <c r="E1971" i="5"/>
  <c r="B1972" i="5"/>
  <c r="E1972" i="5"/>
  <c r="B1973" i="5"/>
  <c r="E1973" i="5"/>
  <c r="B1974" i="5"/>
  <c r="E1974" i="5"/>
  <c r="B1975" i="5"/>
  <c r="E1975" i="5"/>
  <c r="B1976" i="5"/>
  <c r="E1976" i="5"/>
  <c r="B1977" i="5"/>
  <c r="E1977" i="5"/>
  <c r="B1978" i="5"/>
  <c r="E1978" i="5"/>
  <c r="B1979" i="5"/>
  <c r="E1979" i="5"/>
  <c r="B1980" i="5"/>
  <c r="E1980" i="5"/>
  <c r="B1981" i="5"/>
  <c r="E1981" i="5"/>
  <c r="B1982" i="5"/>
  <c r="E1982" i="5"/>
  <c r="B1983" i="5"/>
  <c r="E1983" i="5"/>
  <c r="B1984" i="5"/>
  <c r="E1984" i="5"/>
  <c r="B1985" i="5"/>
  <c r="E1985" i="5"/>
  <c r="B1986" i="5"/>
  <c r="E1986" i="5"/>
  <c r="B1987" i="5"/>
  <c r="E1987" i="5"/>
  <c r="B1988" i="5"/>
  <c r="E1988" i="5"/>
  <c r="B1989" i="5"/>
  <c r="E1989" i="5"/>
  <c r="B1990" i="5"/>
  <c r="E1990" i="5"/>
  <c r="B1991" i="5"/>
  <c r="E1991" i="5"/>
  <c r="B1992" i="5"/>
  <c r="E1992" i="5"/>
  <c r="B1993" i="5"/>
  <c r="E1993" i="5"/>
  <c r="B1994" i="5"/>
  <c r="E1994" i="5"/>
  <c r="B1995" i="5"/>
  <c r="E1995" i="5"/>
  <c r="B1996" i="5"/>
  <c r="E1996" i="5"/>
  <c r="B1997" i="5"/>
  <c r="E1997" i="5"/>
  <c r="B1998" i="5"/>
  <c r="E1998" i="5"/>
  <c r="B1999" i="5"/>
  <c r="E1999" i="5"/>
  <c r="B2000" i="5"/>
  <c r="E2000" i="5"/>
  <c r="B2001" i="5"/>
  <c r="E2001" i="5"/>
  <c r="B2002" i="5"/>
  <c r="E2002" i="5"/>
  <c r="B2003" i="5"/>
  <c r="E2003" i="5"/>
  <c r="B2004" i="5"/>
  <c r="E2004" i="5"/>
  <c r="B2005" i="5"/>
  <c r="E2005" i="5"/>
  <c r="B2006" i="5"/>
  <c r="E2006" i="5"/>
  <c r="B2007" i="5"/>
  <c r="E2007" i="5"/>
  <c r="B2008" i="5"/>
  <c r="E2008" i="5"/>
  <c r="B2009" i="5"/>
  <c r="E2009" i="5"/>
  <c r="B2010" i="5"/>
  <c r="E2010" i="5"/>
  <c r="B2011" i="5"/>
  <c r="E2011" i="5"/>
  <c r="B2012" i="5"/>
  <c r="E2012" i="5"/>
  <c r="B2013" i="5"/>
  <c r="E2013" i="5"/>
  <c r="B2014" i="5"/>
  <c r="E2014" i="5"/>
  <c r="B2015" i="5"/>
  <c r="E2015" i="5"/>
  <c r="B2016" i="5"/>
  <c r="E2016" i="5"/>
  <c r="B2017" i="5"/>
  <c r="E2017" i="5"/>
  <c r="B2018" i="5"/>
  <c r="E2018" i="5"/>
  <c r="B2019" i="5"/>
  <c r="E2019" i="5"/>
  <c r="B2020" i="5"/>
  <c r="E2020" i="5"/>
  <c r="B2021" i="5"/>
  <c r="E2021" i="5"/>
  <c r="B2022" i="5"/>
  <c r="E2022" i="5"/>
  <c r="B2023" i="5"/>
  <c r="E2023" i="5"/>
  <c r="B2024" i="5"/>
  <c r="E2024" i="5"/>
  <c r="B2025" i="5"/>
  <c r="E2025" i="5"/>
  <c r="B2026" i="5"/>
  <c r="E2026" i="5"/>
  <c r="B2027" i="5"/>
  <c r="E2027" i="5"/>
  <c r="B2028" i="5"/>
  <c r="E2028" i="5"/>
  <c r="B2029" i="5"/>
  <c r="E2029" i="5"/>
  <c r="B2030" i="5"/>
  <c r="E2030" i="5"/>
  <c r="B2031" i="5"/>
  <c r="E2031" i="5"/>
  <c r="B2032" i="5"/>
  <c r="E2032" i="5"/>
  <c r="B2033" i="5"/>
  <c r="E2033" i="5"/>
  <c r="B2034" i="5"/>
  <c r="E2034" i="5"/>
  <c r="B2035" i="5"/>
  <c r="E2035" i="5"/>
  <c r="B2036" i="5"/>
  <c r="E2036" i="5"/>
  <c r="B2037" i="5"/>
  <c r="E2037" i="5"/>
  <c r="B2038" i="5"/>
  <c r="E2038" i="5"/>
  <c r="B2039" i="5"/>
  <c r="E2039" i="5"/>
  <c r="B2040" i="5"/>
  <c r="E2040" i="5"/>
  <c r="B2041" i="5"/>
  <c r="E2041" i="5"/>
  <c r="B2042" i="5"/>
  <c r="E2042" i="5"/>
  <c r="B2043" i="5"/>
  <c r="E2043" i="5"/>
  <c r="B2044" i="5"/>
  <c r="E2044" i="5"/>
  <c r="B2045" i="5"/>
  <c r="E2045" i="5"/>
  <c r="B2046" i="5"/>
  <c r="E2046" i="5"/>
  <c r="B2047" i="5"/>
  <c r="E2047" i="5"/>
  <c r="B2048" i="5"/>
  <c r="E2048" i="5"/>
  <c r="B2049" i="5"/>
  <c r="E2049" i="5"/>
  <c r="B2050" i="5"/>
  <c r="E2050" i="5"/>
  <c r="B2051" i="5"/>
  <c r="E2051" i="5"/>
  <c r="B2052" i="5"/>
  <c r="E2052" i="5"/>
  <c r="B2053" i="5"/>
  <c r="E2053" i="5"/>
  <c r="B2054" i="5"/>
  <c r="E2054" i="5"/>
  <c r="B2055" i="5"/>
  <c r="E2055" i="5"/>
  <c r="B2056" i="5"/>
  <c r="E2056" i="5"/>
  <c r="B2057" i="5"/>
  <c r="E2057" i="5"/>
  <c r="B2058" i="5"/>
  <c r="E2058" i="5"/>
  <c r="B2059" i="5"/>
  <c r="E2059" i="5"/>
  <c r="B2060" i="5"/>
  <c r="E2060" i="5"/>
  <c r="B2061" i="5"/>
  <c r="E2061" i="5"/>
  <c r="B2062" i="5"/>
  <c r="E2062" i="5"/>
  <c r="B2063" i="5"/>
  <c r="E2063" i="5"/>
  <c r="B2064" i="5"/>
  <c r="E2064" i="5"/>
  <c r="B2065" i="5"/>
  <c r="E2065" i="5"/>
  <c r="B2066" i="5"/>
  <c r="E2066" i="5"/>
  <c r="B2067" i="5"/>
  <c r="E2067" i="5"/>
  <c r="B2068" i="5"/>
  <c r="E2068" i="5"/>
  <c r="B2069" i="5"/>
  <c r="E2069" i="5"/>
  <c r="B2070" i="5"/>
  <c r="E2070" i="5"/>
  <c r="B2071" i="5"/>
  <c r="E2071" i="5"/>
  <c r="B2072" i="5"/>
  <c r="E2072" i="5"/>
  <c r="B2073" i="5"/>
  <c r="E2073" i="5"/>
  <c r="B2074" i="5"/>
  <c r="E2074" i="5"/>
  <c r="B2075" i="5"/>
  <c r="E2075" i="5"/>
  <c r="B2076" i="5"/>
  <c r="E2076" i="5"/>
  <c r="B2077" i="5"/>
  <c r="E2077" i="5"/>
  <c r="B2078" i="5"/>
  <c r="E2078" i="5"/>
  <c r="B2079" i="5"/>
  <c r="E2079" i="5"/>
  <c r="B2080" i="5"/>
  <c r="E2080" i="5"/>
  <c r="B2081" i="5"/>
  <c r="E2081" i="5"/>
  <c r="B2082" i="5"/>
  <c r="E2082" i="5"/>
  <c r="B2083" i="5"/>
  <c r="E2083" i="5"/>
  <c r="B2084" i="5"/>
  <c r="E2084" i="5"/>
  <c r="B2085" i="5"/>
  <c r="E2085" i="5"/>
  <c r="B2086" i="5"/>
  <c r="E2086" i="5"/>
  <c r="B2087" i="5"/>
  <c r="E2087" i="5"/>
  <c r="B2088" i="5"/>
  <c r="E2088" i="5"/>
  <c r="B2089" i="5"/>
  <c r="E2089" i="5"/>
  <c r="B2090" i="5"/>
  <c r="E2090" i="5"/>
  <c r="B2091" i="5"/>
  <c r="E2091" i="5"/>
  <c r="B2092" i="5"/>
  <c r="E2092" i="5"/>
  <c r="B2093" i="5"/>
  <c r="E2093" i="5"/>
  <c r="B2094" i="5"/>
  <c r="E2094" i="5"/>
  <c r="B2095" i="5"/>
  <c r="E2095" i="5"/>
  <c r="B2096" i="5"/>
  <c r="E2096" i="5"/>
  <c r="B2097" i="5"/>
  <c r="E2097" i="5"/>
  <c r="B2098" i="5"/>
  <c r="E2098" i="5"/>
  <c r="B2099" i="5"/>
  <c r="E2099" i="5"/>
  <c r="B2100" i="5"/>
  <c r="E2100" i="5"/>
  <c r="B2101" i="5"/>
  <c r="E2101" i="5"/>
  <c r="B2102" i="5"/>
  <c r="E2102" i="5"/>
  <c r="B2103" i="5"/>
  <c r="E2103" i="5"/>
  <c r="B2104" i="5"/>
  <c r="E2104" i="5"/>
  <c r="B2105" i="5"/>
  <c r="E2105" i="5"/>
  <c r="B2106" i="5"/>
  <c r="E2106" i="5"/>
  <c r="B2107" i="5"/>
  <c r="E2107" i="5"/>
  <c r="B2108" i="5"/>
  <c r="E2108" i="5"/>
  <c r="B2109" i="5"/>
  <c r="E2109" i="5"/>
  <c r="B2110" i="5"/>
  <c r="E2110" i="5"/>
  <c r="B2111" i="5"/>
  <c r="E2111" i="5"/>
  <c r="B2112" i="5"/>
  <c r="E2112" i="5"/>
  <c r="B2113" i="5"/>
  <c r="E2113" i="5"/>
  <c r="B2114" i="5"/>
  <c r="E2114" i="5"/>
  <c r="B2115" i="5"/>
  <c r="E2115" i="5"/>
  <c r="B2116" i="5"/>
  <c r="E2116" i="5"/>
  <c r="B2117" i="5"/>
  <c r="E2117" i="5"/>
  <c r="B2118" i="5"/>
  <c r="E2118" i="5"/>
  <c r="B2119" i="5"/>
  <c r="E2119" i="5"/>
  <c r="B2120" i="5"/>
  <c r="E2120" i="5"/>
  <c r="B2121" i="5"/>
  <c r="E2121" i="5"/>
  <c r="B2122" i="5"/>
  <c r="E2122" i="5"/>
  <c r="B2123" i="5"/>
  <c r="E2123" i="5"/>
  <c r="B2124" i="5"/>
  <c r="E2124" i="5"/>
  <c r="B2125" i="5"/>
  <c r="E2125" i="5"/>
  <c r="B2126" i="5"/>
  <c r="E2126" i="5"/>
  <c r="B2127" i="5"/>
  <c r="E2127" i="5"/>
  <c r="B2128" i="5"/>
  <c r="E2128" i="5"/>
  <c r="B2129" i="5"/>
  <c r="E2129" i="5"/>
  <c r="B2130" i="5"/>
  <c r="E2130" i="5"/>
  <c r="B2131" i="5"/>
  <c r="E2131" i="5"/>
  <c r="B2132" i="5"/>
  <c r="E2132" i="5"/>
  <c r="B2133" i="5"/>
  <c r="E2133" i="5"/>
  <c r="B2134" i="5"/>
  <c r="E2134" i="5"/>
  <c r="B2135" i="5"/>
  <c r="E2135" i="5"/>
  <c r="B2136" i="5"/>
  <c r="E2136" i="5"/>
  <c r="B2137" i="5"/>
  <c r="E2137" i="5"/>
  <c r="B2138" i="5"/>
  <c r="E2138" i="5"/>
  <c r="B2139" i="5"/>
  <c r="E2139" i="5"/>
  <c r="B2140" i="5"/>
  <c r="E2140" i="5"/>
  <c r="B2141" i="5"/>
  <c r="E2141" i="5"/>
  <c r="B2142" i="5"/>
  <c r="E2142" i="5"/>
  <c r="B2143" i="5"/>
  <c r="E2143" i="5"/>
  <c r="B2144" i="5"/>
  <c r="E2144" i="5"/>
  <c r="B2145" i="5"/>
  <c r="E2145" i="5"/>
  <c r="B2146" i="5"/>
  <c r="E2146" i="5"/>
  <c r="B2147" i="5"/>
  <c r="E2147" i="5"/>
  <c r="B2148" i="5"/>
  <c r="E2148" i="5"/>
  <c r="B2149" i="5"/>
  <c r="E2149" i="5"/>
  <c r="B2150" i="5"/>
  <c r="E2150" i="5"/>
  <c r="B2151" i="5"/>
  <c r="E2151" i="5"/>
  <c r="B2152" i="5"/>
  <c r="E2152" i="5"/>
  <c r="B2153" i="5"/>
  <c r="E2153" i="5"/>
  <c r="B2154" i="5"/>
  <c r="E2154" i="5"/>
  <c r="B2155" i="5"/>
  <c r="E2155" i="5"/>
  <c r="B2156" i="5"/>
  <c r="E2156" i="5"/>
  <c r="B2157" i="5"/>
  <c r="E2157" i="5"/>
  <c r="B2158" i="5"/>
  <c r="E2158" i="5"/>
  <c r="B2159" i="5"/>
  <c r="E2159" i="5"/>
  <c r="B2160" i="5"/>
  <c r="E2160" i="5"/>
  <c r="B2161" i="5"/>
  <c r="E2161" i="5"/>
  <c r="B2162" i="5"/>
  <c r="E2162" i="5"/>
  <c r="B2163" i="5"/>
  <c r="E2163" i="5"/>
  <c r="B2164" i="5"/>
  <c r="E2164" i="5"/>
  <c r="B2165" i="5"/>
  <c r="E2165" i="5"/>
  <c r="B2166" i="5"/>
  <c r="E2166" i="5"/>
  <c r="B2167" i="5"/>
  <c r="E2167" i="5"/>
  <c r="B2168" i="5"/>
  <c r="E2168" i="5"/>
  <c r="B2169" i="5"/>
  <c r="E2169" i="5"/>
  <c r="B2170" i="5"/>
  <c r="E2170" i="5"/>
  <c r="B2171" i="5"/>
  <c r="E2171" i="5"/>
  <c r="B2172" i="5"/>
  <c r="E2172" i="5"/>
  <c r="B2173" i="5"/>
  <c r="E2173" i="5"/>
  <c r="B2174" i="5"/>
  <c r="E2174" i="5"/>
  <c r="B2175" i="5"/>
  <c r="E2175" i="5"/>
  <c r="B2176" i="5"/>
  <c r="E2176" i="5"/>
  <c r="B2177" i="5"/>
  <c r="E2177" i="5"/>
  <c r="B2178" i="5"/>
  <c r="E2178" i="5"/>
  <c r="B2179" i="5"/>
  <c r="E2179" i="5"/>
  <c r="B2180" i="5"/>
  <c r="E2180" i="5"/>
  <c r="B2181" i="5"/>
  <c r="E2181" i="5"/>
  <c r="B2182" i="5"/>
  <c r="E2182" i="5"/>
  <c r="B2183" i="5"/>
  <c r="E2183" i="5"/>
  <c r="B2184" i="5"/>
  <c r="E2184" i="5"/>
  <c r="B2185" i="5"/>
  <c r="E2185" i="5"/>
  <c r="B2186" i="5"/>
  <c r="E2186" i="5"/>
  <c r="B2187" i="5"/>
  <c r="E2187" i="5"/>
  <c r="B2188" i="5"/>
  <c r="E2188" i="5"/>
  <c r="B2189" i="5"/>
  <c r="E2189" i="5"/>
  <c r="B2190" i="5"/>
  <c r="E2190" i="5"/>
  <c r="B2191" i="5"/>
  <c r="E2191" i="5"/>
  <c r="B2192" i="5"/>
  <c r="E2192" i="5"/>
  <c r="B2193" i="5"/>
  <c r="E2193" i="5"/>
  <c r="B2194" i="5"/>
  <c r="E2194" i="5"/>
  <c r="B2195" i="5"/>
  <c r="E2195" i="5"/>
  <c r="B2196" i="5"/>
  <c r="E2196" i="5"/>
  <c r="B2197" i="5"/>
  <c r="E2197" i="5"/>
  <c r="B2198" i="5"/>
  <c r="E2198" i="5"/>
  <c r="B2199" i="5"/>
  <c r="E2199" i="5"/>
  <c r="B2200" i="5"/>
  <c r="E2200" i="5"/>
  <c r="B2201" i="5"/>
  <c r="E2201" i="5"/>
  <c r="B2202" i="5"/>
  <c r="E2202" i="5"/>
  <c r="B2203" i="5"/>
  <c r="E2203" i="5"/>
  <c r="B2204" i="5"/>
  <c r="E2204" i="5"/>
  <c r="B2205" i="5"/>
  <c r="E2205" i="5"/>
  <c r="B2206" i="5"/>
  <c r="E2206" i="5"/>
  <c r="B2207" i="5"/>
  <c r="E2207" i="5"/>
  <c r="B2208" i="5"/>
  <c r="E2208" i="5"/>
  <c r="B2209" i="5"/>
  <c r="E2209" i="5"/>
  <c r="B2210" i="5"/>
  <c r="E2210" i="5"/>
  <c r="B2211" i="5"/>
  <c r="E2211" i="5"/>
  <c r="B2212" i="5"/>
  <c r="E2212" i="5"/>
  <c r="B2213" i="5"/>
  <c r="E2213" i="5"/>
  <c r="B2214" i="5"/>
  <c r="E2214" i="5"/>
  <c r="B2215" i="5"/>
  <c r="E2215" i="5"/>
  <c r="B2216" i="5"/>
  <c r="E2216" i="5"/>
  <c r="B2217" i="5"/>
  <c r="E2217" i="5"/>
  <c r="B2218" i="5"/>
  <c r="E2218" i="5"/>
  <c r="B2219" i="5"/>
  <c r="E2219" i="5"/>
  <c r="B2220" i="5"/>
  <c r="E2220" i="5"/>
  <c r="B2221" i="5"/>
  <c r="E2221" i="5"/>
  <c r="B2222" i="5"/>
  <c r="E2222" i="5"/>
  <c r="B2223" i="5"/>
  <c r="E2223" i="5"/>
  <c r="B2224" i="5"/>
  <c r="E2224" i="5"/>
  <c r="B2225" i="5"/>
  <c r="E2225" i="5"/>
  <c r="B2226" i="5"/>
  <c r="E2226" i="5"/>
  <c r="B2227" i="5"/>
  <c r="E2227" i="5"/>
  <c r="B2228" i="5"/>
  <c r="E2228" i="5"/>
  <c r="B2229" i="5"/>
  <c r="E2229" i="5"/>
  <c r="B2230" i="5"/>
  <c r="E2230" i="5"/>
  <c r="B2231" i="5"/>
  <c r="E2231" i="5"/>
  <c r="B2232" i="5"/>
  <c r="E2232" i="5"/>
  <c r="B2233" i="5"/>
  <c r="E2233" i="5"/>
  <c r="B2234" i="5"/>
  <c r="E2234" i="5"/>
  <c r="B2235" i="5"/>
  <c r="E2235" i="5"/>
  <c r="B2236" i="5"/>
  <c r="E2236" i="5"/>
  <c r="B2237" i="5"/>
  <c r="E2237" i="5"/>
  <c r="B2238" i="5"/>
  <c r="E2238" i="5"/>
  <c r="B2239" i="5"/>
  <c r="E2239" i="5"/>
  <c r="B2240" i="5"/>
  <c r="E2240" i="5"/>
  <c r="B2241" i="5"/>
  <c r="E2241" i="5"/>
  <c r="B2242" i="5"/>
  <c r="E2242" i="5"/>
  <c r="B2243" i="5"/>
  <c r="E2243" i="5"/>
  <c r="B2244" i="5"/>
  <c r="E2244" i="5"/>
  <c r="B2245" i="5"/>
  <c r="E2245" i="5"/>
  <c r="B2246" i="5"/>
  <c r="E2246" i="5"/>
  <c r="B2247" i="5"/>
  <c r="E2247" i="5"/>
  <c r="B2248" i="5"/>
  <c r="E2248" i="5"/>
  <c r="B2249" i="5"/>
  <c r="E2249" i="5"/>
  <c r="B2250" i="5"/>
  <c r="E2250" i="5"/>
  <c r="B2251" i="5"/>
  <c r="E2251" i="5"/>
  <c r="B2252" i="5"/>
  <c r="E2252" i="5"/>
  <c r="B2253" i="5"/>
  <c r="E2253" i="5"/>
  <c r="B2254" i="5"/>
  <c r="E2254" i="5"/>
  <c r="B2255" i="5"/>
  <c r="E2255" i="5"/>
  <c r="B2256" i="5"/>
  <c r="E2256" i="5"/>
  <c r="B2257" i="5"/>
  <c r="E2257" i="5"/>
  <c r="B2258" i="5"/>
  <c r="E2258" i="5"/>
  <c r="B2259" i="5"/>
  <c r="E2259" i="5"/>
  <c r="B2260" i="5"/>
  <c r="E2260" i="5"/>
  <c r="B2261" i="5"/>
  <c r="E2261" i="5"/>
  <c r="B2262" i="5"/>
  <c r="E2262" i="5"/>
  <c r="B2263" i="5"/>
  <c r="E2263" i="5"/>
  <c r="B2264" i="5"/>
  <c r="E2264" i="5"/>
  <c r="B2265" i="5"/>
  <c r="E2265" i="5"/>
  <c r="B2266" i="5"/>
  <c r="E2266" i="5"/>
  <c r="B2267" i="5"/>
  <c r="E2267" i="5"/>
  <c r="B2268" i="5"/>
  <c r="E2268" i="5"/>
  <c r="B2269" i="5"/>
  <c r="E2269" i="5"/>
  <c r="B2270" i="5"/>
  <c r="E2270" i="5"/>
  <c r="B2271" i="5"/>
  <c r="E2271" i="5"/>
  <c r="B2272" i="5"/>
  <c r="E2272" i="5"/>
  <c r="B2273" i="5"/>
  <c r="E2273" i="5"/>
  <c r="B2274" i="5"/>
  <c r="E2274" i="5"/>
  <c r="B2275" i="5"/>
  <c r="E2275" i="5"/>
  <c r="B2276" i="5"/>
  <c r="E2276" i="5"/>
  <c r="B2277" i="5"/>
  <c r="E2277" i="5"/>
  <c r="B2278" i="5"/>
  <c r="E2278" i="5"/>
  <c r="B2279" i="5"/>
  <c r="E2279" i="5"/>
  <c r="B2280" i="5"/>
  <c r="E2280" i="5"/>
  <c r="B2281" i="5"/>
  <c r="E2281" i="5"/>
  <c r="B2282" i="5"/>
  <c r="E2282" i="5"/>
  <c r="B2283" i="5"/>
  <c r="E2283" i="5"/>
  <c r="B2284" i="5"/>
  <c r="E2284" i="5"/>
  <c r="B2285" i="5"/>
  <c r="E2285" i="5"/>
  <c r="B2286" i="5"/>
  <c r="E2286" i="5"/>
  <c r="B2287" i="5"/>
  <c r="E2287" i="5"/>
  <c r="B2288" i="5"/>
  <c r="E2288" i="5"/>
  <c r="B2289" i="5"/>
  <c r="E2289" i="5"/>
  <c r="B2290" i="5"/>
  <c r="E2290" i="5"/>
  <c r="B2291" i="5"/>
  <c r="E2291" i="5"/>
  <c r="B2292" i="5"/>
  <c r="E2292" i="5"/>
  <c r="B2293" i="5"/>
  <c r="E2293" i="5"/>
  <c r="B2294" i="5"/>
  <c r="E2294" i="5"/>
  <c r="B2295" i="5"/>
  <c r="E2295" i="5"/>
  <c r="B2296" i="5"/>
  <c r="E2296" i="5"/>
  <c r="B2297" i="5"/>
  <c r="E2297" i="5"/>
  <c r="B2298" i="5"/>
  <c r="E2298" i="5"/>
  <c r="B2299" i="5"/>
  <c r="E2299" i="5"/>
  <c r="B2300" i="5"/>
  <c r="E2300" i="5"/>
  <c r="B2301" i="5"/>
  <c r="E2301" i="5"/>
  <c r="B2302" i="5"/>
  <c r="E2302" i="5"/>
  <c r="B2303" i="5"/>
  <c r="E2303" i="5"/>
  <c r="B2304" i="5"/>
  <c r="E2304" i="5"/>
  <c r="B2305" i="5"/>
  <c r="E2305" i="5"/>
  <c r="B2306" i="5"/>
  <c r="E2306" i="5"/>
  <c r="B2307" i="5"/>
  <c r="E2307" i="5"/>
  <c r="B2308" i="5"/>
  <c r="E2308" i="5"/>
  <c r="B2309" i="5"/>
  <c r="E2309" i="5"/>
  <c r="B2310" i="5"/>
  <c r="E2310" i="5"/>
  <c r="B2311" i="5"/>
  <c r="E2311" i="5"/>
  <c r="B2312" i="5"/>
  <c r="E2312" i="5"/>
  <c r="B2313" i="5"/>
  <c r="E2313" i="5"/>
  <c r="B2314" i="5"/>
  <c r="E2314" i="5"/>
  <c r="B2315" i="5"/>
  <c r="E2315" i="5"/>
  <c r="B2316" i="5"/>
  <c r="E2316" i="5"/>
  <c r="B2317" i="5"/>
  <c r="E2317" i="5"/>
  <c r="B2318" i="5"/>
  <c r="E2318" i="5"/>
  <c r="B2319" i="5"/>
  <c r="E2319" i="5"/>
  <c r="B2320" i="5"/>
  <c r="E2320" i="5"/>
  <c r="B2321" i="5"/>
  <c r="E2321" i="5"/>
  <c r="B2322" i="5"/>
  <c r="E2322" i="5"/>
  <c r="B2323" i="5"/>
  <c r="E2323" i="5"/>
  <c r="B2324" i="5"/>
  <c r="E2324" i="5"/>
  <c r="B2325" i="5"/>
  <c r="E2325" i="5"/>
  <c r="B2326" i="5"/>
  <c r="E2326" i="5"/>
  <c r="B2327" i="5"/>
  <c r="E2327" i="5"/>
  <c r="B2328" i="5"/>
  <c r="E2328" i="5"/>
  <c r="B2329" i="5"/>
  <c r="E2329" i="5"/>
  <c r="V4" i="5"/>
  <c r="B2330" i="5"/>
  <c r="E2330" i="5"/>
  <c r="B2331" i="5"/>
  <c r="E2331" i="5"/>
  <c r="B2332" i="5"/>
  <c r="E2332" i="5"/>
  <c r="B2333" i="5"/>
  <c r="E2333" i="5"/>
  <c r="B2334" i="5"/>
  <c r="E2334" i="5"/>
  <c r="B2335" i="5"/>
  <c r="E2335" i="5"/>
  <c r="B2336" i="5"/>
  <c r="E2336" i="5"/>
  <c r="B2337" i="5"/>
  <c r="E2337" i="5"/>
  <c r="B2338" i="5"/>
  <c r="E2338" i="5"/>
  <c r="B2339" i="5"/>
  <c r="E2339" i="5"/>
  <c r="B2340" i="5"/>
  <c r="E2340" i="5"/>
  <c r="B2341" i="5"/>
  <c r="E2341" i="5"/>
  <c r="B2342" i="5"/>
  <c r="E2342" i="5"/>
  <c r="B2343" i="5"/>
  <c r="E2343" i="5"/>
  <c r="B2344" i="5"/>
  <c r="E2344" i="5"/>
  <c r="B2345" i="5"/>
  <c r="E2345" i="5"/>
  <c r="B2346" i="5"/>
  <c r="E2346" i="5"/>
  <c r="B2347" i="5"/>
  <c r="E2347" i="5"/>
  <c r="B2348" i="5"/>
  <c r="E2348" i="5"/>
  <c r="B2349" i="5"/>
  <c r="E2349" i="5"/>
  <c r="B2350" i="5"/>
  <c r="E2350" i="5"/>
  <c r="B2351" i="5"/>
  <c r="E2351" i="5"/>
  <c r="B2352" i="5"/>
  <c r="E2352" i="5"/>
  <c r="B2353" i="5"/>
  <c r="E2353" i="5"/>
  <c r="B2354" i="5"/>
  <c r="E2354" i="5"/>
  <c r="B2355" i="5"/>
  <c r="E2355" i="5"/>
  <c r="B2356" i="5"/>
  <c r="E2356" i="5"/>
  <c r="B2357" i="5"/>
  <c r="E2357" i="5"/>
  <c r="B2358" i="5"/>
  <c r="E2358" i="5"/>
  <c r="B2359" i="5"/>
  <c r="E2359" i="5"/>
  <c r="B2360" i="5"/>
  <c r="E2360" i="5"/>
  <c r="B2361" i="5"/>
  <c r="E2361" i="5"/>
  <c r="B2362" i="5"/>
  <c r="E2362" i="5"/>
  <c r="B2363" i="5"/>
  <c r="E2363" i="5"/>
  <c r="B2364" i="5"/>
  <c r="E2364" i="5"/>
  <c r="B2365" i="5"/>
  <c r="E2365" i="5"/>
  <c r="B2366" i="5"/>
  <c r="E2366" i="5"/>
  <c r="B2367" i="5"/>
  <c r="E2367" i="5"/>
  <c r="B2368" i="5"/>
  <c r="E2368" i="5"/>
  <c r="B2369" i="5"/>
  <c r="E2369" i="5"/>
  <c r="B2370" i="5"/>
  <c r="E2370" i="5"/>
  <c r="B2371" i="5"/>
  <c r="E2371" i="5"/>
  <c r="B2372" i="5"/>
  <c r="E2372" i="5"/>
  <c r="B2373" i="5"/>
  <c r="E2373" i="5"/>
  <c r="B2374" i="5"/>
  <c r="E2374" i="5"/>
  <c r="B2375" i="5"/>
  <c r="E2375" i="5"/>
  <c r="B2376" i="5"/>
  <c r="E2376" i="5"/>
  <c r="B2377" i="5"/>
  <c r="E2377" i="5"/>
  <c r="B2378" i="5"/>
  <c r="E2378" i="5"/>
  <c r="B2379" i="5"/>
  <c r="E2379" i="5"/>
  <c r="B2380" i="5"/>
  <c r="E2380" i="5"/>
  <c r="B2381" i="5"/>
  <c r="E2381" i="5"/>
  <c r="B2382" i="5"/>
  <c r="E2382" i="5"/>
  <c r="B2383" i="5"/>
  <c r="E2383" i="5"/>
  <c r="B2384" i="5"/>
  <c r="E2384" i="5"/>
  <c r="B2385" i="5"/>
  <c r="E2385" i="5"/>
  <c r="B2386" i="5"/>
  <c r="E2386" i="5"/>
  <c r="B2387" i="5"/>
  <c r="E2387" i="5"/>
  <c r="B2388" i="5"/>
  <c r="E2388" i="5"/>
  <c r="B2389" i="5"/>
  <c r="E2389" i="5"/>
  <c r="B2390" i="5"/>
  <c r="E2390" i="5"/>
  <c r="B2391" i="5"/>
  <c r="E2391" i="5"/>
  <c r="B2392" i="5"/>
  <c r="E2392" i="5"/>
  <c r="B2393" i="5"/>
  <c r="E2393" i="5"/>
  <c r="B2394" i="5"/>
  <c r="E2394" i="5"/>
  <c r="B2395" i="5"/>
  <c r="E2395" i="5"/>
  <c r="B2396" i="5"/>
  <c r="E2396" i="5"/>
  <c r="B2397" i="5"/>
  <c r="E2397" i="5"/>
  <c r="B2398" i="5"/>
  <c r="E2398" i="5"/>
  <c r="B2399" i="5"/>
  <c r="E2399" i="5"/>
  <c r="B2400" i="5"/>
  <c r="E2400" i="5"/>
  <c r="B2401" i="5"/>
  <c r="E2401" i="5"/>
  <c r="B2402" i="5"/>
  <c r="E2402" i="5"/>
  <c r="B2403" i="5"/>
  <c r="E2403" i="5"/>
  <c r="B2404" i="5"/>
  <c r="E2404" i="5"/>
  <c r="B2405" i="5"/>
  <c r="E2405" i="5"/>
  <c r="B2406" i="5"/>
  <c r="E2406" i="5"/>
  <c r="B2407" i="5"/>
  <c r="E2407" i="5"/>
  <c r="B2408" i="5"/>
  <c r="E2408" i="5"/>
  <c r="B2409" i="5"/>
  <c r="E2409" i="5"/>
  <c r="B2410" i="5"/>
  <c r="E2410" i="5"/>
  <c r="B2411" i="5"/>
  <c r="E2411" i="5"/>
  <c r="B2412" i="5"/>
  <c r="E2412" i="5"/>
  <c r="B2413" i="5"/>
  <c r="E2413" i="5"/>
  <c r="B2414" i="5"/>
  <c r="E2414" i="5"/>
  <c r="B2415" i="5"/>
  <c r="E2415" i="5"/>
  <c r="B2416" i="5"/>
  <c r="E2416" i="5"/>
  <c r="B2417" i="5"/>
  <c r="E2417" i="5"/>
  <c r="B2418" i="5"/>
  <c r="E2418" i="5"/>
  <c r="B2419" i="5"/>
  <c r="E2419" i="5"/>
  <c r="B2420" i="5"/>
  <c r="E2420" i="5"/>
  <c r="B2421" i="5"/>
  <c r="E2421" i="5"/>
  <c r="B2422" i="5"/>
  <c r="E2422" i="5"/>
  <c r="B2423" i="5"/>
  <c r="E2423" i="5"/>
  <c r="B2424" i="5"/>
  <c r="E2424" i="5"/>
  <c r="B2425" i="5"/>
  <c r="E2425" i="5"/>
  <c r="B2426" i="5"/>
  <c r="E2426" i="5"/>
  <c r="B2427" i="5"/>
  <c r="E2427" i="5"/>
  <c r="B2428" i="5"/>
  <c r="E2428" i="5"/>
  <c r="B2429" i="5"/>
  <c r="E2429" i="5"/>
  <c r="B2430" i="5"/>
  <c r="E2430" i="5"/>
  <c r="B2431" i="5"/>
  <c r="E2431" i="5"/>
  <c r="B2432" i="5"/>
  <c r="E2432" i="5"/>
  <c r="B2433" i="5"/>
  <c r="E2433" i="5"/>
  <c r="B2434" i="5"/>
  <c r="E2434" i="5"/>
  <c r="B2435" i="5"/>
  <c r="E2435" i="5"/>
  <c r="B2436" i="5"/>
  <c r="E2436" i="5"/>
  <c r="B2437" i="5"/>
  <c r="E2437" i="5"/>
  <c r="B2438" i="5"/>
  <c r="E2438" i="5"/>
  <c r="B2439" i="5"/>
  <c r="E2439" i="5"/>
  <c r="B2440" i="5"/>
  <c r="E2440" i="5"/>
  <c r="B2441" i="5"/>
  <c r="E2441" i="5"/>
  <c r="B2442" i="5"/>
  <c r="E2442" i="5"/>
  <c r="B2443" i="5"/>
  <c r="E2443" i="5"/>
  <c r="B2444" i="5"/>
  <c r="E2444" i="5"/>
  <c r="B2445" i="5"/>
  <c r="E2445" i="5"/>
  <c r="B2446" i="5"/>
  <c r="E2446" i="5"/>
  <c r="B2447" i="5"/>
  <c r="E2447" i="5"/>
  <c r="B2448" i="5"/>
  <c r="E2448" i="5"/>
  <c r="B2449" i="5"/>
  <c r="E2449" i="5"/>
  <c r="B2450" i="5"/>
  <c r="E2450" i="5"/>
  <c r="B2451" i="5"/>
  <c r="E2451" i="5"/>
  <c r="B2452" i="5"/>
  <c r="E2452" i="5"/>
  <c r="B2453" i="5"/>
  <c r="E2453" i="5"/>
  <c r="B2454" i="5"/>
  <c r="E2454" i="5"/>
  <c r="B2455" i="5"/>
  <c r="E2455" i="5"/>
  <c r="B2456" i="5"/>
  <c r="E2456" i="5"/>
  <c r="B2457" i="5"/>
  <c r="E2457" i="5"/>
  <c r="B2458" i="5"/>
  <c r="E2458" i="5"/>
  <c r="B2459" i="5"/>
  <c r="E2459" i="5"/>
  <c r="B2460" i="5"/>
  <c r="E2460" i="5"/>
  <c r="B2461" i="5"/>
  <c r="E2461" i="5"/>
  <c r="B2462" i="5"/>
  <c r="E2462" i="5"/>
  <c r="B2463" i="5"/>
  <c r="E2463" i="5"/>
  <c r="B2464" i="5"/>
  <c r="E2464" i="5"/>
  <c r="B2465" i="5"/>
  <c r="E2465" i="5"/>
  <c r="B2466" i="5"/>
  <c r="E2466" i="5"/>
  <c r="B2467" i="5"/>
  <c r="E2467" i="5"/>
  <c r="B2468" i="5"/>
  <c r="E2468" i="5"/>
  <c r="B2469" i="5"/>
  <c r="E2469" i="5"/>
  <c r="B2470" i="5"/>
  <c r="E2470" i="5"/>
  <c r="B2471" i="5"/>
  <c r="E2471" i="5"/>
  <c r="B2472" i="5"/>
  <c r="E2472" i="5"/>
  <c r="B2473" i="5"/>
  <c r="E2473" i="5"/>
  <c r="B2474" i="5"/>
  <c r="E2474" i="5"/>
  <c r="B2475" i="5"/>
  <c r="E2475" i="5"/>
  <c r="B2476" i="5"/>
  <c r="E2476" i="5"/>
  <c r="B2477" i="5"/>
  <c r="E2477" i="5"/>
  <c r="B2478" i="5"/>
  <c r="E2478" i="5"/>
  <c r="B2479" i="5"/>
  <c r="E2479" i="5"/>
  <c r="B2480" i="5"/>
  <c r="E2480" i="5"/>
  <c r="B2481" i="5"/>
  <c r="E2481" i="5"/>
  <c r="B2482" i="5"/>
  <c r="E2482" i="5"/>
  <c r="B2483" i="5"/>
  <c r="E2483" i="5"/>
  <c r="B2484" i="5"/>
  <c r="E2484" i="5"/>
  <c r="B2485" i="5"/>
  <c r="E2485" i="5"/>
  <c r="B2486" i="5"/>
  <c r="E2486" i="5"/>
  <c r="B2487" i="5"/>
  <c r="E2487" i="5"/>
  <c r="B2488" i="5"/>
  <c r="E2488" i="5"/>
  <c r="B2489" i="5"/>
  <c r="E2489" i="5"/>
  <c r="B2490" i="5"/>
  <c r="E2490" i="5"/>
  <c r="B2491" i="5"/>
  <c r="E2491" i="5"/>
  <c r="B2492" i="5"/>
  <c r="E2492" i="5"/>
  <c r="B2493" i="5"/>
  <c r="E2493" i="5"/>
  <c r="B2494" i="5"/>
  <c r="E2494" i="5"/>
  <c r="B2495" i="5"/>
  <c r="E2495" i="5"/>
  <c r="B2496" i="5"/>
  <c r="E2496" i="5"/>
  <c r="B2497" i="5"/>
  <c r="E2497" i="5"/>
  <c r="B2498" i="5"/>
  <c r="E2498" i="5"/>
  <c r="B2499" i="5"/>
  <c r="E2499" i="5"/>
  <c r="B2500" i="5"/>
  <c r="E2500" i="5"/>
  <c r="B2501" i="5"/>
  <c r="E2501" i="5"/>
  <c r="B2502" i="5"/>
  <c r="E2502" i="5"/>
  <c r="B2503" i="5"/>
  <c r="E2503" i="5"/>
  <c r="B2504" i="5"/>
  <c r="E2504" i="5"/>
  <c r="B2505" i="5"/>
  <c r="E2505" i="5"/>
  <c r="B2506" i="5"/>
  <c r="E2506" i="5"/>
  <c r="B2507" i="5"/>
  <c r="E2507" i="5"/>
  <c r="B2508" i="5"/>
  <c r="E2508" i="5"/>
  <c r="B2509" i="5"/>
  <c r="E2509" i="5"/>
  <c r="B2510" i="5"/>
  <c r="E2510" i="5"/>
  <c r="B2511" i="5"/>
  <c r="E2511" i="5"/>
  <c r="B2512" i="5"/>
  <c r="E2512" i="5"/>
  <c r="B2513" i="5"/>
  <c r="E2513" i="5"/>
  <c r="B2514" i="5"/>
  <c r="E2514" i="5"/>
  <c r="B2515" i="5"/>
  <c r="E2515" i="5"/>
  <c r="B2516" i="5"/>
  <c r="E2516" i="5"/>
  <c r="B2517" i="5"/>
  <c r="E2517" i="5"/>
  <c r="B2518" i="5"/>
  <c r="E2518" i="5"/>
  <c r="B2519" i="5"/>
  <c r="E2519" i="5"/>
  <c r="B2520" i="5"/>
  <c r="E2520" i="5"/>
  <c r="B2521" i="5"/>
  <c r="E2521" i="5"/>
  <c r="B2522" i="5"/>
  <c r="E2522" i="5"/>
  <c r="B2523" i="5"/>
  <c r="E2523" i="5"/>
  <c r="B2524" i="5"/>
  <c r="E2524" i="5"/>
  <c r="B2525" i="5"/>
  <c r="E2525" i="5"/>
  <c r="B2526" i="5"/>
  <c r="E2526" i="5"/>
  <c r="B2527" i="5"/>
  <c r="E2527" i="5"/>
  <c r="B2528" i="5"/>
  <c r="E2528" i="5"/>
  <c r="B2529" i="5"/>
  <c r="E2529" i="5"/>
  <c r="B2530" i="5"/>
  <c r="E2530" i="5"/>
  <c r="B2531" i="5"/>
  <c r="E2531" i="5"/>
  <c r="B2532" i="5"/>
  <c r="E2532" i="5"/>
  <c r="B2533" i="5"/>
  <c r="E2533" i="5"/>
  <c r="B2534" i="5"/>
  <c r="E2534" i="5"/>
  <c r="B2535" i="5"/>
  <c r="E2535" i="5"/>
  <c r="B2536" i="5"/>
  <c r="E2536" i="5"/>
  <c r="B2537" i="5"/>
  <c r="E2537" i="5"/>
  <c r="B2538" i="5"/>
  <c r="E2538" i="5"/>
  <c r="B2539" i="5"/>
  <c r="E2539" i="5"/>
  <c r="B2540" i="5"/>
  <c r="E2540" i="5"/>
  <c r="B2541" i="5"/>
  <c r="E2541" i="5"/>
  <c r="B2542" i="5"/>
  <c r="E2542" i="5"/>
  <c r="B2543" i="5"/>
  <c r="E2543" i="5"/>
  <c r="B2544" i="5"/>
  <c r="E2544" i="5"/>
  <c r="B2545" i="5"/>
  <c r="E2545" i="5"/>
  <c r="B2546" i="5"/>
  <c r="E2546" i="5"/>
  <c r="B2547" i="5"/>
  <c r="E2547" i="5"/>
  <c r="B2548" i="5"/>
  <c r="E2548" i="5"/>
  <c r="B2549" i="5"/>
  <c r="E2549" i="5"/>
  <c r="B2550" i="5"/>
  <c r="E2550" i="5"/>
  <c r="B2551" i="5"/>
  <c r="E2551" i="5"/>
  <c r="B2552" i="5"/>
  <c r="E2552" i="5"/>
  <c r="B2553" i="5"/>
  <c r="E2553" i="5"/>
  <c r="B2554" i="5"/>
  <c r="E2554" i="5"/>
  <c r="B2555" i="5"/>
  <c r="E2555" i="5"/>
  <c r="B2556" i="5"/>
  <c r="E2556" i="5"/>
  <c r="B2557" i="5"/>
  <c r="E2557" i="5"/>
  <c r="B2558" i="5"/>
  <c r="E2558" i="5"/>
  <c r="B2559" i="5"/>
  <c r="E2559" i="5"/>
  <c r="B2560" i="5"/>
  <c r="E2560" i="5"/>
  <c r="B2561" i="5"/>
  <c r="E2561" i="5"/>
  <c r="B2562" i="5"/>
  <c r="E2562" i="5"/>
  <c r="B2563" i="5"/>
  <c r="E2563" i="5"/>
  <c r="B2564" i="5"/>
  <c r="E2564" i="5"/>
  <c r="B2565" i="5"/>
  <c r="E2565" i="5"/>
  <c r="B2566" i="5"/>
  <c r="E2566" i="5"/>
  <c r="B2567" i="5"/>
  <c r="E2567" i="5"/>
  <c r="B2568" i="5"/>
  <c r="E2568" i="5"/>
  <c r="B2569" i="5"/>
  <c r="E2569" i="5"/>
  <c r="B2570" i="5"/>
  <c r="E2570" i="5"/>
  <c r="B2571" i="5"/>
  <c r="E2571" i="5"/>
  <c r="B2572" i="5"/>
  <c r="E2572" i="5"/>
  <c r="B2573" i="5"/>
  <c r="E2573" i="5"/>
  <c r="B2574" i="5"/>
  <c r="E2574" i="5"/>
  <c r="B2575" i="5"/>
  <c r="E2575" i="5"/>
  <c r="B2576" i="5"/>
  <c r="E2576" i="5"/>
  <c r="B2577" i="5"/>
  <c r="E2577" i="5"/>
  <c r="B2578" i="5"/>
  <c r="E2578" i="5"/>
  <c r="B2579" i="5"/>
  <c r="E2579" i="5"/>
  <c r="B2580" i="5"/>
  <c r="E2580" i="5"/>
  <c r="B2581" i="5"/>
  <c r="E2581" i="5"/>
  <c r="B2582" i="5"/>
  <c r="E2582" i="5"/>
  <c r="B2583" i="5"/>
  <c r="E2583" i="5"/>
  <c r="B2584" i="5"/>
  <c r="E2584" i="5"/>
  <c r="B2585" i="5"/>
  <c r="E2585" i="5"/>
  <c r="B2586" i="5"/>
  <c r="E2586" i="5"/>
  <c r="B2587" i="5"/>
  <c r="E2587" i="5"/>
  <c r="B2588" i="5"/>
  <c r="E2588" i="5"/>
  <c r="B2589" i="5"/>
  <c r="E2589" i="5"/>
  <c r="B2590" i="5"/>
  <c r="E2590" i="5"/>
  <c r="B2591" i="5"/>
  <c r="E2591" i="5"/>
  <c r="B2592" i="5"/>
  <c r="E2592" i="5"/>
  <c r="B2593" i="5"/>
  <c r="E2593" i="5"/>
  <c r="B2594" i="5"/>
  <c r="E2594" i="5"/>
  <c r="B2595" i="5"/>
  <c r="E2595" i="5"/>
  <c r="B2596" i="5"/>
  <c r="E2596" i="5"/>
  <c r="B2597" i="5"/>
  <c r="E2597" i="5"/>
  <c r="B2598" i="5"/>
  <c r="E2598" i="5"/>
  <c r="B2599" i="5"/>
  <c r="E2599" i="5"/>
  <c r="B2600" i="5"/>
  <c r="E2600" i="5"/>
  <c r="B2601" i="5"/>
  <c r="E2601" i="5"/>
  <c r="B2602" i="5"/>
  <c r="E2602" i="5"/>
  <c r="B2603" i="5"/>
  <c r="E2603" i="5"/>
  <c r="B2604" i="5"/>
  <c r="E2604" i="5"/>
  <c r="B2605" i="5"/>
  <c r="E2605" i="5"/>
  <c r="B2606" i="5"/>
  <c r="E2606" i="5"/>
  <c r="B2607" i="5"/>
  <c r="E2607" i="5"/>
  <c r="B2608" i="5"/>
  <c r="E2608" i="5"/>
  <c r="B2609" i="5"/>
  <c r="E2609" i="5"/>
  <c r="B2610" i="5"/>
  <c r="E2610" i="5"/>
  <c r="B2611" i="5"/>
  <c r="E2611" i="5"/>
  <c r="B2612" i="5"/>
  <c r="E2612" i="5"/>
  <c r="B2613" i="5"/>
  <c r="E2613" i="5"/>
  <c r="B2614" i="5"/>
  <c r="E2614" i="5"/>
  <c r="B2615" i="5"/>
  <c r="E2615" i="5"/>
  <c r="B2616" i="5"/>
  <c r="E2616" i="5"/>
  <c r="B2617" i="5"/>
  <c r="E2617" i="5"/>
  <c r="B2618" i="5"/>
  <c r="E2618" i="5"/>
  <c r="B2619" i="5"/>
  <c r="E2619" i="5"/>
  <c r="B2620" i="5"/>
  <c r="E2620" i="5"/>
  <c r="B2621" i="5"/>
  <c r="E2621" i="5"/>
  <c r="B2622" i="5"/>
  <c r="E2622" i="5"/>
  <c r="B2623" i="5"/>
  <c r="E2623" i="5"/>
  <c r="B2624" i="5"/>
  <c r="E2624" i="5"/>
  <c r="B2625" i="5"/>
  <c r="E2625" i="5"/>
  <c r="B2626" i="5"/>
  <c r="E2626" i="5"/>
  <c r="B2627" i="5"/>
  <c r="E2627" i="5"/>
  <c r="B2628" i="5"/>
  <c r="E2628" i="5"/>
  <c r="B2629" i="5"/>
  <c r="E2629" i="5"/>
  <c r="B2630" i="5"/>
  <c r="E2630" i="5"/>
  <c r="B2631" i="5"/>
  <c r="E2631" i="5"/>
  <c r="B2632" i="5"/>
  <c r="E2632" i="5"/>
  <c r="B2633" i="5"/>
  <c r="E2633" i="5"/>
  <c r="B2634" i="5"/>
  <c r="E2634" i="5"/>
  <c r="B2635" i="5"/>
  <c r="E2635" i="5"/>
  <c r="B2636" i="5"/>
  <c r="E2636" i="5"/>
  <c r="B2637" i="5"/>
  <c r="E2637" i="5"/>
  <c r="B2638" i="5"/>
  <c r="E2638" i="5"/>
  <c r="B2639" i="5"/>
  <c r="E2639" i="5"/>
  <c r="B2640" i="5"/>
  <c r="E2640" i="5"/>
  <c r="B2641" i="5"/>
  <c r="E2641" i="5"/>
  <c r="B2642" i="5"/>
  <c r="E2642" i="5"/>
  <c r="B2643" i="5"/>
  <c r="E2643" i="5"/>
  <c r="B2644" i="5"/>
  <c r="E2644" i="5"/>
  <c r="B2645" i="5"/>
  <c r="E2645" i="5"/>
  <c r="B2646" i="5"/>
  <c r="E2646" i="5"/>
  <c r="B2647" i="5"/>
  <c r="E2647" i="5"/>
  <c r="B2648" i="5"/>
  <c r="E2648" i="5"/>
  <c r="B2649" i="5"/>
  <c r="E2649" i="5"/>
  <c r="B2650" i="5"/>
  <c r="E2650" i="5"/>
  <c r="B2651" i="5"/>
  <c r="E2651" i="5"/>
  <c r="B2652" i="5"/>
  <c r="E2652" i="5"/>
  <c r="B2653" i="5"/>
  <c r="E2653" i="5"/>
  <c r="B2654" i="5"/>
  <c r="E2654" i="5"/>
  <c r="B2655" i="5"/>
  <c r="E2655" i="5"/>
  <c r="B2656" i="5"/>
  <c r="E2656" i="5"/>
  <c r="B2657" i="5"/>
  <c r="E2657" i="5"/>
  <c r="B2658" i="5"/>
  <c r="E2658" i="5"/>
  <c r="B2659" i="5"/>
  <c r="E2659" i="5"/>
  <c r="B2660" i="5"/>
  <c r="E2660" i="5"/>
  <c r="B2661" i="5"/>
  <c r="E2661" i="5"/>
  <c r="B2662" i="5"/>
  <c r="E2662" i="5"/>
  <c r="B2663" i="5"/>
  <c r="E2663" i="5"/>
  <c r="B2664" i="5"/>
  <c r="E2664" i="5"/>
  <c r="B2665" i="5"/>
  <c r="E2665" i="5"/>
  <c r="B2666" i="5"/>
  <c r="E2666" i="5"/>
  <c r="B2667" i="5"/>
  <c r="E2667" i="5"/>
  <c r="B2668" i="5"/>
  <c r="E2668" i="5"/>
  <c r="B2669" i="5"/>
  <c r="E2669" i="5"/>
  <c r="B2670" i="5"/>
  <c r="E2670" i="5"/>
  <c r="B2671" i="5"/>
  <c r="E2671" i="5"/>
  <c r="B2672" i="5"/>
  <c r="E2672" i="5"/>
  <c r="B2673" i="5"/>
  <c r="E2673" i="5"/>
  <c r="B2674" i="5"/>
  <c r="E2674" i="5"/>
  <c r="B2675" i="5"/>
  <c r="E2675" i="5"/>
  <c r="B2676" i="5"/>
  <c r="E2676" i="5"/>
  <c r="B2677" i="5"/>
  <c r="E2677" i="5"/>
  <c r="B2678" i="5"/>
  <c r="E2678" i="5"/>
  <c r="B2679" i="5"/>
  <c r="E2679" i="5"/>
  <c r="B2680" i="5"/>
  <c r="E2680" i="5"/>
  <c r="B2681" i="5"/>
  <c r="E2681" i="5"/>
  <c r="B2682" i="5"/>
  <c r="E2682" i="5"/>
  <c r="B2683" i="5"/>
  <c r="E2683" i="5"/>
  <c r="B2684" i="5"/>
  <c r="E2684" i="5"/>
  <c r="B2685" i="5"/>
  <c r="E2685" i="5"/>
  <c r="B2686" i="5"/>
  <c r="E2686" i="5"/>
  <c r="B2687" i="5"/>
  <c r="E2687" i="5"/>
  <c r="B2688" i="5"/>
  <c r="E2688" i="5"/>
  <c r="B2689" i="5"/>
  <c r="E2689" i="5"/>
  <c r="B2690" i="5"/>
  <c r="E2690" i="5"/>
  <c r="B2691" i="5"/>
  <c r="E2691" i="5"/>
  <c r="B2692" i="5"/>
  <c r="E2692" i="5"/>
  <c r="B2693" i="5"/>
  <c r="E2693" i="5"/>
  <c r="B2694" i="5"/>
  <c r="E2694" i="5"/>
  <c r="B2695" i="5"/>
  <c r="E2695" i="5"/>
  <c r="B2696" i="5"/>
  <c r="E2696" i="5"/>
  <c r="B2697" i="5"/>
  <c r="E2697" i="5"/>
  <c r="B2698" i="5"/>
  <c r="E2698" i="5"/>
  <c r="B2699" i="5"/>
  <c r="E2699" i="5"/>
  <c r="B2700" i="5"/>
  <c r="E2700" i="5"/>
  <c r="B2701" i="5"/>
  <c r="E2701" i="5"/>
  <c r="B2702" i="5"/>
  <c r="E2702" i="5"/>
  <c r="B2703" i="5"/>
  <c r="E2703" i="5"/>
  <c r="B2704" i="5"/>
  <c r="E2704" i="5"/>
  <c r="B2705" i="5"/>
  <c r="E2705" i="5"/>
  <c r="B2706" i="5"/>
  <c r="E2706" i="5"/>
  <c r="B2707" i="5"/>
  <c r="E2707" i="5"/>
  <c r="B2708" i="5"/>
  <c r="E2708" i="5"/>
  <c r="B2709" i="5"/>
  <c r="E2709" i="5"/>
  <c r="B2710" i="5"/>
  <c r="E2710" i="5"/>
  <c r="B2711" i="5"/>
  <c r="E2711" i="5"/>
  <c r="B2712" i="5"/>
  <c r="E2712" i="5"/>
  <c r="B2713" i="5"/>
  <c r="E2713" i="5"/>
  <c r="B2714" i="5"/>
  <c r="E2714" i="5"/>
  <c r="B2715" i="5"/>
  <c r="E2715" i="5"/>
  <c r="B2716" i="5"/>
  <c r="E2716" i="5"/>
  <c r="B2717" i="5"/>
  <c r="E2717" i="5"/>
  <c r="B2718" i="5"/>
  <c r="E2718" i="5"/>
  <c r="B2719" i="5"/>
  <c r="E2719" i="5"/>
  <c r="B2720" i="5"/>
  <c r="E2720" i="5"/>
  <c r="B2721" i="5"/>
  <c r="E2721" i="5"/>
  <c r="B2722" i="5"/>
  <c r="E2722" i="5"/>
  <c r="B2723" i="5"/>
  <c r="E2723" i="5"/>
  <c r="B2724" i="5"/>
  <c r="E2724" i="5"/>
  <c r="B2725" i="5"/>
  <c r="E2725" i="5"/>
  <c r="B2726" i="5"/>
  <c r="E2726" i="5"/>
  <c r="B2727" i="5"/>
  <c r="E2727" i="5"/>
  <c r="B2728" i="5"/>
  <c r="E2728" i="5"/>
  <c r="B2729" i="5"/>
  <c r="E2729" i="5"/>
  <c r="B2730" i="5"/>
  <c r="E2730" i="5"/>
  <c r="B2731" i="5"/>
  <c r="E2731" i="5"/>
  <c r="B2732" i="5"/>
  <c r="E2732" i="5"/>
  <c r="B2733" i="5"/>
  <c r="E2733" i="5"/>
  <c r="B2734" i="5"/>
  <c r="E2734" i="5"/>
  <c r="B2735" i="5"/>
  <c r="E2735" i="5"/>
  <c r="B2736" i="5"/>
  <c r="E2736" i="5"/>
  <c r="B2737" i="5"/>
  <c r="E2737" i="5"/>
  <c r="B2738" i="5"/>
  <c r="E2738" i="5"/>
  <c r="B2739" i="5"/>
  <c r="E2739" i="5"/>
  <c r="B2740" i="5"/>
  <c r="E2740" i="5"/>
  <c r="B2741" i="5"/>
  <c r="E2741" i="5"/>
  <c r="B2742" i="5"/>
  <c r="E2742" i="5"/>
  <c r="B2743" i="5"/>
  <c r="E2743" i="5"/>
  <c r="B2744" i="5"/>
  <c r="E2744" i="5"/>
  <c r="B2745" i="5"/>
  <c r="E2745" i="5"/>
  <c r="B2746" i="5"/>
  <c r="E2746" i="5"/>
  <c r="B2747" i="5"/>
  <c r="E2747" i="5"/>
  <c r="B2748" i="5"/>
  <c r="E2748" i="5"/>
  <c r="B2749" i="5"/>
  <c r="E2749" i="5"/>
  <c r="B2750" i="5"/>
  <c r="E2750" i="5"/>
  <c r="B2751" i="5"/>
  <c r="E2751" i="5"/>
  <c r="B2752" i="5"/>
  <c r="E2752" i="5"/>
  <c r="B2753" i="5"/>
  <c r="E2753" i="5"/>
  <c r="B2754" i="5"/>
  <c r="E2754" i="5"/>
  <c r="B2755" i="5"/>
  <c r="E2755" i="5"/>
  <c r="B2756" i="5"/>
  <c r="E2756" i="5"/>
  <c r="B2757" i="5"/>
  <c r="E2757" i="5"/>
  <c r="B2758" i="5"/>
  <c r="E2758" i="5"/>
  <c r="B2759" i="5"/>
  <c r="E2759" i="5"/>
  <c r="B2760" i="5"/>
  <c r="E2760" i="5"/>
  <c r="B2761" i="5"/>
  <c r="E2761" i="5"/>
  <c r="B2762" i="5"/>
  <c r="E2762" i="5"/>
  <c r="B2763" i="5"/>
  <c r="E2763" i="5"/>
  <c r="B2764" i="5"/>
  <c r="E2764" i="5"/>
  <c r="B2765" i="5"/>
  <c r="E2765" i="5"/>
  <c r="B2766" i="5"/>
  <c r="E2766" i="5"/>
  <c r="B2767" i="5"/>
  <c r="E2767" i="5"/>
  <c r="B2768" i="5"/>
  <c r="E2768" i="5"/>
  <c r="B2769" i="5"/>
  <c r="E2769" i="5"/>
  <c r="B2770" i="5"/>
  <c r="E2770" i="5"/>
  <c r="B2771" i="5"/>
  <c r="E2771" i="5"/>
  <c r="B2772" i="5"/>
  <c r="E2772" i="5"/>
  <c r="B2773" i="5"/>
  <c r="E2773" i="5"/>
  <c r="B2774" i="5"/>
  <c r="E2774" i="5"/>
  <c r="B2775" i="5"/>
  <c r="E2775" i="5"/>
  <c r="B2776" i="5"/>
  <c r="E2776" i="5"/>
  <c r="B2777" i="5"/>
  <c r="E2777" i="5"/>
  <c r="B2778" i="5"/>
  <c r="E2778" i="5"/>
  <c r="B2779" i="5"/>
  <c r="E2779" i="5"/>
  <c r="B2780" i="5"/>
  <c r="E2780" i="5"/>
  <c r="B2781" i="5"/>
  <c r="E2781" i="5"/>
  <c r="B2782" i="5"/>
  <c r="E2782" i="5"/>
  <c r="B2783" i="5"/>
  <c r="E2783" i="5"/>
  <c r="B2784" i="5"/>
  <c r="E2784" i="5"/>
  <c r="B2785" i="5"/>
  <c r="E2785" i="5"/>
  <c r="B2786" i="5"/>
  <c r="E2786" i="5"/>
  <c r="B2787" i="5"/>
  <c r="E2787" i="5"/>
  <c r="B2788" i="5"/>
  <c r="E2788" i="5"/>
  <c r="B2789" i="5"/>
  <c r="E2789" i="5"/>
  <c r="B2790" i="5"/>
  <c r="E2790" i="5"/>
  <c r="B2791" i="5"/>
  <c r="E2791" i="5"/>
  <c r="B2792" i="5"/>
  <c r="E2792" i="5"/>
  <c r="B2793" i="5"/>
  <c r="E2793" i="5"/>
  <c r="B2794" i="5"/>
  <c r="E2794" i="5"/>
  <c r="B2795" i="5"/>
  <c r="E2795" i="5"/>
  <c r="B2796" i="5"/>
  <c r="E2796" i="5"/>
  <c r="B2797" i="5"/>
  <c r="E2797" i="5"/>
  <c r="B2798" i="5"/>
  <c r="E2798" i="5"/>
  <c r="B2799" i="5"/>
  <c r="E2799" i="5"/>
  <c r="B2800" i="5"/>
  <c r="E2800" i="5"/>
  <c r="B2801" i="5"/>
  <c r="E2801" i="5"/>
  <c r="B2802" i="5"/>
  <c r="E2802" i="5"/>
  <c r="B2803" i="5"/>
  <c r="E2803" i="5"/>
  <c r="B2804" i="5"/>
  <c r="E2804" i="5"/>
  <c r="B2805" i="5"/>
  <c r="E2805" i="5"/>
  <c r="B2806" i="5"/>
  <c r="E2806" i="5"/>
  <c r="B2807" i="5"/>
  <c r="E2807" i="5"/>
  <c r="B2808" i="5"/>
  <c r="E2808" i="5"/>
  <c r="B2809" i="5"/>
  <c r="E2809" i="5"/>
  <c r="B2810" i="5"/>
  <c r="E2810" i="5"/>
  <c r="B2811" i="5"/>
  <c r="E2811" i="5"/>
  <c r="B2812" i="5"/>
  <c r="E2812" i="5"/>
  <c r="B2813" i="5"/>
  <c r="E2813" i="5"/>
  <c r="B2814" i="5"/>
  <c r="E2814" i="5"/>
  <c r="B2815" i="5"/>
  <c r="E2815" i="5"/>
  <c r="B2816" i="5"/>
  <c r="E2816" i="5"/>
  <c r="B2817" i="5"/>
  <c r="E2817" i="5"/>
  <c r="B2818" i="5"/>
  <c r="E2818" i="5"/>
  <c r="B2819" i="5"/>
  <c r="E2819" i="5"/>
  <c r="B2820" i="5"/>
  <c r="E2820" i="5"/>
  <c r="B2821" i="5"/>
  <c r="E2821" i="5"/>
  <c r="B2822" i="5"/>
  <c r="E2822" i="5"/>
  <c r="B2823" i="5"/>
  <c r="E2823" i="5"/>
  <c r="B2824" i="5"/>
  <c r="E2824" i="5"/>
  <c r="B2825" i="5"/>
  <c r="E2825" i="5"/>
  <c r="B2826" i="5"/>
  <c r="E2826" i="5"/>
  <c r="B2827" i="5"/>
  <c r="E2827" i="5"/>
  <c r="B2828" i="5"/>
  <c r="E2828" i="5"/>
  <c r="B2829" i="5"/>
  <c r="E2829" i="5"/>
  <c r="B2830" i="5"/>
  <c r="E2830" i="5"/>
  <c r="B2831" i="5"/>
  <c r="E2831" i="5"/>
  <c r="B2832" i="5"/>
  <c r="E2832" i="5"/>
  <c r="B2833" i="5"/>
  <c r="E2833" i="5"/>
  <c r="B2834" i="5"/>
  <c r="E2834" i="5"/>
  <c r="B2835" i="5"/>
  <c r="E2835" i="5"/>
  <c r="B2836" i="5"/>
  <c r="E2836" i="5"/>
  <c r="B2837" i="5"/>
  <c r="E2837" i="5"/>
  <c r="B2838" i="5"/>
  <c r="E2838" i="5"/>
  <c r="B2839" i="5"/>
  <c r="E2839" i="5"/>
  <c r="B2840" i="5"/>
  <c r="E2840" i="5"/>
  <c r="B2841" i="5"/>
  <c r="E2841" i="5"/>
  <c r="B2842" i="5"/>
  <c r="E2842" i="5"/>
  <c r="B2843" i="5"/>
  <c r="E2843" i="5"/>
  <c r="B2844" i="5"/>
  <c r="E2844" i="5"/>
  <c r="B2845" i="5"/>
  <c r="E2845" i="5"/>
  <c r="B2846" i="5"/>
  <c r="E2846" i="5"/>
  <c r="B2847" i="5"/>
  <c r="E2847" i="5"/>
  <c r="B2848" i="5"/>
  <c r="E2848" i="5"/>
  <c r="B2849" i="5"/>
  <c r="E2849" i="5"/>
  <c r="B2850" i="5"/>
  <c r="E2850" i="5"/>
  <c r="B2851" i="5"/>
  <c r="E2851" i="5"/>
  <c r="B2852" i="5"/>
  <c r="E2852" i="5"/>
  <c r="B2853" i="5"/>
  <c r="E2853" i="5"/>
  <c r="B2854" i="5"/>
  <c r="E2854" i="5"/>
  <c r="B2855" i="5"/>
  <c r="E2855" i="5"/>
  <c r="B2856" i="5"/>
  <c r="E2856" i="5"/>
  <c r="B2857" i="5"/>
  <c r="E2857" i="5"/>
  <c r="B2858" i="5"/>
  <c r="E2858" i="5"/>
  <c r="B2859" i="5"/>
  <c r="E2859" i="5"/>
  <c r="B2860" i="5"/>
  <c r="E2860" i="5"/>
  <c r="B2861" i="5"/>
  <c r="E2861" i="5"/>
  <c r="B2862" i="5"/>
  <c r="E2862" i="5"/>
  <c r="B2863" i="5"/>
  <c r="E2863" i="5"/>
  <c r="B2864" i="5"/>
  <c r="E2864" i="5"/>
  <c r="B2865" i="5"/>
  <c r="E2865" i="5"/>
  <c r="B2866" i="5"/>
  <c r="E2866" i="5"/>
  <c r="B2867" i="5"/>
  <c r="E2867" i="5"/>
  <c r="B2868" i="5"/>
  <c r="E2868" i="5"/>
  <c r="B2869" i="5"/>
  <c r="E2869" i="5"/>
  <c r="B2870" i="5"/>
  <c r="E2870" i="5"/>
  <c r="B2871" i="5"/>
  <c r="E2871" i="5"/>
  <c r="B2872" i="5"/>
  <c r="E2872" i="5"/>
  <c r="B2873" i="5"/>
  <c r="E2873" i="5"/>
  <c r="B2874" i="5"/>
  <c r="E2874" i="5"/>
  <c r="B2875" i="5"/>
  <c r="E2875" i="5"/>
  <c r="B2876" i="5"/>
  <c r="E2876" i="5"/>
  <c r="B2877" i="5"/>
  <c r="E2877" i="5"/>
  <c r="B2878" i="5"/>
  <c r="E2878" i="5"/>
  <c r="B2879" i="5"/>
  <c r="E2879" i="5"/>
  <c r="B2880" i="5"/>
  <c r="E2880" i="5"/>
  <c r="B2881" i="5"/>
  <c r="E2881" i="5"/>
  <c r="B2882" i="5"/>
  <c r="E2882" i="5"/>
  <c r="B2883" i="5"/>
  <c r="E2883" i="5"/>
  <c r="B2884" i="5"/>
  <c r="E2884" i="5"/>
  <c r="B2885" i="5"/>
  <c r="E2885" i="5"/>
  <c r="B2886" i="5"/>
  <c r="E2886" i="5"/>
  <c r="B2887" i="5"/>
  <c r="E2887" i="5"/>
  <c r="B2888" i="5"/>
  <c r="E2888" i="5"/>
  <c r="B2889" i="5"/>
  <c r="E2889" i="5"/>
  <c r="B2890" i="5"/>
  <c r="E2890" i="5"/>
  <c r="B2891" i="5"/>
  <c r="E2891" i="5"/>
  <c r="B2892" i="5"/>
  <c r="E2892" i="5"/>
  <c r="B2893" i="5"/>
  <c r="E2893" i="5"/>
  <c r="B2894" i="5"/>
  <c r="E2894" i="5"/>
  <c r="B2895" i="5"/>
  <c r="E2895" i="5"/>
  <c r="B2896" i="5"/>
  <c r="E2896" i="5"/>
  <c r="B2897" i="5"/>
  <c r="E2897" i="5"/>
  <c r="B2898" i="5"/>
  <c r="E2898" i="5"/>
  <c r="B2899" i="5"/>
  <c r="E2899" i="5"/>
  <c r="B2900" i="5"/>
  <c r="E2900" i="5"/>
  <c r="B2901" i="5"/>
  <c r="E2901" i="5"/>
  <c r="B2902" i="5"/>
  <c r="E2902" i="5"/>
  <c r="B2903" i="5"/>
  <c r="E2903" i="5"/>
  <c r="B2904" i="5"/>
  <c r="E2904" i="5"/>
  <c r="B2905" i="5"/>
  <c r="E2905" i="5"/>
  <c r="B2906" i="5"/>
  <c r="E2906" i="5"/>
  <c r="B2907" i="5"/>
  <c r="E2907" i="5"/>
  <c r="B2908" i="5"/>
  <c r="E2908" i="5"/>
  <c r="B2909" i="5"/>
  <c r="E2909" i="5"/>
  <c r="B2910" i="5"/>
  <c r="E2910" i="5"/>
  <c r="B2911" i="5"/>
  <c r="E2911" i="5"/>
  <c r="B2912" i="5"/>
  <c r="E2912" i="5"/>
  <c r="B2913" i="5"/>
  <c r="E2913" i="5"/>
  <c r="B2914" i="5"/>
  <c r="E2914" i="5"/>
  <c r="B2915" i="5"/>
  <c r="E2915" i="5"/>
  <c r="B2916" i="5"/>
  <c r="E2916" i="5"/>
  <c r="B2917" i="5"/>
  <c r="E2917" i="5"/>
  <c r="B2918" i="5"/>
  <c r="E2918" i="5"/>
  <c r="B2919" i="5"/>
  <c r="E2919" i="5"/>
  <c r="B2920" i="5"/>
  <c r="E2920" i="5"/>
  <c r="B2921" i="5"/>
  <c r="E2921" i="5"/>
  <c r="B2922" i="5"/>
  <c r="E2922" i="5"/>
  <c r="B2923" i="5"/>
  <c r="E2923" i="5"/>
  <c r="B2924" i="5"/>
  <c r="E2924" i="5"/>
  <c r="B2925" i="5"/>
  <c r="E2925" i="5"/>
  <c r="B2926" i="5"/>
  <c r="E2926" i="5"/>
  <c r="B2927" i="5"/>
  <c r="E2927" i="5"/>
  <c r="B2928" i="5"/>
  <c r="E2928" i="5"/>
  <c r="B2929" i="5"/>
  <c r="E2929" i="5"/>
  <c r="B2930" i="5"/>
  <c r="E2930" i="5"/>
  <c r="B2931" i="5"/>
  <c r="E2931" i="5"/>
  <c r="B2932" i="5"/>
  <c r="E2932" i="5"/>
  <c r="B2933" i="5"/>
  <c r="E2933" i="5"/>
  <c r="B2934" i="5"/>
  <c r="E2934" i="5"/>
  <c r="B2935" i="5"/>
  <c r="E2935" i="5"/>
  <c r="B2936" i="5"/>
  <c r="E2936" i="5"/>
  <c r="B2937" i="5"/>
  <c r="E2937" i="5"/>
  <c r="B2938" i="5"/>
  <c r="E2938" i="5"/>
  <c r="B2939" i="5"/>
  <c r="E2939" i="5"/>
  <c r="B2940" i="5"/>
  <c r="E2940" i="5"/>
  <c r="B2941" i="5"/>
  <c r="E2941" i="5"/>
  <c r="B2942" i="5"/>
  <c r="E2942" i="5"/>
  <c r="B2943" i="5"/>
  <c r="E2943" i="5"/>
  <c r="B2944" i="5"/>
  <c r="E2944" i="5"/>
  <c r="B2945" i="5"/>
  <c r="E2945" i="5"/>
  <c r="B2946" i="5"/>
  <c r="E2946" i="5"/>
  <c r="B2947" i="5"/>
  <c r="E2947" i="5"/>
  <c r="B2948" i="5"/>
  <c r="E2948" i="5"/>
  <c r="B2949" i="5"/>
  <c r="E2949" i="5"/>
  <c r="B2950" i="5"/>
  <c r="E2950" i="5"/>
  <c r="B2951" i="5"/>
  <c r="E2951" i="5"/>
  <c r="B2952" i="5"/>
  <c r="E2952" i="5"/>
  <c r="B2953" i="5"/>
  <c r="E2953" i="5"/>
  <c r="B2954" i="5"/>
  <c r="E2954" i="5"/>
  <c r="B2955" i="5"/>
  <c r="E2955" i="5"/>
  <c r="B2956" i="5"/>
  <c r="E2956" i="5"/>
  <c r="B2957" i="5"/>
  <c r="E2957" i="5"/>
  <c r="B2958" i="5"/>
  <c r="E2958" i="5"/>
  <c r="B2959" i="5"/>
  <c r="E2959" i="5"/>
  <c r="B2960" i="5"/>
  <c r="E2960" i="5"/>
  <c r="B2961" i="5"/>
  <c r="E2961" i="5"/>
  <c r="B2962" i="5"/>
  <c r="E2962" i="5"/>
  <c r="B2963" i="5"/>
  <c r="E2963" i="5"/>
  <c r="B2964" i="5"/>
  <c r="E2964" i="5"/>
  <c r="B2965" i="5"/>
  <c r="E2965" i="5"/>
  <c r="B2966" i="5"/>
  <c r="E2966" i="5"/>
  <c r="B2967" i="5"/>
  <c r="E2967" i="5"/>
  <c r="B2968" i="5"/>
  <c r="E2968" i="5"/>
  <c r="B2969" i="5"/>
  <c r="E2969" i="5"/>
  <c r="B2970" i="5"/>
  <c r="E2970" i="5"/>
  <c r="B2971" i="5"/>
  <c r="E2971" i="5"/>
  <c r="B2972" i="5"/>
  <c r="E2972" i="5"/>
  <c r="B2973" i="5"/>
  <c r="E2973" i="5"/>
  <c r="B2974" i="5"/>
  <c r="E2974" i="5"/>
  <c r="B2975" i="5"/>
  <c r="E2975" i="5"/>
  <c r="B2976" i="5"/>
  <c r="E2976" i="5"/>
  <c r="B2977" i="5"/>
  <c r="E2977" i="5"/>
  <c r="B2978" i="5"/>
  <c r="E2978" i="5"/>
  <c r="B2979" i="5"/>
  <c r="E2979" i="5"/>
  <c r="B2980" i="5"/>
  <c r="E2980" i="5"/>
  <c r="B2981" i="5"/>
  <c r="E2981" i="5"/>
  <c r="B2982" i="5"/>
  <c r="E2982" i="5"/>
  <c r="B2983" i="5"/>
  <c r="E2983" i="5"/>
  <c r="B2984" i="5"/>
  <c r="E2984" i="5"/>
  <c r="B2985" i="5"/>
  <c r="E2985" i="5"/>
  <c r="B2986" i="5"/>
  <c r="E2986" i="5"/>
  <c r="B2987" i="5"/>
  <c r="E2987" i="5"/>
  <c r="B2988" i="5"/>
  <c r="E2988" i="5"/>
  <c r="B2989" i="5"/>
  <c r="E2989" i="5"/>
  <c r="B2990" i="5"/>
  <c r="E2990" i="5"/>
  <c r="B2991" i="5"/>
  <c r="E2991" i="5"/>
  <c r="B2992" i="5"/>
  <c r="E2992" i="5"/>
  <c r="B2993" i="5"/>
  <c r="E2993" i="5"/>
  <c r="B2994" i="5"/>
  <c r="E2994" i="5"/>
  <c r="B2995" i="5"/>
  <c r="E2995" i="5"/>
  <c r="B2996" i="5"/>
  <c r="E2996" i="5"/>
  <c r="B2997" i="5"/>
  <c r="E2997" i="5"/>
  <c r="B2998" i="5"/>
  <c r="E2998" i="5"/>
  <c r="B2999" i="5"/>
  <c r="E2999" i="5"/>
  <c r="B3000" i="5"/>
  <c r="E3000" i="5"/>
  <c r="B3001" i="5"/>
  <c r="E3001" i="5"/>
  <c r="B3002" i="5"/>
  <c r="E3002" i="5"/>
  <c r="B3003" i="5"/>
  <c r="E3003" i="5"/>
  <c r="B3004" i="5"/>
  <c r="E3004" i="5"/>
  <c r="B3005" i="5"/>
  <c r="E3005" i="5"/>
  <c r="B3006" i="5"/>
  <c r="E3006" i="5"/>
  <c r="B3007" i="5"/>
  <c r="E3007" i="5"/>
  <c r="B3008" i="5"/>
  <c r="E3008" i="5"/>
  <c r="B3009" i="5"/>
  <c r="E3009" i="5"/>
  <c r="B3010" i="5"/>
  <c r="E3010" i="5"/>
  <c r="B3011" i="5"/>
  <c r="E3011" i="5"/>
  <c r="B3012" i="5"/>
  <c r="E3012" i="5"/>
  <c r="B3013" i="5"/>
  <c r="E3013" i="5"/>
  <c r="B3014" i="5"/>
  <c r="E3014" i="5"/>
  <c r="B3015" i="5"/>
  <c r="E3015" i="5"/>
  <c r="B3016" i="5"/>
  <c r="E3016" i="5"/>
  <c r="B3017" i="5"/>
  <c r="E3017" i="5"/>
  <c r="B3018" i="5"/>
  <c r="E3018" i="5"/>
  <c r="B3019" i="5"/>
  <c r="E3019" i="5"/>
  <c r="B3020" i="5"/>
  <c r="E3020" i="5"/>
  <c r="B3021" i="5"/>
  <c r="E3021" i="5"/>
  <c r="B3022" i="5"/>
  <c r="E3022" i="5"/>
  <c r="B3023" i="5"/>
  <c r="E3023" i="5"/>
  <c r="B3024" i="5"/>
  <c r="E3024" i="5"/>
  <c r="B3025" i="5"/>
  <c r="E3025" i="5"/>
  <c r="B3026" i="5"/>
  <c r="E3026" i="5"/>
  <c r="B3027" i="5"/>
  <c r="E3027" i="5"/>
  <c r="B3028" i="5"/>
  <c r="E3028" i="5"/>
  <c r="B3029" i="5"/>
  <c r="E3029" i="5"/>
  <c r="B3030" i="5"/>
  <c r="E3030" i="5"/>
  <c r="B3031" i="5"/>
  <c r="E3031" i="5"/>
  <c r="B3032" i="5"/>
  <c r="E3032" i="5"/>
  <c r="B3033" i="5"/>
  <c r="E3033" i="5"/>
  <c r="B3034" i="5"/>
  <c r="E3034" i="5"/>
  <c r="B3035" i="5"/>
  <c r="E3035" i="5"/>
  <c r="B3036" i="5"/>
  <c r="E3036" i="5"/>
  <c r="B3037" i="5"/>
  <c r="E3037" i="5"/>
  <c r="B3038" i="5"/>
  <c r="E3038" i="5"/>
  <c r="B3039" i="5"/>
  <c r="E3039" i="5"/>
  <c r="B3040" i="5"/>
  <c r="E3040" i="5"/>
  <c r="B3041" i="5"/>
  <c r="E3041" i="5"/>
  <c r="B3042" i="5"/>
  <c r="E3042" i="5"/>
  <c r="B3043" i="5"/>
  <c r="E3043" i="5"/>
  <c r="B3044" i="5"/>
  <c r="E3044" i="5"/>
  <c r="B3045" i="5"/>
  <c r="E3045" i="5"/>
  <c r="B3046" i="5"/>
  <c r="E3046" i="5"/>
  <c r="B3047" i="5"/>
  <c r="E3047" i="5"/>
  <c r="B3048" i="5"/>
  <c r="E3048" i="5"/>
  <c r="B3049" i="5"/>
  <c r="E3049" i="5"/>
  <c r="B3050" i="5"/>
  <c r="E3050" i="5"/>
  <c r="B3051" i="5"/>
  <c r="E3051" i="5"/>
  <c r="B3052" i="5"/>
  <c r="E3052" i="5"/>
  <c r="B3053" i="5"/>
  <c r="E3053" i="5"/>
  <c r="B3054" i="5"/>
  <c r="E3054" i="5"/>
  <c r="B3055" i="5"/>
  <c r="E3055" i="5"/>
  <c r="B3056" i="5"/>
  <c r="E3056" i="5"/>
  <c r="B3057" i="5"/>
  <c r="E3057" i="5"/>
  <c r="B3058" i="5"/>
  <c r="E3058" i="5"/>
  <c r="B3059" i="5"/>
  <c r="E3059" i="5"/>
  <c r="B3060" i="5"/>
  <c r="E3060" i="5"/>
  <c r="B3061" i="5"/>
  <c r="E3061" i="5"/>
  <c r="B3062" i="5"/>
  <c r="E3062" i="5"/>
  <c r="B3063" i="5"/>
  <c r="E3063" i="5"/>
  <c r="B3064" i="5"/>
  <c r="E3064" i="5"/>
  <c r="B3065" i="5"/>
  <c r="E3065" i="5"/>
  <c r="B3066" i="5"/>
  <c r="E3066" i="5"/>
  <c r="B3067" i="5"/>
  <c r="E3067" i="5"/>
  <c r="B3068" i="5"/>
  <c r="E3068" i="5"/>
  <c r="B3069" i="5"/>
  <c r="E3069" i="5"/>
  <c r="B3070" i="5"/>
  <c r="E3070" i="5"/>
  <c r="B3071" i="5"/>
  <c r="E3071" i="5"/>
  <c r="B3072" i="5"/>
  <c r="E3072" i="5"/>
  <c r="B3073" i="5"/>
  <c r="E3073" i="5"/>
  <c r="B3074" i="5"/>
  <c r="E3074" i="5"/>
  <c r="B3075" i="5"/>
  <c r="E3075" i="5"/>
  <c r="B3076" i="5"/>
  <c r="E3076" i="5"/>
  <c r="B3077" i="5"/>
  <c r="E3077" i="5"/>
  <c r="B3078" i="5"/>
  <c r="E3078" i="5"/>
  <c r="B3079" i="5"/>
  <c r="E3079" i="5"/>
  <c r="B3080" i="5"/>
  <c r="E3080" i="5"/>
  <c r="B3081" i="5"/>
  <c r="E3081" i="5"/>
  <c r="B3082" i="5"/>
  <c r="E3082" i="5"/>
  <c r="B3083" i="5"/>
  <c r="E3083" i="5"/>
  <c r="B3084" i="5"/>
  <c r="E3084" i="5"/>
  <c r="B3085" i="5"/>
  <c r="E3085" i="5"/>
  <c r="B3086" i="5"/>
  <c r="E3086" i="5"/>
  <c r="B3087" i="5"/>
  <c r="E3087" i="5"/>
  <c r="B3088" i="5"/>
  <c r="E3088" i="5"/>
  <c r="B3089" i="5"/>
  <c r="E3089" i="5"/>
  <c r="B3090" i="5"/>
  <c r="E3090" i="5"/>
  <c r="B3091" i="5"/>
  <c r="E3091" i="5"/>
  <c r="B3092" i="5"/>
  <c r="E3092" i="5"/>
  <c r="B3093" i="5"/>
  <c r="E3093" i="5"/>
  <c r="B3094" i="5"/>
  <c r="E3094" i="5"/>
  <c r="B3095" i="5"/>
  <c r="E3095" i="5"/>
  <c r="B3096" i="5"/>
  <c r="E3096" i="5"/>
  <c r="B3097" i="5"/>
  <c r="E3097" i="5"/>
  <c r="B3098" i="5"/>
  <c r="E3098" i="5"/>
  <c r="B3099" i="5"/>
  <c r="E3099" i="5"/>
  <c r="B3100" i="5"/>
  <c r="E3100" i="5"/>
  <c r="B3101" i="5"/>
  <c r="E3101" i="5"/>
  <c r="B3102" i="5"/>
  <c r="E3102" i="5"/>
  <c r="B3103" i="5"/>
  <c r="E3103" i="5"/>
  <c r="B3104" i="5"/>
  <c r="E3104" i="5"/>
  <c r="B3105" i="5"/>
  <c r="E3105" i="5"/>
  <c r="B3106" i="5"/>
  <c r="E3106" i="5"/>
  <c r="B3107" i="5"/>
  <c r="E3107" i="5"/>
  <c r="B3108" i="5"/>
  <c r="E3108" i="5"/>
  <c r="B3109" i="5"/>
  <c r="E3109" i="5"/>
  <c r="B3110" i="5"/>
  <c r="E3110" i="5"/>
  <c r="B3111" i="5"/>
  <c r="E3111" i="5"/>
  <c r="B3112" i="5"/>
  <c r="E3112" i="5"/>
  <c r="B3113" i="5"/>
  <c r="E3113" i="5"/>
  <c r="B3114" i="5"/>
  <c r="E3114" i="5"/>
  <c r="B3115" i="5"/>
  <c r="E3115" i="5"/>
  <c r="B3116" i="5"/>
  <c r="E3116" i="5"/>
  <c r="B3117" i="5"/>
  <c r="E3117" i="5"/>
  <c r="B3118" i="5"/>
  <c r="E3118" i="5"/>
  <c r="B3119" i="5"/>
  <c r="E3119" i="5"/>
  <c r="B3120" i="5"/>
  <c r="E3120" i="5"/>
  <c r="B3121" i="5"/>
  <c r="E3121" i="5"/>
  <c r="B3122" i="5"/>
  <c r="E3122" i="5"/>
  <c r="B3123" i="5"/>
  <c r="E3123" i="5"/>
  <c r="B3124" i="5"/>
  <c r="E3124" i="5"/>
  <c r="B3125" i="5"/>
  <c r="E3125" i="5"/>
  <c r="B3126" i="5"/>
  <c r="E3126" i="5"/>
  <c r="B3127" i="5"/>
  <c r="E3127" i="5"/>
  <c r="B3128" i="5"/>
  <c r="E3128" i="5"/>
  <c r="B3129" i="5"/>
  <c r="E3129" i="5"/>
  <c r="B3130" i="5"/>
  <c r="E3130" i="5"/>
  <c r="B3131" i="5"/>
  <c r="E3131" i="5"/>
  <c r="B3132" i="5"/>
  <c r="E3132" i="5"/>
  <c r="B3133" i="5"/>
  <c r="E3133" i="5"/>
  <c r="B3134" i="5"/>
  <c r="E3134" i="5"/>
  <c r="B3135" i="5"/>
  <c r="E3135" i="5"/>
  <c r="B3136" i="5"/>
  <c r="E3136" i="5"/>
  <c r="B3137" i="5"/>
  <c r="E3137" i="5"/>
  <c r="B3138" i="5"/>
  <c r="E3138" i="5"/>
  <c r="B3139" i="5"/>
  <c r="E3139" i="5"/>
  <c r="B3140" i="5"/>
  <c r="E3140" i="5"/>
  <c r="B3141" i="5"/>
  <c r="E3141" i="5"/>
  <c r="B3142" i="5"/>
  <c r="E3142" i="5"/>
  <c r="B3143" i="5"/>
  <c r="E3143" i="5"/>
  <c r="B3144" i="5"/>
  <c r="E3144" i="5"/>
  <c r="B3145" i="5"/>
  <c r="E3145" i="5"/>
  <c r="B3146" i="5"/>
  <c r="E3146" i="5"/>
  <c r="B3147" i="5"/>
  <c r="E3147" i="5"/>
  <c r="B3148" i="5"/>
  <c r="E3148" i="5"/>
  <c r="B3149" i="5"/>
  <c r="E3149" i="5"/>
  <c r="B3150" i="5"/>
  <c r="E3150" i="5"/>
  <c r="B3151" i="5"/>
  <c r="E3151" i="5"/>
  <c r="B3152" i="5"/>
  <c r="E3152" i="5"/>
  <c r="B3153" i="5"/>
  <c r="E3153" i="5"/>
  <c r="B3154" i="5"/>
  <c r="E3154" i="5"/>
  <c r="B3155" i="5"/>
  <c r="E3155" i="5"/>
  <c r="B3156" i="5"/>
  <c r="E3156" i="5"/>
  <c r="B3157" i="5"/>
  <c r="E3157" i="5"/>
  <c r="B3158" i="5"/>
  <c r="E3158" i="5"/>
  <c r="B3159" i="5"/>
  <c r="E3159" i="5"/>
  <c r="B3160" i="5"/>
  <c r="E3160" i="5"/>
  <c r="B3161" i="5"/>
  <c r="E3161" i="5"/>
  <c r="B3162" i="5"/>
  <c r="E3162" i="5"/>
  <c r="B3163" i="5"/>
  <c r="E3163" i="5"/>
  <c r="B3164" i="5"/>
  <c r="E3164" i="5"/>
  <c r="B3165" i="5"/>
  <c r="E3165" i="5"/>
  <c r="B3166" i="5"/>
  <c r="E3166" i="5"/>
  <c r="B3167" i="5"/>
  <c r="E3167" i="5"/>
  <c r="B3168" i="5"/>
  <c r="E3168" i="5"/>
  <c r="B3169" i="5"/>
  <c r="E3169" i="5"/>
  <c r="B3170" i="5"/>
  <c r="E3170" i="5"/>
  <c r="B3171" i="5"/>
  <c r="E3171" i="5"/>
  <c r="B3172" i="5"/>
  <c r="E3172" i="5"/>
  <c r="B3173" i="5"/>
  <c r="E3173" i="5"/>
  <c r="B3174" i="5"/>
  <c r="E3174" i="5"/>
  <c r="B3175" i="5"/>
  <c r="E3175" i="5"/>
  <c r="B3176" i="5"/>
  <c r="E3176" i="5"/>
  <c r="B3177" i="5"/>
  <c r="E3177" i="5"/>
  <c r="B3178" i="5"/>
  <c r="E3178" i="5"/>
  <c r="B3179" i="5"/>
  <c r="E3179" i="5"/>
  <c r="B3180" i="5"/>
  <c r="E3180" i="5"/>
  <c r="B3181" i="5"/>
  <c r="E3181" i="5"/>
  <c r="B3182" i="5"/>
  <c r="E3182" i="5"/>
  <c r="B3183" i="5"/>
  <c r="E3183" i="5"/>
  <c r="B3184" i="5"/>
  <c r="E3184" i="5"/>
  <c r="B3185" i="5"/>
  <c r="E3185" i="5"/>
  <c r="B3186" i="5"/>
  <c r="E3186" i="5"/>
  <c r="B3187" i="5"/>
  <c r="E3187" i="5"/>
  <c r="B3188" i="5"/>
  <c r="E3188" i="5"/>
  <c r="B3189" i="5"/>
  <c r="E3189" i="5"/>
  <c r="B3190" i="5"/>
  <c r="E3190" i="5"/>
  <c r="B3191" i="5"/>
  <c r="E3191" i="5"/>
  <c r="B3192" i="5"/>
  <c r="E3192" i="5"/>
  <c r="B3193" i="5"/>
  <c r="E3193" i="5"/>
  <c r="B3194" i="5"/>
  <c r="E3194" i="5"/>
  <c r="B3195" i="5"/>
  <c r="E3195" i="5"/>
  <c r="B3196" i="5"/>
  <c r="E3196" i="5"/>
  <c r="B3197" i="5"/>
  <c r="E3197" i="5"/>
  <c r="B3198" i="5"/>
  <c r="E3198" i="5"/>
  <c r="B3199" i="5"/>
  <c r="E3199" i="5"/>
  <c r="B3200" i="5"/>
  <c r="E3200" i="5"/>
  <c r="B3201" i="5"/>
  <c r="E3201" i="5"/>
  <c r="B3202" i="5"/>
  <c r="E3202" i="5"/>
  <c r="B3203" i="5"/>
  <c r="E3203" i="5"/>
  <c r="B3204" i="5"/>
  <c r="E3204" i="5"/>
  <c r="B3205" i="5"/>
  <c r="E3205" i="5"/>
  <c r="B3206" i="5"/>
  <c r="E3206" i="5"/>
  <c r="B3207" i="5"/>
  <c r="E3207" i="5"/>
  <c r="B3208" i="5"/>
  <c r="E3208" i="5"/>
  <c r="B3209" i="5"/>
  <c r="E3209" i="5"/>
  <c r="B3210" i="5"/>
  <c r="E3210" i="5"/>
  <c r="B3211" i="5"/>
  <c r="E3211" i="5"/>
  <c r="B3212" i="5"/>
  <c r="E3212" i="5"/>
  <c r="B3213" i="5"/>
  <c r="E3213" i="5"/>
  <c r="B3214" i="5"/>
  <c r="E3214" i="5"/>
  <c r="B3215" i="5"/>
  <c r="E3215" i="5"/>
  <c r="B3216" i="5"/>
  <c r="E3216" i="5"/>
  <c r="B3217" i="5"/>
  <c r="E3217" i="5"/>
  <c r="B3218" i="5"/>
  <c r="E3218" i="5"/>
  <c r="B3219" i="5"/>
  <c r="E3219" i="5"/>
  <c r="B3220" i="5"/>
  <c r="E3220" i="5"/>
  <c r="B3221" i="5"/>
  <c r="E3221" i="5"/>
  <c r="B3222" i="5"/>
  <c r="E3222" i="5"/>
  <c r="B3223" i="5"/>
  <c r="E3223" i="5"/>
  <c r="B3224" i="5"/>
  <c r="E3224" i="5"/>
  <c r="B3225" i="5"/>
  <c r="E3225" i="5"/>
  <c r="B3226" i="5"/>
  <c r="E3226" i="5"/>
  <c r="B3227" i="5"/>
  <c r="E3227" i="5"/>
  <c r="B3228" i="5"/>
  <c r="E3228" i="5"/>
  <c r="B3229" i="5"/>
  <c r="E3229" i="5"/>
  <c r="B3230" i="5"/>
  <c r="E3230" i="5"/>
  <c r="B3231" i="5"/>
  <c r="E3231" i="5"/>
  <c r="B3232" i="5"/>
  <c r="E3232" i="5"/>
  <c r="B3233" i="5"/>
  <c r="E3233" i="5"/>
  <c r="B3234" i="5"/>
  <c r="E3234" i="5"/>
  <c r="B3235" i="5"/>
  <c r="E3235" i="5"/>
  <c r="B3236" i="5"/>
  <c r="E3236" i="5"/>
  <c r="B3237" i="5"/>
  <c r="E3237" i="5"/>
  <c r="B3238" i="5"/>
  <c r="E3238" i="5"/>
  <c r="B3239" i="5"/>
  <c r="E3239" i="5"/>
  <c r="B3240" i="5"/>
  <c r="E3240" i="5"/>
  <c r="B3241" i="5"/>
  <c r="E3241" i="5"/>
  <c r="B3242" i="5"/>
  <c r="E3242" i="5"/>
  <c r="B3243" i="5"/>
  <c r="E3243" i="5"/>
  <c r="B3244" i="5"/>
  <c r="E3244" i="5"/>
  <c r="B3245" i="5"/>
  <c r="E3245" i="5"/>
  <c r="B3246" i="5"/>
  <c r="E3246" i="5"/>
  <c r="B3247" i="5"/>
  <c r="E3247" i="5"/>
  <c r="B3248" i="5"/>
  <c r="E3248" i="5"/>
  <c r="B3249" i="5"/>
  <c r="E3249" i="5"/>
  <c r="B3250" i="5"/>
  <c r="E3250" i="5"/>
  <c r="B3251" i="5"/>
  <c r="E3251" i="5"/>
  <c r="B3252" i="5"/>
  <c r="E3252" i="5"/>
  <c r="B3253" i="5"/>
  <c r="E3253" i="5"/>
  <c r="B3254" i="5"/>
  <c r="E3254" i="5"/>
  <c r="B3255" i="5"/>
  <c r="E3255" i="5"/>
  <c r="B3256" i="5"/>
  <c r="E3256" i="5"/>
  <c r="B3257" i="5"/>
  <c r="E3257" i="5"/>
  <c r="B3258" i="5"/>
  <c r="E3258" i="5"/>
  <c r="B3259" i="5"/>
  <c r="E3259" i="5"/>
  <c r="B3260" i="5"/>
  <c r="E3260" i="5"/>
  <c r="B3261" i="5"/>
  <c r="E3261" i="5"/>
  <c r="B3262" i="5"/>
  <c r="E3262" i="5"/>
  <c r="B3263" i="5"/>
  <c r="E3263" i="5"/>
  <c r="B3264" i="5"/>
  <c r="E3264" i="5"/>
  <c r="B3265" i="5"/>
  <c r="E3265" i="5"/>
  <c r="B3266" i="5"/>
  <c r="E3266" i="5"/>
  <c r="B3267" i="5"/>
  <c r="E3267" i="5"/>
  <c r="B3268" i="5"/>
  <c r="E3268" i="5"/>
  <c r="B3269" i="5"/>
  <c r="E3269" i="5"/>
  <c r="B3270" i="5"/>
  <c r="E3270" i="5"/>
  <c r="B3271" i="5"/>
  <c r="E3271" i="5"/>
  <c r="B3272" i="5"/>
  <c r="E3272" i="5"/>
  <c r="B3273" i="5"/>
  <c r="E3273" i="5"/>
  <c r="B3274" i="5"/>
  <c r="E3274" i="5"/>
  <c r="B3275" i="5"/>
  <c r="E3275" i="5"/>
  <c r="B3276" i="5"/>
  <c r="E3276" i="5"/>
  <c r="B3277" i="5"/>
  <c r="E3277" i="5"/>
  <c r="B3278" i="5"/>
  <c r="E3278" i="5"/>
  <c r="B3279" i="5"/>
  <c r="E3279" i="5"/>
  <c r="B3280" i="5"/>
  <c r="E3280" i="5"/>
  <c r="B3281" i="5"/>
  <c r="E3281" i="5"/>
  <c r="B3282" i="5"/>
  <c r="E3282" i="5"/>
  <c r="B3283" i="5"/>
  <c r="E3283" i="5"/>
  <c r="B3284" i="5"/>
  <c r="E3284" i="5"/>
  <c r="B3285" i="5"/>
  <c r="E3285" i="5"/>
  <c r="B3286" i="5"/>
  <c r="E3286" i="5"/>
  <c r="B3287" i="5"/>
  <c r="E3287" i="5"/>
  <c r="B3288" i="5"/>
  <c r="E3288" i="5"/>
  <c r="B3289" i="5"/>
  <c r="E3289" i="5"/>
  <c r="B3290" i="5"/>
  <c r="E3290" i="5"/>
  <c r="B3291" i="5"/>
  <c r="E3291" i="5"/>
  <c r="B3292" i="5"/>
  <c r="E3292" i="5"/>
  <c r="B3293" i="5"/>
  <c r="E3293" i="5"/>
  <c r="B3294" i="5"/>
  <c r="E3294" i="5"/>
  <c r="B3295" i="5"/>
  <c r="E3295" i="5"/>
  <c r="B3296" i="5"/>
  <c r="E3296" i="5"/>
  <c r="B3297" i="5"/>
  <c r="E3297" i="5"/>
  <c r="B3298" i="5"/>
  <c r="E3298" i="5"/>
  <c r="B3299" i="5"/>
  <c r="E3299" i="5"/>
  <c r="B3300" i="5"/>
  <c r="E3300" i="5"/>
  <c r="B3301" i="5"/>
  <c r="E3301" i="5"/>
  <c r="B3302" i="5"/>
  <c r="E3302" i="5"/>
  <c r="B3303" i="5"/>
  <c r="E3303" i="5"/>
  <c r="B3304" i="5"/>
  <c r="E3304" i="5"/>
  <c r="B3305" i="5"/>
  <c r="E3305" i="5"/>
  <c r="B3306" i="5"/>
  <c r="E3306" i="5"/>
  <c r="B3307" i="5"/>
  <c r="E3307" i="5"/>
  <c r="B3308" i="5"/>
  <c r="E3308" i="5"/>
  <c r="B3309" i="5"/>
  <c r="E3309" i="5"/>
  <c r="B3310" i="5"/>
  <c r="E3310" i="5"/>
  <c r="B3311" i="5"/>
  <c r="E3311" i="5"/>
  <c r="B3312" i="5"/>
  <c r="E3312" i="5"/>
  <c r="B3313" i="5"/>
  <c r="E3313" i="5"/>
  <c r="B3314" i="5"/>
  <c r="E3314" i="5"/>
  <c r="B3315" i="5"/>
  <c r="E3315" i="5"/>
  <c r="B3316" i="5"/>
  <c r="E3316" i="5"/>
  <c r="B3317" i="5"/>
  <c r="E3317" i="5"/>
  <c r="B3318" i="5"/>
  <c r="E3318" i="5"/>
  <c r="B3319" i="5"/>
  <c r="E3319" i="5"/>
  <c r="B3320" i="5"/>
  <c r="E3320" i="5"/>
  <c r="B3321" i="5"/>
  <c r="E3321" i="5"/>
  <c r="B3322" i="5"/>
  <c r="E3322" i="5"/>
  <c r="B3323" i="5"/>
  <c r="E3323" i="5"/>
  <c r="B3324" i="5"/>
  <c r="E3324" i="5"/>
  <c r="B3325" i="5"/>
  <c r="E3325" i="5"/>
  <c r="B3326" i="5"/>
  <c r="E3326" i="5"/>
  <c r="B3327" i="5"/>
  <c r="E3327" i="5"/>
  <c r="B3328" i="5"/>
  <c r="E3328" i="5"/>
  <c r="B3329" i="5"/>
  <c r="E3329" i="5"/>
  <c r="B3330" i="5"/>
  <c r="E3330" i="5"/>
  <c r="B3331" i="5"/>
  <c r="E3331" i="5"/>
  <c r="B3332" i="5"/>
  <c r="E3332" i="5"/>
  <c r="B3333" i="5"/>
  <c r="E3333" i="5"/>
  <c r="B3334" i="5"/>
  <c r="E3334" i="5"/>
  <c r="B3335" i="5"/>
  <c r="E3335" i="5"/>
  <c r="B3336" i="5"/>
  <c r="E3336" i="5"/>
  <c r="B3337" i="5"/>
  <c r="E3337" i="5"/>
  <c r="B3338" i="5"/>
  <c r="E3338" i="5"/>
  <c r="B3339" i="5"/>
  <c r="E3339" i="5"/>
  <c r="B3340" i="5"/>
  <c r="E3340" i="5"/>
  <c r="B3341" i="5"/>
  <c r="E3341" i="5"/>
  <c r="B3342" i="5"/>
  <c r="E3342" i="5"/>
  <c r="B3343" i="5"/>
  <c r="E3343" i="5"/>
  <c r="B3344" i="5"/>
  <c r="E3344" i="5"/>
  <c r="B3345" i="5"/>
  <c r="E3345" i="5"/>
  <c r="B3346" i="5"/>
  <c r="E3346" i="5"/>
  <c r="B3347" i="5"/>
  <c r="E3347" i="5"/>
  <c r="B3348" i="5"/>
  <c r="E3348" i="5"/>
  <c r="B3349" i="5"/>
  <c r="E3349" i="5"/>
  <c r="B3350" i="5"/>
  <c r="E3350" i="5"/>
  <c r="B3351" i="5"/>
  <c r="E3351" i="5"/>
  <c r="B3352" i="5"/>
  <c r="E3352" i="5"/>
  <c r="B3353" i="5"/>
  <c r="E3353" i="5"/>
  <c r="B3354" i="5"/>
  <c r="E3354" i="5"/>
  <c r="B3355" i="5"/>
  <c r="E3355" i="5"/>
  <c r="B3356" i="5"/>
  <c r="E3356" i="5"/>
  <c r="B3357" i="5"/>
  <c r="E3357" i="5"/>
  <c r="B3358" i="5"/>
  <c r="E3358" i="5"/>
  <c r="B3359" i="5"/>
  <c r="E3359" i="5"/>
  <c r="B3360" i="5"/>
  <c r="E3360" i="5"/>
  <c r="B3361" i="5"/>
  <c r="E3361" i="5"/>
  <c r="B3362" i="5"/>
  <c r="E3362" i="5"/>
  <c r="B3363" i="5"/>
  <c r="E3363" i="5"/>
  <c r="B3364" i="5"/>
  <c r="E3364" i="5"/>
  <c r="B3365" i="5"/>
  <c r="E3365" i="5"/>
  <c r="B3366" i="5"/>
  <c r="E3366" i="5"/>
  <c r="B3367" i="5"/>
  <c r="E3367" i="5"/>
  <c r="B3368" i="5"/>
  <c r="E3368" i="5"/>
  <c r="B3369" i="5"/>
  <c r="E3369" i="5"/>
  <c r="B3370" i="5"/>
  <c r="E3370" i="5"/>
  <c r="B3371" i="5"/>
  <c r="E3371" i="5"/>
  <c r="B3372" i="5"/>
  <c r="E3372" i="5"/>
  <c r="B3373" i="5"/>
  <c r="E3373" i="5"/>
  <c r="B3374" i="5"/>
  <c r="E3374" i="5"/>
  <c r="B3375" i="5"/>
  <c r="E3375" i="5"/>
  <c r="B3376" i="5"/>
  <c r="E3376" i="5"/>
  <c r="B3377" i="5"/>
  <c r="E3377" i="5"/>
  <c r="B3378" i="5"/>
  <c r="E3378" i="5"/>
  <c r="B3379" i="5"/>
  <c r="E3379" i="5"/>
  <c r="B3380" i="5"/>
  <c r="E3380" i="5"/>
  <c r="B3381" i="5"/>
  <c r="E3381" i="5"/>
  <c r="B3382" i="5"/>
  <c r="E3382" i="5"/>
  <c r="B3383" i="5"/>
  <c r="E3383" i="5"/>
  <c r="B3384" i="5"/>
  <c r="E3384" i="5"/>
  <c r="B3385" i="5"/>
  <c r="E3385" i="5"/>
  <c r="B3386" i="5"/>
  <c r="E3386" i="5"/>
  <c r="B3387" i="5"/>
  <c r="E3387" i="5"/>
  <c r="B3388" i="5"/>
  <c r="E3388" i="5"/>
  <c r="B3389" i="5"/>
  <c r="E3389" i="5"/>
  <c r="B3390" i="5"/>
  <c r="E3390" i="5"/>
  <c r="B3391" i="5"/>
  <c r="E3391" i="5"/>
  <c r="B3392" i="5"/>
  <c r="E3392" i="5"/>
  <c r="B3393" i="5"/>
  <c r="E3393" i="5"/>
  <c r="B3394" i="5"/>
  <c r="E3394" i="5"/>
  <c r="B3395" i="5"/>
  <c r="E3395" i="5"/>
  <c r="B3396" i="5"/>
  <c r="E3396" i="5"/>
  <c r="B3397" i="5"/>
  <c r="E3397" i="5"/>
  <c r="B3398" i="5"/>
  <c r="E3398" i="5"/>
  <c r="B3399" i="5"/>
  <c r="E3399" i="5"/>
  <c r="B3400" i="5"/>
  <c r="E3400" i="5"/>
  <c r="B3401" i="5"/>
  <c r="E3401" i="5"/>
  <c r="B3402" i="5"/>
  <c r="E3402" i="5"/>
  <c r="B3403" i="5"/>
  <c r="E3403" i="5"/>
  <c r="B3404" i="5"/>
  <c r="E3404" i="5"/>
  <c r="B3405" i="5"/>
  <c r="E3405" i="5"/>
  <c r="B3406" i="5"/>
  <c r="E3406" i="5"/>
  <c r="B3407" i="5"/>
  <c r="E3407" i="5"/>
  <c r="B3408" i="5"/>
  <c r="E3408" i="5"/>
  <c r="B3409" i="5"/>
  <c r="E3409" i="5"/>
  <c r="B3410" i="5"/>
  <c r="E3410" i="5"/>
  <c r="B3411" i="5"/>
  <c r="E3411" i="5"/>
  <c r="B3412" i="5"/>
  <c r="E3412" i="5"/>
  <c r="B3413" i="5"/>
  <c r="E3413" i="5"/>
  <c r="B3414" i="5"/>
  <c r="E3414" i="5"/>
  <c r="B3415" i="5"/>
  <c r="E3415" i="5"/>
  <c r="B3416" i="5"/>
  <c r="E3416" i="5"/>
  <c r="B3417" i="5"/>
  <c r="E3417" i="5"/>
  <c r="B3418" i="5"/>
  <c r="E3418" i="5"/>
  <c r="B3419" i="5"/>
  <c r="E3419" i="5"/>
  <c r="B3420" i="5"/>
  <c r="E3420" i="5"/>
  <c r="B3421" i="5"/>
  <c r="E3421" i="5"/>
  <c r="B3422" i="5"/>
  <c r="E3422" i="5"/>
  <c r="B3423" i="5"/>
  <c r="E3423" i="5"/>
  <c r="B3424" i="5"/>
  <c r="E3424" i="5"/>
  <c r="B3425" i="5"/>
  <c r="E3425" i="5"/>
  <c r="B3426" i="5"/>
  <c r="E3426" i="5"/>
  <c r="B3427" i="5"/>
  <c r="E3427" i="5"/>
  <c r="B3428" i="5"/>
  <c r="E3428" i="5"/>
  <c r="B3429" i="5"/>
  <c r="E3429" i="5"/>
  <c r="B3430" i="5"/>
  <c r="E3430" i="5"/>
  <c r="B3431" i="5"/>
  <c r="E3431" i="5"/>
  <c r="B3432" i="5"/>
  <c r="E3432" i="5"/>
  <c r="B3433" i="5"/>
  <c r="E3433" i="5"/>
  <c r="B3434" i="5"/>
  <c r="E3434" i="5"/>
  <c r="B3435" i="5"/>
  <c r="E3435" i="5"/>
  <c r="B3436" i="5"/>
  <c r="E3436" i="5"/>
  <c r="B3437" i="5"/>
  <c r="E3437" i="5"/>
  <c r="B3438" i="5"/>
  <c r="E3438" i="5"/>
  <c r="B3439" i="5"/>
  <c r="E3439" i="5"/>
  <c r="B3440" i="5"/>
  <c r="E3440" i="5"/>
  <c r="B3441" i="5"/>
  <c r="E3441" i="5"/>
  <c r="B3442" i="5"/>
  <c r="E3442" i="5"/>
  <c r="B3443" i="5"/>
  <c r="E3443" i="5"/>
  <c r="B3444" i="5"/>
  <c r="E3444" i="5"/>
  <c r="B3445" i="5"/>
  <c r="E3445" i="5"/>
  <c r="B3446" i="5"/>
  <c r="E3446" i="5"/>
  <c r="B3447" i="5"/>
  <c r="E3447" i="5"/>
  <c r="B3448" i="5"/>
  <c r="E3448" i="5"/>
  <c r="B3449" i="5"/>
  <c r="E3449" i="5"/>
  <c r="B3450" i="5"/>
  <c r="E3450" i="5"/>
  <c r="B3451" i="5"/>
  <c r="E3451" i="5"/>
  <c r="B3452" i="5"/>
  <c r="E3452" i="5"/>
  <c r="B3453" i="5"/>
  <c r="E3453" i="5"/>
  <c r="B3454" i="5"/>
  <c r="E3454" i="5"/>
  <c r="B3455" i="5"/>
  <c r="E3455" i="5"/>
  <c r="B3456" i="5"/>
  <c r="E3456" i="5"/>
  <c r="B3457" i="5"/>
  <c r="E3457" i="5"/>
  <c r="B3458" i="5"/>
  <c r="E3458" i="5"/>
  <c r="B3459" i="5"/>
  <c r="E3459" i="5"/>
  <c r="B3460" i="5"/>
  <c r="E3460" i="5"/>
  <c r="B3461" i="5"/>
  <c r="E3461" i="5"/>
  <c r="B3462" i="5"/>
  <c r="E3462" i="5"/>
  <c r="B3463" i="5"/>
  <c r="E3463" i="5"/>
  <c r="B3464" i="5"/>
  <c r="E3464" i="5"/>
  <c r="B3465" i="5"/>
  <c r="E3465" i="5"/>
  <c r="B3466" i="5"/>
  <c r="E3466" i="5"/>
  <c r="B3467" i="5"/>
  <c r="E3467" i="5"/>
  <c r="B3468" i="5"/>
  <c r="E3468" i="5"/>
  <c r="B3469" i="5"/>
  <c r="E3469" i="5"/>
  <c r="B3470" i="5"/>
  <c r="E3470" i="5"/>
  <c r="B3471" i="5"/>
  <c r="E3471" i="5"/>
  <c r="B3472" i="5"/>
  <c r="E3472" i="5"/>
  <c r="B3473" i="5"/>
  <c r="E3473" i="5"/>
  <c r="B3474" i="5"/>
  <c r="E3474" i="5"/>
  <c r="B3475" i="5"/>
  <c r="E3475" i="5"/>
  <c r="B3476" i="5"/>
  <c r="E3476" i="5"/>
  <c r="B3477" i="5"/>
  <c r="E3477" i="5"/>
  <c r="B3478" i="5"/>
  <c r="E3478" i="5"/>
  <c r="B3479" i="5"/>
  <c r="E3479" i="5"/>
  <c r="B3480" i="5"/>
  <c r="E3480" i="5"/>
  <c r="B3481" i="5"/>
  <c r="E3481" i="5"/>
  <c r="B3482" i="5"/>
  <c r="E3482" i="5"/>
  <c r="B3483" i="5"/>
  <c r="E3483" i="5"/>
  <c r="B3484" i="5"/>
  <c r="E3484" i="5"/>
  <c r="B3485" i="5"/>
  <c r="E3485" i="5"/>
  <c r="B3486" i="5"/>
  <c r="E3486" i="5"/>
  <c r="B3487" i="5"/>
  <c r="E3487" i="5"/>
  <c r="B3488" i="5"/>
  <c r="E3488" i="5"/>
  <c r="B3489" i="5"/>
  <c r="E3489" i="5"/>
  <c r="B3490" i="5"/>
  <c r="E3490" i="5"/>
  <c r="B3491" i="5"/>
  <c r="E3491" i="5"/>
  <c r="B3492" i="5"/>
  <c r="E3492" i="5"/>
  <c r="B3493" i="5"/>
  <c r="E3493" i="5"/>
  <c r="B3494" i="5"/>
  <c r="E3494" i="5"/>
  <c r="B3495" i="5"/>
  <c r="E3495" i="5"/>
  <c r="B3496" i="5"/>
  <c r="E3496" i="5"/>
  <c r="B3497" i="5"/>
  <c r="E3497" i="5"/>
  <c r="B3498" i="5"/>
  <c r="E3498" i="5"/>
  <c r="B3499" i="5"/>
  <c r="E3499" i="5"/>
  <c r="B3500" i="5"/>
  <c r="E3500" i="5"/>
  <c r="B3501" i="5"/>
  <c r="E3501" i="5"/>
  <c r="B3502" i="5"/>
  <c r="E3502" i="5"/>
  <c r="B3503" i="5"/>
  <c r="E3503" i="5"/>
  <c r="B3504" i="5"/>
  <c r="E3504" i="5"/>
  <c r="B3505" i="5"/>
  <c r="E3505" i="5"/>
  <c r="B3506" i="5"/>
  <c r="E3506" i="5"/>
  <c r="B3507" i="5"/>
  <c r="E3507" i="5"/>
  <c r="B3508" i="5"/>
  <c r="E3508" i="5"/>
  <c r="B3509" i="5"/>
  <c r="E3509" i="5"/>
  <c r="B3510" i="5"/>
  <c r="E3510" i="5"/>
  <c r="B3511" i="5"/>
  <c r="E3511" i="5"/>
  <c r="B3512" i="5"/>
  <c r="E3512" i="5"/>
  <c r="B3513" i="5"/>
  <c r="E3513" i="5"/>
  <c r="B3514" i="5"/>
  <c r="E3514" i="5"/>
  <c r="B3515" i="5"/>
  <c r="E3515" i="5"/>
  <c r="B3516" i="5"/>
  <c r="E3516" i="5"/>
  <c r="B3517" i="5"/>
  <c r="E3517" i="5"/>
  <c r="B3518" i="5"/>
  <c r="E3518" i="5"/>
  <c r="B3519" i="5"/>
  <c r="E3519" i="5"/>
  <c r="B3520" i="5"/>
  <c r="E3520" i="5"/>
  <c r="B3521" i="5"/>
  <c r="E3521" i="5"/>
  <c r="B3522" i="5"/>
  <c r="E3522" i="5"/>
  <c r="B3523" i="5"/>
  <c r="E3523" i="5"/>
  <c r="B3524" i="5"/>
  <c r="E3524" i="5"/>
  <c r="B3525" i="5"/>
  <c r="E3525" i="5"/>
  <c r="B3526" i="5"/>
  <c r="E3526" i="5"/>
  <c r="B3527" i="5"/>
  <c r="E3527" i="5"/>
  <c r="B3528" i="5"/>
  <c r="E3528" i="5"/>
  <c r="B3529" i="5"/>
  <c r="E3529" i="5"/>
  <c r="B3530" i="5"/>
  <c r="E3530" i="5"/>
  <c r="B3531" i="5"/>
  <c r="E3531" i="5"/>
  <c r="B3532" i="5"/>
  <c r="E3532" i="5"/>
  <c r="B3533" i="5"/>
  <c r="E3533" i="5"/>
  <c r="B3534" i="5"/>
  <c r="E3534" i="5"/>
  <c r="B3535" i="5"/>
  <c r="E3535" i="5"/>
  <c r="B3536" i="5"/>
  <c r="E3536" i="5"/>
  <c r="B3537" i="5"/>
  <c r="E3537" i="5"/>
  <c r="B3538" i="5"/>
  <c r="E3538" i="5"/>
  <c r="B3539" i="5"/>
  <c r="E3539" i="5"/>
  <c r="B3540" i="5"/>
  <c r="E3540" i="5"/>
  <c r="B3541" i="5"/>
  <c r="E3541" i="5"/>
  <c r="B3542" i="5"/>
  <c r="E3542" i="5"/>
  <c r="B3543" i="5"/>
  <c r="E3543" i="5"/>
  <c r="B3544" i="5"/>
  <c r="E3544" i="5"/>
  <c r="B3545" i="5"/>
  <c r="E3545" i="5"/>
  <c r="B3546" i="5"/>
  <c r="E3546" i="5"/>
  <c r="B3547" i="5"/>
  <c r="E3547" i="5"/>
  <c r="B3548" i="5"/>
  <c r="E3548" i="5"/>
  <c r="B3549" i="5"/>
  <c r="E3549" i="5"/>
  <c r="B3550" i="5"/>
  <c r="E3550" i="5"/>
  <c r="B3551" i="5"/>
  <c r="E3551" i="5"/>
  <c r="B3552" i="5"/>
  <c r="E3552" i="5"/>
  <c r="B3553" i="5"/>
  <c r="E3553" i="5"/>
  <c r="B3554" i="5"/>
  <c r="E3554" i="5"/>
  <c r="B3555" i="5"/>
  <c r="E3555" i="5"/>
  <c r="B3556" i="5"/>
  <c r="E3556" i="5"/>
  <c r="B3557" i="5"/>
  <c r="E3557" i="5"/>
  <c r="B3558" i="5"/>
  <c r="E3558" i="5"/>
  <c r="B3559" i="5"/>
  <c r="E3559" i="5"/>
  <c r="B3560" i="5"/>
  <c r="E3560" i="5"/>
  <c r="B3561" i="5"/>
  <c r="E3561" i="5"/>
  <c r="B3562" i="5"/>
  <c r="E3562" i="5"/>
  <c r="B3563" i="5"/>
  <c r="E3563" i="5"/>
  <c r="B3564" i="5"/>
  <c r="E3564" i="5"/>
  <c r="B3565" i="5"/>
  <c r="E3565" i="5"/>
  <c r="B3566" i="5"/>
  <c r="E3566" i="5"/>
  <c r="B3567" i="5"/>
  <c r="E3567" i="5"/>
  <c r="B3568" i="5"/>
  <c r="E3568" i="5"/>
  <c r="B3569" i="5"/>
  <c r="E3569" i="5"/>
  <c r="B3570" i="5"/>
  <c r="E3570" i="5"/>
  <c r="B3571" i="5"/>
  <c r="E3571" i="5"/>
  <c r="B3572" i="5"/>
  <c r="E3572" i="5"/>
  <c r="B3573" i="5"/>
  <c r="E3573" i="5"/>
  <c r="B3574" i="5"/>
  <c r="E3574" i="5"/>
  <c r="B3575" i="5"/>
  <c r="E3575" i="5"/>
  <c r="B3576" i="5"/>
  <c r="E3576" i="5"/>
  <c r="B3577" i="5"/>
  <c r="E3577" i="5"/>
  <c r="B3578" i="5"/>
  <c r="E3578" i="5"/>
  <c r="B3579" i="5"/>
  <c r="E3579" i="5"/>
  <c r="B3580" i="5"/>
  <c r="E3580" i="5"/>
  <c r="B3581" i="5"/>
  <c r="E3581" i="5"/>
  <c r="B3582" i="5"/>
  <c r="E3582" i="5"/>
  <c r="B3583" i="5"/>
  <c r="E3583" i="5"/>
  <c r="B3584" i="5"/>
  <c r="E3584" i="5"/>
  <c r="B3585" i="5"/>
  <c r="E3585" i="5"/>
  <c r="B3586" i="5"/>
  <c r="E3586" i="5"/>
  <c r="B3587" i="5"/>
  <c r="E3587" i="5"/>
  <c r="B3588" i="5"/>
  <c r="E3588" i="5"/>
  <c r="B3589" i="5"/>
  <c r="E3589" i="5"/>
  <c r="B3590" i="5"/>
  <c r="E3590" i="5"/>
  <c r="B3591" i="5"/>
  <c r="E3591" i="5"/>
  <c r="B3592" i="5"/>
  <c r="E3592" i="5"/>
  <c r="B3593" i="5"/>
  <c r="E3593" i="5"/>
  <c r="B3594" i="5"/>
  <c r="E3594" i="5"/>
  <c r="B3595" i="5"/>
  <c r="E3595" i="5"/>
  <c r="B3596" i="5"/>
  <c r="E3596" i="5"/>
  <c r="B3597" i="5"/>
  <c r="E3597" i="5"/>
  <c r="B3598" i="5"/>
  <c r="E3598" i="5"/>
  <c r="B3599" i="5"/>
  <c r="E3599" i="5"/>
  <c r="B3600" i="5"/>
  <c r="E3600" i="5"/>
  <c r="B3601" i="5"/>
  <c r="E3601" i="5"/>
  <c r="B3602" i="5"/>
  <c r="E3602" i="5"/>
  <c r="B3603" i="5"/>
  <c r="E3603" i="5"/>
  <c r="B3604" i="5"/>
  <c r="E3604" i="5"/>
  <c r="B3605" i="5"/>
  <c r="E3605" i="5"/>
  <c r="B3606" i="5"/>
  <c r="E3606" i="5"/>
  <c r="B3607" i="5"/>
  <c r="E3607" i="5"/>
  <c r="B3608" i="5"/>
  <c r="E3608" i="5"/>
  <c r="B3609" i="5"/>
  <c r="E3609" i="5"/>
  <c r="B3610" i="5"/>
  <c r="E3610" i="5"/>
  <c r="B3611" i="5"/>
  <c r="E3611" i="5"/>
  <c r="B3612" i="5"/>
  <c r="E3612" i="5"/>
  <c r="B3613" i="5"/>
  <c r="E3613" i="5"/>
  <c r="B3614" i="5"/>
  <c r="E3614" i="5"/>
  <c r="B3615" i="5"/>
  <c r="E3615" i="5"/>
  <c r="B3616" i="5"/>
  <c r="E3616" i="5"/>
  <c r="B3617" i="5"/>
  <c r="E3617" i="5"/>
  <c r="B3618" i="5"/>
  <c r="E3618" i="5"/>
  <c r="B3619" i="5"/>
  <c r="E3619" i="5"/>
  <c r="B3620" i="5"/>
  <c r="E3620" i="5"/>
  <c r="B3621" i="5"/>
  <c r="E3621" i="5"/>
  <c r="B3622" i="5"/>
  <c r="E3622" i="5"/>
  <c r="B3623" i="5"/>
  <c r="E3623" i="5"/>
  <c r="B3624" i="5"/>
  <c r="E3624" i="5"/>
  <c r="B3625" i="5"/>
  <c r="E3625" i="5"/>
  <c r="B3626" i="5"/>
  <c r="E3626" i="5"/>
  <c r="B3627" i="5"/>
  <c r="E3627" i="5"/>
  <c r="B3628" i="5"/>
  <c r="E3628" i="5"/>
  <c r="B3629" i="5"/>
  <c r="E3629" i="5"/>
  <c r="B3630" i="5"/>
  <c r="E3630" i="5"/>
  <c r="B3631" i="5"/>
  <c r="E3631" i="5"/>
  <c r="B3632" i="5"/>
  <c r="E3632" i="5"/>
  <c r="B3633" i="5"/>
  <c r="E3633" i="5"/>
  <c r="B3634" i="5"/>
  <c r="E3634" i="5"/>
  <c r="B3635" i="5"/>
  <c r="E3635" i="5"/>
  <c r="B3636" i="5"/>
  <c r="E3636" i="5"/>
  <c r="B3637" i="5"/>
  <c r="E3637" i="5"/>
  <c r="B3638" i="5"/>
  <c r="E3638" i="5"/>
  <c r="B3639" i="5"/>
  <c r="E3639" i="5"/>
  <c r="B3640" i="5"/>
  <c r="E3640" i="5"/>
  <c r="B3641" i="5"/>
  <c r="E3641" i="5"/>
  <c r="B3642" i="5"/>
  <c r="E3642" i="5"/>
  <c r="B3643" i="5"/>
  <c r="E3643" i="5"/>
  <c r="B3644" i="5"/>
  <c r="E3644" i="5"/>
  <c r="B3645" i="5"/>
  <c r="E3645" i="5"/>
  <c r="B3646" i="5"/>
  <c r="E3646" i="5"/>
  <c r="B3647" i="5"/>
  <c r="E3647" i="5"/>
  <c r="B3648" i="5"/>
  <c r="E3648" i="5"/>
  <c r="B3649" i="5"/>
  <c r="E3649" i="5"/>
  <c r="B3650" i="5"/>
  <c r="E3650" i="5"/>
  <c r="B3651" i="5"/>
  <c r="E3651" i="5"/>
  <c r="B3652" i="5"/>
  <c r="E3652" i="5"/>
  <c r="B3653" i="5"/>
  <c r="E3653" i="5"/>
  <c r="B3654" i="5"/>
  <c r="E3654" i="5"/>
  <c r="B3655" i="5"/>
  <c r="E3655" i="5"/>
  <c r="B3656" i="5"/>
  <c r="E3656" i="5"/>
  <c r="B3657" i="5"/>
  <c r="E3657" i="5"/>
  <c r="B3658" i="5"/>
  <c r="E3658" i="5"/>
  <c r="B3659" i="5"/>
  <c r="E3659" i="5"/>
  <c r="B3660" i="5"/>
  <c r="E3660" i="5"/>
  <c r="B3661" i="5"/>
  <c r="E3661" i="5"/>
  <c r="B3662" i="5"/>
  <c r="E3662" i="5"/>
  <c r="B3663" i="5"/>
  <c r="E3663" i="5"/>
  <c r="B3664" i="5"/>
  <c r="E3664" i="5"/>
  <c r="B3665" i="5"/>
  <c r="E3665" i="5"/>
  <c r="B3666" i="5"/>
  <c r="E3666" i="5"/>
  <c r="B3667" i="5"/>
  <c r="E3667" i="5"/>
  <c r="B3668" i="5"/>
  <c r="E3668" i="5"/>
  <c r="B3669" i="5"/>
  <c r="E3669" i="5"/>
  <c r="B3670" i="5"/>
  <c r="E3670" i="5"/>
  <c r="B3671" i="5"/>
  <c r="E3671" i="5"/>
  <c r="B3672" i="5"/>
  <c r="E3672" i="5"/>
  <c r="B3673" i="5"/>
  <c r="E3673" i="5"/>
  <c r="B3674" i="5"/>
  <c r="E3674" i="5"/>
  <c r="B3675" i="5"/>
  <c r="E3675" i="5"/>
  <c r="B3676" i="5"/>
  <c r="E3676" i="5"/>
  <c r="B3677" i="5"/>
  <c r="E3677" i="5"/>
  <c r="B3678" i="5"/>
  <c r="E3678" i="5"/>
  <c r="B3679" i="5"/>
  <c r="E3679" i="5"/>
  <c r="B3680" i="5"/>
  <c r="E3680" i="5"/>
  <c r="B3681" i="5"/>
  <c r="E3681" i="5"/>
  <c r="B3682" i="5"/>
  <c r="E3682" i="5"/>
  <c r="B3683" i="5"/>
  <c r="E3683" i="5"/>
  <c r="B3684" i="5"/>
  <c r="E3684" i="5"/>
  <c r="B3685" i="5"/>
  <c r="E3685" i="5"/>
  <c r="B3686" i="5"/>
  <c r="E3686" i="5"/>
  <c r="B3687" i="5"/>
  <c r="E3687" i="5"/>
  <c r="B3688" i="5"/>
  <c r="E3688" i="5"/>
  <c r="B3689" i="5"/>
  <c r="E3689" i="5"/>
  <c r="B3690" i="5"/>
  <c r="E3690" i="5"/>
  <c r="B3691" i="5"/>
  <c r="E3691" i="5"/>
  <c r="B3692" i="5"/>
  <c r="E3692" i="5"/>
  <c r="B3693" i="5"/>
  <c r="E3693" i="5"/>
  <c r="B3694" i="5"/>
  <c r="E3694" i="5"/>
  <c r="B3695" i="5"/>
  <c r="E3695" i="5"/>
  <c r="B3696" i="5"/>
  <c r="E3696" i="5"/>
  <c r="B3697" i="5"/>
  <c r="E3697" i="5"/>
  <c r="B3698" i="5"/>
  <c r="E3698" i="5"/>
  <c r="B3699" i="5"/>
  <c r="E3699" i="5"/>
  <c r="B3700" i="5"/>
  <c r="E3700" i="5"/>
  <c r="B3701" i="5"/>
  <c r="E3701" i="5"/>
  <c r="B3702" i="5"/>
  <c r="E3702" i="5"/>
  <c r="B3703" i="5"/>
  <c r="E3703" i="5"/>
  <c r="B3704" i="5"/>
  <c r="E3704" i="5"/>
  <c r="B3705" i="5"/>
  <c r="E3705" i="5"/>
  <c r="B3706" i="5"/>
  <c r="E3706" i="5"/>
  <c r="B3707" i="5"/>
  <c r="E3707" i="5"/>
  <c r="B3708" i="5"/>
  <c r="E3708" i="5"/>
  <c r="B3709" i="5"/>
  <c r="E3709" i="5"/>
  <c r="B3710" i="5"/>
  <c r="E3710" i="5"/>
  <c r="B3711" i="5"/>
  <c r="E3711" i="5"/>
  <c r="B3712" i="5"/>
  <c r="E3712" i="5"/>
  <c r="B3713" i="5"/>
  <c r="E3713" i="5"/>
  <c r="B3714" i="5"/>
  <c r="E3714" i="5"/>
  <c r="B3715" i="5"/>
  <c r="E3715" i="5"/>
  <c r="B3716" i="5"/>
  <c r="E3716" i="5"/>
  <c r="B3717" i="5"/>
  <c r="E3717" i="5"/>
  <c r="B3718" i="5"/>
  <c r="E3718" i="5"/>
  <c r="B3719" i="5"/>
  <c r="E3719" i="5"/>
  <c r="B3720" i="5"/>
  <c r="E3720" i="5"/>
  <c r="B3721" i="5"/>
  <c r="E3721" i="5"/>
  <c r="B3722" i="5"/>
  <c r="E3722" i="5"/>
  <c r="B3723" i="5"/>
  <c r="E3723" i="5"/>
  <c r="B3724" i="5"/>
  <c r="E3724" i="5"/>
  <c r="B3725" i="5"/>
  <c r="E3725" i="5"/>
  <c r="B3726" i="5"/>
  <c r="E3726" i="5"/>
  <c r="B3727" i="5"/>
  <c r="E3727" i="5"/>
  <c r="B3728" i="5"/>
  <c r="E3728" i="5"/>
  <c r="B3729" i="5"/>
  <c r="E3729" i="5"/>
  <c r="B3730" i="5"/>
  <c r="E3730" i="5"/>
  <c r="B3731" i="5"/>
  <c r="E3731" i="5"/>
  <c r="B3732" i="5"/>
  <c r="E3732" i="5"/>
  <c r="B3733" i="5"/>
  <c r="E3733" i="5"/>
  <c r="B3734" i="5"/>
  <c r="E3734" i="5"/>
  <c r="B3735" i="5"/>
  <c r="E3735" i="5"/>
  <c r="B3736" i="5"/>
  <c r="E3736" i="5"/>
  <c r="B3737" i="5"/>
  <c r="E3737" i="5"/>
  <c r="B3738" i="5"/>
  <c r="E3738" i="5"/>
  <c r="B3739" i="5"/>
  <c r="E3739" i="5"/>
  <c r="B3740" i="5"/>
  <c r="E3740" i="5"/>
  <c r="B3741" i="5"/>
  <c r="E3741" i="5"/>
  <c r="B3742" i="5"/>
  <c r="E3742" i="5"/>
  <c r="B3743" i="5"/>
  <c r="E3743" i="5"/>
  <c r="B3744" i="5"/>
  <c r="E3744" i="5"/>
  <c r="B3745" i="5"/>
  <c r="E3745" i="5"/>
  <c r="B3746" i="5"/>
  <c r="E3746" i="5"/>
  <c r="B3747" i="5"/>
  <c r="E3747" i="5"/>
  <c r="B3748" i="5"/>
  <c r="E3748" i="5"/>
  <c r="B3749" i="5"/>
  <c r="E3749" i="5"/>
  <c r="B3750" i="5"/>
  <c r="E3750" i="5"/>
  <c r="B3751" i="5"/>
  <c r="E3751" i="5"/>
  <c r="B3752" i="5"/>
  <c r="E3752" i="5"/>
  <c r="B3753" i="5"/>
  <c r="E3753" i="5"/>
  <c r="B3754" i="5"/>
  <c r="E3754" i="5"/>
  <c r="B3755" i="5"/>
  <c r="E3755" i="5"/>
  <c r="B3756" i="5"/>
  <c r="E3756" i="5"/>
  <c r="B3757" i="5"/>
  <c r="E3757" i="5"/>
  <c r="B3758" i="5"/>
  <c r="E3758" i="5"/>
  <c r="B3759" i="5"/>
  <c r="E3759" i="5"/>
  <c r="B3760" i="5"/>
  <c r="E3760" i="5"/>
  <c r="B3761" i="5"/>
  <c r="E3761" i="5"/>
  <c r="B3762" i="5"/>
  <c r="E3762" i="5"/>
  <c r="B3763" i="5"/>
  <c r="E3763" i="5"/>
  <c r="B3764" i="5"/>
  <c r="E3764" i="5"/>
  <c r="B3765" i="5"/>
  <c r="E3765" i="5"/>
  <c r="B3766" i="5"/>
  <c r="E3766" i="5"/>
  <c r="B3767" i="5"/>
  <c r="E3767" i="5"/>
  <c r="B3768" i="5"/>
  <c r="E3768" i="5"/>
  <c r="B3769" i="5"/>
  <c r="E3769" i="5"/>
  <c r="B3770" i="5"/>
  <c r="E3770" i="5"/>
  <c r="B3771" i="5"/>
  <c r="E3771" i="5"/>
  <c r="B3772" i="5"/>
  <c r="E3772" i="5"/>
  <c r="B3773" i="5"/>
  <c r="E3773" i="5"/>
  <c r="B3774" i="5"/>
  <c r="E3774" i="5"/>
  <c r="B3775" i="5"/>
  <c r="E3775" i="5"/>
  <c r="B3776" i="5"/>
  <c r="E3776" i="5"/>
  <c r="B3777" i="5"/>
  <c r="E3777" i="5"/>
  <c r="B3778" i="5"/>
  <c r="E3778" i="5"/>
  <c r="B3779" i="5"/>
  <c r="E3779" i="5"/>
  <c r="B3780" i="5"/>
  <c r="E3780" i="5"/>
  <c r="B3781" i="5"/>
  <c r="E3781" i="5"/>
  <c r="B3782" i="5"/>
  <c r="E3782" i="5"/>
  <c r="B3783" i="5"/>
  <c r="E3783" i="5"/>
  <c r="B3784" i="5"/>
  <c r="E3784" i="5"/>
  <c r="B3785" i="5"/>
  <c r="E3785" i="5"/>
  <c r="B3786" i="5"/>
  <c r="E3786" i="5"/>
  <c r="B3787" i="5"/>
  <c r="E3787" i="5"/>
  <c r="B3788" i="5"/>
  <c r="E3788" i="5"/>
  <c r="B3789" i="5"/>
  <c r="E3789" i="5"/>
  <c r="B3790" i="5"/>
  <c r="E3790" i="5"/>
  <c r="B3791" i="5"/>
  <c r="E3791" i="5"/>
  <c r="B3792" i="5"/>
  <c r="E3792" i="5"/>
  <c r="B3793" i="5"/>
  <c r="E3793" i="5"/>
  <c r="B3794" i="5"/>
  <c r="E3794" i="5"/>
  <c r="B3795" i="5"/>
  <c r="E3795" i="5"/>
  <c r="B3796" i="5"/>
  <c r="E3796" i="5"/>
  <c r="B3797" i="5"/>
  <c r="E3797" i="5"/>
  <c r="B3798" i="5"/>
  <c r="E3798" i="5"/>
  <c r="B3799" i="5"/>
  <c r="E3799" i="5"/>
  <c r="B3800" i="5"/>
  <c r="E3800" i="5"/>
  <c r="B3801" i="5"/>
  <c r="E3801" i="5"/>
  <c r="B3802" i="5"/>
  <c r="E3802" i="5"/>
  <c r="B3803" i="5"/>
  <c r="E3803" i="5"/>
  <c r="B3804" i="5"/>
  <c r="E3804" i="5"/>
  <c r="B3805" i="5"/>
  <c r="E3805" i="5"/>
  <c r="B3806" i="5"/>
  <c r="E3806" i="5"/>
  <c r="B3807" i="5"/>
  <c r="E3807" i="5"/>
  <c r="B3808" i="5"/>
  <c r="E3808" i="5"/>
  <c r="B3809" i="5"/>
  <c r="E3809" i="5"/>
  <c r="B3810" i="5"/>
  <c r="E3810" i="5"/>
  <c r="B3811" i="5"/>
  <c r="E3811" i="5"/>
  <c r="B3812" i="5"/>
  <c r="E3812" i="5"/>
  <c r="B3813" i="5"/>
  <c r="E3813" i="5"/>
  <c r="B3814" i="5"/>
  <c r="E3814" i="5"/>
  <c r="B3815" i="5"/>
  <c r="E3815" i="5"/>
  <c r="B3816" i="5"/>
  <c r="E3816" i="5"/>
  <c r="B3817" i="5"/>
  <c r="E3817" i="5"/>
  <c r="B3818" i="5"/>
  <c r="E3818" i="5"/>
  <c r="B3819" i="5"/>
  <c r="E3819" i="5"/>
  <c r="B3820" i="5"/>
  <c r="E3820" i="5"/>
  <c r="B3821" i="5"/>
  <c r="E3821" i="5"/>
  <c r="B3822" i="5"/>
  <c r="E3822" i="5"/>
  <c r="B3823" i="5"/>
  <c r="E3823" i="5"/>
  <c r="B3824" i="5"/>
  <c r="E3824" i="5"/>
  <c r="B3825" i="5"/>
  <c r="E3825" i="5"/>
  <c r="B3826" i="5"/>
  <c r="E3826" i="5"/>
  <c r="B3827" i="5"/>
  <c r="E3827" i="5"/>
  <c r="B3828" i="5"/>
  <c r="E3828" i="5"/>
  <c r="B3829" i="5"/>
  <c r="E3829" i="5"/>
  <c r="B3830" i="5"/>
  <c r="E3830" i="5"/>
  <c r="B3831" i="5"/>
  <c r="E3831" i="5"/>
  <c r="B3832" i="5"/>
  <c r="E3832" i="5"/>
  <c r="B3833" i="5"/>
  <c r="E3833" i="5"/>
  <c r="B3834" i="5"/>
  <c r="E3834" i="5"/>
  <c r="B3835" i="5"/>
  <c r="E3835" i="5"/>
  <c r="B3836" i="5"/>
  <c r="E3836" i="5"/>
  <c r="B3837" i="5"/>
  <c r="E3837" i="5"/>
  <c r="B3838" i="5"/>
  <c r="E3838" i="5"/>
  <c r="B3839" i="5"/>
  <c r="E3839" i="5"/>
  <c r="B3840" i="5"/>
  <c r="E3840" i="5"/>
  <c r="B3841" i="5"/>
  <c r="E3841" i="5"/>
  <c r="B3842" i="5"/>
  <c r="E3842" i="5"/>
  <c r="B3843" i="5"/>
  <c r="E3843" i="5"/>
  <c r="B3844" i="5"/>
  <c r="E3844" i="5"/>
  <c r="B3845" i="5"/>
  <c r="E3845" i="5"/>
  <c r="B3846" i="5"/>
  <c r="E3846" i="5"/>
  <c r="B3847" i="5"/>
  <c r="E3847" i="5"/>
  <c r="B3848" i="5"/>
  <c r="E3848" i="5"/>
  <c r="B3849" i="5"/>
  <c r="E3849" i="5"/>
  <c r="B3850" i="5"/>
  <c r="E3850" i="5"/>
  <c r="B3851" i="5"/>
  <c r="E3851" i="5"/>
  <c r="B3852" i="5"/>
  <c r="E3852" i="5"/>
  <c r="B3853" i="5"/>
  <c r="E3853" i="5"/>
  <c r="B3854" i="5"/>
  <c r="E3854" i="5"/>
  <c r="B3855" i="5"/>
  <c r="E3855" i="5"/>
  <c r="B3856" i="5"/>
  <c r="E3856" i="5"/>
  <c r="B3857" i="5"/>
  <c r="E3857" i="5"/>
  <c r="B3858" i="5"/>
  <c r="E3858" i="5"/>
  <c r="B3859" i="5"/>
  <c r="E3859" i="5"/>
  <c r="B3860" i="5"/>
  <c r="E3860" i="5"/>
  <c r="B3861" i="5"/>
  <c r="E3861" i="5"/>
  <c r="B3862" i="5"/>
  <c r="E3862" i="5"/>
  <c r="B3863" i="5"/>
  <c r="E3863" i="5"/>
  <c r="B3864" i="5"/>
  <c r="E3864" i="5"/>
  <c r="B3865" i="5"/>
  <c r="E3865" i="5"/>
  <c r="B3866" i="5"/>
  <c r="E3866" i="5"/>
  <c r="B3867" i="5"/>
  <c r="E3867" i="5"/>
  <c r="B3868" i="5"/>
  <c r="E3868" i="5"/>
  <c r="B3869" i="5"/>
  <c r="E3869" i="5"/>
  <c r="B3870" i="5"/>
  <c r="E3870" i="5"/>
  <c r="B3871" i="5"/>
  <c r="E3871" i="5"/>
  <c r="B3872" i="5"/>
  <c r="E3872" i="5"/>
  <c r="B3873" i="5"/>
  <c r="E3873" i="5"/>
  <c r="B3874" i="5"/>
  <c r="E3874" i="5"/>
  <c r="B3875" i="5"/>
  <c r="E3875" i="5"/>
  <c r="B3876" i="5"/>
  <c r="E3876" i="5"/>
  <c r="B3877" i="5"/>
  <c r="E3877" i="5"/>
  <c r="B3878" i="5"/>
  <c r="E3878" i="5"/>
  <c r="B3879" i="5"/>
  <c r="E3879" i="5"/>
  <c r="B3880" i="5"/>
  <c r="E3880" i="5"/>
  <c r="B3881" i="5"/>
  <c r="E3881" i="5"/>
  <c r="B3882" i="5"/>
  <c r="E3882" i="5"/>
  <c r="B3883" i="5"/>
  <c r="E3883" i="5"/>
  <c r="B3884" i="5"/>
  <c r="E3884" i="5"/>
  <c r="B3885" i="5"/>
  <c r="E3885" i="5"/>
  <c r="B3886" i="5"/>
  <c r="E3886" i="5"/>
  <c r="B3887" i="5"/>
  <c r="E3887" i="5"/>
  <c r="B3888" i="5"/>
  <c r="E3888" i="5"/>
  <c r="B3889" i="5"/>
  <c r="E3889" i="5"/>
  <c r="B3890" i="5"/>
  <c r="E3890" i="5"/>
  <c r="B3891" i="5"/>
  <c r="E3891" i="5"/>
  <c r="B3892" i="5"/>
  <c r="E3892" i="5"/>
  <c r="B3893" i="5"/>
  <c r="E3893" i="5"/>
  <c r="B3894" i="5"/>
  <c r="E3894" i="5"/>
  <c r="B3895" i="5"/>
  <c r="E3895" i="5"/>
  <c r="B3896" i="5"/>
  <c r="E3896" i="5"/>
  <c r="B3897" i="5"/>
  <c r="E3897" i="5"/>
  <c r="B3898" i="5"/>
  <c r="E3898" i="5"/>
  <c r="B3899" i="5"/>
  <c r="E3899" i="5"/>
  <c r="B3900" i="5"/>
  <c r="E3900" i="5"/>
  <c r="B3901" i="5"/>
  <c r="E3901" i="5"/>
  <c r="B3902" i="5"/>
  <c r="E3902" i="5"/>
  <c r="B3903" i="5"/>
  <c r="E3903" i="5"/>
  <c r="B3904" i="5"/>
  <c r="E3904" i="5"/>
  <c r="B3905" i="5"/>
  <c r="E3905" i="5"/>
  <c r="B3906" i="5"/>
  <c r="E3906" i="5"/>
  <c r="B3907" i="5"/>
  <c r="E3907" i="5"/>
  <c r="B3908" i="5"/>
  <c r="E3908" i="5"/>
  <c r="B3909" i="5"/>
  <c r="E3909" i="5"/>
  <c r="B3910" i="5"/>
  <c r="E3910" i="5"/>
  <c r="B3911" i="5"/>
  <c r="E3911" i="5"/>
  <c r="B3912" i="5"/>
  <c r="E3912" i="5"/>
  <c r="B3913" i="5"/>
  <c r="E3913" i="5"/>
  <c r="B3914" i="5"/>
  <c r="E3914" i="5"/>
  <c r="B3915" i="5"/>
  <c r="E3915" i="5"/>
  <c r="B3916" i="5"/>
  <c r="E3916" i="5"/>
  <c r="B3917" i="5"/>
  <c r="E3917" i="5"/>
  <c r="B3918" i="5"/>
  <c r="E3918" i="5"/>
  <c r="B3919" i="5"/>
  <c r="E3919" i="5"/>
  <c r="B3920" i="5"/>
  <c r="E3920" i="5"/>
  <c r="B3921" i="5"/>
  <c r="E3921" i="5"/>
  <c r="B3922" i="5"/>
  <c r="E3922" i="5"/>
  <c r="B3923" i="5"/>
  <c r="E3923" i="5"/>
  <c r="B3924" i="5"/>
  <c r="E3924" i="5"/>
  <c r="B3925" i="5"/>
  <c r="E3925" i="5"/>
  <c r="B3926" i="5"/>
  <c r="E3926" i="5"/>
  <c r="B3927" i="5"/>
  <c r="E3927" i="5"/>
  <c r="B3928" i="5"/>
  <c r="E3928" i="5"/>
  <c r="B3929" i="5"/>
  <c r="E3929" i="5"/>
  <c r="B3930" i="5"/>
  <c r="E3930" i="5"/>
  <c r="B3931" i="5"/>
  <c r="E3931" i="5"/>
  <c r="B3932" i="5"/>
  <c r="E3932" i="5"/>
  <c r="B3933" i="5"/>
  <c r="E3933" i="5"/>
  <c r="B3934" i="5"/>
  <c r="E3934" i="5"/>
  <c r="B3935" i="5"/>
  <c r="E3935" i="5"/>
  <c r="B3936" i="5"/>
  <c r="E3936" i="5"/>
  <c r="B3937" i="5"/>
  <c r="E3937" i="5"/>
  <c r="B3938" i="5"/>
  <c r="E3938" i="5"/>
  <c r="B3939" i="5"/>
  <c r="E3939" i="5"/>
  <c r="B3940" i="5"/>
  <c r="E3940" i="5"/>
  <c r="B3941" i="5"/>
  <c r="E3941" i="5"/>
  <c r="B3942" i="5"/>
  <c r="E3942" i="5"/>
  <c r="B3943" i="5"/>
  <c r="E3943" i="5"/>
  <c r="B3944" i="5"/>
  <c r="E3944" i="5"/>
  <c r="B3945" i="5"/>
  <c r="E3945" i="5"/>
  <c r="B3946" i="5"/>
  <c r="E3946" i="5"/>
  <c r="B3947" i="5"/>
  <c r="E3947" i="5"/>
  <c r="B3948" i="5"/>
  <c r="E3948" i="5"/>
  <c r="B3949" i="5"/>
  <c r="E3949" i="5"/>
  <c r="B3950" i="5"/>
  <c r="E3950" i="5"/>
  <c r="B3951" i="5"/>
  <c r="E3951" i="5"/>
  <c r="B3952" i="5"/>
  <c r="E3952" i="5"/>
  <c r="B3953" i="5"/>
  <c r="E3953" i="5"/>
  <c r="B3954" i="5"/>
  <c r="E3954" i="5"/>
  <c r="B3955" i="5"/>
  <c r="E3955" i="5"/>
  <c r="B3956" i="5"/>
  <c r="E3956" i="5"/>
  <c r="B3957" i="5"/>
  <c r="E3957" i="5"/>
  <c r="B3958" i="5"/>
  <c r="E3958" i="5"/>
  <c r="B3959" i="5"/>
  <c r="E3959" i="5"/>
  <c r="B3960" i="5"/>
  <c r="E3960" i="5"/>
  <c r="B3961" i="5"/>
  <c r="E3961" i="5"/>
  <c r="B3962" i="5"/>
  <c r="E3962" i="5"/>
  <c r="B3963" i="5"/>
  <c r="E3963" i="5"/>
  <c r="B3964" i="5"/>
  <c r="E3964" i="5"/>
  <c r="B3965" i="5"/>
  <c r="E3965" i="5"/>
  <c r="B3966" i="5"/>
  <c r="E3966" i="5"/>
  <c r="B3967" i="5"/>
  <c r="E3967" i="5"/>
  <c r="B3968" i="5"/>
  <c r="E3968" i="5"/>
  <c r="B3969" i="5"/>
  <c r="E3969" i="5"/>
  <c r="B3970" i="5"/>
  <c r="E3970" i="5"/>
  <c r="B3971" i="5"/>
  <c r="E3971" i="5"/>
  <c r="B3972" i="5"/>
  <c r="E3972" i="5"/>
  <c r="B3973" i="5"/>
  <c r="E3973" i="5"/>
  <c r="B3974" i="5"/>
  <c r="E3974" i="5"/>
  <c r="B3975" i="5"/>
  <c r="E3975" i="5"/>
  <c r="B3976" i="5"/>
  <c r="E3976" i="5"/>
  <c r="B3977" i="5"/>
  <c r="E3977" i="5"/>
  <c r="B3978" i="5"/>
  <c r="E3978" i="5"/>
  <c r="B3979" i="5"/>
  <c r="E3979" i="5"/>
  <c r="B3980" i="5"/>
  <c r="E3980" i="5"/>
  <c r="B3981" i="5"/>
  <c r="E3981" i="5"/>
  <c r="B3982" i="5"/>
  <c r="E3982" i="5"/>
  <c r="B3983" i="5"/>
  <c r="E3983" i="5"/>
  <c r="B3984" i="5"/>
  <c r="E3984" i="5"/>
  <c r="B3985" i="5"/>
  <c r="E3985" i="5"/>
  <c r="B3986" i="5"/>
  <c r="E3986" i="5"/>
  <c r="B3987" i="5"/>
  <c r="E3987" i="5"/>
  <c r="B3988" i="5"/>
  <c r="E3988" i="5"/>
  <c r="B3989" i="5"/>
  <c r="E3989" i="5"/>
  <c r="B3990" i="5"/>
  <c r="E3990" i="5"/>
  <c r="B3991" i="5"/>
  <c r="E3991" i="5"/>
  <c r="B3992" i="5"/>
  <c r="E3992" i="5"/>
  <c r="B3993" i="5"/>
  <c r="E3993" i="5"/>
  <c r="B3994" i="5"/>
  <c r="E3994" i="5"/>
  <c r="B3995" i="5"/>
  <c r="E3995" i="5"/>
  <c r="B3996" i="5"/>
  <c r="E3996" i="5"/>
  <c r="B3997" i="5"/>
  <c r="E3997" i="5"/>
  <c r="B3998" i="5"/>
  <c r="E3998" i="5"/>
  <c r="B3999" i="5"/>
  <c r="E3999" i="5"/>
  <c r="B4000" i="5"/>
  <c r="E4000" i="5"/>
  <c r="B4001" i="5"/>
  <c r="E4001" i="5"/>
  <c r="B4002" i="5"/>
  <c r="E4002" i="5"/>
  <c r="B4003" i="5"/>
  <c r="E4003" i="5"/>
  <c r="B4004" i="5"/>
  <c r="E4004" i="5"/>
  <c r="B4005" i="5"/>
  <c r="E4005" i="5"/>
  <c r="B4006" i="5"/>
  <c r="E4006" i="5"/>
  <c r="B4007" i="5"/>
  <c r="E4007" i="5"/>
  <c r="B4008" i="5"/>
  <c r="E4008" i="5"/>
  <c r="B4009" i="5"/>
  <c r="E4009" i="5"/>
  <c r="B4010" i="5"/>
  <c r="E4010" i="5"/>
  <c r="B4011" i="5"/>
  <c r="E4011" i="5"/>
  <c r="B4012" i="5"/>
  <c r="E4012" i="5"/>
  <c r="B4013" i="5"/>
  <c r="E4013" i="5"/>
  <c r="B4014" i="5"/>
  <c r="E4014" i="5"/>
  <c r="B4015" i="5"/>
  <c r="E4015" i="5"/>
  <c r="B4016" i="5"/>
  <c r="E4016" i="5"/>
  <c r="B4017" i="5"/>
  <c r="E4017" i="5"/>
  <c r="B4018" i="5"/>
  <c r="E4018" i="5"/>
  <c r="B4019" i="5"/>
  <c r="E4019" i="5"/>
  <c r="B4020" i="5"/>
  <c r="E4020" i="5"/>
  <c r="B4021" i="5"/>
  <c r="E4021" i="5"/>
  <c r="B4022" i="5"/>
  <c r="E4022" i="5"/>
  <c r="B4023" i="5"/>
  <c r="E4023" i="5"/>
  <c r="B4024" i="5"/>
  <c r="E4024" i="5"/>
  <c r="B4025" i="5"/>
  <c r="E4025" i="5"/>
  <c r="B4026" i="5"/>
  <c r="E4026" i="5"/>
  <c r="B4027" i="5"/>
  <c r="E4027" i="5"/>
  <c r="B4028" i="5"/>
  <c r="E4028" i="5"/>
  <c r="B4029" i="5"/>
  <c r="E4029" i="5"/>
  <c r="B4030" i="5"/>
  <c r="E4030" i="5"/>
  <c r="B4031" i="5"/>
  <c r="E4031" i="5"/>
  <c r="B4032" i="5"/>
  <c r="E4032" i="5"/>
  <c r="B4033" i="5"/>
  <c r="E4033" i="5"/>
  <c r="B4034" i="5"/>
  <c r="E4034" i="5"/>
  <c r="B4035" i="5"/>
  <c r="E4035" i="5"/>
  <c r="B4036" i="5"/>
  <c r="E4036" i="5"/>
  <c r="B4037" i="5"/>
  <c r="E4037" i="5"/>
  <c r="B4038" i="5"/>
  <c r="E4038" i="5"/>
  <c r="B4039" i="5"/>
  <c r="E4039" i="5"/>
  <c r="B4040" i="5"/>
  <c r="E4040" i="5"/>
  <c r="B4041" i="5"/>
  <c r="E4041" i="5"/>
  <c r="B4042" i="5"/>
  <c r="E4042" i="5"/>
  <c r="B4043" i="5"/>
  <c r="E4043" i="5"/>
  <c r="B4044" i="5"/>
  <c r="E4044" i="5"/>
  <c r="B4045" i="5"/>
  <c r="E4045" i="5"/>
  <c r="B4046" i="5"/>
  <c r="E4046" i="5"/>
  <c r="B4047" i="5"/>
  <c r="E4047" i="5"/>
  <c r="B4048" i="5"/>
  <c r="E4048" i="5"/>
  <c r="B4049" i="5"/>
  <c r="E4049" i="5"/>
  <c r="B4050" i="5"/>
  <c r="E4050" i="5"/>
  <c r="B4051" i="5"/>
  <c r="E4051" i="5"/>
  <c r="B4052" i="5"/>
  <c r="E4052" i="5"/>
  <c r="B4053" i="5"/>
  <c r="E4053" i="5"/>
  <c r="B4054" i="5"/>
  <c r="E4054" i="5"/>
  <c r="B4055" i="5"/>
  <c r="E4055" i="5"/>
  <c r="B4056" i="5"/>
  <c r="E4056" i="5"/>
  <c r="B4057" i="5"/>
  <c r="E4057" i="5"/>
  <c r="B4058" i="5"/>
  <c r="E4058" i="5"/>
  <c r="B4059" i="5"/>
  <c r="E4059" i="5"/>
  <c r="B4060" i="5"/>
  <c r="E4060" i="5"/>
  <c r="B4061" i="5"/>
  <c r="E4061" i="5"/>
  <c r="B4062" i="5"/>
  <c r="E4062" i="5"/>
  <c r="B4063" i="5"/>
  <c r="E4063" i="5"/>
  <c r="B4064" i="5"/>
  <c r="E4064" i="5"/>
  <c r="B4065" i="5"/>
  <c r="E4065" i="5"/>
  <c r="B4066" i="5"/>
  <c r="E4066" i="5"/>
  <c r="B4067" i="5"/>
  <c r="E4067" i="5"/>
  <c r="B4068" i="5"/>
  <c r="E4068" i="5"/>
  <c r="B4069" i="5"/>
  <c r="E4069" i="5"/>
  <c r="B4070" i="5"/>
  <c r="E4070" i="5"/>
  <c r="B4071" i="5"/>
  <c r="E4071" i="5"/>
  <c r="B4072" i="5"/>
  <c r="E4072" i="5"/>
  <c r="B4073" i="5"/>
  <c r="E4073" i="5"/>
  <c r="B4074" i="5"/>
  <c r="E4074" i="5"/>
  <c r="B4075" i="5"/>
  <c r="E4075" i="5"/>
  <c r="B4076" i="5"/>
  <c r="E4076" i="5"/>
  <c r="B4077" i="5"/>
  <c r="E4077" i="5"/>
  <c r="B4078" i="5"/>
  <c r="E4078" i="5"/>
  <c r="B4079" i="5"/>
  <c r="E4079" i="5"/>
  <c r="B4080" i="5"/>
  <c r="E4080" i="5"/>
  <c r="B4081" i="5"/>
  <c r="E4081" i="5"/>
  <c r="B4082" i="5"/>
  <c r="E4082" i="5"/>
  <c r="B4083" i="5"/>
  <c r="E4083" i="5"/>
  <c r="B4084" i="5"/>
  <c r="E4084" i="5"/>
  <c r="B4085" i="5"/>
  <c r="E4085" i="5"/>
  <c r="B4086" i="5"/>
  <c r="E4086" i="5"/>
  <c r="B4087" i="5"/>
  <c r="E4087" i="5"/>
  <c r="B4088" i="5"/>
  <c r="E4088" i="5"/>
  <c r="B4089" i="5"/>
  <c r="E4089" i="5"/>
  <c r="B4090" i="5"/>
  <c r="E4090" i="5"/>
  <c r="B4091" i="5"/>
  <c r="E4091" i="5"/>
  <c r="B4092" i="5"/>
  <c r="E4092" i="5"/>
  <c r="B4093" i="5"/>
  <c r="E4093" i="5"/>
  <c r="B4094" i="5"/>
  <c r="E4094" i="5"/>
  <c r="B4095" i="5"/>
  <c r="E4095" i="5"/>
  <c r="E4096" i="5"/>
  <c r="F3" i="5"/>
  <c r="AD11" i="5"/>
  <c r="F4" i="5"/>
  <c r="AD12" i="5"/>
  <c r="F5" i="5"/>
  <c r="AD13" i="5"/>
  <c r="F6" i="5"/>
  <c r="AD14" i="5"/>
  <c r="F7" i="5"/>
  <c r="AD15" i="5"/>
  <c r="F8" i="5"/>
  <c r="AD16" i="5"/>
  <c r="F9" i="5"/>
  <c r="AD17" i="5"/>
  <c r="F10" i="5"/>
  <c r="AD18" i="5"/>
  <c r="F2" i="5"/>
  <c r="AD10" i="5"/>
  <c r="C4096" i="5"/>
  <c r="D3" i="5"/>
  <c r="AB11" i="5"/>
  <c r="D4" i="5"/>
  <c r="AB12" i="5"/>
  <c r="D5" i="5"/>
  <c r="AB13" i="5"/>
  <c r="D6" i="5"/>
  <c r="AB14" i="5"/>
  <c r="D7" i="5"/>
  <c r="AB15" i="5"/>
  <c r="D8" i="5"/>
  <c r="AB16" i="5"/>
  <c r="D9" i="5"/>
  <c r="AB17" i="5"/>
  <c r="D10" i="5"/>
  <c r="AB18" i="5"/>
  <c r="D2" i="5"/>
  <c r="AB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C3" i="34"/>
  <c r="D3" i="34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1529" i="5"/>
  <c r="F1530" i="5"/>
  <c r="F1531" i="5"/>
  <c r="F1532" i="5"/>
  <c r="F1533" i="5"/>
  <c r="F1534" i="5"/>
  <c r="F1535" i="5"/>
  <c r="F1536" i="5"/>
  <c r="F1537" i="5"/>
  <c r="F1538" i="5"/>
  <c r="F1539" i="5"/>
  <c r="F1540" i="5"/>
  <c r="F1541" i="5"/>
  <c r="F1542" i="5"/>
  <c r="F1543" i="5"/>
  <c r="F1544" i="5"/>
  <c r="F1545" i="5"/>
  <c r="F1546" i="5"/>
  <c r="F1547" i="5"/>
  <c r="F1548" i="5"/>
  <c r="F1549" i="5"/>
  <c r="F1550" i="5"/>
  <c r="F1551" i="5"/>
  <c r="F1552" i="5"/>
  <c r="F1553" i="5"/>
  <c r="F1554" i="5"/>
  <c r="F1555" i="5"/>
  <c r="F1556" i="5"/>
  <c r="F1557" i="5"/>
  <c r="F1558" i="5"/>
  <c r="F1559" i="5"/>
  <c r="F1560" i="5"/>
  <c r="F1561" i="5"/>
  <c r="F1562" i="5"/>
  <c r="F1563" i="5"/>
  <c r="F1564" i="5"/>
  <c r="F1565" i="5"/>
  <c r="F1566" i="5"/>
  <c r="F1567" i="5"/>
  <c r="F1568" i="5"/>
  <c r="F1569" i="5"/>
  <c r="F1570" i="5"/>
  <c r="F1571" i="5"/>
  <c r="F1572" i="5"/>
  <c r="F1573" i="5"/>
  <c r="F1574" i="5"/>
  <c r="F1575" i="5"/>
  <c r="F1576" i="5"/>
  <c r="F1577" i="5"/>
  <c r="F1578" i="5"/>
  <c r="F1579" i="5"/>
  <c r="F1580" i="5"/>
  <c r="F1581" i="5"/>
  <c r="F1582" i="5"/>
  <c r="F1583" i="5"/>
  <c r="F1584" i="5"/>
  <c r="F1585" i="5"/>
  <c r="F1586" i="5"/>
  <c r="F1587" i="5"/>
  <c r="F1588" i="5"/>
  <c r="F1589" i="5"/>
  <c r="F1590" i="5"/>
  <c r="F1591" i="5"/>
  <c r="F1592" i="5"/>
  <c r="F1593" i="5"/>
  <c r="F1594" i="5"/>
  <c r="F1595" i="5"/>
  <c r="F1596" i="5"/>
  <c r="F1597" i="5"/>
  <c r="F1598" i="5"/>
  <c r="F1599" i="5"/>
  <c r="F1600" i="5"/>
  <c r="F1601" i="5"/>
  <c r="F1602" i="5"/>
  <c r="F1603" i="5"/>
  <c r="F1604" i="5"/>
  <c r="F1605" i="5"/>
  <c r="F1606" i="5"/>
  <c r="F1607" i="5"/>
  <c r="F1608" i="5"/>
  <c r="F1609" i="5"/>
  <c r="F1610" i="5"/>
  <c r="F1611" i="5"/>
  <c r="F1612" i="5"/>
  <c r="F1613" i="5"/>
  <c r="F1614" i="5"/>
  <c r="F1615" i="5"/>
  <c r="F1616" i="5"/>
  <c r="F1617" i="5"/>
  <c r="F1618" i="5"/>
  <c r="F1619" i="5"/>
  <c r="F1620" i="5"/>
  <c r="F1621" i="5"/>
  <c r="F1622" i="5"/>
  <c r="F1623" i="5"/>
  <c r="F1624" i="5"/>
  <c r="F1625" i="5"/>
  <c r="F1626" i="5"/>
  <c r="F1627" i="5"/>
  <c r="F1628" i="5"/>
  <c r="F1629" i="5"/>
  <c r="F1630" i="5"/>
  <c r="F1631" i="5"/>
  <c r="F1632" i="5"/>
  <c r="F1633" i="5"/>
  <c r="F1634" i="5"/>
  <c r="F1635" i="5"/>
  <c r="F1636" i="5"/>
  <c r="F1637" i="5"/>
  <c r="F1638" i="5"/>
  <c r="F1639" i="5"/>
  <c r="F1640" i="5"/>
  <c r="F1641" i="5"/>
  <c r="F1642" i="5"/>
  <c r="F1643" i="5"/>
  <c r="F1644" i="5"/>
  <c r="F1645" i="5"/>
  <c r="F1646" i="5"/>
  <c r="F1647" i="5"/>
  <c r="F1648" i="5"/>
  <c r="F1649" i="5"/>
  <c r="F1650" i="5"/>
  <c r="F1651" i="5"/>
  <c r="F1652" i="5"/>
  <c r="F1653" i="5"/>
  <c r="F1654" i="5"/>
  <c r="F1655" i="5"/>
  <c r="F1656" i="5"/>
  <c r="F1657" i="5"/>
  <c r="F1658" i="5"/>
  <c r="F1659" i="5"/>
  <c r="F1660" i="5"/>
  <c r="F1661" i="5"/>
  <c r="F1662" i="5"/>
  <c r="F1663" i="5"/>
  <c r="F1664" i="5"/>
  <c r="F1665" i="5"/>
  <c r="F1666" i="5"/>
  <c r="F1667" i="5"/>
  <c r="F1668" i="5"/>
  <c r="F1669" i="5"/>
  <c r="F1670" i="5"/>
  <c r="F1671" i="5"/>
  <c r="F1672" i="5"/>
  <c r="F1673" i="5"/>
  <c r="F1674" i="5"/>
  <c r="F1675" i="5"/>
  <c r="F1676" i="5"/>
  <c r="F1677" i="5"/>
  <c r="F1678" i="5"/>
  <c r="F1679" i="5"/>
  <c r="F1680" i="5"/>
  <c r="F1681" i="5"/>
  <c r="F1682" i="5"/>
  <c r="F1683" i="5"/>
  <c r="F1684" i="5"/>
  <c r="F1685" i="5"/>
  <c r="F1686" i="5"/>
  <c r="F1687" i="5"/>
  <c r="F1688" i="5"/>
  <c r="F1689" i="5"/>
  <c r="F1690" i="5"/>
  <c r="F1691" i="5"/>
  <c r="F1692" i="5"/>
  <c r="F1693" i="5"/>
  <c r="F1694" i="5"/>
  <c r="F1695" i="5"/>
  <c r="F1696" i="5"/>
  <c r="F1697" i="5"/>
  <c r="F1698" i="5"/>
  <c r="F1699" i="5"/>
  <c r="F1700" i="5"/>
  <c r="F1701" i="5"/>
  <c r="F1702" i="5"/>
  <c r="F1703" i="5"/>
  <c r="F1704" i="5"/>
  <c r="F1705" i="5"/>
  <c r="F1706" i="5"/>
  <c r="F1707" i="5"/>
  <c r="F1708" i="5"/>
  <c r="F1709" i="5"/>
  <c r="F1710" i="5"/>
  <c r="F1711" i="5"/>
  <c r="F1712" i="5"/>
  <c r="F1713" i="5"/>
  <c r="F1714" i="5"/>
  <c r="F1715" i="5"/>
  <c r="F1716" i="5"/>
  <c r="F1717" i="5"/>
  <c r="F1718" i="5"/>
  <c r="F1719" i="5"/>
  <c r="F1720" i="5"/>
  <c r="F1721" i="5"/>
  <c r="F1722" i="5"/>
  <c r="F1723" i="5"/>
  <c r="F1724" i="5"/>
  <c r="F1725" i="5"/>
  <c r="F1726" i="5"/>
  <c r="F1727" i="5"/>
  <c r="F1728" i="5"/>
  <c r="F1729" i="5"/>
  <c r="F1730" i="5"/>
  <c r="F1731" i="5"/>
  <c r="F1732" i="5"/>
  <c r="F1733" i="5"/>
  <c r="F1734" i="5"/>
  <c r="F1735" i="5"/>
  <c r="F1736" i="5"/>
  <c r="F1737" i="5"/>
  <c r="F1738" i="5"/>
  <c r="F1739" i="5"/>
  <c r="F1740" i="5"/>
  <c r="F1741" i="5"/>
  <c r="F1742" i="5"/>
  <c r="F1743" i="5"/>
  <c r="F1744" i="5"/>
  <c r="F1745" i="5"/>
  <c r="F1746" i="5"/>
  <c r="F1747" i="5"/>
  <c r="F1748" i="5"/>
  <c r="F1749" i="5"/>
  <c r="F1750" i="5"/>
  <c r="F1751" i="5"/>
  <c r="F1752" i="5"/>
  <c r="F1753" i="5"/>
  <c r="F1754" i="5"/>
  <c r="F1755" i="5"/>
  <c r="F1756" i="5"/>
  <c r="F1757" i="5"/>
  <c r="F1758" i="5"/>
  <c r="F1759" i="5"/>
  <c r="F1760" i="5"/>
  <c r="F1761" i="5"/>
  <c r="F1762" i="5"/>
  <c r="F1763" i="5"/>
  <c r="F1764" i="5"/>
  <c r="F1765" i="5"/>
  <c r="F1766" i="5"/>
  <c r="F1767" i="5"/>
  <c r="F1768" i="5"/>
  <c r="F1769" i="5"/>
  <c r="F1770" i="5"/>
  <c r="F1771" i="5"/>
  <c r="F1772" i="5"/>
  <c r="F1773" i="5"/>
  <c r="F1774" i="5"/>
  <c r="F1775" i="5"/>
  <c r="F1776" i="5"/>
  <c r="F1777" i="5"/>
  <c r="F1778" i="5"/>
  <c r="F1779" i="5"/>
  <c r="F1780" i="5"/>
  <c r="F1781" i="5"/>
  <c r="F1782" i="5"/>
  <c r="F1783" i="5"/>
  <c r="F1784" i="5"/>
  <c r="F1785" i="5"/>
  <c r="F1786" i="5"/>
  <c r="F1787" i="5"/>
  <c r="F1788" i="5"/>
  <c r="F1789" i="5"/>
  <c r="F1790" i="5"/>
  <c r="F1791" i="5"/>
  <c r="F1792" i="5"/>
  <c r="F1793" i="5"/>
  <c r="F1794" i="5"/>
  <c r="F1795" i="5"/>
  <c r="F1796" i="5"/>
  <c r="F1797" i="5"/>
  <c r="F1798" i="5"/>
  <c r="F1799" i="5"/>
  <c r="F1800" i="5"/>
  <c r="F1801" i="5"/>
  <c r="F1802" i="5"/>
  <c r="F1803" i="5"/>
  <c r="F1804" i="5"/>
  <c r="F1805" i="5"/>
  <c r="F1806" i="5"/>
  <c r="F1807" i="5"/>
  <c r="F1808" i="5"/>
  <c r="F1809" i="5"/>
  <c r="F1810" i="5"/>
  <c r="F1811" i="5"/>
  <c r="F1812" i="5"/>
  <c r="F1813" i="5"/>
  <c r="F1814" i="5"/>
  <c r="F1815" i="5"/>
  <c r="F1816" i="5"/>
  <c r="F1817" i="5"/>
  <c r="F1818" i="5"/>
  <c r="F1819" i="5"/>
  <c r="F1820" i="5"/>
  <c r="F1821" i="5"/>
  <c r="F1822" i="5"/>
  <c r="F1823" i="5"/>
  <c r="F1824" i="5"/>
  <c r="F1825" i="5"/>
  <c r="F1826" i="5"/>
  <c r="F1827" i="5"/>
  <c r="F1828" i="5"/>
  <c r="F1829" i="5"/>
  <c r="F1830" i="5"/>
  <c r="F1831" i="5"/>
  <c r="F1832" i="5"/>
  <c r="F1833" i="5"/>
  <c r="F1834" i="5"/>
  <c r="F1835" i="5"/>
  <c r="F1836" i="5"/>
  <c r="F1837" i="5"/>
  <c r="F1838" i="5"/>
  <c r="F1839" i="5"/>
  <c r="F1840" i="5"/>
  <c r="F1841" i="5"/>
  <c r="F1842" i="5"/>
  <c r="F1843" i="5"/>
  <c r="F1844" i="5"/>
  <c r="F1845" i="5"/>
  <c r="F1846" i="5"/>
  <c r="F1847" i="5"/>
  <c r="F1848" i="5"/>
  <c r="F1849" i="5"/>
  <c r="F1850" i="5"/>
  <c r="F1851" i="5"/>
  <c r="F1852" i="5"/>
  <c r="F1853" i="5"/>
  <c r="F1854" i="5"/>
  <c r="F1855" i="5"/>
  <c r="F1856" i="5"/>
  <c r="F1857" i="5"/>
  <c r="F1858" i="5"/>
  <c r="F1859" i="5"/>
  <c r="F1860" i="5"/>
  <c r="F1861" i="5"/>
  <c r="F1862" i="5"/>
  <c r="F1863" i="5"/>
  <c r="F1864" i="5"/>
  <c r="F1865" i="5"/>
  <c r="F1866" i="5"/>
  <c r="F1867" i="5"/>
  <c r="F1868" i="5"/>
  <c r="F1869" i="5"/>
  <c r="F1870" i="5"/>
  <c r="F1871" i="5"/>
  <c r="F1872" i="5"/>
  <c r="F1873" i="5"/>
  <c r="F1874" i="5"/>
  <c r="F1875" i="5"/>
  <c r="F1876" i="5"/>
  <c r="F1877" i="5"/>
  <c r="F1878" i="5"/>
  <c r="F1879" i="5"/>
  <c r="F1880" i="5"/>
  <c r="F1881" i="5"/>
  <c r="F1882" i="5"/>
  <c r="F1883" i="5"/>
  <c r="F1884" i="5"/>
  <c r="F1885" i="5"/>
  <c r="F1886" i="5"/>
  <c r="F1887" i="5"/>
  <c r="F1888" i="5"/>
  <c r="F1889" i="5"/>
  <c r="F1890" i="5"/>
  <c r="F1891" i="5"/>
  <c r="F1892" i="5"/>
  <c r="F1893" i="5"/>
  <c r="F1894" i="5"/>
  <c r="F1895" i="5"/>
  <c r="F1896" i="5"/>
  <c r="F1897" i="5"/>
  <c r="F1898" i="5"/>
  <c r="F1899" i="5"/>
  <c r="F1900" i="5"/>
  <c r="F1901" i="5"/>
  <c r="F1902" i="5"/>
  <c r="F1903" i="5"/>
  <c r="F1904" i="5"/>
  <c r="F1905" i="5"/>
  <c r="F1906" i="5"/>
  <c r="F1907" i="5"/>
  <c r="F1908" i="5"/>
  <c r="F1909" i="5"/>
  <c r="F1910" i="5"/>
  <c r="F1911" i="5"/>
  <c r="F1912" i="5"/>
  <c r="F1913" i="5"/>
  <c r="F1914" i="5"/>
  <c r="F1915" i="5"/>
  <c r="F1916" i="5"/>
  <c r="F1917" i="5"/>
  <c r="F1918" i="5"/>
  <c r="F1919" i="5"/>
  <c r="F1920" i="5"/>
  <c r="F1921" i="5"/>
  <c r="F1922" i="5"/>
  <c r="F1923" i="5"/>
  <c r="F1924" i="5"/>
  <c r="F1925" i="5"/>
  <c r="F1926" i="5"/>
  <c r="F1927" i="5"/>
  <c r="F1928" i="5"/>
  <c r="F1929" i="5"/>
  <c r="F1930" i="5"/>
  <c r="F1931" i="5"/>
  <c r="F1932" i="5"/>
  <c r="F1933" i="5"/>
  <c r="F1934" i="5"/>
  <c r="F1935" i="5"/>
  <c r="F1936" i="5"/>
  <c r="F1937" i="5"/>
  <c r="F1938" i="5"/>
  <c r="F1939" i="5"/>
  <c r="F1940" i="5"/>
  <c r="F1941" i="5"/>
  <c r="F1942" i="5"/>
  <c r="F1943" i="5"/>
  <c r="F1944" i="5"/>
  <c r="F1945" i="5"/>
  <c r="F1946" i="5"/>
  <c r="F1947" i="5"/>
  <c r="F1948" i="5"/>
  <c r="F1949" i="5"/>
  <c r="F1950" i="5"/>
  <c r="F1951" i="5"/>
  <c r="F1952" i="5"/>
  <c r="F1953" i="5"/>
  <c r="F1954" i="5"/>
  <c r="F1955" i="5"/>
  <c r="F1956" i="5"/>
  <c r="F1957" i="5"/>
  <c r="F1958" i="5"/>
  <c r="F1959" i="5"/>
  <c r="F1960" i="5"/>
  <c r="F1961" i="5"/>
  <c r="F1962" i="5"/>
  <c r="F1963" i="5"/>
  <c r="F1964" i="5"/>
  <c r="F1965" i="5"/>
  <c r="F1966" i="5"/>
  <c r="F1967" i="5"/>
  <c r="F1968" i="5"/>
  <c r="F1969" i="5"/>
  <c r="F1970" i="5"/>
  <c r="F1971" i="5"/>
  <c r="F1972" i="5"/>
  <c r="F1973" i="5"/>
  <c r="F1974" i="5"/>
  <c r="F1975" i="5"/>
  <c r="F1976" i="5"/>
  <c r="F1977" i="5"/>
  <c r="F1978" i="5"/>
  <c r="F1979" i="5"/>
  <c r="F1980" i="5"/>
  <c r="F1981" i="5"/>
  <c r="F1982" i="5"/>
  <c r="F1983" i="5"/>
  <c r="F1984" i="5"/>
  <c r="F1985" i="5"/>
  <c r="F1986" i="5"/>
  <c r="F1987" i="5"/>
  <c r="F1988" i="5"/>
  <c r="F1989" i="5"/>
  <c r="F1990" i="5"/>
  <c r="F1991" i="5"/>
  <c r="F1992" i="5"/>
  <c r="F1993" i="5"/>
  <c r="F1994" i="5"/>
  <c r="F1995" i="5"/>
  <c r="F1996" i="5"/>
  <c r="F1997" i="5"/>
  <c r="F1998" i="5"/>
  <c r="F1999" i="5"/>
  <c r="F2000" i="5"/>
  <c r="F2001" i="5"/>
  <c r="F2002" i="5"/>
  <c r="F2003" i="5"/>
  <c r="F2004" i="5"/>
  <c r="F2005" i="5"/>
  <c r="F2006" i="5"/>
  <c r="F2007" i="5"/>
  <c r="F2008" i="5"/>
  <c r="F2009" i="5"/>
  <c r="F2010" i="5"/>
  <c r="F2011" i="5"/>
  <c r="F2012" i="5"/>
  <c r="F2013" i="5"/>
  <c r="F2014" i="5"/>
  <c r="F2015" i="5"/>
  <c r="F2016" i="5"/>
  <c r="F2017" i="5"/>
  <c r="F2018" i="5"/>
  <c r="F2019" i="5"/>
  <c r="F2020" i="5"/>
  <c r="F2021" i="5"/>
  <c r="F2022" i="5"/>
  <c r="F2023" i="5"/>
  <c r="F2024" i="5"/>
  <c r="F2025" i="5"/>
  <c r="F2026" i="5"/>
  <c r="F2027" i="5"/>
  <c r="F2028" i="5"/>
  <c r="F2029" i="5"/>
  <c r="F2030" i="5"/>
  <c r="F2031" i="5"/>
  <c r="F2032" i="5"/>
  <c r="F2033" i="5"/>
  <c r="F2034" i="5"/>
  <c r="F2035" i="5"/>
  <c r="F2036" i="5"/>
  <c r="F2037" i="5"/>
  <c r="F2038" i="5"/>
  <c r="F2039" i="5"/>
  <c r="F2040" i="5"/>
  <c r="F2041" i="5"/>
  <c r="F2042" i="5"/>
  <c r="F2043" i="5"/>
  <c r="F2044" i="5"/>
  <c r="F2045" i="5"/>
  <c r="F2046" i="5"/>
  <c r="F2047" i="5"/>
  <c r="F2048" i="5"/>
  <c r="F2049" i="5"/>
  <c r="F2050" i="5"/>
  <c r="F2051" i="5"/>
  <c r="F2052" i="5"/>
  <c r="F2053" i="5"/>
  <c r="F2054" i="5"/>
  <c r="F2055" i="5"/>
  <c r="F2056" i="5"/>
  <c r="F2057" i="5"/>
  <c r="F2058" i="5"/>
  <c r="F2059" i="5"/>
  <c r="F2060" i="5"/>
  <c r="F2061" i="5"/>
  <c r="F2062" i="5"/>
  <c r="F2063" i="5"/>
  <c r="F2064" i="5"/>
  <c r="F2065" i="5"/>
  <c r="F2066" i="5"/>
  <c r="F2067" i="5"/>
  <c r="F2068" i="5"/>
  <c r="F2069" i="5"/>
  <c r="F2070" i="5"/>
  <c r="F2071" i="5"/>
  <c r="F2072" i="5"/>
  <c r="F2073" i="5"/>
  <c r="F2074" i="5"/>
  <c r="F2075" i="5"/>
  <c r="F2076" i="5"/>
  <c r="F2077" i="5"/>
  <c r="F2078" i="5"/>
  <c r="F2079" i="5"/>
  <c r="F2080" i="5"/>
  <c r="F2081" i="5"/>
  <c r="F2082" i="5"/>
  <c r="F2083" i="5"/>
  <c r="F2084" i="5"/>
  <c r="F2085" i="5"/>
  <c r="F2086" i="5"/>
  <c r="F2087" i="5"/>
  <c r="F2088" i="5"/>
  <c r="F2089" i="5"/>
  <c r="F2090" i="5"/>
  <c r="F2091" i="5"/>
  <c r="F2092" i="5"/>
  <c r="F2093" i="5"/>
  <c r="F2094" i="5"/>
  <c r="F2095" i="5"/>
  <c r="F2096" i="5"/>
  <c r="F2097" i="5"/>
  <c r="F2098" i="5"/>
  <c r="F2099" i="5"/>
  <c r="F2100" i="5"/>
  <c r="F2101" i="5"/>
  <c r="F2102" i="5"/>
  <c r="F2103" i="5"/>
  <c r="F2104" i="5"/>
  <c r="F2105" i="5"/>
  <c r="F2106" i="5"/>
  <c r="F2107" i="5"/>
  <c r="F2108" i="5"/>
  <c r="F2109" i="5"/>
  <c r="F2110" i="5"/>
  <c r="F2111" i="5"/>
  <c r="F2112" i="5"/>
  <c r="F2113" i="5"/>
  <c r="F2114" i="5"/>
  <c r="F2115" i="5"/>
  <c r="F2116" i="5"/>
  <c r="F2117" i="5"/>
  <c r="F2118" i="5"/>
  <c r="F2119" i="5"/>
  <c r="F2120" i="5"/>
  <c r="F2121" i="5"/>
  <c r="F2122" i="5"/>
  <c r="F2123" i="5"/>
  <c r="F2124" i="5"/>
  <c r="F2125" i="5"/>
  <c r="F2126" i="5"/>
  <c r="F2127" i="5"/>
  <c r="F2128" i="5"/>
  <c r="F2129" i="5"/>
  <c r="F2130" i="5"/>
  <c r="F2131" i="5"/>
  <c r="F2132" i="5"/>
  <c r="F2133" i="5"/>
  <c r="F2134" i="5"/>
  <c r="F2135" i="5"/>
  <c r="F2136" i="5"/>
  <c r="F2137" i="5"/>
  <c r="F2138" i="5"/>
  <c r="F2139" i="5"/>
  <c r="F2140" i="5"/>
  <c r="F2141" i="5"/>
  <c r="F2142" i="5"/>
  <c r="F2143" i="5"/>
  <c r="F2144" i="5"/>
  <c r="F2145" i="5"/>
  <c r="F2146" i="5"/>
  <c r="F2147" i="5"/>
  <c r="F2148" i="5"/>
  <c r="F2149" i="5"/>
  <c r="F2150" i="5"/>
  <c r="F2151" i="5"/>
  <c r="F2152" i="5"/>
  <c r="F2153" i="5"/>
  <c r="F2154" i="5"/>
  <c r="F2155" i="5"/>
  <c r="F2156" i="5"/>
  <c r="F2157" i="5"/>
  <c r="F2158" i="5"/>
  <c r="F2159" i="5"/>
  <c r="F2160" i="5"/>
  <c r="F2161" i="5"/>
  <c r="F2162" i="5"/>
  <c r="F2163" i="5"/>
  <c r="F2164" i="5"/>
  <c r="F2165" i="5"/>
  <c r="F2166" i="5"/>
  <c r="F2167" i="5"/>
  <c r="F2168" i="5"/>
  <c r="F2169" i="5"/>
  <c r="F2170" i="5"/>
  <c r="F2171" i="5"/>
  <c r="F2172" i="5"/>
  <c r="F2173" i="5"/>
  <c r="F2174" i="5"/>
  <c r="F2175" i="5"/>
  <c r="F2176" i="5"/>
  <c r="F2177" i="5"/>
  <c r="F2178" i="5"/>
  <c r="F2179" i="5"/>
  <c r="F2180" i="5"/>
  <c r="F2181" i="5"/>
  <c r="F2182" i="5"/>
  <c r="F2183" i="5"/>
  <c r="F2184" i="5"/>
  <c r="F2185" i="5"/>
  <c r="F2186" i="5"/>
  <c r="F2187" i="5"/>
  <c r="F2188" i="5"/>
  <c r="F2189" i="5"/>
  <c r="F2190" i="5"/>
  <c r="F2191" i="5"/>
  <c r="F2192" i="5"/>
  <c r="F2193" i="5"/>
  <c r="F2194" i="5"/>
  <c r="F2195" i="5"/>
  <c r="F2196" i="5"/>
  <c r="F2197" i="5"/>
  <c r="F2198" i="5"/>
  <c r="F2199" i="5"/>
  <c r="F2200" i="5"/>
  <c r="F2201" i="5"/>
  <c r="F2202" i="5"/>
  <c r="F2203" i="5"/>
  <c r="F2204" i="5"/>
  <c r="F2205" i="5"/>
  <c r="F2206" i="5"/>
  <c r="F2207" i="5"/>
  <c r="F2208" i="5"/>
  <c r="F2209" i="5"/>
  <c r="F2210" i="5"/>
  <c r="F2211" i="5"/>
  <c r="F2212" i="5"/>
  <c r="F2213" i="5"/>
  <c r="F2214" i="5"/>
  <c r="F2215" i="5"/>
  <c r="F2216" i="5"/>
  <c r="F2217" i="5"/>
  <c r="F2218" i="5"/>
  <c r="F2219" i="5"/>
  <c r="F2220" i="5"/>
  <c r="F2221" i="5"/>
  <c r="F2222" i="5"/>
  <c r="F2223" i="5"/>
  <c r="F2224" i="5"/>
  <c r="F2225" i="5"/>
  <c r="F2226" i="5"/>
  <c r="F2227" i="5"/>
  <c r="F2228" i="5"/>
  <c r="F2229" i="5"/>
  <c r="F2230" i="5"/>
  <c r="F2231" i="5"/>
  <c r="F2232" i="5"/>
  <c r="F2233" i="5"/>
  <c r="F2234" i="5"/>
  <c r="F2235" i="5"/>
  <c r="F2236" i="5"/>
  <c r="F2237" i="5"/>
  <c r="F2238" i="5"/>
  <c r="F2239" i="5"/>
  <c r="F2240" i="5"/>
  <c r="F2241" i="5"/>
  <c r="F2242" i="5"/>
  <c r="F2243" i="5"/>
  <c r="F2244" i="5"/>
  <c r="F2245" i="5"/>
  <c r="F2246" i="5"/>
  <c r="F2247" i="5"/>
  <c r="F2248" i="5"/>
  <c r="F2249" i="5"/>
  <c r="F2250" i="5"/>
  <c r="F2251" i="5"/>
  <c r="F2252" i="5"/>
  <c r="F2253" i="5"/>
  <c r="F2254" i="5"/>
  <c r="F2255" i="5"/>
  <c r="F2256" i="5"/>
  <c r="F2257" i="5"/>
  <c r="F2258" i="5"/>
  <c r="F2259" i="5"/>
  <c r="F2260" i="5"/>
  <c r="F2261" i="5"/>
  <c r="F2262" i="5"/>
  <c r="F2263" i="5"/>
  <c r="F2264" i="5"/>
  <c r="F2265" i="5"/>
  <c r="F2266" i="5"/>
  <c r="F2267" i="5"/>
  <c r="F2268" i="5"/>
  <c r="F2269" i="5"/>
  <c r="F2270" i="5"/>
  <c r="F2271" i="5"/>
  <c r="F2272" i="5"/>
  <c r="F2273" i="5"/>
  <c r="F2274" i="5"/>
  <c r="F2275" i="5"/>
  <c r="F2276" i="5"/>
  <c r="F2277" i="5"/>
  <c r="F2278" i="5"/>
  <c r="F2279" i="5"/>
  <c r="F2280" i="5"/>
  <c r="F2281" i="5"/>
  <c r="F2282" i="5"/>
  <c r="F2283" i="5"/>
  <c r="F2284" i="5"/>
  <c r="F2285" i="5"/>
  <c r="F2286" i="5"/>
  <c r="F2287" i="5"/>
  <c r="F2288" i="5"/>
  <c r="F2289" i="5"/>
  <c r="F2290" i="5"/>
  <c r="F2291" i="5"/>
  <c r="F2292" i="5"/>
  <c r="F2293" i="5"/>
  <c r="F2294" i="5"/>
  <c r="F2295" i="5"/>
  <c r="F2296" i="5"/>
  <c r="F2297" i="5"/>
  <c r="F2298" i="5"/>
  <c r="F2299" i="5"/>
  <c r="F2300" i="5"/>
  <c r="F2301" i="5"/>
  <c r="F2302" i="5"/>
  <c r="F2303" i="5"/>
  <c r="F2304" i="5"/>
  <c r="F2305" i="5"/>
  <c r="F2306" i="5"/>
  <c r="F2307" i="5"/>
  <c r="F2308" i="5"/>
  <c r="F2309" i="5"/>
  <c r="F2310" i="5"/>
  <c r="F2311" i="5"/>
  <c r="F2312" i="5"/>
  <c r="F2313" i="5"/>
  <c r="F2314" i="5"/>
  <c r="F2315" i="5"/>
  <c r="F2316" i="5"/>
  <c r="F2317" i="5"/>
  <c r="F2318" i="5"/>
  <c r="F2319" i="5"/>
  <c r="F2320" i="5"/>
  <c r="F2321" i="5"/>
  <c r="F2322" i="5"/>
  <c r="F2323" i="5"/>
  <c r="F2324" i="5"/>
  <c r="F2325" i="5"/>
  <c r="F2326" i="5"/>
  <c r="F2327" i="5"/>
  <c r="F2328" i="5"/>
  <c r="F2329" i="5"/>
  <c r="C4" i="34"/>
  <c r="D4" i="34"/>
  <c r="F2330" i="5"/>
  <c r="F2331" i="5"/>
  <c r="F2332" i="5"/>
  <c r="F2333" i="5"/>
  <c r="F2334" i="5"/>
  <c r="F2335" i="5"/>
  <c r="F2336" i="5"/>
  <c r="F2337" i="5"/>
  <c r="F2338" i="5"/>
  <c r="F2339" i="5"/>
  <c r="F2340" i="5"/>
  <c r="F2341" i="5"/>
  <c r="F2342" i="5"/>
  <c r="F2343" i="5"/>
  <c r="F2344" i="5"/>
  <c r="F2345" i="5"/>
  <c r="F2346" i="5"/>
  <c r="F2347" i="5"/>
  <c r="F2348" i="5"/>
  <c r="F2349" i="5"/>
  <c r="F2350" i="5"/>
  <c r="F2351" i="5"/>
  <c r="F2352" i="5"/>
  <c r="F2353" i="5"/>
  <c r="F2354" i="5"/>
  <c r="F2355" i="5"/>
  <c r="F2356" i="5"/>
  <c r="F2357" i="5"/>
  <c r="F2358" i="5"/>
  <c r="F2359" i="5"/>
  <c r="F2360" i="5"/>
  <c r="F2361" i="5"/>
  <c r="F2362" i="5"/>
  <c r="F2363" i="5"/>
  <c r="F2364" i="5"/>
  <c r="F2365" i="5"/>
  <c r="F2366" i="5"/>
  <c r="F2367" i="5"/>
  <c r="F2368" i="5"/>
  <c r="F2369" i="5"/>
  <c r="F2370" i="5"/>
  <c r="F2371" i="5"/>
  <c r="F2372" i="5"/>
  <c r="F2373" i="5"/>
  <c r="F2374" i="5"/>
  <c r="F2375" i="5"/>
  <c r="F2376" i="5"/>
  <c r="F2377" i="5"/>
  <c r="F2378" i="5"/>
  <c r="F2379" i="5"/>
  <c r="F2380" i="5"/>
  <c r="F2381" i="5"/>
  <c r="F2382" i="5"/>
  <c r="F2383" i="5"/>
  <c r="F2384" i="5"/>
  <c r="F2385" i="5"/>
  <c r="F2386" i="5"/>
  <c r="F2387" i="5"/>
  <c r="F2388" i="5"/>
  <c r="F2389" i="5"/>
  <c r="F2390" i="5"/>
  <c r="F2391" i="5"/>
  <c r="F2392" i="5"/>
  <c r="F2393" i="5"/>
  <c r="F2394" i="5"/>
  <c r="F2395" i="5"/>
  <c r="F2396" i="5"/>
  <c r="F2397" i="5"/>
  <c r="F2398" i="5"/>
  <c r="F2399" i="5"/>
  <c r="F2400" i="5"/>
  <c r="F2401" i="5"/>
  <c r="F2402" i="5"/>
  <c r="F2403" i="5"/>
  <c r="F2404" i="5"/>
  <c r="F2405" i="5"/>
  <c r="F2406" i="5"/>
  <c r="F2407" i="5"/>
  <c r="F2408" i="5"/>
  <c r="F2409" i="5"/>
  <c r="F2410" i="5"/>
  <c r="F2411" i="5"/>
  <c r="F2412" i="5"/>
  <c r="F2413" i="5"/>
  <c r="F2414" i="5"/>
  <c r="F2415" i="5"/>
  <c r="F2416" i="5"/>
  <c r="F2417" i="5"/>
  <c r="F2418" i="5"/>
  <c r="F2419" i="5"/>
  <c r="F2420" i="5"/>
  <c r="F2421" i="5"/>
  <c r="F2422" i="5"/>
  <c r="F2423" i="5"/>
  <c r="F2424" i="5"/>
  <c r="F2425" i="5"/>
  <c r="F2426" i="5"/>
  <c r="F2427" i="5"/>
  <c r="F2428" i="5"/>
  <c r="F2429" i="5"/>
  <c r="F2430" i="5"/>
  <c r="F2431" i="5"/>
  <c r="F2432" i="5"/>
  <c r="F2433" i="5"/>
  <c r="F2434" i="5"/>
  <c r="F2435" i="5"/>
  <c r="F2436" i="5"/>
  <c r="F2437" i="5"/>
  <c r="F2438" i="5"/>
  <c r="F2439" i="5"/>
  <c r="F2440" i="5"/>
  <c r="F2441" i="5"/>
  <c r="F2442" i="5"/>
  <c r="F2443" i="5"/>
  <c r="F2444" i="5"/>
  <c r="F2445" i="5"/>
  <c r="F2446" i="5"/>
  <c r="F2447" i="5"/>
  <c r="F2448" i="5"/>
  <c r="F2449" i="5"/>
  <c r="F2450" i="5"/>
  <c r="F2451" i="5"/>
  <c r="F2452" i="5"/>
  <c r="F2453" i="5"/>
  <c r="F2454" i="5"/>
  <c r="F2455" i="5"/>
  <c r="F2456" i="5"/>
  <c r="F2457" i="5"/>
  <c r="F2458" i="5"/>
  <c r="F2459" i="5"/>
  <c r="F2460" i="5"/>
  <c r="F2461" i="5"/>
  <c r="F2462" i="5"/>
  <c r="F2463" i="5"/>
  <c r="F2464" i="5"/>
  <c r="F2465" i="5"/>
  <c r="F2466" i="5"/>
  <c r="F2467" i="5"/>
  <c r="F2468" i="5"/>
  <c r="F2469" i="5"/>
  <c r="F2470" i="5"/>
  <c r="F2471" i="5"/>
  <c r="F2472" i="5"/>
  <c r="F2473" i="5"/>
  <c r="F2474" i="5"/>
  <c r="F2475" i="5"/>
  <c r="F2476" i="5"/>
  <c r="F2477" i="5"/>
  <c r="F2478" i="5"/>
  <c r="F2479" i="5"/>
  <c r="F2480" i="5"/>
  <c r="F2481" i="5"/>
  <c r="F2482" i="5"/>
  <c r="F2483" i="5"/>
  <c r="F2484" i="5"/>
  <c r="F2485" i="5"/>
  <c r="F2486" i="5"/>
  <c r="F2487" i="5"/>
  <c r="F2488" i="5"/>
  <c r="F2489" i="5"/>
  <c r="F2490" i="5"/>
  <c r="F2491" i="5"/>
  <c r="F2492" i="5"/>
  <c r="F2493" i="5"/>
  <c r="F2494" i="5"/>
  <c r="F2495" i="5"/>
  <c r="F2496" i="5"/>
  <c r="F2497" i="5"/>
  <c r="F2498" i="5"/>
  <c r="F2499" i="5"/>
  <c r="F2500" i="5"/>
  <c r="F2501" i="5"/>
  <c r="F2502" i="5"/>
  <c r="F2503" i="5"/>
  <c r="F2504" i="5"/>
  <c r="F2505" i="5"/>
  <c r="F2506" i="5"/>
  <c r="F2507" i="5"/>
  <c r="F2508" i="5"/>
  <c r="F2509" i="5"/>
  <c r="F2510" i="5"/>
  <c r="F2511" i="5"/>
  <c r="F2512" i="5"/>
  <c r="F2513" i="5"/>
  <c r="F2514" i="5"/>
  <c r="F2515" i="5"/>
  <c r="F2516" i="5"/>
  <c r="F2517" i="5"/>
  <c r="F2518" i="5"/>
  <c r="F2519" i="5"/>
  <c r="F2520" i="5"/>
  <c r="F2521" i="5"/>
  <c r="F2522" i="5"/>
  <c r="F2523" i="5"/>
  <c r="F2524" i="5"/>
  <c r="F2525" i="5"/>
  <c r="F2526" i="5"/>
  <c r="F2527" i="5"/>
  <c r="F2528" i="5"/>
  <c r="F2529" i="5"/>
  <c r="F2530" i="5"/>
  <c r="F2531" i="5"/>
  <c r="F2532" i="5"/>
  <c r="F2533" i="5"/>
  <c r="F2534" i="5"/>
  <c r="F2535" i="5"/>
  <c r="F2536" i="5"/>
  <c r="F2537" i="5"/>
  <c r="F2538" i="5"/>
  <c r="F2539" i="5"/>
  <c r="F2540" i="5"/>
  <c r="F2541" i="5"/>
  <c r="F2542" i="5"/>
  <c r="F2543" i="5"/>
  <c r="F2544" i="5"/>
  <c r="F2545" i="5"/>
  <c r="F2546" i="5"/>
  <c r="F2547" i="5"/>
  <c r="F2548" i="5"/>
  <c r="F2549" i="5"/>
  <c r="F2550" i="5"/>
  <c r="F2551" i="5"/>
  <c r="F2552" i="5"/>
  <c r="F2553" i="5"/>
  <c r="F2554" i="5"/>
  <c r="F2555" i="5"/>
  <c r="F2556" i="5"/>
  <c r="F2557" i="5"/>
  <c r="F2558" i="5"/>
  <c r="F2559" i="5"/>
  <c r="F2560" i="5"/>
  <c r="F2561" i="5"/>
  <c r="F2562" i="5"/>
  <c r="F2563" i="5"/>
  <c r="F2564" i="5"/>
  <c r="F2565" i="5"/>
  <c r="F2566" i="5"/>
  <c r="F2567" i="5"/>
  <c r="F2568" i="5"/>
  <c r="F2569" i="5"/>
  <c r="F2570" i="5"/>
  <c r="F2571" i="5"/>
  <c r="F2572" i="5"/>
  <c r="F2573" i="5"/>
  <c r="F2574" i="5"/>
  <c r="F2575" i="5"/>
  <c r="F2576" i="5"/>
  <c r="F2577" i="5"/>
  <c r="F2578" i="5"/>
  <c r="F2579" i="5"/>
  <c r="F2580" i="5"/>
  <c r="F2581" i="5"/>
  <c r="F2582" i="5"/>
  <c r="F2583" i="5"/>
  <c r="F2584" i="5"/>
  <c r="F2585" i="5"/>
  <c r="F2586" i="5"/>
  <c r="F2587" i="5"/>
  <c r="F2588" i="5"/>
  <c r="F2589" i="5"/>
  <c r="F2590" i="5"/>
  <c r="F2591" i="5"/>
  <c r="F2592" i="5"/>
  <c r="F2593" i="5"/>
  <c r="F2594" i="5"/>
  <c r="F2595" i="5"/>
  <c r="F2596" i="5"/>
  <c r="F2597" i="5"/>
  <c r="F2598" i="5"/>
  <c r="F2599" i="5"/>
  <c r="F2600" i="5"/>
  <c r="F2601" i="5"/>
  <c r="F2602" i="5"/>
  <c r="F2603" i="5"/>
  <c r="F2604" i="5"/>
  <c r="F2605" i="5"/>
  <c r="F2606" i="5"/>
  <c r="F2607" i="5"/>
  <c r="F2608" i="5"/>
  <c r="F2609" i="5"/>
  <c r="F2610" i="5"/>
  <c r="F2611" i="5"/>
  <c r="F2612" i="5"/>
  <c r="F2613" i="5"/>
  <c r="F2614" i="5"/>
  <c r="F2615" i="5"/>
  <c r="F2616" i="5"/>
  <c r="F2617" i="5"/>
  <c r="F2618" i="5"/>
  <c r="F2619" i="5"/>
  <c r="F2620" i="5"/>
  <c r="F2621" i="5"/>
  <c r="F2622" i="5"/>
  <c r="F2623" i="5"/>
  <c r="F2624" i="5"/>
  <c r="F2625" i="5"/>
  <c r="F2626" i="5"/>
  <c r="F2627" i="5"/>
  <c r="F2628" i="5"/>
  <c r="F2629" i="5"/>
  <c r="F2630" i="5"/>
  <c r="F2631" i="5"/>
  <c r="F2632" i="5"/>
  <c r="F2633" i="5"/>
  <c r="F2634" i="5"/>
  <c r="F2635" i="5"/>
  <c r="F2636" i="5"/>
  <c r="F2637" i="5"/>
  <c r="F2638" i="5"/>
  <c r="F2639" i="5"/>
  <c r="F2640" i="5"/>
  <c r="F2641" i="5"/>
  <c r="F2642" i="5"/>
  <c r="F2643" i="5"/>
  <c r="F2644" i="5"/>
  <c r="F2645" i="5"/>
  <c r="F2646" i="5"/>
  <c r="F2647" i="5"/>
  <c r="F2648" i="5"/>
  <c r="F2649" i="5"/>
  <c r="F2650" i="5"/>
  <c r="F2651" i="5"/>
  <c r="F2652" i="5"/>
  <c r="F2653" i="5"/>
  <c r="F2654" i="5"/>
  <c r="F2655" i="5"/>
  <c r="F2656" i="5"/>
  <c r="F2657" i="5"/>
  <c r="F2658" i="5"/>
  <c r="F2659" i="5"/>
  <c r="F2660" i="5"/>
  <c r="F2661" i="5"/>
  <c r="F2662" i="5"/>
  <c r="F2663" i="5"/>
  <c r="F2664" i="5"/>
  <c r="F2665" i="5"/>
  <c r="F2666" i="5"/>
  <c r="F2667" i="5"/>
  <c r="F2668" i="5"/>
  <c r="F2669" i="5"/>
  <c r="F2670" i="5"/>
  <c r="F2671" i="5"/>
  <c r="F2672" i="5"/>
  <c r="F2673" i="5"/>
  <c r="F2674" i="5"/>
  <c r="F2675" i="5"/>
  <c r="F2676" i="5"/>
  <c r="F2677" i="5"/>
  <c r="F2678" i="5"/>
  <c r="F2679" i="5"/>
  <c r="F2680" i="5"/>
  <c r="F2681" i="5"/>
  <c r="F2682" i="5"/>
  <c r="F2683" i="5"/>
  <c r="F2684" i="5"/>
  <c r="F2685" i="5"/>
  <c r="F2686" i="5"/>
  <c r="F2687" i="5"/>
  <c r="F2688" i="5"/>
  <c r="F2689" i="5"/>
  <c r="F2690" i="5"/>
  <c r="F2691" i="5"/>
  <c r="F2692" i="5"/>
  <c r="F2693" i="5"/>
  <c r="F2694" i="5"/>
  <c r="F2695" i="5"/>
  <c r="F2696" i="5"/>
  <c r="F2697" i="5"/>
  <c r="F2698" i="5"/>
  <c r="F2699" i="5"/>
  <c r="F2700" i="5"/>
  <c r="F2701" i="5"/>
  <c r="F2702" i="5"/>
  <c r="F2703" i="5"/>
  <c r="F2704" i="5"/>
  <c r="F2705" i="5"/>
  <c r="F2706" i="5"/>
  <c r="F2707" i="5"/>
  <c r="F2708" i="5"/>
  <c r="F2709" i="5"/>
  <c r="F2710" i="5"/>
  <c r="F2711" i="5"/>
  <c r="F2712" i="5"/>
  <c r="F2713" i="5"/>
  <c r="F2714" i="5"/>
  <c r="F2715" i="5"/>
  <c r="F2716" i="5"/>
  <c r="F2717" i="5"/>
  <c r="F2718" i="5"/>
  <c r="F2719" i="5"/>
  <c r="F2720" i="5"/>
  <c r="F2721" i="5"/>
  <c r="F2722" i="5"/>
  <c r="F2723" i="5"/>
  <c r="F2724" i="5"/>
  <c r="F2725" i="5"/>
  <c r="F2726" i="5"/>
  <c r="F2727" i="5"/>
  <c r="F2728" i="5"/>
  <c r="F2729" i="5"/>
  <c r="F2730" i="5"/>
  <c r="F2731" i="5"/>
  <c r="F2732" i="5"/>
  <c r="F2733" i="5"/>
  <c r="F2734" i="5"/>
  <c r="F2735" i="5"/>
  <c r="F2736" i="5"/>
  <c r="F2737" i="5"/>
  <c r="F2738" i="5"/>
  <c r="F2739" i="5"/>
  <c r="F2740" i="5"/>
  <c r="F2741" i="5"/>
  <c r="F2742" i="5"/>
  <c r="F2743" i="5"/>
  <c r="F2744" i="5"/>
  <c r="F2745" i="5"/>
  <c r="F2746" i="5"/>
  <c r="F2747" i="5"/>
  <c r="F2748" i="5"/>
  <c r="F2749" i="5"/>
  <c r="F2750" i="5"/>
  <c r="F2751" i="5"/>
  <c r="F2752" i="5"/>
  <c r="F2753" i="5"/>
  <c r="F2754" i="5"/>
  <c r="F2755" i="5"/>
  <c r="F2756" i="5"/>
  <c r="F2757" i="5"/>
  <c r="F2758" i="5"/>
  <c r="F2759" i="5"/>
  <c r="F2760" i="5"/>
  <c r="F2761" i="5"/>
  <c r="F2762" i="5"/>
  <c r="F2763" i="5"/>
  <c r="F2764" i="5"/>
  <c r="F2765" i="5"/>
  <c r="F2766" i="5"/>
  <c r="F2767" i="5"/>
  <c r="F2768" i="5"/>
  <c r="F2769" i="5"/>
  <c r="F2770" i="5"/>
  <c r="F2771" i="5"/>
  <c r="F2772" i="5"/>
  <c r="F2773" i="5"/>
  <c r="F2774" i="5"/>
  <c r="F2775" i="5"/>
  <c r="F2776" i="5"/>
  <c r="F2777" i="5"/>
  <c r="F2778" i="5"/>
  <c r="F2779" i="5"/>
  <c r="F2780" i="5"/>
  <c r="F2781" i="5"/>
  <c r="F2782" i="5"/>
  <c r="F2783" i="5"/>
  <c r="F2784" i="5"/>
  <c r="F2785" i="5"/>
  <c r="F2786" i="5"/>
  <c r="F2787" i="5"/>
  <c r="F2788" i="5"/>
  <c r="F2789" i="5"/>
  <c r="F2790" i="5"/>
  <c r="F2791" i="5"/>
  <c r="F2792" i="5"/>
  <c r="F2793" i="5"/>
  <c r="F2794" i="5"/>
  <c r="F2795" i="5"/>
  <c r="F2796" i="5"/>
  <c r="F2797" i="5"/>
  <c r="F2798" i="5"/>
  <c r="F2799" i="5"/>
  <c r="F2800" i="5"/>
  <c r="F2801" i="5"/>
  <c r="F2802" i="5"/>
  <c r="F2803" i="5"/>
  <c r="F2804" i="5"/>
  <c r="F2805" i="5"/>
  <c r="F2806" i="5"/>
  <c r="F2807" i="5"/>
  <c r="F2808" i="5"/>
  <c r="F2809" i="5"/>
  <c r="F2810" i="5"/>
  <c r="F2811" i="5"/>
  <c r="F2812" i="5"/>
  <c r="F2813" i="5"/>
  <c r="F2814" i="5"/>
  <c r="F2815" i="5"/>
  <c r="F2816" i="5"/>
  <c r="F2817" i="5"/>
  <c r="F2818" i="5"/>
  <c r="F2819" i="5"/>
  <c r="F2820" i="5"/>
  <c r="F2821" i="5"/>
  <c r="F2822" i="5"/>
  <c r="F2823" i="5"/>
  <c r="F2824" i="5"/>
  <c r="F2825" i="5"/>
  <c r="F2826" i="5"/>
  <c r="F2827" i="5"/>
  <c r="F2828" i="5"/>
  <c r="F2829" i="5"/>
  <c r="F2830" i="5"/>
  <c r="F2831" i="5"/>
  <c r="F2832" i="5"/>
  <c r="F2833" i="5"/>
  <c r="F2834" i="5"/>
  <c r="F2835" i="5"/>
  <c r="F2836" i="5"/>
  <c r="F2837" i="5"/>
  <c r="F2838" i="5"/>
  <c r="F2839" i="5"/>
  <c r="F2840" i="5"/>
  <c r="F2841" i="5"/>
  <c r="F2842" i="5"/>
  <c r="F2843" i="5"/>
  <c r="F2844" i="5"/>
  <c r="F2845" i="5"/>
  <c r="F2846" i="5"/>
  <c r="F2847" i="5"/>
  <c r="F2848" i="5"/>
  <c r="F2849" i="5"/>
  <c r="F2850" i="5"/>
  <c r="F2851" i="5"/>
  <c r="F2852" i="5"/>
  <c r="F2853" i="5"/>
  <c r="F2854" i="5"/>
  <c r="F2855" i="5"/>
  <c r="F2856" i="5"/>
  <c r="F2857" i="5"/>
  <c r="F2858" i="5"/>
  <c r="F2859" i="5"/>
  <c r="F2860" i="5"/>
  <c r="F2861" i="5"/>
  <c r="F2862" i="5"/>
  <c r="F2863" i="5"/>
  <c r="F2864" i="5"/>
  <c r="F2865" i="5"/>
  <c r="F2866" i="5"/>
  <c r="F2867" i="5"/>
  <c r="F2868" i="5"/>
  <c r="F2869" i="5"/>
  <c r="F2870" i="5"/>
  <c r="F2871" i="5"/>
  <c r="F2872" i="5"/>
  <c r="F2873" i="5"/>
  <c r="F2874" i="5"/>
  <c r="F2875" i="5"/>
  <c r="F2876" i="5"/>
  <c r="F2877" i="5"/>
  <c r="F2878" i="5"/>
  <c r="F2879" i="5"/>
  <c r="F2880" i="5"/>
  <c r="F2881" i="5"/>
  <c r="F2882" i="5"/>
  <c r="F2883" i="5"/>
  <c r="F2884" i="5"/>
  <c r="F2885" i="5"/>
  <c r="F2886" i="5"/>
  <c r="F2887" i="5"/>
  <c r="F2888" i="5"/>
  <c r="F2889" i="5"/>
  <c r="F2890" i="5"/>
  <c r="F2891" i="5"/>
  <c r="F2892" i="5"/>
  <c r="F2893" i="5"/>
  <c r="F2894" i="5"/>
  <c r="F2895" i="5"/>
  <c r="F2896" i="5"/>
  <c r="F2897" i="5"/>
  <c r="F2898" i="5"/>
  <c r="F2899" i="5"/>
  <c r="F2900" i="5"/>
  <c r="F2901" i="5"/>
  <c r="F2902" i="5"/>
  <c r="F2903" i="5"/>
  <c r="F2904" i="5"/>
  <c r="F2905" i="5"/>
  <c r="F2906" i="5"/>
  <c r="F2907" i="5"/>
  <c r="F2908" i="5"/>
  <c r="F2909" i="5"/>
  <c r="F2910" i="5"/>
  <c r="F2911" i="5"/>
  <c r="F2912" i="5"/>
  <c r="F2913" i="5"/>
  <c r="F2914" i="5"/>
  <c r="F2915" i="5"/>
  <c r="F2916" i="5"/>
  <c r="F2917" i="5"/>
  <c r="F2918" i="5"/>
  <c r="F2919" i="5"/>
  <c r="F2920" i="5"/>
  <c r="F2921" i="5"/>
  <c r="F2922" i="5"/>
  <c r="F2923" i="5"/>
  <c r="F2924" i="5"/>
  <c r="F2925" i="5"/>
  <c r="F2926" i="5"/>
  <c r="F2927" i="5"/>
  <c r="F2928" i="5"/>
  <c r="F2929" i="5"/>
  <c r="F2930" i="5"/>
  <c r="F2931" i="5"/>
  <c r="F2932" i="5"/>
  <c r="F2933" i="5"/>
  <c r="F2934" i="5"/>
  <c r="F2935" i="5"/>
  <c r="F2936" i="5"/>
  <c r="F2937" i="5"/>
  <c r="F2938" i="5"/>
  <c r="F2939" i="5"/>
  <c r="F2940" i="5"/>
  <c r="F2941" i="5"/>
  <c r="F2942" i="5"/>
  <c r="F2943" i="5"/>
  <c r="F2944" i="5"/>
  <c r="F2945" i="5"/>
  <c r="F2946" i="5"/>
  <c r="F2947" i="5"/>
  <c r="F2948" i="5"/>
  <c r="F2949" i="5"/>
  <c r="F2950" i="5"/>
  <c r="F2951" i="5"/>
  <c r="F2952" i="5"/>
  <c r="F2953" i="5"/>
  <c r="F2954" i="5"/>
  <c r="F2955" i="5"/>
  <c r="F2956" i="5"/>
  <c r="F2957" i="5"/>
  <c r="F2958" i="5"/>
  <c r="F2959" i="5"/>
  <c r="F2960" i="5"/>
  <c r="F2961" i="5"/>
  <c r="F2962" i="5"/>
  <c r="F2963" i="5"/>
  <c r="F2964" i="5"/>
  <c r="F2965" i="5"/>
  <c r="F2966" i="5"/>
  <c r="F2967" i="5"/>
  <c r="F2968" i="5"/>
  <c r="F2969" i="5"/>
  <c r="F2970" i="5"/>
  <c r="F2971" i="5"/>
  <c r="F2972" i="5"/>
  <c r="F2973" i="5"/>
  <c r="F2974" i="5"/>
  <c r="F2975" i="5"/>
  <c r="F2976" i="5"/>
  <c r="F2977" i="5"/>
  <c r="F2978" i="5"/>
  <c r="F2979" i="5"/>
  <c r="F2980" i="5"/>
  <c r="F2981" i="5"/>
  <c r="F2982" i="5"/>
  <c r="F2983" i="5"/>
  <c r="F2984" i="5"/>
  <c r="F2985" i="5"/>
  <c r="F2986" i="5"/>
  <c r="F2987" i="5"/>
  <c r="F2988" i="5"/>
  <c r="F2989" i="5"/>
  <c r="F2990" i="5"/>
  <c r="F2991" i="5"/>
  <c r="F2992" i="5"/>
  <c r="F2993" i="5"/>
  <c r="F2994" i="5"/>
  <c r="F2995" i="5"/>
  <c r="F2996" i="5"/>
  <c r="F2997" i="5"/>
  <c r="F2998" i="5"/>
  <c r="F2999" i="5"/>
  <c r="F3000" i="5"/>
  <c r="F3001" i="5"/>
  <c r="F3002" i="5"/>
  <c r="F3003" i="5"/>
  <c r="F3004" i="5"/>
  <c r="F3005" i="5"/>
  <c r="F3006" i="5"/>
  <c r="F3007" i="5"/>
  <c r="F3008" i="5"/>
  <c r="F3009" i="5"/>
  <c r="F3010" i="5"/>
  <c r="F3011" i="5"/>
  <c r="F3012" i="5"/>
  <c r="F3013" i="5"/>
  <c r="F3014" i="5"/>
  <c r="F3015" i="5"/>
  <c r="F3016" i="5"/>
  <c r="F3017" i="5"/>
  <c r="F3018" i="5"/>
  <c r="F3019" i="5"/>
  <c r="F3020" i="5"/>
  <c r="F3021" i="5"/>
  <c r="F3022" i="5"/>
  <c r="F3023" i="5"/>
  <c r="F3024" i="5"/>
  <c r="F3025" i="5"/>
  <c r="F3026" i="5"/>
  <c r="F3027" i="5"/>
  <c r="F3028" i="5"/>
  <c r="F3029" i="5"/>
  <c r="F3030" i="5"/>
  <c r="F3031" i="5"/>
  <c r="F3032" i="5"/>
  <c r="F3033" i="5"/>
  <c r="F3034" i="5"/>
  <c r="F3035" i="5"/>
  <c r="F3036" i="5"/>
  <c r="F3037" i="5"/>
  <c r="F3038" i="5"/>
  <c r="F3039" i="5"/>
  <c r="F3040" i="5"/>
  <c r="F3041" i="5"/>
  <c r="F3042" i="5"/>
  <c r="F3043" i="5"/>
  <c r="F3044" i="5"/>
  <c r="F3045" i="5"/>
  <c r="F3046" i="5"/>
  <c r="F3047" i="5"/>
  <c r="F3048" i="5"/>
  <c r="F3049" i="5"/>
  <c r="F3050" i="5"/>
  <c r="F3051" i="5"/>
  <c r="F3052" i="5"/>
  <c r="F3053" i="5"/>
  <c r="F3054" i="5"/>
  <c r="F3055" i="5"/>
  <c r="F3056" i="5"/>
  <c r="F3057" i="5"/>
  <c r="F3058" i="5"/>
  <c r="F3059" i="5"/>
  <c r="F3060" i="5"/>
  <c r="F3061" i="5"/>
  <c r="F3062" i="5"/>
  <c r="F3063" i="5"/>
  <c r="F3064" i="5"/>
  <c r="F3065" i="5"/>
  <c r="F3066" i="5"/>
  <c r="F3067" i="5"/>
  <c r="F3068" i="5"/>
  <c r="F3069" i="5"/>
  <c r="F3070" i="5"/>
  <c r="F3071" i="5"/>
  <c r="F3072" i="5"/>
  <c r="F3073" i="5"/>
  <c r="F3074" i="5"/>
  <c r="F3075" i="5"/>
  <c r="F3076" i="5"/>
  <c r="F3077" i="5"/>
  <c r="F3078" i="5"/>
  <c r="F3079" i="5"/>
  <c r="F3080" i="5"/>
  <c r="F3081" i="5"/>
  <c r="F3082" i="5"/>
  <c r="F3083" i="5"/>
  <c r="F3084" i="5"/>
  <c r="F3085" i="5"/>
  <c r="F3086" i="5"/>
  <c r="F3087" i="5"/>
  <c r="F3088" i="5"/>
  <c r="F3089" i="5"/>
  <c r="F3090" i="5"/>
  <c r="F3091" i="5"/>
  <c r="F3092" i="5"/>
  <c r="F3093" i="5"/>
  <c r="F3094" i="5"/>
  <c r="F3095" i="5"/>
  <c r="F3096" i="5"/>
  <c r="F3097" i="5"/>
  <c r="F3098" i="5"/>
  <c r="F3099" i="5"/>
  <c r="F3100" i="5"/>
  <c r="F3101" i="5"/>
  <c r="F3102" i="5"/>
  <c r="F3103" i="5"/>
  <c r="F3104" i="5"/>
  <c r="F3105" i="5"/>
  <c r="F3106" i="5"/>
  <c r="F3107" i="5"/>
  <c r="F3108" i="5"/>
  <c r="F3109" i="5"/>
  <c r="F3110" i="5"/>
  <c r="F3111" i="5"/>
  <c r="F3112" i="5"/>
  <c r="F3113" i="5"/>
  <c r="F3114" i="5"/>
  <c r="F3115" i="5"/>
  <c r="F3116" i="5"/>
  <c r="F3117" i="5"/>
  <c r="F3118" i="5"/>
  <c r="F3119" i="5"/>
  <c r="F3120" i="5"/>
  <c r="F3121" i="5"/>
  <c r="F3122" i="5"/>
  <c r="F3123" i="5"/>
  <c r="F3124" i="5"/>
  <c r="F3125" i="5"/>
  <c r="F3126" i="5"/>
  <c r="F3127" i="5"/>
  <c r="F3128" i="5"/>
  <c r="F3129" i="5"/>
  <c r="F3130" i="5"/>
  <c r="F3131" i="5"/>
  <c r="F3132" i="5"/>
  <c r="F3133" i="5"/>
  <c r="F3134" i="5"/>
  <c r="F3135" i="5"/>
  <c r="F3136" i="5"/>
  <c r="F3137" i="5"/>
  <c r="F3138" i="5"/>
  <c r="F3139" i="5"/>
  <c r="F3140" i="5"/>
  <c r="F3141" i="5"/>
  <c r="F3142" i="5"/>
  <c r="F3143" i="5"/>
  <c r="F3144" i="5"/>
  <c r="F3145" i="5"/>
  <c r="F3146" i="5"/>
  <c r="F3147" i="5"/>
  <c r="F3148" i="5"/>
  <c r="F3149" i="5"/>
  <c r="F3150" i="5"/>
  <c r="F3151" i="5"/>
  <c r="F3152" i="5"/>
  <c r="F3153" i="5"/>
  <c r="F3154" i="5"/>
  <c r="F3155" i="5"/>
  <c r="F3156" i="5"/>
  <c r="F3157" i="5"/>
  <c r="F3158" i="5"/>
  <c r="F3159" i="5"/>
  <c r="F3160" i="5"/>
  <c r="F3161" i="5"/>
  <c r="F3162" i="5"/>
  <c r="F3163" i="5"/>
  <c r="F3164" i="5"/>
  <c r="F3165" i="5"/>
  <c r="F3166" i="5"/>
  <c r="F3167" i="5"/>
  <c r="F3168" i="5"/>
  <c r="F3169" i="5"/>
  <c r="F3170" i="5"/>
  <c r="F3171" i="5"/>
  <c r="F3172" i="5"/>
  <c r="F3173" i="5"/>
  <c r="F3174" i="5"/>
  <c r="F3175" i="5"/>
  <c r="F3176" i="5"/>
  <c r="F3177" i="5"/>
  <c r="F3178" i="5"/>
  <c r="F3179" i="5"/>
  <c r="F3180" i="5"/>
  <c r="F3181" i="5"/>
  <c r="F3182" i="5"/>
  <c r="F3183" i="5"/>
  <c r="F3184" i="5"/>
  <c r="F3185" i="5"/>
  <c r="F3186" i="5"/>
  <c r="F3187" i="5"/>
  <c r="F3188" i="5"/>
  <c r="F3189" i="5"/>
  <c r="F3190" i="5"/>
  <c r="F3191" i="5"/>
  <c r="F3192" i="5"/>
  <c r="F3193" i="5"/>
  <c r="F3194" i="5"/>
  <c r="F3195" i="5"/>
  <c r="F3196" i="5"/>
  <c r="F3197" i="5"/>
  <c r="F3198" i="5"/>
  <c r="F3199" i="5"/>
  <c r="F3200" i="5"/>
  <c r="F3201" i="5"/>
  <c r="F3202" i="5"/>
  <c r="F3203" i="5"/>
  <c r="F3204" i="5"/>
  <c r="F3205" i="5"/>
  <c r="F3206" i="5"/>
  <c r="F3207" i="5"/>
  <c r="F3208" i="5"/>
  <c r="F3209" i="5"/>
  <c r="F3210" i="5"/>
  <c r="F3211" i="5"/>
  <c r="F3212" i="5"/>
  <c r="F3213" i="5"/>
  <c r="F3214" i="5"/>
  <c r="F3215" i="5"/>
  <c r="F3216" i="5"/>
  <c r="F3217" i="5"/>
  <c r="F3218" i="5"/>
  <c r="F3219" i="5"/>
  <c r="F3220" i="5"/>
  <c r="F3221" i="5"/>
  <c r="F3222" i="5"/>
  <c r="F3223" i="5"/>
  <c r="F3224" i="5"/>
  <c r="F3225" i="5"/>
  <c r="F3226" i="5"/>
  <c r="F3227" i="5"/>
  <c r="F3228" i="5"/>
  <c r="F3229" i="5"/>
  <c r="F3230" i="5"/>
  <c r="F3231" i="5"/>
  <c r="F3232" i="5"/>
  <c r="F3233" i="5"/>
  <c r="F3234" i="5"/>
  <c r="F3235" i="5"/>
  <c r="F3236" i="5"/>
  <c r="F3237" i="5"/>
  <c r="F3238" i="5"/>
  <c r="F3239" i="5"/>
  <c r="F3240" i="5"/>
  <c r="F3241" i="5"/>
  <c r="F3242" i="5"/>
  <c r="F3243" i="5"/>
  <c r="F3244" i="5"/>
  <c r="F3245" i="5"/>
  <c r="F3246" i="5"/>
  <c r="F3247" i="5"/>
  <c r="F3248" i="5"/>
  <c r="F3249" i="5"/>
  <c r="F3250" i="5"/>
  <c r="F3251" i="5"/>
  <c r="F3252" i="5"/>
  <c r="F3253" i="5"/>
  <c r="F3254" i="5"/>
  <c r="F3255" i="5"/>
  <c r="F3256" i="5"/>
  <c r="F3257" i="5"/>
  <c r="F3258" i="5"/>
  <c r="F3259" i="5"/>
  <c r="F3260" i="5"/>
  <c r="F3261" i="5"/>
  <c r="F3262" i="5"/>
  <c r="F3263" i="5"/>
  <c r="F3264" i="5"/>
  <c r="F3265" i="5"/>
  <c r="F3266" i="5"/>
  <c r="F3267" i="5"/>
  <c r="F3268" i="5"/>
  <c r="F3269" i="5"/>
  <c r="F3270" i="5"/>
  <c r="F3271" i="5"/>
  <c r="F3272" i="5"/>
  <c r="F3273" i="5"/>
  <c r="F3274" i="5"/>
  <c r="F3275" i="5"/>
  <c r="F3276" i="5"/>
  <c r="F3277" i="5"/>
  <c r="F3278" i="5"/>
  <c r="F3279" i="5"/>
  <c r="F3280" i="5"/>
  <c r="F3281" i="5"/>
  <c r="F3282" i="5"/>
  <c r="F3283" i="5"/>
  <c r="F3284" i="5"/>
  <c r="F3285" i="5"/>
  <c r="F3286" i="5"/>
  <c r="F3287" i="5"/>
  <c r="F3288" i="5"/>
  <c r="F3289" i="5"/>
  <c r="F3290" i="5"/>
  <c r="F3291" i="5"/>
  <c r="F3292" i="5"/>
  <c r="F3293" i="5"/>
  <c r="F3294" i="5"/>
  <c r="F3295" i="5"/>
  <c r="F3296" i="5"/>
  <c r="F3297" i="5"/>
  <c r="F3298" i="5"/>
  <c r="F3299" i="5"/>
  <c r="F3300" i="5"/>
  <c r="F3301" i="5"/>
  <c r="F3302" i="5"/>
  <c r="F3303" i="5"/>
  <c r="F3304" i="5"/>
  <c r="F3305" i="5"/>
  <c r="F3306" i="5"/>
  <c r="F3307" i="5"/>
  <c r="F3308" i="5"/>
  <c r="F3309" i="5"/>
  <c r="F3310" i="5"/>
  <c r="F3311" i="5"/>
  <c r="F3312" i="5"/>
  <c r="F3313" i="5"/>
  <c r="F3314" i="5"/>
  <c r="F3315" i="5"/>
  <c r="F3316" i="5"/>
  <c r="F3317" i="5"/>
  <c r="F3318" i="5"/>
  <c r="F3319" i="5"/>
  <c r="F3320" i="5"/>
  <c r="F3321" i="5"/>
  <c r="F3322" i="5"/>
  <c r="F3323" i="5"/>
  <c r="F3324" i="5"/>
  <c r="F3325" i="5"/>
  <c r="F3326" i="5"/>
  <c r="F3327" i="5"/>
  <c r="F3328" i="5"/>
  <c r="F3329" i="5"/>
  <c r="F3330" i="5"/>
  <c r="F3331" i="5"/>
  <c r="F3332" i="5"/>
  <c r="F3333" i="5"/>
  <c r="F3334" i="5"/>
  <c r="F3335" i="5"/>
  <c r="F3336" i="5"/>
  <c r="F3337" i="5"/>
  <c r="F3338" i="5"/>
  <c r="F3339" i="5"/>
  <c r="F3340" i="5"/>
  <c r="F3341" i="5"/>
  <c r="F3342" i="5"/>
  <c r="F3343" i="5"/>
  <c r="F3344" i="5"/>
  <c r="F3345" i="5"/>
  <c r="F3346" i="5"/>
  <c r="F3347" i="5"/>
  <c r="F3348" i="5"/>
  <c r="F3349" i="5"/>
  <c r="F3350" i="5"/>
  <c r="F3351" i="5"/>
  <c r="F3352" i="5"/>
  <c r="F3353" i="5"/>
  <c r="F3354" i="5"/>
  <c r="F3355" i="5"/>
  <c r="F3356" i="5"/>
  <c r="F3357" i="5"/>
  <c r="F3358" i="5"/>
  <c r="F3359" i="5"/>
  <c r="F3360" i="5"/>
  <c r="F3361" i="5"/>
  <c r="F3362" i="5"/>
  <c r="F3363" i="5"/>
  <c r="F3364" i="5"/>
  <c r="F3365" i="5"/>
  <c r="F3366" i="5"/>
  <c r="F3367" i="5"/>
  <c r="F3368" i="5"/>
  <c r="F3369" i="5"/>
  <c r="F3370" i="5"/>
  <c r="F3371" i="5"/>
  <c r="F3372" i="5"/>
  <c r="F3373" i="5"/>
  <c r="F3374" i="5"/>
  <c r="F3375" i="5"/>
  <c r="F3376" i="5"/>
  <c r="F3377" i="5"/>
  <c r="F3378" i="5"/>
  <c r="F3379" i="5"/>
  <c r="F3380" i="5"/>
  <c r="F3381" i="5"/>
  <c r="F3382" i="5"/>
  <c r="F3383" i="5"/>
  <c r="F3384" i="5"/>
  <c r="F3385" i="5"/>
  <c r="F3386" i="5"/>
  <c r="F3387" i="5"/>
  <c r="F3388" i="5"/>
  <c r="F3389" i="5"/>
  <c r="F3390" i="5"/>
  <c r="F3391" i="5"/>
  <c r="F3392" i="5"/>
  <c r="F3393" i="5"/>
  <c r="F3394" i="5"/>
  <c r="F3395" i="5"/>
  <c r="F3396" i="5"/>
  <c r="F3397" i="5"/>
  <c r="F3398" i="5"/>
  <c r="F3399" i="5"/>
  <c r="F3400" i="5"/>
  <c r="F3401" i="5"/>
  <c r="F3402" i="5"/>
  <c r="F3403" i="5"/>
  <c r="F3404" i="5"/>
  <c r="F3405" i="5"/>
  <c r="F3406" i="5"/>
  <c r="F3407" i="5"/>
  <c r="F3408" i="5"/>
  <c r="F3409" i="5"/>
  <c r="F3410" i="5"/>
  <c r="F3411" i="5"/>
  <c r="F3412" i="5"/>
  <c r="F3413" i="5"/>
  <c r="F3414" i="5"/>
  <c r="F3415" i="5"/>
  <c r="F3416" i="5"/>
  <c r="F3417" i="5"/>
  <c r="F3418" i="5"/>
  <c r="F3419" i="5"/>
  <c r="F3420" i="5"/>
  <c r="F3421" i="5"/>
  <c r="F3422" i="5"/>
  <c r="F3423" i="5"/>
  <c r="F3424" i="5"/>
  <c r="F3425" i="5"/>
  <c r="F3426" i="5"/>
  <c r="F3427" i="5"/>
  <c r="F3428" i="5"/>
  <c r="F3429" i="5"/>
  <c r="F3430" i="5"/>
  <c r="F3431" i="5"/>
  <c r="F3432" i="5"/>
  <c r="F3433" i="5"/>
  <c r="F3434" i="5"/>
  <c r="F3435" i="5"/>
  <c r="F3436" i="5"/>
  <c r="F3437" i="5"/>
  <c r="F3438" i="5"/>
  <c r="F3439" i="5"/>
  <c r="F3440" i="5"/>
  <c r="F3441" i="5"/>
  <c r="F3442" i="5"/>
  <c r="F3443" i="5"/>
  <c r="F3444" i="5"/>
  <c r="F3445" i="5"/>
  <c r="F3446" i="5"/>
  <c r="F3447" i="5"/>
  <c r="F3448" i="5"/>
  <c r="F3449" i="5"/>
  <c r="F3450" i="5"/>
  <c r="F3451" i="5"/>
  <c r="F3452" i="5"/>
  <c r="F3453" i="5"/>
  <c r="F3454" i="5"/>
  <c r="F3455" i="5"/>
  <c r="F3456" i="5"/>
  <c r="F3457" i="5"/>
  <c r="F3458" i="5"/>
  <c r="F3459" i="5"/>
  <c r="F3460" i="5"/>
  <c r="F3461" i="5"/>
  <c r="F3462" i="5"/>
  <c r="F3463" i="5"/>
  <c r="F3464" i="5"/>
  <c r="F3465" i="5"/>
  <c r="F3466" i="5"/>
  <c r="F3467" i="5"/>
  <c r="F3468" i="5"/>
  <c r="F3469" i="5"/>
  <c r="F3470" i="5"/>
  <c r="F3471" i="5"/>
  <c r="F3472" i="5"/>
  <c r="F3473" i="5"/>
  <c r="F3474" i="5"/>
  <c r="F3475" i="5"/>
  <c r="F3476" i="5"/>
  <c r="F3477" i="5"/>
  <c r="F3478" i="5"/>
  <c r="F3479" i="5"/>
  <c r="F3480" i="5"/>
  <c r="F3481" i="5"/>
  <c r="F3482" i="5"/>
  <c r="F3483" i="5"/>
  <c r="F3484" i="5"/>
  <c r="F3485" i="5"/>
  <c r="F3486" i="5"/>
  <c r="F3487" i="5"/>
  <c r="F3488" i="5"/>
  <c r="F3489" i="5"/>
  <c r="F3490" i="5"/>
  <c r="F3491" i="5"/>
  <c r="F3492" i="5"/>
  <c r="F3493" i="5"/>
  <c r="F3494" i="5"/>
  <c r="F3495" i="5"/>
  <c r="F3496" i="5"/>
  <c r="F3497" i="5"/>
  <c r="F3498" i="5"/>
  <c r="F3499" i="5"/>
  <c r="F3500" i="5"/>
  <c r="F3501" i="5"/>
  <c r="F3502" i="5"/>
  <c r="F3503" i="5"/>
  <c r="F3504" i="5"/>
  <c r="F3505" i="5"/>
  <c r="F3506" i="5"/>
  <c r="F3507" i="5"/>
  <c r="F3508" i="5"/>
  <c r="F3509" i="5"/>
  <c r="F3510" i="5"/>
  <c r="F3511" i="5"/>
  <c r="F3512" i="5"/>
  <c r="F3513" i="5"/>
  <c r="F3514" i="5"/>
  <c r="F3515" i="5"/>
  <c r="F3516" i="5"/>
  <c r="F3517" i="5"/>
  <c r="F3518" i="5"/>
  <c r="F3519" i="5"/>
  <c r="F3520" i="5"/>
  <c r="F3521" i="5"/>
  <c r="F3522" i="5"/>
  <c r="F3523" i="5"/>
  <c r="F3524" i="5"/>
  <c r="F3525" i="5"/>
  <c r="F3526" i="5"/>
  <c r="F3527" i="5"/>
  <c r="F3528" i="5"/>
  <c r="F3529" i="5"/>
  <c r="F3530" i="5"/>
  <c r="F3531" i="5"/>
  <c r="F3532" i="5"/>
  <c r="F3533" i="5"/>
  <c r="F3534" i="5"/>
  <c r="F3535" i="5"/>
  <c r="F3536" i="5"/>
  <c r="F3537" i="5"/>
  <c r="F3538" i="5"/>
  <c r="F3539" i="5"/>
  <c r="F3540" i="5"/>
  <c r="F3541" i="5"/>
  <c r="F3542" i="5"/>
  <c r="F3543" i="5"/>
  <c r="F3544" i="5"/>
  <c r="F3545" i="5"/>
  <c r="F3546" i="5"/>
  <c r="F3547" i="5"/>
  <c r="F3548" i="5"/>
  <c r="F3549" i="5"/>
  <c r="F3550" i="5"/>
  <c r="F3551" i="5"/>
  <c r="F3552" i="5"/>
  <c r="F3553" i="5"/>
  <c r="F3554" i="5"/>
  <c r="F3555" i="5"/>
  <c r="F3556" i="5"/>
  <c r="F3557" i="5"/>
  <c r="F3558" i="5"/>
  <c r="F3559" i="5"/>
  <c r="F3560" i="5"/>
  <c r="F3561" i="5"/>
  <c r="F3562" i="5"/>
  <c r="F3563" i="5"/>
  <c r="F3564" i="5"/>
  <c r="F3565" i="5"/>
  <c r="F3566" i="5"/>
  <c r="F3567" i="5"/>
  <c r="F3568" i="5"/>
  <c r="F3569" i="5"/>
  <c r="F3570" i="5"/>
  <c r="F3571" i="5"/>
  <c r="F3572" i="5"/>
  <c r="F3573" i="5"/>
  <c r="F3574" i="5"/>
  <c r="F3575" i="5"/>
  <c r="F3576" i="5"/>
  <c r="F3577" i="5"/>
  <c r="F3578" i="5"/>
  <c r="F3579" i="5"/>
  <c r="F3580" i="5"/>
  <c r="F3581" i="5"/>
  <c r="F3582" i="5"/>
  <c r="F3583" i="5"/>
  <c r="F3584" i="5"/>
  <c r="F3585" i="5"/>
  <c r="F3586" i="5"/>
  <c r="F3587" i="5"/>
  <c r="F3588" i="5"/>
  <c r="F3589" i="5"/>
  <c r="F3590" i="5"/>
  <c r="F3591" i="5"/>
  <c r="F3592" i="5"/>
  <c r="F3593" i="5"/>
  <c r="F3594" i="5"/>
  <c r="F3595" i="5"/>
  <c r="F3596" i="5"/>
  <c r="F3597" i="5"/>
  <c r="F3598" i="5"/>
  <c r="F3599" i="5"/>
  <c r="F3600" i="5"/>
  <c r="F3601" i="5"/>
  <c r="F3602" i="5"/>
  <c r="F3603" i="5"/>
  <c r="F3604" i="5"/>
  <c r="F3605" i="5"/>
  <c r="F3606" i="5"/>
  <c r="F3607" i="5"/>
  <c r="F3608" i="5"/>
  <c r="F3609" i="5"/>
  <c r="F3610" i="5"/>
  <c r="F3611" i="5"/>
  <c r="F3612" i="5"/>
  <c r="F3613" i="5"/>
  <c r="F3614" i="5"/>
  <c r="F3615" i="5"/>
  <c r="F3616" i="5"/>
  <c r="F3617" i="5"/>
  <c r="F3618" i="5"/>
  <c r="F3619" i="5"/>
  <c r="F3620" i="5"/>
  <c r="F3621" i="5"/>
  <c r="F3622" i="5"/>
  <c r="F3623" i="5"/>
  <c r="F3624" i="5"/>
  <c r="F3625" i="5"/>
  <c r="F3626" i="5"/>
  <c r="F3627" i="5"/>
  <c r="F3628" i="5"/>
  <c r="F3629" i="5"/>
  <c r="F3630" i="5"/>
  <c r="F3631" i="5"/>
  <c r="F3632" i="5"/>
  <c r="F3633" i="5"/>
  <c r="F3634" i="5"/>
  <c r="F3635" i="5"/>
  <c r="F3636" i="5"/>
  <c r="F3637" i="5"/>
  <c r="F3638" i="5"/>
  <c r="F3639" i="5"/>
  <c r="F3640" i="5"/>
  <c r="F3641" i="5"/>
  <c r="F3642" i="5"/>
  <c r="F3643" i="5"/>
  <c r="F3644" i="5"/>
  <c r="F3645" i="5"/>
  <c r="F3646" i="5"/>
  <c r="F3647" i="5"/>
  <c r="F3648" i="5"/>
  <c r="F3649" i="5"/>
  <c r="F3650" i="5"/>
  <c r="F3651" i="5"/>
  <c r="F3652" i="5"/>
  <c r="F3653" i="5"/>
  <c r="F3654" i="5"/>
  <c r="F3655" i="5"/>
  <c r="F3656" i="5"/>
  <c r="F3657" i="5"/>
  <c r="F3658" i="5"/>
  <c r="F3659" i="5"/>
  <c r="F3660" i="5"/>
  <c r="F3661" i="5"/>
  <c r="F3662" i="5"/>
  <c r="F3663" i="5"/>
  <c r="F3664" i="5"/>
  <c r="F3665" i="5"/>
  <c r="F3666" i="5"/>
  <c r="F3667" i="5"/>
  <c r="F3668" i="5"/>
  <c r="F3669" i="5"/>
  <c r="F3670" i="5"/>
  <c r="F3671" i="5"/>
  <c r="F3672" i="5"/>
  <c r="F3673" i="5"/>
  <c r="F3674" i="5"/>
  <c r="F3675" i="5"/>
  <c r="F3676" i="5"/>
  <c r="F3677" i="5"/>
  <c r="F3678" i="5"/>
  <c r="F3679" i="5"/>
  <c r="F3680" i="5"/>
  <c r="F3681" i="5"/>
  <c r="F3682" i="5"/>
  <c r="F3683" i="5"/>
  <c r="F3684" i="5"/>
  <c r="F3685" i="5"/>
  <c r="F3686" i="5"/>
  <c r="F3687" i="5"/>
  <c r="F3688" i="5"/>
  <c r="F3689" i="5"/>
  <c r="F3690" i="5"/>
  <c r="F3691" i="5"/>
  <c r="F3692" i="5"/>
  <c r="F3693" i="5"/>
  <c r="F3694" i="5"/>
  <c r="F3695" i="5"/>
  <c r="F3696" i="5"/>
  <c r="F3697" i="5"/>
  <c r="F3698" i="5"/>
  <c r="F3699" i="5"/>
  <c r="F3700" i="5"/>
  <c r="F3701" i="5"/>
  <c r="F3702" i="5"/>
  <c r="F3703" i="5"/>
  <c r="F3704" i="5"/>
  <c r="F3705" i="5"/>
  <c r="F3706" i="5"/>
  <c r="F3707" i="5"/>
  <c r="F3708" i="5"/>
  <c r="F3709" i="5"/>
  <c r="F3710" i="5"/>
  <c r="F3711" i="5"/>
  <c r="F3712" i="5"/>
  <c r="F3713" i="5"/>
  <c r="F3714" i="5"/>
  <c r="F3715" i="5"/>
  <c r="F3716" i="5"/>
  <c r="F3717" i="5"/>
  <c r="F3718" i="5"/>
  <c r="F3719" i="5"/>
  <c r="F3720" i="5"/>
  <c r="F3721" i="5"/>
  <c r="F3722" i="5"/>
  <c r="F3723" i="5"/>
  <c r="F3724" i="5"/>
  <c r="F3725" i="5"/>
  <c r="F3726" i="5"/>
  <c r="F3727" i="5"/>
  <c r="F3728" i="5"/>
  <c r="F3729" i="5"/>
  <c r="F3730" i="5"/>
  <c r="F3731" i="5"/>
  <c r="F3732" i="5"/>
  <c r="F3733" i="5"/>
  <c r="F3734" i="5"/>
  <c r="F3735" i="5"/>
  <c r="F3736" i="5"/>
  <c r="F3737" i="5"/>
  <c r="F3738" i="5"/>
  <c r="F3739" i="5"/>
  <c r="F3740" i="5"/>
  <c r="F3741" i="5"/>
  <c r="F3742" i="5"/>
  <c r="F3743" i="5"/>
  <c r="F3744" i="5"/>
  <c r="F3745" i="5"/>
  <c r="F3746" i="5"/>
  <c r="F3747" i="5"/>
  <c r="F3748" i="5"/>
  <c r="F3749" i="5"/>
  <c r="F3750" i="5"/>
  <c r="F3751" i="5"/>
  <c r="F3752" i="5"/>
  <c r="F3753" i="5"/>
  <c r="F3754" i="5"/>
  <c r="F3755" i="5"/>
  <c r="F3756" i="5"/>
  <c r="F3757" i="5"/>
  <c r="F3758" i="5"/>
  <c r="F3759" i="5"/>
  <c r="F3760" i="5"/>
  <c r="F3761" i="5"/>
  <c r="F3762" i="5"/>
  <c r="F3763" i="5"/>
  <c r="F3764" i="5"/>
  <c r="F3765" i="5"/>
  <c r="F3766" i="5"/>
  <c r="F3767" i="5"/>
  <c r="F3768" i="5"/>
  <c r="F3769" i="5"/>
  <c r="F3770" i="5"/>
  <c r="F3771" i="5"/>
  <c r="F3772" i="5"/>
  <c r="F3773" i="5"/>
  <c r="F3774" i="5"/>
  <c r="F3775" i="5"/>
  <c r="F3776" i="5"/>
  <c r="F3777" i="5"/>
  <c r="F3778" i="5"/>
  <c r="F3779" i="5"/>
  <c r="F3780" i="5"/>
  <c r="F3781" i="5"/>
  <c r="F3782" i="5"/>
  <c r="F3783" i="5"/>
  <c r="F3784" i="5"/>
  <c r="F3785" i="5"/>
  <c r="F3786" i="5"/>
  <c r="F3787" i="5"/>
  <c r="F3788" i="5"/>
  <c r="F3789" i="5"/>
  <c r="F3790" i="5"/>
  <c r="F3791" i="5"/>
  <c r="F3792" i="5"/>
  <c r="F3793" i="5"/>
  <c r="F3794" i="5"/>
  <c r="F3795" i="5"/>
  <c r="F3796" i="5"/>
  <c r="F3797" i="5"/>
  <c r="F3798" i="5"/>
  <c r="F3799" i="5"/>
  <c r="F3800" i="5"/>
  <c r="F3801" i="5"/>
  <c r="F3802" i="5"/>
  <c r="F3803" i="5"/>
  <c r="F3804" i="5"/>
  <c r="F3805" i="5"/>
  <c r="F3806" i="5"/>
  <c r="F3807" i="5"/>
  <c r="F3808" i="5"/>
  <c r="F3809" i="5"/>
  <c r="F3810" i="5"/>
  <c r="F3811" i="5"/>
  <c r="F3812" i="5"/>
  <c r="F3813" i="5"/>
  <c r="F3814" i="5"/>
  <c r="F3815" i="5"/>
  <c r="F3816" i="5"/>
  <c r="F3817" i="5"/>
  <c r="F3818" i="5"/>
  <c r="F3819" i="5"/>
  <c r="F3820" i="5"/>
  <c r="F3821" i="5"/>
  <c r="F3822" i="5"/>
  <c r="F3823" i="5"/>
  <c r="F3824" i="5"/>
  <c r="F3825" i="5"/>
  <c r="F3826" i="5"/>
  <c r="F3827" i="5"/>
  <c r="F3828" i="5"/>
  <c r="F3829" i="5"/>
  <c r="F3830" i="5"/>
  <c r="F3831" i="5"/>
  <c r="F3832" i="5"/>
  <c r="F3833" i="5"/>
  <c r="F3834" i="5"/>
  <c r="F3835" i="5"/>
  <c r="F3836" i="5"/>
  <c r="F3837" i="5"/>
  <c r="F3838" i="5"/>
  <c r="F3839" i="5"/>
  <c r="F3840" i="5"/>
  <c r="F3841" i="5"/>
  <c r="F3842" i="5"/>
  <c r="F3843" i="5"/>
  <c r="F3844" i="5"/>
  <c r="F3845" i="5"/>
  <c r="F3846" i="5"/>
  <c r="F3847" i="5"/>
  <c r="F3848" i="5"/>
  <c r="F3849" i="5"/>
  <c r="F3850" i="5"/>
  <c r="F3851" i="5"/>
  <c r="F3852" i="5"/>
  <c r="F3853" i="5"/>
  <c r="F3854" i="5"/>
  <c r="F3855" i="5"/>
  <c r="F3856" i="5"/>
  <c r="F3857" i="5"/>
  <c r="F3858" i="5"/>
  <c r="F3859" i="5"/>
  <c r="F3860" i="5"/>
  <c r="F3861" i="5"/>
  <c r="F3862" i="5"/>
  <c r="F3863" i="5"/>
  <c r="F3864" i="5"/>
  <c r="F3865" i="5"/>
  <c r="F3866" i="5"/>
  <c r="F3867" i="5"/>
  <c r="F3868" i="5"/>
  <c r="F3869" i="5"/>
  <c r="F3870" i="5"/>
  <c r="F3871" i="5"/>
  <c r="F3872" i="5"/>
  <c r="F3873" i="5"/>
  <c r="F3874" i="5"/>
  <c r="F3875" i="5"/>
  <c r="F3876" i="5"/>
  <c r="F3877" i="5"/>
  <c r="F3878" i="5"/>
  <c r="F3879" i="5"/>
  <c r="F3880" i="5"/>
  <c r="F3881" i="5"/>
  <c r="F3882" i="5"/>
  <c r="F3883" i="5"/>
  <c r="F3884" i="5"/>
  <c r="F3885" i="5"/>
  <c r="F3886" i="5"/>
  <c r="F3887" i="5"/>
  <c r="F3888" i="5"/>
  <c r="F3889" i="5"/>
  <c r="F3890" i="5"/>
  <c r="F3891" i="5"/>
  <c r="F3892" i="5"/>
  <c r="F3893" i="5"/>
  <c r="F3894" i="5"/>
  <c r="F3895" i="5"/>
  <c r="F3896" i="5"/>
  <c r="F3897" i="5"/>
  <c r="F3898" i="5"/>
  <c r="F3899" i="5"/>
  <c r="F3900" i="5"/>
  <c r="F3901" i="5"/>
  <c r="F3902" i="5"/>
  <c r="F3903" i="5"/>
  <c r="F3904" i="5"/>
  <c r="F3905" i="5"/>
  <c r="F3906" i="5"/>
  <c r="F3907" i="5"/>
  <c r="F3908" i="5"/>
  <c r="F3909" i="5"/>
  <c r="F3910" i="5"/>
  <c r="F3911" i="5"/>
  <c r="F3912" i="5"/>
  <c r="F3913" i="5"/>
  <c r="F3914" i="5"/>
  <c r="F3915" i="5"/>
  <c r="F3916" i="5"/>
  <c r="F3917" i="5"/>
  <c r="F3918" i="5"/>
  <c r="F3919" i="5"/>
  <c r="F3920" i="5"/>
  <c r="F3921" i="5"/>
  <c r="F3922" i="5"/>
  <c r="F3923" i="5"/>
  <c r="F3924" i="5"/>
  <c r="F3925" i="5"/>
  <c r="F3926" i="5"/>
  <c r="F3927" i="5"/>
  <c r="F3928" i="5"/>
  <c r="F3929" i="5"/>
  <c r="F3930" i="5"/>
  <c r="F3931" i="5"/>
  <c r="F3932" i="5"/>
  <c r="F3933" i="5"/>
  <c r="F3934" i="5"/>
  <c r="F3935" i="5"/>
  <c r="F3936" i="5"/>
  <c r="F3937" i="5"/>
  <c r="F3938" i="5"/>
  <c r="F3939" i="5"/>
  <c r="F3940" i="5"/>
  <c r="F3941" i="5"/>
  <c r="F3942" i="5"/>
  <c r="F3943" i="5"/>
  <c r="F3944" i="5"/>
  <c r="F3945" i="5"/>
  <c r="F3946" i="5"/>
  <c r="F3947" i="5"/>
  <c r="F3948" i="5"/>
  <c r="F3949" i="5"/>
  <c r="F3950" i="5"/>
  <c r="F3951" i="5"/>
  <c r="F3952" i="5"/>
  <c r="F3953" i="5"/>
  <c r="F3954" i="5"/>
  <c r="F3955" i="5"/>
  <c r="F3956" i="5"/>
  <c r="F3957" i="5"/>
  <c r="F3958" i="5"/>
  <c r="F3959" i="5"/>
  <c r="F3960" i="5"/>
  <c r="F3961" i="5"/>
  <c r="F3962" i="5"/>
  <c r="F3963" i="5"/>
  <c r="F3964" i="5"/>
  <c r="F3965" i="5"/>
  <c r="F3966" i="5"/>
  <c r="F3967" i="5"/>
  <c r="F3968" i="5"/>
  <c r="F3969" i="5"/>
  <c r="F3970" i="5"/>
  <c r="F3971" i="5"/>
  <c r="F3972" i="5"/>
  <c r="F3973" i="5"/>
  <c r="F3974" i="5"/>
  <c r="F3975" i="5"/>
  <c r="F3976" i="5"/>
  <c r="F3977" i="5"/>
  <c r="F3978" i="5"/>
  <c r="F3979" i="5"/>
  <c r="F3980" i="5"/>
  <c r="F3981" i="5"/>
  <c r="F3982" i="5"/>
  <c r="F3983" i="5"/>
  <c r="F3984" i="5"/>
  <c r="F3985" i="5"/>
  <c r="F3986" i="5"/>
  <c r="F3987" i="5"/>
  <c r="F3988" i="5"/>
  <c r="F3989" i="5"/>
  <c r="F3990" i="5"/>
  <c r="F3991" i="5"/>
  <c r="F3992" i="5"/>
  <c r="F3993" i="5"/>
  <c r="F3994" i="5"/>
  <c r="F3995" i="5"/>
  <c r="F3996" i="5"/>
  <c r="F3997" i="5"/>
  <c r="F3998" i="5"/>
  <c r="F3999" i="5"/>
  <c r="F4000" i="5"/>
  <c r="F4001" i="5"/>
  <c r="F4002" i="5"/>
  <c r="F4003" i="5"/>
  <c r="F4004" i="5"/>
  <c r="F4005" i="5"/>
  <c r="F4006" i="5"/>
  <c r="F4007" i="5"/>
  <c r="F4008" i="5"/>
  <c r="F4009" i="5"/>
  <c r="F4010" i="5"/>
  <c r="F4011" i="5"/>
  <c r="F4012" i="5"/>
  <c r="F4013" i="5"/>
  <c r="F4014" i="5"/>
  <c r="F4015" i="5"/>
  <c r="F4016" i="5"/>
  <c r="F4017" i="5"/>
  <c r="F4018" i="5"/>
  <c r="F4019" i="5"/>
  <c r="F4020" i="5"/>
  <c r="F4021" i="5"/>
  <c r="F4022" i="5"/>
  <c r="F4023" i="5"/>
  <c r="F4024" i="5"/>
  <c r="F4025" i="5"/>
  <c r="F4026" i="5"/>
  <c r="F4027" i="5"/>
  <c r="F4028" i="5"/>
  <c r="F4029" i="5"/>
  <c r="F4030" i="5"/>
  <c r="F4031" i="5"/>
  <c r="F4032" i="5"/>
  <c r="F4033" i="5"/>
  <c r="F4034" i="5"/>
  <c r="F4035" i="5"/>
  <c r="F4036" i="5"/>
  <c r="F4037" i="5"/>
  <c r="F4038" i="5"/>
  <c r="F4039" i="5"/>
  <c r="F4040" i="5"/>
  <c r="F4041" i="5"/>
  <c r="F4042" i="5"/>
  <c r="F4043" i="5"/>
  <c r="F4044" i="5"/>
  <c r="F4045" i="5"/>
  <c r="F4046" i="5"/>
  <c r="F4047" i="5"/>
  <c r="F4048" i="5"/>
  <c r="F4049" i="5"/>
  <c r="F4050" i="5"/>
  <c r="F4051" i="5"/>
  <c r="F4052" i="5"/>
  <c r="F4053" i="5"/>
  <c r="F4054" i="5"/>
  <c r="F4055" i="5"/>
  <c r="F4056" i="5"/>
  <c r="F4057" i="5"/>
  <c r="F4058" i="5"/>
  <c r="F4059" i="5"/>
  <c r="F4060" i="5"/>
  <c r="F4061" i="5"/>
  <c r="F4062" i="5"/>
  <c r="F4063" i="5"/>
  <c r="F4064" i="5"/>
  <c r="F4065" i="5"/>
  <c r="F4066" i="5"/>
  <c r="F4067" i="5"/>
  <c r="F4068" i="5"/>
  <c r="F4069" i="5"/>
  <c r="F4070" i="5"/>
  <c r="F4071" i="5"/>
  <c r="F4072" i="5"/>
  <c r="F4073" i="5"/>
  <c r="F4074" i="5"/>
  <c r="F4075" i="5"/>
  <c r="F4076" i="5"/>
  <c r="F4077" i="5"/>
  <c r="F4078" i="5"/>
  <c r="F4079" i="5"/>
  <c r="F4080" i="5"/>
  <c r="F4081" i="5"/>
  <c r="F4082" i="5"/>
  <c r="F4083" i="5"/>
  <c r="F4084" i="5"/>
  <c r="F4085" i="5"/>
  <c r="F4086" i="5"/>
  <c r="F4087" i="5"/>
  <c r="F4088" i="5"/>
  <c r="F4089" i="5"/>
  <c r="F4090" i="5"/>
  <c r="F4091" i="5"/>
  <c r="F4092" i="5"/>
  <c r="F4093" i="5"/>
  <c r="F4094" i="5"/>
  <c r="F4095" i="5"/>
  <c r="C5" i="34"/>
  <c r="D5" i="34"/>
  <c r="C6" i="34"/>
  <c r="D6" i="34"/>
  <c r="D9" i="37"/>
  <c r="D8" i="37"/>
  <c r="D7" i="37"/>
  <c r="D6" i="37"/>
  <c r="D5" i="37"/>
  <c r="I30" i="37"/>
  <c r="J30" i="37"/>
  <c r="K30" i="37"/>
  <c r="L30" i="37"/>
  <c r="H30" i="37"/>
  <c r="L2" i="9"/>
  <c r="L16" i="9"/>
  <c r="AQ8" i="9"/>
  <c r="K22" i="9"/>
  <c r="K23" i="9"/>
  <c r="K24" i="9"/>
  <c r="O3" i="9"/>
  <c r="C14" i="2"/>
  <c r="C27" i="2"/>
  <c r="C40" i="2"/>
  <c r="C53" i="2"/>
  <c r="D53" i="2"/>
  <c r="F3" i="2"/>
  <c r="E14" i="2"/>
  <c r="E53" i="2"/>
  <c r="F53" i="2"/>
  <c r="D3" i="2"/>
  <c r="G53" i="2"/>
  <c r="C15" i="2"/>
  <c r="C28" i="2"/>
  <c r="C41" i="2"/>
  <c r="C54" i="2"/>
  <c r="D54" i="2"/>
  <c r="F4" i="2"/>
  <c r="E15" i="2"/>
  <c r="E54" i="2"/>
  <c r="F54" i="2"/>
  <c r="D4" i="2"/>
  <c r="G54" i="2"/>
  <c r="C16" i="2"/>
  <c r="C29" i="2"/>
  <c r="C42" i="2"/>
  <c r="C55" i="2"/>
  <c r="D55" i="2"/>
  <c r="F5" i="2"/>
  <c r="E16" i="2"/>
  <c r="E55" i="2"/>
  <c r="F55" i="2"/>
  <c r="D5" i="2"/>
  <c r="G55" i="2"/>
  <c r="C17" i="2"/>
  <c r="C30" i="2"/>
  <c r="C43" i="2"/>
  <c r="C56" i="2"/>
  <c r="D56" i="2"/>
  <c r="F6" i="2"/>
  <c r="E17" i="2"/>
  <c r="E56" i="2"/>
  <c r="F56" i="2"/>
  <c r="D6" i="2"/>
  <c r="G56" i="2"/>
  <c r="C18" i="2"/>
  <c r="C31" i="2"/>
  <c r="C44" i="2"/>
  <c r="C57" i="2"/>
  <c r="D57" i="2"/>
  <c r="F7" i="2"/>
  <c r="E18" i="2"/>
  <c r="E57" i="2"/>
  <c r="F57" i="2"/>
  <c r="D7" i="2"/>
  <c r="G57" i="2"/>
  <c r="C19" i="2"/>
  <c r="C32" i="2"/>
  <c r="C45" i="2"/>
  <c r="C58" i="2"/>
  <c r="D58" i="2"/>
  <c r="F8" i="2"/>
  <c r="E19" i="2"/>
  <c r="E58" i="2"/>
  <c r="F58" i="2"/>
  <c r="D8" i="2"/>
  <c r="G58" i="2"/>
  <c r="C20" i="2"/>
  <c r="C33" i="2"/>
  <c r="C46" i="2"/>
  <c r="C59" i="2"/>
  <c r="D59" i="2"/>
  <c r="F9" i="2"/>
  <c r="E20" i="2"/>
  <c r="E59" i="2"/>
  <c r="F59" i="2"/>
  <c r="D9" i="2"/>
  <c r="G59" i="2"/>
  <c r="D60" i="2"/>
  <c r="E60" i="2"/>
  <c r="F60" i="2"/>
  <c r="K6" i="2"/>
  <c r="E61" i="2"/>
  <c r="G61" i="2"/>
  <c r="C5" i="11"/>
  <c r="H5" i="11"/>
  <c r="D17" i="11"/>
  <c r="I5" i="11"/>
  <c r="J5" i="11"/>
  <c r="C6" i="11"/>
  <c r="H6" i="11"/>
  <c r="I6" i="11"/>
  <c r="J6" i="11"/>
  <c r="C7" i="11"/>
  <c r="H7" i="11"/>
  <c r="D18" i="11"/>
  <c r="I7" i="11"/>
  <c r="J7" i="11"/>
  <c r="C8" i="11"/>
  <c r="H8" i="11"/>
  <c r="I8" i="11"/>
  <c r="J8" i="11"/>
  <c r="C9" i="11"/>
  <c r="H9" i="11"/>
  <c r="I9" i="11"/>
  <c r="J9" i="11"/>
  <c r="C10" i="11"/>
  <c r="H10" i="11"/>
  <c r="I10" i="11"/>
  <c r="J10" i="11"/>
  <c r="C4" i="11"/>
  <c r="H4" i="11"/>
  <c r="D16" i="11"/>
  <c r="I4" i="11"/>
  <c r="J4" i="11"/>
  <c r="J11" i="11"/>
  <c r="I11" i="11"/>
  <c r="D12" i="34"/>
  <c r="E28" i="34"/>
  <c r="D5" i="4"/>
  <c r="D3" i="4"/>
  <c r="D4" i="4"/>
  <c r="C12" i="34"/>
  <c r="E27" i="34"/>
  <c r="D11" i="34"/>
  <c r="D28" i="34"/>
  <c r="C11" i="34"/>
  <c r="D27" i="34"/>
  <c r="D10" i="34"/>
  <c r="C28" i="34"/>
  <c r="C10" i="34"/>
  <c r="C27" i="34"/>
  <c r="F4" i="4"/>
  <c r="V4" i="34"/>
  <c r="F5" i="4"/>
  <c r="V5" i="34"/>
  <c r="F3" i="4"/>
  <c r="F6" i="4"/>
  <c r="V6" i="34"/>
  <c r="E4" i="4"/>
  <c r="U4" i="34"/>
  <c r="E5" i="4"/>
  <c r="U5" i="34"/>
  <c r="E3" i="4"/>
  <c r="E6" i="4"/>
  <c r="U6" i="34"/>
  <c r="T4" i="34"/>
  <c r="T5" i="34"/>
  <c r="V3" i="34"/>
  <c r="U3" i="34"/>
  <c r="T3" i="34"/>
  <c r="D13" i="34"/>
  <c r="C13" i="34"/>
  <c r="I28" i="34"/>
  <c r="G6" i="4"/>
  <c r="C4" i="35"/>
  <c r="E4" i="35"/>
  <c r="G4" i="35"/>
  <c r="C5" i="35"/>
  <c r="E5" i="35"/>
  <c r="G5" i="35"/>
  <c r="C6" i="35"/>
  <c r="E6" i="35"/>
  <c r="G6" i="35"/>
  <c r="C7" i="35"/>
  <c r="E7" i="35"/>
  <c r="G7" i="35"/>
  <c r="C8" i="35"/>
  <c r="E8" i="35"/>
  <c r="G8" i="35"/>
  <c r="C9" i="35"/>
  <c r="E9" i="35"/>
  <c r="G9" i="35"/>
  <c r="C3" i="35"/>
  <c r="E3" i="35"/>
  <c r="G3" i="35"/>
  <c r="S12" i="19"/>
  <c r="S13" i="19"/>
  <c r="S14" i="19"/>
  <c r="S15" i="19"/>
  <c r="S16" i="19"/>
  <c r="S17" i="19"/>
  <c r="S18" i="19"/>
  <c r="S19" i="19"/>
  <c r="S20" i="19"/>
  <c r="S21" i="19"/>
  <c r="S22" i="19"/>
  <c r="S23" i="19"/>
  <c r="S11" i="19"/>
  <c r="G4" i="2"/>
  <c r="F4" i="35"/>
  <c r="G5" i="2"/>
  <c r="F5" i="35"/>
  <c r="G6" i="2"/>
  <c r="F6" i="35"/>
  <c r="G7" i="2"/>
  <c r="F7" i="35"/>
  <c r="G8" i="2"/>
  <c r="F8" i="35"/>
  <c r="G9" i="2"/>
  <c r="F9" i="35"/>
  <c r="G3" i="2"/>
  <c r="G10" i="2"/>
  <c r="F10" i="35"/>
  <c r="F10" i="2"/>
  <c r="E10" i="35"/>
  <c r="F3" i="35"/>
  <c r="O4" i="9"/>
  <c r="P4" i="9"/>
  <c r="O5" i="9"/>
  <c r="P5" i="9"/>
  <c r="Q5" i="9"/>
  <c r="O6" i="9"/>
  <c r="P6" i="9"/>
  <c r="Q6" i="9"/>
  <c r="R6" i="9"/>
  <c r="O7" i="9"/>
  <c r="P7" i="9"/>
  <c r="Q7" i="9"/>
  <c r="R7" i="9"/>
  <c r="S7" i="9"/>
  <c r="O8" i="9"/>
  <c r="P8" i="9"/>
  <c r="Q8" i="9"/>
  <c r="R8" i="9"/>
  <c r="S8" i="9"/>
  <c r="T8" i="9"/>
  <c r="O9" i="9"/>
  <c r="P9" i="9"/>
  <c r="Q9" i="9"/>
  <c r="R9" i="9"/>
  <c r="S9" i="9"/>
  <c r="T9" i="9"/>
  <c r="U9" i="9"/>
  <c r="O10" i="9"/>
  <c r="P10" i="9"/>
  <c r="Q10" i="9"/>
  <c r="R10" i="9"/>
  <c r="S10" i="9"/>
  <c r="T10" i="9"/>
  <c r="U10" i="9"/>
  <c r="V10" i="9"/>
  <c r="O11" i="9"/>
  <c r="P11" i="9"/>
  <c r="Q11" i="9"/>
  <c r="R11" i="9"/>
  <c r="S11" i="9"/>
  <c r="T11" i="9"/>
  <c r="U11" i="9"/>
  <c r="V11" i="9"/>
  <c r="W11" i="9"/>
  <c r="O12" i="9"/>
  <c r="P12" i="9"/>
  <c r="Q12" i="9"/>
  <c r="R12" i="9"/>
  <c r="S12" i="9"/>
  <c r="T12" i="9"/>
  <c r="U12" i="9"/>
  <c r="V12" i="9"/>
  <c r="W12" i="9"/>
  <c r="X12" i="9"/>
  <c r="O13" i="9"/>
  <c r="P13" i="9"/>
  <c r="Q13" i="9"/>
  <c r="R13" i="9"/>
  <c r="S13" i="9"/>
  <c r="T13" i="9"/>
  <c r="U13" i="9"/>
  <c r="V13" i="9"/>
  <c r="W13" i="9"/>
  <c r="X13" i="9"/>
  <c r="Y13" i="9"/>
  <c r="O14" i="9"/>
  <c r="P14" i="9"/>
  <c r="Q14" i="9"/>
  <c r="R14" i="9"/>
  <c r="S14" i="9"/>
  <c r="T14" i="9"/>
  <c r="U14" i="9"/>
  <c r="V14" i="9"/>
  <c r="W14" i="9"/>
  <c r="X14" i="9"/>
  <c r="Y14" i="9"/>
  <c r="Z14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M2" i="5"/>
  <c r="M3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20" i="5"/>
  <c r="M1121" i="5"/>
  <c r="M1122" i="5"/>
  <c r="M1123" i="5"/>
  <c r="M1124" i="5"/>
  <c r="M1125" i="5"/>
  <c r="M1126" i="5"/>
  <c r="M1127" i="5"/>
  <c r="M1128" i="5"/>
  <c r="M1129" i="5"/>
  <c r="M1130" i="5"/>
  <c r="M1131" i="5"/>
  <c r="M1132" i="5"/>
  <c r="M1133" i="5"/>
  <c r="M1134" i="5"/>
  <c r="M1135" i="5"/>
  <c r="M1136" i="5"/>
  <c r="M1137" i="5"/>
  <c r="M1138" i="5"/>
  <c r="M1139" i="5"/>
  <c r="M1140" i="5"/>
  <c r="M1141" i="5"/>
  <c r="M1142" i="5"/>
  <c r="M1143" i="5"/>
  <c r="M1144" i="5"/>
  <c r="M1145" i="5"/>
  <c r="M1146" i="5"/>
  <c r="M1147" i="5"/>
  <c r="M1148" i="5"/>
  <c r="M1149" i="5"/>
  <c r="M1150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63" i="5"/>
  <c r="M1164" i="5"/>
  <c r="M1165" i="5"/>
  <c r="M1166" i="5"/>
  <c r="M1167" i="5"/>
  <c r="M1168" i="5"/>
  <c r="M1169" i="5"/>
  <c r="M1170" i="5"/>
  <c r="M1171" i="5"/>
  <c r="M1172" i="5"/>
  <c r="M1173" i="5"/>
  <c r="M1174" i="5"/>
  <c r="M1175" i="5"/>
  <c r="M1176" i="5"/>
  <c r="M1177" i="5"/>
  <c r="M1178" i="5"/>
  <c r="M1179" i="5"/>
  <c r="M1180" i="5"/>
  <c r="M1181" i="5"/>
  <c r="M1182" i="5"/>
  <c r="M1183" i="5"/>
  <c r="M1184" i="5"/>
  <c r="M1185" i="5"/>
  <c r="M1186" i="5"/>
  <c r="M1187" i="5"/>
  <c r="M1188" i="5"/>
  <c r="M1189" i="5"/>
  <c r="M1190" i="5"/>
  <c r="M1191" i="5"/>
  <c r="M1192" i="5"/>
  <c r="M1193" i="5"/>
  <c r="M1194" i="5"/>
  <c r="M1195" i="5"/>
  <c r="M1196" i="5"/>
  <c r="M1197" i="5"/>
  <c r="M1198" i="5"/>
  <c r="M1199" i="5"/>
  <c r="M1200" i="5"/>
  <c r="M1201" i="5"/>
  <c r="M1202" i="5"/>
  <c r="M1203" i="5"/>
  <c r="M1204" i="5"/>
  <c r="M1205" i="5"/>
  <c r="M1206" i="5"/>
  <c r="M1207" i="5"/>
  <c r="M1208" i="5"/>
  <c r="M1209" i="5"/>
  <c r="M1210" i="5"/>
  <c r="M1211" i="5"/>
  <c r="M1212" i="5"/>
  <c r="M1213" i="5"/>
  <c r="M1214" i="5"/>
  <c r="M1215" i="5"/>
  <c r="M1216" i="5"/>
  <c r="M1217" i="5"/>
  <c r="M1218" i="5"/>
  <c r="M1219" i="5"/>
  <c r="M1220" i="5"/>
  <c r="M1221" i="5"/>
  <c r="M1222" i="5"/>
  <c r="M1223" i="5"/>
  <c r="M1224" i="5"/>
  <c r="M1225" i="5"/>
  <c r="M1226" i="5"/>
  <c r="M1227" i="5"/>
  <c r="M1228" i="5"/>
  <c r="M1229" i="5"/>
  <c r="M1230" i="5"/>
  <c r="M1231" i="5"/>
  <c r="M1232" i="5"/>
  <c r="M1233" i="5"/>
  <c r="M1234" i="5"/>
  <c r="M1235" i="5"/>
  <c r="M1236" i="5"/>
  <c r="M1237" i="5"/>
  <c r="M1238" i="5"/>
  <c r="M1239" i="5"/>
  <c r="M1240" i="5"/>
  <c r="M1241" i="5"/>
  <c r="M1242" i="5"/>
  <c r="M1243" i="5"/>
  <c r="M1244" i="5"/>
  <c r="M1245" i="5"/>
  <c r="M1246" i="5"/>
  <c r="M1247" i="5"/>
  <c r="M1248" i="5"/>
  <c r="M1249" i="5"/>
  <c r="M1250" i="5"/>
  <c r="M1251" i="5"/>
  <c r="M1252" i="5"/>
  <c r="M1253" i="5"/>
  <c r="M1254" i="5"/>
  <c r="M1255" i="5"/>
  <c r="M1256" i="5"/>
  <c r="M1257" i="5"/>
  <c r="M1258" i="5"/>
  <c r="M1259" i="5"/>
  <c r="M1260" i="5"/>
  <c r="M1261" i="5"/>
  <c r="M1262" i="5"/>
  <c r="M1263" i="5"/>
  <c r="M1264" i="5"/>
  <c r="M1265" i="5"/>
  <c r="M1266" i="5"/>
  <c r="M1267" i="5"/>
  <c r="M1268" i="5"/>
  <c r="M1269" i="5"/>
  <c r="M1270" i="5"/>
  <c r="M1271" i="5"/>
  <c r="M1272" i="5"/>
  <c r="M1273" i="5"/>
  <c r="M1274" i="5"/>
  <c r="M1275" i="5"/>
  <c r="M1276" i="5"/>
  <c r="M1277" i="5"/>
  <c r="M1278" i="5"/>
  <c r="M1279" i="5"/>
  <c r="M1280" i="5"/>
  <c r="M1281" i="5"/>
  <c r="M1282" i="5"/>
  <c r="M1283" i="5"/>
  <c r="M1284" i="5"/>
  <c r="M1285" i="5"/>
  <c r="M1286" i="5"/>
  <c r="M1287" i="5"/>
  <c r="M1288" i="5"/>
  <c r="M1289" i="5"/>
  <c r="M1290" i="5"/>
  <c r="M1291" i="5"/>
  <c r="M1292" i="5"/>
  <c r="M1293" i="5"/>
  <c r="M1294" i="5"/>
  <c r="M1295" i="5"/>
  <c r="M1296" i="5"/>
  <c r="M1297" i="5"/>
  <c r="M1298" i="5"/>
  <c r="M1299" i="5"/>
  <c r="M1300" i="5"/>
  <c r="M1301" i="5"/>
  <c r="M1302" i="5"/>
  <c r="M1303" i="5"/>
  <c r="M1304" i="5"/>
  <c r="M1305" i="5"/>
  <c r="M1306" i="5"/>
  <c r="M1307" i="5"/>
  <c r="M1308" i="5"/>
  <c r="M1309" i="5"/>
  <c r="M1310" i="5"/>
  <c r="M1311" i="5"/>
  <c r="M1312" i="5"/>
  <c r="M1313" i="5"/>
  <c r="M1314" i="5"/>
  <c r="M1315" i="5"/>
  <c r="M1316" i="5"/>
  <c r="M1317" i="5"/>
  <c r="M1318" i="5"/>
  <c r="M1319" i="5"/>
  <c r="M1320" i="5"/>
  <c r="M1321" i="5"/>
  <c r="M1322" i="5"/>
  <c r="M1323" i="5"/>
  <c r="M1324" i="5"/>
  <c r="M1325" i="5"/>
  <c r="M1326" i="5"/>
  <c r="M1327" i="5"/>
  <c r="M1328" i="5"/>
  <c r="M1329" i="5"/>
  <c r="M1330" i="5"/>
  <c r="M1331" i="5"/>
  <c r="M1332" i="5"/>
  <c r="M1333" i="5"/>
  <c r="M1334" i="5"/>
  <c r="M1335" i="5"/>
  <c r="M1336" i="5"/>
  <c r="M1337" i="5"/>
  <c r="M1338" i="5"/>
  <c r="M1339" i="5"/>
  <c r="M1340" i="5"/>
  <c r="M1341" i="5"/>
  <c r="M1342" i="5"/>
  <c r="M1343" i="5"/>
  <c r="M1344" i="5"/>
  <c r="M1345" i="5"/>
  <c r="M1346" i="5"/>
  <c r="M1347" i="5"/>
  <c r="M1348" i="5"/>
  <c r="M1349" i="5"/>
  <c r="M1350" i="5"/>
  <c r="M1351" i="5"/>
  <c r="M1352" i="5"/>
  <c r="M1353" i="5"/>
  <c r="M1354" i="5"/>
  <c r="M1355" i="5"/>
  <c r="M1356" i="5"/>
  <c r="M1357" i="5"/>
  <c r="M1358" i="5"/>
  <c r="M1359" i="5"/>
  <c r="M1360" i="5"/>
  <c r="M1361" i="5"/>
  <c r="M1362" i="5"/>
  <c r="M1363" i="5"/>
  <c r="M1364" i="5"/>
  <c r="M1365" i="5"/>
  <c r="M1366" i="5"/>
  <c r="M1367" i="5"/>
  <c r="M1368" i="5"/>
  <c r="M1369" i="5"/>
  <c r="M1370" i="5"/>
  <c r="M1371" i="5"/>
  <c r="M1372" i="5"/>
  <c r="M1373" i="5"/>
  <c r="M1374" i="5"/>
  <c r="M1375" i="5"/>
  <c r="M1376" i="5"/>
  <c r="M1377" i="5"/>
  <c r="M1378" i="5"/>
  <c r="M1379" i="5"/>
  <c r="M1380" i="5"/>
  <c r="M1381" i="5"/>
  <c r="M1382" i="5"/>
  <c r="M1383" i="5"/>
  <c r="M1384" i="5"/>
  <c r="M1385" i="5"/>
  <c r="M1386" i="5"/>
  <c r="M1387" i="5"/>
  <c r="M1388" i="5"/>
  <c r="M1389" i="5"/>
  <c r="M1390" i="5"/>
  <c r="M1391" i="5"/>
  <c r="M1392" i="5"/>
  <c r="M1393" i="5"/>
  <c r="M1394" i="5"/>
  <c r="M1395" i="5"/>
  <c r="M1396" i="5"/>
  <c r="M1397" i="5"/>
  <c r="M1398" i="5"/>
  <c r="M1399" i="5"/>
  <c r="M1400" i="5"/>
  <c r="M1401" i="5"/>
  <c r="M1402" i="5"/>
  <c r="M1403" i="5"/>
  <c r="M1404" i="5"/>
  <c r="M1405" i="5"/>
  <c r="M1406" i="5"/>
  <c r="M1407" i="5"/>
  <c r="M1408" i="5"/>
  <c r="M1409" i="5"/>
  <c r="M1410" i="5"/>
  <c r="M1411" i="5"/>
  <c r="M1412" i="5"/>
  <c r="M1413" i="5"/>
  <c r="M1414" i="5"/>
  <c r="M1415" i="5"/>
  <c r="M1416" i="5"/>
  <c r="M1417" i="5"/>
  <c r="M1418" i="5"/>
  <c r="M1419" i="5"/>
  <c r="M1420" i="5"/>
  <c r="M1421" i="5"/>
  <c r="M1422" i="5"/>
  <c r="M1423" i="5"/>
  <c r="M1424" i="5"/>
  <c r="M1425" i="5"/>
  <c r="M1426" i="5"/>
  <c r="M1427" i="5"/>
  <c r="M1428" i="5"/>
  <c r="M1429" i="5"/>
  <c r="M1430" i="5"/>
  <c r="M1431" i="5"/>
  <c r="M1432" i="5"/>
  <c r="M1433" i="5"/>
  <c r="M1434" i="5"/>
  <c r="M1435" i="5"/>
  <c r="M1436" i="5"/>
  <c r="M1437" i="5"/>
  <c r="M1438" i="5"/>
  <c r="M1439" i="5"/>
  <c r="M1440" i="5"/>
  <c r="M1441" i="5"/>
  <c r="M1442" i="5"/>
  <c r="M1443" i="5"/>
  <c r="M1444" i="5"/>
  <c r="M1445" i="5"/>
  <c r="M1446" i="5"/>
  <c r="M1447" i="5"/>
  <c r="M1448" i="5"/>
  <c r="M1449" i="5"/>
  <c r="M1450" i="5"/>
  <c r="M1451" i="5"/>
  <c r="M1452" i="5"/>
  <c r="M1453" i="5"/>
  <c r="M1454" i="5"/>
  <c r="M1455" i="5"/>
  <c r="M1456" i="5"/>
  <c r="M1457" i="5"/>
  <c r="M1458" i="5"/>
  <c r="M1459" i="5"/>
  <c r="M1460" i="5"/>
  <c r="M1461" i="5"/>
  <c r="M1462" i="5"/>
  <c r="M1463" i="5"/>
  <c r="M1464" i="5"/>
  <c r="M1465" i="5"/>
  <c r="M1466" i="5"/>
  <c r="M1467" i="5"/>
  <c r="M1468" i="5"/>
  <c r="M1469" i="5"/>
  <c r="M1470" i="5"/>
  <c r="M1471" i="5"/>
  <c r="M1472" i="5"/>
  <c r="M1473" i="5"/>
  <c r="M1474" i="5"/>
  <c r="M1475" i="5"/>
  <c r="M1476" i="5"/>
  <c r="M1477" i="5"/>
  <c r="M1478" i="5"/>
  <c r="M1479" i="5"/>
  <c r="M1480" i="5"/>
  <c r="M1481" i="5"/>
  <c r="M1482" i="5"/>
  <c r="M1483" i="5"/>
  <c r="M1484" i="5"/>
  <c r="M1485" i="5"/>
  <c r="M1486" i="5"/>
  <c r="M1487" i="5"/>
  <c r="M1488" i="5"/>
  <c r="M1489" i="5"/>
  <c r="M1490" i="5"/>
  <c r="M1491" i="5"/>
  <c r="M1492" i="5"/>
  <c r="M1493" i="5"/>
  <c r="M1494" i="5"/>
  <c r="M1495" i="5"/>
  <c r="M1496" i="5"/>
  <c r="M1497" i="5"/>
  <c r="M1498" i="5"/>
  <c r="M1499" i="5"/>
  <c r="M1500" i="5"/>
  <c r="M1501" i="5"/>
  <c r="M1502" i="5"/>
  <c r="M1503" i="5"/>
  <c r="M1504" i="5"/>
  <c r="M1505" i="5"/>
  <c r="M1506" i="5"/>
  <c r="M1507" i="5"/>
  <c r="M1508" i="5"/>
  <c r="M1509" i="5"/>
  <c r="M1510" i="5"/>
  <c r="M1511" i="5"/>
  <c r="M1512" i="5"/>
  <c r="M1513" i="5"/>
  <c r="M1514" i="5"/>
  <c r="M1515" i="5"/>
  <c r="M1516" i="5"/>
  <c r="M1517" i="5"/>
  <c r="M1518" i="5"/>
  <c r="M1519" i="5"/>
  <c r="M1520" i="5"/>
  <c r="M1521" i="5"/>
  <c r="M1522" i="5"/>
  <c r="M1523" i="5"/>
  <c r="M1524" i="5"/>
  <c r="M1525" i="5"/>
  <c r="M1526" i="5"/>
  <c r="M1527" i="5"/>
  <c r="M1528" i="5"/>
  <c r="M1529" i="5"/>
  <c r="M1530" i="5"/>
  <c r="M1531" i="5"/>
  <c r="M1532" i="5"/>
  <c r="M1533" i="5"/>
  <c r="M1534" i="5"/>
  <c r="M1535" i="5"/>
  <c r="M1536" i="5"/>
  <c r="M1537" i="5"/>
  <c r="M1538" i="5"/>
  <c r="M1539" i="5"/>
  <c r="M1540" i="5"/>
  <c r="M1541" i="5"/>
  <c r="M1542" i="5"/>
  <c r="M1543" i="5"/>
  <c r="M1544" i="5"/>
  <c r="M1545" i="5"/>
  <c r="M1546" i="5"/>
  <c r="M1547" i="5"/>
  <c r="M1548" i="5"/>
  <c r="M1549" i="5"/>
  <c r="M1550" i="5"/>
  <c r="M1551" i="5"/>
  <c r="M1552" i="5"/>
  <c r="M1553" i="5"/>
  <c r="M1554" i="5"/>
  <c r="M1555" i="5"/>
  <c r="M1556" i="5"/>
  <c r="M1557" i="5"/>
  <c r="M1558" i="5"/>
  <c r="M1559" i="5"/>
  <c r="M1560" i="5"/>
  <c r="M1561" i="5"/>
  <c r="M1562" i="5"/>
  <c r="M1563" i="5"/>
  <c r="M1564" i="5"/>
  <c r="M1565" i="5"/>
  <c r="M1566" i="5"/>
  <c r="M1567" i="5"/>
  <c r="M1568" i="5"/>
  <c r="M1569" i="5"/>
  <c r="M1570" i="5"/>
  <c r="M1571" i="5"/>
  <c r="M1572" i="5"/>
  <c r="M1573" i="5"/>
  <c r="M1574" i="5"/>
  <c r="M1575" i="5"/>
  <c r="M1576" i="5"/>
  <c r="M1577" i="5"/>
  <c r="M1578" i="5"/>
  <c r="M1579" i="5"/>
  <c r="M1580" i="5"/>
  <c r="M1581" i="5"/>
  <c r="M1582" i="5"/>
  <c r="M1583" i="5"/>
  <c r="M1584" i="5"/>
  <c r="M1585" i="5"/>
  <c r="M1586" i="5"/>
  <c r="M1587" i="5"/>
  <c r="M1588" i="5"/>
  <c r="M1589" i="5"/>
  <c r="M1590" i="5"/>
  <c r="M1591" i="5"/>
  <c r="M1592" i="5"/>
  <c r="M1593" i="5"/>
  <c r="M1594" i="5"/>
  <c r="M1595" i="5"/>
  <c r="M1596" i="5"/>
  <c r="M1597" i="5"/>
  <c r="M1598" i="5"/>
  <c r="M1599" i="5"/>
  <c r="M1600" i="5"/>
  <c r="M1601" i="5"/>
  <c r="M1602" i="5"/>
  <c r="M1603" i="5"/>
  <c r="M1604" i="5"/>
  <c r="M1605" i="5"/>
  <c r="M1606" i="5"/>
  <c r="M1607" i="5"/>
  <c r="M1608" i="5"/>
  <c r="M1609" i="5"/>
  <c r="M1610" i="5"/>
  <c r="M1611" i="5"/>
  <c r="M1612" i="5"/>
  <c r="M1613" i="5"/>
  <c r="M1614" i="5"/>
  <c r="M1615" i="5"/>
  <c r="M1616" i="5"/>
  <c r="M1617" i="5"/>
  <c r="M1618" i="5"/>
  <c r="M1619" i="5"/>
  <c r="M1620" i="5"/>
  <c r="M1621" i="5"/>
  <c r="M1622" i="5"/>
  <c r="M1623" i="5"/>
  <c r="M1624" i="5"/>
  <c r="M1625" i="5"/>
  <c r="M1626" i="5"/>
  <c r="M1627" i="5"/>
  <c r="M1628" i="5"/>
  <c r="M1629" i="5"/>
  <c r="M1630" i="5"/>
  <c r="M1631" i="5"/>
  <c r="M1632" i="5"/>
  <c r="M1633" i="5"/>
  <c r="M1634" i="5"/>
  <c r="M1635" i="5"/>
  <c r="M1636" i="5"/>
  <c r="M1637" i="5"/>
  <c r="M1638" i="5"/>
  <c r="M1639" i="5"/>
  <c r="M1640" i="5"/>
  <c r="M1641" i="5"/>
  <c r="M1642" i="5"/>
  <c r="M1643" i="5"/>
  <c r="M1644" i="5"/>
  <c r="M1645" i="5"/>
  <c r="M1646" i="5"/>
  <c r="M1647" i="5"/>
  <c r="M1648" i="5"/>
  <c r="M1649" i="5"/>
  <c r="M1650" i="5"/>
  <c r="M1651" i="5"/>
  <c r="M1652" i="5"/>
  <c r="M1653" i="5"/>
  <c r="M1654" i="5"/>
  <c r="M1655" i="5"/>
  <c r="M1656" i="5"/>
  <c r="M1657" i="5"/>
  <c r="M1658" i="5"/>
  <c r="M1659" i="5"/>
  <c r="M1660" i="5"/>
  <c r="M1661" i="5"/>
  <c r="M1662" i="5"/>
  <c r="M1663" i="5"/>
  <c r="M1664" i="5"/>
  <c r="M1665" i="5"/>
  <c r="M1666" i="5"/>
  <c r="M1667" i="5"/>
  <c r="M1668" i="5"/>
  <c r="M1669" i="5"/>
  <c r="M1670" i="5"/>
  <c r="M1671" i="5"/>
  <c r="M1672" i="5"/>
  <c r="M1673" i="5"/>
  <c r="M1674" i="5"/>
  <c r="M1675" i="5"/>
  <c r="M1676" i="5"/>
  <c r="M1677" i="5"/>
  <c r="M1678" i="5"/>
  <c r="M1679" i="5"/>
  <c r="M1680" i="5"/>
  <c r="M1681" i="5"/>
  <c r="M1682" i="5"/>
  <c r="M1683" i="5"/>
  <c r="M1684" i="5"/>
  <c r="M1685" i="5"/>
  <c r="M1686" i="5"/>
  <c r="M1687" i="5"/>
  <c r="M1688" i="5"/>
  <c r="M1689" i="5"/>
  <c r="M1690" i="5"/>
  <c r="M1691" i="5"/>
  <c r="M1692" i="5"/>
  <c r="M1693" i="5"/>
  <c r="M1694" i="5"/>
  <c r="M1695" i="5"/>
  <c r="M1696" i="5"/>
  <c r="M1697" i="5"/>
  <c r="M1698" i="5"/>
  <c r="M1699" i="5"/>
  <c r="M1700" i="5"/>
  <c r="M1701" i="5"/>
  <c r="M1702" i="5"/>
  <c r="M1703" i="5"/>
  <c r="M1704" i="5"/>
  <c r="M1705" i="5"/>
  <c r="M1706" i="5"/>
  <c r="M1707" i="5"/>
  <c r="M1708" i="5"/>
  <c r="M1709" i="5"/>
  <c r="M1710" i="5"/>
  <c r="M1711" i="5"/>
  <c r="M1712" i="5"/>
  <c r="M1713" i="5"/>
  <c r="M1714" i="5"/>
  <c r="M1715" i="5"/>
  <c r="M1716" i="5"/>
  <c r="M1717" i="5"/>
  <c r="M1718" i="5"/>
  <c r="M1719" i="5"/>
  <c r="M1720" i="5"/>
  <c r="M1721" i="5"/>
  <c r="M1722" i="5"/>
  <c r="M1723" i="5"/>
  <c r="M1724" i="5"/>
  <c r="M1725" i="5"/>
  <c r="M1726" i="5"/>
  <c r="M1727" i="5"/>
  <c r="M1728" i="5"/>
  <c r="M1729" i="5"/>
  <c r="M1730" i="5"/>
  <c r="M1731" i="5"/>
  <c r="M1732" i="5"/>
  <c r="M1733" i="5"/>
  <c r="M1734" i="5"/>
  <c r="M1735" i="5"/>
  <c r="M1736" i="5"/>
  <c r="M1737" i="5"/>
  <c r="M1738" i="5"/>
  <c r="M1739" i="5"/>
  <c r="M1740" i="5"/>
  <c r="M1741" i="5"/>
  <c r="M1742" i="5"/>
  <c r="M1743" i="5"/>
  <c r="M1744" i="5"/>
  <c r="M1745" i="5"/>
  <c r="M1746" i="5"/>
  <c r="M1747" i="5"/>
  <c r="M1748" i="5"/>
  <c r="M1749" i="5"/>
  <c r="M1750" i="5"/>
  <c r="M1751" i="5"/>
  <c r="M1752" i="5"/>
  <c r="M1753" i="5"/>
  <c r="M1754" i="5"/>
  <c r="M1755" i="5"/>
  <c r="M1756" i="5"/>
  <c r="M1757" i="5"/>
  <c r="M1758" i="5"/>
  <c r="M1759" i="5"/>
  <c r="M1760" i="5"/>
  <c r="M1761" i="5"/>
  <c r="M1762" i="5"/>
  <c r="M1763" i="5"/>
  <c r="M1764" i="5"/>
  <c r="M1765" i="5"/>
  <c r="M1766" i="5"/>
  <c r="M1767" i="5"/>
  <c r="M1768" i="5"/>
  <c r="M1769" i="5"/>
  <c r="M1770" i="5"/>
  <c r="M1771" i="5"/>
  <c r="M1772" i="5"/>
  <c r="M1773" i="5"/>
  <c r="M1774" i="5"/>
  <c r="M1775" i="5"/>
  <c r="M1776" i="5"/>
  <c r="M1777" i="5"/>
  <c r="M1778" i="5"/>
  <c r="M1779" i="5"/>
  <c r="M1780" i="5"/>
  <c r="M1781" i="5"/>
  <c r="M1782" i="5"/>
  <c r="M1783" i="5"/>
  <c r="M1784" i="5"/>
  <c r="M1785" i="5"/>
  <c r="M1786" i="5"/>
  <c r="M1787" i="5"/>
  <c r="M1788" i="5"/>
  <c r="M1789" i="5"/>
  <c r="M1790" i="5"/>
  <c r="M1791" i="5"/>
  <c r="M1792" i="5"/>
  <c r="M1793" i="5"/>
  <c r="M1794" i="5"/>
  <c r="M1795" i="5"/>
  <c r="M1796" i="5"/>
  <c r="M1797" i="5"/>
  <c r="M1798" i="5"/>
  <c r="M1799" i="5"/>
  <c r="M1800" i="5"/>
  <c r="M1801" i="5"/>
  <c r="M1802" i="5"/>
  <c r="M1803" i="5"/>
  <c r="M1804" i="5"/>
  <c r="M1805" i="5"/>
  <c r="M1806" i="5"/>
  <c r="M1807" i="5"/>
  <c r="M1808" i="5"/>
  <c r="M1809" i="5"/>
  <c r="M1810" i="5"/>
  <c r="M1811" i="5"/>
  <c r="M1812" i="5"/>
  <c r="M1813" i="5"/>
  <c r="M1814" i="5"/>
  <c r="M1815" i="5"/>
  <c r="M1816" i="5"/>
  <c r="M1817" i="5"/>
  <c r="M1818" i="5"/>
  <c r="M1819" i="5"/>
  <c r="M1820" i="5"/>
  <c r="M1821" i="5"/>
  <c r="M1822" i="5"/>
  <c r="M1823" i="5"/>
  <c r="M1824" i="5"/>
  <c r="M1825" i="5"/>
  <c r="M1826" i="5"/>
  <c r="M1827" i="5"/>
  <c r="M1828" i="5"/>
  <c r="M1829" i="5"/>
  <c r="M1830" i="5"/>
  <c r="M1831" i="5"/>
  <c r="M1832" i="5"/>
  <c r="M1833" i="5"/>
  <c r="M1834" i="5"/>
  <c r="M1835" i="5"/>
  <c r="M1836" i="5"/>
  <c r="M1837" i="5"/>
  <c r="M1838" i="5"/>
  <c r="M1839" i="5"/>
  <c r="M1840" i="5"/>
  <c r="M1841" i="5"/>
  <c r="M1842" i="5"/>
  <c r="M1843" i="5"/>
  <c r="M1844" i="5"/>
  <c r="M1845" i="5"/>
  <c r="M1846" i="5"/>
  <c r="M1847" i="5"/>
  <c r="M1848" i="5"/>
  <c r="M1849" i="5"/>
  <c r="M1850" i="5"/>
  <c r="M1851" i="5"/>
  <c r="M1852" i="5"/>
  <c r="M1853" i="5"/>
  <c r="M1854" i="5"/>
  <c r="M1855" i="5"/>
  <c r="M1856" i="5"/>
  <c r="M1857" i="5"/>
  <c r="M1858" i="5"/>
  <c r="M1859" i="5"/>
  <c r="M1860" i="5"/>
  <c r="M1861" i="5"/>
  <c r="M1862" i="5"/>
  <c r="M1863" i="5"/>
  <c r="M1864" i="5"/>
  <c r="M1865" i="5"/>
  <c r="M1866" i="5"/>
  <c r="M1867" i="5"/>
  <c r="M1868" i="5"/>
  <c r="M1869" i="5"/>
  <c r="M1870" i="5"/>
  <c r="M1871" i="5"/>
  <c r="M1872" i="5"/>
  <c r="M1873" i="5"/>
  <c r="M1874" i="5"/>
  <c r="M1875" i="5"/>
  <c r="M1876" i="5"/>
  <c r="M1877" i="5"/>
  <c r="M1878" i="5"/>
  <c r="M1879" i="5"/>
  <c r="M1880" i="5"/>
  <c r="M1881" i="5"/>
  <c r="M1882" i="5"/>
  <c r="M1883" i="5"/>
  <c r="M1884" i="5"/>
  <c r="M1885" i="5"/>
  <c r="M1886" i="5"/>
  <c r="M1887" i="5"/>
  <c r="M1888" i="5"/>
  <c r="M1889" i="5"/>
  <c r="M1890" i="5"/>
  <c r="M1891" i="5"/>
  <c r="M1892" i="5"/>
  <c r="M1893" i="5"/>
  <c r="M1894" i="5"/>
  <c r="M1895" i="5"/>
  <c r="M1896" i="5"/>
  <c r="M1897" i="5"/>
  <c r="M1898" i="5"/>
  <c r="M1899" i="5"/>
  <c r="M1900" i="5"/>
  <c r="M1901" i="5"/>
  <c r="M1902" i="5"/>
  <c r="M1903" i="5"/>
  <c r="M1904" i="5"/>
  <c r="M1905" i="5"/>
  <c r="M1906" i="5"/>
  <c r="M1907" i="5"/>
  <c r="M1908" i="5"/>
  <c r="M1909" i="5"/>
  <c r="M1910" i="5"/>
  <c r="M1911" i="5"/>
  <c r="M1912" i="5"/>
  <c r="M1913" i="5"/>
  <c r="M1914" i="5"/>
  <c r="M1915" i="5"/>
  <c r="M1916" i="5"/>
  <c r="M1917" i="5"/>
  <c r="M1918" i="5"/>
  <c r="M1919" i="5"/>
  <c r="M1920" i="5"/>
  <c r="M1921" i="5"/>
  <c r="M1922" i="5"/>
  <c r="M1923" i="5"/>
  <c r="M1924" i="5"/>
  <c r="M1925" i="5"/>
  <c r="M1926" i="5"/>
  <c r="M1927" i="5"/>
  <c r="M1928" i="5"/>
  <c r="M1929" i="5"/>
  <c r="M1930" i="5"/>
  <c r="M1931" i="5"/>
  <c r="M1932" i="5"/>
  <c r="M1933" i="5"/>
  <c r="M1934" i="5"/>
  <c r="M1935" i="5"/>
  <c r="M1936" i="5"/>
  <c r="M1937" i="5"/>
  <c r="M1938" i="5"/>
  <c r="M1939" i="5"/>
  <c r="M1940" i="5"/>
  <c r="M1941" i="5"/>
  <c r="M1942" i="5"/>
  <c r="M1943" i="5"/>
  <c r="M1944" i="5"/>
  <c r="M1945" i="5"/>
  <c r="M1946" i="5"/>
  <c r="M1947" i="5"/>
  <c r="M1948" i="5"/>
  <c r="M1949" i="5"/>
  <c r="M1950" i="5"/>
  <c r="M1951" i="5"/>
  <c r="M1952" i="5"/>
  <c r="M1953" i="5"/>
  <c r="M1954" i="5"/>
  <c r="M1955" i="5"/>
  <c r="M1956" i="5"/>
  <c r="M1957" i="5"/>
  <c r="M1958" i="5"/>
  <c r="M1959" i="5"/>
  <c r="M1960" i="5"/>
  <c r="M1961" i="5"/>
  <c r="M1962" i="5"/>
  <c r="M1963" i="5"/>
  <c r="M1964" i="5"/>
  <c r="M1965" i="5"/>
  <c r="M1966" i="5"/>
  <c r="M1967" i="5"/>
  <c r="M1968" i="5"/>
  <c r="M1969" i="5"/>
  <c r="M1970" i="5"/>
  <c r="M1971" i="5"/>
  <c r="M1972" i="5"/>
  <c r="M1973" i="5"/>
  <c r="M1974" i="5"/>
  <c r="M1975" i="5"/>
  <c r="M1976" i="5"/>
  <c r="M1977" i="5"/>
  <c r="M1978" i="5"/>
  <c r="M1979" i="5"/>
  <c r="M1980" i="5"/>
  <c r="M1981" i="5"/>
  <c r="M1982" i="5"/>
  <c r="M1983" i="5"/>
  <c r="M1984" i="5"/>
  <c r="M1985" i="5"/>
  <c r="M1986" i="5"/>
  <c r="M1987" i="5"/>
  <c r="M1988" i="5"/>
  <c r="M1989" i="5"/>
  <c r="M1990" i="5"/>
  <c r="M1991" i="5"/>
  <c r="M1992" i="5"/>
  <c r="M1993" i="5"/>
  <c r="M1994" i="5"/>
  <c r="M1995" i="5"/>
  <c r="M1996" i="5"/>
  <c r="M1997" i="5"/>
  <c r="M1998" i="5"/>
  <c r="M1999" i="5"/>
  <c r="M2000" i="5"/>
  <c r="M2001" i="5"/>
  <c r="M2002" i="5"/>
  <c r="M2003" i="5"/>
  <c r="M2004" i="5"/>
  <c r="M2005" i="5"/>
  <c r="M2006" i="5"/>
  <c r="M2007" i="5"/>
  <c r="M2008" i="5"/>
  <c r="M2009" i="5"/>
  <c r="M2010" i="5"/>
  <c r="M2011" i="5"/>
  <c r="M2012" i="5"/>
  <c r="M2013" i="5"/>
  <c r="M2014" i="5"/>
  <c r="M2015" i="5"/>
  <c r="M2016" i="5"/>
  <c r="M2017" i="5"/>
  <c r="M2018" i="5"/>
  <c r="M2019" i="5"/>
  <c r="M2020" i="5"/>
  <c r="M2021" i="5"/>
  <c r="M2022" i="5"/>
  <c r="M2023" i="5"/>
  <c r="M2024" i="5"/>
  <c r="M2025" i="5"/>
  <c r="M2026" i="5"/>
  <c r="M2027" i="5"/>
  <c r="M2028" i="5"/>
  <c r="M2029" i="5"/>
  <c r="M2030" i="5"/>
  <c r="M2031" i="5"/>
  <c r="M2032" i="5"/>
  <c r="M2033" i="5"/>
  <c r="M2034" i="5"/>
  <c r="M2035" i="5"/>
  <c r="M2036" i="5"/>
  <c r="M2037" i="5"/>
  <c r="M2038" i="5"/>
  <c r="M2039" i="5"/>
  <c r="M2040" i="5"/>
  <c r="M2041" i="5"/>
  <c r="M2042" i="5"/>
  <c r="M2043" i="5"/>
  <c r="M2044" i="5"/>
  <c r="M2045" i="5"/>
  <c r="M2046" i="5"/>
  <c r="M2047" i="5"/>
  <c r="M2048" i="5"/>
  <c r="M2049" i="5"/>
  <c r="M2050" i="5"/>
  <c r="M2051" i="5"/>
  <c r="M2052" i="5"/>
  <c r="M2053" i="5"/>
  <c r="M2054" i="5"/>
  <c r="M2055" i="5"/>
  <c r="M2056" i="5"/>
  <c r="M2057" i="5"/>
  <c r="M2058" i="5"/>
  <c r="M2059" i="5"/>
  <c r="M2060" i="5"/>
  <c r="M2061" i="5"/>
  <c r="M2062" i="5"/>
  <c r="M2063" i="5"/>
  <c r="M2064" i="5"/>
  <c r="M2065" i="5"/>
  <c r="M2066" i="5"/>
  <c r="M2067" i="5"/>
  <c r="M2068" i="5"/>
  <c r="M2069" i="5"/>
  <c r="M2070" i="5"/>
  <c r="M2071" i="5"/>
  <c r="M2072" i="5"/>
  <c r="M2073" i="5"/>
  <c r="M2074" i="5"/>
  <c r="M2075" i="5"/>
  <c r="M2076" i="5"/>
  <c r="M2077" i="5"/>
  <c r="M2078" i="5"/>
  <c r="M2079" i="5"/>
  <c r="M2080" i="5"/>
  <c r="M2081" i="5"/>
  <c r="M2082" i="5"/>
  <c r="M2083" i="5"/>
  <c r="M2084" i="5"/>
  <c r="M2085" i="5"/>
  <c r="M2086" i="5"/>
  <c r="M2087" i="5"/>
  <c r="M2088" i="5"/>
  <c r="M2089" i="5"/>
  <c r="M2090" i="5"/>
  <c r="M2091" i="5"/>
  <c r="M2092" i="5"/>
  <c r="M2093" i="5"/>
  <c r="M2094" i="5"/>
  <c r="M2095" i="5"/>
  <c r="M2096" i="5"/>
  <c r="M2097" i="5"/>
  <c r="M2098" i="5"/>
  <c r="M2099" i="5"/>
  <c r="M2100" i="5"/>
  <c r="M2101" i="5"/>
  <c r="M2102" i="5"/>
  <c r="M2103" i="5"/>
  <c r="M2104" i="5"/>
  <c r="M2105" i="5"/>
  <c r="M2106" i="5"/>
  <c r="M2107" i="5"/>
  <c r="M2108" i="5"/>
  <c r="M2109" i="5"/>
  <c r="M2110" i="5"/>
  <c r="M2111" i="5"/>
  <c r="M2112" i="5"/>
  <c r="M2113" i="5"/>
  <c r="M2114" i="5"/>
  <c r="M2115" i="5"/>
  <c r="M2116" i="5"/>
  <c r="M2117" i="5"/>
  <c r="M2118" i="5"/>
  <c r="M2119" i="5"/>
  <c r="M2120" i="5"/>
  <c r="M2121" i="5"/>
  <c r="M2122" i="5"/>
  <c r="M2123" i="5"/>
  <c r="M2124" i="5"/>
  <c r="M2125" i="5"/>
  <c r="M2126" i="5"/>
  <c r="M2127" i="5"/>
  <c r="M2128" i="5"/>
  <c r="M2129" i="5"/>
  <c r="M2130" i="5"/>
  <c r="M2131" i="5"/>
  <c r="M2132" i="5"/>
  <c r="M2133" i="5"/>
  <c r="M2134" i="5"/>
  <c r="M2135" i="5"/>
  <c r="M2136" i="5"/>
  <c r="M2137" i="5"/>
  <c r="M2138" i="5"/>
  <c r="M2139" i="5"/>
  <c r="M2140" i="5"/>
  <c r="M2141" i="5"/>
  <c r="M2142" i="5"/>
  <c r="M2143" i="5"/>
  <c r="M2144" i="5"/>
  <c r="M2145" i="5"/>
  <c r="M2146" i="5"/>
  <c r="M2147" i="5"/>
  <c r="M2148" i="5"/>
  <c r="M2149" i="5"/>
  <c r="M2150" i="5"/>
  <c r="M2151" i="5"/>
  <c r="M2152" i="5"/>
  <c r="M2153" i="5"/>
  <c r="M2154" i="5"/>
  <c r="M2155" i="5"/>
  <c r="M2156" i="5"/>
  <c r="M2157" i="5"/>
  <c r="M2158" i="5"/>
  <c r="M2159" i="5"/>
  <c r="M2160" i="5"/>
  <c r="M2161" i="5"/>
  <c r="M2162" i="5"/>
  <c r="M2163" i="5"/>
  <c r="M2164" i="5"/>
  <c r="M2165" i="5"/>
  <c r="M2166" i="5"/>
  <c r="M2167" i="5"/>
  <c r="M2168" i="5"/>
  <c r="M2169" i="5"/>
  <c r="M2170" i="5"/>
  <c r="M2171" i="5"/>
  <c r="M2172" i="5"/>
  <c r="M2173" i="5"/>
  <c r="M2174" i="5"/>
  <c r="M2175" i="5"/>
  <c r="M2176" i="5"/>
  <c r="M2177" i="5"/>
  <c r="M2178" i="5"/>
  <c r="M2179" i="5"/>
  <c r="M2180" i="5"/>
  <c r="M2181" i="5"/>
  <c r="M2182" i="5"/>
  <c r="M2183" i="5"/>
  <c r="M2184" i="5"/>
  <c r="M2185" i="5"/>
  <c r="M2186" i="5"/>
  <c r="M2187" i="5"/>
  <c r="M2188" i="5"/>
  <c r="M2189" i="5"/>
  <c r="M2190" i="5"/>
  <c r="M2191" i="5"/>
  <c r="M2192" i="5"/>
  <c r="M2193" i="5"/>
  <c r="M2194" i="5"/>
  <c r="M2195" i="5"/>
  <c r="M2196" i="5"/>
  <c r="M2197" i="5"/>
  <c r="M2198" i="5"/>
  <c r="M2199" i="5"/>
  <c r="M2200" i="5"/>
  <c r="M2201" i="5"/>
  <c r="M2202" i="5"/>
  <c r="M2203" i="5"/>
  <c r="M2204" i="5"/>
  <c r="M2205" i="5"/>
  <c r="M2206" i="5"/>
  <c r="M2207" i="5"/>
  <c r="M2208" i="5"/>
  <c r="M2209" i="5"/>
  <c r="M2210" i="5"/>
  <c r="M2211" i="5"/>
  <c r="M2212" i="5"/>
  <c r="M2213" i="5"/>
  <c r="M2214" i="5"/>
  <c r="M2215" i="5"/>
  <c r="M2216" i="5"/>
  <c r="M2217" i="5"/>
  <c r="M2218" i="5"/>
  <c r="M2219" i="5"/>
  <c r="M2220" i="5"/>
  <c r="M2221" i="5"/>
  <c r="M2222" i="5"/>
  <c r="M2223" i="5"/>
  <c r="M2224" i="5"/>
  <c r="M2225" i="5"/>
  <c r="M2226" i="5"/>
  <c r="M2227" i="5"/>
  <c r="M2228" i="5"/>
  <c r="M2229" i="5"/>
  <c r="M2230" i="5"/>
  <c r="M2231" i="5"/>
  <c r="M2232" i="5"/>
  <c r="M2233" i="5"/>
  <c r="M2234" i="5"/>
  <c r="M2235" i="5"/>
  <c r="M2236" i="5"/>
  <c r="M2237" i="5"/>
  <c r="M2238" i="5"/>
  <c r="M2239" i="5"/>
  <c r="M2240" i="5"/>
  <c r="M2241" i="5"/>
  <c r="M2242" i="5"/>
  <c r="M2243" i="5"/>
  <c r="M2244" i="5"/>
  <c r="M2245" i="5"/>
  <c r="M2246" i="5"/>
  <c r="M2247" i="5"/>
  <c r="M2248" i="5"/>
  <c r="M2249" i="5"/>
  <c r="M2250" i="5"/>
  <c r="M2251" i="5"/>
  <c r="M2252" i="5"/>
  <c r="M2253" i="5"/>
  <c r="M2254" i="5"/>
  <c r="M2255" i="5"/>
  <c r="M2256" i="5"/>
  <c r="M2257" i="5"/>
  <c r="M2258" i="5"/>
  <c r="M2259" i="5"/>
  <c r="M2260" i="5"/>
  <c r="M2261" i="5"/>
  <c r="M2262" i="5"/>
  <c r="M2263" i="5"/>
  <c r="M2264" i="5"/>
  <c r="M2265" i="5"/>
  <c r="M2266" i="5"/>
  <c r="M2267" i="5"/>
  <c r="M2268" i="5"/>
  <c r="M2269" i="5"/>
  <c r="M2270" i="5"/>
  <c r="M2271" i="5"/>
  <c r="M2272" i="5"/>
  <c r="M2273" i="5"/>
  <c r="M2274" i="5"/>
  <c r="M2275" i="5"/>
  <c r="M2276" i="5"/>
  <c r="M2277" i="5"/>
  <c r="M2278" i="5"/>
  <c r="M2279" i="5"/>
  <c r="M2280" i="5"/>
  <c r="M2281" i="5"/>
  <c r="M2282" i="5"/>
  <c r="M2283" i="5"/>
  <c r="M2284" i="5"/>
  <c r="M2285" i="5"/>
  <c r="M2286" i="5"/>
  <c r="M2287" i="5"/>
  <c r="M2288" i="5"/>
  <c r="M2289" i="5"/>
  <c r="M2290" i="5"/>
  <c r="M2291" i="5"/>
  <c r="M2292" i="5"/>
  <c r="M2293" i="5"/>
  <c r="M2294" i="5"/>
  <c r="M2295" i="5"/>
  <c r="M2296" i="5"/>
  <c r="M2297" i="5"/>
  <c r="M2298" i="5"/>
  <c r="M2299" i="5"/>
  <c r="M2300" i="5"/>
  <c r="M2301" i="5"/>
  <c r="M2302" i="5"/>
  <c r="M2303" i="5"/>
  <c r="M2304" i="5"/>
  <c r="M2305" i="5"/>
  <c r="M2306" i="5"/>
  <c r="M2307" i="5"/>
  <c r="M2308" i="5"/>
  <c r="M2309" i="5"/>
  <c r="M2310" i="5"/>
  <c r="M2311" i="5"/>
  <c r="M2312" i="5"/>
  <c r="M2313" i="5"/>
  <c r="M2314" i="5"/>
  <c r="M2315" i="5"/>
  <c r="M2316" i="5"/>
  <c r="M2317" i="5"/>
  <c r="M2318" i="5"/>
  <c r="M2319" i="5"/>
  <c r="M2320" i="5"/>
  <c r="M2321" i="5"/>
  <c r="M2322" i="5"/>
  <c r="M2323" i="5"/>
  <c r="M2324" i="5"/>
  <c r="M2325" i="5"/>
  <c r="M2326" i="5"/>
  <c r="M2327" i="5"/>
  <c r="M2328" i="5"/>
  <c r="M2329" i="5"/>
  <c r="M2330" i="5"/>
  <c r="M2331" i="5"/>
  <c r="M2332" i="5"/>
  <c r="M2333" i="5"/>
  <c r="M2334" i="5"/>
  <c r="M2335" i="5"/>
  <c r="M2336" i="5"/>
  <c r="M2337" i="5"/>
  <c r="M2338" i="5"/>
  <c r="M2339" i="5"/>
  <c r="M2340" i="5"/>
  <c r="M2341" i="5"/>
  <c r="M2342" i="5"/>
  <c r="M2343" i="5"/>
  <c r="M2344" i="5"/>
  <c r="M2345" i="5"/>
  <c r="M2346" i="5"/>
  <c r="M2347" i="5"/>
  <c r="M2348" i="5"/>
  <c r="M2349" i="5"/>
  <c r="M2350" i="5"/>
  <c r="M2351" i="5"/>
  <c r="M2352" i="5"/>
  <c r="M2353" i="5"/>
  <c r="M2354" i="5"/>
  <c r="M2355" i="5"/>
  <c r="M2356" i="5"/>
  <c r="M2357" i="5"/>
  <c r="M2358" i="5"/>
  <c r="M2359" i="5"/>
  <c r="M2360" i="5"/>
  <c r="M2361" i="5"/>
  <c r="M2362" i="5"/>
  <c r="M2363" i="5"/>
  <c r="M2364" i="5"/>
  <c r="M2365" i="5"/>
  <c r="M2366" i="5"/>
  <c r="M2367" i="5"/>
  <c r="M2368" i="5"/>
  <c r="M2369" i="5"/>
  <c r="M2370" i="5"/>
  <c r="M2371" i="5"/>
  <c r="M2372" i="5"/>
  <c r="M2373" i="5"/>
  <c r="M2374" i="5"/>
  <c r="M2375" i="5"/>
  <c r="M2376" i="5"/>
  <c r="M2377" i="5"/>
  <c r="M2378" i="5"/>
  <c r="M2379" i="5"/>
  <c r="M2380" i="5"/>
  <c r="M2381" i="5"/>
  <c r="M2382" i="5"/>
  <c r="M2383" i="5"/>
  <c r="M2384" i="5"/>
  <c r="M2385" i="5"/>
  <c r="M2386" i="5"/>
  <c r="M2387" i="5"/>
  <c r="M2388" i="5"/>
  <c r="M2389" i="5"/>
  <c r="M2390" i="5"/>
  <c r="M2391" i="5"/>
  <c r="M2392" i="5"/>
  <c r="M2393" i="5"/>
  <c r="M2394" i="5"/>
  <c r="M2395" i="5"/>
  <c r="M2396" i="5"/>
  <c r="M2397" i="5"/>
  <c r="M2398" i="5"/>
  <c r="M2399" i="5"/>
  <c r="M2400" i="5"/>
  <c r="M2401" i="5"/>
  <c r="M2402" i="5"/>
  <c r="M2403" i="5"/>
  <c r="M2404" i="5"/>
  <c r="M2405" i="5"/>
  <c r="M2406" i="5"/>
  <c r="M2407" i="5"/>
  <c r="M2408" i="5"/>
  <c r="M2409" i="5"/>
  <c r="M2410" i="5"/>
  <c r="M2411" i="5"/>
  <c r="M2412" i="5"/>
  <c r="M2413" i="5"/>
  <c r="M2414" i="5"/>
  <c r="M2415" i="5"/>
  <c r="M2416" i="5"/>
  <c r="M2417" i="5"/>
  <c r="M2418" i="5"/>
  <c r="M2419" i="5"/>
  <c r="M2420" i="5"/>
  <c r="M2421" i="5"/>
  <c r="M2422" i="5"/>
  <c r="M2423" i="5"/>
  <c r="M2424" i="5"/>
  <c r="M2425" i="5"/>
  <c r="M2426" i="5"/>
  <c r="M2427" i="5"/>
  <c r="M2428" i="5"/>
  <c r="M2429" i="5"/>
  <c r="M2430" i="5"/>
  <c r="M2431" i="5"/>
  <c r="M2432" i="5"/>
  <c r="M2433" i="5"/>
  <c r="M2434" i="5"/>
  <c r="M2435" i="5"/>
  <c r="M2436" i="5"/>
  <c r="M2437" i="5"/>
  <c r="M2438" i="5"/>
  <c r="M2439" i="5"/>
  <c r="M2440" i="5"/>
  <c r="M2441" i="5"/>
  <c r="M2442" i="5"/>
  <c r="M2443" i="5"/>
  <c r="M2444" i="5"/>
  <c r="M2445" i="5"/>
  <c r="M2446" i="5"/>
  <c r="M2447" i="5"/>
  <c r="M2448" i="5"/>
  <c r="M2449" i="5"/>
  <c r="M2450" i="5"/>
  <c r="M2451" i="5"/>
  <c r="M2452" i="5"/>
  <c r="M2453" i="5"/>
  <c r="M2454" i="5"/>
  <c r="M2455" i="5"/>
  <c r="M2456" i="5"/>
  <c r="M2457" i="5"/>
  <c r="M2458" i="5"/>
  <c r="M2459" i="5"/>
  <c r="M2460" i="5"/>
  <c r="M2461" i="5"/>
  <c r="M2462" i="5"/>
  <c r="M2463" i="5"/>
  <c r="M2464" i="5"/>
  <c r="M2465" i="5"/>
  <c r="M2466" i="5"/>
  <c r="M2467" i="5"/>
  <c r="M2468" i="5"/>
  <c r="M2469" i="5"/>
  <c r="M2470" i="5"/>
  <c r="M2471" i="5"/>
  <c r="M2472" i="5"/>
  <c r="M2473" i="5"/>
  <c r="M2474" i="5"/>
  <c r="M2475" i="5"/>
  <c r="M2476" i="5"/>
  <c r="M2477" i="5"/>
  <c r="M2478" i="5"/>
  <c r="M2479" i="5"/>
  <c r="M2480" i="5"/>
  <c r="M2481" i="5"/>
  <c r="M2482" i="5"/>
  <c r="M2483" i="5"/>
  <c r="M2484" i="5"/>
  <c r="M2485" i="5"/>
  <c r="M2486" i="5"/>
  <c r="M2487" i="5"/>
  <c r="M2488" i="5"/>
  <c r="M2489" i="5"/>
  <c r="M2490" i="5"/>
  <c r="M2491" i="5"/>
  <c r="M2492" i="5"/>
  <c r="M2493" i="5"/>
  <c r="M2494" i="5"/>
  <c r="M2495" i="5"/>
  <c r="M2496" i="5"/>
  <c r="M2497" i="5"/>
  <c r="M2498" i="5"/>
  <c r="M2499" i="5"/>
  <c r="M2500" i="5"/>
  <c r="M2501" i="5"/>
  <c r="M2502" i="5"/>
  <c r="M2503" i="5"/>
  <c r="M2504" i="5"/>
  <c r="M2505" i="5"/>
  <c r="M2506" i="5"/>
  <c r="M2507" i="5"/>
  <c r="M2508" i="5"/>
  <c r="M2509" i="5"/>
  <c r="M2510" i="5"/>
  <c r="M2511" i="5"/>
  <c r="M2512" i="5"/>
  <c r="M2513" i="5"/>
  <c r="M2514" i="5"/>
  <c r="M2515" i="5"/>
  <c r="M2516" i="5"/>
  <c r="M2517" i="5"/>
  <c r="M2518" i="5"/>
  <c r="M2519" i="5"/>
  <c r="M2520" i="5"/>
  <c r="M2521" i="5"/>
  <c r="M2522" i="5"/>
  <c r="M2523" i="5"/>
  <c r="M2524" i="5"/>
  <c r="M2525" i="5"/>
  <c r="M2526" i="5"/>
  <c r="M2527" i="5"/>
  <c r="M2528" i="5"/>
  <c r="M2529" i="5"/>
  <c r="M2530" i="5"/>
  <c r="M2531" i="5"/>
  <c r="M2532" i="5"/>
  <c r="M2533" i="5"/>
  <c r="M2534" i="5"/>
  <c r="M2535" i="5"/>
  <c r="M2536" i="5"/>
  <c r="M2537" i="5"/>
  <c r="M2538" i="5"/>
  <c r="M2539" i="5"/>
  <c r="M2540" i="5"/>
  <c r="M2541" i="5"/>
  <c r="M2542" i="5"/>
  <c r="M2543" i="5"/>
  <c r="M2544" i="5"/>
  <c r="M2545" i="5"/>
  <c r="M2546" i="5"/>
  <c r="M2547" i="5"/>
  <c r="M2548" i="5"/>
  <c r="M2549" i="5"/>
  <c r="M2550" i="5"/>
  <c r="M2551" i="5"/>
  <c r="M2552" i="5"/>
  <c r="M2553" i="5"/>
  <c r="M2554" i="5"/>
  <c r="M2555" i="5"/>
  <c r="M2556" i="5"/>
  <c r="M2557" i="5"/>
  <c r="M2558" i="5"/>
  <c r="M2559" i="5"/>
  <c r="M2560" i="5"/>
  <c r="M2561" i="5"/>
  <c r="M2562" i="5"/>
  <c r="M2563" i="5"/>
  <c r="M2564" i="5"/>
  <c r="M2565" i="5"/>
  <c r="M2566" i="5"/>
  <c r="M2567" i="5"/>
  <c r="M2568" i="5"/>
  <c r="M2569" i="5"/>
  <c r="M2570" i="5"/>
  <c r="M2571" i="5"/>
  <c r="M2572" i="5"/>
  <c r="M2573" i="5"/>
  <c r="M2574" i="5"/>
  <c r="M2575" i="5"/>
  <c r="M2576" i="5"/>
  <c r="M2577" i="5"/>
  <c r="M2578" i="5"/>
  <c r="M2579" i="5"/>
  <c r="M2580" i="5"/>
  <c r="M2581" i="5"/>
  <c r="M2582" i="5"/>
  <c r="M2583" i="5"/>
  <c r="M2584" i="5"/>
  <c r="M2585" i="5"/>
  <c r="M2586" i="5"/>
  <c r="M2587" i="5"/>
  <c r="M2588" i="5"/>
  <c r="M2589" i="5"/>
  <c r="M2590" i="5"/>
  <c r="M2591" i="5"/>
  <c r="M2592" i="5"/>
  <c r="M2593" i="5"/>
  <c r="M2594" i="5"/>
  <c r="M2595" i="5"/>
  <c r="M2596" i="5"/>
  <c r="M2597" i="5"/>
  <c r="M2598" i="5"/>
  <c r="M2599" i="5"/>
  <c r="M2600" i="5"/>
  <c r="M2601" i="5"/>
  <c r="M2602" i="5"/>
  <c r="M2603" i="5"/>
  <c r="M2604" i="5"/>
  <c r="M2605" i="5"/>
  <c r="M2606" i="5"/>
  <c r="M2607" i="5"/>
  <c r="M2608" i="5"/>
  <c r="M2609" i="5"/>
  <c r="M2610" i="5"/>
  <c r="M2611" i="5"/>
  <c r="M2612" i="5"/>
  <c r="M2613" i="5"/>
  <c r="M2614" i="5"/>
  <c r="M2615" i="5"/>
  <c r="M2616" i="5"/>
  <c r="M2617" i="5"/>
  <c r="M2618" i="5"/>
  <c r="M2619" i="5"/>
  <c r="M2620" i="5"/>
  <c r="M2621" i="5"/>
  <c r="M2622" i="5"/>
  <c r="M2623" i="5"/>
  <c r="M2624" i="5"/>
  <c r="M2625" i="5"/>
  <c r="M2626" i="5"/>
  <c r="M2627" i="5"/>
  <c r="M2628" i="5"/>
  <c r="M2629" i="5"/>
  <c r="M2630" i="5"/>
  <c r="M2631" i="5"/>
  <c r="M2632" i="5"/>
  <c r="M2633" i="5"/>
  <c r="M2634" i="5"/>
  <c r="M2635" i="5"/>
  <c r="M2636" i="5"/>
  <c r="M2637" i="5"/>
  <c r="M2638" i="5"/>
  <c r="M2639" i="5"/>
  <c r="M2640" i="5"/>
  <c r="M2641" i="5"/>
  <c r="M2642" i="5"/>
  <c r="M2643" i="5"/>
  <c r="M2644" i="5"/>
  <c r="M2645" i="5"/>
  <c r="M2646" i="5"/>
  <c r="M2647" i="5"/>
  <c r="M2648" i="5"/>
  <c r="M2649" i="5"/>
  <c r="M2650" i="5"/>
  <c r="M2651" i="5"/>
  <c r="M2652" i="5"/>
  <c r="M2653" i="5"/>
  <c r="M2654" i="5"/>
  <c r="M2655" i="5"/>
  <c r="M2656" i="5"/>
  <c r="M2657" i="5"/>
  <c r="M2658" i="5"/>
  <c r="M2659" i="5"/>
  <c r="M2660" i="5"/>
  <c r="M2661" i="5"/>
  <c r="M2662" i="5"/>
  <c r="M2663" i="5"/>
  <c r="M2664" i="5"/>
  <c r="M2665" i="5"/>
  <c r="M2666" i="5"/>
  <c r="M2667" i="5"/>
  <c r="M2668" i="5"/>
  <c r="M2669" i="5"/>
  <c r="M2670" i="5"/>
  <c r="M2671" i="5"/>
  <c r="M2672" i="5"/>
  <c r="M2673" i="5"/>
  <c r="M2674" i="5"/>
  <c r="M2675" i="5"/>
  <c r="M2676" i="5"/>
  <c r="M2677" i="5"/>
  <c r="M2678" i="5"/>
  <c r="M2679" i="5"/>
  <c r="M2680" i="5"/>
  <c r="M2681" i="5"/>
  <c r="M2682" i="5"/>
  <c r="M2683" i="5"/>
  <c r="M2684" i="5"/>
  <c r="M2685" i="5"/>
  <c r="M2686" i="5"/>
  <c r="M2687" i="5"/>
  <c r="M2688" i="5"/>
  <c r="M2689" i="5"/>
  <c r="M2690" i="5"/>
  <c r="M2691" i="5"/>
  <c r="M2692" i="5"/>
  <c r="M2693" i="5"/>
  <c r="M2694" i="5"/>
  <c r="M2695" i="5"/>
  <c r="M2696" i="5"/>
  <c r="M2697" i="5"/>
  <c r="M2698" i="5"/>
  <c r="M2699" i="5"/>
  <c r="M2700" i="5"/>
  <c r="M2701" i="5"/>
  <c r="M2702" i="5"/>
  <c r="M2703" i="5"/>
  <c r="M2704" i="5"/>
  <c r="M2705" i="5"/>
  <c r="M2706" i="5"/>
  <c r="M2707" i="5"/>
  <c r="M2708" i="5"/>
  <c r="M2709" i="5"/>
  <c r="M2710" i="5"/>
  <c r="M2711" i="5"/>
  <c r="M2712" i="5"/>
  <c r="M2713" i="5"/>
  <c r="M2714" i="5"/>
  <c r="M2715" i="5"/>
  <c r="M2716" i="5"/>
  <c r="M2717" i="5"/>
  <c r="M2718" i="5"/>
  <c r="M2719" i="5"/>
  <c r="M2720" i="5"/>
  <c r="M2721" i="5"/>
  <c r="M2722" i="5"/>
  <c r="M2723" i="5"/>
  <c r="M2724" i="5"/>
  <c r="M2725" i="5"/>
  <c r="M2726" i="5"/>
  <c r="M2727" i="5"/>
  <c r="M2728" i="5"/>
  <c r="M2729" i="5"/>
  <c r="M2730" i="5"/>
  <c r="M2731" i="5"/>
  <c r="M2732" i="5"/>
  <c r="M2733" i="5"/>
  <c r="M2734" i="5"/>
  <c r="M2735" i="5"/>
  <c r="M2736" i="5"/>
  <c r="M2737" i="5"/>
  <c r="M2738" i="5"/>
  <c r="M2739" i="5"/>
  <c r="M2740" i="5"/>
  <c r="M2741" i="5"/>
  <c r="M2742" i="5"/>
  <c r="M2743" i="5"/>
  <c r="M2744" i="5"/>
  <c r="M2745" i="5"/>
  <c r="M2746" i="5"/>
  <c r="M2747" i="5"/>
  <c r="M2748" i="5"/>
  <c r="M2749" i="5"/>
  <c r="M2750" i="5"/>
  <c r="M2751" i="5"/>
  <c r="M2752" i="5"/>
  <c r="M2753" i="5"/>
  <c r="M2754" i="5"/>
  <c r="M2755" i="5"/>
  <c r="M2756" i="5"/>
  <c r="M2757" i="5"/>
  <c r="M2758" i="5"/>
  <c r="M2759" i="5"/>
  <c r="M2760" i="5"/>
  <c r="M2761" i="5"/>
  <c r="M2762" i="5"/>
  <c r="M2763" i="5"/>
  <c r="M2764" i="5"/>
  <c r="M2765" i="5"/>
  <c r="M2766" i="5"/>
  <c r="M2767" i="5"/>
  <c r="M2768" i="5"/>
  <c r="M2769" i="5"/>
  <c r="M2770" i="5"/>
  <c r="M2771" i="5"/>
  <c r="M2772" i="5"/>
  <c r="M2773" i="5"/>
  <c r="M2774" i="5"/>
  <c r="M2775" i="5"/>
  <c r="M2776" i="5"/>
  <c r="M2777" i="5"/>
  <c r="M2778" i="5"/>
  <c r="M2779" i="5"/>
  <c r="M2780" i="5"/>
  <c r="M2781" i="5"/>
  <c r="M2782" i="5"/>
  <c r="M2783" i="5"/>
  <c r="M2784" i="5"/>
  <c r="M2785" i="5"/>
  <c r="M2786" i="5"/>
  <c r="M2787" i="5"/>
  <c r="M2788" i="5"/>
  <c r="M2789" i="5"/>
  <c r="M2790" i="5"/>
  <c r="M2791" i="5"/>
  <c r="M2792" i="5"/>
  <c r="M2793" i="5"/>
  <c r="M2794" i="5"/>
  <c r="M2795" i="5"/>
  <c r="M2796" i="5"/>
  <c r="M2797" i="5"/>
  <c r="M2798" i="5"/>
  <c r="M2799" i="5"/>
  <c r="M2800" i="5"/>
  <c r="M2801" i="5"/>
  <c r="M2802" i="5"/>
  <c r="M2803" i="5"/>
  <c r="M2804" i="5"/>
  <c r="M2805" i="5"/>
  <c r="M2806" i="5"/>
  <c r="M2807" i="5"/>
  <c r="M2808" i="5"/>
  <c r="M2809" i="5"/>
  <c r="M2810" i="5"/>
  <c r="M2811" i="5"/>
  <c r="M2812" i="5"/>
  <c r="M2813" i="5"/>
  <c r="M2814" i="5"/>
  <c r="M2815" i="5"/>
  <c r="M2816" i="5"/>
  <c r="M2817" i="5"/>
  <c r="M2818" i="5"/>
  <c r="M2819" i="5"/>
  <c r="M2820" i="5"/>
  <c r="M2821" i="5"/>
  <c r="M2822" i="5"/>
  <c r="M2823" i="5"/>
  <c r="M2824" i="5"/>
  <c r="M2825" i="5"/>
  <c r="M2826" i="5"/>
  <c r="M2827" i="5"/>
  <c r="M2828" i="5"/>
  <c r="M2829" i="5"/>
  <c r="M2830" i="5"/>
  <c r="M2831" i="5"/>
  <c r="M2832" i="5"/>
  <c r="M2833" i="5"/>
  <c r="M2834" i="5"/>
  <c r="M2835" i="5"/>
  <c r="M2836" i="5"/>
  <c r="M2837" i="5"/>
  <c r="M2838" i="5"/>
  <c r="M2839" i="5"/>
  <c r="M2840" i="5"/>
  <c r="M2841" i="5"/>
  <c r="M2842" i="5"/>
  <c r="M2843" i="5"/>
  <c r="M2844" i="5"/>
  <c r="M2845" i="5"/>
  <c r="M2846" i="5"/>
  <c r="M2847" i="5"/>
  <c r="M2848" i="5"/>
  <c r="M2849" i="5"/>
  <c r="M2850" i="5"/>
  <c r="M2851" i="5"/>
  <c r="M2852" i="5"/>
  <c r="M2853" i="5"/>
  <c r="M2854" i="5"/>
  <c r="M2855" i="5"/>
  <c r="M2856" i="5"/>
  <c r="M2857" i="5"/>
  <c r="M2858" i="5"/>
  <c r="M2859" i="5"/>
  <c r="M2860" i="5"/>
  <c r="M2861" i="5"/>
  <c r="M2862" i="5"/>
  <c r="M2863" i="5"/>
  <c r="M2864" i="5"/>
  <c r="M2865" i="5"/>
  <c r="M2866" i="5"/>
  <c r="M2867" i="5"/>
  <c r="M2868" i="5"/>
  <c r="M2869" i="5"/>
  <c r="M2870" i="5"/>
  <c r="M2871" i="5"/>
  <c r="M2872" i="5"/>
  <c r="M2873" i="5"/>
  <c r="M2874" i="5"/>
  <c r="M2875" i="5"/>
  <c r="M2876" i="5"/>
  <c r="M2877" i="5"/>
  <c r="M2878" i="5"/>
  <c r="M2879" i="5"/>
  <c r="M2880" i="5"/>
  <c r="M2881" i="5"/>
  <c r="M2882" i="5"/>
  <c r="M2883" i="5"/>
  <c r="M2884" i="5"/>
  <c r="M2885" i="5"/>
  <c r="M2886" i="5"/>
  <c r="M2887" i="5"/>
  <c r="M2888" i="5"/>
  <c r="M2889" i="5"/>
  <c r="M2890" i="5"/>
  <c r="M2891" i="5"/>
  <c r="M2892" i="5"/>
  <c r="M2893" i="5"/>
  <c r="M2894" i="5"/>
  <c r="M2895" i="5"/>
  <c r="M2896" i="5"/>
  <c r="M2897" i="5"/>
  <c r="M2898" i="5"/>
  <c r="M2899" i="5"/>
  <c r="M2900" i="5"/>
  <c r="M2901" i="5"/>
  <c r="M2902" i="5"/>
  <c r="M2903" i="5"/>
  <c r="M2904" i="5"/>
  <c r="M2905" i="5"/>
  <c r="M2906" i="5"/>
  <c r="M2907" i="5"/>
  <c r="M2908" i="5"/>
  <c r="M2909" i="5"/>
  <c r="M2910" i="5"/>
  <c r="M2911" i="5"/>
  <c r="M2912" i="5"/>
  <c r="M2913" i="5"/>
  <c r="M2914" i="5"/>
  <c r="M2915" i="5"/>
  <c r="M2916" i="5"/>
  <c r="M2917" i="5"/>
  <c r="M2918" i="5"/>
  <c r="M2919" i="5"/>
  <c r="M2920" i="5"/>
  <c r="M2921" i="5"/>
  <c r="M2922" i="5"/>
  <c r="M2923" i="5"/>
  <c r="M2924" i="5"/>
  <c r="M2925" i="5"/>
  <c r="M2926" i="5"/>
  <c r="M2927" i="5"/>
  <c r="M2928" i="5"/>
  <c r="M2929" i="5"/>
  <c r="M2930" i="5"/>
  <c r="M2931" i="5"/>
  <c r="M2932" i="5"/>
  <c r="M2933" i="5"/>
  <c r="M2934" i="5"/>
  <c r="M2935" i="5"/>
  <c r="M2936" i="5"/>
  <c r="M2937" i="5"/>
  <c r="M2938" i="5"/>
  <c r="M2939" i="5"/>
  <c r="M2940" i="5"/>
  <c r="M2941" i="5"/>
  <c r="M2942" i="5"/>
  <c r="M2943" i="5"/>
  <c r="M2944" i="5"/>
  <c r="M2945" i="5"/>
  <c r="M2946" i="5"/>
  <c r="M2947" i="5"/>
  <c r="M2948" i="5"/>
  <c r="M2949" i="5"/>
  <c r="M2950" i="5"/>
  <c r="M2951" i="5"/>
  <c r="M2952" i="5"/>
  <c r="M2953" i="5"/>
  <c r="M2954" i="5"/>
  <c r="M2955" i="5"/>
  <c r="M2956" i="5"/>
  <c r="M2957" i="5"/>
  <c r="M2958" i="5"/>
  <c r="M2959" i="5"/>
  <c r="M2960" i="5"/>
  <c r="M2961" i="5"/>
  <c r="M2962" i="5"/>
  <c r="M2963" i="5"/>
  <c r="M2964" i="5"/>
  <c r="M2965" i="5"/>
  <c r="M2966" i="5"/>
  <c r="M2967" i="5"/>
  <c r="M2968" i="5"/>
  <c r="M2969" i="5"/>
  <c r="M2970" i="5"/>
  <c r="M2971" i="5"/>
  <c r="M2972" i="5"/>
  <c r="M2973" i="5"/>
  <c r="M2974" i="5"/>
  <c r="M2975" i="5"/>
  <c r="M2976" i="5"/>
  <c r="M2977" i="5"/>
  <c r="M2978" i="5"/>
  <c r="M2979" i="5"/>
  <c r="M2980" i="5"/>
  <c r="M2981" i="5"/>
  <c r="M2982" i="5"/>
  <c r="M2983" i="5"/>
  <c r="M2984" i="5"/>
  <c r="M2985" i="5"/>
  <c r="M2986" i="5"/>
  <c r="M2987" i="5"/>
  <c r="M2988" i="5"/>
  <c r="M2989" i="5"/>
  <c r="M2990" i="5"/>
  <c r="M2991" i="5"/>
  <c r="M2992" i="5"/>
  <c r="M2993" i="5"/>
  <c r="M2994" i="5"/>
  <c r="M2995" i="5"/>
  <c r="M2996" i="5"/>
  <c r="M2997" i="5"/>
  <c r="M2998" i="5"/>
  <c r="M2999" i="5"/>
  <c r="M3000" i="5"/>
  <c r="M3001" i="5"/>
  <c r="M3002" i="5"/>
  <c r="M3003" i="5"/>
  <c r="M3004" i="5"/>
  <c r="M3005" i="5"/>
  <c r="M3006" i="5"/>
  <c r="M3007" i="5"/>
  <c r="M3008" i="5"/>
  <c r="M3009" i="5"/>
  <c r="M3010" i="5"/>
  <c r="M3011" i="5"/>
  <c r="M3012" i="5"/>
  <c r="M3013" i="5"/>
  <c r="M3014" i="5"/>
  <c r="M3015" i="5"/>
  <c r="M3016" i="5"/>
  <c r="M3017" i="5"/>
  <c r="M3018" i="5"/>
  <c r="M3019" i="5"/>
  <c r="M3020" i="5"/>
  <c r="M3021" i="5"/>
  <c r="M3022" i="5"/>
  <c r="M3023" i="5"/>
  <c r="M3024" i="5"/>
  <c r="M3025" i="5"/>
  <c r="M3026" i="5"/>
  <c r="M3027" i="5"/>
  <c r="M3028" i="5"/>
  <c r="M3029" i="5"/>
  <c r="M3030" i="5"/>
  <c r="M3031" i="5"/>
  <c r="M3032" i="5"/>
  <c r="M3033" i="5"/>
  <c r="M3034" i="5"/>
  <c r="M3035" i="5"/>
  <c r="M3036" i="5"/>
  <c r="M3037" i="5"/>
  <c r="M3038" i="5"/>
  <c r="M3039" i="5"/>
  <c r="M3040" i="5"/>
  <c r="M3041" i="5"/>
  <c r="M3042" i="5"/>
  <c r="M3043" i="5"/>
  <c r="M3044" i="5"/>
  <c r="M3045" i="5"/>
  <c r="M3046" i="5"/>
  <c r="M3047" i="5"/>
  <c r="M3048" i="5"/>
  <c r="M3049" i="5"/>
  <c r="M3050" i="5"/>
  <c r="M3051" i="5"/>
  <c r="M3052" i="5"/>
  <c r="M3053" i="5"/>
  <c r="M3054" i="5"/>
  <c r="M3055" i="5"/>
  <c r="M3056" i="5"/>
  <c r="M3057" i="5"/>
  <c r="M3058" i="5"/>
  <c r="M3059" i="5"/>
  <c r="M3060" i="5"/>
  <c r="M3061" i="5"/>
  <c r="M3062" i="5"/>
  <c r="M3063" i="5"/>
  <c r="M3064" i="5"/>
  <c r="M3065" i="5"/>
  <c r="M3066" i="5"/>
  <c r="M3067" i="5"/>
  <c r="M3068" i="5"/>
  <c r="M3069" i="5"/>
  <c r="M3070" i="5"/>
  <c r="M3071" i="5"/>
  <c r="M3072" i="5"/>
  <c r="M3073" i="5"/>
  <c r="M3074" i="5"/>
  <c r="M3075" i="5"/>
  <c r="M3076" i="5"/>
  <c r="M3077" i="5"/>
  <c r="M3078" i="5"/>
  <c r="M3079" i="5"/>
  <c r="M3080" i="5"/>
  <c r="M3081" i="5"/>
  <c r="M3082" i="5"/>
  <c r="M3083" i="5"/>
  <c r="M3084" i="5"/>
  <c r="M3085" i="5"/>
  <c r="M3086" i="5"/>
  <c r="M3087" i="5"/>
  <c r="M3088" i="5"/>
  <c r="M3089" i="5"/>
  <c r="M3090" i="5"/>
  <c r="M3091" i="5"/>
  <c r="M3092" i="5"/>
  <c r="M3093" i="5"/>
  <c r="M3094" i="5"/>
  <c r="M3095" i="5"/>
  <c r="M3096" i="5"/>
  <c r="M3097" i="5"/>
  <c r="M3098" i="5"/>
  <c r="M3099" i="5"/>
  <c r="M3100" i="5"/>
  <c r="M3101" i="5"/>
  <c r="M3102" i="5"/>
  <c r="M3103" i="5"/>
  <c r="M3104" i="5"/>
  <c r="M3105" i="5"/>
  <c r="M3106" i="5"/>
  <c r="M3107" i="5"/>
  <c r="M3108" i="5"/>
  <c r="M3109" i="5"/>
  <c r="M3110" i="5"/>
  <c r="M3111" i="5"/>
  <c r="M3112" i="5"/>
  <c r="M3113" i="5"/>
  <c r="M3114" i="5"/>
  <c r="M3115" i="5"/>
  <c r="M3116" i="5"/>
  <c r="M3117" i="5"/>
  <c r="M3118" i="5"/>
  <c r="M3119" i="5"/>
  <c r="M3120" i="5"/>
  <c r="M3121" i="5"/>
  <c r="M3122" i="5"/>
  <c r="M3123" i="5"/>
  <c r="M3124" i="5"/>
  <c r="M3125" i="5"/>
  <c r="M3126" i="5"/>
  <c r="M3127" i="5"/>
  <c r="M3128" i="5"/>
  <c r="M3129" i="5"/>
  <c r="M3130" i="5"/>
  <c r="M3131" i="5"/>
  <c r="M3132" i="5"/>
  <c r="M3133" i="5"/>
  <c r="M3134" i="5"/>
  <c r="M3135" i="5"/>
  <c r="M3136" i="5"/>
  <c r="M3137" i="5"/>
  <c r="M3138" i="5"/>
  <c r="M3139" i="5"/>
  <c r="M3140" i="5"/>
  <c r="M3141" i="5"/>
  <c r="M3142" i="5"/>
  <c r="M3143" i="5"/>
  <c r="M3144" i="5"/>
  <c r="M3145" i="5"/>
  <c r="M3146" i="5"/>
  <c r="M3147" i="5"/>
  <c r="M3148" i="5"/>
  <c r="M3149" i="5"/>
  <c r="M3150" i="5"/>
  <c r="M3151" i="5"/>
  <c r="M3152" i="5"/>
  <c r="M3153" i="5"/>
  <c r="M3154" i="5"/>
  <c r="M3155" i="5"/>
  <c r="M3156" i="5"/>
  <c r="M3157" i="5"/>
  <c r="M3158" i="5"/>
  <c r="M3159" i="5"/>
  <c r="M3160" i="5"/>
  <c r="M3161" i="5"/>
  <c r="M3162" i="5"/>
  <c r="M3163" i="5"/>
  <c r="M3164" i="5"/>
  <c r="M3165" i="5"/>
  <c r="M3166" i="5"/>
  <c r="M3167" i="5"/>
  <c r="M3168" i="5"/>
  <c r="M3169" i="5"/>
  <c r="M3170" i="5"/>
  <c r="M3171" i="5"/>
  <c r="M3172" i="5"/>
  <c r="M3173" i="5"/>
  <c r="M3174" i="5"/>
  <c r="M3175" i="5"/>
  <c r="M3176" i="5"/>
  <c r="M3177" i="5"/>
  <c r="M3178" i="5"/>
  <c r="M3179" i="5"/>
  <c r="M3180" i="5"/>
  <c r="M3181" i="5"/>
  <c r="M3182" i="5"/>
  <c r="M3183" i="5"/>
  <c r="M3184" i="5"/>
  <c r="M3185" i="5"/>
  <c r="M3186" i="5"/>
  <c r="M3187" i="5"/>
  <c r="M3188" i="5"/>
  <c r="M3189" i="5"/>
  <c r="M3190" i="5"/>
  <c r="M3191" i="5"/>
  <c r="M3192" i="5"/>
  <c r="M3193" i="5"/>
  <c r="M3194" i="5"/>
  <c r="M3195" i="5"/>
  <c r="M3196" i="5"/>
  <c r="M3197" i="5"/>
  <c r="M3198" i="5"/>
  <c r="M3199" i="5"/>
  <c r="M3200" i="5"/>
  <c r="M3201" i="5"/>
  <c r="M3202" i="5"/>
  <c r="M3203" i="5"/>
  <c r="M3204" i="5"/>
  <c r="M3205" i="5"/>
  <c r="M3206" i="5"/>
  <c r="M3207" i="5"/>
  <c r="M3208" i="5"/>
  <c r="M3209" i="5"/>
  <c r="M3210" i="5"/>
  <c r="M3211" i="5"/>
  <c r="M3212" i="5"/>
  <c r="M3213" i="5"/>
  <c r="M3214" i="5"/>
  <c r="M3215" i="5"/>
  <c r="M3216" i="5"/>
  <c r="M3217" i="5"/>
  <c r="M3218" i="5"/>
  <c r="M3219" i="5"/>
  <c r="M3220" i="5"/>
  <c r="M3221" i="5"/>
  <c r="M3222" i="5"/>
  <c r="M3223" i="5"/>
  <c r="M3224" i="5"/>
  <c r="M3225" i="5"/>
  <c r="M3226" i="5"/>
  <c r="M3227" i="5"/>
  <c r="M3228" i="5"/>
  <c r="M3229" i="5"/>
  <c r="M3230" i="5"/>
  <c r="M3231" i="5"/>
  <c r="M3232" i="5"/>
  <c r="M3233" i="5"/>
  <c r="M3234" i="5"/>
  <c r="M3235" i="5"/>
  <c r="M3236" i="5"/>
  <c r="M3237" i="5"/>
  <c r="M3238" i="5"/>
  <c r="M3239" i="5"/>
  <c r="M3240" i="5"/>
  <c r="M3241" i="5"/>
  <c r="M3242" i="5"/>
  <c r="M3243" i="5"/>
  <c r="M3244" i="5"/>
  <c r="M3245" i="5"/>
  <c r="M3246" i="5"/>
  <c r="M3247" i="5"/>
  <c r="M3248" i="5"/>
  <c r="M3249" i="5"/>
  <c r="M3250" i="5"/>
  <c r="M3251" i="5"/>
  <c r="M3252" i="5"/>
  <c r="M3253" i="5"/>
  <c r="M3254" i="5"/>
  <c r="M3255" i="5"/>
  <c r="M3256" i="5"/>
  <c r="M3257" i="5"/>
  <c r="M3258" i="5"/>
  <c r="M3259" i="5"/>
  <c r="M3260" i="5"/>
  <c r="M3261" i="5"/>
  <c r="M3262" i="5"/>
  <c r="M3263" i="5"/>
  <c r="M3264" i="5"/>
  <c r="M3265" i="5"/>
  <c r="M3266" i="5"/>
  <c r="M3267" i="5"/>
  <c r="M3268" i="5"/>
  <c r="M3269" i="5"/>
  <c r="M3270" i="5"/>
  <c r="M3271" i="5"/>
  <c r="M3272" i="5"/>
  <c r="M3273" i="5"/>
  <c r="M3274" i="5"/>
  <c r="M3275" i="5"/>
  <c r="M3276" i="5"/>
  <c r="M3277" i="5"/>
  <c r="M3278" i="5"/>
  <c r="M3279" i="5"/>
  <c r="M3280" i="5"/>
  <c r="M3281" i="5"/>
  <c r="M3282" i="5"/>
  <c r="M3283" i="5"/>
  <c r="M3284" i="5"/>
  <c r="M3285" i="5"/>
  <c r="M3286" i="5"/>
  <c r="M3287" i="5"/>
  <c r="M3288" i="5"/>
  <c r="M3289" i="5"/>
  <c r="M3290" i="5"/>
  <c r="M3291" i="5"/>
  <c r="M3292" i="5"/>
  <c r="M3293" i="5"/>
  <c r="M3294" i="5"/>
  <c r="M3295" i="5"/>
  <c r="M3296" i="5"/>
  <c r="M3297" i="5"/>
  <c r="M3298" i="5"/>
  <c r="M3299" i="5"/>
  <c r="M3300" i="5"/>
  <c r="M3301" i="5"/>
  <c r="M3302" i="5"/>
  <c r="M3303" i="5"/>
  <c r="M3304" i="5"/>
  <c r="M3305" i="5"/>
  <c r="M3306" i="5"/>
  <c r="M3307" i="5"/>
  <c r="M3308" i="5"/>
  <c r="M3309" i="5"/>
  <c r="M3310" i="5"/>
  <c r="M3311" i="5"/>
  <c r="M3312" i="5"/>
  <c r="M3313" i="5"/>
  <c r="M3314" i="5"/>
  <c r="M3315" i="5"/>
  <c r="M3316" i="5"/>
  <c r="M3317" i="5"/>
  <c r="M3318" i="5"/>
  <c r="M3319" i="5"/>
  <c r="M3320" i="5"/>
  <c r="M3321" i="5"/>
  <c r="M3322" i="5"/>
  <c r="M3323" i="5"/>
  <c r="M3324" i="5"/>
  <c r="M3325" i="5"/>
  <c r="M3326" i="5"/>
  <c r="M3327" i="5"/>
  <c r="M3328" i="5"/>
  <c r="M3329" i="5"/>
  <c r="M3330" i="5"/>
  <c r="M3331" i="5"/>
  <c r="M3332" i="5"/>
  <c r="M3333" i="5"/>
  <c r="M3334" i="5"/>
  <c r="M3335" i="5"/>
  <c r="M3336" i="5"/>
  <c r="M3337" i="5"/>
  <c r="M3338" i="5"/>
  <c r="M3339" i="5"/>
  <c r="M3340" i="5"/>
  <c r="M3341" i="5"/>
  <c r="M3342" i="5"/>
  <c r="M3343" i="5"/>
  <c r="M3344" i="5"/>
  <c r="M3345" i="5"/>
  <c r="M3346" i="5"/>
  <c r="M3347" i="5"/>
  <c r="M3348" i="5"/>
  <c r="M3349" i="5"/>
  <c r="M3350" i="5"/>
  <c r="M3351" i="5"/>
  <c r="M3352" i="5"/>
  <c r="M3353" i="5"/>
  <c r="M3354" i="5"/>
  <c r="M3355" i="5"/>
  <c r="M3356" i="5"/>
  <c r="M3357" i="5"/>
  <c r="M3358" i="5"/>
  <c r="M3359" i="5"/>
  <c r="M3360" i="5"/>
  <c r="M3361" i="5"/>
  <c r="M3362" i="5"/>
  <c r="M3363" i="5"/>
  <c r="M3364" i="5"/>
  <c r="M3365" i="5"/>
  <c r="M3366" i="5"/>
  <c r="M3367" i="5"/>
  <c r="M3368" i="5"/>
  <c r="M3369" i="5"/>
  <c r="M3370" i="5"/>
  <c r="M3371" i="5"/>
  <c r="M3372" i="5"/>
  <c r="M3373" i="5"/>
  <c r="M3374" i="5"/>
  <c r="M3375" i="5"/>
  <c r="M3376" i="5"/>
  <c r="M3377" i="5"/>
  <c r="M3378" i="5"/>
  <c r="M3379" i="5"/>
  <c r="M3380" i="5"/>
  <c r="M3381" i="5"/>
  <c r="M3382" i="5"/>
  <c r="M3383" i="5"/>
  <c r="M3384" i="5"/>
  <c r="M3385" i="5"/>
  <c r="M3386" i="5"/>
  <c r="M3387" i="5"/>
  <c r="M3388" i="5"/>
  <c r="M3389" i="5"/>
  <c r="M3390" i="5"/>
  <c r="M3391" i="5"/>
  <c r="M3392" i="5"/>
  <c r="M3393" i="5"/>
  <c r="M3394" i="5"/>
  <c r="M3395" i="5"/>
  <c r="M3396" i="5"/>
  <c r="M3397" i="5"/>
  <c r="M3398" i="5"/>
  <c r="M3399" i="5"/>
  <c r="M3400" i="5"/>
  <c r="M3401" i="5"/>
  <c r="M3402" i="5"/>
  <c r="M3403" i="5"/>
  <c r="M3404" i="5"/>
  <c r="M3405" i="5"/>
  <c r="M3406" i="5"/>
  <c r="M3407" i="5"/>
  <c r="M3408" i="5"/>
  <c r="M3409" i="5"/>
  <c r="M3410" i="5"/>
  <c r="M3411" i="5"/>
  <c r="M3412" i="5"/>
  <c r="M3413" i="5"/>
  <c r="M3414" i="5"/>
  <c r="M3415" i="5"/>
  <c r="M3416" i="5"/>
  <c r="M3417" i="5"/>
  <c r="M3418" i="5"/>
  <c r="M3419" i="5"/>
  <c r="M3420" i="5"/>
  <c r="M3421" i="5"/>
  <c r="M3422" i="5"/>
  <c r="M3423" i="5"/>
  <c r="M3424" i="5"/>
  <c r="M3425" i="5"/>
  <c r="M3426" i="5"/>
  <c r="M3427" i="5"/>
  <c r="M3428" i="5"/>
  <c r="M3429" i="5"/>
  <c r="M3430" i="5"/>
  <c r="M3431" i="5"/>
  <c r="M3432" i="5"/>
  <c r="M3433" i="5"/>
  <c r="M3434" i="5"/>
  <c r="M3435" i="5"/>
  <c r="M3436" i="5"/>
  <c r="M3437" i="5"/>
  <c r="M3438" i="5"/>
  <c r="M3439" i="5"/>
  <c r="M3440" i="5"/>
  <c r="M3441" i="5"/>
  <c r="M3442" i="5"/>
  <c r="M3443" i="5"/>
  <c r="M3444" i="5"/>
  <c r="M3445" i="5"/>
  <c r="M3446" i="5"/>
  <c r="M3447" i="5"/>
  <c r="M3448" i="5"/>
  <c r="M3449" i="5"/>
  <c r="M3450" i="5"/>
  <c r="M3451" i="5"/>
  <c r="M3452" i="5"/>
  <c r="M3453" i="5"/>
  <c r="M3454" i="5"/>
  <c r="M3455" i="5"/>
  <c r="M3456" i="5"/>
  <c r="M3457" i="5"/>
  <c r="M3458" i="5"/>
  <c r="M3459" i="5"/>
  <c r="M3460" i="5"/>
  <c r="M3461" i="5"/>
  <c r="M3462" i="5"/>
  <c r="M3463" i="5"/>
  <c r="M3464" i="5"/>
  <c r="M3465" i="5"/>
  <c r="M3466" i="5"/>
  <c r="M3467" i="5"/>
  <c r="M3468" i="5"/>
  <c r="M3469" i="5"/>
  <c r="M3470" i="5"/>
  <c r="M3471" i="5"/>
  <c r="M3472" i="5"/>
  <c r="M3473" i="5"/>
  <c r="M3474" i="5"/>
  <c r="M3475" i="5"/>
  <c r="M3476" i="5"/>
  <c r="M3477" i="5"/>
  <c r="M3478" i="5"/>
  <c r="M3479" i="5"/>
  <c r="M3480" i="5"/>
  <c r="M3481" i="5"/>
  <c r="M3482" i="5"/>
  <c r="M3483" i="5"/>
  <c r="M3484" i="5"/>
  <c r="M3485" i="5"/>
  <c r="M3486" i="5"/>
  <c r="M3487" i="5"/>
  <c r="M3488" i="5"/>
  <c r="M3489" i="5"/>
  <c r="M3490" i="5"/>
  <c r="M3491" i="5"/>
  <c r="M3492" i="5"/>
  <c r="M3493" i="5"/>
  <c r="M3494" i="5"/>
  <c r="M3495" i="5"/>
  <c r="M3496" i="5"/>
  <c r="M3497" i="5"/>
  <c r="M3498" i="5"/>
  <c r="M3499" i="5"/>
  <c r="M3500" i="5"/>
  <c r="M3501" i="5"/>
  <c r="M3502" i="5"/>
  <c r="M3503" i="5"/>
  <c r="M3504" i="5"/>
  <c r="M3505" i="5"/>
  <c r="M3506" i="5"/>
  <c r="M3507" i="5"/>
  <c r="M3508" i="5"/>
  <c r="M3509" i="5"/>
  <c r="M3510" i="5"/>
  <c r="M3511" i="5"/>
  <c r="M3512" i="5"/>
  <c r="M3513" i="5"/>
  <c r="M3514" i="5"/>
  <c r="M3515" i="5"/>
  <c r="M3516" i="5"/>
  <c r="M3517" i="5"/>
  <c r="M3518" i="5"/>
  <c r="M3519" i="5"/>
  <c r="M3520" i="5"/>
  <c r="M3521" i="5"/>
  <c r="M3522" i="5"/>
  <c r="M3523" i="5"/>
  <c r="M3524" i="5"/>
  <c r="M3525" i="5"/>
  <c r="M3526" i="5"/>
  <c r="M3527" i="5"/>
  <c r="M3528" i="5"/>
  <c r="M3529" i="5"/>
  <c r="M3530" i="5"/>
  <c r="M3531" i="5"/>
  <c r="M3532" i="5"/>
  <c r="M3533" i="5"/>
  <c r="M3534" i="5"/>
  <c r="M3535" i="5"/>
  <c r="M3536" i="5"/>
  <c r="M3537" i="5"/>
  <c r="M3538" i="5"/>
  <c r="M3539" i="5"/>
  <c r="M3540" i="5"/>
  <c r="M3541" i="5"/>
  <c r="M3542" i="5"/>
  <c r="M3543" i="5"/>
  <c r="M3544" i="5"/>
  <c r="M3545" i="5"/>
  <c r="M3546" i="5"/>
  <c r="M3547" i="5"/>
  <c r="M3548" i="5"/>
  <c r="M3549" i="5"/>
  <c r="M3550" i="5"/>
  <c r="M3551" i="5"/>
  <c r="M3552" i="5"/>
  <c r="M3553" i="5"/>
  <c r="M3554" i="5"/>
  <c r="M3555" i="5"/>
  <c r="M3556" i="5"/>
  <c r="M3557" i="5"/>
  <c r="M3558" i="5"/>
  <c r="M3559" i="5"/>
  <c r="M3560" i="5"/>
  <c r="M3561" i="5"/>
  <c r="M3562" i="5"/>
  <c r="M3563" i="5"/>
  <c r="M3564" i="5"/>
  <c r="M3565" i="5"/>
  <c r="M3566" i="5"/>
  <c r="M3567" i="5"/>
  <c r="M3568" i="5"/>
  <c r="M3569" i="5"/>
  <c r="M3570" i="5"/>
  <c r="M3571" i="5"/>
  <c r="M3572" i="5"/>
  <c r="M3573" i="5"/>
  <c r="M3574" i="5"/>
  <c r="M3575" i="5"/>
  <c r="M3576" i="5"/>
  <c r="M3577" i="5"/>
  <c r="M3578" i="5"/>
  <c r="M3579" i="5"/>
  <c r="M3580" i="5"/>
  <c r="M3581" i="5"/>
  <c r="M3582" i="5"/>
  <c r="M3583" i="5"/>
  <c r="M3584" i="5"/>
  <c r="M3585" i="5"/>
  <c r="M3586" i="5"/>
  <c r="M3587" i="5"/>
  <c r="M3588" i="5"/>
  <c r="M3589" i="5"/>
  <c r="M3590" i="5"/>
  <c r="M3591" i="5"/>
  <c r="M3592" i="5"/>
  <c r="M3593" i="5"/>
  <c r="M3594" i="5"/>
  <c r="M3595" i="5"/>
  <c r="M3596" i="5"/>
  <c r="M3597" i="5"/>
  <c r="M3598" i="5"/>
  <c r="M3599" i="5"/>
  <c r="M3600" i="5"/>
  <c r="M3601" i="5"/>
  <c r="M3602" i="5"/>
  <c r="M3603" i="5"/>
  <c r="M3604" i="5"/>
  <c r="M3605" i="5"/>
  <c r="M3606" i="5"/>
  <c r="M3607" i="5"/>
  <c r="M3608" i="5"/>
  <c r="M3609" i="5"/>
  <c r="M3610" i="5"/>
  <c r="M3611" i="5"/>
  <c r="M3612" i="5"/>
  <c r="M3613" i="5"/>
  <c r="M3614" i="5"/>
  <c r="M3615" i="5"/>
  <c r="M3616" i="5"/>
  <c r="M3617" i="5"/>
  <c r="M3618" i="5"/>
  <c r="M3619" i="5"/>
  <c r="M3620" i="5"/>
  <c r="M3621" i="5"/>
  <c r="M3622" i="5"/>
  <c r="M3623" i="5"/>
  <c r="M3624" i="5"/>
  <c r="M3625" i="5"/>
  <c r="M3626" i="5"/>
  <c r="M3627" i="5"/>
  <c r="M3628" i="5"/>
  <c r="M3629" i="5"/>
  <c r="M3630" i="5"/>
  <c r="M3631" i="5"/>
  <c r="M3632" i="5"/>
  <c r="M3633" i="5"/>
  <c r="M3634" i="5"/>
  <c r="M3635" i="5"/>
  <c r="M3636" i="5"/>
  <c r="M3637" i="5"/>
  <c r="M3638" i="5"/>
  <c r="M3639" i="5"/>
  <c r="M3640" i="5"/>
  <c r="M3641" i="5"/>
  <c r="M3642" i="5"/>
  <c r="M3643" i="5"/>
  <c r="M3644" i="5"/>
  <c r="M3645" i="5"/>
  <c r="M3646" i="5"/>
  <c r="M3647" i="5"/>
  <c r="M3648" i="5"/>
  <c r="M3649" i="5"/>
  <c r="M3650" i="5"/>
  <c r="M3651" i="5"/>
  <c r="M3652" i="5"/>
  <c r="M3653" i="5"/>
  <c r="M3654" i="5"/>
  <c r="M3655" i="5"/>
  <c r="M3656" i="5"/>
  <c r="M3657" i="5"/>
  <c r="M3658" i="5"/>
  <c r="M3659" i="5"/>
  <c r="M3660" i="5"/>
  <c r="M3661" i="5"/>
  <c r="M3662" i="5"/>
  <c r="M3663" i="5"/>
  <c r="M3664" i="5"/>
  <c r="M3665" i="5"/>
  <c r="M3666" i="5"/>
  <c r="M3667" i="5"/>
  <c r="M3668" i="5"/>
  <c r="M3669" i="5"/>
  <c r="M3670" i="5"/>
  <c r="M3671" i="5"/>
  <c r="M3672" i="5"/>
  <c r="M3673" i="5"/>
  <c r="M3674" i="5"/>
  <c r="M3675" i="5"/>
  <c r="M3676" i="5"/>
  <c r="M3677" i="5"/>
  <c r="M3678" i="5"/>
  <c r="M3679" i="5"/>
  <c r="M3680" i="5"/>
  <c r="M3681" i="5"/>
  <c r="M3682" i="5"/>
  <c r="M3683" i="5"/>
  <c r="M3684" i="5"/>
  <c r="M3685" i="5"/>
  <c r="M3686" i="5"/>
  <c r="M3687" i="5"/>
  <c r="M3688" i="5"/>
  <c r="M3689" i="5"/>
  <c r="M3690" i="5"/>
  <c r="M3691" i="5"/>
  <c r="M3692" i="5"/>
  <c r="M3693" i="5"/>
  <c r="M3694" i="5"/>
  <c r="M3695" i="5"/>
  <c r="M3696" i="5"/>
  <c r="M3697" i="5"/>
  <c r="M3698" i="5"/>
  <c r="M3699" i="5"/>
  <c r="M3700" i="5"/>
  <c r="M3701" i="5"/>
  <c r="M3702" i="5"/>
  <c r="M3703" i="5"/>
  <c r="M3704" i="5"/>
  <c r="M3705" i="5"/>
  <c r="M3706" i="5"/>
  <c r="M3707" i="5"/>
  <c r="M3708" i="5"/>
  <c r="M3709" i="5"/>
  <c r="M3710" i="5"/>
  <c r="M3711" i="5"/>
  <c r="M3712" i="5"/>
  <c r="M3713" i="5"/>
  <c r="M3714" i="5"/>
  <c r="M3715" i="5"/>
  <c r="M3716" i="5"/>
  <c r="M3717" i="5"/>
  <c r="M3718" i="5"/>
  <c r="M3719" i="5"/>
  <c r="M3720" i="5"/>
  <c r="M3721" i="5"/>
  <c r="M3722" i="5"/>
  <c r="M3723" i="5"/>
  <c r="M3724" i="5"/>
  <c r="M3725" i="5"/>
  <c r="M3726" i="5"/>
  <c r="M3727" i="5"/>
  <c r="M3728" i="5"/>
  <c r="M3729" i="5"/>
  <c r="M3730" i="5"/>
  <c r="M3731" i="5"/>
  <c r="M3732" i="5"/>
  <c r="M3733" i="5"/>
  <c r="M3734" i="5"/>
  <c r="M3735" i="5"/>
  <c r="M3736" i="5"/>
  <c r="M3737" i="5"/>
  <c r="M3738" i="5"/>
  <c r="M3739" i="5"/>
  <c r="M3740" i="5"/>
  <c r="M3741" i="5"/>
  <c r="M3742" i="5"/>
  <c r="M3743" i="5"/>
  <c r="M3744" i="5"/>
  <c r="M3745" i="5"/>
  <c r="M3746" i="5"/>
  <c r="M3747" i="5"/>
  <c r="M3748" i="5"/>
  <c r="M3749" i="5"/>
  <c r="M3750" i="5"/>
  <c r="M3751" i="5"/>
  <c r="M3752" i="5"/>
  <c r="M3753" i="5"/>
  <c r="M3754" i="5"/>
  <c r="M3755" i="5"/>
  <c r="M3756" i="5"/>
  <c r="M3757" i="5"/>
  <c r="M3758" i="5"/>
  <c r="M3759" i="5"/>
  <c r="M3760" i="5"/>
  <c r="M3761" i="5"/>
  <c r="M3762" i="5"/>
  <c r="M3763" i="5"/>
  <c r="M3764" i="5"/>
  <c r="M3765" i="5"/>
  <c r="M3766" i="5"/>
  <c r="M3767" i="5"/>
  <c r="M3768" i="5"/>
  <c r="M3769" i="5"/>
  <c r="M3770" i="5"/>
  <c r="M3771" i="5"/>
  <c r="M3772" i="5"/>
  <c r="M3773" i="5"/>
  <c r="M3774" i="5"/>
  <c r="M3775" i="5"/>
  <c r="M3776" i="5"/>
  <c r="M3777" i="5"/>
  <c r="M3778" i="5"/>
  <c r="M3779" i="5"/>
  <c r="M3780" i="5"/>
  <c r="M3781" i="5"/>
  <c r="M3782" i="5"/>
  <c r="M3783" i="5"/>
  <c r="M3784" i="5"/>
  <c r="M3785" i="5"/>
  <c r="M3786" i="5"/>
  <c r="M3787" i="5"/>
  <c r="M3788" i="5"/>
  <c r="M3789" i="5"/>
  <c r="M3790" i="5"/>
  <c r="M3791" i="5"/>
  <c r="M3792" i="5"/>
  <c r="M3793" i="5"/>
  <c r="M3794" i="5"/>
  <c r="M3795" i="5"/>
  <c r="M3796" i="5"/>
  <c r="M3797" i="5"/>
  <c r="M3798" i="5"/>
  <c r="M3799" i="5"/>
  <c r="M3800" i="5"/>
  <c r="M3801" i="5"/>
  <c r="M3802" i="5"/>
  <c r="M3803" i="5"/>
  <c r="M3804" i="5"/>
  <c r="M3805" i="5"/>
  <c r="M3806" i="5"/>
  <c r="M3807" i="5"/>
  <c r="M3808" i="5"/>
  <c r="M3809" i="5"/>
  <c r="M3810" i="5"/>
  <c r="M3811" i="5"/>
  <c r="M3812" i="5"/>
  <c r="M3813" i="5"/>
  <c r="M3814" i="5"/>
  <c r="M3815" i="5"/>
  <c r="M3816" i="5"/>
  <c r="M3817" i="5"/>
  <c r="M3818" i="5"/>
  <c r="M3819" i="5"/>
  <c r="M3820" i="5"/>
  <c r="M3821" i="5"/>
  <c r="M3822" i="5"/>
  <c r="M3823" i="5"/>
  <c r="M3824" i="5"/>
  <c r="M3825" i="5"/>
  <c r="M3826" i="5"/>
  <c r="M3827" i="5"/>
  <c r="M3828" i="5"/>
  <c r="M3829" i="5"/>
  <c r="M3830" i="5"/>
  <c r="M3831" i="5"/>
  <c r="M3832" i="5"/>
  <c r="M3833" i="5"/>
  <c r="M3834" i="5"/>
  <c r="M3835" i="5"/>
  <c r="M3836" i="5"/>
  <c r="M3837" i="5"/>
  <c r="M3838" i="5"/>
  <c r="M3839" i="5"/>
  <c r="M3840" i="5"/>
  <c r="M3841" i="5"/>
  <c r="M3842" i="5"/>
  <c r="M3843" i="5"/>
  <c r="M3844" i="5"/>
  <c r="M3845" i="5"/>
  <c r="M3846" i="5"/>
  <c r="M3847" i="5"/>
  <c r="M3848" i="5"/>
  <c r="M3849" i="5"/>
  <c r="M3850" i="5"/>
  <c r="M3851" i="5"/>
  <c r="M3852" i="5"/>
  <c r="M3853" i="5"/>
  <c r="M3854" i="5"/>
  <c r="M3855" i="5"/>
  <c r="M3856" i="5"/>
  <c r="M3857" i="5"/>
  <c r="M3858" i="5"/>
  <c r="M3859" i="5"/>
  <c r="M3860" i="5"/>
  <c r="M3861" i="5"/>
  <c r="M3862" i="5"/>
  <c r="M3863" i="5"/>
  <c r="M3864" i="5"/>
  <c r="M3865" i="5"/>
  <c r="M3866" i="5"/>
  <c r="M3867" i="5"/>
  <c r="M3868" i="5"/>
  <c r="M3869" i="5"/>
  <c r="M3870" i="5"/>
  <c r="M3871" i="5"/>
  <c r="M3872" i="5"/>
  <c r="M3873" i="5"/>
  <c r="M3874" i="5"/>
  <c r="M3875" i="5"/>
  <c r="M3876" i="5"/>
  <c r="M3877" i="5"/>
  <c r="M3878" i="5"/>
  <c r="M3879" i="5"/>
  <c r="M3880" i="5"/>
  <c r="M3881" i="5"/>
  <c r="M3882" i="5"/>
  <c r="M3883" i="5"/>
  <c r="M3884" i="5"/>
  <c r="M3885" i="5"/>
  <c r="M3886" i="5"/>
  <c r="M3887" i="5"/>
  <c r="M3888" i="5"/>
  <c r="M3889" i="5"/>
  <c r="M3890" i="5"/>
  <c r="M3891" i="5"/>
  <c r="M3892" i="5"/>
  <c r="M3893" i="5"/>
  <c r="M3894" i="5"/>
  <c r="M3895" i="5"/>
  <c r="M3896" i="5"/>
  <c r="M3897" i="5"/>
  <c r="M3898" i="5"/>
  <c r="M3899" i="5"/>
  <c r="M3900" i="5"/>
  <c r="M3901" i="5"/>
  <c r="M3902" i="5"/>
  <c r="M3903" i="5"/>
  <c r="M3904" i="5"/>
  <c r="M3905" i="5"/>
  <c r="M3906" i="5"/>
  <c r="M3907" i="5"/>
  <c r="M3908" i="5"/>
  <c r="M3909" i="5"/>
  <c r="M3910" i="5"/>
  <c r="M3911" i="5"/>
  <c r="M3912" i="5"/>
  <c r="M3913" i="5"/>
  <c r="M3914" i="5"/>
  <c r="M3915" i="5"/>
  <c r="M3916" i="5"/>
  <c r="M3917" i="5"/>
  <c r="M3918" i="5"/>
  <c r="M3919" i="5"/>
  <c r="M3920" i="5"/>
  <c r="M3921" i="5"/>
  <c r="M3922" i="5"/>
  <c r="M3923" i="5"/>
  <c r="M3924" i="5"/>
  <c r="M3925" i="5"/>
  <c r="M3926" i="5"/>
  <c r="M3927" i="5"/>
  <c r="M3928" i="5"/>
  <c r="M3929" i="5"/>
  <c r="M3930" i="5"/>
  <c r="M3931" i="5"/>
  <c r="M3932" i="5"/>
  <c r="M3933" i="5"/>
  <c r="M3934" i="5"/>
  <c r="M3935" i="5"/>
  <c r="M3936" i="5"/>
  <c r="M3937" i="5"/>
  <c r="M3938" i="5"/>
  <c r="M3939" i="5"/>
  <c r="M3940" i="5"/>
  <c r="M3941" i="5"/>
  <c r="M3942" i="5"/>
  <c r="M3943" i="5"/>
  <c r="M3944" i="5"/>
  <c r="M3945" i="5"/>
  <c r="M3946" i="5"/>
  <c r="M3947" i="5"/>
  <c r="M3948" i="5"/>
  <c r="M3949" i="5"/>
  <c r="M3950" i="5"/>
  <c r="M3951" i="5"/>
  <c r="M3952" i="5"/>
  <c r="M3953" i="5"/>
  <c r="M3954" i="5"/>
  <c r="M3955" i="5"/>
  <c r="M3956" i="5"/>
  <c r="M3957" i="5"/>
  <c r="M3958" i="5"/>
  <c r="M3959" i="5"/>
  <c r="M3960" i="5"/>
  <c r="M3961" i="5"/>
  <c r="M3962" i="5"/>
  <c r="M3963" i="5"/>
  <c r="M3964" i="5"/>
  <c r="M3965" i="5"/>
  <c r="M3966" i="5"/>
  <c r="M3967" i="5"/>
  <c r="M3968" i="5"/>
  <c r="M3969" i="5"/>
  <c r="M3970" i="5"/>
  <c r="M3971" i="5"/>
  <c r="M3972" i="5"/>
  <c r="M3973" i="5"/>
  <c r="M3974" i="5"/>
  <c r="M3975" i="5"/>
  <c r="M3976" i="5"/>
  <c r="M3977" i="5"/>
  <c r="M3978" i="5"/>
  <c r="M3979" i="5"/>
  <c r="M3980" i="5"/>
  <c r="M3981" i="5"/>
  <c r="M3982" i="5"/>
  <c r="M3983" i="5"/>
  <c r="M3984" i="5"/>
  <c r="M3985" i="5"/>
  <c r="M3986" i="5"/>
  <c r="M3987" i="5"/>
  <c r="M3988" i="5"/>
  <c r="M3989" i="5"/>
  <c r="M3990" i="5"/>
  <c r="M3991" i="5"/>
  <c r="M3992" i="5"/>
  <c r="M3993" i="5"/>
  <c r="M3994" i="5"/>
  <c r="M3995" i="5"/>
  <c r="M3996" i="5"/>
  <c r="M3997" i="5"/>
  <c r="M3998" i="5"/>
  <c r="M3999" i="5"/>
  <c r="M4000" i="5"/>
  <c r="M4001" i="5"/>
  <c r="M4002" i="5"/>
  <c r="M4003" i="5"/>
  <c r="M4004" i="5"/>
  <c r="M4005" i="5"/>
  <c r="M4006" i="5"/>
  <c r="M4007" i="5"/>
  <c r="M4008" i="5"/>
  <c r="M4009" i="5"/>
  <c r="M4010" i="5"/>
  <c r="M4011" i="5"/>
  <c r="M4012" i="5"/>
  <c r="M4013" i="5"/>
  <c r="M4014" i="5"/>
  <c r="M4015" i="5"/>
  <c r="M4016" i="5"/>
  <c r="M4017" i="5"/>
  <c r="M4018" i="5"/>
  <c r="M4019" i="5"/>
  <c r="M4020" i="5"/>
  <c r="M4021" i="5"/>
  <c r="M4022" i="5"/>
  <c r="M4023" i="5"/>
  <c r="M4024" i="5"/>
  <c r="M4025" i="5"/>
  <c r="M4026" i="5"/>
  <c r="M4027" i="5"/>
  <c r="M4028" i="5"/>
  <c r="M4029" i="5"/>
  <c r="M4030" i="5"/>
  <c r="M4031" i="5"/>
  <c r="M4032" i="5"/>
  <c r="M4033" i="5"/>
  <c r="M4034" i="5"/>
  <c r="M4035" i="5"/>
  <c r="M4036" i="5"/>
  <c r="M4037" i="5"/>
  <c r="M4038" i="5"/>
  <c r="M4039" i="5"/>
  <c r="M4040" i="5"/>
  <c r="M4041" i="5"/>
  <c r="M4042" i="5"/>
  <c r="M4043" i="5"/>
  <c r="M4044" i="5"/>
  <c r="M4045" i="5"/>
  <c r="M4046" i="5"/>
  <c r="M4047" i="5"/>
  <c r="M4048" i="5"/>
  <c r="M4049" i="5"/>
  <c r="M4050" i="5"/>
  <c r="M4051" i="5"/>
  <c r="M4052" i="5"/>
  <c r="M4053" i="5"/>
  <c r="M4054" i="5"/>
  <c r="M4055" i="5"/>
  <c r="M4056" i="5"/>
  <c r="M4057" i="5"/>
  <c r="M4058" i="5"/>
  <c r="M4059" i="5"/>
  <c r="M4060" i="5"/>
  <c r="M4061" i="5"/>
  <c r="M4062" i="5"/>
  <c r="M4063" i="5"/>
  <c r="M4064" i="5"/>
  <c r="M4065" i="5"/>
  <c r="M4066" i="5"/>
  <c r="M4067" i="5"/>
  <c r="M4068" i="5"/>
  <c r="M4069" i="5"/>
  <c r="M4070" i="5"/>
  <c r="M4071" i="5"/>
  <c r="M4072" i="5"/>
  <c r="M4073" i="5"/>
  <c r="M4074" i="5"/>
  <c r="M4075" i="5"/>
  <c r="M4076" i="5"/>
  <c r="M4077" i="5"/>
  <c r="M4078" i="5"/>
  <c r="M4079" i="5"/>
  <c r="M4080" i="5"/>
  <c r="M4081" i="5"/>
  <c r="M4082" i="5"/>
  <c r="M4083" i="5"/>
  <c r="M4084" i="5"/>
  <c r="M4085" i="5"/>
  <c r="M4086" i="5"/>
  <c r="M4087" i="5"/>
  <c r="M4088" i="5"/>
  <c r="M4089" i="5"/>
  <c r="M4090" i="5"/>
  <c r="M4091" i="5"/>
  <c r="M4092" i="5"/>
  <c r="M4093" i="5"/>
  <c r="M4094" i="5"/>
  <c r="M4095" i="5"/>
  <c r="M4096" i="5"/>
  <c r="O12" i="19"/>
  <c r="O13" i="19"/>
  <c r="O14" i="19"/>
  <c r="O15" i="19"/>
  <c r="O16" i="19"/>
  <c r="O17" i="19"/>
  <c r="O18" i="19"/>
  <c r="O19" i="19"/>
  <c r="O20" i="19"/>
  <c r="O21" i="19"/>
  <c r="O22" i="19"/>
  <c r="O11" i="19"/>
  <c r="P23" i="19"/>
  <c r="O23" i="19"/>
  <c r="Q23" i="19"/>
  <c r="Q12" i="19"/>
  <c r="Q13" i="19"/>
  <c r="Q14" i="19"/>
  <c r="Q15" i="19"/>
  <c r="Q16" i="19"/>
  <c r="Q17" i="19"/>
  <c r="Q18" i="19"/>
  <c r="Q19" i="19"/>
  <c r="Q20" i="19"/>
  <c r="Q21" i="19"/>
  <c r="Q22" i="19"/>
  <c r="Q11" i="19"/>
  <c r="M23" i="19"/>
  <c r="K3" i="25"/>
  <c r="L3" i="9"/>
  <c r="K4" i="25"/>
  <c r="L4" i="9"/>
  <c r="K5" i="25"/>
  <c r="L5" i="9"/>
  <c r="K6" i="25"/>
  <c r="L6" i="9"/>
  <c r="K7" i="25"/>
  <c r="L7" i="9"/>
  <c r="K8" i="25"/>
  <c r="L8" i="9"/>
  <c r="K9" i="25"/>
  <c r="L9" i="9"/>
  <c r="K10" i="25"/>
  <c r="L10" i="9"/>
  <c r="K11" i="25"/>
  <c r="L11" i="9"/>
  <c r="K12" i="25"/>
  <c r="L12" i="9"/>
  <c r="K13" i="25"/>
  <c r="L13" i="9"/>
  <c r="K14" i="25"/>
  <c r="L14" i="9"/>
  <c r="K15" i="25"/>
  <c r="L15" i="9"/>
  <c r="K2" i="25"/>
  <c r="K3" i="9"/>
  <c r="K4" i="9"/>
  <c r="K5" i="9"/>
  <c r="K6" i="9"/>
  <c r="K7" i="9"/>
  <c r="K8" i="9"/>
  <c r="K9" i="9"/>
  <c r="K10" i="9"/>
  <c r="K11" i="9"/>
  <c r="K12" i="9"/>
  <c r="K13" i="9"/>
  <c r="K14" i="9"/>
  <c r="K15" i="9"/>
  <c r="K2" i="9"/>
  <c r="J3" i="9"/>
  <c r="J4" i="9"/>
  <c r="J5" i="9"/>
  <c r="J6" i="9"/>
  <c r="J7" i="9"/>
  <c r="J8" i="9"/>
  <c r="J9" i="9"/>
  <c r="J10" i="9"/>
  <c r="J11" i="9"/>
  <c r="J12" i="9"/>
  <c r="J13" i="9"/>
  <c r="J14" i="9"/>
  <c r="J15" i="9"/>
  <c r="J2" i="9"/>
  <c r="G3" i="9"/>
  <c r="H3" i="9"/>
  <c r="I3" i="9"/>
  <c r="G4" i="9"/>
  <c r="H4" i="9"/>
  <c r="I4" i="9"/>
  <c r="G5" i="9"/>
  <c r="H5" i="9"/>
  <c r="I5" i="9"/>
  <c r="G6" i="9"/>
  <c r="H6" i="9"/>
  <c r="I6" i="9"/>
  <c r="G7" i="9"/>
  <c r="H7" i="9"/>
  <c r="I7" i="9"/>
  <c r="G8" i="9"/>
  <c r="H8" i="9"/>
  <c r="I8" i="9"/>
  <c r="G9" i="9"/>
  <c r="H9" i="9"/>
  <c r="I9" i="9"/>
  <c r="G10" i="9"/>
  <c r="H10" i="9"/>
  <c r="I10" i="9"/>
  <c r="G11" i="9"/>
  <c r="H11" i="9"/>
  <c r="I11" i="9"/>
  <c r="G12" i="9"/>
  <c r="H12" i="9"/>
  <c r="I12" i="9"/>
  <c r="G13" i="9"/>
  <c r="H13" i="9"/>
  <c r="I13" i="9"/>
  <c r="G14" i="9"/>
  <c r="H14" i="9"/>
  <c r="I14" i="9"/>
  <c r="G15" i="9"/>
  <c r="H15" i="9"/>
  <c r="I15" i="9"/>
  <c r="G2" i="9"/>
  <c r="H2" i="9"/>
  <c r="I2" i="9"/>
  <c r="AQ16" i="9"/>
  <c r="L12" i="25"/>
  <c r="L13" i="25"/>
  <c r="L14" i="25"/>
  <c r="L15" i="25"/>
  <c r="AQ6" i="9"/>
  <c r="L9" i="25"/>
  <c r="L10" i="25"/>
  <c r="L11" i="25"/>
  <c r="AQ5" i="9"/>
  <c r="L8" i="25"/>
  <c r="AQ4" i="9"/>
  <c r="L2" i="25"/>
  <c r="L3" i="25"/>
  <c r="L4" i="25"/>
  <c r="L5" i="25"/>
  <c r="L6" i="25"/>
  <c r="L7" i="25"/>
  <c r="AQ3" i="9"/>
  <c r="AG53" i="9"/>
  <c r="AF53" i="9"/>
  <c r="AH53" i="9"/>
  <c r="AF65" i="9"/>
  <c r="AF64" i="9"/>
  <c r="AF63" i="9"/>
  <c r="AF62" i="9"/>
  <c r="AF61" i="9"/>
  <c r="AF60" i="9"/>
  <c r="AF59" i="9"/>
  <c r="AF58" i="9"/>
  <c r="AG12" i="9"/>
  <c r="AF12" i="9"/>
  <c r="AH12" i="9"/>
  <c r="AG88" i="9"/>
  <c r="AF88" i="9"/>
  <c r="AH88" i="9"/>
  <c r="AG66" i="9"/>
  <c r="AF66" i="9"/>
  <c r="AH66" i="9"/>
  <c r="AG86" i="9"/>
  <c r="AF86" i="9"/>
  <c r="AH86" i="9"/>
  <c r="AG73" i="9"/>
  <c r="AF73" i="9"/>
  <c r="AH73" i="9"/>
  <c r="AG26" i="9"/>
  <c r="AF26" i="9"/>
  <c r="AH26" i="9"/>
  <c r="AG34" i="9"/>
  <c r="AF34" i="9"/>
  <c r="AH34" i="9"/>
  <c r="AG70" i="9"/>
  <c r="AF70" i="9"/>
  <c r="AH70" i="9"/>
  <c r="AG72" i="9"/>
  <c r="AF72" i="9"/>
  <c r="AH72" i="9"/>
  <c r="AG36" i="9"/>
  <c r="AF36" i="9"/>
  <c r="AH36" i="9"/>
  <c r="AG28" i="9"/>
  <c r="AF28" i="9"/>
  <c r="AH28" i="9"/>
  <c r="AG60" i="9"/>
  <c r="AH60" i="9"/>
  <c r="AG4" i="9"/>
  <c r="AF4" i="9"/>
  <c r="AH4" i="9"/>
  <c r="AG87" i="9"/>
  <c r="AF87" i="9"/>
  <c r="AH87" i="9"/>
  <c r="AG30" i="9"/>
  <c r="AF30" i="9"/>
  <c r="AH30" i="9"/>
  <c r="AG3" i="9"/>
  <c r="AF3" i="9"/>
  <c r="AH3" i="9"/>
  <c r="AG18" i="9"/>
  <c r="AF18" i="9"/>
  <c r="AH18" i="9"/>
  <c r="AG79" i="9"/>
  <c r="AF79" i="9"/>
  <c r="AH79" i="9"/>
  <c r="AG76" i="9"/>
  <c r="AF76" i="9"/>
  <c r="AH76" i="9"/>
  <c r="AG47" i="9"/>
  <c r="AF47" i="9"/>
  <c r="AH47" i="9"/>
  <c r="AG59" i="9"/>
  <c r="AH59" i="9"/>
  <c r="AG64" i="9"/>
  <c r="AH64" i="9"/>
  <c r="AG41" i="9"/>
  <c r="AF41" i="9"/>
  <c r="AH41" i="9"/>
  <c r="AG14" i="9"/>
  <c r="AF14" i="9"/>
  <c r="AH14" i="9"/>
  <c r="AG21" i="9"/>
  <c r="AF21" i="9"/>
  <c r="AH21" i="9"/>
  <c r="AG39" i="9"/>
  <c r="AF39" i="9"/>
  <c r="AH39" i="9"/>
  <c r="AG46" i="9"/>
  <c r="AF46" i="9"/>
  <c r="AH46" i="9"/>
  <c r="AG9" i="9"/>
  <c r="AF9" i="9"/>
  <c r="AH9" i="9"/>
  <c r="AG69" i="9"/>
  <c r="AF69" i="9"/>
  <c r="AH69" i="9"/>
  <c r="AG24" i="9"/>
  <c r="AF24" i="9"/>
  <c r="AH24" i="9"/>
  <c r="AG54" i="9"/>
  <c r="AF54" i="9"/>
  <c r="AH54" i="9"/>
  <c r="AG29" i="9"/>
  <c r="AF29" i="9"/>
  <c r="AH29" i="9"/>
  <c r="AG22" i="9"/>
  <c r="AF22" i="9"/>
  <c r="AH22" i="9"/>
  <c r="AG77" i="9"/>
  <c r="AF77" i="9"/>
  <c r="AH77" i="9"/>
  <c r="AG83" i="9"/>
  <c r="AF83" i="9"/>
  <c r="AH83" i="9"/>
  <c r="AG89" i="9"/>
  <c r="AF89" i="9"/>
  <c r="AH89" i="9"/>
  <c r="AG42" i="9"/>
  <c r="AF42" i="9"/>
  <c r="AH42" i="9"/>
  <c r="AG58" i="9"/>
  <c r="AH58" i="9"/>
  <c r="AG78" i="9"/>
  <c r="AF78" i="9"/>
  <c r="AH78" i="9"/>
  <c r="AG56" i="9"/>
  <c r="AF56" i="9"/>
  <c r="AH56" i="9"/>
  <c r="AG32" i="9"/>
  <c r="AF32" i="9"/>
  <c r="AH32" i="9"/>
  <c r="AG49" i="9"/>
  <c r="AF49" i="9"/>
  <c r="AH49" i="9"/>
  <c r="AG90" i="9"/>
  <c r="AF90" i="9"/>
  <c r="AH90" i="9"/>
  <c r="AG65" i="9"/>
  <c r="AH65" i="9"/>
  <c r="AG10" i="9"/>
  <c r="AF10" i="9"/>
  <c r="AH10" i="9"/>
  <c r="AG6" i="9"/>
  <c r="AF6" i="9"/>
  <c r="AH6" i="9"/>
  <c r="AG5" i="9"/>
  <c r="AF5" i="9"/>
  <c r="AH5" i="9"/>
  <c r="AG38" i="9"/>
  <c r="AF38" i="9"/>
  <c r="AH38" i="9"/>
  <c r="AG23" i="9"/>
  <c r="AF23" i="9"/>
  <c r="AH23" i="9"/>
  <c r="AG35" i="9"/>
  <c r="AF35" i="9"/>
  <c r="AH35" i="9"/>
  <c r="AG52" i="9"/>
  <c r="AF52" i="9"/>
  <c r="AH52" i="9"/>
  <c r="AG16" i="9"/>
  <c r="AF16" i="9"/>
  <c r="AH16" i="9"/>
  <c r="AG84" i="9"/>
  <c r="AF84" i="9"/>
  <c r="AH84" i="9"/>
  <c r="AG27" i="9"/>
  <c r="AF27" i="9"/>
  <c r="AH27" i="9"/>
  <c r="AG68" i="9"/>
  <c r="AF68" i="9"/>
  <c r="AH68" i="9"/>
  <c r="AG55" i="9"/>
  <c r="AF55" i="9"/>
  <c r="AH55" i="9"/>
  <c r="AG33" i="9"/>
  <c r="AF33" i="9"/>
  <c r="AH33" i="9"/>
  <c r="AG20" i="9"/>
  <c r="AF20" i="9"/>
  <c r="AH20" i="9"/>
  <c r="AG80" i="9"/>
  <c r="AF80" i="9"/>
  <c r="AH80" i="9"/>
  <c r="AG67" i="9"/>
  <c r="AF67" i="9"/>
  <c r="AH67" i="9"/>
  <c r="AG63" i="9"/>
  <c r="AH63" i="9"/>
  <c r="AG44" i="9"/>
  <c r="AF44" i="9"/>
  <c r="AH44" i="9"/>
  <c r="AG62" i="9"/>
  <c r="AH62" i="9"/>
  <c r="AG85" i="9"/>
  <c r="AF85" i="9"/>
  <c r="AH85" i="9"/>
  <c r="AG48" i="9"/>
  <c r="AF48" i="9"/>
  <c r="AH48" i="9"/>
  <c r="AG71" i="9"/>
  <c r="AF71" i="9"/>
  <c r="AH71" i="9"/>
  <c r="AG15" i="9"/>
  <c r="AF15" i="9"/>
  <c r="AH15" i="9"/>
  <c r="AG7" i="9"/>
  <c r="AF7" i="9"/>
  <c r="AH7" i="9"/>
  <c r="AG61" i="9"/>
  <c r="AH61" i="9"/>
  <c r="AG45" i="9"/>
  <c r="AF45" i="9"/>
  <c r="AH45" i="9"/>
  <c r="AG19" i="9"/>
  <c r="AF19" i="9"/>
  <c r="AH19" i="9"/>
  <c r="AG51" i="9"/>
  <c r="AF51" i="9"/>
  <c r="AH51" i="9"/>
  <c r="AG31" i="9"/>
  <c r="AF31" i="9"/>
  <c r="AH31" i="9"/>
  <c r="AG25" i="9"/>
  <c r="AF25" i="9"/>
  <c r="AH25" i="9"/>
  <c r="AG37" i="9"/>
  <c r="AF37" i="9"/>
  <c r="AH37" i="9"/>
  <c r="AG40" i="9"/>
  <c r="AF40" i="9"/>
  <c r="AH40" i="9"/>
  <c r="AG74" i="9"/>
  <c r="AF74" i="9"/>
  <c r="AH74" i="9"/>
  <c r="AG82" i="9"/>
  <c r="AF82" i="9"/>
  <c r="AH82" i="9"/>
  <c r="AG43" i="9"/>
  <c r="AF43" i="9"/>
  <c r="AH43" i="9"/>
  <c r="AG81" i="9"/>
  <c r="AF81" i="9"/>
  <c r="AH81" i="9"/>
  <c r="AG50" i="9"/>
  <c r="AF50" i="9"/>
  <c r="AH50" i="9"/>
  <c r="AG75" i="9"/>
  <c r="AF75" i="9"/>
  <c r="AH75" i="9"/>
  <c r="AG13" i="9"/>
  <c r="AF13" i="9"/>
  <c r="AH13" i="9"/>
  <c r="AG8" i="9"/>
  <c r="AF8" i="9"/>
  <c r="AH8" i="9"/>
  <c r="AG17" i="9"/>
  <c r="AF17" i="9"/>
  <c r="AH17" i="9"/>
  <c r="AG57" i="9"/>
  <c r="AF57" i="9"/>
  <c r="AH57" i="9"/>
  <c r="AG11" i="9"/>
  <c r="AF11" i="9"/>
  <c r="AH11" i="9"/>
  <c r="D23" i="19"/>
  <c r="E23" i="19"/>
  <c r="N29" i="19"/>
  <c r="N30" i="19"/>
  <c r="N32" i="19"/>
  <c r="M31" i="19"/>
  <c r="N31" i="19"/>
  <c r="E18" i="4"/>
  <c r="G37" i="4"/>
  <c r="C16" i="11"/>
  <c r="E16" i="11"/>
  <c r="G38" i="4"/>
  <c r="C17" i="11"/>
  <c r="E17" i="11"/>
  <c r="G39" i="4"/>
  <c r="C18" i="11"/>
  <c r="E18" i="11"/>
  <c r="E19" i="11"/>
  <c r="D4" i="11"/>
  <c r="E4" i="11"/>
  <c r="D5" i="11"/>
  <c r="E5" i="11"/>
  <c r="D6" i="11"/>
  <c r="E6" i="11"/>
  <c r="D7" i="11"/>
  <c r="E7" i="11"/>
  <c r="D8" i="11"/>
  <c r="E8" i="11"/>
  <c r="D9" i="11"/>
  <c r="E9" i="11"/>
  <c r="D10" i="11"/>
  <c r="E10" i="11"/>
  <c r="E11" i="11"/>
  <c r="D21" i="11"/>
  <c r="E21" i="11"/>
  <c r="N15" i="5"/>
  <c r="N7" i="5"/>
  <c r="E4096" i="1"/>
  <c r="I2" i="1"/>
  <c r="J2" i="1"/>
  <c r="I3" i="1"/>
  <c r="J3" i="1"/>
  <c r="I4" i="1"/>
  <c r="J4" i="1"/>
  <c r="I5" i="1"/>
  <c r="J5" i="1"/>
  <c r="I6" i="1"/>
  <c r="J6" i="1"/>
  <c r="I7" i="1"/>
  <c r="J7" i="1"/>
  <c r="I8" i="1"/>
  <c r="J8" i="1"/>
  <c r="I9" i="1"/>
  <c r="J9" i="1"/>
  <c r="I10" i="1"/>
  <c r="J10" i="1"/>
  <c r="I11" i="1"/>
  <c r="J11" i="1"/>
  <c r="I12" i="1"/>
  <c r="J12" i="1"/>
  <c r="I13" i="1"/>
  <c r="J13" i="1"/>
  <c r="I14" i="1"/>
  <c r="J14" i="1"/>
  <c r="I15" i="1"/>
  <c r="J15" i="1"/>
  <c r="I16" i="1"/>
  <c r="J16" i="1"/>
  <c r="I17" i="1"/>
  <c r="J17" i="1"/>
  <c r="I18" i="1"/>
  <c r="J18" i="1"/>
  <c r="I19" i="1"/>
  <c r="J19" i="1"/>
  <c r="I20" i="1"/>
  <c r="J20" i="1"/>
  <c r="I21" i="1"/>
  <c r="J21" i="1"/>
  <c r="I22" i="1"/>
  <c r="J22" i="1"/>
  <c r="I23" i="1"/>
  <c r="J23" i="1"/>
  <c r="I24" i="1"/>
  <c r="J24" i="1"/>
  <c r="I25" i="1"/>
  <c r="J25" i="1"/>
  <c r="I26" i="1"/>
  <c r="J26" i="1"/>
  <c r="I27" i="1"/>
  <c r="J27" i="1"/>
  <c r="I28" i="1"/>
  <c r="J28" i="1"/>
  <c r="I29" i="1"/>
  <c r="J29" i="1"/>
  <c r="I30" i="1"/>
  <c r="J30" i="1"/>
  <c r="I31" i="1"/>
  <c r="J31" i="1"/>
  <c r="I32" i="1"/>
  <c r="J32" i="1"/>
  <c r="I33" i="1"/>
  <c r="J33" i="1"/>
  <c r="I34" i="1"/>
  <c r="J34" i="1"/>
  <c r="I35" i="1"/>
  <c r="J35" i="1"/>
  <c r="I36" i="1"/>
  <c r="J36" i="1"/>
  <c r="I37" i="1"/>
  <c r="J37" i="1"/>
  <c r="I38" i="1"/>
  <c r="J38" i="1"/>
  <c r="I39" i="1"/>
  <c r="J39" i="1"/>
  <c r="I40" i="1"/>
  <c r="J40" i="1"/>
  <c r="I41" i="1"/>
  <c r="J41" i="1"/>
  <c r="I42" i="1"/>
  <c r="J42" i="1"/>
  <c r="I43" i="1"/>
  <c r="J43" i="1"/>
  <c r="I44" i="1"/>
  <c r="J44" i="1"/>
  <c r="I45" i="1"/>
  <c r="J45" i="1"/>
  <c r="I46" i="1"/>
  <c r="J46" i="1"/>
  <c r="I47" i="1"/>
  <c r="J47" i="1"/>
  <c r="I48" i="1"/>
  <c r="J48" i="1"/>
  <c r="I49" i="1"/>
  <c r="J49" i="1"/>
  <c r="I50" i="1"/>
  <c r="J50" i="1"/>
  <c r="I51" i="1"/>
  <c r="J51" i="1"/>
  <c r="I52" i="1"/>
  <c r="J52" i="1"/>
  <c r="I53" i="1"/>
  <c r="J53" i="1"/>
  <c r="I54" i="1"/>
  <c r="J54" i="1"/>
  <c r="I55" i="1"/>
  <c r="J55" i="1"/>
  <c r="I56" i="1"/>
  <c r="J56" i="1"/>
  <c r="I57" i="1"/>
  <c r="J57" i="1"/>
  <c r="I58" i="1"/>
  <c r="J58" i="1"/>
  <c r="I59" i="1"/>
  <c r="J59" i="1"/>
  <c r="I60" i="1"/>
  <c r="J60" i="1"/>
  <c r="I61" i="1"/>
  <c r="J61" i="1"/>
  <c r="I62" i="1"/>
  <c r="J62" i="1"/>
  <c r="I63" i="1"/>
  <c r="J63" i="1"/>
  <c r="I64" i="1"/>
  <c r="J64" i="1"/>
  <c r="I65" i="1"/>
  <c r="J65" i="1"/>
  <c r="I66" i="1"/>
  <c r="J66" i="1"/>
  <c r="I67" i="1"/>
  <c r="J67" i="1"/>
  <c r="I68" i="1"/>
  <c r="J68" i="1"/>
  <c r="I69" i="1"/>
  <c r="J69" i="1"/>
  <c r="I70" i="1"/>
  <c r="J70" i="1"/>
  <c r="I71" i="1"/>
  <c r="J71" i="1"/>
  <c r="I72" i="1"/>
  <c r="J72" i="1"/>
  <c r="I73" i="1"/>
  <c r="J73" i="1"/>
  <c r="I74" i="1"/>
  <c r="J74" i="1"/>
  <c r="I75" i="1"/>
  <c r="J75" i="1"/>
  <c r="I76" i="1"/>
  <c r="J76" i="1"/>
  <c r="I77" i="1"/>
  <c r="J77" i="1"/>
  <c r="I78" i="1"/>
  <c r="J78" i="1"/>
  <c r="I79" i="1"/>
  <c r="J79" i="1"/>
  <c r="I80" i="1"/>
  <c r="J80" i="1"/>
  <c r="I81" i="1"/>
  <c r="J81" i="1"/>
  <c r="I82" i="1"/>
  <c r="J82" i="1"/>
  <c r="I83" i="1"/>
  <c r="J83" i="1"/>
  <c r="I84" i="1"/>
  <c r="J84" i="1"/>
  <c r="I85" i="1"/>
  <c r="J85" i="1"/>
  <c r="I86" i="1"/>
  <c r="J86" i="1"/>
  <c r="I87" i="1"/>
  <c r="J87" i="1"/>
  <c r="I88" i="1"/>
  <c r="J88" i="1"/>
  <c r="I89" i="1"/>
  <c r="J89" i="1"/>
  <c r="I90" i="1"/>
  <c r="J90" i="1"/>
  <c r="I91" i="1"/>
  <c r="J91" i="1"/>
  <c r="I92" i="1"/>
  <c r="J92" i="1"/>
  <c r="I93" i="1"/>
  <c r="J93" i="1"/>
  <c r="I94" i="1"/>
  <c r="J94" i="1"/>
  <c r="I95" i="1"/>
  <c r="J95" i="1"/>
  <c r="I96" i="1"/>
  <c r="J96" i="1"/>
  <c r="I97" i="1"/>
  <c r="J97" i="1"/>
  <c r="I98" i="1"/>
  <c r="J98" i="1"/>
  <c r="I99" i="1"/>
  <c r="J99" i="1"/>
  <c r="I100" i="1"/>
  <c r="J100" i="1"/>
  <c r="I101" i="1"/>
  <c r="J101" i="1"/>
  <c r="I102" i="1"/>
  <c r="J102" i="1"/>
  <c r="I103" i="1"/>
  <c r="J103" i="1"/>
  <c r="I104" i="1"/>
  <c r="J104" i="1"/>
  <c r="I105" i="1"/>
  <c r="J105" i="1"/>
  <c r="I106" i="1"/>
  <c r="J106" i="1"/>
  <c r="I107" i="1"/>
  <c r="J107" i="1"/>
  <c r="I108" i="1"/>
  <c r="J108" i="1"/>
  <c r="I109" i="1"/>
  <c r="J109" i="1"/>
  <c r="I110" i="1"/>
  <c r="J110" i="1"/>
  <c r="I111" i="1"/>
  <c r="J111" i="1"/>
  <c r="I112" i="1"/>
  <c r="J112" i="1"/>
  <c r="I113" i="1"/>
  <c r="J113" i="1"/>
  <c r="I114" i="1"/>
  <c r="J114" i="1"/>
  <c r="I115" i="1"/>
  <c r="J115" i="1"/>
  <c r="I116" i="1"/>
  <c r="J116" i="1"/>
  <c r="I117" i="1"/>
  <c r="J117" i="1"/>
  <c r="I118" i="1"/>
  <c r="J118" i="1"/>
  <c r="I119" i="1"/>
  <c r="J119" i="1"/>
  <c r="I120" i="1"/>
  <c r="J120" i="1"/>
  <c r="I121" i="1"/>
  <c r="J121" i="1"/>
  <c r="I122" i="1"/>
  <c r="J122" i="1"/>
  <c r="I123" i="1"/>
  <c r="J123" i="1"/>
  <c r="I124" i="1"/>
  <c r="J124" i="1"/>
  <c r="I125" i="1"/>
  <c r="J125" i="1"/>
  <c r="I126" i="1"/>
  <c r="J126" i="1"/>
  <c r="I127" i="1"/>
  <c r="J127" i="1"/>
  <c r="I128" i="1"/>
  <c r="J128" i="1"/>
  <c r="I129" i="1"/>
  <c r="J129" i="1"/>
  <c r="I130" i="1"/>
  <c r="J130" i="1"/>
  <c r="I131" i="1"/>
  <c r="J131" i="1"/>
  <c r="I132" i="1"/>
  <c r="J132" i="1"/>
  <c r="I133" i="1"/>
  <c r="J133" i="1"/>
  <c r="I134" i="1"/>
  <c r="J134" i="1"/>
  <c r="I135" i="1"/>
  <c r="J135" i="1"/>
  <c r="I136" i="1"/>
  <c r="J136" i="1"/>
  <c r="I137" i="1"/>
  <c r="J137" i="1"/>
  <c r="I138" i="1"/>
  <c r="J138" i="1"/>
  <c r="I139" i="1"/>
  <c r="J139" i="1"/>
  <c r="I140" i="1"/>
  <c r="J140" i="1"/>
  <c r="I141" i="1"/>
  <c r="J141" i="1"/>
  <c r="I142" i="1"/>
  <c r="J142" i="1"/>
  <c r="I143" i="1"/>
  <c r="J143" i="1"/>
  <c r="I144" i="1"/>
  <c r="J144" i="1"/>
  <c r="I145" i="1"/>
  <c r="J145" i="1"/>
  <c r="I146" i="1"/>
  <c r="J146" i="1"/>
  <c r="I147" i="1"/>
  <c r="J147" i="1"/>
  <c r="I148" i="1"/>
  <c r="J148" i="1"/>
  <c r="I149" i="1"/>
  <c r="J149" i="1"/>
  <c r="I150" i="1"/>
  <c r="J150" i="1"/>
  <c r="I151" i="1"/>
  <c r="J151" i="1"/>
  <c r="I152" i="1"/>
  <c r="J152" i="1"/>
  <c r="I153" i="1"/>
  <c r="J153" i="1"/>
  <c r="I154" i="1"/>
  <c r="J154" i="1"/>
  <c r="I155" i="1"/>
  <c r="J155" i="1"/>
  <c r="I156" i="1"/>
  <c r="J156" i="1"/>
  <c r="I157" i="1"/>
  <c r="J157" i="1"/>
  <c r="I158" i="1"/>
  <c r="J158" i="1"/>
  <c r="I159" i="1"/>
  <c r="J159" i="1"/>
  <c r="I160" i="1"/>
  <c r="J160" i="1"/>
  <c r="I161" i="1"/>
  <c r="J161" i="1"/>
  <c r="I162" i="1"/>
  <c r="J162" i="1"/>
  <c r="I163" i="1"/>
  <c r="J163" i="1"/>
  <c r="I164" i="1"/>
  <c r="J164" i="1"/>
  <c r="I165" i="1"/>
  <c r="J165" i="1"/>
  <c r="I166" i="1"/>
  <c r="J166" i="1"/>
  <c r="I167" i="1"/>
  <c r="J167" i="1"/>
  <c r="I168" i="1"/>
  <c r="J168" i="1"/>
  <c r="I169" i="1"/>
  <c r="J169" i="1"/>
  <c r="I170" i="1"/>
  <c r="J170" i="1"/>
  <c r="I171" i="1"/>
  <c r="J171" i="1"/>
  <c r="I172" i="1"/>
  <c r="J172" i="1"/>
  <c r="I173" i="1"/>
  <c r="J173" i="1"/>
  <c r="I174" i="1"/>
  <c r="J174" i="1"/>
  <c r="I175" i="1"/>
  <c r="J175" i="1"/>
  <c r="I176" i="1"/>
  <c r="J176" i="1"/>
  <c r="I177" i="1"/>
  <c r="J177" i="1"/>
  <c r="I178" i="1"/>
  <c r="J178" i="1"/>
  <c r="I179" i="1"/>
  <c r="J179" i="1"/>
  <c r="I180" i="1"/>
  <c r="J180" i="1"/>
  <c r="I181" i="1"/>
  <c r="J181" i="1"/>
  <c r="I182" i="1"/>
  <c r="J182" i="1"/>
  <c r="I183" i="1"/>
  <c r="J183" i="1"/>
  <c r="I184" i="1"/>
  <c r="J184" i="1"/>
  <c r="I185" i="1"/>
  <c r="J185" i="1"/>
  <c r="I186" i="1"/>
  <c r="J186" i="1"/>
  <c r="I187" i="1"/>
  <c r="J187" i="1"/>
  <c r="I188" i="1"/>
  <c r="J188" i="1"/>
  <c r="I189" i="1"/>
  <c r="J189" i="1"/>
  <c r="I190" i="1"/>
  <c r="J190" i="1"/>
  <c r="I191" i="1"/>
  <c r="J191" i="1"/>
  <c r="I192" i="1"/>
  <c r="J192" i="1"/>
  <c r="I193" i="1"/>
  <c r="J193" i="1"/>
  <c r="I194" i="1"/>
  <c r="J194" i="1"/>
  <c r="I195" i="1"/>
  <c r="J195" i="1"/>
  <c r="I196" i="1"/>
  <c r="J196" i="1"/>
  <c r="I197" i="1"/>
  <c r="J197" i="1"/>
  <c r="I198" i="1"/>
  <c r="J198" i="1"/>
  <c r="I199" i="1"/>
  <c r="J199" i="1"/>
  <c r="I200" i="1"/>
  <c r="J200" i="1"/>
  <c r="I201" i="1"/>
  <c r="J201" i="1"/>
  <c r="I202" i="1"/>
  <c r="J202" i="1"/>
  <c r="I203" i="1"/>
  <c r="J203" i="1"/>
  <c r="I204" i="1"/>
  <c r="J204" i="1"/>
  <c r="I205" i="1"/>
  <c r="J205" i="1"/>
  <c r="I206" i="1"/>
  <c r="J206" i="1"/>
  <c r="I207" i="1"/>
  <c r="J207" i="1"/>
  <c r="I208" i="1"/>
  <c r="J208" i="1"/>
  <c r="I209" i="1"/>
  <c r="J209" i="1"/>
  <c r="I210" i="1"/>
  <c r="J210" i="1"/>
  <c r="I211" i="1"/>
  <c r="J211" i="1"/>
  <c r="I212" i="1"/>
  <c r="J212" i="1"/>
  <c r="I213" i="1"/>
  <c r="J213" i="1"/>
  <c r="I214" i="1"/>
  <c r="J214" i="1"/>
  <c r="I215" i="1"/>
  <c r="J215" i="1"/>
  <c r="I216" i="1"/>
  <c r="J216" i="1"/>
  <c r="I217" i="1"/>
  <c r="J217" i="1"/>
  <c r="I218" i="1"/>
  <c r="J218" i="1"/>
  <c r="I219" i="1"/>
  <c r="J219" i="1"/>
  <c r="I220" i="1"/>
  <c r="J220" i="1"/>
  <c r="I221" i="1"/>
  <c r="J221" i="1"/>
  <c r="I222" i="1"/>
  <c r="J222" i="1"/>
  <c r="I223" i="1"/>
  <c r="J223" i="1"/>
  <c r="I224" i="1"/>
  <c r="J224" i="1"/>
  <c r="I225" i="1"/>
  <c r="J225" i="1"/>
  <c r="I226" i="1"/>
  <c r="J226" i="1"/>
  <c r="I227" i="1"/>
  <c r="J227" i="1"/>
  <c r="I228" i="1"/>
  <c r="J228" i="1"/>
  <c r="I229" i="1"/>
  <c r="J229" i="1"/>
  <c r="I230" i="1"/>
  <c r="J230" i="1"/>
  <c r="I231" i="1"/>
  <c r="J231" i="1"/>
  <c r="I232" i="1"/>
  <c r="J232" i="1"/>
  <c r="I233" i="1"/>
  <c r="J233" i="1"/>
  <c r="I234" i="1"/>
  <c r="J234" i="1"/>
  <c r="I235" i="1"/>
  <c r="J235" i="1"/>
  <c r="I236" i="1"/>
  <c r="J236" i="1"/>
  <c r="I237" i="1"/>
  <c r="J237" i="1"/>
  <c r="I238" i="1"/>
  <c r="J238" i="1"/>
  <c r="I239" i="1"/>
  <c r="J239" i="1"/>
  <c r="I240" i="1"/>
  <c r="J240" i="1"/>
  <c r="I241" i="1"/>
  <c r="J241" i="1"/>
  <c r="I242" i="1"/>
  <c r="J242" i="1"/>
  <c r="I243" i="1"/>
  <c r="J243" i="1"/>
  <c r="I244" i="1"/>
  <c r="J244" i="1"/>
  <c r="I245" i="1"/>
  <c r="J245" i="1"/>
  <c r="I246" i="1"/>
  <c r="J246" i="1"/>
  <c r="I247" i="1"/>
  <c r="J247" i="1"/>
  <c r="I248" i="1"/>
  <c r="J248" i="1"/>
  <c r="I249" i="1"/>
  <c r="J249" i="1"/>
  <c r="I250" i="1"/>
  <c r="J250" i="1"/>
  <c r="I251" i="1"/>
  <c r="J251" i="1"/>
  <c r="I252" i="1"/>
  <c r="J252" i="1"/>
  <c r="I253" i="1"/>
  <c r="J253" i="1"/>
  <c r="I254" i="1"/>
  <c r="J254" i="1"/>
  <c r="I255" i="1"/>
  <c r="J255" i="1"/>
  <c r="I256" i="1"/>
  <c r="J256" i="1"/>
  <c r="I257" i="1"/>
  <c r="J257" i="1"/>
  <c r="I258" i="1"/>
  <c r="J258" i="1"/>
  <c r="I259" i="1"/>
  <c r="J259" i="1"/>
  <c r="I260" i="1"/>
  <c r="J260" i="1"/>
  <c r="I261" i="1"/>
  <c r="J261" i="1"/>
  <c r="I262" i="1"/>
  <c r="J262" i="1"/>
  <c r="I263" i="1"/>
  <c r="J263" i="1"/>
  <c r="I264" i="1"/>
  <c r="J264" i="1"/>
  <c r="I265" i="1"/>
  <c r="J265" i="1"/>
  <c r="I266" i="1"/>
  <c r="J266" i="1"/>
  <c r="I267" i="1"/>
  <c r="J267" i="1"/>
  <c r="I268" i="1"/>
  <c r="J268" i="1"/>
  <c r="I269" i="1"/>
  <c r="J269" i="1"/>
  <c r="I270" i="1"/>
  <c r="J270" i="1"/>
  <c r="I271" i="1"/>
  <c r="J271" i="1"/>
  <c r="I272" i="1"/>
  <c r="J272" i="1"/>
  <c r="I273" i="1"/>
  <c r="J273" i="1"/>
  <c r="I274" i="1"/>
  <c r="J274" i="1"/>
  <c r="I275" i="1"/>
  <c r="J275" i="1"/>
  <c r="I276" i="1"/>
  <c r="J276" i="1"/>
  <c r="I277" i="1"/>
  <c r="J277" i="1"/>
  <c r="I278" i="1"/>
  <c r="J278" i="1"/>
  <c r="I279" i="1"/>
  <c r="J279" i="1"/>
  <c r="I280" i="1"/>
  <c r="J280" i="1"/>
  <c r="I281" i="1"/>
  <c r="J281" i="1"/>
  <c r="I282" i="1"/>
  <c r="J282" i="1"/>
  <c r="I283" i="1"/>
  <c r="J283" i="1"/>
  <c r="I284" i="1"/>
  <c r="J284" i="1"/>
  <c r="I285" i="1"/>
  <c r="J285" i="1"/>
  <c r="I286" i="1"/>
  <c r="J286" i="1"/>
  <c r="I287" i="1"/>
  <c r="J287" i="1"/>
  <c r="I288" i="1"/>
  <c r="J288" i="1"/>
  <c r="I289" i="1"/>
  <c r="J289" i="1"/>
  <c r="I290" i="1"/>
  <c r="J290" i="1"/>
  <c r="I291" i="1"/>
  <c r="J291" i="1"/>
  <c r="I292" i="1"/>
  <c r="J292" i="1"/>
  <c r="I293" i="1"/>
  <c r="J293" i="1"/>
  <c r="I294" i="1"/>
  <c r="J294" i="1"/>
  <c r="I295" i="1"/>
  <c r="J295" i="1"/>
  <c r="I296" i="1"/>
  <c r="J296" i="1"/>
  <c r="I297" i="1"/>
  <c r="J297" i="1"/>
  <c r="I298" i="1"/>
  <c r="J298" i="1"/>
  <c r="I299" i="1"/>
  <c r="J299" i="1"/>
  <c r="I300" i="1"/>
  <c r="J300" i="1"/>
  <c r="I301" i="1"/>
  <c r="J301" i="1"/>
  <c r="I302" i="1"/>
  <c r="J302" i="1"/>
  <c r="I303" i="1"/>
  <c r="J303" i="1"/>
  <c r="I304" i="1"/>
  <c r="J304" i="1"/>
  <c r="I305" i="1"/>
  <c r="J305" i="1"/>
  <c r="I306" i="1"/>
  <c r="J306" i="1"/>
  <c r="I307" i="1"/>
  <c r="J307" i="1"/>
  <c r="I308" i="1"/>
  <c r="J308" i="1"/>
  <c r="I309" i="1"/>
  <c r="J309" i="1"/>
  <c r="I310" i="1"/>
  <c r="J310" i="1"/>
  <c r="I311" i="1"/>
  <c r="J311" i="1"/>
  <c r="I312" i="1"/>
  <c r="J312" i="1"/>
  <c r="I313" i="1"/>
  <c r="J313" i="1"/>
  <c r="I314" i="1"/>
  <c r="J314" i="1"/>
  <c r="I315" i="1"/>
  <c r="J315" i="1"/>
  <c r="I316" i="1"/>
  <c r="J316" i="1"/>
  <c r="I317" i="1"/>
  <c r="J317" i="1"/>
  <c r="I318" i="1"/>
  <c r="J318" i="1"/>
  <c r="I319" i="1"/>
  <c r="J319" i="1"/>
  <c r="I320" i="1"/>
  <c r="J320" i="1"/>
  <c r="I321" i="1"/>
  <c r="J321" i="1"/>
  <c r="I322" i="1"/>
  <c r="J322" i="1"/>
  <c r="I323" i="1"/>
  <c r="J323" i="1"/>
  <c r="I324" i="1"/>
  <c r="J324" i="1"/>
  <c r="I325" i="1"/>
  <c r="J325" i="1"/>
  <c r="I326" i="1"/>
  <c r="J326" i="1"/>
  <c r="I327" i="1"/>
  <c r="J327" i="1"/>
  <c r="I328" i="1"/>
  <c r="J328" i="1"/>
  <c r="I329" i="1"/>
  <c r="J329" i="1"/>
  <c r="I330" i="1"/>
  <c r="J330" i="1"/>
  <c r="I331" i="1"/>
  <c r="J331" i="1"/>
  <c r="I332" i="1"/>
  <c r="J332" i="1"/>
  <c r="I333" i="1"/>
  <c r="J333" i="1"/>
  <c r="I334" i="1"/>
  <c r="J334" i="1"/>
  <c r="I335" i="1"/>
  <c r="J335" i="1"/>
  <c r="I336" i="1"/>
  <c r="J336" i="1"/>
  <c r="I337" i="1"/>
  <c r="J337" i="1"/>
  <c r="I338" i="1"/>
  <c r="J338" i="1"/>
  <c r="I339" i="1"/>
  <c r="J339" i="1"/>
  <c r="I340" i="1"/>
  <c r="J340" i="1"/>
  <c r="I341" i="1"/>
  <c r="J341" i="1"/>
  <c r="I342" i="1"/>
  <c r="J342" i="1"/>
  <c r="I343" i="1"/>
  <c r="J343" i="1"/>
  <c r="I344" i="1"/>
  <c r="J344" i="1"/>
  <c r="I345" i="1"/>
  <c r="J345" i="1"/>
  <c r="I346" i="1"/>
  <c r="J346" i="1"/>
  <c r="I347" i="1"/>
  <c r="J347" i="1"/>
  <c r="I348" i="1"/>
  <c r="J348" i="1"/>
  <c r="I349" i="1"/>
  <c r="J349" i="1"/>
  <c r="I350" i="1"/>
  <c r="J350" i="1"/>
  <c r="I351" i="1"/>
  <c r="J351" i="1"/>
  <c r="I352" i="1"/>
  <c r="J352" i="1"/>
  <c r="I353" i="1"/>
  <c r="J353" i="1"/>
  <c r="I354" i="1"/>
  <c r="J354" i="1"/>
  <c r="I355" i="1"/>
  <c r="J355" i="1"/>
  <c r="I356" i="1"/>
  <c r="J356" i="1"/>
  <c r="I357" i="1"/>
  <c r="J357" i="1"/>
  <c r="I358" i="1"/>
  <c r="J358" i="1"/>
  <c r="I359" i="1"/>
  <c r="J359" i="1"/>
  <c r="I360" i="1"/>
  <c r="J360" i="1"/>
  <c r="I361" i="1"/>
  <c r="J361" i="1"/>
  <c r="I362" i="1"/>
  <c r="J362" i="1"/>
  <c r="I363" i="1"/>
  <c r="J363" i="1"/>
  <c r="I364" i="1"/>
  <c r="J364" i="1"/>
  <c r="I365" i="1"/>
  <c r="J365" i="1"/>
  <c r="I366" i="1"/>
  <c r="J366" i="1"/>
  <c r="I367" i="1"/>
  <c r="J367" i="1"/>
  <c r="I368" i="1"/>
  <c r="J368" i="1"/>
  <c r="I369" i="1"/>
  <c r="J369" i="1"/>
  <c r="I370" i="1"/>
  <c r="J370" i="1"/>
  <c r="I371" i="1"/>
  <c r="J371" i="1"/>
  <c r="I372" i="1"/>
  <c r="J372" i="1"/>
  <c r="I373" i="1"/>
  <c r="J373" i="1"/>
  <c r="I374" i="1"/>
  <c r="J374" i="1"/>
  <c r="I375" i="1"/>
  <c r="J375" i="1"/>
  <c r="I376" i="1"/>
  <c r="J376" i="1"/>
  <c r="I377" i="1"/>
  <c r="J377" i="1"/>
  <c r="I378" i="1"/>
  <c r="J378" i="1"/>
  <c r="I379" i="1"/>
  <c r="J379" i="1"/>
  <c r="I380" i="1"/>
  <c r="J380" i="1"/>
  <c r="I381" i="1"/>
  <c r="J381" i="1"/>
  <c r="I382" i="1"/>
  <c r="J382" i="1"/>
  <c r="I383" i="1"/>
  <c r="J383" i="1"/>
  <c r="I384" i="1"/>
  <c r="J384" i="1"/>
  <c r="I385" i="1"/>
  <c r="J385" i="1"/>
  <c r="I386" i="1"/>
  <c r="J386" i="1"/>
  <c r="I387" i="1"/>
  <c r="J387" i="1"/>
  <c r="I388" i="1"/>
  <c r="J388" i="1"/>
  <c r="I389" i="1"/>
  <c r="J389" i="1"/>
  <c r="I390" i="1"/>
  <c r="J390" i="1"/>
  <c r="I391" i="1"/>
  <c r="J391" i="1"/>
  <c r="I392" i="1"/>
  <c r="J392" i="1"/>
  <c r="I393" i="1"/>
  <c r="J393" i="1"/>
  <c r="I394" i="1"/>
  <c r="J394" i="1"/>
  <c r="I395" i="1"/>
  <c r="J395" i="1"/>
  <c r="I396" i="1"/>
  <c r="J396" i="1"/>
  <c r="I397" i="1"/>
  <c r="J397" i="1"/>
  <c r="I398" i="1"/>
  <c r="J398" i="1"/>
  <c r="I399" i="1"/>
  <c r="J399" i="1"/>
  <c r="I400" i="1"/>
  <c r="J400" i="1"/>
  <c r="I401" i="1"/>
  <c r="J401" i="1"/>
  <c r="I402" i="1"/>
  <c r="J402" i="1"/>
  <c r="I403" i="1"/>
  <c r="J403" i="1"/>
  <c r="I404" i="1"/>
  <c r="J404" i="1"/>
  <c r="I405" i="1"/>
  <c r="J405" i="1"/>
  <c r="I406" i="1"/>
  <c r="J406" i="1"/>
  <c r="I407" i="1"/>
  <c r="J407" i="1"/>
  <c r="I408" i="1"/>
  <c r="J408" i="1"/>
  <c r="I409" i="1"/>
  <c r="J409" i="1"/>
  <c r="I410" i="1"/>
  <c r="J410" i="1"/>
  <c r="I411" i="1"/>
  <c r="J411" i="1"/>
  <c r="I412" i="1"/>
  <c r="J412" i="1"/>
  <c r="I413" i="1"/>
  <c r="J413" i="1"/>
  <c r="I414" i="1"/>
  <c r="J414" i="1"/>
  <c r="I415" i="1"/>
  <c r="J415" i="1"/>
  <c r="I416" i="1"/>
  <c r="J416" i="1"/>
  <c r="I417" i="1"/>
  <c r="J417" i="1"/>
  <c r="I418" i="1"/>
  <c r="J418" i="1"/>
  <c r="I419" i="1"/>
  <c r="J419" i="1"/>
  <c r="I420" i="1"/>
  <c r="J420" i="1"/>
  <c r="I421" i="1"/>
  <c r="J421" i="1"/>
  <c r="I422" i="1"/>
  <c r="J422" i="1"/>
  <c r="I423" i="1"/>
  <c r="J423" i="1"/>
  <c r="I424" i="1"/>
  <c r="J424" i="1"/>
  <c r="I425" i="1"/>
  <c r="J425" i="1"/>
  <c r="I426" i="1"/>
  <c r="J426" i="1"/>
  <c r="I427" i="1"/>
  <c r="J427" i="1"/>
  <c r="I428" i="1"/>
  <c r="J428" i="1"/>
  <c r="I429" i="1"/>
  <c r="J429" i="1"/>
  <c r="I430" i="1"/>
  <c r="J430" i="1"/>
  <c r="I431" i="1"/>
  <c r="J431" i="1"/>
  <c r="I432" i="1"/>
  <c r="J432" i="1"/>
  <c r="I433" i="1"/>
  <c r="J433" i="1"/>
  <c r="I434" i="1"/>
  <c r="J434" i="1"/>
  <c r="I435" i="1"/>
  <c r="J435" i="1"/>
  <c r="I436" i="1"/>
  <c r="J436" i="1"/>
  <c r="I437" i="1"/>
  <c r="J437" i="1"/>
  <c r="I438" i="1"/>
  <c r="J438" i="1"/>
  <c r="I439" i="1"/>
  <c r="J439" i="1"/>
  <c r="I440" i="1"/>
  <c r="J440" i="1"/>
  <c r="I441" i="1"/>
  <c r="J441" i="1"/>
  <c r="I442" i="1"/>
  <c r="J442" i="1"/>
  <c r="I443" i="1"/>
  <c r="J443" i="1"/>
  <c r="I444" i="1"/>
  <c r="J444" i="1"/>
  <c r="I445" i="1"/>
  <c r="J445" i="1"/>
  <c r="I446" i="1"/>
  <c r="J446" i="1"/>
  <c r="I447" i="1"/>
  <c r="J447" i="1"/>
  <c r="I448" i="1"/>
  <c r="J448" i="1"/>
  <c r="I449" i="1"/>
  <c r="J449" i="1"/>
  <c r="I450" i="1"/>
  <c r="J450" i="1"/>
  <c r="I451" i="1"/>
  <c r="J451" i="1"/>
  <c r="I452" i="1"/>
  <c r="J452" i="1"/>
  <c r="I453" i="1"/>
  <c r="J453" i="1"/>
  <c r="I454" i="1"/>
  <c r="J454" i="1"/>
  <c r="I455" i="1"/>
  <c r="J455" i="1"/>
  <c r="I456" i="1"/>
  <c r="J456" i="1"/>
  <c r="I457" i="1"/>
  <c r="J457" i="1"/>
  <c r="I458" i="1"/>
  <c r="J458" i="1"/>
  <c r="I459" i="1"/>
  <c r="J459" i="1"/>
  <c r="I460" i="1"/>
  <c r="J460" i="1"/>
  <c r="I461" i="1"/>
  <c r="J461" i="1"/>
  <c r="I462" i="1"/>
  <c r="J462" i="1"/>
  <c r="I463" i="1"/>
  <c r="J463" i="1"/>
  <c r="I464" i="1"/>
  <c r="J464" i="1"/>
  <c r="I465" i="1"/>
  <c r="J465" i="1"/>
  <c r="I466" i="1"/>
  <c r="J466" i="1"/>
  <c r="I467" i="1"/>
  <c r="J467" i="1"/>
  <c r="I468" i="1"/>
  <c r="J468" i="1"/>
  <c r="I469" i="1"/>
  <c r="J469" i="1"/>
  <c r="I470" i="1"/>
  <c r="J470" i="1"/>
  <c r="I471" i="1"/>
  <c r="J471" i="1"/>
  <c r="I472" i="1"/>
  <c r="J472" i="1"/>
  <c r="I473" i="1"/>
  <c r="J473" i="1"/>
  <c r="I474" i="1"/>
  <c r="J474" i="1"/>
  <c r="I475" i="1"/>
  <c r="J475" i="1"/>
  <c r="I476" i="1"/>
  <c r="J476" i="1"/>
  <c r="I477" i="1"/>
  <c r="J477" i="1"/>
  <c r="I478" i="1"/>
  <c r="J478" i="1"/>
  <c r="I479" i="1"/>
  <c r="J479" i="1"/>
  <c r="I480" i="1"/>
  <c r="J480" i="1"/>
  <c r="I481" i="1"/>
  <c r="J481" i="1"/>
  <c r="I482" i="1"/>
  <c r="J482" i="1"/>
  <c r="I483" i="1"/>
  <c r="J483" i="1"/>
  <c r="I484" i="1"/>
  <c r="J484" i="1"/>
  <c r="I485" i="1"/>
  <c r="J485" i="1"/>
  <c r="I486" i="1"/>
  <c r="J486" i="1"/>
  <c r="I487" i="1"/>
  <c r="J487" i="1"/>
  <c r="I488" i="1"/>
  <c r="J488" i="1"/>
  <c r="I489" i="1"/>
  <c r="J489" i="1"/>
  <c r="I490" i="1"/>
  <c r="J490" i="1"/>
  <c r="I491" i="1"/>
  <c r="J491" i="1"/>
  <c r="I492" i="1"/>
  <c r="J492" i="1"/>
  <c r="I493" i="1"/>
  <c r="J493" i="1"/>
  <c r="I494" i="1"/>
  <c r="J494" i="1"/>
  <c r="I495" i="1"/>
  <c r="J495" i="1"/>
  <c r="I496" i="1"/>
  <c r="J496" i="1"/>
  <c r="I497" i="1"/>
  <c r="J497" i="1"/>
  <c r="I498" i="1"/>
  <c r="J498" i="1"/>
  <c r="I499" i="1"/>
  <c r="J499" i="1"/>
  <c r="I500" i="1"/>
  <c r="J500" i="1"/>
  <c r="I501" i="1"/>
  <c r="J501" i="1"/>
  <c r="I502" i="1"/>
  <c r="J502" i="1"/>
  <c r="I503" i="1"/>
  <c r="J503" i="1"/>
  <c r="I504" i="1"/>
  <c r="J504" i="1"/>
  <c r="I505" i="1"/>
  <c r="J505" i="1"/>
  <c r="I506" i="1"/>
  <c r="J506" i="1"/>
  <c r="I507" i="1"/>
  <c r="J507" i="1"/>
  <c r="I508" i="1"/>
  <c r="J508" i="1"/>
  <c r="I509" i="1"/>
  <c r="J509" i="1"/>
  <c r="I510" i="1"/>
  <c r="J510" i="1"/>
  <c r="I511" i="1"/>
  <c r="J511" i="1"/>
  <c r="I512" i="1"/>
  <c r="J512" i="1"/>
  <c r="I513" i="1"/>
  <c r="J513" i="1"/>
  <c r="I514" i="1"/>
  <c r="J514" i="1"/>
  <c r="I515" i="1"/>
  <c r="J515" i="1"/>
  <c r="I516" i="1"/>
  <c r="J516" i="1"/>
  <c r="I517" i="1"/>
  <c r="J517" i="1"/>
  <c r="I518" i="1"/>
  <c r="J518" i="1"/>
  <c r="I519" i="1"/>
  <c r="J519" i="1"/>
  <c r="I520" i="1"/>
  <c r="J520" i="1"/>
  <c r="I521" i="1"/>
  <c r="J521" i="1"/>
  <c r="I522" i="1"/>
  <c r="J522" i="1"/>
  <c r="I523" i="1"/>
  <c r="J523" i="1"/>
  <c r="I524" i="1"/>
  <c r="J524" i="1"/>
  <c r="I525" i="1"/>
  <c r="J525" i="1"/>
  <c r="I526" i="1"/>
  <c r="J526" i="1"/>
  <c r="I527" i="1"/>
  <c r="J527" i="1"/>
  <c r="I528" i="1"/>
  <c r="J528" i="1"/>
  <c r="I529" i="1"/>
  <c r="J529" i="1"/>
  <c r="I530" i="1"/>
  <c r="J530" i="1"/>
  <c r="I531" i="1"/>
  <c r="J531" i="1"/>
  <c r="I532" i="1"/>
  <c r="J532" i="1"/>
  <c r="I533" i="1"/>
  <c r="J533" i="1"/>
  <c r="I534" i="1"/>
  <c r="J534" i="1"/>
  <c r="I535" i="1"/>
  <c r="J535" i="1"/>
  <c r="I536" i="1"/>
  <c r="J536" i="1"/>
  <c r="I537" i="1"/>
  <c r="J537" i="1"/>
  <c r="I538" i="1"/>
  <c r="J538" i="1"/>
  <c r="I539" i="1"/>
  <c r="J539" i="1"/>
  <c r="I540" i="1"/>
  <c r="J540" i="1"/>
  <c r="I541" i="1"/>
  <c r="J541" i="1"/>
  <c r="I542" i="1"/>
  <c r="J542" i="1"/>
  <c r="I543" i="1"/>
  <c r="J543" i="1"/>
  <c r="I544" i="1"/>
  <c r="J544" i="1"/>
  <c r="I545" i="1"/>
  <c r="J545" i="1"/>
  <c r="I546" i="1"/>
  <c r="J546" i="1"/>
  <c r="I547" i="1"/>
  <c r="J547" i="1"/>
  <c r="I548" i="1"/>
  <c r="J548" i="1"/>
  <c r="I549" i="1"/>
  <c r="J549" i="1"/>
  <c r="I550" i="1"/>
  <c r="J550" i="1"/>
  <c r="I551" i="1"/>
  <c r="J551" i="1"/>
  <c r="I552" i="1"/>
  <c r="J552" i="1"/>
  <c r="I553" i="1"/>
  <c r="J553" i="1"/>
  <c r="I554" i="1"/>
  <c r="J554" i="1"/>
  <c r="I555" i="1"/>
  <c r="J555" i="1"/>
  <c r="I556" i="1"/>
  <c r="J556" i="1"/>
  <c r="I557" i="1"/>
  <c r="J557" i="1"/>
  <c r="I558" i="1"/>
  <c r="J558" i="1"/>
  <c r="I559" i="1"/>
  <c r="J559" i="1"/>
  <c r="I560" i="1"/>
  <c r="J560" i="1"/>
  <c r="I561" i="1"/>
  <c r="J561" i="1"/>
  <c r="I562" i="1"/>
  <c r="J562" i="1"/>
  <c r="I563" i="1"/>
  <c r="J563" i="1"/>
  <c r="I564" i="1"/>
  <c r="J564" i="1"/>
  <c r="I565" i="1"/>
  <c r="J565" i="1"/>
  <c r="I566" i="1"/>
  <c r="J566" i="1"/>
  <c r="I567" i="1"/>
  <c r="J567" i="1"/>
  <c r="I568" i="1"/>
  <c r="J568" i="1"/>
  <c r="I569" i="1"/>
  <c r="J569" i="1"/>
  <c r="I570" i="1"/>
  <c r="J570" i="1"/>
  <c r="I571" i="1"/>
  <c r="J571" i="1"/>
  <c r="I572" i="1"/>
  <c r="J572" i="1"/>
  <c r="I573" i="1"/>
  <c r="J573" i="1"/>
  <c r="I574" i="1"/>
  <c r="J574" i="1"/>
  <c r="I575" i="1"/>
  <c r="J575" i="1"/>
  <c r="I576" i="1"/>
  <c r="J576" i="1"/>
  <c r="I577" i="1"/>
  <c r="J577" i="1"/>
  <c r="I578" i="1"/>
  <c r="J578" i="1"/>
  <c r="I579" i="1"/>
  <c r="J579" i="1"/>
  <c r="I580" i="1"/>
  <c r="J580" i="1"/>
  <c r="I581" i="1"/>
  <c r="J581" i="1"/>
  <c r="I582" i="1"/>
  <c r="J582" i="1"/>
  <c r="I583" i="1"/>
  <c r="J583" i="1"/>
  <c r="I584" i="1"/>
  <c r="J584" i="1"/>
  <c r="I585" i="1"/>
  <c r="J585" i="1"/>
  <c r="I586" i="1"/>
  <c r="J586" i="1"/>
  <c r="I587" i="1"/>
  <c r="J587" i="1"/>
  <c r="I588" i="1"/>
  <c r="J588" i="1"/>
  <c r="I589" i="1"/>
  <c r="J589" i="1"/>
  <c r="I590" i="1"/>
  <c r="J590" i="1"/>
  <c r="I591" i="1"/>
  <c r="J591" i="1"/>
  <c r="I592" i="1"/>
  <c r="J592" i="1"/>
  <c r="I593" i="1"/>
  <c r="J593" i="1"/>
  <c r="I594" i="1"/>
  <c r="J594" i="1"/>
  <c r="I595" i="1"/>
  <c r="J595" i="1"/>
  <c r="I596" i="1"/>
  <c r="J596" i="1"/>
  <c r="I597" i="1"/>
  <c r="J597" i="1"/>
  <c r="I598" i="1"/>
  <c r="J598" i="1"/>
  <c r="I599" i="1"/>
  <c r="J599" i="1"/>
  <c r="I600" i="1"/>
  <c r="J600" i="1"/>
  <c r="I601" i="1"/>
  <c r="J601" i="1"/>
  <c r="I602" i="1"/>
  <c r="J602" i="1"/>
  <c r="I603" i="1"/>
  <c r="J603" i="1"/>
  <c r="I604" i="1"/>
  <c r="J604" i="1"/>
  <c r="I605" i="1"/>
  <c r="J605" i="1"/>
  <c r="I606" i="1"/>
  <c r="J606" i="1"/>
  <c r="I607" i="1"/>
  <c r="J607" i="1"/>
  <c r="I608" i="1"/>
  <c r="J608" i="1"/>
  <c r="I609" i="1"/>
  <c r="J609" i="1"/>
  <c r="I610" i="1"/>
  <c r="J610" i="1"/>
  <c r="I611" i="1"/>
  <c r="J611" i="1"/>
  <c r="I612" i="1"/>
  <c r="J612" i="1"/>
  <c r="I613" i="1"/>
  <c r="J613" i="1"/>
  <c r="I614" i="1"/>
  <c r="J614" i="1"/>
  <c r="I615" i="1"/>
  <c r="J615" i="1"/>
  <c r="I616" i="1"/>
  <c r="J616" i="1"/>
  <c r="I617" i="1"/>
  <c r="J617" i="1"/>
  <c r="I618" i="1"/>
  <c r="J618" i="1"/>
  <c r="I619" i="1"/>
  <c r="J619" i="1"/>
  <c r="I620" i="1"/>
  <c r="J620" i="1"/>
  <c r="I621" i="1"/>
  <c r="J621" i="1"/>
  <c r="I622" i="1"/>
  <c r="J622" i="1"/>
  <c r="I623" i="1"/>
  <c r="J623" i="1"/>
  <c r="I624" i="1"/>
  <c r="J624" i="1"/>
  <c r="I625" i="1"/>
  <c r="J625" i="1"/>
  <c r="I626" i="1"/>
  <c r="J626" i="1"/>
  <c r="I627" i="1"/>
  <c r="J627" i="1"/>
  <c r="I628" i="1"/>
  <c r="J628" i="1"/>
  <c r="I629" i="1"/>
  <c r="J629" i="1"/>
  <c r="I630" i="1"/>
  <c r="J630" i="1"/>
  <c r="I631" i="1"/>
  <c r="J631" i="1"/>
  <c r="I632" i="1"/>
  <c r="J632" i="1"/>
  <c r="I633" i="1"/>
  <c r="J633" i="1"/>
  <c r="I634" i="1"/>
  <c r="J634" i="1"/>
  <c r="I635" i="1"/>
  <c r="J635" i="1"/>
  <c r="I636" i="1"/>
  <c r="J636" i="1"/>
  <c r="I637" i="1"/>
  <c r="J637" i="1"/>
  <c r="I638" i="1"/>
  <c r="J638" i="1"/>
  <c r="I639" i="1"/>
  <c r="J639" i="1"/>
  <c r="I640" i="1"/>
  <c r="J640" i="1"/>
  <c r="I641" i="1"/>
  <c r="J641" i="1"/>
  <c r="I642" i="1"/>
  <c r="J642" i="1"/>
  <c r="I643" i="1"/>
  <c r="J643" i="1"/>
  <c r="I644" i="1"/>
  <c r="J644" i="1"/>
  <c r="I645" i="1"/>
  <c r="J645" i="1"/>
  <c r="I646" i="1"/>
  <c r="J646" i="1"/>
  <c r="I647" i="1"/>
  <c r="J647" i="1"/>
  <c r="I648" i="1"/>
  <c r="J648" i="1"/>
  <c r="I649" i="1"/>
  <c r="J649" i="1"/>
  <c r="I650" i="1"/>
  <c r="J650" i="1"/>
  <c r="I651" i="1"/>
  <c r="J651" i="1"/>
  <c r="I652" i="1"/>
  <c r="J652" i="1"/>
  <c r="I653" i="1"/>
  <c r="J653" i="1"/>
  <c r="I654" i="1"/>
  <c r="J654" i="1"/>
  <c r="I655" i="1"/>
  <c r="J655" i="1"/>
  <c r="I656" i="1"/>
  <c r="J656" i="1"/>
  <c r="I657" i="1"/>
  <c r="J657" i="1"/>
  <c r="I658" i="1"/>
  <c r="J658" i="1"/>
  <c r="I659" i="1"/>
  <c r="J659" i="1"/>
  <c r="I660" i="1"/>
  <c r="J660" i="1"/>
  <c r="I661" i="1"/>
  <c r="J661" i="1"/>
  <c r="I662" i="1"/>
  <c r="J662" i="1"/>
  <c r="I663" i="1"/>
  <c r="J663" i="1"/>
  <c r="I664" i="1"/>
  <c r="J664" i="1"/>
  <c r="I665" i="1"/>
  <c r="J665" i="1"/>
  <c r="I666" i="1"/>
  <c r="J666" i="1"/>
  <c r="I667" i="1"/>
  <c r="J667" i="1"/>
  <c r="I668" i="1"/>
  <c r="J668" i="1"/>
  <c r="I669" i="1"/>
  <c r="J669" i="1"/>
  <c r="I670" i="1"/>
  <c r="J670" i="1"/>
  <c r="I671" i="1"/>
  <c r="J671" i="1"/>
  <c r="I672" i="1"/>
  <c r="J672" i="1"/>
  <c r="I673" i="1"/>
  <c r="J673" i="1"/>
  <c r="I674" i="1"/>
  <c r="J674" i="1"/>
  <c r="I675" i="1"/>
  <c r="J675" i="1"/>
  <c r="I676" i="1"/>
  <c r="J676" i="1"/>
  <c r="I677" i="1"/>
  <c r="J677" i="1"/>
  <c r="I678" i="1"/>
  <c r="J678" i="1"/>
  <c r="I679" i="1"/>
  <c r="J679" i="1"/>
  <c r="I680" i="1"/>
  <c r="J680" i="1"/>
  <c r="I681" i="1"/>
  <c r="J681" i="1"/>
  <c r="I682" i="1"/>
  <c r="J682" i="1"/>
  <c r="I683" i="1"/>
  <c r="J683" i="1"/>
  <c r="I684" i="1"/>
  <c r="J684" i="1"/>
  <c r="I685" i="1"/>
  <c r="J685" i="1"/>
  <c r="I686" i="1"/>
  <c r="J686" i="1"/>
  <c r="I687" i="1"/>
  <c r="J687" i="1"/>
  <c r="I688" i="1"/>
  <c r="J688" i="1"/>
  <c r="I689" i="1"/>
  <c r="J689" i="1"/>
  <c r="I690" i="1"/>
  <c r="J690" i="1"/>
  <c r="I691" i="1"/>
  <c r="J691" i="1"/>
  <c r="I692" i="1"/>
  <c r="J692" i="1"/>
  <c r="I693" i="1"/>
  <c r="J693" i="1"/>
  <c r="I694" i="1"/>
  <c r="J694" i="1"/>
  <c r="I695" i="1"/>
  <c r="J695" i="1"/>
  <c r="I696" i="1"/>
  <c r="J696" i="1"/>
  <c r="I697" i="1"/>
  <c r="J697" i="1"/>
  <c r="I698" i="1"/>
  <c r="J698" i="1"/>
  <c r="I699" i="1"/>
  <c r="J699" i="1"/>
  <c r="I700" i="1"/>
  <c r="J700" i="1"/>
  <c r="I701" i="1"/>
  <c r="J701" i="1"/>
  <c r="I702" i="1"/>
  <c r="J702" i="1"/>
  <c r="I703" i="1"/>
  <c r="J703" i="1"/>
  <c r="I704" i="1"/>
  <c r="J704" i="1"/>
  <c r="I705" i="1"/>
  <c r="J705" i="1"/>
  <c r="I706" i="1"/>
  <c r="J706" i="1"/>
  <c r="I707" i="1"/>
  <c r="J707" i="1"/>
  <c r="I708" i="1"/>
  <c r="J708" i="1"/>
  <c r="I709" i="1"/>
  <c r="J709" i="1"/>
  <c r="I710" i="1"/>
  <c r="J710" i="1"/>
  <c r="I711" i="1"/>
  <c r="J711" i="1"/>
  <c r="I712" i="1"/>
  <c r="J712" i="1"/>
  <c r="I713" i="1"/>
  <c r="J713" i="1"/>
  <c r="I714" i="1"/>
  <c r="J714" i="1"/>
  <c r="I715" i="1"/>
  <c r="J715" i="1"/>
  <c r="I716" i="1"/>
  <c r="J716" i="1"/>
  <c r="I717" i="1"/>
  <c r="J717" i="1"/>
  <c r="I718" i="1"/>
  <c r="J718" i="1"/>
  <c r="I719" i="1"/>
  <c r="J719" i="1"/>
  <c r="I720" i="1"/>
  <c r="J720" i="1"/>
  <c r="I721" i="1"/>
  <c r="J721" i="1"/>
  <c r="I722" i="1"/>
  <c r="J722" i="1"/>
  <c r="I723" i="1"/>
  <c r="J723" i="1"/>
  <c r="I724" i="1"/>
  <c r="J724" i="1"/>
  <c r="I725" i="1"/>
  <c r="J725" i="1"/>
  <c r="I726" i="1"/>
  <c r="J726" i="1"/>
  <c r="I727" i="1"/>
  <c r="J727" i="1"/>
  <c r="I728" i="1"/>
  <c r="J728" i="1"/>
  <c r="I729" i="1"/>
  <c r="J729" i="1"/>
  <c r="I730" i="1"/>
  <c r="J730" i="1"/>
  <c r="I731" i="1"/>
  <c r="J731" i="1"/>
  <c r="I732" i="1"/>
  <c r="J732" i="1"/>
  <c r="I733" i="1"/>
  <c r="J733" i="1"/>
  <c r="I734" i="1"/>
  <c r="J734" i="1"/>
  <c r="I735" i="1"/>
  <c r="J735" i="1"/>
  <c r="I736" i="1"/>
  <c r="J736" i="1"/>
  <c r="I737" i="1"/>
  <c r="J737" i="1"/>
  <c r="I738" i="1"/>
  <c r="J738" i="1"/>
  <c r="I739" i="1"/>
  <c r="J739" i="1"/>
  <c r="I740" i="1"/>
  <c r="J740" i="1"/>
  <c r="I741" i="1"/>
  <c r="J741" i="1"/>
  <c r="I742" i="1"/>
  <c r="J742" i="1"/>
  <c r="I743" i="1"/>
  <c r="J743" i="1"/>
  <c r="I744" i="1"/>
  <c r="J744" i="1"/>
  <c r="I745" i="1"/>
  <c r="J745" i="1"/>
  <c r="I746" i="1"/>
  <c r="J746" i="1"/>
  <c r="I747" i="1"/>
  <c r="J747" i="1"/>
  <c r="I748" i="1"/>
  <c r="J748" i="1"/>
  <c r="I749" i="1"/>
  <c r="J749" i="1"/>
  <c r="I750" i="1"/>
  <c r="J750" i="1"/>
  <c r="I751" i="1"/>
  <c r="J751" i="1"/>
  <c r="I752" i="1"/>
  <c r="J752" i="1"/>
  <c r="I753" i="1"/>
  <c r="J753" i="1"/>
  <c r="I754" i="1"/>
  <c r="J754" i="1"/>
  <c r="I755" i="1"/>
  <c r="J755" i="1"/>
  <c r="I756" i="1"/>
  <c r="J756" i="1"/>
  <c r="I757" i="1"/>
  <c r="J757" i="1"/>
  <c r="I758" i="1"/>
  <c r="J758" i="1"/>
  <c r="I759" i="1"/>
  <c r="J759" i="1"/>
  <c r="I760" i="1"/>
  <c r="J760" i="1"/>
  <c r="I761" i="1"/>
  <c r="J761" i="1"/>
  <c r="I762" i="1"/>
  <c r="J762" i="1"/>
  <c r="I763" i="1"/>
  <c r="J763" i="1"/>
  <c r="I764" i="1"/>
  <c r="J764" i="1"/>
  <c r="I765" i="1"/>
  <c r="J765" i="1"/>
  <c r="I766" i="1"/>
  <c r="J766" i="1"/>
  <c r="I767" i="1"/>
  <c r="J767" i="1"/>
  <c r="I768" i="1"/>
  <c r="J768" i="1"/>
  <c r="I769" i="1"/>
  <c r="J769" i="1"/>
  <c r="I770" i="1"/>
  <c r="J770" i="1"/>
  <c r="I771" i="1"/>
  <c r="J771" i="1"/>
  <c r="I772" i="1"/>
  <c r="J772" i="1"/>
  <c r="I773" i="1"/>
  <c r="J773" i="1"/>
  <c r="I774" i="1"/>
  <c r="J774" i="1"/>
  <c r="I775" i="1"/>
  <c r="J775" i="1"/>
  <c r="I776" i="1"/>
  <c r="J776" i="1"/>
  <c r="I777" i="1"/>
  <c r="J777" i="1"/>
  <c r="I778" i="1"/>
  <c r="J778" i="1"/>
  <c r="I779" i="1"/>
  <c r="J779" i="1"/>
  <c r="I780" i="1"/>
  <c r="J780" i="1"/>
  <c r="I781" i="1"/>
  <c r="J781" i="1"/>
  <c r="I782" i="1"/>
  <c r="J782" i="1"/>
  <c r="I783" i="1"/>
  <c r="J783" i="1"/>
  <c r="I784" i="1"/>
  <c r="J784" i="1"/>
  <c r="I785" i="1"/>
  <c r="J785" i="1"/>
  <c r="I786" i="1"/>
  <c r="J786" i="1"/>
  <c r="I787" i="1"/>
  <c r="J787" i="1"/>
  <c r="I788" i="1"/>
  <c r="J788" i="1"/>
  <c r="I789" i="1"/>
  <c r="J789" i="1"/>
  <c r="I790" i="1"/>
  <c r="J790" i="1"/>
  <c r="I791" i="1"/>
  <c r="J791" i="1"/>
  <c r="I792" i="1"/>
  <c r="J792" i="1"/>
  <c r="I793" i="1"/>
  <c r="J793" i="1"/>
  <c r="I794" i="1"/>
  <c r="J794" i="1"/>
  <c r="I795" i="1"/>
  <c r="J795" i="1"/>
  <c r="I796" i="1"/>
  <c r="J796" i="1"/>
  <c r="I797" i="1"/>
  <c r="J797" i="1"/>
  <c r="I798" i="1"/>
  <c r="J798" i="1"/>
  <c r="I799" i="1"/>
  <c r="J799" i="1"/>
  <c r="I800" i="1"/>
  <c r="J800" i="1"/>
  <c r="I801" i="1"/>
  <c r="J801" i="1"/>
  <c r="I802" i="1"/>
  <c r="J802" i="1"/>
  <c r="I803" i="1"/>
  <c r="J803" i="1"/>
  <c r="I804" i="1"/>
  <c r="J804" i="1"/>
  <c r="I805" i="1"/>
  <c r="J805" i="1"/>
  <c r="I806" i="1"/>
  <c r="J806" i="1"/>
  <c r="I807" i="1"/>
  <c r="J807" i="1"/>
  <c r="I808" i="1"/>
  <c r="J808" i="1"/>
  <c r="I809" i="1"/>
  <c r="J809" i="1"/>
  <c r="I810" i="1"/>
  <c r="J810" i="1"/>
  <c r="I811" i="1"/>
  <c r="J811" i="1"/>
  <c r="I812" i="1"/>
  <c r="J812" i="1"/>
  <c r="I813" i="1"/>
  <c r="J813" i="1"/>
  <c r="I814" i="1"/>
  <c r="J814" i="1"/>
  <c r="I815" i="1"/>
  <c r="J815" i="1"/>
  <c r="I816" i="1"/>
  <c r="J816" i="1"/>
  <c r="I817" i="1"/>
  <c r="J817" i="1"/>
  <c r="I818" i="1"/>
  <c r="J818" i="1"/>
  <c r="I819" i="1"/>
  <c r="J819" i="1"/>
  <c r="I820" i="1"/>
  <c r="J820" i="1"/>
  <c r="I821" i="1"/>
  <c r="J821" i="1"/>
  <c r="I822" i="1"/>
  <c r="J822" i="1"/>
  <c r="I823" i="1"/>
  <c r="J823" i="1"/>
  <c r="I824" i="1"/>
  <c r="J824" i="1"/>
  <c r="I825" i="1"/>
  <c r="J825" i="1"/>
  <c r="I826" i="1"/>
  <c r="J826" i="1"/>
  <c r="I827" i="1"/>
  <c r="J827" i="1"/>
  <c r="I828" i="1"/>
  <c r="J828" i="1"/>
  <c r="I829" i="1"/>
  <c r="J829" i="1"/>
  <c r="I830" i="1"/>
  <c r="J830" i="1"/>
  <c r="I831" i="1"/>
  <c r="J831" i="1"/>
  <c r="I832" i="1"/>
  <c r="J832" i="1"/>
  <c r="I833" i="1"/>
  <c r="J833" i="1"/>
  <c r="I834" i="1"/>
  <c r="J834" i="1"/>
  <c r="I835" i="1"/>
  <c r="J835" i="1"/>
  <c r="I836" i="1"/>
  <c r="J836" i="1"/>
  <c r="I837" i="1"/>
  <c r="J837" i="1"/>
  <c r="I838" i="1"/>
  <c r="J838" i="1"/>
  <c r="I839" i="1"/>
  <c r="J839" i="1"/>
  <c r="I840" i="1"/>
  <c r="J840" i="1"/>
  <c r="I841" i="1"/>
  <c r="J841" i="1"/>
  <c r="I842" i="1"/>
  <c r="J842" i="1"/>
  <c r="I843" i="1"/>
  <c r="J843" i="1"/>
  <c r="I844" i="1"/>
  <c r="J844" i="1"/>
  <c r="I845" i="1"/>
  <c r="J845" i="1"/>
  <c r="I846" i="1"/>
  <c r="J846" i="1"/>
  <c r="I847" i="1"/>
  <c r="J847" i="1"/>
  <c r="I848" i="1"/>
  <c r="J848" i="1"/>
  <c r="I849" i="1"/>
  <c r="J849" i="1"/>
  <c r="I850" i="1"/>
  <c r="J850" i="1"/>
  <c r="I851" i="1"/>
  <c r="J851" i="1"/>
  <c r="I852" i="1"/>
  <c r="J852" i="1"/>
  <c r="I853" i="1"/>
  <c r="J853" i="1"/>
  <c r="I854" i="1"/>
  <c r="J854" i="1"/>
  <c r="I855" i="1"/>
  <c r="J855" i="1"/>
  <c r="I856" i="1"/>
  <c r="J856" i="1"/>
  <c r="I857" i="1"/>
  <c r="J857" i="1"/>
  <c r="I858" i="1"/>
  <c r="J858" i="1"/>
  <c r="I859" i="1"/>
  <c r="J859" i="1"/>
  <c r="I860" i="1"/>
  <c r="J860" i="1"/>
  <c r="I861" i="1"/>
  <c r="J861" i="1"/>
  <c r="I862" i="1"/>
  <c r="J862" i="1"/>
  <c r="I863" i="1"/>
  <c r="J863" i="1"/>
  <c r="I864" i="1"/>
  <c r="J864" i="1"/>
  <c r="I865" i="1"/>
  <c r="J865" i="1"/>
  <c r="I866" i="1"/>
  <c r="J866" i="1"/>
  <c r="I867" i="1"/>
  <c r="J867" i="1"/>
  <c r="I868" i="1"/>
  <c r="J868" i="1"/>
  <c r="I869" i="1"/>
  <c r="J869" i="1"/>
  <c r="I870" i="1"/>
  <c r="J870" i="1"/>
  <c r="I871" i="1"/>
  <c r="J871" i="1"/>
  <c r="I872" i="1"/>
  <c r="J872" i="1"/>
  <c r="I873" i="1"/>
  <c r="J873" i="1"/>
  <c r="I874" i="1"/>
  <c r="J874" i="1"/>
  <c r="I875" i="1"/>
  <c r="J875" i="1"/>
  <c r="I876" i="1"/>
  <c r="J876" i="1"/>
  <c r="I877" i="1"/>
  <c r="J877" i="1"/>
  <c r="I878" i="1"/>
  <c r="J878" i="1"/>
  <c r="I879" i="1"/>
  <c r="J879" i="1"/>
  <c r="I880" i="1"/>
  <c r="J880" i="1"/>
  <c r="I881" i="1"/>
  <c r="J881" i="1"/>
  <c r="I882" i="1"/>
  <c r="J882" i="1"/>
  <c r="I883" i="1"/>
  <c r="J883" i="1"/>
  <c r="I884" i="1"/>
  <c r="J884" i="1"/>
  <c r="I885" i="1"/>
  <c r="J885" i="1"/>
  <c r="I886" i="1"/>
  <c r="J886" i="1"/>
  <c r="I887" i="1"/>
  <c r="J887" i="1"/>
  <c r="I888" i="1"/>
  <c r="J888" i="1"/>
  <c r="I889" i="1"/>
  <c r="J889" i="1"/>
  <c r="I890" i="1"/>
  <c r="J890" i="1"/>
  <c r="I891" i="1"/>
  <c r="J891" i="1"/>
  <c r="I892" i="1"/>
  <c r="J892" i="1"/>
  <c r="I893" i="1"/>
  <c r="J893" i="1"/>
  <c r="I894" i="1"/>
  <c r="J894" i="1"/>
  <c r="I895" i="1"/>
  <c r="J895" i="1"/>
  <c r="I896" i="1"/>
  <c r="J896" i="1"/>
  <c r="I897" i="1"/>
  <c r="J897" i="1"/>
  <c r="I898" i="1"/>
  <c r="J898" i="1"/>
  <c r="I899" i="1"/>
  <c r="J899" i="1"/>
  <c r="I900" i="1"/>
  <c r="J900" i="1"/>
  <c r="I901" i="1"/>
  <c r="J901" i="1"/>
  <c r="I902" i="1"/>
  <c r="J902" i="1"/>
  <c r="I903" i="1"/>
  <c r="J903" i="1"/>
  <c r="I904" i="1"/>
  <c r="J904" i="1"/>
  <c r="I905" i="1"/>
  <c r="J905" i="1"/>
  <c r="I906" i="1"/>
  <c r="J906" i="1"/>
  <c r="I907" i="1"/>
  <c r="J907" i="1"/>
  <c r="I908" i="1"/>
  <c r="J908" i="1"/>
  <c r="I909" i="1"/>
  <c r="J909" i="1"/>
  <c r="I910" i="1"/>
  <c r="J910" i="1"/>
  <c r="I911" i="1"/>
  <c r="J911" i="1"/>
  <c r="I912" i="1"/>
  <c r="J912" i="1"/>
  <c r="I913" i="1"/>
  <c r="J913" i="1"/>
  <c r="I914" i="1"/>
  <c r="J914" i="1"/>
  <c r="I915" i="1"/>
  <c r="J915" i="1"/>
  <c r="I916" i="1"/>
  <c r="J916" i="1"/>
  <c r="I917" i="1"/>
  <c r="J917" i="1"/>
  <c r="I918" i="1"/>
  <c r="J918" i="1"/>
  <c r="I919" i="1"/>
  <c r="J919" i="1"/>
  <c r="I920" i="1"/>
  <c r="J920" i="1"/>
  <c r="I921" i="1"/>
  <c r="J921" i="1"/>
  <c r="I922" i="1"/>
  <c r="J922" i="1"/>
  <c r="I923" i="1"/>
  <c r="J923" i="1"/>
  <c r="I924" i="1"/>
  <c r="J924" i="1"/>
  <c r="I925" i="1"/>
  <c r="J925" i="1"/>
  <c r="I926" i="1"/>
  <c r="J926" i="1"/>
  <c r="I927" i="1"/>
  <c r="J927" i="1"/>
  <c r="I928" i="1"/>
  <c r="J928" i="1"/>
  <c r="I929" i="1"/>
  <c r="J929" i="1"/>
  <c r="I930" i="1"/>
  <c r="J930" i="1"/>
  <c r="I931" i="1"/>
  <c r="J931" i="1"/>
  <c r="I932" i="1"/>
  <c r="J932" i="1"/>
  <c r="I933" i="1"/>
  <c r="J933" i="1"/>
  <c r="I934" i="1"/>
  <c r="J934" i="1"/>
  <c r="I935" i="1"/>
  <c r="J935" i="1"/>
  <c r="I936" i="1"/>
  <c r="J936" i="1"/>
  <c r="I937" i="1"/>
  <c r="J937" i="1"/>
  <c r="I938" i="1"/>
  <c r="J938" i="1"/>
  <c r="I939" i="1"/>
  <c r="J939" i="1"/>
  <c r="I940" i="1"/>
  <c r="J940" i="1"/>
  <c r="I941" i="1"/>
  <c r="J941" i="1"/>
  <c r="I942" i="1"/>
  <c r="J942" i="1"/>
  <c r="I943" i="1"/>
  <c r="J943" i="1"/>
  <c r="I944" i="1"/>
  <c r="J944" i="1"/>
  <c r="I945" i="1"/>
  <c r="J945" i="1"/>
  <c r="I946" i="1"/>
  <c r="J946" i="1"/>
  <c r="I947" i="1"/>
  <c r="J947" i="1"/>
  <c r="I948" i="1"/>
  <c r="J948" i="1"/>
  <c r="I949" i="1"/>
  <c r="J949" i="1"/>
  <c r="I950" i="1"/>
  <c r="J950" i="1"/>
  <c r="I951" i="1"/>
  <c r="J951" i="1"/>
  <c r="I952" i="1"/>
  <c r="J952" i="1"/>
  <c r="I953" i="1"/>
  <c r="J953" i="1"/>
  <c r="I954" i="1"/>
  <c r="J954" i="1"/>
  <c r="I955" i="1"/>
  <c r="J955" i="1"/>
  <c r="I956" i="1"/>
  <c r="J956" i="1"/>
  <c r="I957" i="1"/>
  <c r="J957" i="1"/>
  <c r="I958" i="1"/>
  <c r="J958" i="1"/>
  <c r="I959" i="1"/>
  <c r="J959" i="1"/>
  <c r="I960" i="1"/>
  <c r="J960" i="1"/>
  <c r="I961" i="1"/>
  <c r="J961" i="1"/>
  <c r="I962" i="1"/>
  <c r="J962" i="1"/>
  <c r="I963" i="1"/>
  <c r="J963" i="1"/>
  <c r="I964" i="1"/>
  <c r="J964" i="1"/>
  <c r="I965" i="1"/>
  <c r="J965" i="1"/>
  <c r="I966" i="1"/>
  <c r="J966" i="1"/>
  <c r="I967" i="1"/>
  <c r="J967" i="1"/>
  <c r="I968" i="1"/>
  <c r="J968" i="1"/>
  <c r="I969" i="1"/>
  <c r="J969" i="1"/>
  <c r="I970" i="1"/>
  <c r="J970" i="1"/>
  <c r="I971" i="1"/>
  <c r="J971" i="1"/>
  <c r="I972" i="1"/>
  <c r="J972" i="1"/>
  <c r="I973" i="1"/>
  <c r="J973" i="1"/>
  <c r="I974" i="1"/>
  <c r="J974" i="1"/>
  <c r="I975" i="1"/>
  <c r="J975" i="1"/>
  <c r="I976" i="1"/>
  <c r="J976" i="1"/>
  <c r="I977" i="1"/>
  <c r="J977" i="1"/>
  <c r="I978" i="1"/>
  <c r="J978" i="1"/>
  <c r="I979" i="1"/>
  <c r="J979" i="1"/>
  <c r="I980" i="1"/>
  <c r="J980" i="1"/>
  <c r="I981" i="1"/>
  <c r="J981" i="1"/>
  <c r="I982" i="1"/>
  <c r="J982" i="1"/>
  <c r="I983" i="1"/>
  <c r="J983" i="1"/>
  <c r="I984" i="1"/>
  <c r="J984" i="1"/>
  <c r="I985" i="1"/>
  <c r="J985" i="1"/>
  <c r="I986" i="1"/>
  <c r="J986" i="1"/>
  <c r="I987" i="1"/>
  <c r="J987" i="1"/>
  <c r="I988" i="1"/>
  <c r="J988" i="1"/>
  <c r="I989" i="1"/>
  <c r="J989" i="1"/>
  <c r="I990" i="1"/>
  <c r="J990" i="1"/>
  <c r="I991" i="1"/>
  <c r="J991" i="1"/>
  <c r="I992" i="1"/>
  <c r="J992" i="1"/>
  <c r="I993" i="1"/>
  <c r="J993" i="1"/>
  <c r="I994" i="1"/>
  <c r="J994" i="1"/>
  <c r="I995" i="1"/>
  <c r="J995" i="1"/>
  <c r="I996" i="1"/>
  <c r="J996" i="1"/>
  <c r="I997" i="1"/>
  <c r="J997" i="1"/>
  <c r="I998" i="1"/>
  <c r="J998" i="1"/>
  <c r="I999" i="1"/>
  <c r="J999" i="1"/>
  <c r="I1000" i="1"/>
  <c r="J1000" i="1"/>
  <c r="I1001" i="1"/>
  <c r="J1001" i="1"/>
  <c r="I1002" i="1"/>
  <c r="J1002" i="1"/>
  <c r="I1003" i="1"/>
  <c r="J1003" i="1"/>
  <c r="I1004" i="1"/>
  <c r="J1004" i="1"/>
  <c r="I1005" i="1"/>
  <c r="J1005" i="1"/>
  <c r="I1006" i="1"/>
  <c r="J1006" i="1"/>
  <c r="I1007" i="1"/>
  <c r="J1007" i="1"/>
  <c r="I1008" i="1"/>
  <c r="J1008" i="1"/>
  <c r="I1009" i="1"/>
  <c r="J1009" i="1"/>
  <c r="I1010" i="1"/>
  <c r="J1010" i="1"/>
  <c r="I1011" i="1"/>
  <c r="J1011" i="1"/>
  <c r="I1012" i="1"/>
  <c r="J1012" i="1"/>
  <c r="I1013" i="1"/>
  <c r="J1013" i="1"/>
  <c r="I1014" i="1"/>
  <c r="J1014" i="1"/>
  <c r="I1015" i="1"/>
  <c r="J1015" i="1"/>
  <c r="I1016" i="1"/>
  <c r="J1016" i="1"/>
  <c r="I1017" i="1"/>
  <c r="J1017" i="1"/>
  <c r="I1018" i="1"/>
  <c r="J1018" i="1"/>
  <c r="I1019" i="1"/>
  <c r="J1019" i="1"/>
  <c r="I1020" i="1"/>
  <c r="J1020" i="1"/>
  <c r="I1021" i="1"/>
  <c r="J1021" i="1"/>
  <c r="I1022" i="1"/>
  <c r="J1022" i="1"/>
  <c r="I1023" i="1"/>
  <c r="J1023" i="1"/>
  <c r="I1024" i="1"/>
  <c r="J1024" i="1"/>
  <c r="I1025" i="1"/>
  <c r="J1025" i="1"/>
  <c r="I1026" i="1"/>
  <c r="J1026" i="1"/>
  <c r="I1027" i="1"/>
  <c r="J1027" i="1"/>
  <c r="I1028" i="1"/>
  <c r="J1028" i="1"/>
  <c r="I1029" i="1"/>
  <c r="J1029" i="1"/>
  <c r="I1030" i="1"/>
  <c r="J1030" i="1"/>
  <c r="I1031" i="1"/>
  <c r="J1031" i="1"/>
  <c r="I1032" i="1"/>
  <c r="J1032" i="1"/>
  <c r="I1033" i="1"/>
  <c r="J1033" i="1"/>
  <c r="I1034" i="1"/>
  <c r="J1034" i="1"/>
  <c r="I1035" i="1"/>
  <c r="J1035" i="1"/>
  <c r="I1036" i="1"/>
  <c r="J1036" i="1"/>
  <c r="I1037" i="1"/>
  <c r="J1037" i="1"/>
  <c r="I1038" i="1"/>
  <c r="J1038" i="1"/>
  <c r="I1039" i="1"/>
  <c r="J1039" i="1"/>
  <c r="I1040" i="1"/>
  <c r="J1040" i="1"/>
  <c r="I1041" i="1"/>
  <c r="J1041" i="1"/>
  <c r="I1042" i="1"/>
  <c r="J1042" i="1"/>
  <c r="I1043" i="1"/>
  <c r="J1043" i="1"/>
  <c r="I1044" i="1"/>
  <c r="J1044" i="1"/>
  <c r="I1045" i="1"/>
  <c r="J1045" i="1"/>
  <c r="I1046" i="1"/>
  <c r="J1046" i="1"/>
  <c r="I1047" i="1"/>
  <c r="J1047" i="1"/>
  <c r="I1048" i="1"/>
  <c r="J1048" i="1"/>
  <c r="I1049" i="1"/>
  <c r="J1049" i="1"/>
  <c r="I1050" i="1"/>
  <c r="J1050" i="1"/>
  <c r="I1051" i="1"/>
  <c r="J1051" i="1"/>
  <c r="I1052" i="1"/>
  <c r="J1052" i="1"/>
  <c r="I1053" i="1"/>
  <c r="J1053" i="1"/>
  <c r="I1054" i="1"/>
  <c r="J1054" i="1"/>
  <c r="I1055" i="1"/>
  <c r="J1055" i="1"/>
  <c r="I1056" i="1"/>
  <c r="J1056" i="1"/>
  <c r="I1057" i="1"/>
  <c r="J1057" i="1"/>
  <c r="I1058" i="1"/>
  <c r="J1058" i="1"/>
  <c r="I1059" i="1"/>
  <c r="J1059" i="1"/>
  <c r="I1060" i="1"/>
  <c r="J1060" i="1"/>
  <c r="I1061" i="1"/>
  <c r="J1061" i="1"/>
  <c r="I1062" i="1"/>
  <c r="J1062" i="1"/>
  <c r="I1063" i="1"/>
  <c r="J1063" i="1"/>
  <c r="I1064" i="1"/>
  <c r="J1064" i="1"/>
  <c r="I1065" i="1"/>
  <c r="J1065" i="1"/>
  <c r="I1066" i="1"/>
  <c r="J1066" i="1"/>
  <c r="I1067" i="1"/>
  <c r="J1067" i="1"/>
  <c r="I1068" i="1"/>
  <c r="J1068" i="1"/>
  <c r="I1069" i="1"/>
  <c r="J1069" i="1"/>
  <c r="I1070" i="1"/>
  <c r="J1070" i="1"/>
  <c r="I1071" i="1"/>
  <c r="J1071" i="1"/>
  <c r="I1072" i="1"/>
  <c r="J1072" i="1"/>
  <c r="I1073" i="1"/>
  <c r="J1073" i="1"/>
  <c r="I1074" i="1"/>
  <c r="J1074" i="1"/>
  <c r="I1075" i="1"/>
  <c r="J1075" i="1"/>
  <c r="I1076" i="1"/>
  <c r="J1076" i="1"/>
  <c r="I1077" i="1"/>
  <c r="J1077" i="1"/>
  <c r="I1078" i="1"/>
  <c r="J1078" i="1"/>
  <c r="I1079" i="1"/>
  <c r="J1079" i="1"/>
  <c r="I1080" i="1"/>
  <c r="J1080" i="1"/>
  <c r="I1081" i="1"/>
  <c r="J1081" i="1"/>
  <c r="I1082" i="1"/>
  <c r="J1082" i="1"/>
  <c r="I1083" i="1"/>
  <c r="J1083" i="1"/>
  <c r="I1084" i="1"/>
  <c r="J1084" i="1"/>
  <c r="I1085" i="1"/>
  <c r="J1085" i="1"/>
  <c r="I1086" i="1"/>
  <c r="J1086" i="1"/>
  <c r="I1087" i="1"/>
  <c r="J1087" i="1"/>
  <c r="I1088" i="1"/>
  <c r="J1088" i="1"/>
  <c r="I1089" i="1"/>
  <c r="J1089" i="1"/>
  <c r="I1090" i="1"/>
  <c r="J1090" i="1"/>
  <c r="I1091" i="1"/>
  <c r="J1091" i="1"/>
  <c r="I1092" i="1"/>
  <c r="J1092" i="1"/>
  <c r="I1093" i="1"/>
  <c r="J1093" i="1"/>
  <c r="I1094" i="1"/>
  <c r="J1094" i="1"/>
  <c r="I1095" i="1"/>
  <c r="J1095" i="1"/>
  <c r="I1096" i="1"/>
  <c r="J1096" i="1"/>
  <c r="I1097" i="1"/>
  <c r="J1097" i="1"/>
  <c r="I1098" i="1"/>
  <c r="J1098" i="1"/>
  <c r="I1099" i="1"/>
  <c r="J1099" i="1"/>
  <c r="I1100" i="1"/>
  <c r="J1100" i="1"/>
  <c r="I1101" i="1"/>
  <c r="J1101" i="1"/>
  <c r="I1102" i="1"/>
  <c r="J1102" i="1"/>
  <c r="I1103" i="1"/>
  <c r="J1103" i="1"/>
  <c r="I1104" i="1"/>
  <c r="J1104" i="1"/>
  <c r="I1105" i="1"/>
  <c r="J1105" i="1"/>
  <c r="I1106" i="1"/>
  <c r="J1106" i="1"/>
  <c r="I1107" i="1"/>
  <c r="J1107" i="1"/>
  <c r="I1108" i="1"/>
  <c r="J1108" i="1"/>
  <c r="I1109" i="1"/>
  <c r="J1109" i="1"/>
  <c r="I1110" i="1"/>
  <c r="J1110" i="1"/>
  <c r="I1111" i="1"/>
  <c r="J1111" i="1"/>
  <c r="I1112" i="1"/>
  <c r="J1112" i="1"/>
  <c r="I1113" i="1"/>
  <c r="J1113" i="1"/>
  <c r="I1114" i="1"/>
  <c r="J1114" i="1"/>
  <c r="I1115" i="1"/>
  <c r="J1115" i="1"/>
  <c r="I1116" i="1"/>
  <c r="J1116" i="1"/>
  <c r="I1117" i="1"/>
  <c r="J1117" i="1"/>
  <c r="I1118" i="1"/>
  <c r="J1118" i="1"/>
  <c r="I1119" i="1"/>
  <c r="J1119" i="1"/>
  <c r="I1120" i="1"/>
  <c r="J1120" i="1"/>
  <c r="I1121" i="1"/>
  <c r="J1121" i="1"/>
  <c r="I1122" i="1"/>
  <c r="J1122" i="1"/>
  <c r="I1123" i="1"/>
  <c r="J1123" i="1"/>
  <c r="I1124" i="1"/>
  <c r="J1124" i="1"/>
  <c r="I1125" i="1"/>
  <c r="J1125" i="1"/>
  <c r="I1126" i="1"/>
  <c r="J1126" i="1"/>
  <c r="I1127" i="1"/>
  <c r="J1127" i="1"/>
  <c r="I1128" i="1"/>
  <c r="J1128" i="1"/>
  <c r="I1129" i="1"/>
  <c r="J1129" i="1"/>
  <c r="I1130" i="1"/>
  <c r="J1130" i="1"/>
  <c r="I1131" i="1"/>
  <c r="J1131" i="1"/>
  <c r="I1132" i="1"/>
  <c r="J1132" i="1"/>
  <c r="I1133" i="1"/>
  <c r="J1133" i="1"/>
  <c r="I1134" i="1"/>
  <c r="J1134" i="1"/>
  <c r="I1135" i="1"/>
  <c r="J1135" i="1"/>
  <c r="I1136" i="1"/>
  <c r="J1136" i="1"/>
  <c r="I1137" i="1"/>
  <c r="J1137" i="1"/>
  <c r="I1138" i="1"/>
  <c r="J1138" i="1"/>
  <c r="I1139" i="1"/>
  <c r="J1139" i="1"/>
  <c r="I1140" i="1"/>
  <c r="J1140" i="1"/>
  <c r="I1141" i="1"/>
  <c r="J1141" i="1"/>
  <c r="I1142" i="1"/>
  <c r="J1142" i="1"/>
  <c r="I1143" i="1"/>
  <c r="J1143" i="1"/>
  <c r="I1144" i="1"/>
  <c r="J1144" i="1"/>
  <c r="I1145" i="1"/>
  <c r="J1145" i="1"/>
  <c r="I1146" i="1"/>
  <c r="J1146" i="1"/>
  <c r="I1147" i="1"/>
  <c r="J1147" i="1"/>
  <c r="I1148" i="1"/>
  <c r="J1148" i="1"/>
  <c r="I1149" i="1"/>
  <c r="J1149" i="1"/>
  <c r="I1150" i="1"/>
  <c r="J1150" i="1"/>
  <c r="I1151" i="1"/>
  <c r="J1151" i="1"/>
  <c r="I1152" i="1"/>
  <c r="J1152" i="1"/>
  <c r="I1153" i="1"/>
  <c r="J1153" i="1"/>
  <c r="I1154" i="1"/>
  <c r="J1154" i="1"/>
  <c r="I1155" i="1"/>
  <c r="J1155" i="1"/>
  <c r="I1156" i="1"/>
  <c r="J1156" i="1"/>
  <c r="I1157" i="1"/>
  <c r="J1157" i="1"/>
  <c r="I1158" i="1"/>
  <c r="J1158" i="1"/>
  <c r="I1159" i="1"/>
  <c r="J1159" i="1"/>
  <c r="I1160" i="1"/>
  <c r="J1160" i="1"/>
  <c r="I1161" i="1"/>
  <c r="J1161" i="1"/>
  <c r="I1162" i="1"/>
  <c r="J1162" i="1"/>
  <c r="I1163" i="1"/>
  <c r="J1163" i="1"/>
  <c r="I1164" i="1"/>
  <c r="J1164" i="1"/>
  <c r="I1165" i="1"/>
  <c r="J1165" i="1"/>
  <c r="I1166" i="1"/>
  <c r="J1166" i="1"/>
  <c r="I1167" i="1"/>
  <c r="J1167" i="1"/>
  <c r="I1168" i="1"/>
  <c r="J1168" i="1"/>
  <c r="I1169" i="1"/>
  <c r="J1169" i="1"/>
  <c r="I1170" i="1"/>
  <c r="J1170" i="1"/>
  <c r="I1171" i="1"/>
  <c r="J1171" i="1"/>
  <c r="I1172" i="1"/>
  <c r="J1172" i="1"/>
  <c r="I1173" i="1"/>
  <c r="J1173" i="1"/>
  <c r="I1174" i="1"/>
  <c r="J1174" i="1"/>
  <c r="I1175" i="1"/>
  <c r="J1175" i="1"/>
  <c r="I1176" i="1"/>
  <c r="J1176" i="1"/>
  <c r="I1177" i="1"/>
  <c r="J1177" i="1"/>
  <c r="I1178" i="1"/>
  <c r="J1178" i="1"/>
  <c r="I1179" i="1"/>
  <c r="J1179" i="1"/>
  <c r="I1180" i="1"/>
  <c r="J1180" i="1"/>
  <c r="I1181" i="1"/>
  <c r="J1181" i="1"/>
  <c r="I1182" i="1"/>
  <c r="J1182" i="1"/>
  <c r="I1183" i="1"/>
  <c r="J1183" i="1"/>
  <c r="I1184" i="1"/>
  <c r="J1184" i="1"/>
  <c r="I1185" i="1"/>
  <c r="J1185" i="1"/>
  <c r="I1186" i="1"/>
  <c r="J1186" i="1"/>
  <c r="I1187" i="1"/>
  <c r="J1187" i="1"/>
  <c r="I1188" i="1"/>
  <c r="J1188" i="1"/>
  <c r="I1189" i="1"/>
  <c r="J1189" i="1"/>
  <c r="I1190" i="1"/>
  <c r="J1190" i="1"/>
  <c r="I1191" i="1"/>
  <c r="J1191" i="1"/>
  <c r="I1192" i="1"/>
  <c r="J1192" i="1"/>
  <c r="I1193" i="1"/>
  <c r="J1193" i="1"/>
  <c r="I1194" i="1"/>
  <c r="J1194" i="1"/>
  <c r="I1195" i="1"/>
  <c r="J1195" i="1"/>
  <c r="I1196" i="1"/>
  <c r="J1196" i="1"/>
  <c r="I1197" i="1"/>
  <c r="J1197" i="1"/>
  <c r="I1198" i="1"/>
  <c r="J1198" i="1"/>
  <c r="I1199" i="1"/>
  <c r="J1199" i="1"/>
  <c r="I1200" i="1"/>
  <c r="J1200" i="1"/>
  <c r="I1201" i="1"/>
  <c r="J1201" i="1"/>
  <c r="I1202" i="1"/>
  <c r="J1202" i="1"/>
  <c r="I1203" i="1"/>
  <c r="J1203" i="1"/>
  <c r="I1204" i="1"/>
  <c r="J1204" i="1"/>
  <c r="I1205" i="1"/>
  <c r="J1205" i="1"/>
  <c r="I1206" i="1"/>
  <c r="J1206" i="1"/>
  <c r="I1207" i="1"/>
  <c r="J1207" i="1"/>
  <c r="I1208" i="1"/>
  <c r="J1208" i="1"/>
  <c r="I1209" i="1"/>
  <c r="J1209" i="1"/>
  <c r="I1210" i="1"/>
  <c r="J1210" i="1"/>
  <c r="I1211" i="1"/>
  <c r="J1211" i="1"/>
  <c r="I1212" i="1"/>
  <c r="J1212" i="1"/>
  <c r="I1213" i="1"/>
  <c r="J1213" i="1"/>
  <c r="I1214" i="1"/>
  <c r="J1214" i="1"/>
  <c r="I1215" i="1"/>
  <c r="J1215" i="1"/>
  <c r="I1216" i="1"/>
  <c r="J1216" i="1"/>
  <c r="I1217" i="1"/>
  <c r="J1217" i="1"/>
  <c r="I1218" i="1"/>
  <c r="J1218" i="1"/>
  <c r="I1219" i="1"/>
  <c r="J1219" i="1"/>
  <c r="I1220" i="1"/>
  <c r="J1220" i="1"/>
  <c r="I1221" i="1"/>
  <c r="J1221" i="1"/>
  <c r="I1222" i="1"/>
  <c r="J1222" i="1"/>
  <c r="I1223" i="1"/>
  <c r="J1223" i="1"/>
  <c r="I1224" i="1"/>
  <c r="J1224" i="1"/>
  <c r="I1225" i="1"/>
  <c r="J1225" i="1"/>
  <c r="I1226" i="1"/>
  <c r="J1226" i="1"/>
  <c r="I1227" i="1"/>
  <c r="J1227" i="1"/>
  <c r="I1228" i="1"/>
  <c r="J1228" i="1"/>
  <c r="I1229" i="1"/>
  <c r="J1229" i="1"/>
  <c r="I1230" i="1"/>
  <c r="J1230" i="1"/>
  <c r="I1231" i="1"/>
  <c r="J1231" i="1"/>
  <c r="I1232" i="1"/>
  <c r="J1232" i="1"/>
  <c r="I1233" i="1"/>
  <c r="J1233" i="1"/>
  <c r="I1234" i="1"/>
  <c r="J1234" i="1"/>
  <c r="I1235" i="1"/>
  <c r="J1235" i="1"/>
  <c r="I1236" i="1"/>
  <c r="J1236" i="1"/>
  <c r="I1237" i="1"/>
  <c r="J1237" i="1"/>
  <c r="I1238" i="1"/>
  <c r="J1238" i="1"/>
  <c r="I1239" i="1"/>
  <c r="J1239" i="1"/>
  <c r="I1240" i="1"/>
  <c r="J1240" i="1"/>
  <c r="I1241" i="1"/>
  <c r="J1241" i="1"/>
  <c r="I1242" i="1"/>
  <c r="J1242" i="1"/>
  <c r="I1243" i="1"/>
  <c r="J1243" i="1"/>
  <c r="I1244" i="1"/>
  <c r="J1244" i="1"/>
  <c r="I1245" i="1"/>
  <c r="J1245" i="1"/>
  <c r="I1246" i="1"/>
  <c r="J1246" i="1"/>
  <c r="I1247" i="1"/>
  <c r="J1247" i="1"/>
  <c r="I1248" i="1"/>
  <c r="J1248" i="1"/>
  <c r="I1249" i="1"/>
  <c r="J1249" i="1"/>
  <c r="I1250" i="1"/>
  <c r="J1250" i="1"/>
  <c r="I1251" i="1"/>
  <c r="J1251" i="1"/>
  <c r="I1252" i="1"/>
  <c r="J1252" i="1"/>
  <c r="I1253" i="1"/>
  <c r="J1253" i="1"/>
  <c r="I1254" i="1"/>
  <c r="J1254" i="1"/>
  <c r="I1255" i="1"/>
  <c r="J1255" i="1"/>
  <c r="I1256" i="1"/>
  <c r="J1256" i="1"/>
  <c r="I1257" i="1"/>
  <c r="J1257" i="1"/>
  <c r="I1258" i="1"/>
  <c r="J1258" i="1"/>
  <c r="I1259" i="1"/>
  <c r="J1259" i="1"/>
  <c r="I1260" i="1"/>
  <c r="J1260" i="1"/>
  <c r="I1261" i="1"/>
  <c r="J1261" i="1"/>
  <c r="I1262" i="1"/>
  <c r="J1262" i="1"/>
  <c r="I1263" i="1"/>
  <c r="J1263" i="1"/>
  <c r="I1264" i="1"/>
  <c r="J1264" i="1"/>
  <c r="I1265" i="1"/>
  <c r="J1265" i="1"/>
  <c r="I1266" i="1"/>
  <c r="J1266" i="1"/>
  <c r="I1267" i="1"/>
  <c r="J1267" i="1"/>
  <c r="I1268" i="1"/>
  <c r="J1268" i="1"/>
  <c r="I1269" i="1"/>
  <c r="J1269" i="1"/>
  <c r="I1270" i="1"/>
  <c r="J1270" i="1"/>
  <c r="I1271" i="1"/>
  <c r="J1271" i="1"/>
  <c r="I1272" i="1"/>
  <c r="J1272" i="1"/>
  <c r="I1273" i="1"/>
  <c r="J1273" i="1"/>
  <c r="I1274" i="1"/>
  <c r="J1274" i="1"/>
  <c r="I1275" i="1"/>
  <c r="J1275" i="1"/>
  <c r="I1276" i="1"/>
  <c r="J1276" i="1"/>
  <c r="I1277" i="1"/>
  <c r="J1277" i="1"/>
  <c r="I1278" i="1"/>
  <c r="J1278" i="1"/>
  <c r="I1279" i="1"/>
  <c r="J1279" i="1"/>
  <c r="I1280" i="1"/>
  <c r="J1280" i="1"/>
  <c r="I1281" i="1"/>
  <c r="J1281" i="1"/>
  <c r="I1282" i="1"/>
  <c r="J1282" i="1"/>
  <c r="I1283" i="1"/>
  <c r="J1283" i="1"/>
  <c r="I1284" i="1"/>
  <c r="J1284" i="1"/>
  <c r="I1285" i="1"/>
  <c r="J1285" i="1"/>
  <c r="I1286" i="1"/>
  <c r="J1286" i="1"/>
  <c r="I1287" i="1"/>
  <c r="J1287" i="1"/>
  <c r="I1288" i="1"/>
  <c r="J1288" i="1"/>
  <c r="I1289" i="1"/>
  <c r="J1289" i="1"/>
  <c r="I1290" i="1"/>
  <c r="J1290" i="1"/>
  <c r="I1291" i="1"/>
  <c r="J1291" i="1"/>
  <c r="I1292" i="1"/>
  <c r="J1292" i="1"/>
  <c r="I1293" i="1"/>
  <c r="J1293" i="1"/>
  <c r="I1294" i="1"/>
  <c r="J1294" i="1"/>
  <c r="I1295" i="1"/>
  <c r="J1295" i="1"/>
  <c r="I1296" i="1"/>
  <c r="J1296" i="1"/>
  <c r="I1297" i="1"/>
  <c r="J1297" i="1"/>
  <c r="I1298" i="1"/>
  <c r="J1298" i="1"/>
  <c r="I1299" i="1"/>
  <c r="J1299" i="1"/>
  <c r="I1300" i="1"/>
  <c r="J1300" i="1"/>
  <c r="I1301" i="1"/>
  <c r="J1301" i="1"/>
  <c r="I1302" i="1"/>
  <c r="J1302" i="1"/>
  <c r="I1303" i="1"/>
  <c r="J1303" i="1"/>
  <c r="I1304" i="1"/>
  <c r="J1304" i="1"/>
  <c r="I1305" i="1"/>
  <c r="J1305" i="1"/>
  <c r="I1306" i="1"/>
  <c r="J1306" i="1"/>
  <c r="I1307" i="1"/>
  <c r="J1307" i="1"/>
  <c r="I1308" i="1"/>
  <c r="J1308" i="1"/>
  <c r="I1309" i="1"/>
  <c r="J1309" i="1"/>
  <c r="I1310" i="1"/>
  <c r="J1310" i="1"/>
  <c r="I1311" i="1"/>
  <c r="J1311" i="1"/>
  <c r="I1312" i="1"/>
  <c r="J1312" i="1"/>
  <c r="I1313" i="1"/>
  <c r="J1313" i="1"/>
  <c r="I1314" i="1"/>
  <c r="J1314" i="1"/>
  <c r="I1315" i="1"/>
  <c r="J1315" i="1"/>
  <c r="I1316" i="1"/>
  <c r="J1316" i="1"/>
  <c r="I1317" i="1"/>
  <c r="J1317" i="1"/>
  <c r="I1318" i="1"/>
  <c r="J1318" i="1"/>
  <c r="I1319" i="1"/>
  <c r="J1319" i="1"/>
  <c r="I1320" i="1"/>
  <c r="J1320" i="1"/>
  <c r="I1321" i="1"/>
  <c r="J1321" i="1"/>
  <c r="I1322" i="1"/>
  <c r="J1322" i="1"/>
  <c r="I1323" i="1"/>
  <c r="J1323" i="1"/>
  <c r="I1324" i="1"/>
  <c r="J1324" i="1"/>
  <c r="I1325" i="1"/>
  <c r="J1325" i="1"/>
  <c r="I1326" i="1"/>
  <c r="J1326" i="1"/>
  <c r="I1327" i="1"/>
  <c r="J1327" i="1"/>
  <c r="I1328" i="1"/>
  <c r="J1328" i="1"/>
  <c r="I1329" i="1"/>
  <c r="J1329" i="1"/>
  <c r="I1330" i="1"/>
  <c r="J1330" i="1"/>
  <c r="I1331" i="1"/>
  <c r="J1331" i="1"/>
  <c r="I1332" i="1"/>
  <c r="J1332" i="1"/>
  <c r="I1333" i="1"/>
  <c r="J1333" i="1"/>
  <c r="I1334" i="1"/>
  <c r="J1334" i="1"/>
  <c r="I1335" i="1"/>
  <c r="J1335" i="1"/>
  <c r="I1336" i="1"/>
  <c r="J1336" i="1"/>
  <c r="I1337" i="1"/>
  <c r="J1337" i="1"/>
  <c r="I1338" i="1"/>
  <c r="J1338" i="1"/>
  <c r="I1339" i="1"/>
  <c r="J1339" i="1"/>
  <c r="I1340" i="1"/>
  <c r="J1340" i="1"/>
  <c r="I1341" i="1"/>
  <c r="J1341" i="1"/>
  <c r="I1342" i="1"/>
  <c r="J1342" i="1"/>
  <c r="I1343" i="1"/>
  <c r="J1343" i="1"/>
  <c r="I1344" i="1"/>
  <c r="J1344" i="1"/>
  <c r="I1345" i="1"/>
  <c r="J1345" i="1"/>
  <c r="I1346" i="1"/>
  <c r="J1346" i="1"/>
  <c r="I1347" i="1"/>
  <c r="J1347" i="1"/>
  <c r="I1348" i="1"/>
  <c r="J1348" i="1"/>
  <c r="I1349" i="1"/>
  <c r="J1349" i="1"/>
  <c r="I1350" i="1"/>
  <c r="J1350" i="1"/>
  <c r="I1351" i="1"/>
  <c r="J1351" i="1"/>
  <c r="I1352" i="1"/>
  <c r="J1352" i="1"/>
  <c r="I1353" i="1"/>
  <c r="J1353" i="1"/>
  <c r="I1354" i="1"/>
  <c r="J1354" i="1"/>
  <c r="I1355" i="1"/>
  <c r="J1355" i="1"/>
  <c r="I1356" i="1"/>
  <c r="J1356" i="1"/>
  <c r="I1357" i="1"/>
  <c r="J1357" i="1"/>
  <c r="I1358" i="1"/>
  <c r="J1358" i="1"/>
  <c r="I1359" i="1"/>
  <c r="J1359" i="1"/>
  <c r="I1360" i="1"/>
  <c r="J1360" i="1"/>
  <c r="I1361" i="1"/>
  <c r="J1361" i="1"/>
  <c r="I1362" i="1"/>
  <c r="J1362" i="1"/>
  <c r="I1363" i="1"/>
  <c r="J1363" i="1"/>
  <c r="I1364" i="1"/>
  <c r="J1364" i="1"/>
  <c r="I1365" i="1"/>
  <c r="J1365" i="1"/>
  <c r="I1366" i="1"/>
  <c r="J1366" i="1"/>
  <c r="I1367" i="1"/>
  <c r="J1367" i="1"/>
  <c r="I1368" i="1"/>
  <c r="J1368" i="1"/>
  <c r="I1369" i="1"/>
  <c r="J1369" i="1"/>
  <c r="I1370" i="1"/>
  <c r="J1370" i="1"/>
  <c r="I1371" i="1"/>
  <c r="J1371" i="1"/>
  <c r="I1372" i="1"/>
  <c r="J1372" i="1"/>
  <c r="I1373" i="1"/>
  <c r="J1373" i="1"/>
  <c r="I1374" i="1"/>
  <c r="J1374" i="1"/>
  <c r="I1375" i="1"/>
  <c r="J1375" i="1"/>
  <c r="I1376" i="1"/>
  <c r="J1376" i="1"/>
  <c r="I1377" i="1"/>
  <c r="J1377" i="1"/>
  <c r="I1378" i="1"/>
  <c r="J1378" i="1"/>
  <c r="I1379" i="1"/>
  <c r="J1379" i="1"/>
  <c r="I1380" i="1"/>
  <c r="J1380" i="1"/>
  <c r="I1381" i="1"/>
  <c r="J1381" i="1"/>
  <c r="I1382" i="1"/>
  <c r="J1382" i="1"/>
  <c r="I1383" i="1"/>
  <c r="J1383" i="1"/>
  <c r="I1384" i="1"/>
  <c r="J1384" i="1"/>
  <c r="I1385" i="1"/>
  <c r="J1385" i="1"/>
  <c r="I1386" i="1"/>
  <c r="J1386" i="1"/>
  <c r="I1387" i="1"/>
  <c r="J1387" i="1"/>
  <c r="I1388" i="1"/>
  <c r="J1388" i="1"/>
  <c r="I1389" i="1"/>
  <c r="J1389" i="1"/>
  <c r="I1390" i="1"/>
  <c r="J1390" i="1"/>
  <c r="I1391" i="1"/>
  <c r="J1391" i="1"/>
  <c r="I1392" i="1"/>
  <c r="J1392" i="1"/>
  <c r="I1393" i="1"/>
  <c r="J1393" i="1"/>
  <c r="I1394" i="1"/>
  <c r="J1394" i="1"/>
  <c r="I1395" i="1"/>
  <c r="J1395" i="1"/>
  <c r="I1396" i="1"/>
  <c r="J1396" i="1"/>
  <c r="I1397" i="1"/>
  <c r="J1397" i="1"/>
  <c r="I1398" i="1"/>
  <c r="J1398" i="1"/>
  <c r="I1399" i="1"/>
  <c r="J1399" i="1"/>
  <c r="I1400" i="1"/>
  <c r="J1400" i="1"/>
  <c r="I1401" i="1"/>
  <c r="J1401" i="1"/>
  <c r="I1402" i="1"/>
  <c r="J1402" i="1"/>
  <c r="I1403" i="1"/>
  <c r="J1403" i="1"/>
  <c r="I1404" i="1"/>
  <c r="J1404" i="1"/>
  <c r="I1405" i="1"/>
  <c r="J1405" i="1"/>
  <c r="I1406" i="1"/>
  <c r="J1406" i="1"/>
  <c r="I1407" i="1"/>
  <c r="J1407" i="1"/>
  <c r="I1408" i="1"/>
  <c r="J1408" i="1"/>
  <c r="I1409" i="1"/>
  <c r="J1409" i="1"/>
  <c r="I1410" i="1"/>
  <c r="J1410" i="1"/>
  <c r="I1411" i="1"/>
  <c r="J1411" i="1"/>
  <c r="I1412" i="1"/>
  <c r="J1412" i="1"/>
  <c r="I1413" i="1"/>
  <c r="J1413" i="1"/>
  <c r="I1414" i="1"/>
  <c r="J1414" i="1"/>
  <c r="I1415" i="1"/>
  <c r="J1415" i="1"/>
  <c r="I1416" i="1"/>
  <c r="J1416" i="1"/>
  <c r="I1417" i="1"/>
  <c r="J1417" i="1"/>
  <c r="I1418" i="1"/>
  <c r="J1418" i="1"/>
  <c r="I1419" i="1"/>
  <c r="J1419" i="1"/>
  <c r="I1420" i="1"/>
  <c r="J1420" i="1"/>
  <c r="I1421" i="1"/>
  <c r="J1421" i="1"/>
  <c r="I1422" i="1"/>
  <c r="J1422" i="1"/>
  <c r="I1423" i="1"/>
  <c r="J1423" i="1"/>
  <c r="I1424" i="1"/>
  <c r="J1424" i="1"/>
  <c r="I1425" i="1"/>
  <c r="J1425" i="1"/>
  <c r="I1426" i="1"/>
  <c r="J1426" i="1"/>
  <c r="I1427" i="1"/>
  <c r="J1427" i="1"/>
  <c r="I1428" i="1"/>
  <c r="J1428" i="1"/>
  <c r="I1429" i="1"/>
  <c r="J1429" i="1"/>
  <c r="I1430" i="1"/>
  <c r="J1430" i="1"/>
  <c r="I1431" i="1"/>
  <c r="J1431" i="1"/>
  <c r="I1432" i="1"/>
  <c r="J1432" i="1"/>
  <c r="I1433" i="1"/>
  <c r="J1433" i="1"/>
  <c r="I1434" i="1"/>
  <c r="J1434" i="1"/>
  <c r="I1435" i="1"/>
  <c r="J1435" i="1"/>
  <c r="I1436" i="1"/>
  <c r="J1436" i="1"/>
  <c r="I1437" i="1"/>
  <c r="J1437" i="1"/>
  <c r="I1438" i="1"/>
  <c r="J1438" i="1"/>
  <c r="I1439" i="1"/>
  <c r="J1439" i="1"/>
  <c r="I1440" i="1"/>
  <c r="J1440" i="1"/>
  <c r="I1441" i="1"/>
  <c r="J1441" i="1"/>
  <c r="I1442" i="1"/>
  <c r="J1442" i="1"/>
  <c r="I1443" i="1"/>
  <c r="J1443" i="1"/>
  <c r="I1444" i="1"/>
  <c r="J1444" i="1"/>
  <c r="I1445" i="1"/>
  <c r="J1445" i="1"/>
  <c r="I1446" i="1"/>
  <c r="J1446" i="1"/>
  <c r="I1447" i="1"/>
  <c r="J1447" i="1"/>
  <c r="I1448" i="1"/>
  <c r="J1448" i="1"/>
  <c r="I1449" i="1"/>
  <c r="J1449" i="1"/>
  <c r="I1450" i="1"/>
  <c r="J1450" i="1"/>
  <c r="I1451" i="1"/>
  <c r="J1451" i="1"/>
  <c r="I1452" i="1"/>
  <c r="J1452" i="1"/>
  <c r="I1453" i="1"/>
  <c r="J1453" i="1"/>
  <c r="I1454" i="1"/>
  <c r="J1454" i="1"/>
  <c r="I1455" i="1"/>
  <c r="J1455" i="1"/>
  <c r="I1456" i="1"/>
  <c r="J1456" i="1"/>
  <c r="I1457" i="1"/>
  <c r="J1457" i="1"/>
  <c r="I1458" i="1"/>
  <c r="J1458" i="1"/>
  <c r="I1459" i="1"/>
  <c r="J1459" i="1"/>
  <c r="I1460" i="1"/>
  <c r="J1460" i="1"/>
  <c r="I1461" i="1"/>
  <c r="J1461" i="1"/>
  <c r="I1462" i="1"/>
  <c r="J1462" i="1"/>
  <c r="I1463" i="1"/>
  <c r="J1463" i="1"/>
  <c r="I1464" i="1"/>
  <c r="J1464" i="1"/>
  <c r="I1465" i="1"/>
  <c r="J1465" i="1"/>
  <c r="I1466" i="1"/>
  <c r="J1466" i="1"/>
  <c r="I1467" i="1"/>
  <c r="J1467" i="1"/>
  <c r="I1468" i="1"/>
  <c r="J1468" i="1"/>
  <c r="I1469" i="1"/>
  <c r="J1469" i="1"/>
  <c r="I1470" i="1"/>
  <c r="J1470" i="1"/>
  <c r="I1471" i="1"/>
  <c r="J1471" i="1"/>
  <c r="I1472" i="1"/>
  <c r="J1472" i="1"/>
  <c r="I1473" i="1"/>
  <c r="J1473" i="1"/>
  <c r="I1474" i="1"/>
  <c r="J1474" i="1"/>
  <c r="I1475" i="1"/>
  <c r="J1475" i="1"/>
  <c r="I1476" i="1"/>
  <c r="J1476" i="1"/>
  <c r="I1477" i="1"/>
  <c r="J1477" i="1"/>
  <c r="I1478" i="1"/>
  <c r="J1478" i="1"/>
  <c r="I1479" i="1"/>
  <c r="J1479" i="1"/>
  <c r="I1480" i="1"/>
  <c r="J1480" i="1"/>
  <c r="I1481" i="1"/>
  <c r="J1481" i="1"/>
  <c r="I1482" i="1"/>
  <c r="J1482" i="1"/>
  <c r="I1483" i="1"/>
  <c r="J1483" i="1"/>
  <c r="I1484" i="1"/>
  <c r="J1484" i="1"/>
  <c r="I1485" i="1"/>
  <c r="J1485" i="1"/>
  <c r="I1486" i="1"/>
  <c r="J1486" i="1"/>
  <c r="I1487" i="1"/>
  <c r="J1487" i="1"/>
  <c r="I1488" i="1"/>
  <c r="J1488" i="1"/>
  <c r="I1489" i="1"/>
  <c r="J1489" i="1"/>
  <c r="I1490" i="1"/>
  <c r="J1490" i="1"/>
  <c r="I1491" i="1"/>
  <c r="J1491" i="1"/>
  <c r="I1492" i="1"/>
  <c r="J1492" i="1"/>
  <c r="I1493" i="1"/>
  <c r="J1493" i="1"/>
  <c r="I1494" i="1"/>
  <c r="J1494" i="1"/>
  <c r="I1495" i="1"/>
  <c r="J1495" i="1"/>
  <c r="I1496" i="1"/>
  <c r="J1496" i="1"/>
  <c r="I1497" i="1"/>
  <c r="J1497" i="1"/>
  <c r="I1498" i="1"/>
  <c r="J1498" i="1"/>
  <c r="I1499" i="1"/>
  <c r="J1499" i="1"/>
  <c r="I1500" i="1"/>
  <c r="J1500" i="1"/>
  <c r="I1501" i="1"/>
  <c r="J1501" i="1"/>
  <c r="I1502" i="1"/>
  <c r="J1502" i="1"/>
  <c r="I1503" i="1"/>
  <c r="J1503" i="1"/>
  <c r="I1504" i="1"/>
  <c r="J1504" i="1"/>
  <c r="I1505" i="1"/>
  <c r="J1505" i="1"/>
  <c r="I1506" i="1"/>
  <c r="J1506" i="1"/>
  <c r="I1507" i="1"/>
  <c r="J1507" i="1"/>
  <c r="I1508" i="1"/>
  <c r="J1508" i="1"/>
  <c r="I1509" i="1"/>
  <c r="J1509" i="1"/>
  <c r="I1510" i="1"/>
  <c r="J1510" i="1"/>
  <c r="I1511" i="1"/>
  <c r="J1511" i="1"/>
  <c r="I1512" i="1"/>
  <c r="J1512" i="1"/>
  <c r="I1513" i="1"/>
  <c r="J1513" i="1"/>
  <c r="I1514" i="1"/>
  <c r="J1514" i="1"/>
  <c r="I1515" i="1"/>
  <c r="J1515" i="1"/>
  <c r="I1516" i="1"/>
  <c r="J1516" i="1"/>
  <c r="I1517" i="1"/>
  <c r="J1517" i="1"/>
  <c r="I1518" i="1"/>
  <c r="J1518" i="1"/>
  <c r="I1519" i="1"/>
  <c r="J1519" i="1"/>
  <c r="I1520" i="1"/>
  <c r="J1520" i="1"/>
  <c r="I1521" i="1"/>
  <c r="J1521" i="1"/>
  <c r="I1522" i="1"/>
  <c r="J1522" i="1"/>
  <c r="I1523" i="1"/>
  <c r="J1523" i="1"/>
  <c r="I1524" i="1"/>
  <c r="J1524" i="1"/>
  <c r="I1525" i="1"/>
  <c r="J1525" i="1"/>
  <c r="I1526" i="1"/>
  <c r="J1526" i="1"/>
  <c r="I1527" i="1"/>
  <c r="J1527" i="1"/>
  <c r="I1528" i="1"/>
  <c r="J1528" i="1"/>
  <c r="I1529" i="1"/>
  <c r="J1529" i="1"/>
  <c r="I1530" i="1"/>
  <c r="J1530" i="1"/>
  <c r="I1531" i="1"/>
  <c r="J1531" i="1"/>
  <c r="I1532" i="1"/>
  <c r="J1532" i="1"/>
  <c r="I1533" i="1"/>
  <c r="J1533" i="1"/>
  <c r="I1534" i="1"/>
  <c r="J1534" i="1"/>
  <c r="I1535" i="1"/>
  <c r="J1535" i="1"/>
  <c r="I1536" i="1"/>
  <c r="J1536" i="1"/>
  <c r="I1537" i="1"/>
  <c r="J1537" i="1"/>
  <c r="I1538" i="1"/>
  <c r="J1538" i="1"/>
  <c r="I1539" i="1"/>
  <c r="J1539" i="1"/>
  <c r="I1540" i="1"/>
  <c r="J1540" i="1"/>
  <c r="I1541" i="1"/>
  <c r="J1541" i="1"/>
  <c r="I1542" i="1"/>
  <c r="J1542" i="1"/>
  <c r="I1543" i="1"/>
  <c r="J1543" i="1"/>
  <c r="I1544" i="1"/>
  <c r="J1544" i="1"/>
  <c r="I1545" i="1"/>
  <c r="J1545" i="1"/>
  <c r="I1546" i="1"/>
  <c r="J1546" i="1"/>
  <c r="I1547" i="1"/>
  <c r="J1547" i="1"/>
  <c r="I1548" i="1"/>
  <c r="J1548" i="1"/>
  <c r="I1549" i="1"/>
  <c r="J1549" i="1"/>
  <c r="I1550" i="1"/>
  <c r="J1550" i="1"/>
  <c r="I1551" i="1"/>
  <c r="J1551" i="1"/>
  <c r="I1552" i="1"/>
  <c r="J1552" i="1"/>
  <c r="I1553" i="1"/>
  <c r="J1553" i="1"/>
  <c r="I1554" i="1"/>
  <c r="J1554" i="1"/>
  <c r="I1555" i="1"/>
  <c r="J1555" i="1"/>
  <c r="I1556" i="1"/>
  <c r="J1556" i="1"/>
  <c r="I1557" i="1"/>
  <c r="J1557" i="1"/>
  <c r="I1558" i="1"/>
  <c r="J1558" i="1"/>
  <c r="I1559" i="1"/>
  <c r="J1559" i="1"/>
  <c r="I1560" i="1"/>
  <c r="J1560" i="1"/>
  <c r="I1561" i="1"/>
  <c r="J1561" i="1"/>
  <c r="I1562" i="1"/>
  <c r="J1562" i="1"/>
  <c r="I1563" i="1"/>
  <c r="J1563" i="1"/>
  <c r="I1564" i="1"/>
  <c r="J1564" i="1"/>
  <c r="I1565" i="1"/>
  <c r="J1565" i="1"/>
  <c r="I1566" i="1"/>
  <c r="J1566" i="1"/>
  <c r="I1567" i="1"/>
  <c r="J1567" i="1"/>
  <c r="I1568" i="1"/>
  <c r="J1568" i="1"/>
  <c r="I1569" i="1"/>
  <c r="J1569" i="1"/>
  <c r="I1570" i="1"/>
  <c r="J1570" i="1"/>
  <c r="I1571" i="1"/>
  <c r="J1571" i="1"/>
  <c r="I1572" i="1"/>
  <c r="J1572" i="1"/>
  <c r="I1573" i="1"/>
  <c r="J1573" i="1"/>
  <c r="I1574" i="1"/>
  <c r="J1574" i="1"/>
  <c r="I1575" i="1"/>
  <c r="J1575" i="1"/>
  <c r="I1576" i="1"/>
  <c r="J1576" i="1"/>
  <c r="I1577" i="1"/>
  <c r="J1577" i="1"/>
  <c r="I1578" i="1"/>
  <c r="J1578" i="1"/>
  <c r="I1579" i="1"/>
  <c r="J1579" i="1"/>
  <c r="I1580" i="1"/>
  <c r="J1580" i="1"/>
  <c r="I1581" i="1"/>
  <c r="J1581" i="1"/>
  <c r="I1582" i="1"/>
  <c r="J1582" i="1"/>
  <c r="I1583" i="1"/>
  <c r="J1583" i="1"/>
  <c r="I1584" i="1"/>
  <c r="J1584" i="1"/>
  <c r="I1585" i="1"/>
  <c r="J1585" i="1"/>
  <c r="I1586" i="1"/>
  <c r="J1586" i="1"/>
  <c r="I1587" i="1"/>
  <c r="J1587" i="1"/>
  <c r="I1588" i="1"/>
  <c r="J1588" i="1"/>
  <c r="I1589" i="1"/>
  <c r="J1589" i="1"/>
  <c r="I1590" i="1"/>
  <c r="J1590" i="1"/>
  <c r="I1591" i="1"/>
  <c r="J1591" i="1"/>
  <c r="I1592" i="1"/>
  <c r="J1592" i="1"/>
  <c r="I1593" i="1"/>
  <c r="J1593" i="1"/>
  <c r="I1594" i="1"/>
  <c r="J1594" i="1"/>
  <c r="I1595" i="1"/>
  <c r="J1595" i="1"/>
  <c r="I1596" i="1"/>
  <c r="J1596" i="1"/>
  <c r="I1597" i="1"/>
  <c r="J1597" i="1"/>
  <c r="I1598" i="1"/>
  <c r="J1598" i="1"/>
  <c r="I1599" i="1"/>
  <c r="J1599" i="1"/>
  <c r="I1600" i="1"/>
  <c r="J1600" i="1"/>
  <c r="I1601" i="1"/>
  <c r="J1601" i="1"/>
  <c r="I1602" i="1"/>
  <c r="J1602" i="1"/>
  <c r="I1603" i="1"/>
  <c r="J1603" i="1"/>
  <c r="I1604" i="1"/>
  <c r="J1604" i="1"/>
  <c r="I1605" i="1"/>
  <c r="J1605" i="1"/>
  <c r="I1606" i="1"/>
  <c r="J1606" i="1"/>
  <c r="I1607" i="1"/>
  <c r="J1607" i="1"/>
  <c r="I1608" i="1"/>
  <c r="J1608" i="1"/>
  <c r="I1609" i="1"/>
  <c r="J1609" i="1"/>
  <c r="I1610" i="1"/>
  <c r="J1610" i="1"/>
  <c r="I1611" i="1"/>
  <c r="J1611" i="1"/>
  <c r="I1612" i="1"/>
  <c r="J1612" i="1"/>
  <c r="I1613" i="1"/>
  <c r="J1613" i="1"/>
  <c r="I1614" i="1"/>
  <c r="J1614" i="1"/>
  <c r="I1615" i="1"/>
  <c r="J1615" i="1"/>
  <c r="I1616" i="1"/>
  <c r="J1616" i="1"/>
  <c r="I1617" i="1"/>
  <c r="J1617" i="1"/>
  <c r="I1618" i="1"/>
  <c r="J1618" i="1"/>
  <c r="I1619" i="1"/>
  <c r="J1619" i="1"/>
  <c r="I1620" i="1"/>
  <c r="J1620" i="1"/>
  <c r="I1621" i="1"/>
  <c r="J1621" i="1"/>
  <c r="I1622" i="1"/>
  <c r="J1622" i="1"/>
  <c r="I1623" i="1"/>
  <c r="J1623" i="1"/>
  <c r="I1624" i="1"/>
  <c r="J1624" i="1"/>
  <c r="I1625" i="1"/>
  <c r="J1625" i="1"/>
  <c r="I1626" i="1"/>
  <c r="J1626" i="1"/>
  <c r="I1627" i="1"/>
  <c r="J1627" i="1"/>
  <c r="I1628" i="1"/>
  <c r="J1628" i="1"/>
  <c r="I1629" i="1"/>
  <c r="J1629" i="1"/>
  <c r="I1630" i="1"/>
  <c r="J1630" i="1"/>
  <c r="I1631" i="1"/>
  <c r="J1631" i="1"/>
  <c r="I1632" i="1"/>
  <c r="J1632" i="1"/>
  <c r="I1633" i="1"/>
  <c r="J1633" i="1"/>
  <c r="I1634" i="1"/>
  <c r="J1634" i="1"/>
  <c r="I1635" i="1"/>
  <c r="J1635" i="1"/>
  <c r="I1636" i="1"/>
  <c r="J1636" i="1"/>
  <c r="I1637" i="1"/>
  <c r="J1637" i="1"/>
  <c r="I1638" i="1"/>
  <c r="J1638" i="1"/>
  <c r="I1639" i="1"/>
  <c r="J1639" i="1"/>
  <c r="I1640" i="1"/>
  <c r="J1640" i="1"/>
  <c r="I1641" i="1"/>
  <c r="J1641" i="1"/>
  <c r="I1642" i="1"/>
  <c r="J1642" i="1"/>
  <c r="I1643" i="1"/>
  <c r="J1643" i="1"/>
  <c r="I1644" i="1"/>
  <c r="J1644" i="1"/>
  <c r="I1645" i="1"/>
  <c r="J1645" i="1"/>
  <c r="I1646" i="1"/>
  <c r="J1646" i="1"/>
  <c r="I1647" i="1"/>
  <c r="J1647" i="1"/>
  <c r="I1648" i="1"/>
  <c r="J1648" i="1"/>
  <c r="I1649" i="1"/>
  <c r="J1649" i="1"/>
  <c r="I1650" i="1"/>
  <c r="J1650" i="1"/>
  <c r="I1651" i="1"/>
  <c r="J1651" i="1"/>
  <c r="I1652" i="1"/>
  <c r="J1652" i="1"/>
  <c r="I1653" i="1"/>
  <c r="J1653" i="1"/>
  <c r="I1654" i="1"/>
  <c r="J1654" i="1"/>
  <c r="I1655" i="1"/>
  <c r="J1655" i="1"/>
  <c r="I1656" i="1"/>
  <c r="J1656" i="1"/>
  <c r="I1657" i="1"/>
  <c r="J1657" i="1"/>
  <c r="I1658" i="1"/>
  <c r="J1658" i="1"/>
  <c r="I1659" i="1"/>
  <c r="J1659" i="1"/>
  <c r="I1660" i="1"/>
  <c r="J1660" i="1"/>
  <c r="I1661" i="1"/>
  <c r="J1661" i="1"/>
  <c r="I1662" i="1"/>
  <c r="J1662" i="1"/>
  <c r="I1663" i="1"/>
  <c r="J1663" i="1"/>
  <c r="I1664" i="1"/>
  <c r="J1664" i="1"/>
  <c r="I1665" i="1"/>
  <c r="J1665" i="1"/>
  <c r="I1666" i="1"/>
  <c r="J1666" i="1"/>
  <c r="I1667" i="1"/>
  <c r="J1667" i="1"/>
  <c r="I1668" i="1"/>
  <c r="J1668" i="1"/>
  <c r="I1669" i="1"/>
  <c r="J1669" i="1"/>
  <c r="I1670" i="1"/>
  <c r="J1670" i="1"/>
  <c r="I1671" i="1"/>
  <c r="J1671" i="1"/>
  <c r="I1672" i="1"/>
  <c r="J1672" i="1"/>
  <c r="I1673" i="1"/>
  <c r="J1673" i="1"/>
  <c r="I1674" i="1"/>
  <c r="J1674" i="1"/>
  <c r="I1675" i="1"/>
  <c r="J1675" i="1"/>
  <c r="I1676" i="1"/>
  <c r="J1676" i="1"/>
  <c r="I1677" i="1"/>
  <c r="J1677" i="1"/>
  <c r="I1678" i="1"/>
  <c r="J1678" i="1"/>
  <c r="I1679" i="1"/>
  <c r="J1679" i="1"/>
  <c r="I1680" i="1"/>
  <c r="J1680" i="1"/>
  <c r="I1681" i="1"/>
  <c r="J1681" i="1"/>
  <c r="I1682" i="1"/>
  <c r="J1682" i="1"/>
  <c r="I1683" i="1"/>
  <c r="J1683" i="1"/>
  <c r="I1684" i="1"/>
  <c r="J1684" i="1"/>
  <c r="I1685" i="1"/>
  <c r="J1685" i="1"/>
  <c r="I1686" i="1"/>
  <c r="J1686" i="1"/>
  <c r="I1687" i="1"/>
  <c r="J1687" i="1"/>
  <c r="I1688" i="1"/>
  <c r="J1688" i="1"/>
  <c r="I1689" i="1"/>
  <c r="J1689" i="1"/>
  <c r="I1690" i="1"/>
  <c r="J1690" i="1"/>
  <c r="I1691" i="1"/>
  <c r="J1691" i="1"/>
  <c r="I1692" i="1"/>
  <c r="J1692" i="1"/>
  <c r="I1693" i="1"/>
  <c r="J1693" i="1"/>
  <c r="I1694" i="1"/>
  <c r="J1694" i="1"/>
  <c r="I1695" i="1"/>
  <c r="J1695" i="1"/>
  <c r="I1696" i="1"/>
  <c r="J1696" i="1"/>
  <c r="I1697" i="1"/>
  <c r="J1697" i="1"/>
  <c r="I1698" i="1"/>
  <c r="J1698" i="1"/>
  <c r="I1699" i="1"/>
  <c r="J1699" i="1"/>
  <c r="I1700" i="1"/>
  <c r="J1700" i="1"/>
  <c r="I1701" i="1"/>
  <c r="J1701" i="1"/>
  <c r="I1702" i="1"/>
  <c r="J1702" i="1"/>
  <c r="I1703" i="1"/>
  <c r="J1703" i="1"/>
  <c r="I1704" i="1"/>
  <c r="J1704" i="1"/>
  <c r="I1705" i="1"/>
  <c r="J1705" i="1"/>
  <c r="I1706" i="1"/>
  <c r="J1706" i="1"/>
  <c r="I1707" i="1"/>
  <c r="J1707" i="1"/>
  <c r="I1708" i="1"/>
  <c r="J1708" i="1"/>
  <c r="I1709" i="1"/>
  <c r="J1709" i="1"/>
  <c r="I1710" i="1"/>
  <c r="J1710" i="1"/>
  <c r="I1711" i="1"/>
  <c r="J1711" i="1"/>
  <c r="I1712" i="1"/>
  <c r="J1712" i="1"/>
  <c r="I1713" i="1"/>
  <c r="J1713" i="1"/>
  <c r="I1714" i="1"/>
  <c r="J1714" i="1"/>
  <c r="I1715" i="1"/>
  <c r="J1715" i="1"/>
  <c r="I1716" i="1"/>
  <c r="J1716" i="1"/>
  <c r="I1717" i="1"/>
  <c r="J1717" i="1"/>
  <c r="I1718" i="1"/>
  <c r="J1718" i="1"/>
  <c r="I1719" i="1"/>
  <c r="J1719" i="1"/>
  <c r="I1720" i="1"/>
  <c r="J1720" i="1"/>
  <c r="I1721" i="1"/>
  <c r="J1721" i="1"/>
  <c r="I1722" i="1"/>
  <c r="J1722" i="1"/>
  <c r="I1723" i="1"/>
  <c r="J1723" i="1"/>
  <c r="I1724" i="1"/>
  <c r="J1724" i="1"/>
  <c r="I1725" i="1"/>
  <c r="J1725" i="1"/>
  <c r="I1726" i="1"/>
  <c r="J1726" i="1"/>
  <c r="I1727" i="1"/>
  <c r="J1727" i="1"/>
  <c r="I1728" i="1"/>
  <c r="J1728" i="1"/>
  <c r="I1729" i="1"/>
  <c r="J1729" i="1"/>
  <c r="I1730" i="1"/>
  <c r="J1730" i="1"/>
  <c r="I1731" i="1"/>
  <c r="J1731" i="1"/>
  <c r="I1732" i="1"/>
  <c r="J1732" i="1"/>
  <c r="I1733" i="1"/>
  <c r="J1733" i="1"/>
  <c r="I1734" i="1"/>
  <c r="J1734" i="1"/>
  <c r="I1735" i="1"/>
  <c r="J1735" i="1"/>
  <c r="I1736" i="1"/>
  <c r="J1736" i="1"/>
  <c r="I1737" i="1"/>
  <c r="J1737" i="1"/>
  <c r="I1738" i="1"/>
  <c r="J1738" i="1"/>
  <c r="I1739" i="1"/>
  <c r="J1739" i="1"/>
  <c r="I1740" i="1"/>
  <c r="J1740" i="1"/>
  <c r="I1741" i="1"/>
  <c r="J1741" i="1"/>
  <c r="I1742" i="1"/>
  <c r="J1742" i="1"/>
  <c r="I1743" i="1"/>
  <c r="J1743" i="1"/>
  <c r="I1744" i="1"/>
  <c r="J1744" i="1"/>
  <c r="I1745" i="1"/>
  <c r="J1745" i="1"/>
  <c r="I1746" i="1"/>
  <c r="J1746" i="1"/>
  <c r="I1747" i="1"/>
  <c r="J1747" i="1"/>
  <c r="I1748" i="1"/>
  <c r="J1748" i="1"/>
  <c r="I1749" i="1"/>
  <c r="J1749" i="1"/>
  <c r="I1750" i="1"/>
  <c r="J1750" i="1"/>
  <c r="I1751" i="1"/>
  <c r="J1751" i="1"/>
  <c r="I1752" i="1"/>
  <c r="J1752" i="1"/>
  <c r="I1753" i="1"/>
  <c r="J1753" i="1"/>
  <c r="I1754" i="1"/>
  <c r="J1754" i="1"/>
  <c r="I1755" i="1"/>
  <c r="J1755" i="1"/>
  <c r="I1756" i="1"/>
  <c r="J1756" i="1"/>
  <c r="I1757" i="1"/>
  <c r="J1757" i="1"/>
  <c r="I1758" i="1"/>
  <c r="J1758" i="1"/>
  <c r="I1759" i="1"/>
  <c r="J1759" i="1"/>
  <c r="I1760" i="1"/>
  <c r="J1760" i="1"/>
  <c r="I1761" i="1"/>
  <c r="J1761" i="1"/>
  <c r="I1762" i="1"/>
  <c r="J1762" i="1"/>
  <c r="I1763" i="1"/>
  <c r="J1763" i="1"/>
  <c r="I1764" i="1"/>
  <c r="J1764" i="1"/>
  <c r="I1765" i="1"/>
  <c r="J1765" i="1"/>
  <c r="I1766" i="1"/>
  <c r="J1766" i="1"/>
  <c r="I1767" i="1"/>
  <c r="J1767" i="1"/>
  <c r="I1768" i="1"/>
  <c r="J1768" i="1"/>
  <c r="I1769" i="1"/>
  <c r="J1769" i="1"/>
  <c r="I1770" i="1"/>
  <c r="J1770" i="1"/>
  <c r="I1771" i="1"/>
  <c r="J1771" i="1"/>
  <c r="I1772" i="1"/>
  <c r="J1772" i="1"/>
  <c r="I1773" i="1"/>
  <c r="J1773" i="1"/>
  <c r="I1774" i="1"/>
  <c r="J1774" i="1"/>
  <c r="I1775" i="1"/>
  <c r="J1775" i="1"/>
  <c r="I1776" i="1"/>
  <c r="J1776" i="1"/>
  <c r="I1777" i="1"/>
  <c r="J1777" i="1"/>
  <c r="I1778" i="1"/>
  <c r="J1778" i="1"/>
  <c r="I1779" i="1"/>
  <c r="J1779" i="1"/>
  <c r="I1780" i="1"/>
  <c r="J1780" i="1"/>
  <c r="I1781" i="1"/>
  <c r="J1781" i="1"/>
  <c r="I1782" i="1"/>
  <c r="J1782" i="1"/>
  <c r="I1783" i="1"/>
  <c r="J1783" i="1"/>
  <c r="I1784" i="1"/>
  <c r="J1784" i="1"/>
  <c r="I1785" i="1"/>
  <c r="J1785" i="1"/>
  <c r="I1786" i="1"/>
  <c r="J1786" i="1"/>
  <c r="I1787" i="1"/>
  <c r="J1787" i="1"/>
  <c r="I1788" i="1"/>
  <c r="J1788" i="1"/>
  <c r="I1789" i="1"/>
  <c r="J1789" i="1"/>
  <c r="I1790" i="1"/>
  <c r="J1790" i="1"/>
  <c r="I1791" i="1"/>
  <c r="J1791" i="1"/>
  <c r="I1792" i="1"/>
  <c r="J1792" i="1"/>
  <c r="I1793" i="1"/>
  <c r="J1793" i="1"/>
  <c r="I1794" i="1"/>
  <c r="J1794" i="1"/>
  <c r="I1795" i="1"/>
  <c r="J1795" i="1"/>
  <c r="I1796" i="1"/>
  <c r="J1796" i="1"/>
  <c r="I1797" i="1"/>
  <c r="J1797" i="1"/>
  <c r="I1798" i="1"/>
  <c r="J1798" i="1"/>
  <c r="I1799" i="1"/>
  <c r="J1799" i="1"/>
  <c r="I1800" i="1"/>
  <c r="J1800" i="1"/>
  <c r="I1801" i="1"/>
  <c r="J1801" i="1"/>
  <c r="I1802" i="1"/>
  <c r="J1802" i="1"/>
  <c r="I1803" i="1"/>
  <c r="J1803" i="1"/>
  <c r="I1804" i="1"/>
  <c r="J1804" i="1"/>
  <c r="I1805" i="1"/>
  <c r="J1805" i="1"/>
  <c r="I1806" i="1"/>
  <c r="J1806" i="1"/>
  <c r="I1807" i="1"/>
  <c r="J1807" i="1"/>
  <c r="I1808" i="1"/>
  <c r="J1808" i="1"/>
  <c r="I1809" i="1"/>
  <c r="J1809" i="1"/>
  <c r="I1810" i="1"/>
  <c r="J1810" i="1"/>
  <c r="I1811" i="1"/>
  <c r="J1811" i="1"/>
  <c r="I1812" i="1"/>
  <c r="J1812" i="1"/>
  <c r="I1813" i="1"/>
  <c r="J1813" i="1"/>
  <c r="I1814" i="1"/>
  <c r="J1814" i="1"/>
  <c r="I1815" i="1"/>
  <c r="J1815" i="1"/>
  <c r="I1816" i="1"/>
  <c r="J1816" i="1"/>
  <c r="I1817" i="1"/>
  <c r="J1817" i="1"/>
  <c r="I1818" i="1"/>
  <c r="J1818" i="1"/>
  <c r="I1819" i="1"/>
  <c r="J1819" i="1"/>
  <c r="I1820" i="1"/>
  <c r="J1820" i="1"/>
  <c r="I1821" i="1"/>
  <c r="J1821" i="1"/>
  <c r="I1822" i="1"/>
  <c r="J1822" i="1"/>
  <c r="I1823" i="1"/>
  <c r="J1823" i="1"/>
  <c r="I1824" i="1"/>
  <c r="J1824" i="1"/>
  <c r="I1825" i="1"/>
  <c r="J1825" i="1"/>
  <c r="I1826" i="1"/>
  <c r="J1826" i="1"/>
  <c r="I1827" i="1"/>
  <c r="J1827" i="1"/>
  <c r="I1828" i="1"/>
  <c r="J1828" i="1"/>
  <c r="I1829" i="1"/>
  <c r="J1829" i="1"/>
  <c r="I1830" i="1"/>
  <c r="J1830" i="1"/>
  <c r="I1831" i="1"/>
  <c r="J1831" i="1"/>
  <c r="I1832" i="1"/>
  <c r="J1832" i="1"/>
  <c r="I1833" i="1"/>
  <c r="J1833" i="1"/>
  <c r="I1834" i="1"/>
  <c r="J1834" i="1"/>
  <c r="I1835" i="1"/>
  <c r="J1835" i="1"/>
  <c r="I1836" i="1"/>
  <c r="J1836" i="1"/>
  <c r="I1837" i="1"/>
  <c r="J1837" i="1"/>
  <c r="I1838" i="1"/>
  <c r="J1838" i="1"/>
  <c r="I1839" i="1"/>
  <c r="J1839" i="1"/>
  <c r="I1840" i="1"/>
  <c r="J1840" i="1"/>
  <c r="I1841" i="1"/>
  <c r="J1841" i="1"/>
  <c r="I1842" i="1"/>
  <c r="J1842" i="1"/>
  <c r="I1843" i="1"/>
  <c r="J1843" i="1"/>
  <c r="I1844" i="1"/>
  <c r="J1844" i="1"/>
  <c r="I1845" i="1"/>
  <c r="J1845" i="1"/>
  <c r="I1846" i="1"/>
  <c r="J1846" i="1"/>
  <c r="I1847" i="1"/>
  <c r="J1847" i="1"/>
  <c r="I1848" i="1"/>
  <c r="J1848" i="1"/>
  <c r="I1849" i="1"/>
  <c r="J1849" i="1"/>
  <c r="I1850" i="1"/>
  <c r="J1850" i="1"/>
  <c r="I1851" i="1"/>
  <c r="J1851" i="1"/>
  <c r="I1852" i="1"/>
  <c r="J1852" i="1"/>
  <c r="I1853" i="1"/>
  <c r="J1853" i="1"/>
  <c r="I1854" i="1"/>
  <c r="J1854" i="1"/>
  <c r="I1855" i="1"/>
  <c r="J1855" i="1"/>
  <c r="I1856" i="1"/>
  <c r="J1856" i="1"/>
  <c r="I1857" i="1"/>
  <c r="J1857" i="1"/>
  <c r="I1858" i="1"/>
  <c r="J1858" i="1"/>
  <c r="I1859" i="1"/>
  <c r="J1859" i="1"/>
  <c r="I1860" i="1"/>
  <c r="J1860" i="1"/>
  <c r="I1861" i="1"/>
  <c r="J1861" i="1"/>
  <c r="I1862" i="1"/>
  <c r="J1862" i="1"/>
  <c r="I1863" i="1"/>
  <c r="J1863" i="1"/>
  <c r="I1864" i="1"/>
  <c r="J1864" i="1"/>
  <c r="I1865" i="1"/>
  <c r="J1865" i="1"/>
  <c r="I1866" i="1"/>
  <c r="J1866" i="1"/>
  <c r="I1867" i="1"/>
  <c r="J1867" i="1"/>
  <c r="I1868" i="1"/>
  <c r="J1868" i="1"/>
  <c r="I1869" i="1"/>
  <c r="J1869" i="1"/>
  <c r="I1870" i="1"/>
  <c r="J1870" i="1"/>
  <c r="I1871" i="1"/>
  <c r="J1871" i="1"/>
  <c r="I1872" i="1"/>
  <c r="J1872" i="1"/>
  <c r="I1873" i="1"/>
  <c r="J1873" i="1"/>
  <c r="I1874" i="1"/>
  <c r="J1874" i="1"/>
  <c r="I1875" i="1"/>
  <c r="J1875" i="1"/>
  <c r="I1876" i="1"/>
  <c r="J1876" i="1"/>
  <c r="I1877" i="1"/>
  <c r="J1877" i="1"/>
  <c r="I1878" i="1"/>
  <c r="J1878" i="1"/>
  <c r="I1879" i="1"/>
  <c r="J1879" i="1"/>
  <c r="I1880" i="1"/>
  <c r="J1880" i="1"/>
  <c r="I1881" i="1"/>
  <c r="J1881" i="1"/>
  <c r="I1882" i="1"/>
  <c r="J1882" i="1"/>
  <c r="I1883" i="1"/>
  <c r="J1883" i="1"/>
  <c r="I1884" i="1"/>
  <c r="J1884" i="1"/>
  <c r="I1885" i="1"/>
  <c r="J1885" i="1"/>
  <c r="I1886" i="1"/>
  <c r="J1886" i="1"/>
  <c r="I1887" i="1"/>
  <c r="J1887" i="1"/>
  <c r="I1888" i="1"/>
  <c r="J1888" i="1"/>
  <c r="I1889" i="1"/>
  <c r="J1889" i="1"/>
  <c r="I1890" i="1"/>
  <c r="J1890" i="1"/>
  <c r="I1891" i="1"/>
  <c r="J1891" i="1"/>
  <c r="I1892" i="1"/>
  <c r="J1892" i="1"/>
  <c r="I1893" i="1"/>
  <c r="J1893" i="1"/>
  <c r="I1894" i="1"/>
  <c r="J1894" i="1"/>
  <c r="I1895" i="1"/>
  <c r="J1895" i="1"/>
  <c r="I1896" i="1"/>
  <c r="J1896" i="1"/>
  <c r="I1897" i="1"/>
  <c r="J1897" i="1"/>
  <c r="I1898" i="1"/>
  <c r="J1898" i="1"/>
  <c r="I1899" i="1"/>
  <c r="J1899" i="1"/>
  <c r="I1900" i="1"/>
  <c r="J1900" i="1"/>
  <c r="I1901" i="1"/>
  <c r="J1901" i="1"/>
  <c r="I1902" i="1"/>
  <c r="J1902" i="1"/>
  <c r="I1903" i="1"/>
  <c r="J1903" i="1"/>
  <c r="I1904" i="1"/>
  <c r="J1904" i="1"/>
  <c r="I1905" i="1"/>
  <c r="J1905" i="1"/>
  <c r="I1906" i="1"/>
  <c r="J1906" i="1"/>
  <c r="I1907" i="1"/>
  <c r="J1907" i="1"/>
  <c r="I1908" i="1"/>
  <c r="J1908" i="1"/>
  <c r="I1909" i="1"/>
  <c r="J1909" i="1"/>
  <c r="I1910" i="1"/>
  <c r="J1910" i="1"/>
  <c r="I1911" i="1"/>
  <c r="J1911" i="1"/>
  <c r="I1912" i="1"/>
  <c r="J1912" i="1"/>
  <c r="I1913" i="1"/>
  <c r="J1913" i="1"/>
  <c r="I1914" i="1"/>
  <c r="J1914" i="1"/>
  <c r="I1915" i="1"/>
  <c r="J1915" i="1"/>
  <c r="I1916" i="1"/>
  <c r="J1916" i="1"/>
  <c r="I1917" i="1"/>
  <c r="J1917" i="1"/>
  <c r="I1918" i="1"/>
  <c r="J1918" i="1"/>
  <c r="I1919" i="1"/>
  <c r="J1919" i="1"/>
  <c r="I1920" i="1"/>
  <c r="J1920" i="1"/>
  <c r="I1921" i="1"/>
  <c r="J1921" i="1"/>
  <c r="I1922" i="1"/>
  <c r="J1922" i="1"/>
  <c r="I1923" i="1"/>
  <c r="J1923" i="1"/>
  <c r="I1924" i="1"/>
  <c r="J1924" i="1"/>
  <c r="I1925" i="1"/>
  <c r="J1925" i="1"/>
  <c r="I1926" i="1"/>
  <c r="J1926" i="1"/>
  <c r="I1927" i="1"/>
  <c r="J1927" i="1"/>
  <c r="I1928" i="1"/>
  <c r="J1928" i="1"/>
  <c r="I1929" i="1"/>
  <c r="J1929" i="1"/>
  <c r="I1930" i="1"/>
  <c r="J1930" i="1"/>
  <c r="I1931" i="1"/>
  <c r="J1931" i="1"/>
  <c r="I1932" i="1"/>
  <c r="J1932" i="1"/>
  <c r="I1933" i="1"/>
  <c r="J1933" i="1"/>
  <c r="I1934" i="1"/>
  <c r="J1934" i="1"/>
  <c r="I1935" i="1"/>
  <c r="J1935" i="1"/>
  <c r="I1936" i="1"/>
  <c r="J1936" i="1"/>
  <c r="I1937" i="1"/>
  <c r="J1937" i="1"/>
  <c r="I1938" i="1"/>
  <c r="J1938" i="1"/>
  <c r="I1939" i="1"/>
  <c r="J1939" i="1"/>
  <c r="I1940" i="1"/>
  <c r="J1940" i="1"/>
  <c r="I1941" i="1"/>
  <c r="J1941" i="1"/>
  <c r="I1942" i="1"/>
  <c r="J1942" i="1"/>
  <c r="I1943" i="1"/>
  <c r="J1943" i="1"/>
  <c r="I1944" i="1"/>
  <c r="J1944" i="1"/>
  <c r="I1945" i="1"/>
  <c r="J1945" i="1"/>
  <c r="I1946" i="1"/>
  <c r="J1946" i="1"/>
  <c r="I1947" i="1"/>
  <c r="J1947" i="1"/>
  <c r="I1948" i="1"/>
  <c r="J1948" i="1"/>
  <c r="I1949" i="1"/>
  <c r="J1949" i="1"/>
  <c r="I1950" i="1"/>
  <c r="J1950" i="1"/>
  <c r="I1951" i="1"/>
  <c r="J1951" i="1"/>
  <c r="I1952" i="1"/>
  <c r="J1952" i="1"/>
  <c r="I1953" i="1"/>
  <c r="J1953" i="1"/>
  <c r="I1954" i="1"/>
  <c r="J1954" i="1"/>
  <c r="I1955" i="1"/>
  <c r="J1955" i="1"/>
  <c r="I1956" i="1"/>
  <c r="J1956" i="1"/>
  <c r="I1957" i="1"/>
  <c r="J1957" i="1"/>
  <c r="I1958" i="1"/>
  <c r="J1958" i="1"/>
  <c r="I1959" i="1"/>
  <c r="J1959" i="1"/>
  <c r="I1960" i="1"/>
  <c r="J1960" i="1"/>
  <c r="I1961" i="1"/>
  <c r="J1961" i="1"/>
  <c r="I1962" i="1"/>
  <c r="J1962" i="1"/>
  <c r="I1963" i="1"/>
  <c r="J1963" i="1"/>
  <c r="I1964" i="1"/>
  <c r="J1964" i="1"/>
  <c r="I1965" i="1"/>
  <c r="J1965" i="1"/>
  <c r="I1966" i="1"/>
  <c r="J1966" i="1"/>
  <c r="I1967" i="1"/>
  <c r="J1967" i="1"/>
  <c r="I1968" i="1"/>
  <c r="J1968" i="1"/>
  <c r="I1969" i="1"/>
  <c r="J1969" i="1"/>
  <c r="I1970" i="1"/>
  <c r="J1970" i="1"/>
  <c r="I1971" i="1"/>
  <c r="J1971" i="1"/>
  <c r="I1972" i="1"/>
  <c r="J1972" i="1"/>
  <c r="I1973" i="1"/>
  <c r="J1973" i="1"/>
  <c r="I1974" i="1"/>
  <c r="J1974" i="1"/>
  <c r="I1975" i="1"/>
  <c r="J1975" i="1"/>
  <c r="I1976" i="1"/>
  <c r="J1976" i="1"/>
  <c r="I1977" i="1"/>
  <c r="J1977" i="1"/>
  <c r="I1978" i="1"/>
  <c r="J1978" i="1"/>
  <c r="I1979" i="1"/>
  <c r="J1979" i="1"/>
  <c r="I1980" i="1"/>
  <c r="J1980" i="1"/>
  <c r="I1981" i="1"/>
  <c r="J1981" i="1"/>
  <c r="I1982" i="1"/>
  <c r="J1982" i="1"/>
  <c r="I1983" i="1"/>
  <c r="J1983" i="1"/>
  <c r="I1984" i="1"/>
  <c r="J1984" i="1"/>
  <c r="I1985" i="1"/>
  <c r="J1985" i="1"/>
  <c r="I1986" i="1"/>
  <c r="J1986" i="1"/>
  <c r="I1987" i="1"/>
  <c r="J1987" i="1"/>
  <c r="I1988" i="1"/>
  <c r="J1988" i="1"/>
  <c r="I1989" i="1"/>
  <c r="J1989" i="1"/>
  <c r="I1990" i="1"/>
  <c r="J1990" i="1"/>
  <c r="I1991" i="1"/>
  <c r="J1991" i="1"/>
  <c r="I1992" i="1"/>
  <c r="J1992" i="1"/>
  <c r="I1993" i="1"/>
  <c r="J1993" i="1"/>
  <c r="I1994" i="1"/>
  <c r="J1994" i="1"/>
  <c r="I1995" i="1"/>
  <c r="J1995" i="1"/>
  <c r="I1996" i="1"/>
  <c r="J1996" i="1"/>
  <c r="I1997" i="1"/>
  <c r="J1997" i="1"/>
  <c r="I1998" i="1"/>
  <c r="J1998" i="1"/>
  <c r="I1999" i="1"/>
  <c r="J1999" i="1"/>
  <c r="I2000" i="1"/>
  <c r="J2000" i="1"/>
  <c r="I2001" i="1"/>
  <c r="J2001" i="1"/>
  <c r="I2002" i="1"/>
  <c r="J2002" i="1"/>
  <c r="I2003" i="1"/>
  <c r="J2003" i="1"/>
  <c r="I2004" i="1"/>
  <c r="J2004" i="1"/>
  <c r="I2005" i="1"/>
  <c r="J2005" i="1"/>
  <c r="I2006" i="1"/>
  <c r="J2006" i="1"/>
  <c r="I2007" i="1"/>
  <c r="J2007" i="1"/>
  <c r="I2008" i="1"/>
  <c r="J2008" i="1"/>
  <c r="I2009" i="1"/>
  <c r="J2009" i="1"/>
  <c r="I2010" i="1"/>
  <c r="J2010" i="1"/>
  <c r="I2011" i="1"/>
  <c r="J2011" i="1"/>
  <c r="I2012" i="1"/>
  <c r="J2012" i="1"/>
  <c r="I2013" i="1"/>
  <c r="J2013" i="1"/>
  <c r="I2014" i="1"/>
  <c r="J2014" i="1"/>
  <c r="I2015" i="1"/>
  <c r="J2015" i="1"/>
  <c r="I2016" i="1"/>
  <c r="J2016" i="1"/>
  <c r="I2017" i="1"/>
  <c r="J2017" i="1"/>
  <c r="I2018" i="1"/>
  <c r="J2018" i="1"/>
  <c r="I2019" i="1"/>
  <c r="J2019" i="1"/>
  <c r="I2020" i="1"/>
  <c r="J2020" i="1"/>
  <c r="I2021" i="1"/>
  <c r="J2021" i="1"/>
  <c r="I2022" i="1"/>
  <c r="J2022" i="1"/>
  <c r="I2023" i="1"/>
  <c r="J2023" i="1"/>
  <c r="I2024" i="1"/>
  <c r="J2024" i="1"/>
  <c r="I2025" i="1"/>
  <c r="J2025" i="1"/>
  <c r="I2026" i="1"/>
  <c r="J2026" i="1"/>
  <c r="I2027" i="1"/>
  <c r="J2027" i="1"/>
  <c r="I2028" i="1"/>
  <c r="J2028" i="1"/>
  <c r="I2029" i="1"/>
  <c r="J2029" i="1"/>
  <c r="I2030" i="1"/>
  <c r="J2030" i="1"/>
  <c r="I2031" i="1"/>
  <c r="J2031" i="1"/>
  <c r="I2032" i="1"/>
  <c r="J2032" i="1"/>
  <c r="I2033" i="1"/>
  <c r="J2033" i="1"/>
  <c r="I2034" i="1"/>
  <c r="J2034" i="1"/>
  <c r="I2035" i="1"/>
  <c r="J2035" i="1"/>
  <c r="I2036" i="1"/>
  <c r="J2036" i="1"/>
  <c r="I2037" i="1"/>
  <c r="J2037" i="1"/>
  <c r="I2038" i="1"/>
  <c r="J2038" i="1"/>
  <c r="I2039" i="1"/>
  <c r="J2039" i="1"/>
  <c r="I2040" i="1"/>
  <c r="J2040" i="1"/>
  <c r="I2041" i="1"/>
  <c r="J2041" i="1"/>
  <c r="I2042" i="1"/>
  <c r="J2042" i="1"/>
  <c r="I2043" i="1"/>
  <c r="J2043" i="1"/>
  <c r="I2044" i="1"/>
  <c r="J2044" i="1"/>
  <c r="I2045" i="1"/>
  <c r="J2045" i="1"/>
  <c r="I2046" i="1"/>
  <c r="J2046" i="1"/>
  <c r="I2047" i="1"/>
  <c r="J2047" i="1"/>
  <c r="I2048" i="1"/>
  <c r="J2048" i="1"/>
  <c r="I2049" i="1"/>
  <c r="J2049" i="1"/>
  <c r="I2050" i="1"/>
  <c r="J2050" i="1"/>
  <c r="I2051" i="1"/>
  <c r="J2051" i="1"/>
  <c r="I2052" i="1"/>
  <c r="J2052" i="1"/>
  <c r="I2053" i="1"/>
  <c r="J2053" i="1"/>
  <c r="I2054" i="1"/>
  <c r="J2054" i="1"/>
  <c r="I2055" i="1"/>
  <c r="J2055" i="1"/>
  <c r="I2056" i="1"/>
  <c r="J2056" i="1"/>
  <c r="I2057" i="1"/>
  <c r="J2057" i="1"/>
  <c r="I2058" i="1"/>
  <c r="J2058" i="1"/>
  <c r="I2059" i="1"/>
  <c r="J2059" i="1"/>
  <c r="I2060" i="1"/>
  <c r="J2060" i="1"/>
  <c r="I2061" i="1"/>
  <c r="J2061" i="1"/>
  <c r="I2062" i="1"/>
  <c r="J2062" i="1"/>
  <c r="I2063" i="1"/>
  <c r="J2063" i="1"/>
  <c r="I2064" i="1"/>
  <c r="J2064" i="1"/>
  <c r="I2065" i="1"/>
  <c r="J2065" i="1"/>
  <c r="I2066" i="1"/>
  <c r="J2066" i="1"/>
  <c r="I2067" i="1"/>
  <c r="J2067" i="1"/>
  <c r="I2068" i="1"/>
  <c r="J2068" i="1"/>
  <c r="I2069" i="1"/>
  <c r="J2069" i="1"/>
  <c r="I2070" i="1"/>
  <c r="J2070" i="1"/>
  <c r="I2071" i="1"/>
  <c r="J2071" i="1"/>
  <c r="I2072" i="1"/>
  <c r="J2072" i="1"/>
  <c r="I2073" i="1"/>
  <c r="J2073" i="1"/>
  <c r="I2074" i="1"/>
  <c r="J2074" i="1"/>
  <c r="I2075" i="1"/>
  <c r="J2075" i="1"/>
  <c r="I2076" i="1"/>
  <c r="J2076" i="1"/>
  <c r="I2077" i="1"/>
  <c r="J2077" i="1"/>
  <c r="I2078" i="1"/>
  <c r="J2078" i="1"/>
  <c r="I2079" i="1"/>
  <c r="J2079" i="1"/>
  <c r="I2080" i="1"/>
  <c r="J2080" i="1"/>
  <c r="I2081" i="1"/>
  <c r="J2081" i="1"/>
  <c r="I2082" i="1"/>
  <c r="J2082" i="1"/>
  <c r="I2083" i="1"/>
  <c r="J2083" i="1"/>
  <c r="I2084" i="1"/>
  <c r="J2084" i="1"/>
  <c r="I2085" i="1"/>
  <c r="J2085" i="1"/>
  <c r="I2086" i="1"/>
  <c r="J2086" i="1"/>
  <c r="I2087" i="1"/>
  <c r="J2087" i="1"/>
  <c r="I2088" i="1"/>
  <c r="J2088" i="1"/>
  <c r="I2089" i="1"/>
  <c r="J2089" i="1"/>
  <c r="I2090" i="1"/>
  <c r="J2090" i="1"/>
  <c r="I2091" i="1"/>
  <c r="J2091" i="1"/>
  <c r="I2092" i="1"/>
  <c r="J2092" i="1"/>
  <c r="I2093" i="1"/>
  <c r="J2093" i="1"/>
  <c r="I2094" i="1"/>
  <c r="J2094" i="1"/>
  <c r="I2095" i="1"/>
  <c r="J2095" i="1"/>
  <c r="I2096" i="1"/>
  <c r="J2096" i="1"/>
  <c r="I2097" i="1"/>
  <c r="J2097" i="1"/>
  <c r="I2098" i="1"/>
  <c r="J2098" i="1"/>
  <c r="I2099" i="1"/>
  <c r="J2099" i="1"/>
  <c r="I2100" i="1"/>
  <c r="J2100" i="1"/>
  <c r="I2101" i="1"/>
  <c r="J2101" i="1"/>
  <c r="I2102" i="1"/>
  <c r="J2102" i="1"/>
  <c r="I2103" i="1"/>
  <c r="J2103" i="1"/>
  <c r="I2104" i="1"/>
  <c r="J2104" i="1"/>
  <c r="I2105" i="1"/>
  <c r="J2105" i="1"/>
  <c r="I2106" i="1"/>
  <c r="J2106" i="1"/>
  <c r="I2107" i="1"/>
  <c r="J2107" i="1"/>
  <c r="I2108" i="1"/>
  <c r="J2108" i="1"/>
  <c r="I2109" i="1"/>
  <c r="J2109" i="1"/>
  <c r="I2110" i="1"/>
  <c r="J2110" i="1"/>
  <c r="I2111" i="1"/>
  <c r="J2111" i="1"/>
  <c r="I2112" i="1"/>
  <c r="J2112" i="1"/>
  <c r="I2113" i="1"/>
  <c r="J2113" i="1"/>
  <c r="I2114" i="1"/>
  <c r="J2114" i="1"/>
  <c r="I2115" i="1"/>
  <c r="J2115" i="1"/>
  <c r="I2116" i="1"/>
  <c r="J2116" i="1"/>
  <c r="I2117" i="1"/>
  <c r="J2117" i="1"/>
  <c r="I2118" i="1"/>
  <c r="J2118" i="1"/>
  <c r="I2119" i="1"/>
  <c r="J2119" i="1"/>
  <c r="I2120" i="1"/>
  <c r="J2120" i="1"/>
  <c r="I2121" i="1"/>
  <c r="J2121" i="1"/>
  <c r="I2122" i="1"/>
  <c r="J2122" i="1"/>
  <c r="I2123" i="1"/>
  <c r="J2123" i="1"/>
  <c r="I2124" i="1"/>
  <c r="J2124" i="1"/>
  <c r="I2125" i="1"/>
  <c r="J2125" i="1"/>
  <c r="I2126" i="1"/>
  <c r="J2126" i="1"/>
  <c r="I2127" i="1"/>
  <c r="J2127" i="1"/>
  <c r="I2128" i="1"/>
  <c r="J2128" i="1"/>
  <c r="I2129" i="1"/>
  <c r="J2129" i="1"/>
  <c r="I2130" i="1"/>
  <c r="J2130" i="1"/>
  <c r="I2131" i="1"/>
  <c r="J2131" i="1"/>
  <c r="I2132" i="1"/>
  <c r="J2132" i="1"/>
  <c r="I2133" i="1"/>
  <c r="J2133" i="1"/>
  <c r="I2134" i="1"/>
  <c r="J2134" i="1"/>
  <c r="I2135" i="1"/>
  <c r="J2135" i="1"/>
  <c r="I2136" i="1"/>
  <c r="J2136" i="1"/>
  <c r="I2137" i="1"/>
  <c r="J2137" i="1"/>
  <c r="I2138" i="1"/>
  <c r="J2138" i="1"/>
  <c r="I2139" i="1"/>
  <c r="J2139" i="1"/>
  <c r="I2140" i="1"/>
  <c r="J2140" i="1"/>
  <c r="I2141" i="1"/>
  <c r="J2141" i="1"/>
  <c r="I2142" i="1"/>
  <c r="J2142" i="1"/>
  <c r="I2143" i="1"/>
  <c r="J2143" i="1"/>
  <c r="I2144" i="1"/>
  <c r="J2144" i="1"/>
  <c r="I2145" i="1"/>
  <c r="J2145" i="1"/>
  <c r="I2146" i="1"/>
  <c r="J2146" i="1"/>
  <c r="I2147" i="1"/>
  <c r="J2147" i="1"/>
  <c r="I2148" i="1"/>
  <c r="J2148" i="1"/>
  <c r="I2149" i="1"/>
  <c r="J2149" i="1"/>
  <c r="I2150" i="1"/>
  <c r="J2150" i="1"/>
  <c r="I2151" i="1"/>
  <c r="J2151" i="1"/>
  <c r="I2152" i="1"/>
  <c r="J2152" i="1"/>
  <c r="I2153" i="1"/>
  <c r="J2153" i="1"/>
  <c r="I2154" i="1"/>
  <c r="J2154" i="1"/>
  <c r="I2155" i="1"/>
  <c r="J2155" i="1"/>
  <c r="I2156" i="1"/>
  <c r="J2156" i="1"/>
  <c r="I2157" i="1"/>
  <c r="J2157" i="1"/>
  <c r="I2158" i="1"/>
  <c r="J2158" i="1"/>
  <c r="I2159" i="1"/>
  <c r="J2159" i="1"/>
  <c r="I2160" i="1"/>
  <c r="J2160" i="1"/>
  <c r="I2161" i="1"/>
  <c r="J2161" i="1"/>
  <c r="I2162" i="1"/>
  <c r="J2162" i="1"/>
  <c r="I2163" i="1"/>
  <c r="J2163" i="1"/>
  <c r="I2164" i="1"/>
  <c r="J2164" i="1"/>
  <c r="I2165" i="1"/>
  <c r="J2165" i="1"/>
  <c r="I2166" i="1"/>
  <c r="J2166" i="1"/>
  <c r="I2167" i="1"/>
  <c r="J2167" i="1"/>
  <c r="I2168" i="1"/>
  <c r="J2168" i="1"/>
  <c r="I2169" i="1"/>
  <c r="J2169" i="1"/>
  <c r="I2170" i="1"/>
  <c r="J2170" i="1"/>
  <c r="I2171" i="1"/>
  <c r="J2171" i="1"/>
  <c r="I2172" i="1"/>
  <c r="J2172" i="1"/>
  <c r="I2173" i="1"/>
  <c r="J2173" i="1"/>
  <c r="I2174" i="1"/>
  <c r="J2174" i="1"/>
  <c r="I2175" i="1"/>
  <c r="J2175" i="1"/>
  <c r="I2176" i="1"/>
  <c r="J2176" i="1"/>
  <c r="I2177" i="1"/>
  <c r="J2177" i="1"/>
  <c r="I2178" i="1"/>
  <c r="J2178" i="1"/>
  <c r="I2179" i="1"/>
  <c r="J2179" i="1"/>
  <c r="I2180" i="1"/>
  <c r="J2180" i="1"/>
  <c r="I2181" i="1"/>
  <c r="J2181" i="1"/>
  <c r="I2182" i="1"/>
  <c r="J2182" i="1"/>
  <c r="I2183" i="1"/>
  <c r="J2183" i="1"/>
  <c r="I2184" i="1"/>
  <c r="J2184" i="1"/>
  <c r="I2185" i="1"/>
  <c r="J2185" i="1"/>
  <c r="I2186" i="1"/>
  <c r="J2186" i="1"/>
  <c r="I2187" i="1"/>
  <c r="J2187" i="1"/>
  <c r="I2188" i="1"/>
  <c r="J2188" i="1"/>
  <c r="I2189" i="1"/>
  <c r="J2189" i="1"/>
  <c r="I2190" i="1"/>
  <c r="J2190" i="1"/>
  <c r="I2191" i="1"/>
  <c r="J2191" i="1"/>
  <c r="I2192" i="1"/>
  <c r="J2192" i="1"/>
  <c r="I2193" i="1"/>
  <c r="J2193" i="1"/>
  <c r="I2194" i="1"/>
  <c r="J2194" i="1"/>
  <c r="I2195" i="1"/>
  <c r="J2195" i="1"/>
  <c r="I2196" i="1"/>
  <c r="J2196" i="1"/>
  <c r="I2197" i="1"/>
  <c r="J2197" i="1"/>
  <c r="I2198" i="1"/>
  <c r="J2198" i="1"/>
  <c r="I2199" i="1"/>
  <c r="J2199" i="1"/>
  <c r="I2200" i="1"/>
  <c r="J2200" i="1"/>
  <c r="I2201" i="1"/>
  <c r="J2201" i="1"/>
  <c r="I2202" i="1"/>
  <c r="J2202" i="1"/>
  <c r="I2203" i="1"/>
  <c r="J2203" i="1"/>
  <c r="I2204" i="1"/>
  <c r="J2204" i="1"/>
  <c r="I2205" i="1"/>
  <c r="J2205" i="1"/>
  <c r="I2206" i="1"/>
  <c r="J2206" i="1"/>
  <c r="I2207" i="1"/>
  <c r="J2207" i="1"/>
  <c r="I2208" i="1"/>
  <c r="J2208" i="1"/>
  <c r="I2209" i="1"/>
  <c r="J2209" i="1"/>
  <c r="I2210" i="1"/>
  <c r="J2210" i="1"/>
  <c r="I2211" i="1"/>
  <c r="J2211" i="1"/>
  <c r="I2212" i="1"/>
  <c r="J2212" i="1"/>
  <c r="I2213" i="1"/>
  <c r="J2213" i="1"/>
  <c r="I2214" i="1"/>
  <c r="J2214" i="1"/>
  <c r="I2215" i="1"/>
  <c r="J2215" i="1"/>
  <c r="I2216" i="1"/>
  <c r="J2216" i="1"/>
  <c r="I2217" i="1"/>
  <c r="J2217" i="1"/>
  <c r="I2218" i="1"/>
  <c r="J2218" i="1"/>
  <c r="I2219" i="1"/>
  <c r="J2219" i="1"/>
  <c r="I2220" i="1"/>
  <c r="J2220" i="1"/>
  <c r="I2221" i="1"/>
  <c r="J2221" i="1"/>
  <c r="I2222" i="1"/>
  <c r="J2222" i="1"/>
  <c r="I2223" i="1"/>
  <c r="J2223" i="1"/>
  <c r="I2224" i="1"/>
  <c r="J2224" i="1"/>
  <c r="I2225" i="1"/>
  <c r="J2225" i="1"/>
  <c r="I2226" i="1"/>
  <c r="J2226" i="1"/>
  <c r="I2227" i="1"/>
  <c r="J2227" i="1"/>
  <c r="I2228" i="1"/>
  <c r="J2228" i="1"/>
  <c r="I2229" i="1"/>
  <c r="J2229" i="1"/>
  <c r="I2230" i="1"/>
  <c r="J2230" i="1"/>
  <c r="I2231" i="1"/>
  <c r="J2231" i="1"/>
  <c r="I2232" i="1"/>
  <c r="J2232" i="1"/>
  <c r="I2233" i="1"/>
  <c r="J2233" i="1"/>
  <c r="I2234" i="1"/>
  <c r="J2234" i="1"/>
  <c r="I2235" i="1"/>
  <c r="J2235" i="1"/>
  <c r="I2236" i="1"/>
  <c r="J2236" i="1"/>
  <c r="I2237" i="1"/>
  <c r="J2237" i="1"/>
  <c r="I2238" i="1"/>
  <c r="J2238" i="1"/>
  <c r="I2239" i="1"/>
  <c r="J2239" i="1"/>
  <c r="I2240" i="1"/>
  <c r="J2240" i="1"/>
  <c r="I2241" i="1"/>
  <c r="J2241" i="1"/>
  <c r="I2242" i="1"/>
  <c r="J2242" i="1"/>
  <c r="I2243" i="1"/>
  <c r="J2243" i="1"/>
  <c r="I2244" i="1"/>
  <c r="J2244" i="1"/>
  <c r="I2245" i="1"/>
  <c r="J2245" i="1"/>
  <c r="I2246" i="1"/>
  <c r="J2246" i="1"/>
  <c r="I2247" i="1"/>
  <c r="J2247" i="1"/>
  <c r="I2248" i="1"/>
  <c r="J2248" i="1"/>
  <c r="I2249" i="1"/>
  <c r="J2249" i="1"/>
  <c r="I2250" i="1"/>
  <c r="J2250" i="1"/>
  <c r="I2251" i="1"/>
  <c r="J2251" i="1"/>
  <c r="I2252" i="1"/>
  <c r="J2252" i="1"/>
  <c r="I2253" i="1"/>
  <c r="J2253" i="1"/>
  <c r="I2254" i="1"/>
  <c r="J2254" i="1"/>
  <c r="I2255" i="1"/>
  <c r="J2255" i="1"/>
  <c r="I2256" i="1"/>
  <c r="J2256" i="1"/>
  <c r="I2257" i="1"/>
  <c r="J2257" i="1"/>
  <c r="I2258" i="1"/>
  <c r="J2258" i="1"/>
  <c r="I2259" i="1"/>
  <c r="J2259" i="1"/>
  <c r="I2260" i="1"/>
  <c r="J2260" i="1"/>
  <c r="I2261" i="1"/>
  <c r="J2261" i="1"/>
  <c r="I2262" i="1"/>
  <c r="J2262" i="1"/>
  <c r="I2263" i="1"/>
  <c r="J2263" i="1"/>
  <c r="I2264" i="1"/>
  <c r="J2264" i="1"/>
  <c r="I2265" i="1"/>
  <c r="J2265" i="1"/>
  <c r="I2266" i="1"/>
  <c r="J2266" i="1"/>
  <c r="I2267" i="1"/>
  <c r="J2267" i="1"/>
  <c r="I2268" i="1"/>
  <c r="J2268" i="1"/>
  <c r="I2269" i="1"/>
  <c r="J2269" i="1"/>
  <c r="I2270" i="1"/>
  <c r="J2270" i="1"/>
  <c r="I2271" i="1"/>
  <c r="J2271" i="1"/>
  <c r="I2272" i="1"/>
  <c r="J2272" i="1"/>
  <c r="I2273" i="1"/>
  <c r="J2273" i="1"/>
  <c r="I2274" i="1"/>
  <c r="J2274" i="1"/>
  <c r="I2275" i="1"/>
  <c r="J2275" i="1"/>
  <c r="I2276" i="1"/>
  <c r="J2276" i="1"/>
  <c r="I2277" i="1"/>
  <c r="J2277" i="1"/>
  <c r="I2278" i="1"/>
  <c r="J2278" i="1"/>
  <c r="I2279" i="1"/>
  <c r="J2279" i="1"/>
  <c r="I2280" i="1"/>
  <c r="J2280" i="1"/>
  <c r="I2281" i="1"/>
  <c r="J2281" i="1"/>
  <c r="I2282" i="1"/>
  <c r="J2282" i="1"/>
  <c r="I2283" i="1"/>
  <c r="J2283" i="1"/>
  <c r="I2284" i="1"/>
  <c r="J2284" i="1"/>
  <c r="I2285" i="1"/>
  <c r="J2285" i="1"/>
  <c r="I2286" i="1"/>
  <c r="J2286" i="1"/>
  <c r="I2287" i="1"/>
  <c r="J2287" i="1"/>
  <c r="I2288" i="1"/>
  <c r="J2288" i="1"/>
  <c r="I2289" i="1"/>
  <c r="J2289" i="1"/>
  <c r="I2290" i="1"/>
  <c r="J2290" i="1"/>
  <c r="I2291" i="1"/>
  <c r="J2291" i="1"/>
  <c r="I2292" i="1"/>
  <c r="J2292" i="1"/>
  <c r="I2293" i="1"/>
  <c r="J2293" i="1"/>
  <c r="I2294" i="1"/>
  <c r="J2294" i="1"/>
  <c r="I2295" i="1"/>
  <c r="J2295" i="1"/>
  <c r="I2296" i="1"/>
  <c r="J2296" i="1"/>
  <c r="I2297" i="1"/>
  <c r="J2297" i="1"/>
  <c r="I2298" i="1"/>
  <c r="J2298" i="1"/>
  <c r="I2299" i="1"/>
  <c r="J2299" i="1"/>
  <c r="I2300" i="1"/>
  <c r="J2300" i="1"/>
  <c r="I2301" i="1"/>
  <c r="J2301" i="1"/>
  <c r="I2302" i="1"/>
  <c r="J2302" i="1"/>
  <c r="I2303" i="1"/>
  <c r="J2303" i="1"/>
  <c r="I2304" i="1"/>
  <c r="J2304" i="1"/>
  <c r="I2305" i="1"/>
  <c r="J2305" i="1"/>
  <c r="I2306" i="1"/>
  <c r="J2306" i="1"/>
  <c r="I2307" i="1"/>
  <c r="J2307" i="1"/>
  <c r="I2308" i="1"/>
  <c r="J2308" i="1"/>
  <c r="I2309" i="1"/>
  <c r="J2309" i="1"/>
  <c r="I2310" i="1"/>
  <c r="J2310" i="1"/>
  <c r="I2311" i="1"/>
  <c r="J2311" i="1"/>
  <c r="I2312" i="1"/>
  <c r="J2312" i="1"/>
  <c r="I2313" i="1"/>
  <c r="J2313" i="1"/>
  <c r="I2314" i="1"/>
  <c r="J2314" i="1"/>
  <c r="I2315" i="1"/>
  <c r="J2315" i="1"/>
  <c r="I2316" i="1"/>
  <c r="J2316" i="1"/>
  <c r="I2317" i="1"/>
  <c r="J2317" i="1"/>
  <c r="I2318" i="1"/>
  <c r="J2318" i="1"/>
  <c r="I2319" i="1"/>
  <c r="J2319" i="1"/>
  <c r="I2320" i="1"/>
  <c r="J2320" i="1"/>
  <c r="I2321" i="1"/>
  <c r="J2321" i="1"/>
  <c r="I2322" i="1"/>
  <c r="J2322" i="1"/>
  <c r="I2323" i="1"/>
  <c r="J2323" i="1"/>
  <c r="I2324" i="1"/>
  <c r="J2324" i="1"/>
  <c r="I2325" i="1"/>
  <c r="J2325" i="1"/>
  <c r="I2326" i="1"/>
  <c r="J2326" i="1"/>
  <c r="I2327" i="1"/>
  <c r="J2327" i="1"/>
  <c r="I2328" i="1"/>
  <c r="J2328" i="1"/>
  <c r="I2329" i="1"/>
  <c r="J2329" i="1"/>
  <c r="I2330" i="1"/>
  <c r="J2330" i="1"/>
  <c r="I2331" i="1"/>
  <c r="J2331" i="1"/>
  <c r="I2332" i="1"/>
  <c r="J2332" i="1"/>
  <c r="I2333" i="1"/>
  <c r="J2333" i="1"/>
  <c r="I2334" i="1"/>
  <c r="J2334" i="1"/>
  <c r="I2335" i="1"/>
  <c r="J2335" i="1"/>
  <c r="I2336" i="1"/>
  <c r="J2336" i="1"/>
  <c r="I2337" i="1"/>
  <c r="J2337" i="1"/>
  <c r="I2338" i="1"/>
  <c r="J2338" i="1"/>
  <c r="I2339" i="1"/>
  <c r="J2339" i="1"/>
  <c r="I2340" i="1"/>
  <c r="J2340" i="1"/>
  <c r="I2341" i="1"/>
  <c r="J2341" i="1"/>
  <c r="I2342" i="1"/>
  <c r="J2342" i="1"/>
  <c r="I2343" i="1"/>
  <c r="J2343" i="1"/>
  <c r="I2344" i="1"/>
  <c r="J2344" i="1"/>
  <c r="I2345" i="1"/>
  <c r="J2345" i="1"/>
  <c r="I2346" i="1"/>
  <c r="J2346" i="1"/>
  <c r="I2347" i="1"/>
  <c r="J2347" i="1"/>
  <c r="I2348" i="1"/>
  <c r="J2348" i="1"/>
  <c r="I2349" i="1"/>
  <c r="J2349" i="1"/>
  <c r="I2350" i="1"/>
  <c r="J2350" i="1"/>
  <c r="I2351" i="1"/>
  <c r="J2351" i="1"/>
  <c r="I2352" i="1"/>
  <c r="J2352" i="1"/>
  <c r="I2353" i="1"/>
  <c r="J2353" i="1"/>
  <c r="I2354" i="1"/>
  <c r="J2354" i="1"/>
  <c r="I2355" i="1"/>
  <c r="J2355" i="1"/>
  <c r="I2356" i="1"/>
  <c r="J2356" i="1"/>
  <c r="I2357" i="1"/>
  <c r="J2357" i="1"/>
  <c r="I2358" i="1"/>
  <c r="J2358" i="1"/>
  <c r="I2359" i="1"/>
  <c r="J2359" i="1"/>
  <c r="I2360" i="1"/>
  <c r="J2360" i="1"/>
  <c r="I2361" i="1"/>
  <c r="J2361" i="1"/>
  <c r="I2362" i="1"/>
  <c r="J2362" i="1"/>
  <c r="I2363" i="1"/>
  <c r="J2363" i="1"/>
  <c r="I2364" i="1"/>
  <c r="J2364" i="1"/>
  <c r="I2365" i="1"/>
  <c r="J2365" i="1"/>
  <c r="I2366" i="1"/>
  <c r="J2366" i="1"/>
  <c r="I2367" i="1"/>
  <c r="J2367" i="1"/>
  <c r="I2368" i="1"/>
  <c r="J2368" i="1"/>
  <c r="I2369" i="1"/>
  <c r="J2369" i="1"/>
  <c r="I2370" i="1"/>
  <c r="J2370" i="1"/>
  <c r="I2371" i="1"/>
  <c r="J2371" i="1"/>
  <c r="I2372" i="1"/>
  <c r="J2372" i="1"/>
  <c r="I2373" i="1"/>
  <c r="J2373" i="1"/>
  <c r="I2374" i="1"/>
  <c r="J2374" i="1"/>
  <c r="I2375" i="1"/>
  <c r="J2375" i="1"/>
  <c r="I2376" i="1"/>
  <c r="J2376" i="1"/>
  <c r="I2377" i="1"/>
  <c r="J2377" i="1"/>
  <c r="I2378" i="1"/>
  <c r="J2378" i="1"/>
  <c r="I2379" i="1"/>
  <c r="J2379" i="1"/>
  <c r="I2380" i="1"/>
  <c r="J2380" i="1"/>
  <c r="I2381" i="1"/>
  <c r="J2381" i="1"/>
  <c r="I2382" i="1"/>
  <c r="J2382" i="1"/>
  <c r="I2383" i="1"/>
  <c r="J2383" i="1"/>
  <c r="I2384" i="1"/>
  <c r="J2384" i="1"/>
  <c r="I2385" i="1"/>
  <c r="J2385" i="1"/>
  <c r="I2386" i="1"/>
  <c r="J2386" i="1"/>
  <c r="I2387" i="1"/>
  <c r="J2387" i="1"/>
  <c r="I2388" i="1"/>
  <c r="J2388" i="1"/>
  <c r="I2389" i="1"/>
  <c r="J2389" i="1"/>
  <c r="I2390" i="1"/>
  <c r="J2390" i="1"/>
  <c r="I2391" i="1"/>
  <c r="J2391" i="1"/>
  <c r="I2392" i="1"/>
  <c r="J2392" i="1"/>
  <c r="I2393" i="1"/>
  <c r="J2393" i="1"/>
  <c r="I2394" i="1"/>
  <c r="J2394" i="1"/>
  <c r="I2395" i="1"/>
  <c r="J2395" i="1"/>
  <c r="I2396" i="1"/>
  <c r="J2396" i="1"/>
  <c r="I2397" i="1"/>
  <c r="J2397" i="1"/>
  <c r="I2398" i="1"/>
  <c r="J2398" i="1"/>
  <c r="I2399" i="1"/>
  <c r="J2399" i="1"/>
  <c r="I2400" i="1"/>
  <c r="J2400" i="1"/>
  <c r="I2401" i="1"/>
  <c r="J2401" i="1"/>
  <c r="I2402" i="1"/>
  <c r="J2402" i="1"/>
  <c r="I2403" i="1"/>
  <c r="J2403" i="1"/>
  <c r="I2404" i="1"/>
  <c r="J2404" i="1"/>
  <c r="I2405" i="1"/>
  <c r="J2405" i="1"/>
  <c r="I2406" i="1"/>
  <c r="J2406" i="1"/>
  <c r="I2407" i="1"/>
  <c r="J2407" i="1"/>
  <c r="I2408" i="1"/>
  <c r="J2408" i="1"/>
  <c r="I2409" i="1"/>
  <c r="J2409" i="1"/>
  <c r="I2410" i="1"/>
  <c r="J2410" i="1"/>
  <c r="I2411" i="1"/>
  <c r="J2411" i="1"/>
  <c r="I2412" i="1"/>
  <c r="J2412" i="1"/>
  <c r="I2413" i="1"/>
  <c r="J2413" i="1"/>
  <c r="I2414" i="1"/>
  <c r="J2414" i="1"/>
  <c r="I2415" i="1"/>
  <c r="J2415" i="1"/>
  <c r="I2416" i="1"/>
  <c r="J2416" i="1"/>
  <c r="I2417" i="1"/>
  <c r="J2417" i="1"/>
  <c r="I2418" i="1"/>
  <c r="J2418" i="1"/>
  <c r="I2419" i="1"/>
  <c r="J2419" i="1"/>
  <c r="I2420" i="1"/>
  <c r="J2420" i="1"/>
  <c r="I2421" i="1"/>
  <c r="J2421" i="1"/>
  <c r="I2422" i="1"/>
  <c r="J2422" i="1"/>
  <c r="I2423" i="1"/>
  <c r="J2423" i="1"/>
  <c r="I2424" i="1"/>
  <c r="J2424" i="1"/>
  <c r="I2425" i="1"/>
  <c r="J2425" i="1"/>
  <c r="I2426" i="1"/>
  <c r="J2426" i="1"/>
  <c r="I2427" i="1"/>
  <c r="J2427" i="1"/>
  <c r="I2428" i="1"/>
  <c r="J2428" i="1"/>
  <c r="I2429" i="1"/>
  <c r="J2429" i="1"/>
  <c r="I2430" i="1"/>
  <c r="J2430" i="1"/>
  <c r="I2431" i="1"/>
  <c r="J2431" i="1"/>
  <c r="I2432" i="1"/>
  <c r="J2432" i="1"/>
  <c r="I2433" i="1"/>
  <c r="J2433" i="1"/>
  <c r="I2434" i="1"/>
  <c r="J2434" i="1"/>
  <c r="I2435" i="1"/>
  <c r="J2435" i="1"/>
  <c r="I2436" i="1"/>
  <c r="J2436" i="1"/>
  <c r="I2437" i="1"/>
  <c r="J2437" i="1"/>
  <c r="I2438" i="1"/>
  <c r="J2438" i="1"/>
  <c r="I2439" i="1"/>
  <c r="J2439" i="1"/>
  <c r="I2440" i="1"/>
  <c r="J2440" i="1"/>
  <c r="I2441" i="1"/>
  <c r="J2441" i="1"/>
  <c r="I2442" i="1"/>
  <c r="J2442" i="1"/>
  <c r="I2443" i="1"/>
  <c r="J2443" i="1"/>
  <c r="I2444" i="1"/>
  <c r="J2444" i="1"/>
  <c r="I2445" i="1"/>
  <c r="J2445" i="1"/>
  <c r="I2446" i="1"/>
  <c r="J2446" i="1"/>
  <c r="I2447" i="1"/>
  <c r="J2447" i="1"/>
  <c r="I2448" i="1"/>
  <c r="J2448" i="1"/>
  <c r="I2449" i="1"/>
  <c r="J2449" i="1"/>
  <c r="I2450" i="1"/>
  <c r="J2450" i="1"/>
  <c r="I2451" i="1"/>
  <c r="J2451" i="1"/>
  <c r="I2452" i="1"/>
  <c r="J2452" i="1"/>
  <c r="I2453" i="1"/>
  <c r="J2453" i="1"/>
  <c r="I2454" i="1"/>
  <c r="J2454" i="1"/>
  <c r="I2455" i="1"/>
  <c r="J2455" i="1"/>
  <c r="I2456" i="1"/>
  <c r="J2456" i="1"/>
  <c r="I2457" i="1"/>
  <c r="J2457" i="1"/>
  <c r="I2458" i="1"/>
  <c r="J2458" i="1"/>
  <c r="I2459" i="1"/>
  <c r="J2459" i="1"/>
  <c r="I2460" i="1"/>
  <c r="J2460" i="1"/>
  <c r="I2461" i="1"/>
  <c r="J2461" i="1"/>
  <c r="I2462" i="1"/>
  <c r="J2462" i="1"/>
  <c r="I2463" i="1"/>
  <c r="J2463" i="1"/>
  <c r="I2464" i="1"/>
  <c r="J2464" i="1"/>
  <c r="I2465" i="1"/>
  <c r="J2465" i="1"/>
  <c r="I2466" i="1"/>
  <c r="J2466" i="1"/>
  <c r="I2467" i="1"/>
  <c r="J2467" i="1"/>
  <c r="I2468" i="1"/>
  <c r="J2468" i="1"/>
  <c r="I2469" i="1"/>
  <c r="J2469" i="1"/>
  <c r="I2470" i="1"/>
  <c r="J2470" i="1"/>
  <c r="I2471" i="1"/>
  <c r="J2471" i="1"/>
  <c r="I2472" i="1"/>
  <c r="J2472" i="1"/>
  <c r="I2473" i="1"/>
  <c r="J2473" i="1"/>
  <c r="I2474" i="1"/>
  <c r="J2474" i="1"/>
  <c r="I2475" i="1"/>
  <c r="J2475" i="1"/>
  <c r="I2476" i="1"/>
  <c r="J2476" i="1"/>
  <c r="I2477" i="1"/>
  <c r="J2477" i="1"/>
  <c r="I2478" i="1"/>
  <c r="J2478" i="1"/>
  <c r="I2479" i="1"/>
  <c r="J2479" i="1"/>
  <c r="I2480" i="1"/>
  <c r="J2480" i="1"/>
  <c r="I2481" i="1"/>
  <c r="J2481" i="1"/>
  <c r="I2482" i="1"/>
  <c r="J2482" i="1"/>
  <c r="I2483" i="1"/>
  <c r="J2483" i="1"/>
  <c r="I2484" i="1"/>
  <c r="J2484" i="1"/>
  <c r="I2485" i="1"/>
  <c r="J2485" i="1"/>
  <c r="I2486" i="1"/>
  <c r="J2486" i="1"/>
  <c r="I2487" i="1"/>
  <c r="J2487" i="1"/>
  <c r="I2488" i="1"/>
  <c r="J2488" i="1"/>
  <c r="I2489" i="1"/>
  <c r="J2489" i="1"/>
  <c r="I2490" i="1"/>
  <c r="J2490" i="1"/>
  <c r="I2491" i="1"/>
  <c r="J2491" i="1"/>
  <c r="I2492" i="1"/>
  <c r="J2492" i="1"/>
  <c r="I2493" i="1"/>
  <c r="J2493" i="1"/>
  <c r="I2494" i="1"/>
  <c r="J2494" i="1"/>
  <c r="I2495" i="1"/>
  <c r="J2495" i="1"/>
  <c r="I2496" i="1"/>
  <c r="J2496" i="1"/>
  <c r="I2497" i="1"/>
  <c r="J2497" i="1"/>
  <c r="I2498" i="1"/>
  <c r="J2498" i="1"/>
  <c r="I2499" i="1"/>
  <c r="J2499" i="1"/>
  <c r="I2500" i="1"/>
  <c r="J2500" i="1"/>
  <c r="I2501" i="1"/>
  <c r="J2501" i="1"/>
  <c r="I2502" i="1"/>
  <c r="J2502" i="1"/>
  <c r="I2503" i="1"/>
  <c r="J2503" i="1"/>
  <c r="I2504" i="1"/>
  <c r="J2504" i="1"/>
  <c r="I2505" i="1"/>
  <c r="J2505" i="1"/>
  <c r="I2506" i="1"/>
  <c r="J2506" i="1"/>
  <c r="I2507" i="1"/>
  <c r="J2507" i="1"/>
  <c r="I2508" i="1"/>
  <c r="J2508" i="1"/>
  <c r="I2509" i="1"/>
  <c r="J2509" i="1"/>
  <c r="I2510" i="1"/>
  <c r="J2510" i="1"/>
  <c r="I2511" i="1"/>
  <c r="J2511" i="1"/>
  <c r="I2512" i="1"/>
  <c r="J2512" i="1"/>
  <c r="I2513" i="1"/>
  <c r="J2513" i="1"/>
  <c r="I2514" i="1"/>
  <c r="J2514" i="1"/>
  <c r="I2515" i="1"/>
  <c r="J2515" i="1"/>
  <c r="I2516" i="1"/>
  <c r="J2516" i="1"/>
  <c r="I2517" i="1"/>
  <c r="J2517" i="1"/>
  <c r="I2518" i="1"/>
  <c r="J2518" i="1"/>
  <c r="I2519" i="1"/>
  <c r="J2519" i="1"/>
  <c r="I2520" i="1"/>
  <c r="J2520" i="1"/>
  <c r="I2521" i="1"/>
  <c r="J2521" i="1"/>
  <c r="I2522" i="1"/>
  <c r="J2522" i="1"/>
  <c r="I2523" i="1"/>
  <c r="J2523" i="1"/>
  <c r="I2524" i="1"/>
  <c r="J2524" i="1"/>
  <c r="I2525" i="1"/>
  <c r="J2525" i="1"/>
  <c r="I2526" i="1"/>
  <c r="J2526" i="1"/>
  <c r="I2527" i="1"/>
  <c r="J2527" i="1"/>
  <c r="I2528" i="1"/>
  <c r="J2528" i="1"/>
  <c r="I2529" i="1"/>
  <c r="J2529" i="1"/>
  <c r="I2530" i="1"/>
  <c r="J2530" i="1"/>
  <c r="I2531" i="1"/>
  <c r="J2531" i="1"/>
  <c r="I2532" i="1"/>
  <c r="J2532" i="1"/>
  <c r="I2533" i="1"/>
  <c r="J2533" i="1"/>
  <c r="I2534" i="1"/>
  <c r="J2534" i="1"/>
  <c r="I2535" i="1"/>
  <c r="J2535" i="1"/>
  <c r="I2536" i="1"/>
  <c r="J2536" i="1"/>
  <c r="I2537" i="1"/>
  <c r="J2537" i="1"/>
  <c r="I2538" i="1"/>
  <c r="J2538" i="1"/>
  <c r="I2539" i="1"/>
  <c r="J2539" i="1"/>
  <c r="I2540" i="1"/>
  <c r="J2540" i="1"/>
  <c r="I2541" i="1"/>
  <c r="J2541" i="1"/>
  <c r="I2542" i="1"/>
  <c r="J2542" i="1"/>
  <c r="I2543" i="1"/>
  <c r="J2543" i="1"/>
  <c r="I2544" i="1"/>
  <c r="J2544" i="1"/>
  <c r="I2545" i="1"/>
  <c r="J2545" i="1"/>
  <c r="I2546" i="1"/>
  <c r="J2546" i="1"/>
  <c r="I2547" i="1"/>
  <c r="J2547" i="1"/>
  <c r="I2548" i="1"/>
  <c r="J2548" i="1"/>
  <c r="I2549" i="1"/>
  <c r="J2549" i="1"/>
  <c r="I2550" i="1"/>
  <c r="J2550" i="1"/>
  <c r="I2551" i="1"/>
  <c r="J2551" i="1"/>
  <c r="I2552" i="1"/>
  <c r="J2552" i="1"/>
  <c r="I2553" i="1"/>
  <c r="J2553" i="1"/>
  <c r="I2554" i="1"/>
  <c r="J2554" i="1"/>
  <c r="I2555" i="1"/>
  <c r="J2555" i="1"/>
  <c r="I2556" i="1"/>
  <c r="J2556" i="1"/>
  <c r="I2557" i="1"/>
  <c r="J2557" i="1"/>
  <c r="I2558" i="1"/>
  <c r="J2558" i="1"/>
  <c r="I2559" i="1"/>
  <c r="J2559" i="1"/>
  <c r="I2560" i="1"/>
  <c r="J2560" i="1"/>
  <c r="I2561" i="1"/>
  <c r="J2561" i="1"/>
  <c r="I2562" i="1"/>
  <c r="J2562" i="1"/>
  <c r="I2563" i="1"/>
  <c r="J2563" i="1"/>
  <c r="I2564" i="1"/>
  <c r="J2564" i="1"/>
  <c r="I2565" i="1"/>
  <c r="J2565" i="1"/>
  <c r="I2566" i="1"/>
  <c r="J2566" i="1"/>
  <c r="I2567" i="1"/>
  <c r="J2567" i="1"/>
  <c r="I2568" i="1"/>
  <c r="J2568" i="1"/>
  <c r="I2569" i="1"/>
  <c r="J2569" i="1"/>
  <c r="I2570" i="1"/>
  <c r="J2570" i="1"/>
  <c r="I2571" i="1"/>
  <c r="J2571" i="1"/>
  <c r="I2572" i="1"/>
  <c r="J2572" i="1"/>
  <c r="I2573" i="1"/>
  <c r="J2573" i="1"/>
  <c r="I2574" i="1"/>
  <c r="J2574" i="1"/>
  <c r="I2575" i="1"/>
  <c r="J2575" i="1"/>
  <c r="I2576" i="1"/>
  <c r="J2576" i="1"/>
  <c r="I2577" i="1"/>
  <c r="J2577" i="1"/>
  <c r="I2578" i="1"/>
  <c r="J2578" i="1"/>
  <c r="I2579" i="1"/>
  <c r="J2579" i="1"/>
  <c r="I2580" i="1"/>
  <c r="J2580" i="1"/>
  <c r="I2581" i="1"/>
  <c r="J2581" i="1"/>
  <c r="I2582" i="1"/>
  <c r="J2582" i="1"/>
  <c r="I2583" i="1"/>
  <c r="J2583" i="1"/>
  <c r="I2584" i="1"/>
  <c r="J2584" i="1"/>
  <c r="I2585" i="1"/>
  <c r="J2585" i="1"/>
  <c r="I2586" i="1"/>
  <c r="J2586" i="1"/>
  <c r="I2587" i="1"/>
  <c r="J2587" i="1"/>
  <c r="I2588" i="1"/>
  <c r="J2588" i="1"/>
  <c r="I2589" i="1"/>
  <c r="J2589" i="1"/>
  <c r="I2590" i="1"/>
  <c r="J2590" i="1"/>
  <c r="I2591" i="1"/>
  <c r="J2591" i="1"/>
  <c r="I2592" i="1"/>
  <c r="J2592" i="1"/>
  <c r="I2593" i="1"/>
  <c r="J2593" i="1"/>
  <c r="I2594" i="1"/>
  <c r="J2594" i="1"/>
  <c r="I2595" i="1"/>
  <c r="J2595" i="1"/>
  <c r="I2596" i="1"/>
  <c r="J2596" i="1"/>
  <c r="I2597" i="1"/>
  <c r="J2597" i="1"/>
  <c r="I2598" i="1"/>
  <c r="J2598" i="1"/>
  <c r="I2599" i="1"/>
  <c r="J2599" i="1"/>
  <c r="I2600" i="1"/>
  <c r="J2600" i="1"/>
  <c r="I2601" i="1"/>
  <c r="J2601" i="1"/>
  <c r="I2602" i="1"/>
  <c r="J2602" i="1"/>
  <c r="I2603" i="1"/>
  <c r="J2603" i="1"/>
  <c r="I2604" i="1"/>
  <c r="J2604" i="1"/>
  <c r="I2605" i="1"/>
  <c r="J2605" i="1"/>
  <c r="I2606" i="1"/>
  <c r="J2606" i="1"/>
  <c r="I2607" i="1"/>
  <c r="J2607" i="1"/>
  <c r="I2608" i="1"/>
  <c r="J2608" i="1"/>
  <c r="I2609" i="1"/>
  <c r="J2609" i="1"/>
  <c r="I2610" i="1"/>
  <c r="J2610" i="1"/>
  <c r="I2611" i="1"/>
  <c r="J2611" i="1"/>
  <c r="I2612" i="1"/>
  <c r="J2612" i="1"/>
  <c r="I2613" i="1"/>
  <c r="J2613" i="1"/>
  <c r="I2614" i="1"/>
  <c r="J2614" i="1"/>
  <c r="I2615" i="1"/>
  <c r="J2615" i="1"/>
  <c r="I2616" i="1"/>
  <c r="J2616" i="1"/>
  <c r="I2617" i="1"/>
  <c r="J2617" i="1"/>
  <c r="I2618" i="1"/>
  <c r="J2618" i="1"/>
  <c r="I2619" i="1"/>
  <c r="J2619" i="1"/>
  <c r="I2620" i="1"/>
  <c r="J2620" i="1"/>
  <c r="I2621" i="1"/>
  <c r="J2621" i="1"/>
  <c r="I2622" i="1"/>
  <c r="J2622" i="1"/>
  <c r="I2623" i="1"/>
  <c r="J2623" i="1"/>
  <c r="I2624" i="1"/>
  <c r="J2624" i="1"/>
  <c r="I2625" i="1"/>
  <c r="J2625" i="1"/>
  <c r="I2626" i="1"/>
  <c r="J2626" i="1"/>
  <c r="I2627" i="1"/>
  <c r="J2627" i="1"/>
  <c r="I2628" i="1"/>
  <c r="J2628" i="1"/>
  <c r="I2629" i="1"/>
  <c r="J2629" i="1"/>
  <c r="I2630" i="1"/>
  <c r="J2630" i="1"/>
  <c r="I2631" i="1"/>
  <c r="J2631" i="1"/>
  <c r="I2632" i="1"/>
  <c r="J2632" i="1"/>
  <c r="I2633" i="1"/>
  <c r="J2633" i="1"/>
  <c r="I2634" i="1"/>
  <c r="J2634" i="1"/>
  <c r="I2635" i="1"/>
  <c r="J2635" i="1"/>
  <c r="I2636" i="1"/>
  <c r="J2636" i="1"/>
  <c r="I2637" i="1"/>
  <c r="J2637" i="1"/>
  <c r="I2638" i="1"/>
  <c r="J2638" i="1"/>
  <c r="I2639" i="1"/>
  <c r="J2639" i="1"/>
  <c r="I2640" i="1"/>
  <c r="J2640" i="1"/>
  <c r="I2641" i="1"/>
  <c r="J2641" i="1"/>
  <c r="I2642" i="1"/>
  <c r="J2642" i="1"/>
  <c r="I2643" i="1"/>
  <c r="J2643" i="1"/>
  <c r="I2644" i="1"/>
  <c r="J2644" i="1"/>
  <c r="I2645" i="1"/>
  <c r="J2645" i="1"/>
  <c r="I2646" i="1"/>
  <c r="J2646" i="1"/>
  <c r="I2647" i="1"/>
  <c r="J2647" i="1"/>
  <c r="I2648" i="1"/>
  <c r="J2648" i="1"/>
  <c r="I2649" i="1"/>
  <c r="J2649" i="1"/>
  <c r="I2650" i="1"/>
  <c r="J2650" i="1"/>
  <c r="I2651" i="1"/>
  <c r="J2651" i="1"/>
  <c r="I2652" i="1"/>
  <c r="J2652" i="1"/>
  <c r="I2653" i="1"/>
  <c r="J2653" i="1"/>
  <c r="I2654" i="1"/>
  <c r="J2654" i="1"/>
  <c r="I2655" i="1"/>
  <c r="J2655" i="1"/>
  <c r="I2656" i="1"/>
  <c r="J2656" i="1"/>
  <c r="I2657" i="1"/>
  <c r="J2657" i="1"/>
  <c r="I2658" i="1"/>
  <c r="J2658" i="1"/>
  <c r="I2659" i="1"/>
  <c r="J2659" i="1"/>
  <c r="I2660" i="1"/>
  <c r="J2660" i="1"/>
  <c r="I2661" i="1"/>
  <c r="J2661" i="1"/>
  <c r="I2662" i="1"/>
  <c r="J2662" i="1"/>
  <c r="I2663" i="1"/>
  <c r="J2663" i="1"/>
  <c r="I2664" i="1"/>
  <c r="J2664" i="1"/>
  <c r="I2665" i="1"/>
  <c r="J2665" i="1"/>
  <c r="I2666" i="1"/>
  <c r="J2666" i="1"/>
  <c r="I2667" i="1"/>
  <c r="J2667" i="1"/>
  <c r="I2668" i="1"/>
  <c r="J2668" i="1"/>
  <c r="I2669" i="1"/>
  <c r="J2669" i="1"/>
  <c r="I2670" i="1"/>
  <c r="J2670" i="1"/>
  <c r="I2671" i="1"/>
  <c r="J2671" i="1"/>
  <c r="I2672" i="1"/>
  <c r="J2672" i="1"/>
  <c r="I2673" i="1"/>
  <c r="J2673" i="1"/>
  <c r="I2674" i="1"/>
  <c r="J2674" i="1"/>
  <c r="I2675" i="1"/>
  <c r="J2675" i="1"/>
  <c r="I2676" i="1"/>
  <c r="J2676" i="1"/>
  <c r="I2677" i="1"/>
  <c r="J2677" i="1"/>
  <c r="I2678" i="1"/>
  <c r="J2678" i="1"/>
  <c r="I2679" i="1"/>
  <c r="J2679" i="1"/>
  <c r="I2680" i="1"/>
  <c r="J2680" i="1"/>
  <c r="I2681" i="1"/>
  <c r="J2681" i="1"/>
  <c r="I2682" i="1"/>
  <c r="J2682" i="1"/>
  <c r="I2683" i="1"/>
  <c r="J2683" i="1"/>
  <c r="I2684" i="1"/>
  <c r="J2684" i="1"/>
  <c r="I2685" i="1"/>
  <c r="J2685" i="1"/>
  <c r="I2686" i="1"/>
  <c r="J2686" i="1"/>
  <c r="I2687" i="1"/>
  <c r="J2687" i="1"/>
  <c r="I2688" i="1"/>
  <c r="J2688" i="1"/>
  <c r="I2689" i="1"/>
  <c r="J2689" i="1"/>
  <c r="I2690" i="1"/>
  <c r="J2690" i="1"/>
  <c r="I2691" i="1"/>
  <c r="J2691" i="1"/>
  <c r="I2692" i="1"/>
  <c r="J2692" i="1"/>
  <c r="I2693" i="1"/>
  <c r="J2693" i="1"/>
  <c r="I2694" i="1"/>
  <c r="J2694" i="1"/>
  <c r="I2695" i="1"/>
  <c r="J2695" i="1"/>
  <c r="I2696" i="1"/>
  <c r="J2696" i="1"/>
  <c r="I2697" i="1"/>
  <c r="J2697" i="1"/>
  <c r="I2698" i="1"/>
  <c r="J2698" i="1"/>
  <c r="I2699" i="1"/>
  <c r="J2699" i="1"/>
  <c r="I2700" i="1"/>
  <c r="J2700" i="1"/>
  <c r="I2701" i="1"/>
  <c r="J2701" i="1"/>
  <c r="I2702" i="1"/>
  <c r="J2702" i="1"/>
  <c r="I2703" i="1"/>
  <c r="J2703" i="1"/>
  <c r="I2704" i="1"/>
  <c r="J2704" i="1"/>
  <c r="I2705" i="1"/>
  <c r="J2705" i="1"/>
  <c r="I2706" i="1"/>
  <c r="J2706" i="1"/>
  <c r="I2707" i="1"/>
  <c r="J2707" i="1"/>
  <c r="I2708" i="1"/>
  <c r="J2708" i="1"/>
  <c r="I2709" i="1"/>
  <c r="J2709" i="1"/>
  <c r="I2710" i="1"/>
  <c r="J2710" i="1"/>
  <c r="I2711" i="1"/>
  <c r="J2711" i="1"/>
  <c r="I2712" i="1"/>
  <c r="J2712" i="1"/>
  <c r="I2713" i="1"/>
  <c r="J2713" i="1"/>
  <c r="I2714" i="1"/>
  <c r="J2714" i="1"/>
  <c r="I2715" i="1"/>
  <c r="J2715" i="1"/>
  <c r="I2716" i="1"/>
  <c r="J2716" i="1"/>
  <c r="I2717" i="1"/>
  <c r="J2717" i="1"/>
  <c r="I2718" i="1"/>
  <c r="J2718" i="1"/>
  <c r="I2719" i="1"/>
  <c r="J2719" i="1"/>
  <c r="I2720" i="1"/>
  <c r="J2720" i="1"/>
  <c r="I2721" i="1"/>
  <c r="J2721" i="1"/>
  <c r="I2722" i="1"/>
  <c r="J2722" i="1"/>
  <c r="I2723" i="1"/>
  <c r="J2723" i="1"/>
  <c r="I2724" i="1"/>
  <c r="J2724" i="1"/>
  <c r="I2725" i="1"/>
  <c r="J2725" i="1"/>
  <c r="I2726" i="1"/>
  <c r="J2726" i="1"/>
  <c r="I2727" i="1"/>
  <c r="J2727" i="1"/>
  <c r="I2728" i="1"/>
  <c r="J2728" i="1"/>
  <c r="I2729" i="1"/>
  <c r="J2729" i="1"/>
  <c r="I2730" i="1"/>
  <c r="J2730" i="1"/>
  <c r="I2731" i="1"/>
  <c r="J2731" i="1"/>
  <c r="I2732" i="1"/>
  <c r="J2732" i="1"/>
  <c r="I2733" i="1"/>
  <c r="J2733" i="1"/>
  <c r="I2734" i="1"/>
  <c r="J2734" i="1"/>
  <c r="I2735" i="1"/>
  <c r="J2735" i="1"/>
  <c r="I2736" i="1"/>
  <c r="J2736" i="1"/>
  <c r="I2737" i="1"/>
  <c r="J2737" i="1"/>
  <c r="I2738" i="1"/>
  <c r="J2738" i="1"/>
  <c r="I2739" i="1"/>
  <c r="J2739" i="1"/>
  <c r="I2740" i="1"/>
  <c r="J2740" i="1"/>
  <c r="I2741" i="1"/>
  <c r="J2741" i="1"/>
  <c r="I2742" i="1"/>
  <c r="J2742" i="1"/>
  <c r="I2743" i="1"/>
  <c r="J2743" i="1"/>
  <c r="I2744" i="1"/>
  <c r="J2744" i="1"/>
  <c r="I2745" i="1"/>
  <c r="J2745" i="1"/>
  <c r="I2746" i="1"/>
  <c r="J2746" i="1"/>
  <c r="I2747" i="1"/>
  <c r="J2747" i="1"/>
  <c r="I2748" i="1"/>
  <c r="J2748" i="1"/>
  <c r="I2749" i="1"/>
  <c r="J2749" i="1"/>
  <c r="I2750" i="1"/>
  <c r="J2750" i="1"/>
  <c r="I2751" i="1"/>
  <c r="J2751" i="1"/>
  <c r="I2752" i="1"/>
  <c r="J2752" i="1"/>
  <c r="I2753" i="1"/>
  <c r="J2753" i="1"/>
  <c r="I2754" i="1"/>
  <c r="J2754" i="1"/>
  <c r="I2755" i="1"/>
  <c r="J2755" i="1"/>
  <c r="I2756" i="1"/>
  <c r="J2756" i="1"/>
  <c r="I2757" i="1"/>
  <c r="J2757" i="1"/>
  <c r="I2758" i="1"/>
  <c r="J2758" i="1"/>
  <c r="I2759" i="1"/>
  <c r="J2759" i="1"/>
  <c r="I2760" i="1"/>
  <c r="J2760" i="1"/>
  <c r="I2761" i="1"/>
  <c r="J2761" i="1"/>
  <c r="I2762" i="1"/>
  <c r="J2762" i="1"/>
  <c r="I2763" i="1"/>
  <c r="J2763" i="1"/>
  <c r="I2764" i="1"/>
  <c r="J2764" i="1"/>
  <c r="I2765" i="1"/>
  <c r="J2765" i="1"/>
  <c r="I2766" i="1"/>
  <c r="J2766" i="1"/>
  <c r="I2767" i="1"/>
  <c r="J2767" i="1"/>
  <c r="I2768" i="1"/>
  <c r="J2768" i="1"/>
  <c r="I2769" i="1"/>
  <c r="J2769" i="1"/>
  <c r="I2770" i="1"/>
  <c r="J2770" i="1"/>
  <c r="I2771" i="1"/>
  <c r="J2771" i="1"/>
  <c r="I2772" i="1"/>
  <c r="J2772" i="1"/>
  <c r="I2773" i="1"/>
  <c r="J2773" i="1"/>
  <c r="I2774" i="1"/>
  <c r="J2774" i="1"/>
  <c r="I2775" i="1"/>
  <c r="J2775" i="1"/>
  <c r="I2776" i="1"/>
  <c r="J2776" i="1"/>
  <c r="I2777" i="1"/>
  <c r="J2777" i="1"/>
  <c r="I2778" i="1"/>
  <c r="J2778" i="1"/>
  <c r="I2779" i="1"/>
  <c r="J2779" i="1"/>
  <c r="I2780" i="1"/>
  <c r="J2780" i="1"/>
  <c r="I2781" i="1"/>
  <c r="J2781" i="1"/>
  <c r="I2782" i="1"/>
  <c r="J2782" i="1"/>
  <c r="I2783" i="1"/>
  <c r="J2783" i="1"/>
  <c r="I2784" i="1"/>
  <c r="J2784" i="1"/>
  <c r="I2785" i="1"/>
  <c r="J2785" i="1"/>
  <c r="I2786" i="1"/>
  <c r="J2786" i="1"/>
  <c r="I2787" i="1"/>
  <c r="J2787" i="1"/>
  <c r="I2788" i="1"/>
  <c r="J2788" i="1"/>
  <c r="I2789" i="1"/>
  <c r="J2789" i="1"/>
  <c r="I2790" i="1"/>
  <c r="J2790" i="1"/>
  <c r="I2791" i="1"/>
  <c r="J2791" i="1"/>
  <c r="I2792" i="1"/>
  <c r="J2792" i="1"/>
  <c r="I2793" i="1"/>
  <c r="J2793" i="1"/>
  <c r="I2794" i="1"/>
  <c r="J2794" i="1"/>
  <c r="I2795" i="1"/>
  <c r="J2795" i="1"/>
  <c r="I2796" i="1"/>
  <c r="J2796" i="1"/>
  <c r="I2797" i="1"/>
  <c r="J2797" i="1"/>
  <c r="I2798" i="1"/>
  <c r="J2798" i="1"/>
  <c r="I2799" i="1"/>
  <c r="J2799" i="1"/>
  <c r="I2800" i="1"/>
  <c r="J2800" i="1"/>
  <c r="I2801" i="1"/>
  <c r="J2801" i="1"/>
  <c r="I2802" i="1"/>
  <c r="J2802" i="1"/>
  <c r="I2803" i="1"/>
  <c r="J2803" i="1"/>
  <c r="I2804" i="1"/>
  <c r="J2804" i="1"/>
  <c r="I2805" i="1"/>
  <c r="J2805" i="1"/>
  <c r="I2806" i="1"/>
  <c r="J2806" i="1"/>
  <c r="I2807" i="1"/>
  <c r="J2807" i="1"/>
  <c r="I2808" i="1"/>
  <c r="J2808" i="1"/>
  <c r="I2809" i="1"/>
  <c r="J2809" i="1"/>
  <c r="I2810" i="1"/>
  <c r="J2810" i="1"/>
  <c r="I2811" i="1"/>
  <c r="J2811" i="1"/>
  <c r="I2812" i="1"/>
  <c r="J2812" i="1"/>
  <c r="I2813" i="1"/>
  <c r="J2813" i="1"/>
  <c r="I2814" i="1"/>
  <c r="J2814" i="1"/>
  <c r="I2815" i="1"/>
  <c r="J2815" i="1"/>
  <c r="I2816" i="1"/>
  <c r="J2816" i="1"/>
  <c r="I2817" i="1"/>
  <c r="J2817" i="1"/>
  <c r="I2818" i="1"/>
  <c r="J2818" i="1"/>
  <c r="I2819" i="1"/>
  <c r="J2819" i="1"/>
  <c r="I2820" i="1"/>
  <c r="J2820" i="1"/>
  <c r="I2821" i="1"/>
  <c r="J2821" i="1"/>
  <c r="I2822" i="1"/>
  <c r="J2822" i="1"/>
  <c r="I2823" i="1"/>
  <c r="J2823" i="1"/>
  <c r="I2824" i="1"/>
  <c r="J2824" i="1"/>
  <c r="I2825" i="1"/>
  <c r="J2825" i="1"/>
  <c r="I2826" i="1"/>
  <c r="J2826" i="1"/>
  <c r="I2827" i="1"/>
  <c r="J2827" i="1"/>
  <c r="I2828" i="1"/>
  <c r="J2828" i="1"/>
  <c r="I2829" i="1"/>
  <c r="J2829" i="1"/>
  <c r="I2830" i="1"/>
  <c r="J2830" i="1"/>
  <c r="I2831" i="1"/>
  <c r="J2831" i="1"/>
  <c r="I2832" i="1"/>
  <c r="J2832" i="1"/>
  <c r="I2833" i="1"/>
  <c r="J2833" i="1"/>
  <c r="I2834" i="1"/>
  <c r="J2834" i="1"/>
  <c r="I2835" i="1"/>
  <c r="J2835" i="1"/>
  <c r="I2836" i="1"/>
  <c r="J2836" i="1"/>
  <c r="I2837" i="1"/>
  <c r="J2837" i="1"/>
  <c r="I2838" i="1"/>
  <c r="J2838" i="1"/>
  <c r="I2839" i="1"/>
  <c r="J2839" i="1"/>
  <c r="I2840" i="1"/>
  <c r="J2840" i="1"/>
  <c r="I2841" i="1"/>
  <c r="J2841" i="1"/>
  <c r="I2842" i="1"/>
  <c r="J2842" i="1"/>
  <c r="I2843" i="1"/>
  <c r="J2843" i="1"/>
  <c r="I2844" i="1"/>
  <c r="J2844" i="1"/>
  <c r="I2845" i="1"/>
  <c r="J2845" i="1"/>
  <c r="I2846" i="1"/>
  <c r="J2846" i="1"/>
  <c r="I2847" i="1"/>
  <c r="J2847" i="1"/>
  <c r="I2848" i="1"/>
  <c r="J2848" i="1"/>
  <c r="I2849" i="1"/>
  <c r="J2849" i="1"/>
  <c r="I2850" i="1"/>
  <c r="J2850" i="1"/>
  <c r="I2851" i="1"/>
  <c r="J2851" i="1"/>
  <c r="I2852" i="1"/>
  <c r="J2852" i="1"/>
  <c r="I2853" i="1"/>
  <c r="J2853" i="1"/>
  <c r="I2854" i="1"/>
  <c r="J2854" i="1"/>
  <c r="I2855" i="1"/>
  <c r="J2855" i="1"/>
  <c r="I2856" i="1"/>
  <c r="J2856" i="1"/>
  <c r="I2857" i="1"/>
  <c r="J2857" i="1"/>
  <c r="I2858" i="1"/>
  <c r="J2858" i="1"/>
  <c r="I2859" i="1"/>
  <c r="J2859" i="1"/>
  <c r="I2860" i="1"/>
  <c r="J2860" i="1"/>
  <c r="I2861" i="1"/>
  <c r="J2861" i="1"/>
  <c r="I2862" i="1"/>
  <c r="J2862" i="1"/>
  <c r="I2863" i="1"/>
  <c r="J2863" i="1"/>
  <c r="I2864" i="1"/>
  <c r="J2864" i="1"/>
  <c r="I2865" i="1"/>
  <c r="J2865" i="1"/>
  <c r="I2866" i="1"/>
  <c r="J2866" i="1"/>
  <c r="I2867" i="1"/>
  <c r="J2867" i="1"/>
  <c r="I2868" i="1"/>
  <c r="J2868" i="1"/>
  <c r="I2869" i="1"/>
  <c r="J2869" i="1"/>
  <c r="I2870" i="1"/>
  <c r="J2870" i="1"/>
  <c r="I2871" i="1"/>
  <c r="J2871" i="1"/>
  <c r="I2872" i="1"/>
  <c r="J2872" i="1"/>
  <c r="I2873" i="1"/>
  <c r="J2873" i="1"/>
  <c r="I2874" i="1"/>
  <c r="J2874" i="1"/>
  <c r="I2875" i="1"/>
  <c r="J2875" i="1"/>
  <c r="I2876" i="1"/>
  <c r="J2876" i="1"/>
  <c r="I2877" i="1"/>
  <c r="J2877" i="1"/>
  <c r="I2878" i="1"/>
  <c r="J2878" i="1"/>
  <c r="I2879" i="1"/>
  <c r="J2879" i="1"/>
  <c r="I2880" i="1"/>
  <c r="J2880" i="1"/>
  <c r="I2881" i="1"/>
  <c r="J2881" i="1"/>
  <c r="I2882" i="1"/>
  <c r="J2882" i="1"/>
  <c r="I2883" i="1"/>
  <c r="J2883" i="1"/>
  <c r="I2884" i="1"/>
  <c r="J2884" i="1"/>
  <c r="I2885" i="1"/>
  <c r="J2885" i="1"/>
  <c r="I2886" i="1"/>
  <c r="J2886" i="1"/>
  <c r="I2887" i="1"/>
  <c r="J2887" i="1"/>
  <c r="I2888" i="1"/>
  <c r="J2888" i="1"/>
  <c r="I2889" i="1"/>
  <c r="J2889" i="1"/>
  <c r="I2890" i="1"/>
  <c r="J2890" i="1"/>
  <c r="I2891" i="1"/>
  <c r="J2891" i="1"/>
  <c r="I2892" i="1"/>
  <c r="J2892" i="1"/>
  <c r="I2893" i="1"/>
  <c r="J2893" i="1"/>
  <c r="I2894" i="1"/>
  <c r="J2894" i="1"/>
  <c r="I2895" i="1"/>
  <c r="J2895" i="1"/>
  <c r="I2896" i="1"/>
  <c r="J2896" i="1"/>
  <c r="I2897" i="1"/>
  <c r="J2897" i="1"/>
  <c r="I2898" i="1"/>
  <c r="J2898" i="1"/>
  <c r="I2899" i="1"/>
  <c r="J2899" i="1"/>
  <c r="I2900" i="1"/>
  <c r="J2900" i="1"/>
  <c r="I2901" i="1"/>
  <c r="J2901" i="1"/>
  <c r="I2902" i="1"/>
  <c r="J2902" i="1"/>
  <c r="I2903" i="1"/>
  <c r="J2903" i="1"/>
  <c r="I2904" i="1"/>
  <c r="J2904" i="1"/>
  <c r="I2905" i="1"/>
  <c r="J2905" i="1"/>
  <c r="I2906" i="1"/>
  <c r="J2906" i="1"/>
  <c r="I2907" i="1"/>
  <c r="J2907" i="1"/>
  <c r="I2908" i="1"/>
  <c r="J2908" i="1"/>
  <c r="I2909" i="1"/>
  <c r="J2909" i="1"/>
  <c r="I2910" i="1"/>
  <c r="J2910" i="1"/>
  <c r="I2911" i="1"/>
  <c r="J2911" i="1"/>
  <c r="I2912" i="1"/>
  <c r="J2912" i="1"/>
  <c r="I2913" i="1"/>
  <c r="J2913" i="1"/>
  <c r="I2914" i="1"/>
  <c r="J2914" i="1"/>
  <c r="I2915" i="1"/>
  <c r="J2915" i="1"/>
  <c r="I2916" i="1"/>
  <c r="J2916" i="1"/>
  <c r="I2917" i="1"/>
  <c r="J2917" i="1"/>
  <c r="I2918" i="1"/>
  <c r="J2918" i="1"/>
  <c r="I2919" i="1"/>
  <c r="J2919" i="1"/>
  <c r="I2920" i="1"/>
  <c r="J2920" i="1"/>
  <c r="I2921" i="1"/>
  <c r="J2921" i="1"/>
  <c r="I2922" i="1"/>
  <c r="J2922" i="1"/>
  <c r="I2923" i="1"/>
  <c r="J2923" i="1"/>
  <c r="I2924" i="1"/>
  <c r="J2924" i="1"/>
  <c r="I2925" i="1"/>
  <c r="J2925" i="1"/>
  <c r="I2926" i="1"/>
  <c r="J2926" i="1"/>
  <c r="I2927" i="1"/>
  <c r="J2927" i="1"/>
  <c r="I2928" i="1"/>
  <c r="J2928" i="1"/>
  <c r="I2929" i="1"/>
  <c r="J2929" i="1"/>
  <c r="I2930" i="1"/>
  <c r="J2930" i="1"/>
  <c r="I2931" i="1"/>
  <c r="J2931" i="1"/>
  <c r="I2932" i="1"/>
  <c r="J2932" i="1"/>
  <c r="I2933" i="1"/>
  <c r="J2933" i="1"/>
  <c r="I2934" i="1"/>
  <c r="J2934" i="1"/>
  <c r="I2935" i="1"/>
  <c r="J2935" i="1"/>
  <c r="I2936" i="1"/>
  <c r="J2936" i="1"/>
  <c r="I2937" i="1"/>
  <c r="J2937" i="1"/>
  <c r="I2938" i="1"/>
  <c r="J2938" i="1"/>
  <c r="I2939" i="1"/>
  <c r="J2939" i="1"/>
  <c r="I2940" i="1"/>
  <c r="J2940" i="1"/>
  <c r="I2941" i="1"/>
  <c r="J2941" i="1"/>
  <c r="I2942" i="1"/>
  <c r="J2942" i="1"/>
  <c r="I2943" i="1"/>
  <c r="J2943" i="1"/>
  <c r="I2944" i="1"/>
  <c r="J2944" i="1"/>
  <c r="I2945" i="1"/>
  <c r="J2945" i="1"/>
  <c r="I2946" i="1"/>
  <c r="J2946" i="1"/>
  <c r="I2947" i="1"/>
  <c r="J2947" i="1"/>
  <c r="I2948" i="1"/>
  <c r="J2948" i="1"/>
  <c r="I2949" i="1"/>
  <c r="J2949" i="1"/>
  <c r="I2950" i="1"/>
  <c r="J2950" i="1"/>
  <c r="I2951" i="1"/>
  <c r="J2951" i="1"/>
  <c r="I2952" i="1"/>
  <c r="J2952" i="1"/>
  <c r="I2953" i="1"/>
  <c r="J2953" i="1"/>
  <c r="I2954" i="1"/>
  <c r="J2954" i="1"/>
  <c r="I2955" i="1"/>
  <c r="J2955" i="1"/>
  <c r="I2956" i="1"/>
  <c r="J2956" i="1"/>
  <c r="I2957" i="1"/>
  <c r="J2957" i="1"/>
  <c r="I2958" i="1"/>
  <c r="J2958" i="1"/>
  <c r="I2959" i="1"/>
  <c r="J2959" i="1"/>
  <c r="I2960" i="1"/>
  <c r="J2960" i="1"/>
  <c r="I2961" i="1"/>
  <c r="J2961" i="1"/>
  <c r="I2962" i="1"/>
  <c r="J2962" i="1"/>
  <c r="I2963" i="1"/>
  <c r="J2963" i="1"/>
  <c r="I2964" i="1"/>
  <c r="J2964" i="1"/>
  <c r="I2965" i="1"/>
  <c r="J2965" i="1"/>
  <c r="I2966" i="1"/>
  <c r="J2966" i="1"/>
  <c r="I2967" i="1"/>
  <c r="J2967" i="1"/>
  <c r="I2968" i="1"/>
  <c r="J2968" i="1"/>
  <c r="I2969" i="1"/>
  <c r="J2969" i="1"/>
  <c r="I2970" i="1"/>
  <c r="J2970" i="1"/>
  <c r="I2971" i="1"/>
  <c r="J2971" i="1"/>
  <c r="I2972" i="1"/>
  <c r="J2972" i="1"/>
  <c r="I2973" i="1"/>
  <c r="J2973" i="1"/>
  <c r="I2974" i="1"/>
  <c r="J2974" i="1"/>
  <c r="I2975" i="1"/>
  <c r="J2975" i="1"/>
  <c r="I2976" i="1"/>
  <c r="J2976" i="1"/>
  <c r="I2977" i="1"/>
  <c r="J2977" i="1"/>
  <c r="I2978" i="1"/>
  <c r="J2978" i="1"/>
  <c r="I2979" i="1"/>
  <c r="J2979" i="1"/>
  <c r="I2980" i="1"/>
  <c r="J2980" i="1"/>
  <c r="I2981" i="1"/>
  <c r="J2981" i="1"/>
  <c r="I2982" i="1"/>
  <c r="J2982" i="1"/>
  <c r="I2983" i="1"/>
  <c r="J2983" i="1"/>
  <c r="I2984" i="1"/>
  <c r="J2984" i="1"/>
  <c r="I2985" i="1"/>
  <c r="J2985" i="1"/>
  <c r="I2986" i="1"/>
  <c r="J2986" i="1"/>
  <c r="I2987" i="1"/>
  <c r="J2987" i="1"/>
  <c r="I2988" i="1"/>
  <c r="J2988" i="1"/>
  <c r="I2989" i="1"/>
  <c r="J2989" i="1"/>
  <c r="I2990" i="1"/>
  <c r="J2990" i="1"/>
  <c r="I2991" i="1"/>
  <c r="J2991" i="1"/>
  <c r="I2992" i="1"/>
  <c r="J2992" i="1"/>
  <c r="I2993" i="1"/>
  <c r="J2993" i="1"/>
  <c r="I2994" i="1"/>
  <c r="J2994" i="1"/>
  <c r="I2995" i="1"/>
  <c r="J2995" i="1"/>
  <c r="I2996" i="1"/>
  <c r="J2996" i="1"/>
  <c r="I2997" i="1"/>
  <c r="J2997" i="1"/>
  <c r="I2998" i="1"/>
  <c r="J2998" i="1"/>
  <c r="I2999" i="1"/>
  <c r="J2999" i="1"/>
  <c r="I3000" i="1"/>
  <c r="J3000" i="1"/>
  <c r="I3001" i="1"/>
  <c r="J3001" i="1"/>
  <c r="I3002" i="1"/>
  <c r="J3002" i="1"/>
  <c r="I3003" i="1"/>
  <c r="J3003" i="1"/>
  <c r="I3004" i="1"/>
  <c r="J3004" i="1"/>
  <c r="I3005" i="1"/>
  <c r="J3005" i="1"/>
  <c r="I3006" i="1"/>
  <c r="J3006" i="1"/>
  <c r="I3007" i="1"/>
  <c r="J3007" i="1"/>
  <c r="I3008" i="1"/>
  <c r="J3008" i="1"/>
  <c r="I3009" i="1"/>
  <c r="J3009" i="1"/>
  <c r="I3010" i="1"/>
  <c r="J3010" i="1"/>
  <c r="I3011" i="1"/>
  <c r="J3011" i="1"/>
  <c r="I3012" i="1"/>
  <c r="J3012" i="1"/>
  <c r="I3013" i="1"/>
  <c r="J3013" i="1"/>
  <c r="I3014" i="1"/>
  <c r="J3014" i="1"/>
  <c r="I3015" i="1"/>
  <c r="J3015" i="1"/>
  <c r="I3016" i="1"/>
  <c r="J3016" i="1"/>
  <c r="I3017" i="1"/>
  <c r="J3017" i="1"/>
  <c r="I3018" i="1"/>
  <c r="J3018" i="1"/>
  <c r="I3019" i="1"/>
  <c r="J3019" i="1"/>
  <c r="I3020" i="1"/>
  <c r="J3020" i="1"/>
  <c r="I3021" i="1"/>
  <c r="J3021" i="1"/>
  <c r="I3022" i="1"/>
  <c r="J3022" i="1"/>
  <c r="I3023" i="1"/>
  <c r="J3023" i="1"/>
  <c r="I3024" i="1"/>
  <c r="J3024" i="1"/>
  <c r="I3025" i="1"/>
  <c r="J3025" i="1"/>
  <c r="I3026" i="1"/>
  <c r="J3026" i="1"/>
  <c r="I3027" i="1"/>
  <c r="J3027" i="1"/>
  <c r="I3028" i="1"/>
  <c r="J3028" i="1"/>
  <c r="I3029" i="1"/>
  <c r="J3029" i="1"/>
  <c r="I3030" i="1"/>
  <c r="J3030" i="1"/>
  <c r="I3031" i="1"/>
  <c r="J3031" i="1"/>
  <c r="I3032" i="1"/>
  <c r="J3032" i="1"/>
  <c r="I3033" i="1"/>
  <c r="J3033" i="1"/>
  <c r="I3034" i="1"/>
  <c r="J3034" i="1"/>
  <c r="I3035" i="1"/>
  <c r="J3035" i="1"/>
  <c r="I3036" i="1"/>
  <c r="J3036" i="1"/>
  <c r="I3037" i="1"/>
  <c r="J3037" i="1"/>
  <c r="I3038" i="1"/>
  <c r="J3038" i="1"/>
  <c r="I3039" i="1"/>
  <c r="J3039" i="1"/>
  <c r="I3040" i="1"/>
  <c r="J3040" i="1"/>
  <c r="I3041" i="1"/>
  <c r="J3041" i="1"/>
  <c r="I3042" i="1"/>
  <c r="J3042" i="1"/>
  <c r="I3043" i="1"/>
  <c r="J3043" i="1"/>
  <c r="I3044" i="1"/>
  <c r="J3044" i="1"/>
  <c r="I3045" i="1"/>
  <c r="J3045" i="1"/>
  <c r="I3046" i="1"/>
  <c r="J3046" i="1"/>
  <c r="I3047" i="1"/>
  <c r="J3047" i="1"/>
  <c r="I3048" i="1"/>
  <c r="J3048" i="1"/>
  <c r="I3049" i="1"/>
  <c r="J3049" i="1"/>
  <c r="I3050" i="1"/>
  <c r="J3050" i="1"/>
  <c r="I3051" i="1"/>
  <c r="J3051" i="1"/>
  <c r="I3052" i="1"/>
  <c r="J3052" i="1"/>
  <c r="I3053" i="1"/>
  <c r="J3053" i="1"/>
  <c r="I3054" i="1"/>
  <c r="J3054" i="1"/>
  <c r="I3055" i="1"/>
  <c r="J3055" i="1"/>
  <c r="I3056" i="1"/>
  <c r="J3056" i="1"/>
  <c r="I3057" i="1"/>
  <c r="J3057" i="1"/>
  <c r="I3058" i="1"/>
  <c r="J3058" i="1"/>
  <c r="I3059" i="1"/>
  <c r="J3059" i="1"/>
  <c r="I3060" i="1"/>
  <c r="J3060" i="1"/>
  <c r="I3061" i="1"/>
  <c r="J3061" i="1"/>
  <c r="I3062" i="1"/>
  <c r="J3062" i="1"/>
  <c r="I3063" i="1"/>
  <c r="J3063" i="1"/>
  <c r="I3064" i="1"/>
  <c r="J3064" i="1"/>
  <c r="I3065" i="1"/>
  <c r="J3065" i="1"/>
  <c r="I3066" i="1"/>
  <c r="J3066" i="1"/>
  <c r="I3067" i="1"/>
  <c r="J3067" i="1"/>
  <c r="I3068" i="1"/>
  <c r="J3068" i="1"/>
  <c r="I3069" i="1"/>
  <c r="J3069" i="1"/>
  <c r="I3070" i="1"/>
  <c r="J3070" i="1"/>
  <c r="I3071" i="1"/>
  <c r="J3071" i="1"/>
  <c r="I3072" i="1"/>
  <c r="J3072" i="1"/>
  <c r="I3073" i="1"/>
  <c r="J3073" i="1"/>
  <c r="I3074" i="1"/>
  <c r="J3074" i="1"/>
  <c r="I3075" i="1"/>
  <c r="J3075" i="1"/>
  <c r="I3076" i="1"/>
  <c r="J3076" i="1"/>
  <c r="I3077" i="1"/>
  <c r="J3077" i="1"/>
  <c r="I3078" i="1"/>
  <c r="J3078" i="1"/>
  <c r="I3079" i="1"/>
  <c r="J3079" i="1"/>
  <c r="I3080" i="1"/>
  <c r="J3080" i="1"/>
  <c r="I3081" i="1"/>
  <c r="J3081" i="1"/>
  <c r="I3082" i="1"/>
  <c r="J3082" i="1"/>
  <c r="I3083" i="1"/>
  <c r="J3083" i="1"/>
  <c r="I3084" i="1"/>
  <c r="J3084" i="1"/>
  <c r="I3085" i="1"/>
  <c r="J3085" i="1"/>
  <c r="I3086" i="1"/>
  <c r="J3086" i="1"/>
  <c r="I3087" i="1"/>
  <c r="J3087" i="1"/>
  <c r="I3088" i="1"/>
  <c r="J3088" i="1"/>
  <c r="I3089" i="1"/>
  <c r="J3089" i="1"/>
  <c r="I3090" i="1"/>
  <c r="J3090" i="1"/>
  <c r="I3091" i="1"/>
  <c r="J3091" i="1"/>
  <c r="I3092" i="1"/>
  <c r="J3092" i="1"/>
  <c r="I3093" i="1"/>
  <c r="J3093" i="1"/>
  <c r="I3094" i="1"/>
  <c r="J3094" i="1"/>
  <c r="I3095" i="1"/>
  <c r="J3095" i="1"/>
  <c r="I3096" i="1"/>
  <c r="J3096" i="1"/>
  <c r="I3097" i="1"/>
  <c r="J3097" i="1"/>
  <c r="I3098" i="1"/>
  <c r="J3098" i="1"/>
  <c r="I3099" i="1"/>
  <c r="J3099" i="1"/>
  <c r="I3100" i="1"/>
  <c r="J3100" i="1"/>
  <c r="I3101" i="1"/>
  <c r="J3101" i="1"/>
  <c r="I3102" i="1"/>
  <c r="J3102" i="1"/>
  <c r="I3103" i="1"/>
  <c r="J3103" i="1"/>
  <c r="I3104" i="1"/>
  <c r="J3104" i="1"/>
  <c r="I3105" i="1"/>
  <c r="J3105" i="1"/>
  <c r="I3106" i="1"/>
  <c r="J3106" i="1"/>
  <c r="I3107" i="1"/>
  <c r="J3107" i="1"/>
  <c r="I3108" i="1"/>
  <c r="J3108" i="1"/>
  <c r="I3109" i="1"/>
  <c r="J3109" i="1"/>
  <c r="I3110" i="1"/>
  <c r="J3110" i="1"/>
  <c r="I3111" i="1"/>
  <c r="J3111" i="1"/>
  <c r="I3112" i="1"/>
  <c r="J3112" i="1"/>
  <c r="I3113" i="1"/>
  <c r="J3113" i="1"/>
  <c r="I3114" i="1"/>
  <c r="J3114" i="1"/>
  <c r="I3115" i="1"/>
  <c r="J3115" i="1"/>
  <c r="I3116" i="1"/>
  <c r="J3116" i="1"/>
  <c r="I3117" i="1"/>
  <c r="J3117" i="1"/>
  <c r="I3118" i="1"/>
  <c r="J3118" i="1"/>
  <c r="I3119" i="1"/>
  <c r="J3119" i="1"/>
  <c r="I3120" i="1"/>
  <c r="J3120" i="1"/>
  <c r="I3121" i="1"/>
  <c r="J3121" i="1"/>
  <c r="I3122" i="1"/>
  <c r="J3122" i="1"/>
  <c r="I3123" i="1"/>
  <c r="J3123" i="1"/>
  <c r="I3124" i="1"/>
  <c r="J3124" i="1"/>
  <c r="I3125" i="1"/>
  <c r="J3125" i="1"/>
  <c r="I3126" i="1"/>
  <c r="J3126" i="1"/>
  <c r="I3127" i="1"/>
  <c r="J3127" i="1"/>
  <c r="I3128" i="1"/>
  <c r="J3128" i="1"/>
  <c r="I3129" i="1"/>
  <c r="J3129" i="1"/>
  <c r="I3130" i="1"/>
  <c r="J3130" i="1"/>
  <c r="I3131" i="1"/>
  <c r="J3131" i="1"/>
  <c r="I3132" i="1"/>
  <c r="J3132" i="1"/>
  <c r="I3133" i="1"/>
  <c r="J3133" i="1"/>
  <c r="I3134" i="1"/>
  <c r="J3134" i="1"/>
  <c r="I3135" i="1"/>
  <c r="J3135" i="1"/>
  <c r="I3136" i="1"/>
  <c r="J3136" i="1"/>
  <c r="I3137" i="1"/>
  <c r="J3137" i="1"/>
  <c r="I3138" i="1"/>
  <c r="J3138" i="1"/>
  <c r="I3139" i="1"/>
  <c r="J3139" i="1"/>
  <c r="I3140" i="1"/>
  <c r="J3140" i="1"/>
  <c r="I3141" i="1"/>
  <c r="J3141" i="1"/>
  <c r="I3142" i="1"/>
  <c r="J3142" i="1"/>
  <c r="I3143" i="1"/>
  <c r="J3143" i="1"/>
  <c r="I3144" i="1"/>
  <c r="J3144" i="1"/>
  <c r="I3145" i="1"/>
  <c r="J3145" i="1"/>
  <c r="I3146" i="1"/>
  <c r="J3146" i="1"/>
  <c r="I3147" i="1"/>
  <c r="J3147" i="1"/>
  <c r="I3148" i="1"/>
  <c r="J3148" i="1"/>
  <c r="I3149" i="1"/>
  <c r="J3149" i="1"/>
  <c r="I3150" i="1"/>
  <c r="J3150" i="1"/>
  <c r="I3151" i="1"/>
  <c r="J3151" i="1"/>
  <c r="I3152" i="1"/>
  <c r="J3152" i="1"/>
  <c r="I3153" i="1"/>
  <c r="J3153" i="1"/>
  <c r="I3154" i="1"/>
  <c r="J3154" i="1"/>
  <c r="I3155" i="1"/>
  <c r="J3155" i="1"/>
  <c r="I3156" i="1"/>
  <c r="J3156" i="1"/>
  <c r="I3157" i="1"/>
  <c r="J3157" i="1"/>
  <c r="I3158" i="1"/>
  <c r="J3158" i="1"/>
  <c r="I3159" i="1"/>
  <c r="J3159" i="1"/>
  <c r="I3160" i="1"/>
  <c r="J3160" i="1"/>
  <c r="I3161" i="1"/>
  <c r="J3161" i="1"/>
  <c r="I3162" i="1"/>
  <c r="J3162" i="1"/>
  <c r="I3163" i="1"/>
  <c r="J3163" i="1"/>
  <c r="I3164" i="1"/>
  <c r="J3164" i="1"/>
  <c r="I3165" i="1"/>
  <c r="J3165" i="1"/>
  <c r="I3166" i="1"/>
  <c r="J3166" i="1"/>
  <c r="I3167" i="1"/>
  <c r="J3167" i="1"/>
  <c r="I3168" i="1"/>
  <c r="J3168" i="1"/>
  <c r="I3169" i="1"/>
  <c r="J3169" i="1"/>
  <c r="I3170" i="1"/>
  <c r="J3170" i="1"/>
  <c r="I3171" i="1"/>
  <c r="J3171" i="1"/>
  <c r="I3172" i="1"/>
  <c r="J3172" i="1"/>
  <c r="I3173" i="1"/>
  <c r="J3173" i="1"/>
  <c r="I3174" i="1"/>
  <c r="J3174" i="1"/>
  <c r="I3175" i="1"/>
  <c r="J3175" i="1"/>
  <c r="I3176" i="1"/>
  <c r="J3176" i="1"/>
  <c r="I3177" i="1"/>
  <c r="J3177" i="1"/>
  <c r="I3178" i="1"/>
  <c r="J3178" i="1"/>
  <c r="I3179" i="1"/>
  <c r="J3179" i="1"/>
  <c r="I3180" i="1"/>
  <c r="J3180" i="1"/>
  <c r="I3181" i="1"/>
  <c r="J3181" i="1"/>
  <c r="I3182" i="1"/>
  <c r="J3182" i="1"/>
  <c r="I3183" i="1"/>
  <c r="J3183" i="1"/>
  <c r="I3184" i="1"/>
  <c r="J3184" i="1"/>
  <c r="I3185" i="1"/>
  <c r="J3185" i="1"/>
  <c r="I3186" i="1"/>
  <c r="J3186" i="1"/>
  <c r="I3187" i="1"/>
  <c r="J3187" i="1"/>
  <c r="I3188" i="1"/>
  <c r="J3188" i="1"/>
  <c r="I3189" i="1"/>
  <c r="J3189" i="1"/>
  <c r="I3190" i="1"/>
  <c r="J3190" i="1"/>
  <c r="I3191" i="1"/>
  <c r="J3191" i="1"/>
  <c r="I3192" i="1"/>
  <c r="J3192" i="1"/>
  <c r="I3193" i="1"/>
  <c r="J3193" i="1"/>
  <c r="I3194" i="1"/>
  <c r="J3194" i="1"/>
  <c r="I3195" i="1"/>
  <c r="J3195" i="1"/>
  <c r="I3196" i="1"/>
  <c r="J3196" i="1"/>
  <c r="I3197" i="1"/>
  <c r="J3197" i="1"/>
  <c r="I3198" i="1"/>
  <c r="J3198" i="1"/>
  <c r="I3199" i="1"/>
  <c r="J3199" i="1"/>
  <c r="I3200" i="1"/>
  <c r="J3200" i="1"/>
  <c r="I3201" i="1"/>
  <c r="J3201" i="1"/>
  <c r="I3202" i="1"/>
  <c r="J3202" i="1"/>
  <c r="I3203" i="1"/>
  <c r="J3203" i="1"/>
  <c r="I3204" i="1"/>
  <c r="J3204" i="1"/>
  <c r="I3205" i="1"/>
  <c r="J3205" i="1"/>
  <c r="I3206" i="1"/>
  <c r="J3206" i="1"/>
  <c r="I3207" i="1"/>
  <c r="J3207" i="1"/>
  <c r="I3208" i="1"/>
  <c r="J3208" i="1"/>
  <c r="I3209" i="1"/>
  <c r="J3209" i="1"/>
  <c r="I3210" i="1"/>
  <c r="J3210" i="1"/>
  <c r="I3211" i="1"/>
  <c r="J3211" i="1"/>
  <c r="I3212" i="1"/>
  <c r="J3212" i="1"/>
  <c r="I3213" i="1"/>
  <c r="J3213" i="1"/>
  <c r="I3214" i="1"/>
  <c r="J3214" i="1"/>
  <c r="I3215" i="1"/>
  <c r="J3215" i="1"/>
  <c r="I3216" i="1"/>
  <c r="J3216" i="1"/>
  <c r="I3217" i="1"/>
  <c r="J3217" i="1"/>
  <c r="I3218" i="1"/>
  <c r="J3218" i="1"/>
  <c r="I3219" i="1"/>
  <c r="J3219" i="1"/>
  <c r="I3220" i="1"/>
  <c r="J3220" i="1"/>
  <c r="I3221" i="1"/>
  <c r="J3221" i="1"/>
  <c r="I3222" i="1"/>
  <c r="J3222" i="1"/>
  <c r="I3223" i="1"/>
  <c r="J3223" i="1"/>
  <c r="I3224" i="1"/>
  <c r="J3224" i="1"/>
  <c r="I3225" i="1"/>
  <c r="J3225" i="1"/>
  <c r="I3226" i="1"/>
  <c r="J3226" i="1"/>
  <c r="I3227" i="1"/>
  <c r="J3227" i="1"/>
  <c r="I3228" i="1"/>
  <c r="J3228" i="1"/>
  <c r="I3229" i="1"/>
  <c r="J3229" i="1"/>
  <c r="I3230" i="1"/>
  <c r="J3230" i="1"/>
  <c r="I3231" i="1"/>
  <c r="J3231" i="1"/>
  <c r="I3232" i="1"/>
  <c r="J3232" i="1"/>
  <c r="I3233" i="1"/>
  <c r="J3233" i="1"/>
  <c r="I3234" i="1"/>
  <c r="J3234" i="1"/>
  <c r="I3235" i="1"/>
  <c r="J3235" i="1"/>
  <c r="I3236" i="1"/>
  <c r="J3236" i="1"/>
  <c r="I3237" i="1"/>
  <c r="J3237" i="1"/>
  <c r="I3238" i="1"/>
  <c r="J3238" i="1"/>
  <c r="I3239" i="1"/>
  <c r="J3239" i="1"/>
  <c r="I3240" i="1"/>
  <c r="J3240" i="1"/>
  <c r="I3241" i="1"/>
  <c r="J3241" i="1"/>
  <c r="I3242" i="1"/>
  <c r="J3242" i="1"/>
  <c r="I3243" i="1"/>
  <c r="J3243" i="1"/>
  <c r="I3244" i="1"/>
  <c r="J3244" i="1"/>
  <c r="I3245" i="1"/>
  <c r="J3245" i="1"/>
  <c r="I3246" i="1"/>
  <c r="J3246" i="1"/>
  <c r="I3247" i="1"/>
  <c r="J3247" i="1"/>
  <c r="I3248" i="1"/>
  <c r="J3248" i="1"/>
  <c r="I3249" i="1"/>
  <c r="J3249" i="1"/>
  <c r="I3250" i="1"/>
  <c r="J3250" i="1"/>
  <c r="I3251" i="1"/>
  <c r="J3251" i="1"/>
  <c r="I3252" i="1"/>
  <c r="J3252" i="1"/>
  <c r="I3253" i="1"/>
  <c r="J3253" i="1"/>
  <c r="I3254" i="1"/>
  <c r="J3254" i="1"/>
  <c r="I3255" i="1"/>
  <c r="J3255" i="1"/>
  <c r="I3256" i="1"/>
  <c r="J3256" i="1"/>
  <c r="I3257" i="1"/>
  <c r="J3257" i="1"/>
  <c r="I3258" i="1"/>
  <c r="J3258" i="1"/>
  <c r="I3259" i="1"/>
  <c r="J3259" i="1"/>
  <c r="I3260" i="1"/>
  <c r="J3260" i="1"/>
  <c r="I3261" i="1"/>
  <c r="J3261" i="1"/>
  <c r="I3262" i="1"/>
  <c r="J3262" i="1"/>
  <c r="I3263" i="1"/>
  <c r="J3263" i="1"/>
  <c r="I3264" i="1"/>
  <c r="J3264" i="1"/>
  <c r="I3265" i="1"/>
  <c r="J3265" i="1"/>
  <c r="I3266" i="1"/>
  <c r="J3266" i="1"/>
  <c r="I3267" i="1"/>
  <c r="J3267" i="1"/>
  <c r="I3268" i="1"/>
  <c r="J3268" i="1"/>
  <c r="I3269" i="1"/>
  <c r="J3269" i="1"/>
  <c r="I3270" i="1"/>
  <c r="J3270" i="1"/>
  <c r="I3271" i="1"/>
  <c r="J3271" i="1"/>
  <c r="I3272" i="1"/>
  <c r="J3272" i="1"/>
  <c r="I3273" i="1"/>
  <c r="J3273" i="1"/>
  <c r="I3274" i="1"/>
  <c r="J3274" i="1"/>
  <c r="I3275" i="1"/>
  <c r="J3275" i="1"/>
  <c r="I3276" i="1"/>
  <c r="J3276" i="1"/>
  <c r="I3277" i="1"/>
  <c r="J3277" i="1"/>
  <c r="I3278" i="1"/>
  <c r="J3278" i="1"/>
  <c r="I3279" i="1"/>
  <c r="J3279" i="1"/>
  <c r="I3280" i="1"/>
  <c r="J3280" i="1"/>
  <c r="I3281" i="1"/>
  <c r="J3281" i="1"/>
  <c r="I3282" i="1"/>
  <c r="J3282" i="1"/>
  <c r="I3283" i="1"/>
  <c r="J3283" i="1"/>
  <c r="I3284" i="1"/>
  <c r="J3284" i="1"/>
  <c r="I3285" i="1"/>
  <c r="J3285" i="1"/>
  <c r="I3286" i="1"/>
  <c r="J3286" i="1"/>
  <c r="I3287" i="1"/>
  <c r="J3287" i="1"/>
  <c r="I3288" i="1"/>
  <c r="J3288" i="1"/>
  <c r="I3289" i="1"/>
  <c r="J3289" i="1"/>
  <c r="I3290" i="1"/>
  <c r="J3290" i="1"/>
  <c r="I3291" i="1"/>
  <c r="J3291" i="1"/>
  <c r="I3292" i="1"/>
  <c r="J3292" i="1"/>
  <c r="I3293" i="1"/>
  <c r="J3293" i="1"/>
  <c r="I3294" i="1"/>
  <c r="J3294" i="1"/>
  <c r="I3295" i="1"/>
  <c r="J3295" i="1"/>
  <c r="I3296" i="1"/>
  <c r="J3296" i="1"/>
  <c r="I3297" i="1"/>
  <c r="J3297" i="1"/>
  <c r="I3298" i="1"/>
  <c r="J3298" i="1"/>
  <c r="I3299" i="1"/>
  <c r="J3299" i="1"/>
  <c r="I3300" i="1"/>
  <c r="J3300" i="1"/>
  <c r="I3301" i="1"/>
  <c r="J3301" i="1"/>
  <c r="I3302" i="1"/>
  <c r="J3302" i="1"/>
  <c r="I3303" i="1"/>
  <c r="J3303" i="1"/>
  <c r="I3304" i="1"/>
  <c r="J3304" i="1"/>
  <c r="I3305" i="1"/>
  <c r="J3305" i="1"/>
  <c r="I3306" i="1"/>
  <c r="J3306" i="1"/>
  <c r="I3307" i="1"/>
  <c r="J3307" i="1"/>
  <c r="I3308" i="1"/>
  <c r="J3308" i="1"/>
  <c r="I3309" i="1"/>
  <c r="J3309" i="1"/>
  <c r="I3310" i="1"/>
  <c r="J3310" i="1"/>
  <c r="I3311" i="1"/>
  <c r="J3311" i="1"/>
  <c r="I3312" i="1"/>
  <c r="J3312" i="1"/>
  <c r="I3313" i="1"/>
  <c r="J3313" i="1"/>
  <c r="I3314" i="1"/>
  <c r="J3314" i="1"/>
  <c r="I3315" i="1"/>
  <c r="J3315" i="1"/>
  <c r="I3316" i="1"/>
  <c r="J3316" i="1"/>
  <c r="I3317" i="1"/>
  <c r="J3317" i="1"/>
  <c r="I3318" i="1"/>
  <c r="J3318" i="1"/>
  <c r="I3319" i="1"/>
  <c r="J3319" i="1"/>
  <c r="I3320" i="1"/>
  <c r="J3320" i="1"/>
  <c r="I3321" i="1"/>
  <c r="J3321" i="1"/>
  <c r="I3322" i="1"/>
  <c r="J3322" i="1"/>
  <c r="I3323" i="1"/>
  <c r="J3323" i="1"/>
  <c r="I3324" i="1"/>
  <c r="J3324" i="1"/>
  <c r="I3325" i="1"/>
  <c r="J3325" i="1"/>
  <c r="I3326" i="1"/>
  <c r="J3326" i="1"/>
  <c r="I3327" i="1"/>
  <c r="J3327" i="1"/>
  <c r="I3328" i="1"/>
  <c r="J3328" i="1"/>
  <c r="I3329" i="1"/>
  <c r="J3329" i="1"/>
  <c r="I3330" i="1"/>
  <c r="J3330" i="1"/>
  <c r="I3331" i="1"/>
  <c r="J3331" i="1"/>
  <c r="I3332" i="1"/>
  <c r="J3332" i="1"/>
  <c r="I3333" i="1"/>
  <c r="J3333" i="1"/>
  <c r="I3334" i="1"/>
  <c r="J3334" i="1"/>
  <c r="I3335" i="1"/>
  <c r="J3335" i="1"/>
  <c r="I3336" i="1"/>
  <c r="J3336" i="1"/>
  <c r="I3337" i="1"/>
  <c r="J3337" i="1"/>
  <c r="I3338" i="1"/>
  <c r="J3338" i="1"/>
  <c r="I3339" i="1"/>
  <c r="J3339" i="1"/>
  <c r="I3340" i="1"/>
  <c r="J3340" i="1"/>
  <c r="I3341" i="1"/>
  <c r="J3341" i="1"/>
  <c r="I3342" i="1"/>
  <c r="J3342" i="1"/>
  <c r="I3343" i="1"/>
  <c r="J3343" i="1"/>
  <c r="I3344" i="1"/>
  <c r="J3344" i="1"/>
  <c r="I3345" i="1"/>
  <c r="J3345" i="1"/>
  <c r="I3346" i="1"/>
  <c r="J3346" i="1"/>
  <c r="I3347" i="1"/>
  <c r="J3347" i="1"/>
  <c r="I3348" i="1"/>
  <c r="J3348" i="1"/>
  <c r="I3349" i="1"/>
  <c r="J3349" i="1"/>
  <c r="I3350" i="1"/>
  <c r="J3350" i="1"/>
  <c r="I3351" i="1"/>
  <c r="J3351" i="1"/>
  <c r="I3352" i="1"/>
  <c r="J3352" i="1"/>
  <c r="I3353" i="1"/>
  <c r="J3353" i="1"/>
  <c r="I3354" i="1"/>
  <c r="J3354" i="1"/>
  <c r="I3355" i="1"/>
  <c r="J3355" i="1"/>
  <c r="I3356" i="1"/>
  <c r="J3356" i="1"/>
  <c r="I3357" i="1"/>
  <c r="J3357" i="1"/>
  <c r="I3358" i="1"/>
  <c r="J3358" i="1"/>
  <c r="I3359" i="1"/>
  <c r="J3359" i="1"/>
  <c r="I3360" i="1"/>
  <c r="J3360" i="1"/>
  <c r="I3361" i="1"/>
  <c r="J3361" i="1"/>
  <c r="I3362" i="1"/>
  <c r="J3362" i="1"/>
  <c r="I3363" i="1"/>
  <c r="J3363" i="1"/>
  <c r="I3364" i="1"/>
  <c r="J3364" i="1"/>
  <c r="I3365" i="1"/>
  <c r="J3365" i="1"/>
  <c r="I3366" i="1"/>
  <c r="J3366" i="1"/>
  <c r="I3367" i="1"/>
  <c r="J3367" i="1"/>
  <c r="I3368" i="1"/>
  <c r="J3368" i="1"/>
  <c r="I3369" i="1"/>
  <c r="J3369" i="1"/>
  <c r="I3370" i="1"/>
  <c r="J3370" i="1"/>
  <c r="I3371" i="1"/>
  <c r="J3371" i="1"/>
  <c r="I3372" i="1"/>
  <c r="J3372" i="1"/>
  <c r="I3373" i="1"/>
  <c r="J3373" i="1"/>
  <c r="I3374" i="1"/>
  <c r="J3374" i="1"/>
  <c r="I3375" i="1"/>
  <c r="J3375" i="1"/>
  <c r="I3376" i="1"/>
  <c r="J3376" i="1"/>
  <c r="I3377" i="1"/>
  <c r="J3377" i="1"/>
  <c r="I3378" i="1"/>
  <c r="J3378" i="1"/>
  <c r="I3379" i="1"/>
  <c r="J3379" i="1"/>
  <c r="I3380" i="1"/>
  <c r="J3380" i="1"/>
  <c r="I3381" i="1"/>
  <c r="J3381" i="1"/>
  <c r="I3382" i="1"/>
  <c r="J3382" i="1"/>
  <c r="I3383" i="1"/>
  <c r="J3383" i="1"/>
  <c r="I3384" i="1"/>
  <c r="J3384" i="1"/>
  <c r="I3385" i="1"/>
  <c r="J3385" i="1"/>
  <c r="I3386" i="1"/>
  <c r="J3386" i="1"/>
  <c r="I3387" i="1"/>
  <c r="J3387" i="1"/>
  <c r="I3388" i="1"/>
  <c r="J3388" i="1"/>
  <c r="I3389" i="1"/>
  <c r="J3389" i="1"/>
  <c r="I3390" i="1"/>
  <c r="J3390" i="1"/>
  <c r="I3391" i="1"/>
  <c r="J3391" i="1"/>
  <c r="I3392" i="1"/>
  <c r="J3392" i="1"/>
  <c r="I3393" i="1"/>
  <c r="J3393" i="1"/>
  <c r="I3394" i="1"/>
  <c r="J3394" i="1"/>
  <c r="I3395" i="1"/>
  <c r="J3395" i="1"/>
  <c r="I3396" i="1"/>
  <c r="J3396" i="1"/>
  <c r="I3397" i="1"/>
  <c r="J3397" i="1"/>
  <c r="I3398" i="1"/>
  <c r="J3398" i="1"/>
  <c r="I3399" i="1"/>
  <c r="J3399" i="1"/>
  <c r="I3400" i="1"/>
  <c r="J3400" i="1"/>
  <c r="I3401" i="1"/>
  <c r="J3401" i="1"/>
  <c r="I3402" i="1"/>
  <c r="J3402" i="1"/>
  <c r="I3403" i="1"/>
  <c r="J3403" i="1"/>
  <c r="I3404" i="1"/>
  <c r="J3404" i="1"/>
  <c r="I3405" i="1"/>
  <c r="J3405" i="1"/>
  <c r="I3406" i="1"/>
  <c r="J3406" i="1"/>
  <c r="I3407" i="1"/>
  <c r="J3407" i="1"/>
  <c r="I3408" i="1"/>
  <c r="J3408" i="1"/>
  <c r="I3409" i="1"/>
  <c r="J3409" i="1"/>
  <c r="I3410" i="1"/>
  <c r="J3410" i="1"/>
  <c r="I3411" i="1"/>
  <c r="J3411" i="1"/>
  <c r="I3412" i="1"/>
  <c r="J3412" i="1"/>
  <c r="I3413" i="1"/>
  <c r="J3413" i="1"/>
  <c r="I3414" i="1"/>
  <c r="J3414" i="1"/>
  <c r="I3415" i="1"/>
  <c r="J3415" i="1"/>
  <c r="I3416" i="1"/>
  <c r="J3416" i="1"/>
  <c r="I3417" i="1"/>
  <c r="J3417" i="1"/>
  <c r="I3418" i="1"/>
  <c r="J3418" i="1"/>
  <c r="I3419" i="1"/>
  <c r="J3419" i="1"/>
  <c r="I3420" i="1"/>
  <c r="J3420" i="1"/>
  <c r="I3421" i="1"/>
  <c r="J3421" i="1"/>
  <c r="I3422" i="1"/>
  <c r="J3422" i="1"/>
  <c r="I3423" i="1"/>
  <c r="J3423" i="1"/>
  <c r="I3424" i="1"/>
  <c r="J3424" i="1"/>
  <c r="I3425" i="1"/>
  <c r="J3425" i="1"/>
  <c r="I3426" i="1"/>
  <c r="J3426" i="1"/>
  <c r="I3427" i="1"/>
  <c r="J3427" i="1"/>
  <c r="I3428" i="1"/>
  <c r="J3428" i="1"/>
  <c r="I3429" i="1"/>
  <c r="J3429" i="1"/>
  <c r="I3430" i="1"/>
  <c r="J3430" i="1"/>
  <c r="I3431" i="1"/>
  <c r="J3431" i="1"/>
  <c r="I3432" i="1"/>
  <c r="J3432" i="1"/>
  <c r="I3433" i="1"/>
  <c r="J3433" i="1"/>
  <c r="I3434" i="1"/>
  <c r="J3434" i="1"/>
  <c r="I3435" i="1"/>
  <c r="J3435" i="1"/>
  <c r="I3436" i="1"/>
  <c r="J3436" i="1"/>
  <c r="I3437" i="1"/>
  <c r="J3437" i="1"/>
  <c r="I3438" i="1"/>
  <c r="J3438" i="1"/>
  <c r="I3439" i="1"/>
  <c r="J3439" i="1"/>
  <c r="I3440" i="1"/>
  <c r="J3440" i="1"/>
  <c r="I3441" i="1"/>
  <c r="J3441" i="1"/>
  <c r="I3442" i="1"/>
  <c r="J3442" i="1"/>
  <c r="I3443" i="1"/>
  <c r="J3443" i="1"/>
  <c r="I3444" i="1"/>
  <c r="J3444" i="1"/>
  <c r="I3445" i="1"/>
  <c r="J3445" i="1"/>
  <c r="I3446" i="1"/>
  <c r="J3446" i="1"/>
  <c r="I3447" i="1"/>
  <c r="J3447" i="1"/>
  <c r="I3448" i="1"/>
  <c r="J3448" i="1"/>
  <c r="I3449" i="1"/>
  <c r="J3449" i="1"/>
  <c r="I3450" i="1"/>
  <c r="J3450" i="1"/>
  <c r="I3451" i="1"/>
  <c r="J3451" i="1"/>
  <c r="I3452" i="1"/>
  <c r="J3452" i="1"/>
  <c r="I3453" i="1"/>
  <c r="J3453" i="1"/>
  <c r="I3454" i="1"/>
  <c r="J3454" i="1"/>
  <c r="I3455" i="1"/>
  <c r="J3455" i="1"/>
  <c r="I3456" i="1"/>
  <c r="J3456" i="1"/>
  <c r="I3457" i="1"/>
  <c r="J3457" i="1"/>
  <c r="I3458" i="1"/>
  <c r="J3458" i="1"/>
  <c r="I3459" i="1"/>
  <c r="J3459" i="1"/>
  <c r="I3460" i="1"/>
  <c r="J3460" i="1"/>
  <c r="I3461" i="1"/>
  <c r="J3461" i="1"/>
  <c r="I3462" i="1"/>
  <c r="J3462" i="1"/>
  <c r="I3463" i="1"/>
  <c r="J3463" i="1"/>
  <c r="I3464" i="1"/>
  <c r="J3464" i="1"/>
  <c r="I3465" i="1"/>
  <c r="J3465" i="1"/>
  <c r="I3466" i="1"/>
  <c r="J3466" i="1"/>
  <c r="I3467" i="1"/>
  <c r="J3467" i="1"/>
  <c r="I3468" i="1"/>
  <c r="J3468" i="1"/>
  <c r="I3469" i="1"/>
  <c r="J3469" i="1"/>
  <c r="I3470" i="1"/>
  <c r="J3470" i="1"/>
  <c r="I3471" i="1"/>
  <c r="J3471" i="1"/>
  <c r="I3472" i="1"/>
  <c r="J3472" i="1"/>
  <c r="I3473" i="1"/>
  <c r="J3473" i="1"/>
  <c r="I3474" i="1"/>
  <c r="J3474" i="1"/>
  <c r="I3475" i="1"/>
  <c r="J3475" i="1"/>
  <c r="I3476" i="1"/>
  <c r="J3476" i="1"/>
  <c r="I3477" i="1"/>
  <c r="J3477" i="1"/>
  <c r="I3478" i="1"/>
  <c r="J3478" i="1"/>
  <c r="I3479" i="1"/>
  <c r="J3479" i="1"/>
  <c r="I3480" i="1"/>
  <c r="J3480" i="1"/>
  <c r="I3481" i="1"/>
  <c r="J3481" i="1"/>
  <c r="I3482" i="1"/>
  <c r="J3482" i="1"/>
  <c r="I3483" i="1"/>
  <c r="J3483" i="1"/>
  <c r="I3484" i="1"/>
  <c r="J3484" i="1"/>
  <c r="I3485" i="1"/>
  <c r="J3485" i="1"/>
  <c r="I3486" i="1"/>
  <c r="J3486" i="1"/>
  <c r="I3487" i="1"/>
  <c r="J3487" i="1"/>
  <c r="I3488" i="1"/>
  <c r="J3488" i="1"/>
  <c r="I3489" i="1"/>
  <c r="J3489" i="1"/>
  <c r="I3490" i="1"/>
  <c r="J3490" i="1"/>
  <c r="I3491" i="1"/>
  <c r="J3491" i="1"/>
  <c r="I3492" i="1"/>
  <c r="J3492" i="1"/>
  <c r="I3493" i="1"/>
  <c r="J3493" i="1"/>
  <c r="I3494" i="1"/>
  <c r="J3494" i="1"/>
  <c r="I3495" i="1"/>
  <c r="J3495" i="1"/>
  <c r="I3496" i="1"/>
  <c r="J3496" i="1"/>
  <c r="I3497" i="1"/>
  <c r="J3497" i="1"/>
  <c r="I3498" i="1"/>
  <c r="J3498" i="1"/>
  <c r="I3499" i="1"/>
  <c r="J3499" i="1"/>
  <c r="I3500" i="1"/>
  <c r="J3500" i="1"/>
  <c r="I3501" i="1"/>
  <c r="J3501" i="1"/>
  <c r="I3502" i="1"/>
  <c r="J3502" i="1"/>
  <c r="I3503" i="1"/>
  <c r="J3503" i="1"/>
  <c r="I3504" i="1"/>
  <c r="J3504" i="1"/>
  <c r="I3505" i="1"/>
  <c r="J3505" i="1"/>
  <c r="I3506" i="1"/>
  <c r="J3506" i="1"/>
  <c r="I3507" i="1"/>
  <c r="J3507" i="1"/>
  <c r="I3508" i="1"/>
  <c r="J3508" i="1"/>
  <c r="I3509" i="1"/>
  <c r="J3509" i="1"/>
  <c r="I3510" i="1"/>
  <c r="J3510" i="1"/>
  <c r="I3511" i="1"/>
  <c r="J3511" i="1"/>
  <c r="I3512" i="1"/>
  <c r="J3512" i="1"/>
  <c r="I3513" i="1"/>
  <c r="J3513" i="1"/>
  <c r="I3514" i="1"/>
  <c r="J3514" i="1"/>
  <c r="I3515" i="1"/>
  <c r="J3515" i="1"/>
  <c r="I3516" i="1"/>
  <c r="J3516" i="1"/>
  <c r="I3517" i="1"/>
  <c r="J3517" i="1"/>
  <c r="I3518" i="1"/>
  <c r="J3518" i="1"/>
  <c r="I3519" i="1"/>
  <c r="J3519" i="1"/>
  <c r="I3520" i="1"/>
  <c r="J3520" i="1"/>
  <c r="I3521" i="1"/>
  <c r="J3521" i="1"/>
  <c r="I3522" i="1"/>
  <c r="J3522" i="1"/>
  <c r="I3523" i="1"/>
  <c r="J3523" i="1"/>
  <c r="I3524" i="1"/>
  <c r="J3524" i="1"/>
  <c r="I3525" i="1"/>
  <c r="J3525" i="1"/>
  <c r="I3526" i="1"/>
  <c r="J3526" i="1"/>
  <c r="I3527" i="1"/>
  <c r="J3527" i="1"/>
  <c r="I3528" i="1"/>
  <c r="J3528" i="1"/>
  <c r="I3529" i="1"/>
  <c r="J3529" i="1"/>
  <c r="I3530" i="1"/>
  <c r="J3530" i="1"/>
  <c r="I3531" i="1"/>
  <c r="J3531" i="1"/>
  <c r="I3532" i="1"/>
  <c r="J3532" i="1"/>
  <c r="I3533" i="1"/>
  <c r="J3533" i="1"/>
  <c r="I3534" i="1"/>
  <c r="J3534" i="1"/>
  <c r="I3535" i="1"/>
  <c r="J3535" i="1"/>
  <c r="I3536" i="1"/>
  <c r="J3536" i="1"/>
  <c r="I3537" i="1"/>
  <c r="J3537" i="1"/>
  <c r="I3538" i="1"/>
  <c r="J3538" i="1"/>
  <c r="I3539" i="1"/>
  <c r="J3539" i="1"/>
  <c r="I3540" i="1"/>
  <c r="J3540" i="1"/>
  <c r="I3541" i="1"/>
  <c r="J3541" i="1"/>
  <c r="I3542" i="1"/>
  <c r="J3542" i="1"/>
  <c r="I3543" i="1"/>
  <c r="J3543" i="1"/>
  <c r="I3544" i="1"/>
  <c r="J3544" i="1"/>
  <c r="I3545" i="1"/>
  <c r="J3545" i="1"/>
  <c r="I3546" i="1"/>
  <c r="J3546" i="1"/>
  <c r="I3547" i="1"/>
  <c r="J3547" i="1"/>
  <c r="I3548" i="1"/>
  <c r="J3548" i="1"/>
  <c r="I3549" i="1"/>
  <c r="J3549" i="1"/>
  <c r="I3550" i="1"/>
  <c r="J3550" i="1"/>
  <c r="I3551" i="1"/>
  <c r="J3551" i="1"/>
  <c r="I3552" i="1"/>
  <c r="J3552" i="1"/>
  <c r="I3553" i="1"/>
  <c r="J3553" i="1"/>
  <c r="I3554" i="1"/>
  <c r="J3554" i="1"/>
  <c r="I3555" i="1"/>
  <c r="J3555" i="1"/>
  <c r="I3556" i="1"/>
  <c r="J3556" i="1"/>
  <c r="I3557" i="1"/>
  <c r="J3557" i="1"/>
  <c r="I3558" i="1"/>
  <c r="J3558" i="1"/>
  <c r="I3559" i="1"/>
  <c r="J3559" i="1"/>
  <c r="I3560" i="1"/>
  <c r="J3560" i="1"/>
  <c r="I3561" i="1"/>
  <c r="J3561" i="1"/>
  <c r="I3562" i="1"/>
  <c r="J3562" i="1"/>
  <c r="I3563" i="1"/>
  <c r="J3563" i="1"/>
  <c r="I3564" i="1"/>
  <c r="J3564" i="1"/>
  <c r="I3565" i="1"/>
  <c r="J3565" i="1"/>
  <c r="I3566" i="1"/>
  <c r="J3566" i="1"/>
  <c r="I3567" i="1"/>
  <c r="J3567" i="1"/>
  <c r="I3568" i="1"/>
  <c r="J3568" i="1"/>
  <c r="I3569" i="1"/>
  <c r="J3569" i="1"/>
  <c r="I3570" i="1"/>
  <c r="J3570" i="1"/>
  <c r="I3571" i="1"/>
  <c r="J3571" i="1"/>
  <c r="I3572" i="1"/>
  <c r="J3572" i="1"/>
  <c r="I3573" i="1"/>
  <c r="J3573" i="1"/>
  <c r="I3574" i="1"/>
  <c r="J3574" i="1"/>
  <c r="I3575" i="1"/>
  <c r="J3575" i="1"/>
  <c r="I3576" i="1"/>
  <c r="J3576" i="1"/>
  <c r="I3577" i="1"/>
  <c r="J3577" i="1"/>
  <c r="I3578" i="1"/>
  <c r="J3578" i="1"/>
  <c r="I3579" i="1"/>
  <c r="J3579" i="1"/>
  <c r="I3580" i="1"/>
  <c r="J3580" i="1"/>
  <c r="I3581" i="1"/>
  <c r="J3581" i="1"/>
  <c r="I3582" i="1"/>
  <c r="J3582" i="1"/>
  <c r="I3583" i="1"/>
  <c r="J3583" i="1"/>
  <c r="I3584" i="1"/>
  <c r="J3584" i="1"/>
  <c r="I3585" i="1"/>
  <c r="J3585" i="1"/>
  <c r="I3586" i="1"/>
  <c r="J3586" i="1"/>
  <c r="I3587" i="1"/>
  <c r="J3587" i="1"/>
  <c r="I3588" i="1"/>
  <c r="J3588" i="1"/>
  <c r="I3589" i="1"/>
  <c r="J3589" i="1"/>
  <c r="I3590" i="1"/>
  <c r="J3590" i="1"/>
  <c r="I3591" i="1"/>
  <c r="J3591" i="1"/>
  <c r="I3592" i="1"/>
  <c r="J3592" i="1"/>
  <c r="I3593" i="1"/>
  <c r="J3593" i="1"/>
  <c r="I3594" i="1"/>
  <c r="J3594" i="1"/>
  <c r="I3595" i="1"/>
  <c r="J3595" i="1"/>
  <c r="I3596" i="1"/>
  <c r="J3596" i="1"/>
  <c r="I3597" i="1"/>
  <c r="J3597" i="1"/>
  <c r="I3598" i="1"/>
  <c r="J3598" i="1"/>
  <c r="I3599" i="1"/>
  <c r="J3599" i="1"/>
  <c r="I3600" i="1"/>
  <c r="J3600" i="1"/>
  <c r="I3601" i="1"/>
  <c r="J3601" i="1"/>
  <c r="I3602" i="1"/>
  <c r="J3602" i="1"/>
  <c r="I3603" i="1"/>
  <c r="J3603" i="1"/>
  <c r="I3604" i="1"/>
  <c r="J3604" i="1"/>
  <c r="I3605" i="1"/>
  <c r="J3605" i="1"/>
  <c r="I3606" i="1"/>
  <c r="J3606" i="1"/>
  <c r="I3607" i="1"/>
  <c r="J3607" i="1"/>
  <c r="I3608" i="1"/>
  <c r="J3608" i="1"/>
  <c r="I3609" i="1"/>
  <c r="J3609" i="1"/>
  <c r="I3610" i="1"/>
  <c r="J3610" i="1"/>
  <c r="I3611" i="1"/>
  <c r="J3611" i="1"/>
  <c r="I3612" i="1"/>
  <c r="J3612" i="1"/>
  <c r="I3613" i="1"/>
  <c r="J3613" i="1"/>
  <c r="I3614" i="1"/>
  <c r="J3614" i="1"/>
  <c r="I3615" i="1"/>
  <c r="J3615" i="1"/>
  <c r="I3616" i="1"/>
  <c r="J3616" i="1"/>
  <c r="I3617" i="1"/>
  <c r="J3617" i="1"/>
  <c r="I3618" i="1"/>
  <c r="J3618" i="1"/>
  <c r="I3619" i="1"/>
  <c r="J3619" i="1"/>
  <c r="I3620" i="1"/>
  <c r="J3620" i="1"/>
  <c r="I3621" i="1"/>
  <c r="J3621" i="1"/>
  <c r="I3622" i="1"/>
  <c r="J3622" i="1"/>
  <c r="I3623" i="1"/>
  <c r="J3623" i="1"/>
  <c r="I3624" i="1"/>
  <c r="J3624" i="1"/>
  <c r="I3625" i="1"/>
  <c r="J3625" i="1"/>
  <c r="I3626" i="1"/>
  <c r="J3626" i="1"/>
  <c r="I3627" i="1"/>
  <c r="J3627" i="1"/>
  <c r="I3628" i="1"/>
  <c r="J3628" i="1"/>
  <c r="I3629" i="1"/>
  <c r="J3629" i="1"/>
  <c r="I3630" i="1"/>
  <c r="J3630" i="1"/>
  <c r="I3631" i="1"/>
  <c r="J3631" i="1"/>
  <c r="I3632" i="1"/>
  <c r="J3632" i="1"/>
  <c r="I3633" i="1"/>
  <c r="J3633" i="1"/>
  <c r="I3634" i="1"/>
  <c r="J3634" i="1"/>
  <c r="I3635" i="1"/>
  <c r="J3635" i="1"/>
  <c r="I3636" i="1"/>
  <c r="J3636" i="1"/>
  <c r="I3637" i="1"/>
  <c r="J3637" i="1"/>
  <c r="I3638" i="1"/>
  <c r="J3638" i="1"/>
  <c r="I3639" i="1"/>
  <c r="J3639" i="1"/>
  <c r="I3640" i="1"/>
  <c r="J3640" i="1"/>
  <c r="I3641" i="1"/>
  <c r="J3641" i="1"/>
  <c r="I3642" i="1"/>
  <c r="J3642" i="1"/>
  <c r="I3643" i="1"/>
  <c r="J3643" i="1"/>
  <c r="I3644" i="1"/>
  <c r="J3644" i="1"/>
  <c r="I3645" i="1"/>
  <c r="J3645" i="1"/>
  <c r="I3646" i="1"/>
  <c r="J3646" i="1"/>
  <c r="I3647" i="1"/>
  <c r="J3647" i="1"/>
  <c r="I3648" i="1"/>
  <c r="J3648" i="1"/>
  <c r="I3649" i="1"/>
  <c r="J3649" i="1"/>
  <c r="I3650" i="1"/>
  <c r="J3650" i="1"/>
  <c r="I3651" i="1"/>
  <c r="J3651" i="1"/>
  <c r="I3652" i="1"/>
  <c r="J3652" i="1"/>
  <c r="I3653" i="1"/>
  <c r="J3653" i="1"/>
  <c r="I3654" i="1"/>
  <c r="J3654" i="1"/>
  <c r="I3655" i="1"/>
  <c r="J3655" i="1"/>
  <c r="I3656" i="1"/>
  <c r="J3656" i="1"/>
  <c r="I3657" i="1"/>
  <c r="J3657" i="1"/>
  <c r="I3658" i="1"/>
  <c r="J3658" i="1"/>
  <c r="I3659" i="1"/>
  <c r="J3659" i="1"/>
  <c r="I3660" i="1"/>
  <c r="J3660" i="1"/>
  <c r="I3661" i="1"/>
  <c r="J3661" i="1"/>
  <c r="I3662" i="1"/>
  <c r="J3662" i="1"/>
  <c r="I3663" i="1"/>
  <c r="J3663" i="1"/>
  <c r="I3664" i="1"/>
  <c r="J3664" i="1"/>
  <c r="I3665" i="1"/>
  <c r="J3665" i="1"/>
  <c r="I3666" i="1"/>
  <c r="J3666" i="1"/>
  <c r="I3667" i="1"/>
  <c r="J3667" i="1"/>
  <c r="I3668" i="1"/>
  <c r="J3668" i="1"/>
  <c r="I3669" i="1"/>
  <c r="J3669" i="1"/>
  <c r="I3670" i="1"/>
  <c r="J3670" i="1"/>
  <c r="I3671" i="1"/>
  <c r="J3671" i="1"/>
  <c r="I3672" i="1"/>
  <c r="J3672" i="1"/>
  <c r="I3673" i="1"/>
  <c r="J3673" i="1"/>
  <c r="I3674" i="1"/>
  <c r="J3674" i="1"/>
  <c r="I3675" i="1"/>
  <c r="J3675" i="1"/>
  <c r="I3676" i="1"/>
  <c r="J3676" i="1"/>
  <c r="I3677" i="1"/>
  <c r="J3677" i="1"/>
  <c r="I3678" i="1"/>
  <c r="J3678" i="1"/>
  <c r="I3679" i="1"/>
  <c r="J3679" i="1"/>
  <c r="I3680" i="1"/>
  <c r="J3680" i="1"/>
  <c r="I3681" i="1"/>
  <c r="J3681" i="1"/>
  <c r="I3682" i="1"/>
  <c r="J3682" i="1"/>
  <c r="I3683" i="1"/>
  <c r="J3683" i="1"/>
  <c r="I3684" i="1"/>
  <c r="J3684" i="1"/>
  <c r="I3685" i="1"/>
  <c r="J3685" i="1"/>
  <c r="I3686" i="1"/>
  <c r="J3686" i="1"/>
  <c r="I3687" i="1"/>
  <c r="J3687" i="1"/>
  <c r="I3688" i="1"/>
  <c r="J3688" i="1"/>
  <c r="I3689" i="1"/>
  <c r="J3689" i="1"/>
  <c r="I3690" i="1"/>
  <c r="J3690" i="1"/>
  <c r="I3691" i="1"/>
  <c r="J3691" i="1"/>
  <c r="I3692" i="1"/>
  <c r="J3692" i="1"/>
  <c r="I3693" i="1"/>
  <c r="J3693" i="1"/>
  <c r="I3694" i="1"/>
  <c r="J3694" i="1"/>
  <c r="I3695" i="1"/>
  <c r="J3695" i="1"/>
  <c r="I3696" i="1"/>
  <c r="J3696" i="1"/>
  <c r="I3697" i="1"/>
  <c r="J3697" i="1"/>
  <c r="I3698" i="1"/>
  <c r="J3698" i="1"/>
  <c r="I3699" i="1"/>
  <c r="J3699" i="1"/>
  <c r="I3700" i="1"/>
  <c r="J3700" i="1"/>
  <c r="I3701" i="1"/>
  <c r="J3701" i="1"/>
  <c r="I3702" i="1"/>
  <c r="J3702" i="1"/>
  <c r="I3703" i="1"/>
  <c r="J3703" i="1"/>
  <c r="I3704" i="1"/>
  <c r="J3704" i="1"/>
  <c r="I3705" i="1"/>
  <c r="J3705" i="1"/>
  <c r="I3706" i="1"/>
  <c r="J3706" i="1"/>
  <c r="I3707" i="1"/>
  <c r="J3707" i="1"/>
  <c r="I3708" i="1"/>
  <c r="J3708" i="1"/>
  <c r="I3709" i="1"/>
  <c r="J3709" i="1"/>
  <c r="I3710" i="1"/>
  <c r="J3710" i="1"/>
  <c r="I3711" i="1"/>
  <c r="J3711" i="1"/>
  <c r="I3712" i="1"/>
  <c r="J3712" i="1"/>
  <c r="I3713" i="1"/>
  <c r="J3713" i="1"/>
  <c r="I3714" i="1"/>
  <c r="J3714" i="1"/>
  <c r="I3715" i="1"/>
  <c r="J3715" i="1"/>
  <c r="I3716" i="1"/>
  <c r="J3716" i="1"/>
  <c r="I3717" i="1"/>
  <c r="J3717" i="1"/>
  <c r="I3718" i="1"/>
  <c r="J3718" i="1"/>
  <c r="I3719" i="1"/>
  <c r="J3719" i="1"/>
  <c r="I3720" i="1"/>
  <c r="J3720" i="1"/>
  <c r="I3721" i="1"/>
  <c r="J3721" i="1"/>
  <c r="I3722" i="1"/>
  <c r="J3722" i="1"/>
  <c r="I3723" i="1"/>
  <c r="J3723" i="1"/>
  <c r="I3724" i="1"/>
  <c r="J3724" i="1"/>
  <c r="I3725" i="1"/>
  <c r="J3725" i="1"/>
  <c r="I3726" i="1"/>
  <c r="J3726" i="1"/>
  <c r="I3727" i="1"/>
  <c r="J3727" i="1"/>
  <c r="I3728" i="1"/>
  <c r="J3728" i="1"/>
  <c r="I3729" i="1"/>
  <c r="J3729" i="1"/>
  <c r="I3730" i="1"/>
  <c r="J3730" i="1"/>
  <c r="I3731" i="1"/>
  <c r="J3731" i="1"/>
  <c r="I3732" i="1"/>
  <c r="J3732" i="1"/>
  <c r="I3733" i="1"/>
  <c r="J3733" i="1"/>
  <c r="I3734" i="1"/>
  <c r="J3734" i="1"/>
  <c r="I3735" i="1"/>
  <c r="J3735" i="1"/>
  <c r="I3736" i="1"/>
  <c r="J3736" i="1"/>
  <c r="I3737" i="1"/>
  <c r="J3737" i="1"/>
  <c r="I3738" i="1"/>
  <c r="J3738" i="1"/>
  <c r="I3739" i="1"/>
  <c r="J3739" i="1"/>
  <c r="I3740" i="1"/>
  <c r="J3740" i="1"/>
  <c r="I3741" i="1"/>
  <c r="J3741" i="1"/>
  <c r="I3742" i="1"/>
  <c r="J3742" i="1"/>
  <c r="I3743" i="1"/>
  <c r="J3743" i="1"/>
  <c r="I3744" i="1"/>
  <c r="J3744" i="1"/>
  <c r="I3745" i="1"/>
  <c r="J3745" i="1"/>
  <c r="I3746" i="1"/>
  <c r="J3746" i="1"/>
  <c r="I3747" i="1"/>
  <c r="J3747" i="1"/>
  <c r="I3748" i="1"/>
  <c r="J3748" i="1"/>
  <c r="I3749" i="1"/>
  <c r="J3749" i="1"/>
  <c r="I3750" i="1"/>
  <c r="J3750" i="1"/>
  <c r="I3751" i="1"/>
  <c r="J3751" i="1"/>
  <c r="I3752" i="1"/>
  <c r="J3752" i="1"/>
  <c r="I3753" i="1"/>
  <c r="J3753" i="1"/>
  <c r="I3754" i="1"/>
  <c r="J3754" i="1"/>
  <c r="I3755" i="1"/>
  <c r="J3755" i="1"/>
  <c r="I3756" i="1"/>
  <c r="J3756" i="1"/>
  <c r="I3757" i="1"/>
  <c r="J3757" i="1"/>
  <c r="I3758" i="1"/>
  <c r="J3758" i="1"/>
  <c r="I3759" i="1"/>
  <c r="J3759" i="1"/>
  <c r="I3760" i="1"/>
  <c r="J3760" i="1"/>
  <c r="I3761" i="1"/>
  <c r="J3761" i="1"/>
  <c r="I3762" i="1"/>
  <c r="J3762" i="1"/>
  <c r="I3763" i="1"/>
  <c r="J3763" i="1"/>
  <c r="I3764" i="1"/>
  <c r="J3764" i="1"/>
  <c r="I3765" i="1"/>
  <c r="J3765" i="1"/>
  <c r="I3766" i="1"/>
  <c r="J3766" i="1"/>
  <c r="I3767" i="1"/>
  <c r="J3767" i="1"/>
  <c r="I3768" i="1"/>
  <c r="J3768" i="1"/>
  <c r="I3769" i="1"/>
  <c r="J3769" i="1"/>
  <c r="I3770" i="1"/>
  <c r="J3770" i="1"/>
  <c r="I3771" i="1"/>
  <c r="J3771" i="1"/>
  <c r="I3772" i="1"/>
  <c r="J3772" i="1"/>
  <c r="I3773" i="1"/>
  <c r="J3773" i="1"/>
  <c r="I3774" i="1"/>
  <c r="J3774" i="1"/>
  <c r="I3775" i="1"/>
  <c r="J3775" i="1"/>
  <c r="I3776" i="1"/>
  <c r="J3776" i="1"/>
  <c r="I3777" i="1"/>
  <c r="J3777" i="1"/>
  <c r="I3778" i="1"/>
  <c r="J3778" i="1"/>
  <c r="I3779" i="1"/>
  <c r="J3779" i="1"/>
  <c r="I3780" i="1"/>
  <c r="J3780" i="1"/>
  <c r="I3781" i="1"/>
  <c r="J3781" i="1"/>
  <c r="I3782" i="1"/>
  <c r="J3782" i="1"/>
  <c r="I3783" i="1"/>
  <c r="J3783" i="1"/>
  <c r="I3784" i="1"/>
  <c r="J3784" i="1"/>
  <c r="I3785" i="1"/>
  <c r="J3785" i="1"/>
  <c r="I3786" i="1"/>
  <c r="J3786" i="1"/>
  <c r="I3787" i="1"/>
  <c r="J3787" i="1"/>
  <c r="I3788" i="1"/>
  <c r="J3788" i="1"/>
  <c r="I3789" i="1"/>
  <c r="J3789" i="1"/>
  <c r="I3790" i="1"/>
  <c r="J3790" i="1"/>
  <c r="I3791" i="1"/>
  <c r="J3791" i="1"/>
  <c r="I3792" i="1"/>
  <c r="J3792" i="1"/>
  <c r="I3793" i="1"/>
  <c r="J3793" i="1"/>
  <c r="I3794" i="1"/>
  <c r="J3794" i="1"/>
  <c r="I3795" i="1"/>
  <c r="J3795" i="1"/>
  <c r="I3796" i="1"/>
  <c r="J3796" i="1"/>
  <c r="I3797" i="1"/>
  <c r="J3797" i="1"/>
  <c r="I3798" i="1"/>
  <c r="J3798" i="1"/>
  <c r="I3799" i="1"/>
  <c r="J3799" i="1"/>
  <c r="I3800" i="1"/>
  <c r="J3800" i="1"/>
  <c r="I3801" i="1"/>
  <c r="J3801" i="1"/>
  <c r="I3802" i="1"/>
  <c r="J3802" i="1"/>
  <c r="I3803" i="1"/>
  <c r="J3803" i="1"/>
  <c r="I3804" i="1"/>
  <c r="J3804" i="1"/>
  <c r="I3805" i="1"/>
  <c r="J3805" i="1"/>
  <c r="I3806" i="1"/>
  <c r="J3806" i="1"/>
  <c r="I3807" i="1"/>
  <c r="J3807" i="1"/>
  <c r="I3808" i="1"/>
  <c r="J3808" i="1"/>
  <c r="I3809" i="1"/>
  <c r="J3809" i="1"/>
  <c r="I3810" i="1"/>
  <c r="J3810" i="1"/>
  <c r="I3811" i="1"/>
  <c r="J3811" i="1"/>
  <c r="I3812" i="1"/>
  <c r="J3812" i="1"/>
  <c r="I3813" i="1"/>
  <c r="J3813" i="1"/>
  <c r="I3814" i="1"/>
  <c r="J3814" i="1"/>
  <c r="I3815" i="1"/>
  <c r="J3815" i="1"/>
  <c r="I3816" i="1"/>
  <c r="J3816" i="1"/>
  <c r="I3817" i="1"/>
  <c r="J3817" i="1"/>
  <c r="I3818" i="1"/>
  <c r="J3818" i="1"/>
  <c r="I3819" i="1"/>
  <c r="J3819" i="1"/>
  <c r="I3820" i="1"/>
  <c r="J3820" i="1"/>
  <c r="I3821" i="1"/>
  <c r="J3821" i="1"/>
  <c r="I3822" i="1"/>
  <c r="J3822" i="1"/>
  <c r="I3823" i="1"/>
  <c r="J3823" i="1"/>
  <c r="I3824" i="1"/>
  <c r="J3824" i="1"/>
  <c r="I3825" i="1"/>
  <c r="J3825" i="1"/>
  <c r="I3826" i="1"/>
  <c r="J3826" i="1"/>
  <c r="I3827" i="1"/>
  <c r="J3827" i="1"/>
  <c r="I3828" i="1"/>
  <c r="J3828" i="1"/>
  <c r="I3829" i="1"/>
  <c r="J3829" i="1"/>
  <c r="I3830" i="1"/>
  <c r="J3830" i="1"/>
  <c r="I3831" i="1"/>
  <c r="J3831" i="1"/>
  <c r="I3832" i="1"/>
  <c r="J3832" i="1"/>
  <c r="I3833" i="1"/>
  <c r="J3833" i="1"/>
  <c r="I3834" i="1"/>
  <c r="J3834" i="1"/>
  <c r="I3835" i="1"/>
  <c r="J3835" i="1"/>
  <c r="I3836" i="1"/>
  <c r="J3836" i="1"/>
  <c r="I3837" i="1"/>
  <c r="J3837" i="1"/>
  <c r="I3838" i="1"/>
  <c r="J3838" i="1"/>
  <c r="I3839" i="1"/>
  <c r="J3839" i="1"/>
  <c r="I3840" i="1"/>
  <c r="J3840" i="1"/>
  <c r="I3841" i="1"/>
  <c r="J3841" i="1"/>
  <c r="I3842" i="1"/>
  <c r="J3842" i="1"/>
  <c r="I3843" i="1"/>
  <c r="J3843" i="1"/>
  <c r="I3844" i="1"/>
  <c r="J3844" i="1"/>
  <c r="I3845" i="1"/>
  <c r="J3845" i="1"/>
  <c r="I3846" i="1"/>
  <c r="J3846" i="1"/>
  <c r="I3847" i="1"/>
  <c r="J3847" i="1"/>
  <c r="I3848" i="1"/>
  <c r="J3848" i="1"/>
  <c r="I3849" i="1"/>
  <c r="J3849" i="1"/>
  <c r="I3850" i="1"/>
  <c r="J3850" i="1"/>
  <c r="I3851" i="1"/>
  <c r="J3851" i="1"/>
  <c r="I3852" i="1"/>
  <c r="J3852" i="1"/>
  <c r="I3853" i="1"/>
  <c r="J3853" i="1"/>
  <c r="I3854" i="1"/>
  <c r="J3854" i="1"/>
  <c r="I3855" i="1"/>
  <c r="J3855" i="1"/>
  <c r="I3856" i="1"/>
  <c r="J3856" i="1"/>
  <c r="I3857" i="1"/>
  <c r="J3857" i="1"/>
  <c r="I3858" i="1"/>
  <c r="J3858" i="1"/>
  <c r="I3859" i="1"/>
  <c r="J3859" i="1"/>
  <c r="I3860" i="1"/>
  <c r="J3860" i="1"/>
  <c r="I3861" i="1"/>
  <c r="J3861" i="1"/>
  <c r="I3862" i="1"/>
  <c r="J3862" i="1"/>
  <c r="I3863" i="1"/>
  <c r="J3863" i="1"/>
  <c r="I3864" i="1"/>
  <c r="J3864" i="1"/>
  <c r="I3865" i="1"/>
  <c r="J3865" i="1"/>
  <c r="I3866" i="1"/>
  <c r="J3866" i="1"/>
  <c r="I3867" i="1"/>
  <c r="J3867" i="1"/>
  <c r="I3868" i="1"/>
  <c r="J3868" i="1"/>
  <c r="I3869" i="1"/>
  <c r="J3869" i="1"/>
  <c r="I3870" i="1"/>
  <c r="J3870" i="1"/>
  <c r="I3871" i="1"/>
  <c r="J3871" i="1"/>
  <c r="I3872" i="1"/>
  <c r="J3872" i="1"/>
  <c r="I3873" i="1"/>
  <c r="J3873" i="1"/>
  <c r="I3874" i="1"/>
  <c r="J3874" i="1"/>
  <c r="I3875" i="1"/>
  <c r="J3875" i="1"/>
  <c r="I3876" i="1"/>
  <c r="J3876" i="1"/>
  <c r="I3877" i="1"/>
  <c r="J3877" i="1"/>
  <c r="I3878" i="1"/>
  <c r="J3878" i="1"/>
  <c r="I3879" i="1"/>
  <c r="J3879" i="1"/>
  <c r="I3880" i="1"/>
  <c r="J3880" i="1"/>
  <c r="I3881" i="1"/>
  <c r="J3881" i="1"/>
  <c r="I3882" i="1"/>
  <c r="J3882" i="1"/>
  <c r="I3883" i="1"/>
  <c r="J3883" i="1"/>
  <c r="I3884" i="1"/>
  <c r="J3884" i="1"/>
  <c r="I3885" i="1"/>
  <c r="J3885" i="1"/>
  <c r="I3886" i="1"/>
  <c r="J3886" i="1"/>
  <c r="I3887" i="1"/>
  <c r="J3887" i="1"/>
  <c r="I3888" i="1"/>
  <c r="J3888" i="1"/>
  <c r="I3889" i="1"/>
  <c r="J3889" i="1"/>
  <c r="I3890" i="1"/>
  <c r="J3890" i="1"/>
  <c r="I3891" i="1"/>
  <c r="J3891" i="1"/>
  <c r="I3892" i="1"/>
  <c r="J3892" i="1"/>
  <c r="I3893" i="1"/>
  <c r="J3893" i="1"/>
  <c r="I3894" i="1"/>
  <c r="J3894" i="1"/>
  <c r="I3895" i="1"/>
  <c r="J3895" i="1"/>
  <c r="I3896" i="1"/>
  <c r="J3896" i="1"/>
  <c r="I3897" i="1"/>
  <c r="J3897" i="1"/>
  <c r="I3898" i="1"/>
  <c r="J3898" i="1"/>
  <c r="I3899" i="1"/>
  <c r="J3899" i="1"/>
  <c r="I3900" i="1"/>
  <c r="J3900" i="1"/>
  <c r="I3901" i="1"/>
  <c r="J3901" i="1"/>
  <c r="I3902" i="1"/>
  <c r="J3902" i="1"/>
  <c r="I3903" i="1"/>
  <c r="J3903" i="1"/>
  <c r="I3904" i="1"/>
  <c r="J3904" i="1"/>
  <c r="I3905" i="1"/>
  <c r="J3905" i="1"/>
  <c r="I3906" i="1"/>
  <c r="J3906" i="1"/>
  <c r="I3907" i="1"/>
  <c r="J3907" i="1"/>
  <c r="I3908" i="1"/>
  <c r="J3908" i="1"/>
  <c r="I3909" i="1"/>
  <c r="J3909" i="1"/>
  <c r="I3910" i="1"/>
  <c r="J3910" i="1"/>
  <c r="I3911" i="1"/>
  <c r="J3911" i="1"/>
  <c r="I3912" i="1"/>
  <c r="J3912" i="1"/>
  <c r="I3913" i="1"/>
  <c r="J3913" i="1"/>
  <c r="I3914" i="1"/>
  <c r="J3914" i="1"/>
  <c r="I3915" i="1"/>
  <c r="J3915" i="1"/>
  <c r="I3916" i="1"/>
  <c r="J3916" i="1"/>
  <c r="I3917" i="1"/>
  <c r="J3917" i="1"/>
  <c r="I3918" i="1"/>
  <c r="J3918" i="1"/>
  <c r="I3919" i="1"/>
  <c r="J3919" i="1"/>
  <c r="I3920" i="1"/>
  <c r="J3920" i="1"/>
  <c r="I3921" i="1"/>
  <c r="J3921" i="1"/>
  <c r="I3922" i="1"/>
  <c r="J3922" i="1"/>
  <c r="I3923" i="1"/>
  <c r="J3923" i="1"/>
  <c r="I3924" i="1"/>
  <c r="J3924" i="1"/>
  <c r="I3925" i="1"/>
  <c r="J3925" i="1"/>
  <c r="I3926" i="1"/>
  <c r="J3926" i="1"/>
  <c r="I3927" i="1"/>
  <c r="J3927" i="1"/>
  <c r="I3928" i="1"/>
  <c r="J3928" i="1"/>
  <c r="I3929" i="1"/>
  <c r="J3929" i="1"/>
  <c r="I3930" i="1"/>
  <c r="J3930" i="1"/>
  <c r="I3931" i="1"/>
  <c r="J3931" i="1"/>
  <c r="I3932" i="1"/>
  <c r="J3932" i="1"/>
  <c r="I3933" i="1"/>
  <c r="J3933" i="1"/>
  <c r="I3934" i="1"/>
  <c r="J3934" i="1"/>
  <c r="I3935" i="1"/>
  <c r="J3935" i="1"/>
  <c r="I3936" i="1"/>
  <c r="J3936" i="1"/>
  <c r="I3937" i="1"/>
  <c r="J3937" i="1"/>
  <c r="I3938" i="1"/>
  <c r="J3938" i="1"/>
  <c r="I3939" i="1"/>
  <c r="J3939" i="1"/>
  <c r="I3940" i="1"/>
  <c r="J3940" i="1"/>
  <c r="I3941" i="1"/>
  <c r="J3941" i="1"/>
  <c r="I3942" i="1"/>
  <c r="J3942" i="1"/>
  <c r="I3943" i="1"/>
  <c r="J3943" i="1"/>
  <c r="I3944" i="1"/>
  <c r="J3944" i="1"/>
  <c r="I3945" i="1"/>
  <c r="J3945" i="1"/>
  <c r="I3946" i="1"/>
  <c r="J3946" i="1"/>
  <c r="I3947" i="1"/>
  <c r="J3947" i="1"/>
  <c r="I3948" i="1"/>
  <c r="J3948" i="1"/>
  <c r="I3949" i="1"/>
  <c r="J3949" i="1"/>
  <c r="I3950" i="1"/>
  <c r="J3950" i="1"/>
  <c r="I3951" i="1"/>
  <c r="J3951" i="1"/>
  <c r="I3952" i="1"/>
  <c r="J3952" i="1"/>
  <c r="I3953" i="1"/>
  <c r="J3953" i="1"/>
  <c r="I3954" i="1"/>
  <c r="J3954" i="1"/>
  <c r="I3955" i="1"/>
  <c r="J3955" i="1"/>
  <c r="I3956" i="1"/>
  <c r="J3956" i="1"/>
  <c r="I3957" i="1"/>
  <c r="J3957" i="1"/>
  <c r="I3958" i="1"/>
  <c r="J3958" i="1"/>
  <c r="I3959" i="1"/>
  <c r="J3959" i="1"/>
  <c r="I3960" i="1"/>
  <c r="J3960" i="1"/>
  <c r="I3961" i="1"/>
  <c r="J3961" i="1"/>
  <c r="I3962" i="1"/>
  <c r="J3962" i="1"/>
  <c r="I3963" i="1"/>
  <c r="J3963" i="1"/>
  <c r="I3964" i="1"/>
  <c r="J3964" i="1"/>
  <c r="I3965" i="1"/>
  <c r="J3965" i="1"/>
  <c r="I3966" i="1"/>
  <c r="J3966" i="1"/>
  <c r="I3967" i="1"/>
  <c r="J3967" i="1"/>
  <c r="I3968" i="1"/>
  <c r="J3968" i="1"/>
  <c r="I3969" i="1"/>
  <c r="J3969" i="1"/>
  <c r="I3970" i="1"/>
  <c r="J3970" i="1"/>
  <c r="I3971" i="1"/>
  <c r="J3971" i="1"/>
  <c r="I3972" i="1"/>
  <c r="J3972" i="1"/>
  <c r="I3973" i="1"/>
  <c r="J3973" i="1"/>
  <c r="I3974" i="1"/>
  <c r="J3974" i="1"/>
  <c r="I3975" i="1"/>
  <c r="J3975" i="1"/>
  <c r="I3976" i="1"/>
  <c r="J3976" i="1"/>
  <c r="I3977" i="1"/>
  <c r="J3977" i="1"/>
  <c r="I3978" i="1"/>
  <c r="J3978" i="1"/>
  <c r="I3979" i="1"/>
  <c r="J3979" i="1"/>
  <c r="I3980" i="1"/>
  <c r="J3980" i="1"/>
  <c r="I3981" i="1"/>
  <c r="J3981" i="1"/>
  <c r="I3982" i="1"/>
  <c r="J3982" i="1"/>
  <c r="I3983" i="1"/>
  <c r="J3983" i="1"/>
  <c r="I3984" i="1"/>
  <c r="J3984" i="1"/>
  <c r="I3985" i="1"/>
  <c r="J3985" i="1"/>
  <c r="I3986" i="1"/>
  <c r="J3986" i="1"/>
  <c r="I3987" i="1"/>
  <c r="J3987" i="1"/>
  <c r="I3988" i="1"/>
  <c r="J3988" i="1"/>
  <c r="I3989" i="1"/>
  <c r="J3989" i="1"/>
  <c r="I3990" i="1"/>
  <c r="J3990" i="1"/>
  <c r="I3991" i="1"/>
  <c r="J3991" i="1"/>
  <c r="I3992" i="1"/>
  <c r="J3992" i="1"/>
  <c r="I3993" i="1"/>
  <c r="J3993" i="1"/>
  <c r="I3994" i="1"/>
  <c r="J3994" i="1"/>
  <c r="I3995" i="1"/>
  <c r="J3995" i="1"/>
  <c r="I3996" i="1"/>
  <c r="J3996" i="1"/>
  <c r="I3997" i="1"/>
  <c r="J3997" i="1"/>
  <c r="I3998" i="1"/>
  <c r="J3998" i="1"/>
  <c r="I3999" i="1"/>
  <c r="J3999" i="1"/>
  <c r="I4000" i="1"/>
  <c r="J4000" i="1"/>
  <c r="I4001" i="1"/>
  <c r="J4001" i="1"/>
  <c r="I4002" i="1"/>
  <c r="J4002" i="1"/>
  <c r="I4003" i="1"/>
  <c r="J4003" i="1"/>
  <c r="I4004" i="1"/>
  <c r="J4004" i="1"/>
  <c r="I4005" i="1"/>
  <c r="J4005" i="1"/>
  <c r="I4006" i="1"/>
  <c r="J4006" i="1"/>
  <c r="I4007" i="1"/>
  <c r="J4007" i="1"/>
  <c r="I4008" i="1"/>
  <c r="J4008" i="1"/>
  <c r="I4009" i="1"/>
  <c r="J4009" i="1"/>
  <c r="I4010" i="1"/>
  <c r="J4010" i="1"/>
  <c r="I4011" i="1"/>
  <c r="J4011" i="1"/>
  <c r="I4012" i="1"/>
  <c r="J4012" i="1"/>
  <c r="I4013" i="1"/>
  <c r="J4013" i="1"/>
  <c r="I4014" i="1"/>
  <c r="J4014" i="1"/>
  <c r="I4015" i="1"/>
  <c r="J4015" i="1"/>
  <c r="I4016" i="1"/>
  <c r="J4016" i="1"/>
  <c r="I4017" i="1"/>
  <c r="J4017" i="1"/>
  <c r="I4018" i="1"/>
  <c r="J4018" i="1"/>
  <c r="I4019" i="1"/>
  <c r="J4019" i="1"/>
  <c r="I4020" i="1"/>
  <c r="J4020" i="1"/>
  <c r="I4021" i="1"/>
  <c r="J4021" i="1"/>
  <c r="I4022" i="1"/>
  <c r="J4022" i="1"/>
  <c r="I4023" i="1"/>
  <c r="J4023" i="1"/>
  <c r="I4024" i="1"/>
  <c r="J4024" i="1"/>
  <c r="I4025" i="1"/>
  <c r="J4025" i="1"/>
  <c r="I4026" i="1"/>
  <c r="J4026" i="1"/>
  <c r="I4027" i="1"/>
  <c r="J4027" i="1"/>
  <c r="I4028" i="1"/>
  <c r="J4028" i="1"/>
  <c r="I4029" i="1"/>
  <c r="J4029" i="1"/>
  <c r="I4030" i="1"/>
  <c r="J4030" i="1"/>
  <c r="I4031" i="1"/>
  <c r="J4031" i="1"/>
  <c r="I4032" i="1"/>
  <c r="J4032" i="1"/>
  <c r="I4033" i="1"/>
  <c r="J4033" i="1"/>
  <c r="I4034" i="1"/>
  <c r="J4034" i="1"/>
  <c r="I4035" i="1"/>
  <c r="J4035" i="1"/>
  <c r="I4036" i="1"/>
  <c r="J4036" i="1"/>
  <c r="I4037" i="1"/>
  <c r="J4037" i="1"/>
  <c r="I4038" i="1"/>
  <c r="J4038" i="1"/>
  <c r="I4039" i="1"/>
  <c r="J4039" i="1"/>
  <c r="I4040" i="1"/>
  <c r="J4040" i="1"/>
  <c r="I4041" i="1"/>
  <c r="J4041" i="1"/>
  <c r="I4042" i="1"/>
  <c r="J4042" i="1"/>
  <c r="I4043" i="1"/>
  <c r="J4043" i="1"/>
  <c r="I4044" i="1"/>
  <c r="J4044" i="1"/>
  <c r="I4045" i="1"/>
  <c r="J4045" i="1"/>
  <c r="I4046" i="1"/>
  <c r="J4046" i="1"/>
  <c r="I4047" i="1"/>
  <c r="J4047" i="1"/>
  <c r="I4048" i="1"/>
  <c r="J4048" i="1"/>
  <c r="I4049" i="1"/>
  <c r="J4049" i="1"/>
  <c r="I4050" i="1"/>
  <c r="J4050" i="1"/>
  <c r="I4051" i="1"/>
  <c r="J4051" i="1"/>
  <c r="I4052" i="1"/>
  <c r="J4052" i="1"/>
  <c r="I4053" i="1"/>
  <c r="J4053" i="1"/>
  <c r="I4054" i="1"/>
  <c r="J4054" i="1"/>
  <c r="I4055" i="1"/>
  <c r="J4055" i="1"/>
  <c r="I4056" i="1"/>
  <c r="J4056" i="1"/>
  <c r="I4057" i="1"/>
  <c r="J4057" i="1"/>
  <c r="I4058" i="1"/>
  <c r="J4058" i="1"/>
  <c r="I4059" i="1"/>
  <c r="J4059" i="1"/>
  <c r="I4060" i="1"/>
  <c r="J4060" i="1"/>
  <c r="I4061" i="1"/>
  <c r="J4061" i="1"/>
  <c r="I4062" i="1"/>
  <c r="J4062" i="1"/>
  <c r="I4063" i="1"/>
  <c r="J4063" i="1"/>
  <c r="I4064" i="1"/>
  <c r="J4064" i="1"/>
  <c r="I4065" i="1"/>
  <c r="J4065" i="1"/>
  <c r="I4066" i="1"/>
  <c r="J4066" i="1"/>
  <c r="I4067" i="1"/>
  <c r="J4067" i="1"/>
  <c r="I4068" i="1"/>
  <c r="J4068" i="1"/>
  <c r="I4069" i="1"/>
  <c r="J4069" i="1"/>
  <c r="I4070" i="1"/>
  <c r="J4070" i="1"/>
  <c r="I4071" i="1"/>
  <c r="J4071" i="1"/>
  <c r="I4072" i="1"/>
  <c r="J4072" i="1"/>
  <c r="I4073" i="1"/>
  <c r="J4073" i="1"/>
  <c r="I4074" i="1"/>
  <c r="J4074" i="1"/>
  <c r="I4075" i="1"/>
  <c r="J4075" i="1"/>
  <c r="I4076" i="1"/>
  <c r="J4076" i="1"/>
  <c r="I4077" i="1"/>
  <c r="J4077" i="1"/>
  <c r="I4078" i="1"/>
  <c r="J4078" i="1"/>
  <c r="I4079" i="1"/>
  <c r="J4079" i="1"/>
  <c r="I4080" i="1"/>
  <c r="J4080" i="1"/>
  <c r="I4081" i="1"/>
  <c r="J4081" i="1"/>
  <c r="I4082" i="1"/>
  <c r="J4082" i="1"/>
  <c r="I4083" i="1"/>
  <c r="J4083" i="1"/>
  <c r="I4084" i="1"/>
  <c r="J4084" i="1"/>
  <c r="I4085" i="1"/>
  <c r="J4085" i="1"/>
  <c r="I4086" i="1"/>
  <c r="J4086" i="1"/>
  <c r="I4087" i="1"/>
  <c r="J4087" i="1"/>
  <c r="I4088" i="1"/>
  <c r="J4088" i="1"/>
  <c r="I4089" i="1"/>
  <c r="J4089" i="1"/>
  <c r="I4090" i="1"/>
  <c r="J4090" i="1"/>
  <c r="I4091" i="1"/>
  <c r="J4091" i="1"/>
  <c r="I4092" i="1"/>
  <c r="J4092" i="1"/>
  <c r="I4093" i="1"/>
  <c r="J4093" i="1"/>
  <c r="I4094" i="1"/>
  <c r="J4094" i="1"/>
  <c r="I4095" i="1"/>
  <c r="J4095" i="1"/>
  <c r="J4096" i="1"/>
  <c r="I7" i="4"/>
  <c r="I5" i="4"/>
  <c r="I3" i="4"/>
  <c r="K5" i="2"/>
  <c r="K4" i="2"/>
  <c r="K3" i="2"/>
  <c r="K7" i="2"/>
  <c r="E4098" i="5"/>
  <c r="D27" i="19"/>
  <c r="J23" i="19"/>
  <c r="H23" i="19"/>
  <c r="E27" i="19"/>
  <c r="F27" i="19"/>
  <c r="B10" i="25"/>
  <c r="L57" i="2"/>
  <c r="C4096" i="1"/>
  <c r="D4096" i="1"/>
  <c r="F4096" i="1"/>
  <c r="G4096" i="1"/>
  <c r="H4096" i="1"/>
  <c r="I4096" i="1"/>
  <c r="F11" i="19"/>
  <c r="G11" i="4"/>
  <c r="G20" i="4"/>
  <c r="G29" i="4"/>
  <c r="G12" i="4"/>
  <c r="G21" i="4"/>
  <c r="G30" i="4"/>
  <c r="G10" i="4"/>
  <c r="G19" i="4"/>
  <c r="G28" i="4"/>
  <c r="C20" i="4"/>
  <c r="C29" i="4"/>
  <c r="D29" i="4"/>
  <c r="C21" i="4"/>
  <c r="C30" i="4"/>
  <c r="D30" i="4"/>
  <c r="C19" i="4"/>
  <c r="C28" i="4"/>
  <c r="D28" i="4"/>
  <c r="I6" i="4"/>
  <c r="I4" i="4"/>
  <c r="D20" i="4"/>
  <c r="D21" i="4"/>
  <c r="D19" i="4"/>
  <c r="E12" i="4"/>
  <c r="D11" i="4"/>
  <c r="D12" i="4"/>
  <c r="D10" i="4"/>
  <c r="N8" i="5"/>
  <c r="N9" i="5"/>
  <c r="O9" i="5"/>
  <c r="O8" i="5"/>
  <c r="O7" i="5"/>
  <c r="O10" i="5"/>
  <c r="F4096" i="5"/>
  <c r="L3" i="1"/>
  <c r="F31" i="19"/>
  <c r="G31" i="19"/>
  <c r="I23" i="19"/>
  <c r="K23" i="19"/>
  <c r="F23" i="19"/>
  <c r="K11" i="19"/>
  <c r="F12" i="19"/>
  <c r="F13" i="19"/>
  <c r="F14" i="19"/>
  <c r="F15" i="19"/>
  <c r="F16" i="19"/>
  <c r="F17" i="19"/>
  <c r="F18" i="19"/>
  <c r="F19" i="19"/>
  <c r="F20" i="19"/>
  <c r="F21" i="19"/>
  <c r="F22" i="19"/>
  <c r="H26" i="19"/>
  <c r="I26" i="19"/>
  <c r="J26" i="19"/>
  <c r="G14" i="2"/>
  <c r="G15" i="2"/>
  <c r="G16" i="2"/>
  <c r="G17" i="2"/>
  <c r="G18" i="2"/>
  <c r="G19" i="2"/>
  <c r="G20" i="2"/>
  <c r="D19" i="11"/>
  <c r="D11" i="11"/>
  <c r="D16" i="2"/>
  <c r="F16" i="2"/>
  <c r="D17" i="2"/>
  <c r="F17" i="2"/>
  <c r="D18" i="2"/>
  <c r="F18" i="2"/>
  <c r="D19" i="2"/>
  <c r="F19" i="2"/>
  <c r="D20" i="2"/>
  <c r="F20" i="2"/>
  <c r="D14" i="2"/>
  <c r="F14" i="2"/>
  <c r="D15" i="2"/>
  <c r="F15" i="2"/>
  <c r="F21" i="2"/>
  <c r="D21" i="2"/>
  <c r="D22" i="2"/>
  <c r="D38" i="4"/>
  <c r="D39" i="4"/>
  <c r="D37" i="4"/>
  <c r="G40" i="4"/>
  <c r="D40" i="4"/>
  <c r="E30" i="4"/>
  <c r="E21" i="4"/>
  <c r="E39" i="4"/>
  <c r="D45" i="2"/>
  <c r="E45" i="2"/>
  <c r="F45" i="2"/>
  <c r="D46" i="2"/>
  <c r="E46" i="2"/>
  <c r="F46" i="2"/>
  <c r="D40" i="2"/>
  <c r="E40" i="2"/>
  <c r="F40" i="2"/>
  <c r="D41" i="2"/>
  <c r="E41" i="2"/>
  <c r="F41" i="2"/>
  <c r="D42" i="2"/>
  <c r="E42" i="2"/>
  <c r="F42" i="2"/>
  <c r="D43" i="2"/>
  <c r="E43" i="2"/>
  <c r="F43" i="2"/>
  <c r="D44" i="2"/>
  <c r="E44" i="2"/>
  <c r="F44" i="2"/>
  <c r="F47" i="2"/>
  <c r="D47" i="2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D1004" i="5"/>
  <c r="D1005" i="5"/>
  <c r="D1006" i="5"/>
  <c r="D1007" i="5"/>
  <c r="D1008" i="5"/>
  <c r="D1009" i="5"/>
  <c r="D1010" i="5"/>
  <c r="D1011" i="5"/>
  <c r="D1012" i="5"/>
  <c r="D1013" i="5"/>
  <c r="D1014" i="5"/>
  <c r="D1015" i="5"/>
  <c r="D1016" i="5"/>
  <c r="D1017" i="5"/>
  <c r="D1018" i="5"/>
  <c r="D1019" i="5"/>
  <c r="D1020" i="5"/>
  <c r="D1021" i="5"/>
  <c r="D1022" i="5"/>
  <c r="D1023" i="5"/>
  <c r="D1024" i="5"/>
  <c r="D1025" i="5"/>
  <c r="D1026" i="5"/>
  <c r="D1027" i="5"/>
  <c r="D1028" i="5"/>
  <c r="D1029" i="5"/>
  <c r="D1030" i="5"/>
  <c r="D1031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D1053" i="5"/>
  <c r="D1054" i="5"/>
  <c r="D1055" i="5"/>
  <c r="D1056" i="5"/>
  <c r="D1057" i="5"/>
  <c r="D1058" i="5"/>
  <c r="D1059" i="5"/>
  <c r="D1060" i="5"/>
  <c r="D1061" i="5"/>
  <c r="D1062" i="5"/>
  <c r="D1063" i="5"/>
  <c r="D1064" i="5"/>
  <c r="D1065" i="5"/>
  <c r="D1066" i="5"/>
  <c r="D1067" i="5"/>
  <c r="D1068" i="5"/>
  <c r="D1069" i="5"/>
  <c r="D1070" i="5"/>
  <c r="D1071" i="5"/>
  <c r="D1072" i="5"/>
  <c r="D1073" i="5"/>
  <c r="D1074" i="5"/>
  <c r="D1075" i="5"/>
  <c r="D1076" i="5"/>
  <c r="D1077" i="5"/>
  <c r="D1078" i="5"/>
  <c r="D1079" i="5"/>
  <c r="D1080" i="5"/>
  <c r="D1081" i="5"/>
  <c r="D1082" i="5"/>
  <c r="D1083" i="5"/>
  <c r="D1084" i="5"/>
  <c r="D1085" i="5"/>
  <c r="D1086" i="5"/>
  <c r="D1087" i="5"/>
  <c r="D1088" i="5"/>
  <c r="D1089" i="5"/>
  <c r="D1090" i="5"/>
  <c r="D1091" i="5"/>
  <c r="D1092" i="5"/>
  <c r="D1093" i="5"/>
  <c r="D1094" i="5"/>
  <c r="D1095" i="5"/>
  <c r="D1096" i="5"/>
  <c r="D1097" i="5"/>
  <c r="D1098" i="5"/>
  <c r="D1099" i="5"/>
  <c r="D1100" i="5"/>
  <c r="D1101" i="5"/>
  <c r="D1102" i="5"/>
  <c r="D1103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1120" i="5"/>
  <c r="D1121" i="5"/>
  <c r="D1122" i="5"/>
  <c r="D1123" i="5"/>
  <c r="D1124" i="5"/>
  <c r="D1125" i="5"/>
  <c r="D1126" i="5"/>
  <c r="D1127" i="5"/>
  <c r="D1128" i="5"/>
  <c r="D1129" i="5"/>
  <c r="D1130" i="5"/>
  <c r="D1131" i="5"/>
  <c r="D1132" i="5"/>
  <c r="D1133" i="5"/>
  <c r="D1134" i="5"/>
  <c r="D1135" i="5"/>
  <c r="D1136" i="5"/>
  <c r="D1137" i="5"/>
  <c r="D1138" i="5"/>
  <c r="D1139" i="5"/>
  <c r="D1140" i="5"/>
  <c r="D1141" i="5"/>
  <c r="D1142" i="5"/>
  <c r="D1143" i="5"/>
  <c r="D1144" i="5"/>
  <c r="D1145" i="5"/>
  <c r="D1146" i="5"/>
  <c r="D1147" i="5"/>
  <c r="D1148" i="5"/>
  <c r="D1149" i="5"/>
  <c r="D1150" i="5"/>
  <c r="D1151" i="5"/>
  <c r="D1152" i="5"/>
  <c r="D1153" i="5"/>
  <c r="D1154" i="5"/>
  <c r="D1155" i="5"/>
  <c r="D1156" i="5"/>
  <c r="D1157" i="5"/>
  <c r="D1158" i="5"/>
  <c r="D1159" i="5"/>
  <c r="D1160" i="5"/>
  <c r="D1161" i="5"/>
  <c r="D1162" i="5"/>
  <c r="D1163" i="5"/>
  <c r="D1164" i="5"/>
  <c r="D1165" i="5"/>
  <c r="D1166" i="5"/>
  <c r="D1167" i="5"/>
  <c r="D1168" i="5"/>
  <c r="D1169" i="5"/>
  <c r="D1170" i="5"/>
  <c r="D1171" i="5"/>
  <c r="D1172" i="5"/>
  <c r="D1173" i="5"/>
  <c r="D1174" i="5"/>
  <c r="D1175" i="5"/>
  <c r="D1176" i="5"/>
  <c r="D1177" i="5"/>
  <c r="D1178" i="5"/>
  <c r="D1179" i="5"/>
  <c r="D1180" i="5"/>
  <c r="D1181" i="5"/>
  <c r="D1182" i="5"/>
  <c r="D1183" i="5"/>
  <c r="D1184" i="5"/>
  <c r="D1185" i="5"/>
  <c r="D1186" i="5"/>
  <c r="D1187" i="5"/>
  <c r="D1188" i="5"/>
  <c r="D1189" i="5"/>
  <c r="D1190" i="5"/>
  <c r="D1191" i="5"/>
  <c r="D1192" i="5"/>
  <c r="D1193" i="5"/>
  <c r="D1194" i="5"/>
  <c r="D1195" i="5"/>
  <c r="D1196" i="5"/>
  <c r="D1197" i="5"/>
  <c r="D1198" i="5"/>
  <c r="D1199" i="5"/>
  <c r="D1200" i="5"/>
  <c r="D1201" i="5"/>
  <c r="D1202" i="5"/>
  <c r="D1203" i="5"/>
  <c r="D1204" i="5"/>
  <c r="D1205" i="5"/>
  <c r="D1206" i="5"/>
  <c r="D1207" i="5"/>
  <c r="D1208" i="5"/>
  <c r="D1209" i="5"/>
  <c r="D1210" i="5"/>
  <c r="D1211" i="5"/>
  <c r="D1212" i="5"/>
  <c r="D1213" i="5"/>
  <c r="D1214" i="5"/>
  <c r="D1215" i="5"/>
  <c r="D1216" i="5"/>
  <c r="D1217" i="5"/>
  <c r="D1218" i="5"/>
  <c r="D1219" i="5"/>
  <c r="D1220" i="5"/>
  <c r="D1221" i="5"/>
  <c r="D1222" i="5"/>
  <c r="D1223" i="5"/>
  <c r="D1224" i="5"/>
  <c r="D1225" i="5"/>
  <c r="D1226" i="5"/>
  <c r="D1227" i="5"/>
  <c r="D1228" i="5"/>
  <c r="D1229" i="5"/>
  <c r="D1230" i="5"/>
  <c r="D1231" i="5"/>
  <c r="D1232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D1246" i="5"/>
  <c r="D1247" i="5"/>
  <c r="D1248" i="5"/>
  <c r="D1249" i="5"/>
  <c r="D1250" i="5"/>
  <c r="D1251" i="5"/>
  <c r="D1252" i="5"/>
  <c r="D1253" i="5"/>
  <c r="D1254" i="5"/>
  <c r="D1255" i="5"/>
  <c r="D1256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1270" i="5"/>
  <c r="D1271" i="5"/>
  <c r="D1272" i="5"/>
  <c r="D1273" i="5"/>
  <c r="D1274" i="5"/>
  <c r="D1275" i="5"/>
  <c r="D1276" i="5"/>
  <c r="D1277" i="5"/>
  <c r="D1278" i="5"/>
  <c r="D1279" i="5"/>
  <c r="D1280" i="5"/>
  <c r="D1281" i="5"/>
  <c r="D1282" i="5"/>
  <c r="D1283" i="5"/>
  <c r="D1284" i="5"/>
  <c r="D1285" i="5"/>
  <c r="D1286" i="5"/>
  <c r="D1287" i="5"/>
  <c r="D1288" i="5"/>
  <c r="D1289" i="5"/>
  <c r="D1290" i="5"/>
  <c r="D1291" i="5"/>
  <c r="D1292" i="5"/>
  <c r="D1293" i="5"/>
  <c r="D1294" i="5"/>
  <c r="D1295" i="5"/>
  <c r="D1296" i="5"/>
  <c r="D1297" i="5"/>
  <c r="D1298" i="5"/>
  <c r="D1299" i="5"/>
  <c r="D1300" i="5"/>
  <c r="D1301" i="5"/>
  <c r="D1302" i="5"/>
  <c r="D1303" i="5"/>
  <c r="D1304" i="5"/>
  <c r="D1305" i="5"/>
  <c r="D1306" i="5"/>
  <c r="D1307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1321" i="5"/>
  <c r="D1322" i="5"/>
  <c r="D1323" i="5"/>
  <c r="D1324" i="5"/>
  <c r="D1325" i="5"/>
  <c r="D1326" i="5"/>
  <c r="D1327" i="5"/>
  <c r="D1328" i="5"/>
  <c r="D1329" i="5"/>
  <c r="D1330" i="5"/>
  <c r="D1331" i="5"/>
  <c r="D1332" i="5"/>
  <c r="D1333" i="5"/>
  <c r="D1334" i="5"/>
  <c r="D1335" i="5"/>
  <c r="D1336" i="5"/>
  <c r="D1337" i="5"/>
  <c r="D1338" i="5"/>
  <c r="D1339" i="5"/>
  <c r="D1340" i="5"/>
  <c r="D1341" i="5"/>
  <c r="D1342" i="5"/>
  <c r="D1343" i="5"/>
  <c r="D1344" i="5"/>
  <c r="D1345" i="5"/>
  <c r="D1346" i="5"/>
  <c r="D1347" i="5"/>
  <c r="D1348" i="5"/>
  <c r="D1349" i="5"/>
  <c r="D1350" i="5"/>
  <c r="D1351" i="5"/>
  <c r="D1352" i="5"/>
  <c r="D1353" i="5"/>
  <c r="D1354" i="5"/>
  <c r="D1355" i="5"/>
  <c r="D1356" i="5"/>
  <c r="D1357" i="5"/>
  <c r="D1358" i="5"/>
  <c r="D1359" i="5"/>
  <c r="D1360" i="5"/>
  <c r="D1361" i="5"/>
  <c r="D1362" i="5"/>
  <c r="D1363" i="5"/>
  <c r="D1364" i="5"/>
  <c r="D1365" i="5"/>
  <c r="D1366" i="5"/>
  <c r="D1367" i="5"/>
  <c r="D1368" i="5"/>
  <c r="D1369" i="5"/>
  <c r="D1370" i="5"/>
  <c r="D1371" i="5"/>
  <c r="D1372" i="5"/>
  <c r="D1373" i="5"/>
  <c r="D1374" i="5"/>
  <c r="D1375" i="5"/>
  <c r="D1376" i="5"/>
  <c r="D1377" i="5"/>
  <c r="D1378" i="5"/>
  <c r="D1379" i="5"/>
  <c r="D1380" i="5"/>
  <c r="D1381" i="5"/>
  <c r="D1382" i="5"/>
  <c r="D1383" i="5"/>
  <c r="D1384" i="5"/>
  <c r="D1385" i="5"/>
  <c r="D1386" i="5"/>
  <c r="D1387" i="5"/>
  <c r="D1388" i="5"/>
  <c r="D1389" i="5"/>
  <c r="D1390" i="5"/>
  <c r="D1391" i="5"/>
  <c r="D1392" i="5"/>
  <c r="D1393" i="5"/>
  <c r="D1394" i="5"/>
  <c r="D1395" i="5"/>
  <c r="D1396" i="5"/>
  <c r="D1397" i="5"/>
  <c r="D1398" i="5"/>
  <c r="D1399" i="5"/>
  <c r="D1400" i="5"/>
  <c r="D1401" i="5"/>
  <c r="D1402" i="5"/>
  <c r="D1403" i="5"/>
  <c r="D1404" i="5"/>
  <c r="D1405" i="5"/>
  <c r="D1406" i="5"/>
  <c r="D1407" i="5"/>
  <c r="D1408" i="5"/>
  <c r="D1409" i="5"/>
  <c r="D1410" i="5"/>
  <c r="D1411" i="5"/>
  <c r="D1412" i="5"/>
  <c r="D1413" i="5"/>
  <c r="D1414" i="5"/>
  <c r="D1415" i="5"/>
  <c r="D1416" i="5"/>
  <c r="D1417" i="5"/>
  <c r="D1418" i="5"/>
  <c r="D1419" i="5"/>
  <c r="D1420" i="5"/>
  <c r="D1421" i="5"/>
  <c r="D1422" i="5"/>
  <c r="D1423" i="5"/>
  <c r="D1424" i="5"/>
  <c r="D1425" i="5"/>
  <c r="D1426" i="5"/>
  <c r="D1427" i="5"/>
  <c r="D1428" i="5"/>
  <c r="D1429" i="5"/>
  <c r="D1430" i="5"/>
  <c r="D1431" i="5"/>
  <c r="D1432" i="5"/>
  <c r="D1433" i="5"/>
  <c r="D1434" i="5"/>
  <c r="D1435" i="5"/>
  <c r="D1436" i="5"/>
  <c r="D1437" i="5"/>
  <c r="D1438" i="5"/>
  <c r="D1439" i="5"/>
  <c r="D1440" i="5"/>
  <c r="D1441" i="5"/>
  <c r="D1442" i="5"/>
  <c r="D1443" i="5"/>
  <c r="D1444" i="5"/>
  <c r="D1445" i="5"/>
  <c r="D1446" i="5"/>
  <c r="D1447" i="5"/>
  <c r="D1448" i="5"/>
  <c r="D1449" i="5"/>
  <c r="D1450" i="5"/>
  <c r="D1451" i="5"/>
  <c r="D1452" i="5"/>
  <c r="D1453" i="5"/>
  <c r="D1454" i="5"/>
  <c r="D1455" i="5"/>
  <c r="D1456" i="5"/>
  <c r="D1457" i="5"/>
  <c r="D1458" i="5"/>
  <c r="D1459" i="5"/>
  <c r="D1460" i="5"/>
  <c r="D1461" i="5"/>
  <c r="D1462" i="5"/>
  <c r="D1463" i="5"/>
  <c r="D1464" i="5"/>
  <c r="D1465" i="5"/>
  <c r="D1466" i="5"/>
  <c r="D1467" i="5"/>
  <c r="D1468" i="5"/>
  <c r="D1469" i="5"/>
  <c r="D1470" i="5"/>
  <c r="D1471" i="5"/>
  <c r="D1472" i="5"/>
  <c r="D1473" i="5"/>
  <c r="D1474" i="5"/>
  <c r="D1475" i="5"/>
  <c r="D1476" i="5"/>
  <c r="D1477" i="5"/>
  <c r="D1478" i="5"/>
  <c r="D1479" i="5"/>
  <c r="D1480" i="5"/>
  <c r="D1481" i="5"/>
  <c r="D1482" i="5"/>
  <c r="D1483" i="5"/>
  <c r="D1484" i="5"/>
  <c r="D1485" i="5"/>
  <c r="D1486" i="5"/>
  <c r="D1487" i="5"/>
  <c r="D1488" i="5"/>
  <c r="D1489" i="5"/>
  <c r="D1490" i="5"/>
  <c r="D1491" i="5"/>
  <c r="D1492" i="5"/>
  <c r="D1493" i="5"/>
  <c r="D1494" i="5"/>
  <c r="D1495" i="5"/>
  <c r="D1496" i="5"/>
  <c r="D1497" i="5"/>
  <c r="D1498" i="5"/>
  <c r="D1499" i="5"/>
  <c r="D1500" i="5"/>
  <c r="D1501" i="5"/>
  <c r="D1502" i="5"/>
  <c r="D1503" i="5"/>
  <c r="D1504" i="5"/>
  <c r="D1505" i="5"/>
  <c r="D1506" i="5"/>
  <c r="D1507" i="5"/>
  <c r="D1508" i="5"/>
  <c r="D1509" i="5"/>
  <c r="D1510" i="5"/>
  <c r="D1511" i="5"/>
  <c r="D1512" i="5"/>
  <c r="D1513" i="5"/>
  <c r="D1514" i="5"/>
  <c r="D1515" i="5"/>
  <c r="D1516" i="5"/>
  <c r="D1517" i="5"/>
  <c r="D1518" i="5"/>
  <c r="D1519" i="5"/>
  <c r="D1520" i="5"/>
  <c r="D1521" i="5"/>
  <c r="D1522" i="5"/>
  <c r="D1523" i="5"/>
  <c r="D1524" i="5"/>
  <c r="D1525" i="5"/>
  <c r="D1526" i="5"/>
  <c r="D1527" i="5"/>
  <c r="D1528" i="5"/>
  <c r="D1529" i="5"/>
  <c r="D1530" i="5"/>
  <c r="D1531" i="5"/>
  <c r="D1532" i="5"/>
  <c r="D1533" i="5"/>
  <c r="D1534" i="5"/>
  <c r="D1535" i="5"/>
  <c r="D1536" i="5"/>
  <c r="D1537" i="5"/>
  <c r="D1538" i="5"/>
  <c r="D1539" i="5"/>
  <c r="D1540" i="5"/>
  <c r="D1541" i="5"/>
  <c r="D1542" i="5"/>
  <c r="D1543" i="5"/>
  <c r="D1544" i="5"/>
  <c r="D1545" i="5"/>
  <c r="D1546" i="5"/>
  <c r="D1547" i="5"/>
  <c r="D1548" i="5"/>
  <c r="D1549" i="5"/>
  <c r="D1550" i="5"/>
  <c r="D1551" i="5"/>
  <c r="D1552" i="5"/>
  <c r="D1553" i="5"/>
  <c r="D1554" i="5"/>
  <c r="D1555" i="5"/>
  <c r="D1556" i="5"/>
  <c r="D1557" i="5"/>
  <c r="D1558" i="5"/>
  <c r="D1559" i="5"/>
  <c r="D1560" i="5"/>
  <c r="D1561" i="5"/>
  <c r="D1562" i="5"/>
  <c r="D1563" i="5"/>
  <c r="D1564" i="5"/>
  <c r="D1565" i="5"/>
  <c r="D1566" i="5"/>
  <c r="D1567" i="5"/>
  <c r="D1568" i="5"/>
  <c r="D1569" i="5"/>
  <c r="D1570" i="5"/>
  <c r="D1571" i="5"/>
  <c r="D1572" i="5"/>
  <c r="D1573" i="5"/>
  <c r="D1574" i="5"/>
  <c r="D1575" i="5"/>
  <c r="D1576" i="5"/>
  <c r="D1577" i="5"/>
  <c r="D1578" i="5"/>
  <c r="D1579" i="5"/>
  <c r="D1580" i="5"/>
  <c r="D1581" i="5"/>
  <c r="D1582" i="5"/>
  <c r="D1583" i="5"/>
  <c r="D1584" i="5"/>
  <c r="D1585" i="5"/>
  <c r="D1586" i="5"/>
  <c r="D1587" i="5"/>
  <c r="D1588" i="5"/>
  <c r="D1589" i="5"/>
  <c r="D1590" i="5"/>
  <c r="D1591" i="5"/>
  <c r="D1592" i="5"/>
  <c r="D1593" i="5"/>
  <c r="D1594" i="5"/>
  <c r="D1595" i="5"/>
  <c r="D1596" i="5"/>
  <c r="D1597" i="5"/>
  <c r="D1598" i="5"/>
  <c r="D1599" i="5"/>
  <c r="D1600" i="5"/>
  <c r="D1601" i="5"/>
  <c r="D1602" i="5"/>
  <c r="D1603" i="5"/>
  <c r="D1604" i="5"/>
  <c r="D1605" i="5"/>
  <c r="D1606" i="5"/>
  <c r="D1607" i="5"/>
  <c r="D1608" i="5"/>
  <c r="D1609" i="5"/>
  <c r="D1610" i="5"/>
  <c r="D1611" i="5"/>
  <c r="D1612" i="5"/>
  <c r="D1613" i="5"/>
  <c r="D1614" i="5"/>
  <c r="D1615" i="5"/>
  <c r="D1616" i="5"/>
  <c r="D1617" i="5"/>
  <c r="D1618" i="5"/>
  <c r="D1619" i="5"/>
  <c r="D1620" i="5"/>
  <c r="D1621" i="5"/>
  <c r="D1622" i="5"/>
  <c r="D1623" i="5"/>
  <c r="D1624" i="5"/>
  <c r="D1625" i="5"/>
  <c r="D1626" i="5"/>
  <c r="D1627" i="5"/>
  <c r="D1628" i="5"/>
  <c r="D1629" i="5"/>
  <c r="D1630" i="5"/>
  <c r="D1631" i="5"/>
  <c r="D1632" i="5"/>
  <c r="D1633" i="5"/>
  <c r="D1634" i="5"/>
  <c r="D1635" i="5"/>
  <c r="D1636" i="5"/>
  <c r="D1637" i="5"/>
  <c r="D1638" i="5"/>
  <c r="D1639" i="5"/>
  <c r="D1640" i="5"/>
  <c r="D1641" i="5"/>
  <c r="D1642" i="5"/>
  <c r="D1643" i="5"/>
  <c r="D1644" i="5"/>
  <c r="D1645" i="5"/>
  <c r="D1646" i="5"/>
  <c r="D1647" i="5"/>
  <c r="D1648" i="5"/>
  <c r="D1649" i="5"/>
  <c r="D1650" i="5"/>
  <c r="D1651" i="5"/>
  <c r="D1652" i="5"/>
  <c r="D1653" i="5"/>
  <c r="D1654" i="5"/>
  <c r="D1655" i="5"/>
  <c r="D1656" i="5"/>
  <c r="D1657" i="5"/>
  <c r="D1658" i="5"/>
  <c r="D1659" i="5"/>
  <c r="D1660" i="5"/>
  <c r="D1661" i="5"/>
  <c r="D1662" i="5"/>
  <c r="D1663" i="5"/>
  <c r="D1664" i="5"/>
  <c r="D1665" i="5"/>
  <c r="D1666" i="5"/>
  <c r="D1667" i="5"/>
  <c r="D1668" i="5"/>
  <c r="D1669" i="5"/>
  <c r="D1670" i="5"/>
  <c r="D1671" i="5"/>
  <c r="D1672" i="5"/>
  <c r="D1673" i="5"/>
  <c r="D1674" i="5"/>
  <c r="D1675" i="5"/>
  <c r="D1676" i="5"/>
  <c r="D1677" i="5"/>
  <c r="D1678" i="5"/>
  <c r="D1679" i="5"/>
  <c r="D1680" i="5"/>
  <c r="D1681" i="5"/>
  <c r="D1682" i="5"/>
  <c r="D1683" i="5"/>
  <c r="D1684" i="5"/>
  <c r="D1685" i="5"/>
  <c r="D1686" i="5"/>
  <c r="D1687" i="5"/>
  <c r="D1688" i="5"/>
  <c r="D1689" i="5"/>
  <c r="D1690" i="5"/>
  <c r="D1691" i="5"/>
  <c r="D1692" i="5"/>
  <c r="D1693" i="5"/>
  <c r="D1694" i="5"/>
  <c r="D1695" i="5"/>
  <c r="D1696" i="5"/>
  <c r="D1697" i="5"/>
  <c r="D1698" i="5"/>
  <c r="D1699" i="5"/>
  <c r="D1700" i="5"/>
  <c r="D1701" i="5"/>
  <c r="D1702" i="5"/>
  <c r="D1703" i="5"/>
  <c r="D1704" i="5"/>
  <c r="D1705" i="5"/>
  <c r="D1706" i="5"/>
  <c r="D1707" i="5"/>
  <c r="D1708" i="5"/>
  <c r="D1709" i="5"/>
  <c r="D1710" i="5"/>
  <c r="D1711" i="5"/>
  <c r="D1712" i="5"/>
  <c r="D1713" i="5"/>
  <c r="D1714" i="5"/>
  <c r="D1715" i="5"/>
  <c r="D1716" i="5"/>
  <c r="D1717" i="5"/>
  <c r="D1718" i="5"/>
  <c r="D1719" i="5"/>
  <c r="D1720" i="5"/>
  <c r="D1721" i="5"/>
  <c r="D1722" i="5"/>
  <c r="D1723" i="5"/>
  <c r="D1724" i="5"/>
  <c r="D1725" i="5"/>
  <c r="D1726" i="5"/>
  <c r="D1727" i="5"/>
  <c r="D1728" i="5"/>
  <c r="D1729" i="5"/>
  <c r="D1730" i="5"/>
  <c r="D1731" i="5"/>
  <c r="D1732" i="5"/>
  <c r="D1733" i="5"/>
  <c r="D1734" i="5"/>
  <c r="D1735" i="5"/>
  <c r="D1736" i="5"/>
  <c r="D1737" i="5"/>
  <c r="D1738" i="5"/>
  <c r="D1739" i="5"/>
  <c r="D1740" i="5"/>
  <c r="D1741" i="5"/>
  <c r="D1742" i="5"/>
  <c r="D1743" i="5"/>
  <c r="D1744" i="5"/>
  <c r="D1745" i="5"/>
  <c r="D1746" i="5"/>
  <c r="D1747" i="5"/>
  <c r="D1748" i="5"/>
  <c r="D1749" i="5"/>
  <c r="D1750" i="5"/>
  <c r="D1751" i="5"/>
  <c r="D1752" i="5"/>
  <c r="D1753" i="5"/>
  <c r="D1754" i="5"/>
  <c r="D1755" i="5"/>
  <c r="D1756" i="5"/>
  <c r="D1757" i="5"/>
  <c r="D1758" i="5"/>
  <c r="D1759" i="5"/>
  <c r="D1760" i="5"/>
  <c r="D1761" i="5"/>
  <c r="D1762" i="5"/>
  <c r="D1763" i="5"/>
  <c r="D1764" i="5"/>
  <c r="D1765" i="5"/>
  <c r="D1766" i="5"/>
  <c r="D1767" i="5"/>
  <c r="D1768" i="5"/>
  <c r="D1769" i="5"/>
  <c r="D1770" i="5"/>
  <c r="D1771" i="5"/>
  <c r="D1772" i="5"/>
  <c r="D1773" i="5"/>
  <c r="D1774" i="5"/>
  <c r="D1775" i="5"/>
  <c r="D1776" i="5"/>
  <c r="D1777" i="5"/>
  <c r="D1778" i="5"/>
  <c r="D1779" i="5"/>
  <c r="D1780" i="5"/>
  <c r="D1781" i="5"/>
  <c r="D1782" i="5"/>
  <c r="D1783" i="5"/>
  <c r="D1784" i="5"/>
  <c r="D1785" i="5"/>
  <c r="D1786" i="5"/>
  <c r="D1787" i="5"/>
  <c r="D1788" i="5"/>
  <c r="D1789" i="5"/>
  <c r="D1790" i="5"/>
  <c r="D1791" i="5"/>
  <c r="D1792" i="5"/>
  <c r="D1793" i="5"/>
  <c r="D1794" i="5"/>
  <c r="D1795" i="5"/>
  <c r="D1796" i="5"/>
  <c r="D1797" i="5"/>
  <c r="D1798" i="5"/>
  <c r="D1799" i="5"/>
  <c r="D1800" i="5"/>
  <c r="D1801" i="5"/>
  <c r="D1802" i="5"/>
  <c r="D1803" i="5"/>
  <c r="D1804" i="5"/>
  <c r="D1805" i="5"/>
  <c r="D1806" i="5"/>
  <c r="D1807" i="5"/>
  <c r="D1808" i="5"/>
  <c r="D1809" i="5"/>
  <c r="D1810" i="5"/>
  <c r="D1811" i="5"/>
  <c r="D1812" i="5"/>
  <c r="D1813" i="5"/>
  <c r="D1814" i="5"/>
  <c r="D1815" i="5"/>
  <c r="D1816" i="5"/>
  <c r="D1817" i="5"/>
  <c r="D1818" i="5"/>
  <c r="D1819" i="5"/>
  <c r="D1820" i="5"/>
  <c r="D1821" i="5"/>
  <c r="D1822" i="5"/>
  <c r="D1823" i="5"/>
  <c r="D1824" i="5"/>
  <c r="D1825" i="5"/>
  <c r="D1826" i="5"/>
  <c r="D1827" i="5"/>
  <c r="D1828" i="5"/>
  <c r="D1829" i="5"/>
  <c r="D1830" i="5"/>
  <c r="D1831" i="5"/>
  <c r="D1832" i="5"/>
  <c r="D1833" i="5"/>
  <c r="D1834" i="5"/>
  <c r="D1835" i="5"/>
  <c r="D1836" i="5"/>
  <c r="D1837" i="5"/>
  <c r="D1838" i="5"/>
  <c r="D1839" i="5"/>
  <c r="D1840" i="5"/>
  <c r="D1841" i="5"/>
  <c r="D1842" i="5"/>
  <c r="D1843" i="5"/>
  <c r="D1844" i="5"/>
  <c r="D1845" i="5"/>
  <c r="D1846" i="5"/>
  <c r="D1847" i="5"/>
  <c r="D1848" i="5"/>
  <c r="D1849" i="5"/>
  <c r="D1850" i="5"/>
  <c r="D1851" i="5"/>
  <c r="D1852" i="5"/>
  <c r="D1853" i="5"/>
  <c r="D1854" i="5"/>
  <c r="D1855" i="5"/>
  <c r="D1856" i="5"/>
  <c r="D1857" i="5"/>
  <c r="D1858" i="5"/>
  <c r="D1859" i="5"/>
  <c r="D1860" i="5"/>
  <c r="D1861" i="5"/>
  <c r="D1862" i="5"/>
  <c r="D1863" i="5"/>
  <c r="D1864" i="5"/>
  <c r="D1865" i="5"/>
  <c r="D1866" i="5"/>
  <c r="D1867" i="5"/>
  <c r="D1868" i="5"/>
  <c r="D1869" i="5"/>
  <c r="D1870" i="5"/>
  <c r="D1871" i="5"/>
  <c r="D1872" i="5"/>
  <c r="D1873" i="5"/>
  <c r="D1874" i="5"/>
  <c r="D1875" i="5"/>
  <c r="D1876" i="5"/>
  <c r="D1877" i="5"/>
  <c r="D1878" i="5"/>
  <c r="D1879" i="5"/>
  <c r="D1880" i="5"/>
  <c r="D1881" i="5"/>
  <c r="D1882" i="5"/>
  <c r="D1883" i="5"/>
  <c r="D1884" i="5"/>
  <c r="D1885" i="5"/>
  <c r="D1886" i="5"/>
  <c r="D1887" i="5"/>
  <c r="D1888" i="5"/>
  <c r="D1889" i="5"/>
  <c r="D1890" i="5"/>
  <c r="D1891" i="5"/>
  <c r="D1892" i="5"/>
  <c r="D1893" i="5"/>
  <c r="D1894" i="5"/>
  <c r="D1895" i="5"/>
  <c r="D1896" i="5"/>
  <c r="D1897" i="5"/>
  <c r="D1898" i="5"/>
  <c r="D1899" i="5"/>
  <c r="D1900" i="5"/>
  <c r="D1901" i="5"/>
  <c r="D1902" i="5"/>
  <c r="D1903" i="5"/>
  <c r="D1904" i="5"/>
  <c r="D1905" i="5"/>
  <c r="D1906" i="5"/>
  <c r="D1907" i="5"/>
  <c r="D1908" i="5"/>
  <c r="D1909" i="5"/>
  <c r="D1910" i="5"/>
  <c r="D1911" i="5"/>
  <c r="D1912" i="5"/>
  <c r="D1913" i="5"/>
  <c r="D1914" i="5"/>
  <c r="D1915" i="5"/>
  <c r="D1916" i="5"/>
  <c r="D1917" i="5"/>
  <c r="D1918" i="5"/>
  <c r="D1919" i="5"/>
  <c r="D1920" i="5"/>
  <c r="D1921" i="5"/>
  <c r="D1922" i="5"/>
  <c r="D1923" i="5"/>
  <c r="D1924" i="5"/>
  <c r="D1925" i="5"/>
  <c r="D1926" i="5"/>
  <c r="D1927" i="5"/>
  <c r="D1928" i="5"/>
  <c r="D1929" i="5"/>
  <c r="D1930" i="5"/>
  <c r="D1931" i="5"/>
  <c r="D1932" i="5"/>
  <c r="D1933" i="5"/>
  <c r="D1934" i="5"/>
  <c r="D1935" i="5"/>
  <c r="D1936" i="5"/>
  <c r="D1937" i="5"/>
  <c r="D1938" i="5"/>
  <c r="D1939" i="5"/>
  <c r="D1940" i="5"/>
  <c r="D1941" i="5"/>
  <c r="D1942" i="5"/>
  <c r="D1943" i="5"/>
  <c r="D1944" i="5"/>
  <c r="D1945" i="5"/>
  <c r="D1946" i="5"/>
  <c r="D1947" i="5"/>
  <c r="D1948" i="5"/>
  <c r="D1949" i="5"/>
  <c r="D1950" i="5"/>
  <c r="D1951" i="5"/>
  <c r="D1952" i="5"/>
  <c r="D1953" i="5"/>
  <c r="D1954" i="5"/>
  <c r="D1955" i="5"/>
  <c r="D1956" i="5"/>
  <c r="D1957" i="5"/>
  <c r="D1958" i="5"/>
  <c r="D1959" i="5"/>
  <c r="D1960" i="5"/>
  <c r="D1961" i="5"/>
  <c r="D1962" i="5"/>
  <c r="D1963" i="5"/>
  <c r="D1964" i="5"/>
  <c r="D1965" i="5"/>
  <c r="D1966" i="5"/>
  <c r="D1967" i="5"/>
  <c r="D1968" i="5"/>
  <c r="D1969" i="5"/>
  <c r="D1970" i="5"/>
  <c r="D1971" i="5"/>
  <c r="D1972" i="5"/>
  <c r="D1973" i="5"/>
  <c r="D1974" i="5"/>
  <c r="D1975" i="5"/>
  <c r="D1976" i="5"/>
  <c r="D1977" i="5"/>
  <c r="D1978" i="5"/>
  <c r="D1979" i="5"/>
  <c r="D1980" i="5"/>
  <c r="D1981" i="5"/>
  <c r="D1982" i="5"/>
  <c r="D1983" i="5"/>
  <c r="D1984" i="5"/>
  <c r="D1985" i="5"/>
  <c r="D1986" i="5"/>
  <c r="D1987" i="5"/>
  <c r="D1988" i="5"/>
  <c r="D1989" i="5"/>
  <c r="D1990" i="5"/>
  <c r="D1991" i="5"/>
  <c r="D1992" i="5"/>
  <c r="D1993" i="5"/>
  <c r="D1994" i="5"/>
  <c r="D1995" i="5"/>
  <c r="D1996" i="5"/>
  <c r="D1997" i="5"/>
  <c r="D1998" i="5"/>
  <c r="D1999" i="5"/>
  <c r="D2000" i="5"/>
  <c r="D2001" i="5"/>
  <c r="D2002" i="5"/>
  <c r="D2003" i="5"/>
  <c r="D2004" i="5"/>
  <c r="D2005" i="5"/>
  <c r="D2006" i="5"/>
  <c r="D2007" i="5"/>
  <c r="D2008" i="5"/>
  <c r="D2009" i="5"/>
  <c r="D2010" i="5"/>
  <c r="D2011" i="5"/>
  <c r="D2012" i="5"/>
  <c r="D2013" i="5"/>
  <c r="D2014" i="5"/>
  <c r="D2015" i="5"/>
  <c r="D2016" i="5"/>
  <c r="D2017" i="5"/>
  <c r="D2018" i="5"/>
  <c r="D2019" i="5"/>
  <c r="D2020" i="5"/>
  <c r="D2021" i="5"/>
  <c r="D2022" i="5"/>
  <c r="D2023" i="5"/>
  <c r="D2024" i="5"/>
  <c r="D2025" i="5"/>
  <c r="D2026" i="5"/>
  <c r="D2027" i="5"/>
  <c r="D2028" i="5"/>
  <c r="D2029" i="5"/>
  <c r="D2030" i="5"/>
  <c r="D2031" i="5"/>
  <c r="D2032" i="5"/>
  <c r="D2033" i="5"/>
  <c r="D2034" i="5"/>
  <c r="D2035" i="5"/>
  <c r="D2036" i="5"/>
  <c r="D2037" i="5"/>
  <c r="D2038" i="5"/>
  <c r="D2039" i="5"/>
  <c r="D2040" i="5"/>
  <c r="D2041" i="5"/>
  <c r="D2042" i="5"/>
  <c r="D2043" i="5"/>
  <c r="D2044" i="5"/>
  <c r="D2045" i="5"/>
  <c r="D2046" i="5"/>
  <c r="D2047" i="5"/>
  <c r="D2048" i="5"/>
  <c r="D2049" i="5"/>
  <c r="D2050" i="5"/>
  <c r="D2051" i="5"/>
  <c r="D2052" i="5"/>
  <c r="D2053" i="5"/>
  <c r="D2054" i="5"/>
  <c r="D2055" i="5"/>
  <c r="D2056" i="5"/>
  <c r="D2057" i="5"/>
  <c r="D2058" i="5"/>
  <c r="D2059" i="5"/>
  <c r="D2060" i="5"/>
  <c r="D2061" i="5"/>
  <c r="D2062" i="5"/>
  <c r="D2063" i="5"/>
  <c r="D2064" i="5"/>
  <c r="D2065" i="5"/>
  <c r="D2066" i="5"/>
  <c r="D2067" i="5"/>
  <c r="D2068" i="5"/>
  <c r="D2069" i="5"/>
  <c r="D2070" i="5"/>
  <c r="D2071" i="5"/>
  <c r="D2072" i="5"/>
  <c r="D2073" i="5"/>
  <c r="D2074" i="5"/>
  <c r="D2075" i="5"/>
  <c r="D2076" i="5"/>
  <c r="D2077" i="5"/>
  <c r="D2078" i="5"/>
  <c r="D2079" i="5"/>
  <c r="D2080" i="5"/>
  <c r="D2081" i="5"/>
  <c r="D2082" i="5"/>
  <c r="D2083" i="5"/>
  <c r="D2084" i="5"/>
  <c r="D2085" i="5"/>
  <c r="D2086" i="5"/>
  <c r="D2087" i="5"/>
  <c r="D2088" i="5"/>
  <c r="D2089" i="5"/>
  <c r="D2090" i="5"/>
  <c r="D2091" i="5"/>
  <c r="D2092" i="5"/>
  <c r="D2093" i="5"/>
  <c r="D2094" i="5"/>
  <c r="D2095" i="5"/>
  <c r="D2096" i="5"/>
  <c r="D2097" i="5"/>
  <c r="D2098" i="5"/>
  <c r="D2099" i="5"/>
  <c r="D2100" i="5"/>
  <c r="D2101" i="5"/>
  <c r="D2102" i="5"/>
  <c r="D2103" i="5"/>
  <c r="D2104" i="5"/>
  <c r="D2105" i="5"/>
  <c r="D2106" i="5"/>
  <c r="D2107" i="5"/>
  <c r="D2108" i="5"/>
  <c r="D2109" i="5"/>
  <c r="D2110" i="5"/>
  <c r="D2111" i="5"/>
  <c r="D2112" i="5"/>
  <c r="D2113" i="5"/>
  <c r="D2114" i="5"/>
  <c r="D2115" i="5"/>
  <c r="D2116" i="5"/>
  <c r="D2117" i="5"/>
  <c r="D2118" i="5"/>
  <c r="D2119" i="5"/>
  <c r="D2120" i="5"/>
  <c r="D2121" i="5"/>
  <c r="D2122" i="5"/>
  <c r="D2123" i="5"/>
  <c r="D2124" i="5"/>
  <c r="D2125" i="5"/>
  <c r="D2126" i="5"/>
  <c r="D2127" i="5"/>
  <c r="D2128" i="5"/>
  <c r="D2129" i="5"/>
  <c r="D2130" i="5"/>
  <c r="D2131" i="5"/>
  <c r="D2132" i="5"/>
  <c r="D2133" i="5"/>
  <c r="D2134" i="5"/>
  <c r="D2135" i="5"/>
  <c r="D2136" i="5"/>
  <c r="D2137" i="5"/>
  <c r="D2138" i="5"/>
  <c r="D2139" i="5"/>
  <c r="D2140" i="5"/>
  <c r="D2141" i="5"/>
  <c r="D2142" i="5"/>
  <c r="D2143" i="5"/>
  <c r="D2144" i="5"/>
  <c r="D2145" i="5"/>
  <c r="D2146" i="5"/>
  <c r="D2147" i="5"/>
  <c r="D2148" i="5"/>
  <c r="D2149" i="5"/>
  <c r="D2150" i="5"/>
  <c r="D2151" i="5"/>
  <c r="D2152" i="5"/>
  <c r="D2153" i="5"/>
  <c r="D2154" i="5"/>
  <c r="D2155" i="5"/>
  <c r="D2156" i="5"/>
  <c r="D2157" i="5"/>
  <c r="D2158" i="5"/>
  <c r="D2159" i="5"/>
  <c r="D2160" i="5"/>
  <c r="D2161" i="5"/>
  <c r="D2162" i="5"/>
  <c r="D2163" i="5"/>
  <c r="D2164" i="5"/>
  <c r="D2165" i="5"/>
  <c r="D2166" i="5"/>
  <c r="D2167" i="5"/>
  <c r="D2168" i="5"/>
  <c r="D2169" i="5"/>
  <c r="D2170" i="5"/>
  <c r="D2171" i="5"/>
  <c r="D2172" i="5"/>
  <c r="D2173" i="5"/>
  <c r="D2174" i="5"/>
  <c r="D2175" i="5"/>
  <c r="D2176" i="5"/>
  <c r="D2177" i="5"/>
  <c r="D2178" i="5"/>
  <c r="D2179" i="5"/>
  <c r="D2180" i="5"/>
  <c r="D2181" i="5"/>
  <c r="D2182" i="5"/>
  <c r="D2183" i="5"/>
  <c r="D2184" i="5"/>
  <c r="D2185" i="5"/>
  <c r="D2186" i="5"/>
  <c r="D2187" i="5"/>
  <c r="D2188" i="5"/>
  <c r="D2189" i="5"/>
  <c r="D2190" i="5"/>
  <c r="D2191" i="5"/>
  <c r="D2192" i="5"/>
  <c r="D2193" i="5"/>
  <c r="D2194" i="5"/>
  <c r="D2195" i="5"/>
  <c r="D2196" i="5"/>
  <c r="D2197" i="5"/>
  <c r="D2198" i="5"/>
  <c r="D2199" i="5"/>
  <c r="D2200" i="5"/>
  <c r="D2201" i="5"/>
  <c r="D2202" i="5"/>
  <c r="D2203" i="5"/>
  <c r="D2204" i="5"/>
  <c r="D2205" i="5"/>
  <c r="D2206" i="5"/>
  <c r="D2207" i="5"/>
  <c r="D2208" i="5"/>
  <c r="D2209" i="5"/>
  <c r="D2210" i="5"/>
  <c r="D2211" i="5"/>
  <c r="D2212" i="5"/>
  <c r="D2213" i="5"/>
  <c r="D2214" i="5"/>
  <c r="D2215" i="5"/>
  <c r="D2216" i="5"/>
  <c r="D2217" i="5"/>
  <c r="D2218" i="5"/>
  <c r="D2219" i="5"/>
  <c r="D2220" i="5"/>
  <c r="D2221" i="5"/>
  <c r="D2222" i="5"/>
  <c r="D2223" i="5"/>
  <c r="D2224" i="5"/>
  <c r="D2225" i="5"/>
  <c r="D2226" i="5"/>
  <c r="D2227" i="5"/>
  <c r="D2228" i="5"/>
  <c r="D2229" i="5"/>
  <c r="D2230" i="5"/>
  <c r="D2231" i="5"/>
  <c r="D2232" i="5"/>
  <c r="D2233" i="5"/>
  <c r="D2234" i="5"/>
  <c r="D2235" i="5"/>
  <c r="D2236" i="5"/>
  <c r="D2237" i="5"/>
  <c r="D2238" i="5"/>
  <c r="D2239" i="5"/>
  <c r="D2240" i="5"/>
  <c r="D2241" i="5"/>
  <c r="D2242" i="5"/>
  <c r="D2243" i="5"/>
  <c r="D2244" i="5"/>
  <c r="D2245" i="5"/>
  <c r="D2246" i="5"/>
  <c r="D2247" i="5"/>
  <c r="D2248" i="5"/>
  <c r="D2249" i="5"/>
  <c r="D2250" i="5"/>
  <c r="D2251" i="5"/>
  <c r="D2252" i="5"/>
  <c r="D2253" i="5"/>
  <c r="D2254" i="5"/>
  <c r="D2255" i="5"/>
  <c r="D2256" i="5"/>
  <c r="D2257" i="5"/>
  <c r="D2258" i="5"/>
  <c r="D2259" i="5"/>
  <c r="D2260" i="5"/>
  <c r="D2261" i="5"/>
  <c r="D2262" i="5"/>
  <c r="D2263" i="5"/>
  <c r="D2264" i="5"/>
  <c r="D2265" i="5"/>
  <c r="D2266" i="5"/>
  <c r="D2267" i="5"/>
  <c r="D2268" i="5"/>
  <c r="D2269" i="5"/>
  <c r="D2270" i="5"/>
  <c r="D2271" i="5"/>
  <c r="D2272" i="5"/>
  <c r="D2273" i="5"/>
  <c r="D2274" i="5"/>
  <c r="D2275" i="5"/>
  <c r="D2276" i="5"/>
  <c r="D2277" i="5"/>
  <c r="D2278" i="5"/>
  <c r="D2279" i="5"/>
  <c r="D2280" i="5"/>
  <c r="D2281" i="5"/>
  <c r="D2282" i="5"/>
  <c r="D2283" i="5"/>
  <c r="D2284" i="5"/>
  <c r="D2285" i="5"/>
  <c r="D2286" i="5"/>
  <c r="D2287" i="5"/>
  <c r="D2288" i="5"/>
  <c r="D2289" i="5"/>
  <c r="D2290" i="5"/>
  <c r="D2291" i="5"/>
  <c r="D2292" i="5"/>
  <c r="D2293" i="5"/>
  <c r="D2294" i="5"/>
  <c r="D2295" i="5"/>
  <c r="D2296" i="5"/>
  <c r="D2297" i="5"/>
  <c r="D2298" i="5"/>
  <c r="D2299" i="5"/>
  <c r="D2300" i="5"/>
  <c r="D2301" i="5"/>
  <c r="D2302" i="5"/>
  <c r="D2303" i="5"/>
  <c r="D2304" i="5"/>
  <c r="D2305" i="5"/>
  <c r="D2306" i="5"/>
  <c r="D2307" i="5"/>
  <c r="D2308" i="5"/>
  <c r="D2309" i="5"/>
  <c r="D2310" i="5"/>
  <c r="D2311" i="5"/>
  <c r="D2312" i="5"/>
  <c r="D2313" i="5"/>
  <c r="D2314" i="5"/>
  <c r="D2315" i="5"/>
  <c r="D2316" i="5"/>
  <c r="D2317" i="5"/>
  <c r="D2318" i="5"/>
  <c r="D2319" i="5"/>
  <c r="D2320" i="5"/>
  <c r="D2321" i="5"/>
  <c r="D2322" i="5"/>
  <c r="D2323" i="5"/>
  <c r="D2324" i="5"/>
  <c r="D2325" i="5"/>
  <c r="D2326" i="5"/>
  <c r="D2327" i="5"/>
  <c r="D2328" i="5"/>
  <c r="D2329" i="5"/>
  <c r="D2330" i="5"/>
  <c r="D2331" i="5"/>
  <c r="D2332" i="5"/>
  <c r="D2333" i="5"/>
  <c r="D2334" i="5"/>
  <c r="D2335" i="5"/>
  <c r="D2336" i="5"/>
  <c r="D2337" i="5"/>
  <c r="D2338" i="5"/>
  <c r="D2339" i="5"/>
  <c r="D2340" i="5"/>
  <c r="D2341" i="5"/>
  <c r="D2342" i="5"/>
  <c r="D2343" i="5"/>
  <c r="D2344" i="5"/>
  <c r="D2345" i="5"/>
  <c r="D2346" i="5"/>
  <c r="D2347" i="5"/>
  <c r="D2348" i="5"/>
  <c r="D2349" i="5"/>
  <c r="D2350" i="5"/>
  <c r="D2351" i="5"/>
  <c r="D2352" i="5"/>
  <c r="D2353" i="5"/>
  <c r="D2354" i="5"/>
  <c r="D2355" i="5"/>
  <c r="D2356" i="5"/>
  <c r="D2357" i="5"/>
  <c r="D2358" i="5"/>
  <c r="D2359" i="5"/>
  <c r="D2360" i="5"/>
  <c r="D2361" i="5"/>
  <c r="D2362" i="5"/>
  <c r="D2363" i="5"/>
  <c r="D2364" i="5"/>
  <c r="D2365" i="5"/>
  <c r="D2366" i="5"/>
  <c r="D2367" i="5"/>
  <c r="D2368" i="5"/>
  <c r="D2369" i="5"/>
  <c r="D2370" i="5"/>
  <c r="D2371" i="5"/>
  <c r="D2372" i="5"/>
  <c r="D2373" i="5"/>
  <c r="D2374" i="5"/>
  <c r="D2375" i="5"/>
  <c r="D2376" i="5"/>
  <c r="D2377" i="5"/>
  <c r="D2378" i="5"/>
  <c r="D2379" i="5"/>
  <c r="D2380" i="5"/>
  <c r="D2381" i="5"/>
  <c r="D2382" i="5"/>
  <c r="D2383" i="5"/>
  <c r="D2384" i="5"/>
  <c r="D2385" i="5"/>
  <c r="D2386" i="5"/>
  <c r="D2387" i="5"/>
  <c r="D2388" i="5"/>
  <c r="D2389" i="5"/>
  <c r="D2390" i="5"/>
  <c r="D2391" i="5"/>
  <c r="D2392" i="5"/>
  <c r="D2393" i="5"/>
  <c r="D2394" i="5"/>
  <c r="D2395" i="5"/>
  <c r="D2396" i="5"/>
  <c r="D2397" i="5"/>
  <c r="D2398" i="5"/>
  <c r="D2399" i="5"/>
  <c r="D2400" i="5"/>
  <c r="D2401" i="5"/>
  <c r="D2402" i="5"/>
  <c r="D2403" i="5"/>
  <c r="D2404" i="5"/>
  <c r="D2405" i="5"/>
  <c r="D2406" i="5"/>
  <c r="D2407" i="5"/>
  <c r="D2408" i="5"/>
  <c r="D2409" i="5"/>
  <c r="D2410" i="5"/>
  <c r="D2411" i="5"/>
  <c r="D2412" i="5"/>
  <c r="D2413" i="5"/>
  <c r="D2414" i="5"/>
  <c r="D2415" i="5"/>
  <c r="D2416" i="5"/>
  <c r="D2417" i="5"/>
  <c r="D2418" i="5"/>
  <c r="D2419" i="5"/>
  <c r="D2420" i="5"/>
  <c r="D2421" i="5"/>
  <c r="D2422" i="5"/>
  <c r="D2423" i="5"/>
  <c r="D2424" i="5"/>
  <c r="D2425" i="5"/>
  <c r="D2426" i="5"/>
  <c r="D2427" i="5"/>
  <c r="D2428" i="5"/>
  <c r="D2429" i="5"/>
  <c r="D2430" i="5"/>
  <c r="D2431" i="5"/>
  <c r="D2432" i="5"/>
  <c r="D2433" i="5"/>
  <c r="D2434" i="5"/>
  <c r="D2435" i="5"/>
  <c r="D2436" i="5"/>
  <c r="D2437" i="5"/>
  <c r="D2438" i="5"/>
  <c r="D2439" i="5"/>
  <c r="D2440" i="5"/>
  <c r="D2441" i="5"/>
  <c r="D2442" i="5"/>
  <c r="D2443" i="5"/>
  <c r="D2444" i="5"/>
  <c r="D2445" i="5"/>
  <c r="D2446" i="5"/>
  <c r="D2447" i="5"/>
  <c r="D2448" i="5"/>
  <c r="D2449" i="5"/>
  <c r="D2450" i="5"/>
  <c r="D2451" i="5"/>
  <c r="D2452" i="5"/>
  <c r="D2453" i="5"/>
  <c r="D2454" i="5"/>
  <c r="D2455" i="5"/>
  <c r="D2456" i="5"/>
  <c r="D2457" i="5"/>
  <c r="D2458" i="5"/>
  <c r="D2459" i="5"/>
  <c r="D2460" i="5"/>
  <c r="D2461" i="5"/>
  <c r="D2462" i="5"/>
  <c r="D2463" i="5"/>
  <c r="D2464" i="5"/>
  <c r="D2465" i="5"/>
  <c r="D2466" i="5"/>
  <c r="D2467" i="5"/>
  <c r="D2468" i="5"/>
  <c r="D2469" i="5"/>
  <c r="D2470" i="5"/>
  <c r="D2471" i="5"/>
  <c r="D2472" i="5"/>
  <c r="D2473" i="5"/>
  <c r="D2474" i="5"/>
  <c r="D2475" i="5"/>
  <c r="D2476" i="5"/>
  <c r="D2477" i="5"/>
  <c r="D2478" i="5"/>
  <c r="D2479" i="5"/>
  <c r="D2480" i="5"/>
  <c r="D2481" i="5"/>
  <c r="D2482" i="5"/>
  <c r="D2483" i="5"/>
  <c r="D2484" i="5"/>
  <c r="D2485" i="5"/>
  <c r="D2486" i="5"/>
  <c r="D2487" i="5"/>
  <c r="D2488" i="5"/>
  <c r="D2489" i="5"/>
  <c r="D2490" i="5"/>
  <c r="D2491" i="5"/>
  <c r="D2492" i="5"/>
  <c r="D2493" i="5"/>
  <c r="D2494" i="5"/>
  <c r="D2495" i="5"/>
  <c r="D2496" i="5"/>
  <c r="D2497" i="5"/>
  <c r="D2498" i="5"/>
  <c r="D2499" i="5"/>
  <c r="D2500" i="5"/>
  <c r="D2501" i="5"/>
  <c r="D2502" i="5"/>
  <c r="D2503" i="5"/>
  <c r="D2504" i="5"/>
  <c r="D2505" i="5"/>
  <c r="D2506" i="5"/>
  <c r="D2507" i="5"/>
  <c r="D2508" i="5"/>
  <c r="D2509" i="5"/>
  <c r="D2510" i="5"/>
  <c r="D2511" i="5"/>
  <c r="D2512" i="5"/>
  <c r="D2513" i="5"/>
  <c r="D2514" i="5"/>
  <c r="D2515" i="5"/>
  <c r="D2516" i="5"/>
  <c r="D2517" i="5"/>
  <c r="D2518" i="5"/>
  <c r="D2519" i="5"/>
  <c r="D2520" i="5"/>
  <c r="D2521" i="5"/>
  <c r="D2522" i="5"/>
  <c r="D2523" i="5"/>
  <c r="D2524" i="5"/>
  <c r="D2525" i="5"/>
  <c r="D2526" i="5"/>
  <c r="D2527" i="5"/>
  <c r="D2528" i="5"/>
  <c r="D2529" i="5"/>
  <c r="D2530" i="5"/>
  <c r="D2531" i="5"/>
  <c r="D2532" i="5"/>
  <c r="D2533" i="5"/>
  <c r="D2534" i="5"/>
  <c r="D2535" i="5"/>
  <c r="D2536" i="5"/>
  <c r="D2537" i="5"/>
  <c r="D2538" i="5"/>
  <c r="D2539" i="5"/>
  <c r="D2540" i="5"/>
  <c r="D2541" i="5"/>
  <c r="D2542" i="5"/>
  <c r="D2543" i="5"/>
  <c r="D2544" i="5"/>
  <c r="D2545" i="5"/>
  <c r="D2546" i="5"/>
  <c r="D2547" i="5"/>
  <c r="D2548" i="5"/>
  <c r="D2549" i="5"/>
  <c r="D2550" i="5"/>
  <c r="D2551" i="5"/>
  <c r="D2552" i="5"/>
  <c r="D2553" i="5"/>
  <c r="D2554" i="5"/>
  <c r="D2555" i="5"/>
  <c r="D2556" i="5"/>
  <c r="D2557" i="5"/>
  <c r="D2558" i="5"/>
  <c r="D2559" i="5"/>
  <c r="D2560" i="5"/>
  <c r="D2561" i="5"/>
  <c r="D2562" i="5"/>
  <c r="D2563" i="5"/>
  <c r="D2564" i="5"/>
  <c r="D2565" i="5"/>
  <c r="D2566" i="5"/>
  <c r="D2567" i="5"/>
  <c r="D2568" i="5"/>
  <c r="D2569" i="5"/>
  <c r="D2570" i="5"/>
  <c r="D2571" i="5"/>
  <c r="D2572" i="5"/>
  <c r="D2573" i="5"/>
  <c r="D2574" i="5"/>
  <c r="D2575" i="5"/>
  <c r="D2576" i="5"/>
  <c r="D2577" i="5"/>
  <c r="D2578" i="5"/>
  <c r="D2579" i="5"/>
  <c r="D2580" i="5"/>
  <c r="D2581" i="5"/>
  <c r="D2582" i="5"/>
  <c r="D2583" i="5"/>
  <c r="D2584" i="5"/>
  <c r="D2585" i="5"/>
  <c r="D2586" i="5"/>
  <c r="D2587" i="5"/>
  <c r="D2588" i="5"/>
  <c r="D2589" i="5"/>
  <c r="D2590" i="5"/>
  <c r="D2591" i="5"/>
  <c r="D2592" i="5"/>
  <c r="D2593" i="5"/>
  <c r="D2594" i="5"/>
  <c r="D2595" i="5"/>
  <c r="D2596" i="5"/>
  <c r="D2597" i="5"/>
  <c r="D2598" i="5"/>
  <c r="D2599" i="5"/>
  <c r="D2600" i="5"/>
  <c r="D2601" i="5"/>
  <c r="D2602" i="5"/>
  <c r="D2603" i="5"/>
  <c r="D2604" i="5"/>
  <c r="D2605" i="5"/>
  <c r="D2606" i="5"/>
  <c r="D2607" i="5"/>
  <c r="D2608" i="5"/>
  <c r="D2609" i="5"/>
  <c r="D2610" i="5"/>
  <c r="D2611" i="5"/>
  <c r="D2612" i="5"/>
  <c r="D2613" i="5"/>
  <c r="D2614" i="5"/>
  <c r="D2615" i="5"/>
  <c r="D2616" i="5"/>
  <c r="D2617" i="5"/>
  <c r="D2618" i="5"/>
  <c r="D2619" i="5"/>
  <c r="D2620" i="5"/>
  <c r="D2621" i="5"/>
  <c r="D2622" i="5"/>
  <c r="D2623" i="5"/>
  <c r="D2624" i="5"/>
  <c r="D2625" i="5"/>
  <c r="D2626" i="5"/>
  <c r="D2627" i="5"/>
  <c r="D2628" i="5"/>
  <c r="D2629" i="5"/>
  <c r="D2630" i="5"/>
  <c r="D2631" i="5"/>
  <c r="D2632" i="5"/>
  <c r="D2633" i="5"/>
  <c r="D2634" i="5"/>
  <c r="D2635" i="5"/>
  <c r="D2636" i="5"/>
  <c r="D2637" i="5"/>
  <c r="D2638" i="5"/>
  <c r="D2639" i="5"/>
  <c r="D2640" i="5"/>
  <c r="D2641" i="5"/>
  <c r="D2642" i="5"/>
  <c r="D2643" i="5"/>
  <c r="D2644" i="5"/>
  <c r="D2645" i="5"/>
  <c r="D2646" i="5"/>
  <c r="D2647" i="5"/>
  <c r="D2648" i="5"/>
  <c r="D2649" i="5"/>
  <c r="D2650" i="5"/>
  <c r="D2651" i="5"/>
  <c r="D2652" i="5"/>
  <c r="D2653" i="5"/>
  <c r="D2654" i="5"/>
  <c r="D2655" i="5"/>
  <c r="D2656" i="5"/>
  <c r="D2657" i="5"/>
  <c r="D2658" i="5"/>
  <c r="D2659" i="5"/>
  <c r="D2660" i="5"/>
  <c r="D2661" i="5"/>
  <c r="D2662" i="5"/>
  <c r="D2663" i="5"/>
  <c r="D2664" i="5"/>
  <c r="D2665" i="5"/>
  <c r="D2666" i="5"/>
  <c r="D2667" i="5"/>
  <c r="D2668" i="5"/>
  <c r="D2669" i="5"/>
  <c r="D2670" i="5"/>
  <c r="D2671" i="5"/>
  <c r="D2672" i="5"/>
  <c r="D2673" i="5"/>
  <c r="D2674" i="5"/>
  <c r="D2675" i="5"/>
  <c r="D2676" i="5"/>
  <c r="D2677" i="5"/>
  <c r="D2678" i="5"/>
  <c r="D2679" i="5"/>
  <c r="D2680" i="5"/>
  <c r="D2681" i="5"/>
  <c r="D2682" i="5"/>
  <c r="D2683" i="5"/>
  <c r="D2684" i="5"/>
  <c r="D2685" i="5"/>
  <c r="D2686" i="5"/>
  <c r="D2687" i="5"/>
  <c r="D2688" i="5"/>
  <c r="D2689" i="5"/>
  <c r="D2690" i="5"/>
  <c r="D2691" i="5"/>
  <c r="D2692" i="5"/>
  <c r="D2693" i="5"/>
  <c r="D2694" i="5"/>
  <c r="D2695" i="5"/>
  <c r="D2696" i="5"/>
  <c r="D2697" i="5"/>
  <c r="D2698" i="5"/>
  <c r="D2699" i="5"/>
  <c r="D2700" i="5"/>
  <c r="D2701" i="5"/>
  <c r="D2702" i="5"/>
  <c r="D2703" i="5"/>
  <c r="D2704" i="5"/>
  <c r="D2705" i="5"/>
  <c r="D2706" i="5"/>
  <c r="D2707" i="5"/>
  <c r="D2708" i="5"/>
  <c r="D2709" i="5"/>
  <c r="D2710" i="5"/>
  <c r="D2711" i="5"/>
  <c r="D2712" i="5"/>
  <c r="D2713" i="5"/>
  <c r="D2714" i="5"/>
  <c r="D2715" i="5"/>
  <c r="D2716" i="5"/>
  <c r="D2717" i="5"/>
  <c r="D2718" i="5"/>
  <c r="D2719" i="5"/>
  <c r="D2720" i="5"/>
  <c r="D2721" i="5"/>
  <c r="D2722" i="5"/>
  <c r="D2723" i="5"/>
  <c r="D2724" i="5"/>
  <c r="D2725" i="5"/>
  <c r="D2726" i="5"/>
  <c r="D2727" i="5"/>
  <c r="D2728" i="5"/>
  <c r="D2729" i="5"/>
  <c r="D2730" i="5"/>
  <c r="D2731" i="5"/>
  <c r="D2732" i="5"/>
  <c r="D2733" i="5"/>
  <c r="D2734" i="5"/>
  <c r="D2735" i="5"/>
  <c r="D2736" i="5"/>
  <c r="D2737" i="5"/>
  <c r="D2738" i="5"/>
  <c r="D2739" i="5"/>
  <c r="D2740" i="5"/>
  <c r="D2741" i="5"/>
  <c r="D2742" i="5"/>
  <c r="D2743" i="5"/>
  <c r="D2744" i="5"/>
  <c r="D2745" i="5"/>
  <c r="D2746" i="5"/>
  <c r="D2747" i="5"/>
  <c r="D2748" i="5"/>
  <c r="D2749" i="5"/>
  <c r="D2750" i="5"/>
  <c r="D2751" i="5"/>
  <c r="D2752" i="5"/>
  <c r="D2753" i="5"/>
  <c r="D2754" i="5"/>
  <c r="D2755" i="5"/>
  <c r="D2756" i="5"/>
  <c r="D2757" i="5"/>
  <c r="D2758" i="5"/>
  <c r="D2759" i="5"/>
  <c r="D2760" i="5"/>
  <c r="D2761" i="5"/>
  <c r="D2762" i="5"/>
  <c r="D2763" i="5"/>
  <c r="D2764" i="5"/>
  <c r="D2765" i="5"/>
  <c r="D2766" i="5"/>
  <c r="D2767" i="5"/>
  <c r="D2768" i="5"/>
  <c r="D2769" i="5"/>
  <c r="D2770" i="5"/>
  <c r="D2771" i="5"/>
  <c r="D2772" i="5"/>
  <c r="D2773" i="5"/>
  <c r="D2774" i="5"/>
  <c r="D2775" i="5"/>
  <c r="D2776" i="5"/>
  <c r="D2777" i="5"/>
  <c r="D2778" i="5"/>
  <c r="D2779" i="5"/>
  <c r="D2780" i="5"/>
  <c r="D2781" i="5"/>
  <c r="D2782" i="5"/>
  <c r="D2783" i="5"/>
  <c r="D2784" i="5"/>
  <c r="D2785" i="5"/>
  <c r="D2786" i="5"/>
  <c r="D2787" i="5"/>
  <c r="D2788" i="5"/>
  <c r="D2789" i="5"/>
  <c r="D2790" i="5"/>
  <c r="D2791" i="5"/>
  <c r="D2792" i="5"/>
  <c r="D2793" i="5"/>
  <c r="D2794" i="5"/>
  <c r="D2795" i="5"/>
  <c r="D2796" i="5"/>
  <c r="D2797" i="5"/>
  <c r="D2798" i="5"/>
  <c r="D2799" i="5"/>
  <c r="D2800" i="5"/>
  <c r="D2801" i="5"/>
  <c r="D2802" i="5"/>
  <c r="D2803" i="5"/>
  <c r="D2804" i="5"/>
  <c r="D2805" i="5"/>
  <c r="D2806" i="5"/>
  <c r="D2807" i="5"/>
  <c r="D2808" i="5"/>
  <c r="D2809" i="5"/>
  <c r="D2810" i="5"/>
  <c r="D2811" i="5"/>
  <c r="D2812" i="5"/>
  <c r="D2813" i="5"/>
  <c r="D2814" i="5"/>
  <c r="D2815" i="5"/>
  <c r="D2816" i="5"/>
  <c r="D2817" i="5"/>
  <c r="D2818" i="5"/>
  <c r="D2819" i="5"/>
  <c r="D2820" i="5"/>
  <c r="D2821" i="5"/>
  <c r="D2822" i="5"/>
  <c r="D2823" i="5"/>
  <c r="D2824" i="5"/>
  <c r="D2825" i="5"/>
  <c r="D2826" i="5"/>
  <c r="D2827" i="5"/>
  <c r="D2828" i="5"/>
  <c r="D2829" i="5"/>
  <c r="D2830" i="5"/>
  <c r="D2831" i="5"/>
  <c r="D2832" i="5"/>
  <c r="D2833" i="5"/>
  <c r="D2834" i="5"/>
  <c r="D2835" i="5"/>
  <c r="D2836" i="5"/>
  <c r="D2837" i="5"/>
  <c r="D2838" i="5"/>
  <c r="D2839" i="5"/>
  <c r="D2840" i="5"/>
  <c r="D2841" i="5"/>
  <c r="D2842" i="5"/>
  <c r="D2843" i="5"/>
  <c r="D2844" i="5"/>
  <c r="D2845" i="5"/>
  <c r="D2846" i="5"/>
  <c r="D2847" i="5"/>
  <c r="D2848" i="5"/>
  <c r="D2849" i="5"/>
  <c r="D2850" i="5"/>
  <c r="D2851" i="5"/>
  <c r="D2852" i="5"/>
  <c r="D2853" i="5"/>
  <c r="D2854" i="5"/>
  <c r="D2855" i="5"/>
  <c r="D2856" i="5"/>
  <c r="D2857" i="5"/>
  <c r="D2858" i="5"/>
  <c r="D2859" i="5"/>
  <c r="D2860" i="5"/>
  <c r="D2861" i="5"/>
  <c r="D2862" i="5"/>
  <c r="D2863" i="5"/>
  <c r="D2864" i="5"/>
  <c r="D2865" i="5"/>
  <c r="D2866" i="5"/>
  <c r="D2867" i="5"/>
  <c r="D2868" i="5"/>
  <c r="D2869" i="5"/>
  <c r="D2870" i="5"/>
  <c r="D2871" i="5"/>
  <c r="D2872" i="5"/>
  <c r="D2873" i="5"/>
  <c r="D2874" i="5"/>
  <c r="D2875" i="5"/>
  <c r="D2876" i="5"/>
  <c r="D2877" i="5"/>
  <c r="D2878" i="5"/>
  <c r="D2879" i="5"/>
  <c r="D2880" i="5"/>
  <c r="D2881" i="5"/>
  <c r="D2882" i="5"/>
  <c r="D2883" i="5"/>
  <c r="D2884" i="5"/>
  <c r="D2885" i="5"/>
  <c r="D2886" i="5"/>
  <c r="D2887" i="5"/>
  <c r="D2888" i="5"/>
  <c r="D2889" i="5"/>
  <c r="D2890" i="5"/>
  <c r="D2891" i="5"/>
  <c r="D2892" i="5"/>
  <c r="D2893" i="5"/>
  <c r="D2894" i="5"/>
  <c r="D2895" i="5"/>
  <c r="D2896" i="5"/>
  <c r="D2897" i="5"/>
  <c r="D2898" i="5"/>
  <c r="D2899" i="5"/>
  <c r="D2900" i="5"/>
  <c r="D2901" i="5"/>
  <c r="D2902" i="5"/>
  <c r="D2903" i="5"/>
  <c r="D2904" i="5"/>
  <c r="D2905" i="5"/>
  <c r="D2906" i="5"/>
  <c r="D2907" i="5"/>
  <c r="D2908" i="5"/>
  <c r="D2909" i="5"/>
  <c r="D2910" i="5"/>
  <c r="D2911" i="5"/>
  <c r="D2912" i="5"/>
  <c r="D2913" i="5"/>
  <c r="D2914" i="5"/>
  <c r="D2915" i="5"/>
  <c r="D2916" i="5"/>
  <c r="D2917" i="5"/>
  <c r="D2918" i="5"/>
  <c r="D2919" i="5"/>
  <c r="D2920" i="5"/>
  <c r="D2921" i="5"/>
  <c r="D2922" i="5"/>
  <c r="D2923" i="5"/>
  <c r="D2924" i="5"/>
  <c r="D2925" i="5"/>
  <c r="D2926" i="5"/>
  <c r="D2927" i="5"/>
  <c r="D2928" i="5"/>
  <c r="D2929" i="5"/>
  <c r="D2930" i="5"/>
  <c r="D2931" i="5"/>
  <c r="D2932" i="5"/>
  <c r="D2933" i="5"/>
  <c r="D2934" i="5"/>
  <c r="D2935" i="5"/>
  <c r="D2936" i="5"/>
  <c r="D2937" i="5"/>
  <c r="D2938" i="5"/>
  <c r="D2939" i="5"/>
  <c r="D2940" i="5"/>
  <c r="D2941" i="5"/>
  <c r="D2942" i="5"/>
  <c r="D2943" i="5"/>
  <c r="D2944" i="5"/>
  <c r="D2945" i="5"/>
  <c r="D2946" i="5"/>
  <c r="D2947" i="5"/>
  <c r="D2948" i="5"/>
  <c r="D2949" i="5"/>
  <c r="D2950" i="5"/>
  <c r="D2951" i="5"/>
  <c r="D2952" i="5"/>
  <c r="D2953" i="5"/>
  <c r="D2954" i="5"/>
  <c r="D2955" i="5"/>
  <c r="D2956" i="5"/>
  <c r="D2957" i="5"/>
  <c r="D2958" i="5"/>
  <c r="D2959" i="5"/>
  <c r="D2960" i="5"/>
  <c r="D2961" i="5"/>
  <c r="D2962" i="5"/>
  <c r="D2963" i="5"/>
  <c r="D2964" i="5"/>
  <c r="D2965" i="5"/>
  <c r="D2966" i="5"/>
  <c r="D2967" i="5"/>
  <c r="D2968" i="5"/>
  <c r="D2969" i="5"/>
  <c r="D2970" i="5"/>
  <c r="D2971" i="5"/>
  <c r="D2972" i="5"/>
  <c r="D2973" i="5"/>
  <c r="D2974" i="5"/>
  <c r="D2975" i="5"/>
  <c r="D2976" i="5"/>
  <c r="D2977" i="5"/>
  <c r="D2978" i="5"/>
  <c r="D2979" i="5"/>
  <c r="D2980" i="5"/>
  <c r="D2981" i="5"/>
  <c r="D2982" i="5"/>
  <c r="D2983" i="5"/>
  <c r="D2984" i="5"/>
  <c r="D2985" i="5"/>
  <c r="D2986" i="5"/>
  <c r="D2987" i="5"/>
  <c r="D2988" i="5"/>
  <c r="D2989" i="5"/>
  <c r="D2990" i="5"/>
  <c r="D2991" i="5"/>
  <c r="D2992" i="5"/>
  <c r="D2993" i="5"/>
  <c r="D2994" i="5"/>
  <c r="D2995" i="5"/>
  <c r="D2996" i="5"/>
  <c r="D2997" i="5"/>
  <c r="D2998" i="5"/>
  <c r="D2999" i="5"/>
  <c r="D3000" i="5"/>
  <c r="D3001" i="5"/>
  <c r="D3002" i="5"/>
  <c r="D3003" i="5"/>
  <c r="D3004" i="5"/>
  <c r="D3005" i="5"/>
  <c r="D3006" i="5"/>
  <c r="D3007" i="5"/>
  <c r="D3008" i="5"/>
  <c r="D3009" i="5"/>
  <c r="D3010" i="5"/>
  <c r="D3011" i="5"/>
  <c r="D3012" i="5"/>
  <c r="D3013" i="5"/>
  <c r="D3014" i="5"/>
  <c r="D3015" i="5"/>
  <c r="D3016" i="5"/>
  <c r="D3017" i="5"/>
  <c r="D3018" i="5"/>
  <c r="D3019" i="5"/>
  <c r="D3020" i="5"/>
  <c r="D3021" i="5"/>
  <c r="D3022" i="5"/>
  <c r="D3023" i="5"/>
  <c r="D3024" i="5"/>
  <c r="D3025" i="5"/>
  <c r="D3026" i="5"/>
  <c r="D3027" i="5"/>
  <c r="D3028" i="5"/>
  <c r="D3029" i="5"/>
  <c r="D3030" i="5"/>
  <c r="D3031" i="5"/>
  <c r="D3032" i="5"/>
  <c r="D3033" i="5"/>
  <c r="D3034" i="5"/>
  <c r="D3035" i="5"/>
  <c r="D3036" i="5"/>
  <c r="D3037" i="5"/>
  <c r="D3038" i="5"/>
  <c r="D3039" i="5"/>
  <c r="D3040" i="5"/>
  <c r="D3041" i="5"/>
  <c r="D3042" i="5"/>
  <c r="D3043" i="5"/>
  <c r="D3044" i="5"/>
  <c r="D3045" i="5"/>
  <c r="D3046" i="5"/>
  <c r="D3047" i="5"/>
  <c r="D3048" i="5"/>
  <c r="D3049" i="5"/>
  <c r="D3050" i="5"/>
  <c r="D3051" i="5"/>
  <c r="D3052" i="5"/>
  <c r="D3053" i="5"/>
  <c r="D3054" i="5"/>
  <c r="D3055" i="5"/>
  <c r="D3056" i="5"/>
  <c r="D3057" i="5"/>
  <c r="D3058" i="5"/>
  <c r="D3059" i="5"/>
  <c r="D3060" i="5"/>
  <c r="D3061" i="5"/>
  <c r="D3062" i="5"/>
  <c r="D3063" i="5"/>
  <c r="D3064" i="5"/>
  <c r="D3065" i="5"/>
  <c r="D3066" i="5"/>
  <c r="D3067" i="5"/>
  <c r="D3068" i="5"/>
  <c r="D3069" i="5"/>
  <c r="D3070" i="5"/>
  <c r="D3071" i="5"/>
  <c r="D3072" i="5"/>
  <c r="D3073" i="5"/>
  <c r="D3074" i="5"/>
  <c r="D3075" i="5"/>
  <c r="D3076" i="5"/>
  <c r="D3077" i="5"/>
  <c r="D3078" i="5"/>
  <c r="D3079" i="5"/>
  <c r="D3080" i="5"/>
  <c r="D3081" i="5"/>
  <c r="D3082" i="5"/>
  <c r="D3083" i="5"/>
  <c r="D3084" i="5"/>
  <c r="D3085" i="5"/>
  <c r="D3086" i="5"/>
  <c r="D3087" i="5"/>
  <c r="D3088" i="5"/>
  <c r="D3089" i="5"/>
  <c r="D3090" i="5"/>
  <c r="D3091" i="5"/>
  <c r="D3092" i="5"/>
  <c r="D3093" i="5"/>
  <c r="D3094" i="5"/>
  <c r="D3095" i="5"/>
  <c r="D3096" i="5"/>
  <c r="D3097" i="5"/>
  <c r="D3098" i="5"/>
  <c r="D3099" i="5"/>
  <c r="D3100" i="5"/>
  <c r="D3101" i="5"/>
  <c r="D3102" i="5"/>
  <c r="D3103" i="5"/>
  <c r="D3104" i="5"/>
  <c r="D3105" i="5"/>
  <c r="D3106" i="5"/>
  <c r="D3107" i="5"/>
  <c r="D3108" i="5"/>
  <c r="D3109" i="5"/>
  <c r="D3110" i="5"/>
  <c r="D3111" i="5"/>
  <c r="D3112" i="5"/>
  <c r="D3113" i="5"/>
  <c r="D3114" i="5"/>
  <c r="D3115" i="5"/>
  <c r="D3116" i="5"/>
  <c r="D3117" i="5"/>
  <c r="D3118" i="5"/>
  <c r="D3119" i="5"/>
  <c r="D3120" i="5"/>
  <c r="D3121" i="5"/>
  <c r="D3122" i="5"/>
  <c r="D3123" i="5"/>
  <c r="D3124" i="5"/>
  <c r="D3125" i="5"/>
  <c r="D3126" i="5"/>
  <c r="D3127" i="5"/>
  <c r="D3128" i="5"/>
  <c r="D3129" i="5"/>
  <c r="D3130" i="5"/>
  <c r="D3131" i="5"/>
  <c r="D3132" i="5"/>
  <c r="D3133" i="5"/>
  <c r="D3134" i="5"/>
  <c r="D3135" i="5"/>
  <c r="D3136" i="5"/>
  <c r="D3137" i="5"/>
  <c r="D3138" i="5"/>
  <c r="D3139" i="5"/>
  <c r="D3140" i="5"/>
  <c r="D3141" i="5"/>
  <c r="D3142" i="5"/>
  <c r="D3143" i="5"/>
  <c r="D3144" i="5"/>
  <c r="D3145" i="5"/>
  <c r="D3146" i="5"/>
  <c r="D3147" i="5"/>
  <c r="D3148" i="5"/>
  <c r="D3149" i="5"/>
  <c r="D3150" i="5"/>
  <c r="D3151" i="5"/>
  <c r="D3152" i="5"/>
  <c r="D3153" i="5"/>
  <c r="D3154" i="5"/>
  <c r="D3155" i="5"/>
  <c r="D3156" i="5"/>
  <c r="D3157" i="5"/>
  <c r="D3158" i="5"/>
  <c r="D3159" i="5"/>
  <c r="D3160" i="5"/>
  <c r="D3161" i="5"/>
  <c r="D3162" i="5"/>
  <c r="D3163" i="5"/>
  <c r="D3164" i="5"/>
  <c r="D3165" i="5"/>
  <c r="D3166" i="5"/>
  <c r="D3167" i="5"/>
  <c r="D3168" i="5"/>
  <c r="D3169" i="5"/>
  <c r="D3170" i="5"/>
  <c r="D3171" i="5"/>
  <c r="D3172" i="5"/>
  <c r="D3173" i="5"/>
  <c r="D3174" i="5"/>
  <c r="D3175" i="5"/>
  <c r="D3176" i="5"/>
  <c r="D3177" i="5"/>
  <c r="D3178" i="5"/>
  <c r="D3179" i="5"/>
  <c r="D3180" i="5"/>
  <c r="D3181" i="5"/>
  <c r="D3182" i="5"/>
  <c r="D3183" i="5"/>
  <c r="D3184" i="5"/>
  <c r="D3185" i="5"/>
  <c r="D3186" i="5"/>
  <c r="D3187" i="5"/>
  <c r="D3188" i="5"/>
  <c r="D3189" i="5"/>
  <c r="D3190" i="5"/>
  <c r="D3191" i="5"/>
  <c r="D3192" i="5"/>
  <c r="D3193" i="5"/>
  <c r="D3194" i="5"/>
  <c r="D3195" i="5"/>
  <c r="D3196" i="5"/>
  <c r="D3197" i="5"/>
  <c r="D3198" i="5"/>
  <c r="D3199" i="5"/>
  <c r="D3200" i="5"/>
  <c r="D3201" i="5"/>
  <c r="D3202" i="5"/>
  <c r="D3203" i="5"/>
  <c r="D3204" i="5"/>
  <c r="D3205" i="5"/>
  <c r="D3206" i="5"/>
  <c r="D3207" i="5"/>
  <c r="D3208" i="5"/>
  <c r="D3209" i="5"/>
  <c r="D3210" i="5"/>
  <c r="D3211" i="5"/>
  <c r="D3212" i="5"/>
  <c r="D3213" i="5"/>
  <c r="D3214" i="5"/>
  <c r="D3215" i="5"/>
  <c r="D3216" i="5"/>
  <c r="D3217" i="5"/>
  <c r="D3218" i="5"/>
  <c r="D3219" i="5"/>
  <c r="D3220" i="5"/>
  <c r="D3221" i="5"/>
  <c r="D3222" i="5"/>
  <c r="D3223" i="5"/>
  <c r="D3224" i="5"/>
  <c r="D3225" i="5"/>
  <c r="D3226" i="5"/>
  <c r="D3227" i="5"/>
  <c r="D3228" i="5"/>
  <c r="D3229" i="5"/>
  <c r="D3230" i="5"/>
  <c r="D3231" i="5"/>
  <c r="D3232" i="5"/>
  <c r="D3233" i="5"/>
  <c r="D3234" i="5"/>
  <c r="D3235" i="5"/>
  <c r="D3236" i="5"/>
  <c r="D3237" i="5"/>
  <c r="D3238" i="5"/>
  <c r="D3239" i="5"/>
  <c r="D3240" i="5"/>
  <c r="D3241" i="5"/>
  <c r="D3242" i="5"/>
  <c r="D3243" i="5"/>
  <c r="D3244" i="5"/>
  <c r="D3245" i="5"/>
  <c r="D3246" i="5"/>
  <c r="D3247" i="5"/>
  <c r="D3248" i="5"/>
  <c r="D3249" i="5"/>
  <c r="D3250" i="5"/>
  <c r="D3251" i="5"/>
  <c r="D3252" i="5"/>
  <c r="D3253" i="5"/>
  <c r="D3254" i="5"/>
  <c r="D3255" i="5"/>
  <c r="D3256" i="5"/>
  <c r="D3257" i="5"/>
  <c r="D3258" i="5"/>
  <c r="D3259" i="5"/>
  <c r="D3260" i="5"/>
  <c r="D3261" i="5"/>
  <c r="D3262" i="5"/>
  <c r="D3263" i="5"/>
  <c r="D3264" i="5"/>
  <c r="D3265" i="5"/>
  <c r="D3266" i="5"/>
  <c r="D3267" i="5"/>
  <c r="D3268" i="5"/>
  <c r="D3269" i="5"/>
  <c r="D3270" i="5"/>
  <c r="D3271" i="5"/>
  <c r="D3272" i="5"/>
  <c r="D3273" i="5"/>
  <c r="D3274" i="5"/>
  <c r="D3275" i="5"/>
  <c r="D3276" i="5"/>
  <c r="D3277" i="5"/>
  <c r="D3278" i="5"/>
  <c r="D3279" i="5"/>
  <c r="D3280" i="5"/>
  <c r="D3281" i="5"/>
  <c r="D3282" i="5"/>
  <c r="D3283" i="5"/>
  <c r="D3284" i="5"/>
  <c r="D3285" i="5"/>
  <c r="D3286" i="5"/>
  <c r="D3287" i="5"/>
  <c r="D3288" i="5"/>
  <c r="D3289" i="5"/>
  <c r="D3290" i="5"/>
  <c r="D3291" i="5"/>
  <c r="D3292" i="5"/>
  <c r="D3293" i="5"/>
  <c r="D3294" i="5"/>
  <c r="D3295" i="5"/>
  <c r="D3296" i="5"/>
  <c r="D3297" i="5"/>
  <c r="D3298" i="5"/>
  <c r="D3299" i="5"/>
  <c r="D3300" i="5"/>
  <c r="D3301" i="5"/>
  <c r="D3302" i="5"/>
  <c r="D3303" i="5"/>
  <c r="D3304" i="5"/>
  <c r="D3305" i="5"/>
  <c r="D3306" i="5"/>
  <c r="D3307" i="5"/>
  <c r="D3308" i="5"/>
  <c r="D3309" i="5"/>
  <c r="D3310" i="5"/>
  <c r="D3311" i="5"/>
  <c r="D3312" i="5"/>
  <c r="D3313" i="5"/>
  <c r="D3314" i="5"/>
  <c r="D3315" i="5"/>
  <c r="D3316" i="5"/>
  <c r="D3317" i="5"/>
  <c r="D3318" i="5"/>
  <c r="D3319" i="5"/>
  <c r="D3320" i="5"/>
  <c r="D3321" i="5"/>
  <c r="D3322" i="5"/>
  <c r="D3323" i="5"/>
  <c r="D3324" i="5"/>
  <c r="D3325" i="5"/>
  <c r="D3326" i="5"/>
  <c r="D3327" i="5"/>
  <c r="D3328" i="5"/>
  <c r="D3329" i="5"/>
  <c r="D3330" i="5"/>
  <c r="D3331" i="5"/>
  <c r="D3332" i="5"/>
  <c r="D3333" i="5"/>
  <c r="D3334" i="5"/>
  <c r="D3335" i="5"/>
  <c r="D3336" i="5"/>
  <c r="D3337" i="5"/>
  <c r="D3338" i="5"/>
  <c r="D3339" i="5"/>
  <c r="D3340" i="5"/>
  <c r="D3341" i="5"/>
  <c r="D3342" i="5"/>
  <c r="D3343" i="5"/>
  <c r="D3344" i="5"/>
  <c r="D3345" i="5"/>
  <c r="D3346" i="5"/>
  <c r="D3347" i="5"/>
  <c r="D3348" i="5"/>
  <c r="D3349" i="5"/>
  <c r="D3350" i="5"/>
  <c r="D3351" i="5"/>
  <c r="D3352" i="5"/>
  <c r="D3353" i="5"/>
  <c r="D3354" i="5"/>
  <c r="D3355" i="5"/>
  <c r="D3356" i="5"/>
  <c r="D3357" i="5"/>
  <c r="D3358" i="5"/>
  <c r="D3359" i="5"/>
  <c r="D3360" i="5"/>
  <c r="D3361" i="5"/>
  <c r="D3362" i="5"/>
  <c r="D3363" i="5"/>
  <c r="D3364" i="5"/>
  <c r="D3365" i="5"/>
  <c r="D3366" i="5"/>
  <c r="D3367" i="5"/>
  <c r="D3368" i="5"/>
  <c r="D3369" i="5"/>
  <c r="D3370" i="5"/>
  <c r="D3371" i="5"/>
  <c r="D3372" i="5"/>
  <c r="D3373" i="5"/>
  <c r="D3374" i="5"/>
  <c r="D3375" i="5"/>
  <c r="D3376" i="5"/>
  <c r="D3377" i="5"/>
  <c r="D3378" i="5"/>
  <c r="D3379" i="5"/>
  <c r="D3380" i="5"/>
  <c r="D3381" i="5"/>
  <c r="D3382" i="5"/>
  <c r="D3383" i="5"/>
  <c r="D3384" i="5"/>
  <c r="D3385" i="5"/>
  <c r="D3386" i="5"/>
  <c r="D3387" i="5"/>
  <c r="D3388" i="5"/>
  <c r="D3389" i="5"/>
  <c r="D3390" i="5"/>
  <c r="D3391" i="5"/>
  <c r="D3392" i="5"/>
  <c r="D3393" i="5"/>
  <c r="D3394" i="5"/>
  <c r="D3395" i="5"/>
  <c r="D3396" i="5"/>
  <c r="D3397" i="5"/>
  <c r="D3398" i="5"/>
  <c r="D3399" i="5"/>
  <c r="D3400" i="5"/>
  <c r="D3401" i="5"/>
  <c r="D3402" i="5"/>
  <c r="D3403" i="5"/>
  <c r="D3404" i="5"/>
  <c r="D3405" i="5"/>
  <c r="D3406" i="5"/>
  <c r="D3407" i="5"/>
  <c r="D3408" i="5"/>
  <c r="D3409" i="5"/>
  <c r="D3410" i="5"/>
  <c r="D3411" i="5"/>
  <c r="D3412" i="5"/>
  <c r="D3413" i="5"/>
  <c r="D3414" i="5"/>
  <c r="D3415" i="5"/>
  <c r="D3416" i="5"/>
  <c r="D3417" i="5"/>
  <c r="D3418" i="5"/>
  <c r="D3419" i="5"/>
  <c r="D3420" i="5"/>
  <c r="D3421" i="5"/>
  <c r="D3422" i="5"/>
  <c r="D3423" i="5"/>
  <c r="D3424" i="5"/>
  <c r="D3425" i="5"/>
  <c r="D3426" i="5"/>
  <c r="D3427" i="5"/>
  <c r="D3428" i="5"/>
  <c r="D3429" i="5"/>
  <c r="D3430" i="5"/>
  <c r="D3431" i="5"/>
  <c r="D3432" i="5"/>
  <c r="D3433" i="5"/>
  <c r="D3434" i="5"/>
  <c r="D3435" i="5"/>
  <c r="D3436" i="5"/>
  <c r="D3437" i="5"/>
  <c r="D3438" i="5"/>
  <c r="D3439" i="5"/>
  <c r="D3440" i="5"/>
  <c r="D3441" i="5"/>
  <c r="D3442" i="5"/>
  <c r="D3443" i="5"/>
  <c r="D3444" i="5"/>
  <c r="D3445" i="5"/>
  <c r="D3446" i="5"/>
  <c r="D3447" i="5"/>
  <c r="D3448" i="5"/>
  <c r="D3449" i="5"/>
  <c r="D3450" i="5"/>
  <c r="D3451" i="5"/>
  <c r="D3452" i="5"/>
  <c r="D3453" i="5"/>
  <c r="D3454" i="5"/>
  <c r="D3455" i="5"/>
  <c r="D3456" i="5"/>
  <c r="D3457" i="5"/>
  <c r="D3458" i="5"/>
  <c r="D3459" i="5"/>
  <c r="D3460" i="5"/>
  <c r="D3461" i="5"/>
  <c r="D3462" i="5"/>
  <c r="D3463" i="5"/>
  <c r="D3464" i="5"/>
  <c r="D3465" i="5"/>
  <c r="D3466" i="5"/>
  <c r="D3467" i="5"/>
  <c r="D3468" i="5"/>
  <c r="D3469" i="5"/>
  <c r="D3470" i="5"/>
  <c r="D3471" i="5"/>
  <c r="D3472" i="5"/>
  <c r="D3473" i="5"/>
  <c r="D3474" i="5"/>
  <c r="D3475" i="5"/>
  <c r="D3476" i="5"/>
  <c r="D3477" i="5"/>
  <c r="D3478" i="5"/>
  <c r="D3479" i="5"/>
  <c r="D3480" i="5"/>
  <c r="D3481" i="5"/>
  <c r="D3482" i="5"/>
  <c r="D3483" i="5"/>
  <c r="D3484" i="5"/>
  <c r="D3485" i="5"/>
  <c r="D3486" i="5"/>
  <c r="D3487" i="5"/>
  <c r="D3488" i="5"/>
  <c r="D3489" i="5"/>
  <c r="D3490" i="5"/>
  <c r="D3491" i="5"/>
  <c r="D3492" i="5"/>
  <c r="D3493" i="5"/>
  <c r="D3494" i="5"/>
  <c r="D3495" i="5"/>
  <c r="D3496" i="5"/>
  <c r="D3497" i="5"/>
  <c r="D3498" i="5"/>
  <c r="D3499" i="5"/>
  <c r="D3500" i="5"/>
  <c r="D3501" i="5"/>
  <c r="D3502" i="5"/>
  <c r="D3503" i="5"/>
  <c r="D3504" i="5"/>
  <c r="D3505" i="5"/>
  <c r="D3506" i="5"/>
  <c r="D3507" i="5"/>
  <c r="D3508" i="5"/>
  <c r="D3509" i="5"/>
  <c r="D3510" i="5"/>
  <c r="D3511" i="5"/>
  <c r="D3512" i="5"/>
  <c r="D3513" i="5"/>
  <c r="D3514" i="5"/>
  <c r="D3515" i="5"/>
  <c r="D3516" i="5"/>
  <c r="D3517" i="5"/>
  <c r="D3518" i="5"/>
  <c r="D3519" i="5"/>
  <c r="D3520" i="5"/>
  <c r="D3521" i="5"/>
  <c r="D3522" i="5"/>
  <c r="D3523" i="5"/>
  <c r="D3524" i="5"/>
  <c r="D3525" i="5"/>
  <c r="D3526" i="5"/>
  <c r="D3527" i="5"/>
  <c r="D3528" i="5"/>
  <c r="D3529" i="5"/>
  <c r="D3530" i="5"/>
  <c r="D3531" i="5"/>
  <c r="D3532" i="5"/>
  <c r="D3533" i="5"/>
  <c r="D3534" i="5"/>
  <c r="D3535" i="5"/>
  <c r="D3536" i="5"/>
  <c r="D3537" i="5"/>
  <c r="D3538" i="5"/>
  <c r="D3539" i="5"/>
  <c r="D3540" i="5"/>
  <c r="D3541" i="5"/>
  <c r="D3542" i="5"/>
  <c r="D3543" i="5"/>
  <c r="D3544" i="5"/>
  <c r="D3545" i="5"/>
  <c r="D3546" i="5"/>
  <c r="D3547" i="5"/>
  <c r="D3548" i="5"/>
  <c r="D3549" i="5"/>
  <c r="D3550" i="5"/>
  <c r="D3551" i="5"/>
  <c r="D3552" i="5"/>
  <c r="D3553" i="5"/>
  <c r="D3554" i="5"/>
  <c r="D3555" i="5"/>
  <c r="D3556" i="5"/>
  <c r="D3557" i="5"/>
  <c r="D3558" i="5"/>
  <c r="D3559" i="5"/>
  <c r="D3560" i="5"/>
  <c r="D3561" i="5"/>
  <c r="D3562" i="5"/>
  <c r="D3563" i="5"/>
  <c r="D3564" i="5"/>
  <c r="D3565" i="5"/>
  <c r="D3566" i="5"/>
  <c r="D3567" i="5"/>
  <c r="D3568" i="5"/>
  <c r="D3569" i="5"/>
  <c r="D3570" i="5"/>
  <c r="D3571" i="5"/>
  <c r="D3572" i="5"/>
  <c r="D3573" i="5"/>
  <c r="D3574" i="5"/>
  <c r="D3575" i="5"/>
  <c r="D3576" i="5"/>
  <c r="D3577" i="5"/>
  <c r="D3578" i="5"/>
  <c r="D3579" i="5"/>
  <c r="D3580" i="5"/>
  <c r="D3581" i="5"/>
  <c r="D3582" i="5"/>
  <c r="D3583" i="5"/>
  <c r="D3584" i="5"/>
  <c r="D3585" i="5"/>
  <c r="D3586" i="5"/>
  <c r="D3587" i="5"/>
  <c r="D3588" i="5"/>
  <c r="D3589" i="5"/>
  <c r="D3590" i="5"/>
  <c r="D3591" i="5"/>
  <c r="D3592" i="5"/>
  <c r="D3593" i="5"/>
  <c r="D3594" i="5"/>
  <c r="D3595" i="5"/>
  <c r="D3596" i="5"/>
  <c r="D3597" i="5"/>
  <c r="D3598" i="5"/>
  <c r="D3599" i="5"/>
  <c r="D3600" i="5"/>
  <c r="D3601" i="5"/>
  <c r="D3602" i="5"/>
  <c r="D3603" i="5"/>
  <c r="D3604" i="5"/>
  <c r="D3605" i="5"/>
  <c r="D3606" i="5"/>
  <c r="D3607" i="5"/>
  <c r="D3608" i="5"/>
  <c r="D3609" i="5"/>
  <c r="D3610" i="5"/>
  <c r="D3611" i="5"/>
  <c r="D3612" i="5"/>
  <c r="D3613" i="5"/>
  <c r="D3614" i="5"/>
  <c r="D3615" i="5"/>
  <c r="D3616" i="5"/>
  <c r="D3617" i="5"/>
  <c r="D3618" i="5"/>
  <c r="D3619" i="5"/>
  <c r="D3620" i="5"/>
  <c r="D3621" i="5"/>
  <c r="D3622" i="5"/>
  <c r="D3623" i="5"/>
  <c r="D3624" i="5"/>
  <c r="D3625" i="5"/>
  <c r="D3626" i="5"/>
  <c r="D3627" i="5"/>
  <c r="D3628" i="5"/>
  <c r="D3629" i="5"/>
  <c r="D3630" i="5"/>
  <c r="D3631" i="5"/>
  <c r="D3632" i="5"/>
  <c r="D3633" i="5"/>
  <c r="D3634" i="5"/>
  <c r="D3635" i="5"/>
  <c r="D3636" i="5"/>
  <c r="D3637" i="5"/>
  <c r="D3638" i="5"/>
  <c r="D3639" i="5"/>
  <c r="D3640" i="5"/>
  <c r="D3641" i="5"/>
  <c r="D3642" i="5"/>
  <c r="D3643" i="5"/>
  <c r="D3644" i="5"/>
  <c r="D3645" i="5"/>
  <c r="D3646" i="5"/>
  <c r="D3647" i="5"/>
  <c r="D3648" i="5"/>
  <c r="D3649" i="5"/>
  <c r="D3650" i="5"/>
  <c r="D3651" i="5"/>
  <c r="D3652" i="5"/>
  <c r="D3653" i="5"/>
  <c r="D3654" i="5"/>
  <c r="D3655" i="5"/>
  <c r="D3656" i="5"/>
  <c r="D3657" i="5"/>
  <c r="D3658" i="5"/>
  <c r="D3659" i="5"/>
  <c r="D3660" i="5"/>
  <c r="D3661" i="5"/>
  <c r="D3662" i="5"/>
  <c r="D3663" i="5"/>
  <c r="D3664" i="5"/>
  <c r="D3665" i="5"/>
  <c r="D3666" i="5"/>
  <c r="D3667" i="5"/>
  <c r="D3668" i="5"/>
  <c r="D3669" i="5"/>
  <c r="D3670" i="5"/>
  <c r="D3671" i="5"/>
  <c r="D3672" i="5"/>
  <c r="D3673" i="5"/>
  <c r="D3674" i="5"/>
  <c r="D3675" i="5"/>
  <c r="D3676" i="5"/>
  <c r="D3677" i="5"/>
  <c r="D3678" i="5"/>
  <c r="D3679" i="5"/>
  <c r="D3680" i="5"/>
  <c r="D3681" i="5"/>
  <c r="D3682" i="5"/>
  <c r="D3683" i="5"/>
  <c r="D3684" i="5"/>
  <c r="D3685" i="5"/>
  <c r="D3686" i="5"/>
  <c r="D3687" i="5"/>
  <c r="D3688" i="5"/>
  <c r="D3689" i="5"/>
  <c r="D3690" i="5"/>
  <c r="D3691" i="5"/>
  <c r="D3692" i="5"/>
  <c r="D3693" i="5"/>
  <c r="D3694" i="5"/>
  <c r="D3695" i="5"/>
  <c r="D3696" i="5"/>
  <c r="D3697" i="5"/>
  <c r="D3698" i="5"/>
  <c r="D3699" i="5"/>
  <c r="D3700" i="5"/>
  <c r="D3701" i="5"/>
  <c r="D3702" i="5"/>
  <c r="D3703" i="5"/>
  <c r="D3704" i="5"/>
  <c r="D3705" i="5"/>
  <c r="D3706" i="5"/>
  <c r="D3707" i="5"/>
  <c r="D3708" i="5"/>
  <c r="D3709" i="5"/>
  <c r="D3710" i="5"/>
  <c r="D3711" i="5"/>
  <c r="D3712" i="5"/>
  <c r="D3713" i="5"/>
  <c r="D3714" i="5"/>
  <c r="D3715" i="5"/>
  <c r="D3716" i="5"/>
  <c r="D3717" i="5"/>
  <c r="D3718" i="5"/>
  <c r="D3719" i="5"/>
  <c r="D3720" i="5"/>
  <c r="D3721" i="5"/>
  <c r="D3722" i="5"/>
  <c r="D3723" i="5"/>
  <c r="D3724" i="5"/>
  <c r="D3725" i="5"/>
  <c r="D3726" i="5"/>
  <c r="D3727" i="5"/>
  <c r="D3728" i="5"/>
  <c r="D3729" i="5"/>
  <c r="D3730" i="5"/>
  <c r="D3731" i="5"/>
  <c r="D3732" i="5"/>
  <c r="D3733" i="5"/>
  <c r="D3734" i="5"/>
  <c r="D3735" i="5"/>
  <c r="D3736" i="5"/>
  <c r="D3737" i="5"/>
  <c r="D3738" i="5"/>
  <c r="D3739" i="5"/>
  <c r="D3740" i="5"/>
  <c r="D3741" i="5"/>
  <c r="D3742" i="5"/>
  <c r="D3743" i="5"/>
  <c r="D3744" i="5"/>
  <c r="D3745" i="5"/>
  <c r="D3746" i="5"/>
  <c r="D3747" i="5"/>
  <c r="D3748" i="5"/>
  <c r="D3749" i="5"/>
  <c r="D3750" i="5"/>
  <c r="D3751" i="5"/>
  <c r="D3752" i="5"/>
  <c r="D3753" i="5"/>
  <c r="D3754" i="5"/>
  <c r="D3755" i="5"/>
  <c r="D3756" i="5"/>
  <c r="D3757" i="5"/>
  <c r="D3758" i="5"/>
  <c r="D3759" i="5"/>
  <c r="D3760" i="5"/>
  <c r="D3761" i="5"/>
  <c r="D3762" i="5"/>
  <c r="D3763" i="5"/>
  <c r="D3764" i="5"/>
  <c r="D3765" i="5"/>
  <c r="D3766" i="5"/>
  <c r="D3767" i="5"/>
  <c r="D3768" i="5"/>
  <c r="D3769" i="5"/>
  <c r="D3770" i="5"/>
  <c r="D3771" i="5"/>
  <c r="D3772" i="5"/>
  <c r="D3773" i="5"/>
  <c r="D3774" i="5"/>
  <c r="D3775" i="5"/>
  <c r="D3776" i="5"/>
  <c r="D3777" i="5"/>
  <c r="D3778" i="5"/>
  <c r="D3779" i="5"/>
  <c r="D3780" i="5"/>
  <c r="D3781" i="5"/>
  <c r="D3782" i="5"/>
  <c r="D3783" i="5"/>
  <c r="D3784" i="5"/>
  <c r="D3785" i="5"/>
  <c r="D3786" i="5"/>
  <c r="D3787" i="5"/>
  <c r="D3788" i="5"/>
  <c r="D3789" i="5"/>
  <c r="D3790" i="5"/>
  <c r="D3791" i="5"/>
  <c r="D3792" i="5"/>
  <c r="D3793" i="5"/>
  <c r="D3794" i="5"/>
  <c r="D3795" i="5"/>
  <c r="D3796" i="5"/>
  <c r="D3797" i="5"/>
  <c r="D3798" i="5"/>
  <c r="D3799" i="5"/>
  <c r="D3800" i="5"/>
  <c r="D3801" i="5"/>
  <c r="D3802" i="5"/>
  <c r="D3803" i="5"/>
  <c r="D3804" i="5"/>
  <c r="D3805" i="5"/>
  <c r="D3806" i="5"/>
  <c r="D3807" i="5"/>
  <c r="D3808" i="5"/>
  <c r="D3809" i="5"/>
  <c r="D3810" i="5"/>
  <c r="D3811" i="5"/>
  <c r="D3812" i="5"/>
  <c r="D3813" i="5"/>
  <c r="D3814" i="5"/>
  <c r="D3815" i="5"/>
  <c r="D3816" i="5"/>
  <c r="D3817" i="5"/>
  <c r="D3818" i="5"/>
  <c r="D3819" i="5"/>
  <c r="D3820" i="5"/>
  <c r="D3821" i="5"/>
  <c r="D3822" i="5"/>
  <c r="D3823" i="5"/>
  <c r="D3824" i="5"/>
  <c r="D3825" i="5"/>
  <c r="D3826" i="5"/>
  <c r="D3827" i="5"/>
  <c r="D3828" i="5"/>
  <c r="D3829" i="5"/>
  <c r="D3830" i="5"/>
  <c r="D3831" i="5"/>
  <c r="D3832" i="5"/>
  <c r="D3833" i="5"/>
  <c r="D3834" i="5"/>
  <c r="D3835" i="5"/>
  <c r="D3836" i="5"/>
  <c r="D3837" i="5"/>
  <c r="D3838" i="5"/>
  <c r="D3839" i="5"/>
  <c r="D3840" i="5"/>
  <c r="D3841" i="5"/>
  <c r="D3842" i="5"/>
  <c r="D3843" i="5"/>
  <c r="D3844" i="5"/>
  <c r="D3845" i="5"/>
  <c r="D3846" i="5"/>
  <c r="D3847" i="5"/>
  <c r="D3848" i="5"/>
  <c r="D3849" i="5"/>
  <c r="D3850" i="5"/>
  <c r="D3851" i="5"/>
  <c r="D3852" i="5"/>
  <c r="D3853" i="5"/>
  <c r="D3854" i="5"/>
  <c r="D3855" i="5"/>
  <c r="D3856" i="5"/>
  <c r="D3857" i="5"/>
  <c r="D3858" i="5"/>
  <c r="D3859" i="5"/>
  <c r="D3860" i="5"/>
  <c r="D3861" i="5"/>
  <c r="D3862" i="5"/>
  <c r="D3863" i="5"/>
  <c r="D3864" i="5"/>
  <c r="D3865" i="5"/>
  <c r="D3866" i="5"/>
  <c r="D3867" i="5"/>
  <c r="D3868" i="5"/>
  <c r="D3869" i="5"/>
  <c r="D3870" i="5"/>
  <c r="D3871" i="5"/>
  <c r="D3872" i="5"/>
  <c r="D3873" i="5"/>
  <c r="D3874" i="5"/>
  <c r="D3875" i="5"/>
  <c r="D3876" i="5"/>
  <c r="D3877" i="5"/>
  <c r="D3878" i="5"/>
  <c r="D3879" i="5"/>
  <c r="D3880" i="5"/>
  <c r="D3881" i="5"/>
  <c r="D3882" i="5"/>
  <c r="D3883" i="5"/>
  <c r="D3884" i="5"/>
  <c r="D3885" i="5"/>
  <c r="D3886" i="5"/>
  <c r="D3887" i="5"/>
  <c r="D3888" i="5"/>
  <c r="D3889" i="5"/>
  <c r="D3890" i="5"/>
  <c r="D3891" i="5"/>
  <c r="D3892" i="5"/>
  <c r="D3893" i="5"/>
  <c r="D3894" i="5"/>
  <c r="D3895" i="5"/>
  <c r="D3896" i="5"/>
  <c r="D3897" i="5"/>
  <c r="D3898" i="5"/>
  <c r="D3899" i="5"/>
  <c r="D3900" i="5"/>
  <c r="D3901" i="5"/>
  <c r="D3902" i="5"/>
  <c r="D3903" i="5"/>
  <c r="D3904" i="5"/>
  <c r="D3905" i="5"/>
  <c r="D3906" i="5"/>
  <c r="D3907" i="5"/>
  <c r="D3908" i="5"/>
  <c r="D3909" i="5"/>
  <c r="D3910" i="5"/>
  <c r="D3911" i="5"/>
  <c r="D3912" i="5"/>
  <c r="D3913" i="5"/>
  <c r="D3914" i="5"/>
  <c r="D3915" i="5"/>
  <c r="D3916" i="5"/>
  <c r="D3917" i="5"/>
  <c r="D3918" i="5"/>
  <c r="D3919" i="5"/>
  <c r="D3920" i="5"/>
  <c r="D3921" i="5"/>
  <c r="D3922" i="5"/>
  <c r="D3923" i="5"/>
  <c r="D3924" i="5"/>
  <c r="D3925" i="5"/>
  <c r="D3926" i="5"/>
  <c r="D3927" i="5"/>
  <c r="D3928" i="5"/>
  <c r="D3929" i="5"/>
  <c r="D3930" i="5"/>
  <c r="D3931" i="5"/>
  <c r="D3932" i="5"/>
  <c r="D3933" i="5"/>
  <c r="D3934" i="5"/>
  <c r="D3935" i="5"/>
  <c r="D3936" i="5"/>
  <c r="D3937" i="5"/>
  <c r="D3938" i="5"/>
  <c r="D3939" i="5"/>
  <c r="D3940" i="5"/>
  <c r="D3941" i="5"/>
  <c r="D3942" i="5"/>
  <c r="D3943" i="5"/>
  <c r="D3944" i="5"/>
  <c r="D3945" i="5"/>
  <c r="D3946" i="5"/>
  <c r="D3947" i="5"/>
  <c r="D3948" i="5"/>
  <c r="D3949" i="5"/>
  <c r="D3950" i="5"/>
  <c r="D3951" i="5"/>
  <c r="D3952" i="5"/>
  <c r="D3953" i="5"/>
  <c r="D3954" i="5"/>
  <c r="D3955" i="5"/>
  <c r="D3956" i="5"/>
  <c r="D3957" i="5"/>
  <c r="D3958" i="5"/>
  <c r="D3959" i="5"/>
  <c r="D3960" i="5"/>
  <c r="D3961" i="5"/>
  <c r="D3962" i="5"/>
  <c r="D3963" i="5"/>
  <c r="D3964" i="5"/>
  <c r="D3965" i="5"/>
  <c r="D3966" i="5"/>
  <c r="D3967" i="5"/>
  <c r="D3968" i="5"/>
  <c r="D3969" i="5"/>
  <c r="D3970" i="5"/>
  <c r="D3971" i="5"/>
  <c r="D3972" i="5"/>
  <c r="D3973" i="5"/>
  <c r="D3974" i="5"/>
  <c r="D3975" i="5"/>
  <c r="D3976" i="5"/>
  <c r="D3977" i="5"/>
  <c r="D3978" i="5"/>
  <c r="D3979" i="5"/>
  <c r="D3980" i="5"/>
  <c r="D3981" i="5"/>
  <c r="D3982" i="5"/>
  <c r="D3983" i="5"/>
  <c r="D3984" i="5"/>
  <c r="D3985" i="5"/>
  <c r="D3986" i="5"/>
  <c r="D3987" i="5"/>
  <c r="D3988" i="5"/>
  <c r="D3989" i="5"/>
  <c r="D3990" i="5"/>
  <c r="D3991" i="5"/>
  <c r="D3992" i="5"/>
  <c r="D3993" i="5"/>
  <c r="D3994" i="5"/>
  <c r="D3995" i="5"/>
  <c r="D3996" i="5"/>
  <c r="D3997" i="5"/>
  <c r="D3998" i="5"/>
  <c r="D3999" i="5"/>
  <c r="D4000" i="5"/>
  <c r="D4001" i="5"/>
  <c r="D4002" i="5"/>
  <c r="D4003" i="5"/>
  <c r="D4004" i="5"/>
  <c r="D4005" i="5"/>
  <c r="D4006" i="5"/>
  <c r="D4007" i="5"/>
  <c r="D4008" i="5"/>
  <c r="D4009" i="5"/>
  <c r="D4010" i="5"/>
  <c r="D4011" i="5"/>
  <c r="D4012" i="5"/>
  <c r="D4013" i="5"/>
  <c r="D4014" i="5"/>
  <c r="D4015" i="5"/>
  <c r="D4016" i="5"/>
  <c r="D4017" i="5"/>
  <c r="D4018" i="5"/>
  <c r="D4019" i="5"/>
  <c r="D4020" i="5"/>
  <c r="D4021" i="5"/>
  <c r="D4022" i="5"/>
  <c r="D4023" i="5"/>
  <c r="D4024" i="5"/>
  <c r="D4025" i="5"/>
  <c r="D4026" i="5"/>
  <c r="D4027" i="5"/>
  <c r="D4028" i="5"/>
  <c r="D4029" i="5"/>
  <c r="D4030" i="5"/>
  <c r="D4031" i="5"/>
  <c r="D4032" i="5"/>
  <c r="D4033" i="5"/>
  <c r="D4034" i="5"/>
  <c r="D4035" i="5"/>
  <c r="D4036" i="5"/>
  <c r="D4037" i="5"/>
  <c r="D4038" i="5"/>
  <c r="D4039" i="5"/>
  <c r="D4040" i="5"/>
  <c r="D4041" i="5"/>
  <c r="D4042" i="5"/>
  <c r="D4043" i="5"/>
  <c r="D4044" i="5"/>
  <c r="D4045" i="5"/>
  <c r="D4046" i="5"/>
  <c r="D4047" i="5"/>
  <c r="D4048" i="5"/>
  <c r="D4049" i="5"/>
  <c r="D4050" i="5"/>
  <c r="D4051" i="5"/>
  <c r="D4052" i="5"/>
  <c r="D4053" i="5"/>
  <c r="D4054" i="5"/>
  <c r="D4055" i="5"/>
  <c r="D4056" i="5"/>
  <c r="D4057" i="5"/>
  <c r="D4058" i="5"/>
  <c r="D4059" i="5"/>
  <c r="D4060" i="5"/>
  <c r="D4061" i="5"/>
  <c r="D4062" i="5"/>
  <c r="D4063" i="5"/>
  <c r="D4064" i="5"/>
  <c r="D4065" i="5"/>
  <c r="D4066" i="5"/>
  <c r="D4067" i="5"/>
  <c r="D4068" i="5"/>
  <c r="D4069" i="5"/>
  <c r="D4070" i="5"/>
  <c r="D4071" i="5"/>
  <c r="D4072" i="5"/>
  <c r="D4073" i="5"/>
  <c r="D4074" i="5"/>
  <c r="D4075" i="5"/>
  <c r="D4076" i="5"/>
  <c r="D4077" i="5"/>
  <c r="D4078" i="5"/>
  <c r="D4079" i="5"/>
  <c r="D4080" i="5"/>
  <c r="D4081" i="5"/>
  <c r="D4082" i="5"/>
  <c r="D4083" i="5"/>
  <c r="D4084" i="5"/>
  <c r="D4085" i="5"/>
  <c r="D4086" i="5"/>
  <c r="D4087" i="5"/>
  <c r="D4088" i="5"/>
  <c r="D4089" i="5"/>
  <c r="D4090" i="5"/>
  <c r="D4091" i="5"/>
  <c r="D4092" i="5"/>
  <c r="D4093" i="5"/>
  <c r="D4094" i="5"/>
  <c r="D4095" i="5"/>
  <c r="N10" i="5"/>
  <c r="D4096" i="5"/>
  <c r="G4096" i="5"/>
  <c r="H4096" i="5"/>
  <c r="E37" i="4"/>
  <c r="F37" i="4"/>
  <c r="E38" i="4"/>
  <c r="F38" i="4"/>
  <c r="F39" i="4"/>
  <c r="F40" i="4"/>
  <c r="E40" i="4"/>
  <c r="C39" i="4"/>
  <c r="C38" i="4"/>
  <c r="C37" i="4"/>
  <c r="E28" i="4"/>
  <c r="E29" i="4"/>
  <c r="E31" i="4"/>
  <c r="E32" i="4"/>
  <c r="D31" i="4"/>
  <c r="D32" i="4"/>
  <c r="F28" i="4"/>
  <c r="F29" i="4"/>
  <c r="F30" i="4"/>
  <c r="F31" i="4"/>
  <c r="E27" i="4"/>
  <c r="E19" i="4"/>
  <c r="E20" i="4"/>
  <c r="E22" i="4"/>
  <c r="E23" i="4"/>
  <c r="D22" i="4"/>
  <c r="D23" i="4"/>
  <c r="F19" i="4"/>
  <c r="F20" i="4"/>
  <c r="F21" i="4"/>
  <c r="F22" i="4"/>
  <c r="E10" i="4"/>
  <c r="E11" i="4"/>
  <c r="E13" i="4"/>
  <c r="E14" i="4"/>
  <c r="D13" i="4"/>
  <c r="D14" i="4"/>
  <c r="F10" i="4"/>
  <c r="F11" i="4"/>
  <c r="F12" i="4"/>
  <c r="F13" i="4"/>
  <c r="E9" i="4"/>
  <c r="D27" i="2"/>
  <c r="D28" i="2"/>
  <c r="D29" i="2"/>
  <c r="D30" i="2"/>
  <c r="D31" i="2"/>
  <c r="D32" i="2"/>
  <c r="D33" i="2"/>
  <c r="D34" i="2"/>
  <c r="D35" i="2"/>
  <c r="E47" i="2"/>
  <c r="E48" i="2"/>
  <c r="E27" i="2"/>
  <c r="E28" i="2"/>
  <c r="E29" i="2"/>
  <c r="E30" i="2"/>
  <c r="E31" i="2"/>
  <c r="E32" i="2"/>
  <c r="E33" i="2"/>
  <c r="E34" i="2"/>
  <c r="E35" i="2"/>
  <c r="E21" i="2"/>
  <c r="E22" i="2"/>
  <c r="F27" i="2"/>
  <c r="F28" i="2"/>
  <c r="F29" i="2"/>
  <c r="F30" i="2"/>
  <c r="F31" i="2"/>
  <c r="F32" i="2"/>
  <c r="F33" i="2"/>
  <c r="F34" i="2"/>
  <c r="G40" i="2"/>
  <c r="G41" i="2"/>
  <c r="G42" i="2"/>
  <c r="G43" i="2"/>
  <c r="G44" i="2"/>
  <c r="G45" i="2"/>
  <c r="G46" i="2"/>
  <c r="G39" i="2"/>
  <c r="E39" i="2"/>
  <c r="G27" i="2"/>
  <c r="G28" i="2"/>
  <c r="G29" i="2"/>
  <c r="G30" i="2"/>
  <c r="G31" i="2"/>
  <c r="G32" i="2"/>
  <c r="G33" i="2"/>
  <c r="G26" i="2"/>
  <c r="E26" i="2"/>
  <c r="G13" i="2"/>
  <c r="E13" i="2"/>
  <c r="G36" i="2"/>
  <c r="G24" i="4"/>
  <c r="G23" i="2"/>
  <c r="L58" i="2"/>
  <c r="L59" i="2"/>
  <c r="G48" i="2"/>
  <c r="G33" i="4"/>
  <c r="G42" i="4"/>
  <c r="G15" i="4"/>
</calcChain>
</file>

<file path=xl/comments1.xml><?xml version="1.0" encoding="utf-8"?>
<comments xmlns="http://schemas.openxmlformats.org/spreadsheetml/2006/main">
  <authors>
    <author>Microsoft Office-bruker</author>
  </authors>
  <commentList>
    <comment ref="I1" authorId="0">
      <text>
        <r>
          <rPr>
            <b/>
            <sz val="10"/>
            <color indexed="81"/>
            <rFont val="Calibri"/>
            <family val="2"/>
          </rPr>
          <t>Microsoft Office-bruker:</t>
        </r>
        <r>
          <rPr>
            <sz val="10"/>
            <color indexed="81"/>
            <rFont val="Calibri"/>
            <family val="2"/>
          </rPr>
          <t xml:space="preserve">
Tid er lagt inn i analyse</t>
        </r>
      </text>
    </comment>
  </commentList>
</comments>
</file>

<file path=xl/comments2.xml><?xml version="1.0" encoding="utf-8"?>
<comments xmlns="http://schemas.openxmlformats.org/spreadsheetml/2006/main">
  <authors>
    <author>Microsoft Office-bruker</author>
  </authors>
  <commentList>
    <comment ref="C3" authorId="0">
      <text>
        <r>
          <rPr>
            <b/>
            <sz val="10"/>
            <color indexed="81"/>
            <rFont val="Calibri"/>
            <family val="2"/>
          </rPr>
          <t>Microsoft Office-bruker:</t>
        </r>
        <r>
          <rPr>
            <sz val="10"/>
            <color indexed="81"/>
            <rFont val="Calibri"/>
            <family val="2"/>
          </rPr>
          <t xml:space="preserve">
Oppdatert MHO</t>
        </r>
      </text>
    </comment>
    <comment ref="D3" authorId="0">
      <text>
        <r>
          <rPr>
            <b/>
            <sz val="10"/>
            <color indexed="81"/>
            <rFont val="Calibri"/>
            <family val="2"/>
          </rPr>
          <t>Microsoft Office-bruker:</t>
        </r>
        <r>
          <rPr>
            <sz val="10"/>
            <color indexed="81"/>
            <rFont val="Calibri"/>
            <family val="2"/>
          </rPr>
          <t xml:space="preserve">
Oppdatert tall</t>
        </r>
      </text>
    </comment>
  </commentList>
</comments>
</file>

<file path=xl/comments3.xml><?xml version="1.0" encoding="utf-8"?>
<comments xmlns="http://schemas.openxmlformats.org/spreadsheetml/2006/main">
  <authors>
    <author>Microsoft Office-bruker</author>
  </authors>
  <commentList>
    <comment ref="D3" authorId="0">
      <text>
        <r>
          <rPr>
            <b/>
            <sz val="10"/>
            <color indexed="81"/>
            <rFont val="Calibri"/>
            <family val="2"/>
          </rPr>
          <t>Microsoft Office-bruker:</t>
        </r>
        <r>
          <rPr>
            <sz val="10"/>
            <color indexed="81"/>
            <rFont val="Calibri"/>
            <family val="2"/>
          </rPr>
          <t xml:space="preserve">
Oppdatert tall</t>
        </r>
      </text>
    </comment>
  </commentList>
</comments>
</file>

<file path=xl/comments4.xml><?xml version="1.0" encoding="utf-8"?>
<comments xmlns="http://schemas.openxmlformats.org/spreadsheetml/2006/main">
  <authors>
    <author>Microsoft Office-bruker</author>
  </authors>
  <commentList>
    <comment ref="T3" authorId="0">
      <text>
        <r>
          <rPr>
            <b/>
            <sz val="10"/>
            <color indexed="81"/>
            <rFont val="Calibri"/>
            <family val="2"/>
          </rPr>
          <t>Microsoft Office-bruker:</t>
        </r>
        <r>
          <rPr>
            <sz val="10"/>
            <color indexed="81"/>
            <rFont val="Calibri"/>
            <family val="2"/>
          </rPr>
          <t xml:space="preserve">
Oppdatert tall</t>
        </r>
      </text>
    </comment>
  </commentList>
</comments>
</file>

<file path=xl/sharedStrings.xml><?xml version="1.0" encoding="utf-8"?>
<sst xmlns="http://schemas.openxmlformats.org/spreadsheetml/2006/main" count="17329" uniqueCount="4239">
  <si>
    <t>Artikkelnr</t>
  </si>
  <si>
    <t>Plukk-MHO</t>
  </si>
  <si>
    <t>Distr-krav</t>
  </si>
  <si>
    <t>Art-volum</t>
  </si>
  <si>
    <t>Art-vekt</t>
  </si>
  <si>
    <t>Pris</t>
  </si>
  <si>
    <t>Tid</t>
  </si>
  <si>
    <t>Annual-cost</t>
  </si>
  <si>
    <t>JETKOBL.  75MM DÜKORAPID RUSTF</t>
  </si>
  <si>
    <t>D11</t>
  </si>
  <si>
    <t>A</t>
  </si>
  <si>
    <t>BEND MA     110 MM 45GR</t>
  </si>
  <si>
    <t>C8</t>
  </si>
  <si>
    <t>BEND MA      75 MM 45GR</t>
  </si>
  <si>
    <t>BEND MA      75 MM 87,5GR</t>
  </si>
  <si>
    <t>GJENGESTAG M 8 X 1000 ELZN 4.6</t>
  </si>
  <si>
    <t>D1</t>
  </si>
  <si>
    <t>BEND MA     110 MM 87,5GR</t>
  </si>
  <si>
    <t>GRENRØR MA  110X110 MM 45  GR</t>
  </si>
  <si>
    <t>FORDELERSKAP 2X8 M/DØR, RAMME</t>
  </si>
  <si>
    <t>C4</t>
  </si>
  <si>
    <t>GRENRØR MA  110X 75 MM 45  GR</t>
  </si>
  <si>
    <t>GJENGESTAG M10 X 1000 ELZN 4.6</t>
  </si>
  <si>
    <t>FORDELERSKAP 2X5 M/DØR, RAMME</t>
  </si>
  <si>
    <t>VEGGSKÅL RIMLESS LAUFEN PRO-S</t>
  </si>
  <si>
    <t>RØR PE-80 32MM SDR11 KV. A 50M</t>
  </si>
  <si>
    <t>KUPL FAST  76,1 TYPE 009 RØD C</t>
  </si>
  <si>
    <t>BAKKEKRAN ISIFLO  32 M/MUTTER</t>
  </si>
  <si>
    <t>KUPL FAST 114,3 TYPE 009 RØD</t>
  </si>
  <si>
    <t>SERVANT MALIN 60X46 PORSELEN A</t>
  </si>
  <si>
    <t>ADAPTER 1/2"M/STRØMKUTT 2 VENT</t>
  </si>
  <si>
    <t>FLENSEPAKN DN 150 NBR STÅLARM.</t>
  </si>
  <si>
    <t>B</t>
  </si>
  <si>
    <t>VEGGSKÅL SEVEN D IMAGE M/SIFLO</t>
  </si>
  <si>
    <t>REDUKSJONSSTUSS MA  110X 75 MM</t>
  </si>
  <si>
    <t>GRENRØR MA   75X 75 MM 45  GR</t>
  </si>
  <si>
    <t>KLOSETTSETE SEVEN D PROPEN PB</t>
  </si>
  <si>
    <t>KUPL FAST  60,3 TYPE 009 RØD</t>
  </si>
  <si>
    <t>ENKELKLAMMER FOR VARERØR 25MM</t>
  </si>
  <si>
    <t>LAMPE SKÍN 50 CM LED 4000K IP4</t>
  </si>
  <si>
    <t>RØR PP WAFIX HVIT 50X1000 MM</t>
  </si>
  <si>
    <t>C6</t>
  </si>
  <si>
    <t>GRENRØR GR.AVL 160     PLAST</t>
  </si>
  <si>
    <t>BEND MA      58 MM 45GR</t>
  </si>
  <si>
    <t>RØR PP WAFIX HVIT 32X1000 M/M</t>
  </si>
  <si>
    <t>DOBBELKLAMMER FOR VARERØR 25MM</t>
  </si>
  <si>
    <t>RØR PE-80 32MM SDR11 KV. A 25M</t>
  </si>
  <si>
    <t>VEGGSKÅL GLOW PB RIMFREE 78166</t>
  </si>
  <si>
    <t>AQUA PIPE RIR 18X2,5 50M KV 28</t>
  </si>
  <si>
    <t>VEGGSKÅL NIKA ALTERNA 8.2138.0</t>
  </si>
  <si>
    <t>KUPL.FAST 76,1 QUICK 107N ORG</t>
  </si>
  <si>
    <t>RØR 20 MM 50M KVEIL SANIPEX 57</t>
  </si>
  <si>
    <t>INNB.SIST.RAPID SL LEKKB.SC 39</t>
  </si>
  <si>
    <t>KUPL FAST  42,4 TYPE 009 RØD</t>
  </si>
  <si>
    <t>BEND MA     110 MM 30GR</t>
  </si>
  <si>
    <t>FESTESKINNE DBL. 153MM X 90CM</t>
  </si>
  <si>
    <t>BEND 114,3 90GR TYPE S001 RØD</t>
  </si>
  <si>
    <t>BEND GR.AVL. 200 15GR PLAST</t>
  </si>
  <si>
    <t>NØKKELTOPP HØYRE   100/150 AVK</t>
  </si>
  <si>
    <t>C</t>
  </si>
  <si>
    <t>BEND  76,1 90GR TYPE S001 RØD</t>
  </si>
  <si>
    <t>SERVANT MALIN 80X46 PORSELEN A</t>
  </si>
  <si>
    <t>ANB.KL.  76,1X    1" I.GJ. RØD</t>
  </si>
  <si>
    <t>BEND MA     110 MM 15GR</t>
  </si>
  <si>
    <t>GULVKLOSETT NAUTIC 1500 HF 2/4</t>
  </si>
  <si>
    <t>D</t>
  </si>
  <si>
    <t>BEND GR.AVL. 200 30GR PLAST</t>
  </si>
  <si>
    <t>SPINDELFORLENGER XO 97-165CM</t>
  </si>
  <si>
    <t>BAKKEKRAN ESCO 1.1/4"   S-2151</t>
  </si>
  <si>
    <t>BEND MA      58 MM 87,5GR</t>
  </si>
  <si>
    <t>KLOSETT 5530 NAUTIC F/INNB. GB</t>
  </si>
  <si>
    <t>BEND GR.AVL. 200 45GR PLAST</t>
  </si>
  <si>
    <t>STAKERØR MA  110 MM</t>
  </si>
  <si>
    <t>SERVANT MALIN 120X46 PORSELEN</t>
  </si>
  <si>
    <t>T-RØR 114,3 TYPE 002 RØD</t>
  </si>
  <si>
    <t>KLOSETTSETE PROPEN F/NAUTIC 9M</t>
  </si>
  <si>
    <t>RØR PP 40 1,0M HVIT SMARTLINE</t>
  </si>
  <si>
    <t>ENDELOKK 76,1 X 2"GJ,KON. BEH.</t>
  </si>
  <si>
    <t>SV.FLENS DN65/76,1 PN16 4 HULL</t>
  </si>
  <si>
    <t>D2</t>
  </si>
  <si>
    <t>KOBBERRØR 12X1,0  KV. A 25M PL</t>
  </si>
  <si>
    <t>UNDERSKAP MALIN M/DØR 60X46</t>
  </si>
  <si>
    <t>C7</t>
  </si>
  <si>
    <t>KUPL FAST  48,3 TYPE 009 RØD</t>
  </si>
  <si>
    <t>BEREDER RD 30   2 KW SLANK,OSO</t>
  </si>
  <si>
    <t>BLINDFLENS  100        2" GJ.</t>
  </si>
  <si>
    <t>BEND MA      75 MM 30GR</t>
  </si>
  <si>
    <t>HÅNDTØRKEPAPIR ADVANCED MINI 5</t>
  </si>
  <si>
    <t>INNB.SIST. RAPID SL113CM PROJ.</t>
  </si>
  <si>
    <t>SVEISEFLENS DN 100/114,3  PN16</t>
  </si>
  <si>
    <t>OVERGANG GR.AVL. 315X250 PLAST</t>
  </si>
  <si>
    <t>DUSJSETT TALIS PURO HG 2713600</t>
  </si>
  <si>
    <t>REDUKSJONSSTUSS MA   75X 58 MM</t>
  </si>
  <si>
    <t>MØBELPAKKE 3-I-1 QUADRO 45 CM</t>
  </si>
  <si>
    <t>SPEIL MILANO M/KLIPS 60X90</t>
  </si>
  <si>
    <t>VEGGSKÅL M/SETE O'NOVO COMPACT</t>
  </si>
  <si>
    <t>INNBYGGINGSSIST. RAPID SL113CM</t>
  </si>
  <si>
    <t>KUM  DBL.GREN 160 F/Ø400 INKL.</t>
  </si>
  <si>
    <t>FESTE TIL SPRINKL.SLANGE 10STK</t>
  </si>
  <si>
    <t>TELESKOPFORL. 315 M/RAMME/PAKN</t>
  </si>
  <si>
    <t>BEND  60,3 90GR TYPE S001 RØD</t>
  </si>
  <si>
    <t>RØR PP WAFIX HVIT 40X1000 MM</t>
  </si>
  <si>
    <t>ANB.KL. 114,3X    1" I.GJ. RØD</t>
  </si>
  <si>
    <t>GRUPPEVENT.STA-D-10   3/8"</t>
  </si>
  <si>
    <t>UNDERSKAP MALIN 2 SKUFF 60X46</t>
  </si>
  <si>
    <t>SVEISEFLENS DN  80/ 88,9  PN16</t>
  </si>
  <si>
    <t>RØRSKÅL TAPELOCK 35/30MM</t>
  </si>
  <si>
    <t>SERVANT MALIN 100X46 PORSELEN</t>
  </si>
  <si>
    <t>BEND MA      75 MM 15GR</t>
  </si>
  <si>
    <t>STAKE/SPYLEGREN 110/200 RØD PP</t>
  </si>
  <si>
    <t>KUPL FAST  88,9 TYPE 009 RØD C</t>
  </si>
  <si>
    <t>UNIVERSALRØR RIR X16 25 MM VAR</t>
  </si>
  <si>
    <t>MØBELPAKKE 3-I-1 HVIT NY TYPE</t>
  </si>
  <si>
    <t>LOKK STPJ. 40T  TETT      315</t>
  </si>
  <si>
    <t>BEND  76,1 90GR TYPE S10 ORANG</t>
  </si>
  <si>
    <t>T-RØR  76,1 TYPE 002 RØD</t>
  </si>
  <si>
    <t>TELESKOPRØR 315 X 375 M/INNV.</t>
  </si>
  <si>
    <t>SLUK KS 04 75 MM BUNNUTLØP JOT</t>
  </si>
  <si>
    <t>KLOSETT SEVEN D SKJULT S-LÅS P</t>
  </si>
  <si>
    <t>RØRSKÅL TAPELOCK 28/30MM</t>
  </si>
  <si>
    <t>BEND LANGE T 160 11GR PLAST</t>
  </si>
  <si>
    <t>RØR I RØR MULTIPEX® 18/28MM</t>
  </si>
  <si>
    <t>RØR I RØR 15X2,5MM COMBIPEX KV</t>
  </si>
  <si>
    <t>RØR PP WAFIX SORT  75X1000 M/M</t>
  </si>
  <si>
    <t>SERVANT NAUTIC 5556 F/BOLT GB</t>
  </si>
  <si>
    <t>LOKK M/HÅNDTAK PVC F/400 MM</t>
  </si>
  <si>
    <t>GRENRØR MA  110X 58 MM 45  GR</t>
  </si>
  <si>
    <t>GRENRØR MA  110X110 MM 87,5GR</t>
  </si>
  <si>
    <t>GULVKLOSETT GLOW PB RIMFREE 38</t>
  </si>
  <si>
    <t>VEGGSKÅL ECCO 180MM IS W702801</t>
  </si>
  <si>
    <t>SPJELDV. EGO DN 65 PN 16 LUG</t>
  </si>
  <si>
    <t>SPJELDV. EGO DN100 PN 16 LUG G</t>
  </si>
  <si>
    <t>KUPL.FAST 88,9 QUICK 107N ORG</t>
  </si>
  <si>
    <t>GRENRØR GR.AVL 200X160 PLAST</t>
  </si>
  <si>
    <t>KOBBERRØR 15X1,0  KV. A 25M</t>
  </si>
  <si>
    <t>RØR PP WAFIX SORT 110X1000 M/M</t>
  </si>
  <si>
    <t>BEREDER RD 50   2 KW SLANK,OSO</t>
  </si>
  <si>
    <t>GULVVARMERØR PE-PEX  20 X 2 MM</t>
  </si>
  <si>
    <t>BEND  42,4 90GR TYPE S10 RØD F</t>
  </si>
  <si>
    <t>HØYSKAP MALIN 148 HVIT HØYGLAN</t>
  </si>
  <si>
    <t>KLOSETT SIGN HVITT    IFØ 6860</t>
  </si>
  <si>
    <t>LEKKASJESIKRINGSKASSE BD</t>
  </si>
  <si>
    <t>UNDERSKAP MALIN 2 SKUFF 80X46</t>
  </si>
  <si>
    <t>KLOSETT IFØ SIGN 6862 HVIT UNI</t>
  </si>
  <si>
    <t>SPEILSKAP IZA 60 HVIT HØYGL. S</t>
  </si>
  <si>
    <t>KUMRAMME NS FLYT.M/SPALTER SJK</t>
  </si>
  <si>
    <t>PURUS LINE TWIST 75MM X 800MM</t>
  </si>
  <si>
    <t>BEND LANGE T 160 30GR PLAST</t>
  </si>
  <si>
    <t>ARMSTØTTE M/BEN PRESALIT R1101</t>
  </si>
  <si>
    <t>KOBBERRØR 12X1,0  KV. A 5M</t>
  </si>
  <si>
    <t>RØRSKÅL TAPELOCK 28/20MM</t>
  </si>
  <si>
    <t>FLENSEMUFFE F/PVC  160  E-KS</t>
  </si>
  <si>
    <t>KLOSETT SEVEN D HØY SKÅL SKULT</t>
  </si>
  <si>
    <t>RILLET GJENGESTAG PNS M 8X1000</t>
  </si>
  <si>
    <t>BEND PVC 160 11GR SDR21 PN12,5</t>
  </si>
  <si>
    <t>KLOSETT SKJULT S-LÅS PRO-N LAU</t>
  </si>
  <si>
    <t>GREN PP 50X50 45GR HVIT 2 NIP</t>
  </si>
  <si>
    <t>OVERG. 114,3X 76,1 S50 RØD F00</t>
  </si>
  <si>
    <t>KLOSETT SEVEN D HØY SKJ. S-LÅS</t>
  </si>
  <si>
    <t>DUSJSETT CROMA 160 1JET 271350</t>
  </si>
  <si>
    <t>GRENRØR GRUN.AVL 200X110 PLAST</t>
  </si>
  <si>
    <t>ALBUE EL. SDR11 110 90GR GEF+</t>
  </si>
  <si>
    <t>BUNNKASSE BD STANDARD L:523MM</t>
  </si>
  <si>
    <t>SERVANT HC 711963 GB 60X49CM F</t>
  </si>
  <si>
    <t>STÅLBEND SØML.  76,1X 2,9 90GR</t>
  </si>
  <si>
    <t>RØR PP 50 1,0M HVIT SMARTLINE</t>
  </si>
  <si>
    <t>REP.SETT F/FLOTTØRVENTIL Z1000</t>
  </si>
  <si>
    <t>RØRSKÅL TAPELOCK  54/30 MM L=1</t>
  </si>
  <si>
    <t>ANB.KL.  42,4X    1" RØD   922</t>
  </si>
  <si>
    <t>HYTTEPUMPE ALTECH PPT800 1X230</t>
  </si>
  <si>
    <t>BLINDFLENS   100 DUKTILT PN 10</t>
  </si>
  <si>
    <t>LØPEMUFFE 110 F/PVC TRYKKRØR</t>
  </si>
  <si>
    <t>UNDERSKAP MALIN 2 SKUFF 120X46</t>
  </si>
  <si>
    <t>LØPEMUFFE GR.AVL. 250 PLAST</t>
  </si>
  <si>
    <t>BEND LANGE T 160 22GR PLAST</t>
  </si>
  <si>
    <t>RØRSKÅL TAPELOCK  15/20 MM</t>
  </si>
  <si>
    <t>RØR POLYETEN WIRSBO-PEX 15X2,5</t>
  </si>
  <si>
    <t>KUPL.FAST 114,3 QUICK 107N ORG</t>
  </si>
  <si>
    <t>SPJELDV. EGO DN 80 PN 16 LUG</t>
  </si>
  <si>
    <t>FORDELERSKAP 2X12 M/DØR, RAMME</t>
  </si>
  <si>
    <t>DOBBELMUFFE GR.AVL 250 PLAST</t>
  </si>
  <si>
    <t>SLUSEVENTIL 100 HØYRE      AVK</t>
  </si>
  <si>
    <t>VEGGSKÅL 0'NOVO DIRECTFLUSH BM</t>
  </si>
  <si>
    <t>KOBBERRØR 15X1,0  KV. A 5M PLA</t>
  </si>
  <si>
    <t>KLOSETT 5510 NAUTIC 3/6L. GB11</t>
  </si>
  <si>
    <t>BEND GR.AVL. 160 90GR PLAST</t>
  </si>
  <si>
    <t>RØRSKÅL TAPELOCK  42/30 MM</t>
  </si>
  <si>
    <t>STÅLBEND SØML. 114,3X 3,6 90GR</t>
  </si>
  <si>
    <t>BEREDER RBS 100L 2KW ANSL. FRO</t>
  </si>
  <si>
    <t>BEND LANGE T 160 45GR PLAST</t>
  </si>
  <si>
    <t>KLOSETT NAUTIC 5546 S-LÅS GB11</t>
  </si>
  <si>
    <t>SPINDELFORLENGER TEL.1050-1750</t>
  </si>
  <si>
    <t>SPEIL MILANO M/KLIPS 60X96</t>
  </si>
  <si>
    <t>RØRSKÅL TAPELOCK  22/20 MM</t>
  </si>
  <si>
    <t>RAMME T/SKAP TYPE 2</t>
  </si>
  <si>
    <t>VEGGSKÅL IFØ SIGN 6875</t>
  </si>
  <si>
    <t>STÅLBEND SØML.  88,9X 3,2 90GR</t>
  </si>
  <si>
    <t>VEGGSK SUBWAY 2.0 DIRECT FLUSH</t>
  </si>
  <si>
    <t>BLINDFLENS  150        2" GJ.</t>
  </si>
  <si>
    <t>TERS GRUNNAVL. 250 PLAST</t>
  </si>
  <si>
    <t>BEND 114,1 45GR TYPE 003 RØD</t>
  </si>
  <si>
    <t>KLOSETT SEVEN D P-LÅS KORT HVI</t>
  </si>
  <si>
    <t>GULVKLOSETT GB NORDIC3 P-LÅS G</t>
  </si>
  <si>
    <t>GRENRØR MA   75X 58 MM 45  GR</t>
  </si>
  <si>
    <t>STEMPELPUMPE   3/4" NIRA 6B</t>
  </si>
  <si>
    <t>AVFALLSSEKK 72X110 CM SVART 50</t>
  </si>
  <si>
    <t>F</t>
  </si>
  <si>
    <t>UNDERSKAP MALIN 2 SKUFF 100X46</t>
  </si>
  <si>
    <t>STÅLBEND SØML.  60,3X 2,9 90GR</t>
  </si>
  <si>
    <t>PENDELKONSOLL M/STØ VZ 500X280</t>
  </si>
  <si>
    <t>GRENRØR GR.AVL 250X160 PLAST</t>
  </si>
  <si>
    <t>LØPEMUFFE GR.AVL. 315 PLAST</t>
  </si>
  <si>
    <t>PUSSEFILLE  5 KG KULØRT BOMULL</t>
  </si>
  <si>
    <t>KLOSETT SEVEN D HVIT P-LÅS 382</t>
  </si>
  <si>
    <t>TAKDUSJ INE M/TERMOSTAT ALTERN</t>
  </si>
  <si>
    <t>BEND GR.AVL. 250 15GR PLAST</t>
  </si>
  <si>
    <t>PURUS LINE TWIST 75MM X 900MM</t>
  </si>
  <si>
    <t>BEND  48,3 90GR TYPE S10 RØD</t>
  </si>
  <si>
    <t>LUFTEVENTIL 2" DOBB.V. NYLON</t>
  </si>
  <si>
    <t>BEND FLEXI 110 MM FLEXBEND F/K</t>
  </si>
  <si>
    <t>75MM PILI SLUKBEND H600</t>
  </si>
  <si>
    <t>BEND LANGE T 200 11GR PLAST</t>
  </si>
  <si>
    <t>FORDELER 3 AVSTIKK U/KOBL.SETT</t>
  </si>
  <si>
    <t>OVERG.  76,1X 60,3 S50 RØD</t>
  </si>
  <si>
    <t>MØBELPAKKE 3-I-1 HVIT SMALL SK</t>
  </si>
  <si>
    <t>FLENSEMUFFE F/PVC  110  E-KS</t>
  </si>
  <si>
    <t>LOKK M/HÅNDTAK SORT F/400 MM</t>
  </si>
  <si>
    <t>SVEISEFLENS DN  50/ 60,3  PN16</t>
  </si>
  <si>
    <t>BRANNPOST 3/110 25M X 19MM NOH</t>
  </si>
  <si>
    <t>ANB.KL.  60,3X    1" I.GJ. RØD</t>
  </si>
  <si>
    <t>BOLIGBEREDER SX 200 3+(3)KW SU</t>
  </si>
  <si>
    <t>BEND  88,9 90GR TYPE S001 RØD</t>
  </si>
  <si>
    <t>ANB.KL.  76,1X1.1/4" I.GJ. RØD</t>
  </si>
  <si>
    <t>OVERG.KONS. 76,1X2,9/ 60,3X2,9</t>
  </si>
  <si>
    <t>DØR + RAMME 550 MM F/FORD.SKAP</t>
  </si>
  <si>
    <t>RØR PE-80 25MM SDR11 KV. A 50M</t>
  </si>
  <si>
    <t>AQUA PIPE RIR 15X2,5 200M KV</t>
  </si>
  <si>
    <t>T-RØR  60,3 TYPE 002 RØD F0002</t>
  </si>
  <si>
    <t>DOBBELMUFFE GR.AVL 315 PLAST</t>
  </si>
  <si>
    <t>SERVANT GB 590-2 56 X 43 HVIT</t>
  </si>
  <si>
    <t>RØRKLEMME 20-63 MM VULKAN</t>
  </si>
  <si>
    <t>GULVVARMERØR PE-PEX  17 X 2 MM</t>
  </si>
  <si>
    <t>OVERG. 40X32 MUF/SKJ.NIP HVIT</t>
  </si>
  <si>
    <t>LOKK TETT 425 M/HÅNDT./PAKNING</t>
  </si>
  <si>
    <t>OVERG.  88,9X 76,1 S50 RØD F00</t>
  </si>
  <si>
    <t>RØRSKÅL TAPELOCK 35/20MM</t>
  </si>
  <si>
    <t>PENDELKONSOLL U/STØ VZ 300X115</t>
  </si>
  <si>
    <t>ENDEBUNN 76,1 X 1 1/2 " RØD F0</t>
  </si>
  <si>
    <t>FESTEBR.TELESK.FRONT CC50-60</t>
  </si>
  <si>
    <t>MONTERINGSKPL. 3/4"X 12 FKR</t>
  </si>
  <si>
    <t>BEND MA     110 MM 22GR</t>
  </si>
  <si>
    <t>PENDELKONSOLL M/STØ VZ 400X280</t>
  </si>
  <si>
    <t>BEREDER RB 80  2 KW.BENK  OSO</t>
  </si>
  <si>
    <t>SERVANT NAUTIC 5550 M/BAT.HULL</t>
  </si>
  <si>
    <t>BEND  76,1 45GR TYPE 003 RØD</t>
  </si>
  <si>
    <t>PAKNING 300 X-STREAM</t>
  </si>
  <si>
    <t>SMØREMIDDEL F/RILLEDELER 907GR</t>
  </si>
  <si>
    <t>SKJØTEMUFFE FOR VARER. 18-28MM</t>
  </si>
  <si>
    <t>BEND  88,9 90GR TYPE S10 ORANG</t>
  </si>
  <si>
    <t>KUM DBL.GREN 110 F/Ø400</t>
  </si>
  <si>
    <t>ARMSTØTTE M/SETE F/NAUTIC 3055</t>
  </si>
  <si>
    <t>KLOSETT SIGN HVIT IFØ 6861 SKJ</t>
  </si>
  <si>
    <t>TERS GRUNNAVL. 315 PLAST</t>
  </si>
  <si>
    <t>RØRTANG ERGO 1.1/2"      BAHCO</t>
  </si>
  <si>
    <t>GULVVARMESKAP 7-12-98</t>
  </si>
  <si>
    <t>BEND KAB. R600 110MM 30GR RØDT</t>
  </si>
  <si>
    <t>NØKKELTOPP H  80-150 F/S-1140</t>
  </si>
  <si>
    <t>ANB.KL.  88,9X    1" I.GJ. RØD</t>
  </si>
  <si>
    <t>PAKNING 400 X-STREAM</t>
  </si>
  <si>
    <t>COMBIPEX RIR 16X2,2 50M KV 25/</t>
  </si>
  <si>
    <t>ENDELOKK  76,1 RØD  S60</t>
  </si>
  <si>
    <t>VÅTSERVIETT WIPES 101 BIG</t>
  </si>
  <si>
    <t>ANB.KL.  48,3X    1" RØD   922</t>
  </si>
  <si>
    <t>SLUSEVENTIL 150 HØYRE      AVK</t>
  </si>
  <si>
    <t>DØR + RAMME 400 MM F/FORD.SKAP</t>
  </si>
  <si>
    <t>INNB.S.DUOFIX OMEGA H=82 CM 11</t>
  </si>
  <si>
    <t>TERS F/SPISSENDE PP 40MM HVIT</t>
  </si>
  <si>
    <t>ENDELOKK  42,4 RØD  S60</t>
  </si>
  <si>
    <t>SPINDELFORLENGER XO 66-105CM</t>
  </si>
  <si>
    <t>FLOTTØRVENTIL STOP NOISE III Z</t>
  </si>
  <si>
    <t>SVEISEFLENS DN 150/168,3  PN16</t>
  </si>
  <si>
    <t>GRENRØR MA  110X 75 MM 87,5GR</t>
  </si>
  <si>
    <t>SERVANT ECCO 50X35</t>
  </si>
  <si>
    <t>BEND GR.AVL. 250 45GR PLAST</t>
  </si>
  <si>
    <t>FLEKSIBELT 90° BEND F/DUOFIX</t>
  </si>
  <si>
    <t>BEREDER RB 30  2 KW,BENK  OSO</t>
  </si>
  <si>
    <t>KUMGJENNOMFØRING F910   200 BO</t>
  </si>
  <si>
    <t>RØRSKÅL TAPELOCK  18/20 MM L=1</t>
  </si>
  <si>
    <t>LIGHT DUSJTERMOSTAT KROM SPLIT</t>
  </si>
  <si>
    <t>KLOSETT SEVEN D HØY S-LÅS</t>
  </si>
  <si>
    <t>VEGGSKÅL SIGN ART 6775 HVIT BO</t>
  </si>
  <si>
    <t>MUFFE STÅL SORT 2"</t>
  </si>
  <si>
    <t>STAKERØR PP WAFIX SORT  75</t>
  </si>
  <si>
    <t>KLOSETTS.BADEMILJ.LIFTOFF HVIT</t>
  </si>
  <si>
    <t>BRANNPOST 3/110 30M X 19MM NOH</t>
  </si>
  <si>
    <t>STAKE OG SPYLEKUM PP 110 X 315</t>
  </si>
  <si>
    <t>KUPL FAST 168,3 TYPE 009 RØD</t>
  </si>
  <si>
    <t>VEGGSKÅL O'NOVO DIRECT FLUSH 5</t>
  </si>
  <si>
    <t>SPEILSKAP IZA 80 HVIT HØYGL.</t>
  </si>
  <si>
    <t>ANB.KL.  76,1X1.1/2" I.GJ. RØD</t>
  </si>
  <si>
    <t>BEND GR.AVL. 315 15GR PLAST</t>
  </si>
  <si>
    <t>BEND PVC 110 11GR SDR21 PN12,5</t>
  </si>
  <si>
    <t>RØR PE-80 32MM SDR11 KV. A 10M</t>
  </si>
  <si>
    <t>DUSJBAT, TAKDUSJ/H.DUSJ SILJAN</t>
  </si>
  <si>
    <t>BETJ.PLATE SKATE HVIT</t>
  </si>
  <si>
    <t>ANB.KL. 114,3X1.1/4" I.GJ. RØD</t>
  </si>
  <si>
    <t>BLINDFLENS   150 DUKTILT PN 10</t>
  </si>
  <si>
    <t>SPJELDVENTIL  76,1 PN20  300 V</t>
  </si>
  <si>
    <t>MELLOMRING 100 - 1.1/2" S-1450</t>
  </si>
  <si>
    <t>SVEISEFLENS DN  40/ 48,3  PN40</t>
  </si>
  <si>
    <t>MUFFESIKRING 160    F/PVC-RØR</t>
  </si>
  <si>
    <t>BEND LANGE T 200 30GR PLAST</t>
  </si>
  <si>
    <t>DUSJSETT 7-5 KOMPLETT</t>
  </si>
  <si>
    <t>OVERG.KONS. 88,9X3,2/ 76,1X2,9</t>
  </si>
  <si>
    <t>LED-SPOT 10X10 F/SKAP NEWDAY X</t>
  </si>
  <si>
    <t>KUM  DBL.GREN 200 F/Ø400 INKL.</t>
  </si>
  <si>
    <t>T-RØR  76,1 TYPE S20 ORANGE</t>
  </si>
  <si>
    <t>DUSJSETT VICTORIA 2.0 3 STRÅLE</t>
  </si>
  <si>
    <t>BEND LANGE T 110 45GR PLAST</t>
  </si>
  <si>
    <t>KOBBERRØR 10X0,8  KV. A 5M</t>
  </si>
  <si>
    <t>STÅLBEND SØML.  33,7X 2,6 90GR</t>
  </si>
  <si>
    <t>MUFFE WAGA DN 150 DUKTIL STPJ.</t>
  </si>
  <si>
    <t>BEND GR.AVL. 250 30GR PLAST</t>
  </si>
  <si>
    <t>BAKKEKRAN ESCO     2"   S-2151</t>
  </si>
  <si>
    <t>SPR.SLANG.U/F 1X1/2"1220 10STK</t>
  </si>
  <si>
    <t>OVERG.KONS.114,3X3,6/ 88,9X3,2</t>
  </si>
  <si>
    <t>BOLTESETT M 20X 80 VZ KVAL.8.8</t>
  </si>
  <si>
    <t>ANB.KL.  42,4X  1/2" RØD   912</t>
  </si>
  <si>
    <t>SVEISEFLENS DN 125/139,7  PN16</t>
  </si>
  <si>
    <t>BEND LANGE T 200 22GR PLAST</t>
  </si>
  <si>
    <t>SPETTKROK, HÅNDTAK F8113T</t>
  </si>
  <si>
    <t>STÅLBEND SØML. 168,3X 4,5 90GR</t>
  </si>
  <si>
    <t>KLOSETT NORDIC3 SKJULT S-LÅS G</t>
  </si>
  <si>
    <t>MØBELSETT MINIMASTER 55 HVIT S</t>
  </si>
  <si>
    <t>KUMLOKK NS RISTLOKK M/LÅS  SJK</t>
  </si>
  <si>
    <t>KLOSETTSETE HVITT CERA PROPEN</t>
  </si>
  <si>
    <t>GULVVARMERØR 16MM X-PERT S5 KV</t>
  </si>
  <si>
    <t>BEND 114,3 90GR TYPE S10 ORANG</t>
  </si>
  <si>
    <t>RØRSKÅL TAPELOCK 22/30MM</t>
  </si>
  <si>
    <t>RAMME UFNS FLYTENDE     SJK</t>
  </si>
  <si>
    <t>BAKKEKRAN MESS. DN 25/32 PN16</t>
  </si>
  <si>
    <t>RØR PP 40 1,0M FKR SMARTLINE P</t>
  </si>
  <si>
    <t>PENDELKONSOLL M/STØ VZ 600X280</t>
  </si>
  <si>
    <t>RØR PE-80 25MM SDR11 KV. A 25M</t>
  </si>
  <si>
    <t>VARMESENTR.EPC 300 3+9KW OSO O</t>
  </si>
  <si>
    <t>ENDELOKK 114,3 RØD  S60</t>
  </si>
  <si>
    <t>NIPL 60,3X2"    RILLE/GJ ORANG</t>
  </si>
  <si>
    <t>T-RØR    STÅL  114,3 X 3,6</t>
  </si>
  <si>
    <t>PAKNING 200 X-STREAM</t>
  </si>
  <si>
    <t>TRYKKSLANGE 1/2"X15MMX400MM</t>
  </si>
  <si>
    <t>HAGESLANGE CLASSIC 1/2" 30 M</t>
  </si>
  <si>
    <t>T-RØR    STÅL   76,1 X 2,9 P23</t>
  </si>
  <si>
    <t>KUM  RETT LØP 160 F/Ø400</t>
  </si>
  <si>
    <t>SERVANT PB 177-41      415X325</t>
  </si>
  <si>
    <t>DØRTETTINGSLIST 7-1 7-2 7-3 7-</t>
  </si>
  <si>
    <t>OVERG. 114,3X 88,9 S50 RØD</t>
  </si>
  <si>
    <t>KUMGJENNOMFØRING F911  110-160</t>
  </si>
  <si>
    <t>SERVANT FUNKSJON PB 11107-01</t>
  </si>
  <si>
    <t>RØR PE-80 20MM SDR11 KV. A 50M</t>
  </si>
  <si>
    <t>SPEIL MILANO M/KLIPS 60X80</t>
  </si>
  <si>
    <t>FLENS M/RILLE 114,3 PN10/16ORG</t>
  </si>
  <si>
    <t>TRYKKSLANGE 1/2"X15MMX600MM</t>
  </si>
  <si>
    <t>BEND  76,1 45GR TYPE S11 ORANG</t>
  </si>
  <si>
    <t>BEND PVC 160 22GR SDR21 PN12,5</t>
  </si>
  <si>
    <t>GJENGESTAG M10 X 1000 ELZN 8.8</t>
  </si>
  <si>
    <t>TELESKOPRØR 425 X 375 M/INNV.</t>
  </si>
  <si>
    <t>RIST MULTILINE V100-1.0 SPALTE</t>
  </si>
  <si>
    <t>KOBBERRØR 10X0,8  KV. A 25M</t>
  </si>
  <si>
    <t>SERVANT GLOW PB  440X560X170 1</t>
  </si>
  <si>
    <t>TRYKKTANK C2B 60L. GLASSFIBER</t>
  </si>
  <si>
    <t>STÅLBEND SØML.  48,3X 2,6 90GR</t>
  </si>
  <si>
    <t>VARMEAVGIVNINGSPLATE 17 MM. U/</t>
  </si>
  <si>
    <t>HULLSAG-SETT VVS  25-114 MM SA</t>
  </si>
  <si>
    <t>DUSJSETT OPTIMA TAKSDUSJSETT 7</t>
  </si>
  <si>
    <t>LOKK PVC   F/400 STIGERØR</t>
  </si>
  <si>
    <t>VEGGSKÅL ONE 3/4,5L 14010 ALTE</t>
  </si>
  <si>
    <t>BAKKEKRAN ESCO 1.1/2"   S-2151</t>
  </si>
  <si>
    <t>FLENSEPAKN.DN250 EPDM STÅLARM.</t>
  </si>
  <si>
    <t>BEND MA      75 MM 22GR</t>
  </si>
  <si>
    <t>BEREDER RBEX 120 L 2+2KW BENK</t>
  </si>
  <si>
    <t>GRENRØR MA   75X 75 MM 87,5GR</t>
  </si>
  <si>
    <t>ENDELOKK MA      75 MM</t>
  </si>
  <si>
    <t>T-RØR    STÅL   88,9 X 3,2</t>
  </si>
  <si>
    <t>ENDELOKK MA     110 MM</t>
  </si>
  <si>
    <t>SERVANT IFØ 2642-0041  660X580</t>
  </si>
  <si>
    <t>SPR.SLANG.U/F 1X1/2" 914 10STK</t>
  </si>
  <si>
    <t>FLENSEPAKN DN 250 NBR STÅLARM.</t>
  </si>
  <si>
    <t>GJENGESTAG M 8 X 1000 ELZN 8.8</t>
  </si>
  <si>
    <t>OVERGANG  48,3X42,4 S50 RØD</t>
  </si>
  <si>
    <t>FL.MUFFE DN 100/110 HAWLE 0400</t>
  </si>
  <si>
    <t>ANB.KL. 114,3X1.1/2" I.GJ. RØD</t>
  </si>
  <si>
    <t>FLENSEPAKN DN 300 NBR STÅLARM.</t>
  </si>
  <si>
    <t>SVEISEFLENS DN  25/ 33,7  PN40</t>
  </si>
  <si>
    <t>BAKKEKRAN ESCO     1"   S-2151</t>
  </si>
  <si>
    <t>ANB.KL. 114,3X    2" I.GJ. RØD</t>
  </si>
  <si>
    <t>KNAGG DOBBEL DAY BY DAY 11832A</t>
  </si>
  <si>
    <t>BØYETANG 312M  12 MM</t>
  </si>
  <si>
    <t>STÅLBEND SØML.  42,4X 2,6 90GR</t>
  </si>
  <si>
    <t>OVERG.EKS.40X32 HVIT M/SPISSEN</t>
  </si>
  <si>
    <t>DUSJSETT STANDARD ELEMENT EX75</t>
  </si>
  <si>
    <t>ENDELOKK  60,3 RØD  S60</t>
  </si>
  <si>
    <t>SKJØTEMUFFE  50MM F/DV KABEL F</t>
  </si>
  <si>
    <t>T-RØR SYREF.PRESS.  88,9 X 2,0</t>
  </si>
  <si>
    <t>KOBBERRØR GLØDD FKR  10X1MM</t>
  </si>
  <si>
    <t>RAMME T/SKAP TYPE 1 WIRSBO 103</t>
  </si>
  <si>
    <t>GULVVARMESKAP 2- 6-98</t>
  </si>
  <si>
    <t>DUSJTERMOSTAT G1 ELEMENT M/G1</t>
  </si>
  <si>
    <t>AQUA PIPE RIR 22X3,0 50M KV</t>
  </si>
  <si>
    <t>VEGGSIST.MONOLITH HVIT H101CM</t>
  </si>
  <si>
    <t>KUPL.FAST 60,3 QUICK 107N ORG</t>
  </si>
  <si>
    <t>UNIVERSALRØR RIR X20 34 MM VAR</t>
  </si>
  <si>
    <t>FLENS M/RILLE 76,1 PN10/16 ORG</t>
  </si>
  <si>
    <t>FLENSE T-RØR 100     DUKTILT</t>
  </si>
  <si>
    <t>LOKK/RAMME Ø425 WAVIN TELESKOP</t>
  </si>
  <si>
    <t>KLOSETT BACK TO WALL P-LÅS LAU</t>
  </si>
  <si>
    <t>UNDERSKAP MALIN M/DØR 80X46 HV</t>
  </si>
  <si>
    <t>T-RØR  42,4 TYPE S20 RØD</t>
  </si>
  <si>
    <t>KLOSETT 5500 NAUTIC 6L. GB1155</t>
  </si>
  <si>
    <t>VEGGSKÅL IFØ SPIRA RIMFREE 624</t>
  </si>
  <si>
    <t>MEMBRANTANK  12 LTR. 10 BAR</t>
  </si>
  <si>
    <t>PORSELENSSERVANT 60 X39 ELEMEN</t>
  </si>
  <si>
    <t>BEREDER RD 100  2 KW SLANK,OSO</t>
  </si>
  <si>
    <t>UNDERSKAP MALIN SMAL  60X39 HV</t>
  </si>
  <si>
    <t>BEND  60,3 45GR TYPE 003 RØD F</t>
  </si>
  <si>
    <t>RØR I RØR MULTIPEX® 12/20MM</t>
  </si>
  <si>
    <t>FLENSEMUFFE TYTON  150 DUKTILT</t>
  </si>
  <si>
    <t>RØRMANSJETT 100-110MM ICOPAL 2</t>
  </si>
  <si>
    <t>SERVANT MALIN SMAL 60X39 PORSE</t>
  </si>
  <si>
    <t>TRYKKSLANGE 1/2"X15MMX800MM FL</t>
  </si>
  <si>
    <t>REDUKSJONSSTUSS MA  110X 58 MM</t>
  </si>
  <si>
    <t>LØPEMUFFE 225 F/PVC TRYKKRØR</t>
  </si>
  <si>
    <t>T-RØR  88,9 TYPE 002 RØD</t>
  </si>
  <si>
    <t>SVEISEFL. GL. DN100/114,3 PN16</t>
  </si>
  <si>
    <t>SPJELDV. EGO DN150 PN 16 LUG</t>
  </si>
  <si>
    <t>SPEIL MILANO M/KLIPS 60X65</t>
  </si>
  <si>
    <t>BRANNSLUKN.APPARAT 6KG PULVER</t>
  </si>
  <si>
    <t>PURUS LINE TWIST 75MMX1000MM S</t>
  </si>
  <si>
    <t>KUMLOKK NS 1992 SJK PILM. LÅS</t>
  </si>
  <si>
    <t>VEGGSKÅL LAUFEN PRO-N 8.2095.8</t>
  </si>
  <si>
    <t>BEND GR.AVL. 315 30GR PLAST</t>
  </si>
  <si>
    <t>SPEILSKAP IZA 120 HVIT HØYGL.</t>
  </si>
  <si>
    <t>T-RØR  48,3 TYPE S20 RØD</t>
  </si>
  <si>
    <t>OVERG.KONS.114,3X3,6/ 76,1X2,9</t>
  </si>
  <si>
    <t>TIPPUNION ZAK46X32MM FOR PE</t>
  </si>
  <si>
    <t>TERS PP 110 M/SKRULOKK SORT</t>
  </si>
  <si>
    <t>BEND LANGE T 110 30GR PLAST</t>
  </si>
  <si>
    <t>UTEKRAN SELVDRENERENDE 600MM F</t>
  </si>
  <si>
    <t>SERVANT PB 167-41      520X275</t>
  </si>
  <si>
    <t>KLOSETT SIGN M/S-LÅS ROT 6870</t>
  </si>
  <si>
    <t>DUSJSETT GB NAUTIC M/TERM.FIRK</t>
  </si>
  <si>
    <t>GREN ASTO 110 X 110 X 45 WAVIN</t>
  </si>
  <si>
    <t>VEGGSKÅL SUBWAY COMPACT V&amp;B HV</t>
  </si>
  <si>
    <t>SPEIL BIRTHDAY 100X65 CM</t>
  </si>
  <si>
    <t>JETKOBL. 160MM DÜKORAPID RUSTF</t>
  </si>
  <si>
    <t>VEGGBRAKETT F/SERIE 16 HV. OSO</t>
  </si>
  <si>
    <t>OVERGANG  60,3X48,3 S50 RØD F0</t>
  </si>
  <si>
    <t>MÅLEBAND FOR RILLEDYBDE</t>
  </si>
  <si>
    <t>TRYKKSLANGE 1/2"X15MMX1000MM F</t>
  </si>
  <si>
    <t>PAKNING F/TELESKOP TEGRA 600</t>
  </si>
  <si>
    <t>TELESKOPFORL. 160 M/RAMME,PAKN</t>
  </si>
  <si>
    <t>PENDELKONSOLL M/STØ VZ 300X280</t>
  </si>
  <si>
    <t>RØR HVIT PLAST      32-160X600</t>
  </si>
  <si>
    <t>OVERG.KONS. 76,1X2,9/ 48,3X2,6</t>
  </si>
  <si>
    <t>HOLDER TIL FORDELER</t>
  </si>
  <si>
    <t>SERVANT MALIN MINI 60X35 PORSE</t>
  </si>
  <si>
    <t>ALBUE EL. SDR11 160 90GR GEF+</t>
  </si>
  <si>
    <t>STÅLBEND SØML. 139,7X 4,0 90GR</t>
  </si>
  <si>
    <t>STAKERØR MA   75 MM</t>
  </si>
  <si>
    <t>GRENRØR MA   58X 58 MM 45  GR</t>
  </si>
  <si>
    <t>KLOSETTSETE RUBINETT     HVITT</t>
  </si>
  <si>
    <t>PORSELENSSERVANT 80 X39 ELEMEN</t>
  </si>
  <si>
    <t>BEND MA      58 MM 15GR</t>
  </si>
  <si>
    <t>BEND KAB. R600 110MM 15GR RØDT</t>
  </si>
  <si>
    <t>ANB.KL.  76,1X 42,4 RILLET RØD</t>
  </si>
  <si>
    <t>SPR.SLANG.U/F 1X1/2" 790 10STK</t>
  </si>
  <si>
    <t>STAKE/SPYLEGREN 160/200 RØD PP</t>
  </si>
  <si>
    <t>GRENRØR GR.AVL 315X160 PLAST</t>
  </si>
  <si>
    <t>OVERGANG GR.AVL. 200X125 PLAST</t>
  </si>
  <si>
    <t>SMØREMIDDEL F/RILLEDELER 125GR</t>
  </si>
  <si>
    <t>LANGBEND PP 110 88GR M/2 MUFF.</t>
  </si>
  <si>
    <t>FLEXISLANGE 1" X 60CM M/1 ALBU</t>
  </si>
  <si>
    <t>OVERG. 50X32 MUF/SKJ.NIP HVIT</t>
  </si>
  <si>
    <t>RØR I RØR MULTIPEX® 22/34MM</t>
  </si>
  <si>
    <t>SPJELDV. EGO DN125 PN 16 LUG G</t>
  </si>
  <si>
    <t>SPEIL MILANO M/KLIPS 90X120</t>
  </si>
  <si>
    <t>ANB.KL.  48,3X  1/2" RØD   912</t>
  </si>
  <si>
    <t>BRANNVENTILPAKKE   ESCO S-0910</t>
  </si>
  <si>
    <t>OVERG.KONS. 88,9X3,2/ 60,3X2,9</t>
  </si>
  <si>
    <t>PAKNING 150 MM TYTON-SIT-PLUS</t>
  </si>
  <si>
    <t>RIST F/MULTILINE V100 0,5M STJ</t>
  </si>
  <si>
    <t>BUNNVENTIL M/PROPP U/UTLØPSRØR</t>
  </si>
  <si>
    <t>GULVVARMERØR 16X2,0 MM KVEIL Á</t>
  </si>
  <si>
    <t>BEND GR.AVL.  75 90GR PLAST</t>
  </si>
  <si>
    <t>DUSJSETT CASCATA 2.0 1 STRÅLE</t>
  </si>
  <si>
    <t>SPEILSKAP IZA 100 HVIT HØYGL.</t>
  </si>
  <si>
    <t>SLANGE KLAR PLAST   3/4" 19/27</t>
  </si>
  <si>
    <t>ENDEBUNNER    STÅL 114,3 X 3,6</t>
  </si>
  <si>
    <t>UNDERSKAP MALIN MINI 60X35 HVI</t>
  </si>
  <si>
    <t>ENDEBUNN 76,1 X 1 " RØD</t>
  </si>
  <si>
    <t>BLINDFLENS STÅL DN 100  PN16</t>
  </si>
  <si>
    <t>SPEIL BIRTHDAY 60X65 CM M/INTE</t>
  </si>
  <si>
    <t>ANB.KL. 114,3X 60,3 RILLET RØD</t>
  </si>
  <si>
    <t>ENDEBUNNER    STÅL  76,1 X 2,9</t>
  </si>
  <si>
    <t>GJENGESTAG M12 X 1000 ELZN 4.6</t>
  </si>
  <si>
    <t>KLOSETTSTUSS PAKKE 90MM</t>
  </si>
  <si>
    <t>SIRK.PUMPE MAGNA3 32-120F</t>
  </si>
  <si>
    <t>RØR PE-80 20MM SDR11 KV. A 25M</t>
  </si>
  <si>
    <t>RILLET GJENGESTAG PNS M10X1000</t>
  </si>
  <si>
    <t>VANNFORS.PUMPE JP5/20 1 FAS M/</t>
  </si>
  <si>
    <t>LØSFLENS PP-V DN 150/160</t>
  </si>
  <si>
    <t>DUSJSETT ALTERNA ADVENTURE 90</t>
  </si>
  <si>
    <t>SERVANT EVERYDAY 80 CM</t>
  </si>
  <si>
    <t>BEND GR.AVL. 315 45GR PLAST</t>
  </si>
  <si>
    <t>SPEIL BIRTHDAY 80X65 CM</t>
  </si>
  <si>
    <t>HÅNDDUSJ VICTORIA 2.0 3 STRÅLE</t>
  </si>
  <si>
    <t>SLUSEVENTIL 100 MM H    S-1140</t>
  </si>
  <si>
    <t>REDUKSJONSSTUSS MA  135X110 MM</t>
  </si>
  <si>
    <t>GRENRØR GR.AVL  75     PLAST</t>
  </si>
  <si>
    <t>GRENRØR GR.AVL 250X110 PLAST</t>
  </si>
  <si>
    <t>COMBIPEX 12X1,7 Q&amp;E RIR</t>
  </si>
  <si>
    <t>SERVANT EVERYDAY 60 CM</t>
  </si>
  <si>
    <t>BEND MA     135 MM 45GR</t>
  </si>
  <si>
    <t>REDUKSJONSFLENS A 150X100 PN10</t>
  </si>
  <si>
    <t>SANDKASSER DELEPOSE KOMPLETT</t>
  </si>
  <si>
    <t>LANGBEND PP WAFIX SORT 110X88</t>
  </si>
  <si>
    <t>BUNN TIL STIGERØR 315 U/PAKN.</t>
  </si>
  <si>
    <t>IBOX M/LEKKASJESIKR. 1/2" HR 0</t>
  </si>
  <si>
    <t>UTLØPSTUT F.VEGGB.L 150 9000E</t>
  </si>
  <si>
    <t>BRANNVENTIL 100 MM AVK</t>
  </si>
  <si>
    <t>BOLIGBEREDER SX 300 3+(3)KW SU</t>
  </si>
  <si>
    <t>VARERØR BEND 12,16,20 MM  ROTH</t>
  </si>
  <si>
    <t>PURUS LINE TWIST 75MM X 700MM</t>
  </si>
  <si>
    <t>MELLOMRING 150 - 1.1/2" S-1450</t>
  </si>
  <si>
    <t>ENDEBUNN 60,3 X 1"TYPE 60 RØD</t>
  </si>
  <si>
    <t>GATEBOKS 21 CM RUND    XB210H</t>
  </si>
  <si>
    <t>FLENSEPAKN.DN300 EPDM STÅLARM.</t>
  </si>
  <si>
    <t>HÅNDDUSJ CASCATA 2.0 1 STRÅLE</t>
  </si>
  <si>
    <t>SPEIL MILANO M/KLIPS 80X90</t>
  </si>
  <si>
    <t>STÅLBEND SØML.  21,3X 2,0 90GR</t>
  </si>
  <si>
    <t>GRENRØR MA  135X110 MM 45  GR</t>
  </si>
  <si>
    <t>BEND GR.AVL. 200 90GR PLAST</t>
  </si>
  <si>
    <t>RENNE ACO SELF U/FALL 1,0M INK</t>
  </si>
  <si>
    <t>TAKDUSJPAKKE INKL. DUSJ BAT 82</t>
  </si>
  <si>
    <t>COMBIPEX Q&amp;E, 12 X 1,7 MM KVEI</t>
  </si>
  <si>
    <t>MOTTAKERENHET 8 ICS.2 2434624</t>
  </si>
  <si>
    <t>ANB.KL.  60,3X 42,4 RILLET RØD</t>
  </si>
  <si>
    <t>FLENSE T-RØR 150X100 DUKTILT</t>
  </si>
  <si>
    <t>FESTESKINNE 16-17-20 MM</t>
  </si>
  <si>
    <t>LUFTEVENTIL 110           JOTI</t>
  </si>
  <si>
    <t>ANB.KL.  76,1X  1/2" I.GJ. RØD</t>
  </si>
  <si>
    <t>KLOSETTSTUSS HVIT    110 X 400</t>
  </si>
  <si>
    <t>SPEIL MILANO M/KLIPS 45X65</t>
  </si>
  <si>
    <t>BEND PVC 160 30GR SDR21 PN12,5</t>
  </si>
  <si>
    <t>ENDELOKK  48,3 RØD  S60 F00600</t>
  </si>
  <si>
    <t>ENDEVEGG TETT ACO SELF</t>
  </si>
  <si>
    <t>AVLØPSBEND F/SKAP M/SIKLEMIKK</t>
  </si>
  <si>
    <t>BEND KAB. R600 110MM 90GR SORT</t>
  </si>
  <si>
    <t>VEGGSKÅL M SETE STARCK 3</t>
  </si>
  <si>
    <t>GULVVARMERØR 16MM X-PERT S5</t>
  </si>
  <si>
    <t>SPINDELFORLENGER TEL. 650-1100</t>
  </si>
  <si>
    <t>GJENGESTAG M20 X 1000 VZ 8.8</t>
  </si>
  <si>
    <t>SPJELDV. EGO DN 50 PN 16 LUG G</t>
  </si>
  <si>
    <t>KOBBERRØR FKR/GLØD 10X0,8X1200</t>
  </si>
  <si>
    <t>SERVANTHOLDER 240 DEFA HVIT</t>
  </si>
  <si>
    <t>REDUKSJON 42,4X1"ORANGE INNV.G</t>
  </si>
  <si>
    <t>BEND LANGE T 110 22GR PLAST</t>
  </si>
  <si>
    <t>SLUK KS 04 75 MM SIDEUTLØP</t>
  </si>
  <si>
    <t>SPRINKLER GITR NE/OP, KROM V27</t>
  </si>
  <si>
    <t>VANNSLANGE PVC GUL 3/4" X 25 M</t>
  </si>
  <si>
    <t>OVERGANG  ASTO  78 X  75 WAVIN</t>
  </si>
  <si>
    <t>BEND PVC 110 22GR SDR21 PN12,5</t>
  </si>
  <si>
    <t>STAKE OG SPYLEKUM PP 160 X 425</t>
  </si>
  <si>
    <t>VEGGSKÅL SUBWAY 2 5600.10.01</t>
  </si>
  <si>
    <t>EKS.KAR ALTECH  50 LTR 0,5 BAR</t>
  </si>
  <si>
    <t>RAMME/LUKE UNI 550 INNB. 18813</t>
  </si>
  <si>
    <t>BEREDER FERROTERM R-200 S,CTC</t>
  </si>
  <si>
    <t>VARMEAVGIVNINGSPLATE ALUM. 0,6</t>
  </si>
  <si>
    <t>FORDELER 1 PRO 1" Q&amp;E 20X2</t>
  </si>
  <si>
    <t>VERKTØYBAG 49X25X35 CM NOVIPRO</t>
  </si>
  <si>
    <t>SERVANT EVERYDAY 100 CM</t>
  </si>
  <si>
    <t>ANB.KL.  60,3X    1" RØD   922</t>
  </si>
  <si>
    <t>RØRSKÅL TAPELOCK 114/40 MM L=1</t>
  </si>
  <si>
    <t>REDUKSJONSFLENS 150X100   PN10</t>
  </si>
  <si>
    <t>BEND PP  75 45GR M/2 MUFFER</t>
  </si>
  <si>
    <t>SERVANT PB 11183-01    560X400</t>
  </si>
  <si>
    <t>BEND 168,3 90GR TYPE S001 RØD</t>
  </si>
  <si>
    <t>LØPEMUFFE GR.AVL. 400 PLAST</t>
  </si>
  <si>
    <t>DYKKER PP 160 M/STUSS</t>
  </si>
  <si>
    <t>INNB.SIST DUOFIX3 SMAL H=113CM</t>
  </si>
  <si>
    <t>KOBBERRØR DUOSPLIT 1/4"X3/8"</t>
  </si>
  <si>
    <t>OVERG.KONS. 60,3X2,9/ 48,3X2,6</t>
  </si>
  <si>
    <t>BEND PVC 110 45GR SDR21 PN12,5</t>
  </si>
  <si>
    <t>VASKERENNE    INTRA      P120V</t>
  </si>
  <si>
    <t>ANB.KL. 114,3X 42,4 RILLET RØD</t>
  </si>
  <si>
    <t>BEND T/SPRINKL.SL. 1"X1/2", L</t>
  </si>
  <si>
    <t>ANB.KL. 114,3X 76,1 RILLET RØD</t>
  </si>
  <si>
    <t>URINAL PB AVLØP VEGG/GULV ÅPEN</t>
  </si>
  <si>
    <t>GATEDEKSEL RUND M/FLYT. RAMME</t>
  </si>
  <si>
    <t>BEREDER 200 HEAT INJECT. CTC S</t>
  </si>
  <si>
    <t>VANNFORS.PUMPE MQ3-45 1-FAS GR</t>
  </si>
  <si>
    <t>KRAFSE M/LANGT SKAFT 971L</t>
  </si>
  <si>
    <t>MUFFEBEND   150 11° TYTON</t>
  </si>
  <si>
    <t>OVERGANG GR.AVL. 400X315 PLAST</t>
  </si>
  <si>
    <t>PAKNING 500 X-STREAM/OPTIRIB</t>
  </si>
  <si>
    <t>VEGGSKÅL VB SUBWAY HVIT 6600.1</t>
  </si>
  <si>
    <t>TRYKKTANK C2B 80L. GLASSFIBER</t>
  </si>
  <si>
    <t>SPJELDVENTIL  88,9 PN20  300</t>
  </si>
  <si>
    <t>SERVANT IFØ SIGN 7322 HVIT</t>
  </si>
  <si>
    <t>T-RØR    STÅL   60,3 X 2,9</t>
  </si>
  <si>
    <t>SPEILSKAP M/LED BIRTHDAY 60 DB</t>
  </si>
  <si>
    <t>GJENGEFL. SORT 2" PN 10/16 DIN</t>
  </si>
  <si>
    <t>GJENGEFL. SORT 1 1/2" PN40 EN1</t>
  </si>
  <si>
    <t>RØR I RØR 18X2,5MM COMBIPEX</t>
  </si>
  <si>
    <t>SVEISEFL. GL. DN80/88,9 PN16 N</t>
  </si>
  <si>
    <t>BEND PVC 225 11GR SDR21 PN12,5</t>
  </si>
  <si>
    <t>RATT 100/150               AVK</t>
  </si>
  <si>
    <t>MØBELPAKKE 3-I-1, HVIT HG,  45</t>
  </si>
  <si>
    <t>BEND PVC 160 45GR SDR21 PN12,5</t>
  </si>
  <si>
    <t>DUSJSETT ALTERNA SENSATION 90</t>
  </si>
  <si>
    <t>MELLOMRING 100 - 1.1/2"  EPOXY</t>
  </si>
  <si>
    <t>DOBBELMUFFE GR.AVL 400 PLAST</t>
  </si>
  <si>
    <t>SPIKERAVVISER 25MM ALTECH</t>
  </si>
  <si>
    <t>BEND  42,4 45GR TYPE S11 RØD</t>
  </si>
  <si>
    <t>ANB.KL.  76,1X    1" RØD   922</t>
  </si>
  <si>
    <t>BEND PP WAFIX SORT 90 X 88,5GR</t>
  </si>
  <si>
    <t>BRANNVENTIL STENGBAR DN100 AVK</t>
  </si>
  <si>
    <t>KLOSETT SIGN HØY MOD.UNIVERSAL</t>
  </si>
  <si>
    <t>STEMPELPUMPE     1" NIRA 6B</t>
  </si>
  <si>
    <t>DUSJSETT ALTERNA EXPERIENCE 90</t>
  </si>
  <si>
    <t>GJENGESTAG M10 X 1000 VZ 8.8 9</t>
  </si>
  <si>
    <t>RØR ARJONFLOOR 16X1.8 PEX 600M</t>
  </si>
  <si>
    <t>ENDEL. 114,3X1.1/2"GJ.EKS. RØD</t>
  </si>
  <si>
    <t>GRENRØR GR.AVL 250X200 PLAST</t>
  </si>
  <si>
    <t>PAKNING 600 X-STREAM/OPTIRIB</t>
  </si>
  <si>
    <t>ALBUE HVIT PLAST    1 1/4 X 32</t>
  </si>
  <si>
    <t>VEGGSIST.MONOLITH MINT H101CM</t>
  </si>
  <si>
    <t>UNDERSKAP MALIN M/DØR 120X46</t>
  </si>
  <si>
    <t>ANLEGGSGJERDE ORANGE 1X50M/RUL</t>
  </si>
  <si>
    <t>KOBLING AC1602 100BET/110PVC F</t>
  </si>
  <si>
    <t>LUFTEVENTIL  75           JOTI</t>
  </si>
  <si>
    <t>BLANDEKAR 50 LITER</t>
  </si>
  <si>
    <t>OVERGANG 150/160 X-STREAM</t>
  </si>
  <si>
    <t>GRUNNMURSPLAST 1,0 M X 20 M</t>
  </si>
  <si>
    <t>VARMESENTR.EPC 360 3+15KW OSO</t>
  </si>
  <si>
    <t>ANB.SPERRE ZAK46 SPISS/MUFFE</t>
  </si>
  <si>
    <t>FLYT. HØY RAMME 2641H Ø600 TIL</t>
  </si>
  <si>
    <t>PENDELKONSOLL M/STØ VZ 800X400</t>
  </si>
  <si>
    <t>BOLIGBEREDER SUPER S 250 3KW O</t>
  </si>
  <si>
    <t>RØRSETT RR 15 OSO</t>
  </si>
  <si>
    <t>BEND PVC 110 30GR SDR21 PN12,5</t>
  </si>
  <si>
    <t>BUNN INNV. PP 400 F/DV-RØR</t>
  </si>
  <si>
    <t>FLENS M/RILLE 88,9 PN10/16 ORG</t>
  </si>
  <si>
    <t>SPJELDVENTIL 114,3 PN20  300</t>
  </si>
  <si>
    <t>RØRSKÅL TAPELOCK 89/40MM</t>
  </si>
  <si>
    <t>ALBUE EL. SDR11  90 90GR GEF+</t>
  </si>
  <si>
    <t>VEGGKLOSETT EASY 3M M/EASYCLEA</t>
  </si>
  <si>
    <t>BETJ.PL.OMEGA20 HVIT/KROM/HVIT</t>
  </si>
  <si>
    <t>BEND  88,9 45GR TYPE S11 ORANG</t>
  </si>
  <si>
    <t>JET RED.KOBLING DE75/DN50 KLAS</t>
  </si>
  <si>
    <t>FL.MUFFE DN 150/160 HAWLE 0400</t>
  </si>
  <si>
    <t>BEND GR.AVL. 400 15GR PLAST</t>
  </si>
  <si>
    <t>TRAPP 5 TR. 1,25M C621 XL 4109</t>
  </si>
  <si>
    <t>REDUKSJON 90/75 MM SORT WAFIX</t>
  </si>
  <si>
    <t>SERVANT MALIN SMAL 80X39 PORSE</t>
  </si>
  <si>
    <t>BEND GR.AVL. 125 90GR PLAST</t>
  </si>
  <si>
    <t>RIST FLAT F/TELESKOPOVERD. 315</t>
  </si>
  <si>
    <t>T-RØR  88,9 TYPE S20 ORANGE</t>
  </si>
  <si>
    <t>KUPL FAST  76,1 TYPE 009 GALV</t>
  </si>
  <si>
    <t>LED-SPOT FOR SPEIL (+TRAFO)</t>
  </si>
  <si>
    <t>SKJØTERØR INNV. F/315 STIGERØR</t>
  </si>
  <si>
    <t>KLOSETT 5591 NAUTIC 3/6L.F/REH</t>
  </si>
  <si>
    <t>UNDERSKAP MALIN SMAL  80X39 HV</t>
  </si>
  <si>
    <t>FLEXISLANGE 1"X 100CM M/1 ALBU</t>
  </si>
  <si>
    <t>KLOSETTPUMPE 5" GRÅ M/TRESKAFT</t>
  </si>
  <si>
    <t>BEND LANGE T 110 11GR PLAST</t>
  </si>
  <si>
    <t>BAKKEKRAN MESS.  25/32</t>
  </si>
  <si>
    <t>RØR 32MM RETT FKR ABS LGD=95CM</t>
  </si>
  <si>
    <t>VANNSLANGE PVC GUL 1/2" X 25 M</t>
  </si>
  <si>
    <t>TAKDUSJSETT VASA M/DUSJBAT. FM</t>
  </si>
  <si>
    <t>VEGGSKÅL KOMPAS RIMLESS 500X36</t>
  </si>
  <si>
    <t>KJ.VASK 1.1/2 M/RILLER 50X100</t>
  </si>
  <si>
    <t>BEND  48,3 45GR TYPE S11 RØD</t>
  </si>
  <si>
    <t>FLENSEPAKN DN 400 NBR STÅLARM.</t>
  </si>
  <si>
    <t>BEREDER RD 150  2 KW SLANK,OSO</t>
  </si>
  <si>
    <t>FLENSEMUFFE WAGA DN 150 DUKTIL</t>
  </si>
  <si>
    <t>SPAREFL STR.F F/PVC/PE 100/110</t>
  </si>
  <si>
    <t>COMBIPEX RIR 20X2,8 50M KV</t>
  </si>
  <si>
    <t>KLOSETT ÅPEN S-LÅS PRO-N LAUFE</t>
  </si>
  <si>
    <t>LENSEPUMPE ALTECH LDI550 1X230</t>
  </si>
  <si>
    <t>ANB.KL.  76,1X 48,3 RILLET RØD</t>
  </si>
  <si>
    <t>BEND MA     160 MM 45GR</t>
  </si>
  <si>
    <t>STOPPEKRANBOKS STPJ. OSLOMOD.</t>
  </si>
  <si>
    <t>SPEIL DL BAKGR.LYS LED 120</t>
  </si>
  <si>
    <t>SVEISEFL. GL. DN150/168,3 PN16</t>
  </si>
  <si>
    <t>MUFFE WAGA DN 100 DUKTIL STPJ.</t>
  </si>
  <si>
    <t>OVERGANG 76,1 X 48,3 S50  RØD</t>
  </si>
  <si>
    <t>SLUK A 75X32/40 BUNNUTLØP STD</t>
  </si>
  <si>
    <t>SLAMSAMLER CIM 74A CRNL 1 1/4"</t>
  </si>
  <si>
    <t>KLOSETT SEVEN D P-LÅS HØY MOD.</t>
  </si>
  <si>
    <t>OVERG.  88,9X 60,3 S50 RØD</t>
  </si>
  <si>
    <t>STØTTERING ALUSTAR</t>
  </si>
  <si>
    <t>LUX DUSJSETT ELEMENT M/MASSASJ</t>
  </si>
  <si>
    <t>BEND  88,9 45GR TYPE 003 RØD F</t>
  </si>
  <si>
    <t>BRANNVENTIL 100 MM      S-0900</t>
  </si>
  <si>
    <t>NRL-STOPPEN, 3/4"</t>
  </si>
  <si>
    <t>ENDELOKK  88,9 RØD  S60</t>
  </si>
  <si>
    <t>STÅLBEND SØML.  26,9X 2,3 90GR</t>
  </si>
  <si>
    <t>OVERG.KONS.114,3X3,6/ 60,3X2,9</t>
  </si>
  <si>
    <t>DUSJSETT 1,75M SL.M.REG.VEGGF</t>
  </si>
  <si>
    <t>FORDELERSKAP VANNTETT INNV.800</t>
  </si>
  <si>
    <t>ALBUE EL. SDR11  90 45GR GEF+</t>
  </si>
  <si>
    <t>PAKNING 150 X-STREAM</t>
  </si>
  <si>
    <t>GJENGESTAG M16 X 1000 VZ 8.8</t>
  </si>
  <si>
    <t>DUSJSYST.TEMPESTA COSMO M/TERM</t>
  </si>
  <si>
    <t>NØKKELTOPP HØYRE   200     AVK</t>
  </si>
  <si>
    <t>ANB.KL.  88,9X1.1/4" I.GJ. RØD</t>
  </si>
  <si>
    <t>RØRSKÅL TAPELOCK 76/40MM</t>
  </si>
  <si>
    <t>SVEISEFLENS DN  32/ 42,4  PN40</t>
  </si>
  <si>
    <t>SLUK PP 75  90GR JAFO</t>
  </si>
  <si>
    <t>ANB.KL. 114,3X  1/2" I.GJ. RØD</t>
  </si>
  <si>
    <t>ENDEBUNNER    STÅL  88,9 X 3,2</t>
  </si>
  <si>
    <t>BLINDFLENS STÅL DN 150  PN16</t>
  </si>
  <si>
    <t>STÅLBEND SØML. 219,1X 6,3 90GR</t>
  </si>
  <si>
    <t>GJENGEFL. SORT 1 1/4" PN40 EN1</t>
  </si>
  <si>
    <t>BEND KAB.R2000 110MM 30GR SORT</t>
  </si>
  <si>
    <t>BETJ.PLATE SKATE COSMO MATTFKR</t>
  </si>
  <si>
    <t>VARMEFORD.PL. 16X0,5X180X1200</t>
  </si>
  <si>
    <t>ANB.KL. 114,3X 48,3 RILLET RØD</t>
  </si>
  <si>
    <t>TRAPP 4 TR. 1,0M C621 XL</t>
  </si>
  <si>
    <t>KLOSETT 5591 NAUTIC 6L.F/REHAB</t>
  </si>
  <si>
    <t>GULVV.FORDELER 3 KURSER 16MM</t>
  </si>
  <si>
    <t>RØR PE-80 25MM SDR11 KV. A 10M</t>
  </si>
  <si>
    <t>RAMME OG LOKK F/WAVIN 315</t>
  </si>
  <si>
    <t>RIST MULTILINE V100-0.5 SPALTE</t>
  </si>
  <si>
    <t>GJENGESTAG SYREF. M16X1000  A4</t>
  </si>
  <si>
    <t>VEGGSKÅL STARCK3 M/SKJULT FEST</t>
  </si>
  <si>
    <t>KUM  DBL.GREN 250 F/Ø400</t>
  </si>
  <si>
    <t>TETNINGSRING 630 F/PP DVO PIPE</t>
  </si>
  <si>
    <t>BLANDEKAR 100 LITER</t>
  </si>
  <si>
    <t>RAMME F/INNFELL.I VEGG 795X795</t>
  </si>
  <si>
    <t>SKJØTEMUFFE  75MM F/DV KABEL F</t>
  </si>
  <si>
    <t>VEGGSKÅL COMPACT  RIMLES PRO S</t>
  </si>
  <si>
    <t>BEREDER FERROTERM R-200 T  CTC</t>
  </si>
  <si>
    <t>RØR PP  75 1,0 M SORT M/MUFFE</t>
  </si>
  <si>
    <t>BEND 200 X 30 GR. X-STREAM</t>
  </si>
  <si>
    <t>RAMME T/SKAP TYPE 3</t>
  </si>
  <si>
    <t>GRENRØR MA  110X 58 MM 87,5GR</t>
  </si>
  <si>
    <t>VEGGSKÅL 48 CM ME BY STARCK 25</t>
  </si>
  <si>
    <t>KUPL FAST 114,3 TYPE 009 GALV</t>
  </si>
  <si>
    <t>KUM  RETT LØP 200 F/Ø400</t>
  </si>
  <si>
    <t>DUSJBATTERI CERATHERM 50 A4506</t>
  </si>
  <si>
    <t>T-RØR 114,3 TYPE S20 ORANGE</t>
  </si>
  <si>
    <t>SERVANTSTUSS    MA    58X50 MM</t>
  </si>
  <si>
    <t>KJØKKENVANNLÅS 3FLEX 1.1/2"X50</t>
  </si>
  <si>
    <t>VEGGSKÅL STARCK 3 COMPACT</t>
  </si>
  <si>
    <t>UNDERSK M/2 SK HVIT HG, 60 CM</t>
  </si>
  <si>
    <t>VENTIL TIL FORDELER NN 1"X1"</t>
  </si>
  <si>
    <t>OVERG. 114,3X 60,3 S50 RØD</t>
  </si>
  <si>
    <t>BEND 200 X 15 GR. X-STREAM</t>
  </si>
  <si>
    <t>DUSJSETT ALTERNA MEZZO FKR.</t>
  </si>
  <si>
    <t>SPEILSKAP M/LED BIRTHDAY 80 DB</t>
  </si>
  <si>
    <t>KUPL FLEX  76,1 TYPE 75 ORANGE</t>
  </si>
  <si>
    <t>SPINDELFORLENGER XO 45-62CM</t>
  </si>
  <si>
    <t>SLAMSAMLER DN 65 PN16 FIG. 821</t>
  </si>
  <si>
    <t>OVERSKAP MALIN 35X70 1 DØR HVI</t>
  </si>
  <si>
    <t>BEREDER RB 50  2 KW.BENK  OSO</t>
  </si>
  <si>
    <t>SPJELDV. 114,3 FIRELOCK  705 V</t>
  </si>
  <si>
    <t>OVERG.KONS. 60,3X2,9/ 33,7X2,6</t>
  </si>
  <si>
    <t>BLINDFLENS STÅL DN  80  PN16</t>
  </si>
  <si>
    <t>KUMRAMME FLYTENDE Ø=800 FURNES</t>
  </si>
  <si>
    <t>SPRINKLERSKILT FOR VÅT VENTIL</t>
  </si>
  <si>
    <t>EKS.KAR ALTECH  80 LTR 0,5 BAR</t>
  </si>
  <si>
    <t>OVERG.KONS.168,3X4,5/114,3X3,6</t>
  </si>
  <si>
    <t>BEND    50   87,5GR   EUROPIPE</t>
  </si>
  <si>
    <t>STAKERØR 110 RUND LUKE PLAST</t>
  </si>
  <si>
    <t>GRENRØR 200/200X45 GR X-STREAM</t>
  </si>
  <si>
    <t>DYKKER PP 110 M/STUSS</t>
  </si>
  <si>
    <t>OVERG. 168,3X114,3 S50 RØD</t>
  </si>
  <si>
    <t>PRISBOK VERKTØY/FESTEMATR.2017</t>
  </si>
  <si>
    <t>SVEISEFLENS DN  15/ 21,3  PN40</t>
  </si>
  <si>
    <t>KRAVE PE  75MM SDR11 ENDE FOR</t>
  </si>
  <si>
    <t>MAGNETVENTIL 1/2" DANFOSS</t>
  </si>
  <si>
    <t>EKS.KAR ALTECH 100 LTR 1,5 BAR</t>
  </si>
  <si>
    <t>ENDEL.  88,9X    2"GJ.KON. RØD</t>
  </si>
  <si>
    <t>ENDEBUNNER    STÅL  60,3 X 2,9</t>
  </si>
  <si>
    <t>FLENSEOVERG. 150X100 DUKTILT S</t>
  </si>
  <si>
    <t>KOBBERRØR FKR/GLØD 12X1,0X1200</t>
  </si>
  <si>
    <t>VEGGSKÅL RIMFREE IFØ ICON</t>
  </si>
  <si>
    <t>BOLIGBEREDER SX 150 2+(2)KW SU</t>
  </si>
  <si>
    <t>BEND T/SPRINKL.SL. 1"X1/2", K</t>
  </si>
  <si>
    <t>SVEISEFL. GL. DN65/76,1 PN16 N</t>
  </si>
  <si>
    <t>LØPEMUFFE PP WAFIX HVIT  40</t>
  </si>
  <si>
    <t>BEND KAB.R2000 110MM 30GR RØDT</t>
  </si>
  <si>
    <t>PURUS LINE TWIST 75MM X 600MM</t>
  </si>
  <si>
    <t>BESKYTTELSESKAPPE I GUL PLAST</t>
  </si>
  <si>
    <t>KLOSETTSETE IFØ ICON SOFTCLOSE</t>
  </si>
  <si>
    <t>SVEISEFLENS DN 200/219,1  PN16</t>
  </si>
  <si>
    <t>GRENRØR GR.AVL 250     PLAST</t>
  </si>
  <si>
    <t>TERS MED SKRULOKK 110 PVC</t>
  </si>
  <si>
    <t>SKJØTEMUFFE 400 PP DVO</t>
  </si>
  <si>
    <t>SPINDELFORL.  90 - 149 CM  XS1</t>
  </si>
  <si>
    <t>SERVANT GLOW PB 360X500X170 11</t>
  </si>
  <si>
    <t>VASKERENNE    INTRA 120CM  P12</t>
  </si>
  <si>
    <t>KULEVENTIL 1" INNV/UTV. 241755</t>
  </si>
  <si>
    <t>BLINDFLENS STÅL DN 125  PN16</t>
  </si>
  <si>
    <t>DOBBELMUFFE  50       EUROPIPE</t>
  </si>
  <si>
    <t>KUMLOKK 800MM M/PAKN.</t>
  </si>
  <si>
    <t>SLAMSAMLER DN100 PN16 FIG. 821</t>
  </si>
  <si>
    <t>BETJ.PLATE SKATE FKR HELSPYL.</t>
  </si>
  <si>
    <t>T-RØR 168,3 TYPE 002 RØD</t>
  </si>
  <si>
    <t>SVEISEFL. GL. DN125/139,7 PN16</t>
  </si>
  <si>
    <t>RØR PP 110 1,0 M SORT M/MUFFE</t>
  </si>
  <si>
    <t>SERVANTHOLDER 260 DEFA HVIT</t>
  </si>
  <si>
    <t>ENDEL. 114,3X    2"GJ.EKS. RØD</t>
  </si>
  <si>
    <t>LOMMELYKT LED LENSER P7.2</t>
  </si>
  <si>
    <t>BLINDFLENS DN65 PN16 4 HULL EN</t>
  </si>
  <si>
    <t>MONTASJEKOFFERT 12-16-20 MM SA</t>
  </si>
  <si>
    <t>INNBYGNINGSSISTERNE GR-38618 R</t>
  </si>
  <si>
    <t>TERS GRUNNAVL. 400 PLAST</t>
  </si>
  <si>
    <t>OVERG.KONS.219,1X6,3/168,3X4,5</t>
  </si>
  <si>
    <t>GRENRØR DOBL.MA 110X110 45 GR</t>
  </si>
  <si>
    <t>VANNLÅS TYR F/ K, A OG KS-SLUK</t>
  </si>
  <si>
    <t>RIR 16X2,2 25/20 AQUA PIPE</t>
  </si>
  <si>
    <t>VEGGSKÅL PB IT! RIMFREE</t>
  </si>
  <si>
    <t>SERVANT PORSELEN 120 ALLDAY TC</t>
  </si>
  <si>
    <t>BRAKETT F/ALUSTAR 2 KUMSTIGE</t>
  </si>
  <si>
    <t>TETN.RING F/315 KORR. OPPF.RØR</t>
  </si>
  <si>
    <t>FORDELERSKAP 800X550MM M.NIP</t>
  </si>
  <si>
    <t>KUMKROK KKL-2011 ULEFOS</t>
  </si>
  <si>
    <t>RØRSTØTTE  50-125 BLÅ FALU 195</t>
  </si>
  <si>
    <t>MELLOMRING 150 - 1.1/2"  EPOXY</t>
  </si>
  <si>
    <t>KLOSETT HYGIENIC FLUSH 3/6L</t>
  </si>
  <si>
    <t>INNB.SISTERNE NOVI M/BETJ.P IG</t>
  </si>
  <si>
    <t>EKSP.KAR AD8.10 F/TAPPEVANN TA</t>
  </si>
  <si>
    <t>BEND  60,3 90GR TYPE S10 ORANG</t>
  </si>
  <si>
    <t>BEND 114,3 45GR TYPE S11 ORANG</t>
  </si>
  <si>
    <t>ANB.KL.  60,3X1.1/4" I.GJ. RØD</t>
  </si>
  <si>
    <t>BEND 300 X 15 GR. X-STREAM</t>
  </si>
  <si>
    <t>SLUSEVENTIL 150 MM H    S-1140</t>
  </si>
  <si>
    <t>SERVANT NAUTIC 5540 M/BAT.H.H.</t>
  </si>
  <si>
    <t>RØR I RØR 16MM CALOR 50M KVEIL</t>
  </si>
  <si>
    <t>SLANGE KLAR PLAST   1/2" 12/20</t>
  </si>
  <si>
    <t>OVERG.KONS.168,3X4,5/139,7X4,0</t>
  </si>
  <si>
    <t>LOKK FOR BLANDEKAR 50 LITER</t>
  </si>
  <si>
    <t>GRENRØR MA  160X110 MM 45  GR</t>
  </si>
  <si>
    <t>KOBLING AC2254 6" BET/160PVC F</t>
  </si>
  <si>
    <t>PENDELKONS. 500X230 VZ M/STØ.</t>
  </si>
  <si>
    <t>BUNN M/PAKN. 600 MM F/STIGERØR</t>
  </si>
  <si>
    <t>DUSJGARNITYR VENADO FMM I POSE</t>
  </si>
  <si>
    <t>BLINDFLENS STÅL DN  50  PN16 E</t>
  </si>
  <si>
    <t>PENDELKONSOLL M/STØ VZ1000X400</t>
  </si>
  <si>
    <t>RAMME T/GULVVARMESKAP 7-12</t>
  </si>
  <si>
    <t>T-RØR    STÅL  168,3 X 4,5</t>
  </si>
  <si>
    <t>KRAVE PE 200MM SDR11 ENDE FOR</t>
  </si>
  <si>
    <t>RØR ARJONFLOOR 16X1.8 PEX 240M</t>
  </si>
  <si>
    <t>STÅLBEND SØML.  60,3X 4,5 90GR</t>
  </si>
  <si>
    <t>VARSELBÅND BLÅ 10CM M/MET.TRÅD</t>
  </si>
  <si>
    <t>BUNNVENTIL     NC KOMPL.    GB</t>
  </si>
  <si>
    <t>KUPL FAST  60,3 TYPE 009 GALV</t>
  </si>
  <si>
    <t>T-RØR  STÅL  139,7 X 4,0</t>
  </si>
  <si>
    <t>FLENSEBEND  100 90GR DUKTILT</t>
  </si>
  <si>
    <t>PENDELKONS. 300X115 VZ U/STØ.</t>
  </si>
  <si>
    <t>ALBUE DBL. ZAK 46 DREIBAR</t>
  </si>
  <si>
    <t>BEND 300 X 30 GR. X-STREAM</t>
  </si>
  <si>
    <t>VANNL.KJK.M.FLS DBL.11/2"-50MM</t>
  </si>
  <si>
    <t>VEGGSKÅL TREVI BOLT 180/230</t>
  </si>
  <si>
    <t>SERVANT 590-3C 49X36CM HVIT GB</t>
  </si>
  <si>
    <t>VEGGSKÅL HYGIENIC FLUSH M/SETE</t>
  </si>
  <si>
    <t>FORDELERSKAP VANNTETT INNV.550</t>
  </si>
  <si>
    <t>ALBUE  90°   40MM</t>
  </si>
  <si>
    <t>FEIEBRETT MED KOST 18882 STIWE</t>
  </si>
  <si>
    <t>T-RØR    STÅL   33,7 X 2,6</t>
  </si>
  <si>
    <t>REDUKSJONSSTUSS MA  160X110 MM</t>
  </si>
  <si>
    <t>KUM RETTLØP PP  400X110</t>
  </si>
  <si>
    <t>BRANNSKAP III/110 25M 3/4" SL.</t>
  </si>
  <si>
    <t>GRENRØR GR.AVL 315X200 PLAST</t>
  </si>
  <si>
    <t>RAMME/LUKE UNI 350 INNB. 18813</t>
  </si>
  <si>
    <t>KULEV.H.SV.DN 50/ 60.3 SV.END</t>
  </si>
  <si>
    <t>VANNFORS.AUTOMAT JP6/60 1-FAS</t>
  </si>
  <si>
    <t>GJENGEFL. SORT 2 1/2" PN10/16</t>
  </si>
  <si>
    <t>OVERGANG 300/315 X-STREAM</t>
  </si>
  <si>
    <t>TRYKKTANK C2B 100L.GLASSFIBER</t>
  </si>
  <si>
    <t>HETTEM.BEND PP HV. 32X1 1/4X88</t>
  </si>
  <si>
    <t>TELESKOPPAKN. F/400 PRAGMA</t>
  </si>
  <si>
    <t>DUSJSETT RAINDANCE SELECT 300</t>
  </si>
  <si>
    <t>KULEV.H.SV.DN 65/ 76.1 SV.END</t>
  </si>
  <si>
    <t>HØYSKAP HVIT HØYGLANS 2DAY 40</t>
  </si>
  <si>
    <t>KLAMMER FOR BYGGEGJERDE STD</t>
  </si>
  <si>
    <t>ENDEVEGG M/STUSS ACO SELF 110</t>
  </si>
  <si>
    <t>AVLØPSARR.    INTRA KU</t>
  </si>
  <si>
    <t>BOLIGBEREDER SX 300 5+(5)KW SU</t>
  </si>
  <si>
    <t>FLENS M/RILLE 168,3 PN10/16ORG</t>
  </si>
  <si>
    <t>BLINDFLENS  200        2" GJ.</t>
  </si>
  <si>
    <t>DUSJHODE ALTERNA PURITY RUNDT</t>
  </si>
  <si>
    <t>KLOSETT SEVEN D F/VEGG</t>
  </si>
  <si>
    <t>ROSETT PLAST TO-DELT 110 MM HV</t>
  </si>
  <si>
    <t>SERVICEVENTIL ZAK46/46</t>
  </si>
  <si>
    <t>STAKE OG SPYLEKUM PP 200 X 425</t>
  </si>
  <si>
    <t>AVLØP IND. 200X200 F/FLIS/BET.</t>
  </si>
  <si>
    <t>SERVANT SIRUS 55X45</t>
  </si>
  <si>
    <t>ANB.KL.  88,9X1.1/2" I.GJ. RØD</t>
  </si>
  <si>
    <t>LEDLAMPE 50 CM ELEMENT SMAL KR</t>
  </si>
  <si>
    <t>ENDELOKK MA      58 MM</t>
  </si>
  <si>
    <t>FLENSEMUFFE F/PVC  225  E-KS</t>
  </si>
  <si>
    <t>BEND KAB.R2000 160MM 15GR RØDT</t>
  </si>
  <si>
    <t>FL.T-RØR M/BR.V.AVST. 100</t>
  </si>
  <si>
    <t>SERVANT HC 740 GB 60X60CM GB10</t>
  </si>
  <si>
    <t>REDUKSJONSSTUSS MA  160X135 MM</t>
  </si>
  <si>
    <t>KLOSETT 5510 NAUTIC 6L. GB1155</t>
  </si>
  <si>
    <t>AVLØPSBEND 70-220MM, LAUFEN</t>
  </si>
  <si>
    <t>FORDELERSKAP GV 800 2434683 LK</t>
  </si>
  <si>
    <t>VEGGSKÅL STARCK3 COMPACT SKJUL</t>
  </si>
  <si>
    <t>GULVVARMERØR 20X2,0 MM KVEIL Á</t>
  </si>
  <si>
    <t>GUMMIKOMP. HB130   DN100 PN16</t>
  </si>
  <si>
    <t>SIRK.PUMPE MAGNA3 40-120F</t>
  </si>
  <si>
    <t>BUNN INNV. PP 630 F/DV-RØR</t>
  </si>
  <si>
    <t>SLAMSAMLER DN 80 PN16 FIG. 821</t>
  </si>
  <si>
    <t>FORLENGER F/SPYLERØR 90X 60 MM</t>
  </si>
  <si>
    <t>SPEILSK M/ STIKK, HVIT HG 60 C</t>
  </si>
  <si>
    <t>UNDERSKAP MALIN M/DØR 100X46</t>
  </si>
  <si>
    <t>MUFFEBEND   150 22° TYTON</t>
  </si>
  <si>
    <t>KUPPELRIST 650 FURNES 5365</t>
  </si>
  <si>
    <t>GRUNNMURSPLAST 1,5 M X 20 M</t>
  </si>
  <si>
    <t>PENDELKONS. 400X230 VZ M/STØ.</t>
  </si>
  <si>
    <t>SLANGEKRAN DN 15 FROSTFRI</t>
  </si>
  <si>
    <t>INNB.SIST. DUOFRESH H=112 CM 1</t>
  </si>
  <si>
    <t>MUFFE WAGA DN 200 DUKTIL STPJ.</t>
  </si>
  <si>
    <t>RIST F/315 RAMME M/LANGT SKJØR</t>
  </si>
  <si>
    <t>ANB.KLAMMER 160 X 1.1/4"   AVK</t>
  </si>
  <si>
    <t>PENDELKONS. 600X230 VZ M/STØ.</t>
  </si>
  <si>
    <t>KLOSETTRØR PEH 90X110</t>
  </si>
  <si>
    <t>OSO ACCU 50R100</t>
  </si>
  <si>
    <t>FESTESKINNE F/16-17-20 MM</t>
  </si>
  <si>
    <t>GRUPPEVENTIL STA-F   DN100 TA-</t>
  </si>
  <si>
    <t>ENDEBUNNER    STÅL 139,7 X 4,0</t>
  </si>
  <si>
    <t>KUMGJENNOMFØRING F910   125 BO</t>
  </si>
  <si>
    <t>DOBBELMUFFE 110       EUROPIPE</t>
  </si>
  <si>
    <t>SKJØTEMUFFE 110MM F/DV KABEL F</t>
  </si>
  <si>
    <t>DUSJBAT.M/TAKDUSJ MORA MMIX S5</t>
  </si>
  <si>
    <t>RØR I RØR MULTIPEX® 15/25MM TG</t>
  </si>
  <si>
    <t>INNLØPSVENTIL UNIFILL   DUOFIX</t>
  </si>
  <si>
    <t>FESTECLIPS GULVVARME      ROTH</t>
  </si>
  <si>
    <t>GRENRØR MA   75X 58 MM 87,5GR</t>
  </si>
  <si>
    <t>GRENRØR MA  110X110 MM 67,5GR</t>
  </si>
  <si>
    <t>GRENRØR DOBL.MA 110X110 87,5GR</t>
  </si>
  <si>
    <t>LOKK FOR BLANDEKAR 100 LITER</t>
  </si>
  <si>
    <t>OVERG.KONS. 60,3X2,9/ 42,4X2,6</t>
  </si>
  <si>
    <t>OVERG.KONS. 88,9X3,2/ 48,3X2,6</t>
  </si>
  <si>
    <t>BLINDFLENS   200 DUKTILT PN 10</t>
  </si>
  <si>
    <t>FLENSEMUFFE TYTON  200 DUKTILT</t>
  </si>
  <si>
    <t>ANB.KLAMMER  63 X     1"   AVK</t>
  </si>
  <si>
    <t>SERVANT VERO 45X35CM TIL VEGG</t>
  </si>
  <si>
    <t>MUFFESKJULER F/KLOSETT    HVIT</t>
  </si>
  <si>
    <t>DYKKPUMPE SQ 2- 70  3" 1-FAS 2</t>
  </si>
  <si>
    <t>ANB.KL.  88,9X  1/2" I.GJ. RØD</t>
  </si>
  <si>
    <t>VANNSLANGE PVC GUL 3/4" X 50 M</t>
  </si>
  <si>
    <t>VERKTØYVESKE ÅPEN 20" RAACO 76</t>
  </si>
  <si>
    <t>RØRKUTTER 35S 5-35 F/RUSTFR.</t>
  </si>
  <si>
    <t>BEND PRAGMA 315MM 15GR</t>
  </si>
  <si>
    <t>INNBYGGINGSSISTERN JOMO SLK</t>
  </si>
  <si>
    <t>PORSELENSSERVANT 100 X39 ELEME</t>
  </si>
  <si>
    <t>BEND  76,1 90GR TYPE S001 GALV</t>
  </si>
  <si>
    <t>VARERØR     25/20 MM</t>
  </si>
  <si>
    <t>SKJØTEKOBLING SUPA MAXI DN150</t>
  </si>
  <si>
    <t>TELESKOPRØR 315 X 750 M/INNV.</t>
  </si>
  <si>
    <t>KLOSETTSETE HVIT ANIARA PROPEN</t>
  </si>
  <si>
    <t>UNIVERSALRØR RIR X25 MM 34 MM</t>
  </si>
  <si>
    <t>VANNSLANGE PVC GUL 1/2" X 50 M</t>
  </si>
  <si>
    <t>RØRSKÅL TAPELOCK 114/50 MM L=1</t>
  </si>
  <si>
    <t>DOBBELMUFFE  75       EUROPIPE</t>
  </si>
  <si>
    <t>TREKKETRÅD 6 MM A  600 M</t>
  </si>
  <si>
    <t>BEND 200 X 45 GR. X-STREAM</t>
  </si>
  <si>
    <t>SERVANT NAUTIC 5560 F/BOLT GB</t>
  </si>
  <si>
    <t>VEGGSKÅL STARCK 3</t>
  </si>
  <si>
    <t>SVEISEFLENS DN  50/ 60,3  PN40</t>
  </si>
  <si>
    <t>SPINDELFORL. 1,25 - 2,23 M XS2</t>
  </si>
  <si>
    <t>RATT 100-150 FOR SLUSEVENTIL E</t>
  </si>
  <si>
    <t>BETJENINGSPL.SIGMA10 HVIT/KROM</t>
  </si>
  <si>
    <t>BEND  76,1 11,5GR TYPE 13 ORNG</t>
  </si>
  <si>
    <t>BEND 114,3 11,5GR TYPE 13 ORNG</t>
  </si>
  <si>
    <t>SVEISEFLENS DN  20/ 26,9  PN40</t>
  </si>
  <si>
    <t>FLENSE T-RØR 150     DUKTILT</t>
  </si>
  <si>
    <t>PURUS LINE TWIST 50MM X 800MM</t>
  </si>
  <si>
    <t>DØR + RAMME 800 MM F/FORD.SKAP</t>
  </si>
  <si>
    <t>UNDERSK M/ 2 SK, HVIT HG, 80 C</t>
  </si>
  <si>
    <t>SPEILSKAP M/LED BIRTHDAY 100</t>
  </si>
  <si>
    <t>OVERG.KONS.139,7X4,0/ 88,9X3,2</t>
  </si>
  <si>
    <t>BEND GR.AVL. 400 30GR PLAST</t>
  </si>
  <si>
    <t>SADELGREN 315 X 160 MM</t>
  </si>
  <si>
    <t>KRAVE D160 PE100 SDR11 1,2M EN</t>
  </si>
  <si>
    <t>OVERGANG 250/250 X-STREAM T/GL</t>
  </si>
  <si>
    <t>PENDELKONSOLL M/STØ VZ 250X280</t>
  </si>
  <si>
    <t>DUSJSETT CROMETTA E 240 1 JET</t>
  </si>
  <si>
    <t>SERVANT PORSELEN 85 ALLDAY</t>
  </si>
  <si>
    <t>SERVANT LAUFEN PRO-N 56X42</t>
  </si>
  <si>
    <t>BEREDER BENK HEAT INJECT. 101L</t>
  </si>
  <si>
    <t>GUMMIKOMP. HB130   DN 65 PN16</t>
  </si>
  <si>
    <t>BRANNSKAP III/110 30M 3/4" SL.</t>
  </si>
  <si>
    <t>OVERG.KONS. 48,3X2,6/ 33,7X2,6</t>
  </si>
  <si>
    <t>BEND   110   45GR     EUROPIPE</t>
  </si>
  <si>
    <t>PLASTVINKEL FLIPFLEX 25 MM</t>
  </si>
  <si>
    <t>KUPL.FLEX QUICK 76,1 177NORANG</t>
  </si>
  <si>
    <t>KATALOG 2016 FESTEMATERIELL ST</t>
  </si>
  <si>
    <t>UNION STÅL SORT 1"</t>
  </si>
  <si>
    <t>BLINDFLENS STÅL DN  40  PN40</t>
  </si>
  <si>
    <t>BEND 400 X 15 GR. X-STREAM</t>
  </si>
  <si>
    <t>TRAPP 6 TR. 1,5M C621 XL 41093</t>
  </si>
  <si>
    <t>SADELGREN 200 X 125 MM POLVA</t>
  </si>
  <si>
    <t>ALBUE 90 PVC-U D110</t>
  </si>
  <si>
    <t>BEND KAB.R2000 110MM 15GR SORT</t>
  </si>
  <si>
    <t>SERVANT F/NEDF. PB 57X42,5 CM</t>
  </si>
  <si>
    <t>KLOSETTSETE SEVEN D SC/QR SORT</t>
  </si>
  <si>
    <t>SERVANT PORSELEN 105 ALLDAY TC</t>
  </si>
  <si>
    <t>KUPLING  FAST 76,1  005 RØD C0</t>
  </si>
  <si>
    <t>OVERG.KONS. 42,4X2,6/ 33,7X2,6</t>
  </si>
  <si>
    <t>GRENRØR GR.AVL 200X125 PLAST</t>
  </si>
  <si>
    <t>RAMME FLYT. F/630 STIGERØR PIP</t>
  </si>
  <si>
    <t>ANB.KL.  60,3X  1/2" RØD   922</t>
  </si>
  <si>
    <t>ENDEBUNN 114,3 X 1 " RØD</t>
  </si>
  <si>
    <t>BEND MA     135 MM 87,5GR</t>
  </si>
  <si>
    <t>SKJØTEKOPL.HYMAX DN200/217-250</t>
  </si>
  <si>
    <t>STAKERØR 160 RUND LUKE PLAST</t>
  </si>
  <si>
    <t>BEND PVC 110 90GR SDR21 PN12,5</t>
  </si>
  <si>
    <t>SERVANTHOLDER E-350 HVIT A3500</t>
  </si>
  <si>
    <t>MUFFEBEND   150 30° TYTON</t>
  </si>
  <si>
    <t>MUFFEBEND   150 45° TYTON</t>
  </si>
  <si>
    <t>KOBBERRØR DUOSPLIT 3/8"X5/8" K</t>
  </si>
  <si>
    <t>REPARASJONSASFALT BØTTE 20 KG</t>
  </si>
  <si>
    <t>ANB.KLAMMER 150X1"X1.1/4"</t>
  </si>
  <si>
    <t>GATEBOKS F/SPINDELFORL. RUND</t>
  </si>
  <si>
    <t>RØRSTØTTE 16 MM</t>
  </si>
  <si>
    <t>VARMEFORDELINGSPLATE 16 241800</t>
  </si>
  <si>
    <t>RAMME/LUKE GV 800 INNB 2434679</t>
  </si>
  <si>
    <t>VANNFORS.PUMPE JP6    1-FAS</t>
  </si>
  <si>
    <t>ANB.KL.  88,9X 42,4 RILLET RØD</t>
  </si>
  <si>
    <t>KUPL FAST  42,4 TYPE 009 GALV</t>
  </si>
  <si>
    <t>BEND PVC 225 22GR SDR21 PN12,5</t>
  </si>
  <si>
    <t>HETTE GALV. F/BLY TAKBESL. 110</t>
  </si>
  <si>
    <t>FESTEBR. TELESK. BAK CC50-60</t>
  </si>
  <si>
    <t>SERVANT LAUFEN PRO-N 50X36</t>
  </si>
  <si>
    <t>610MM AB2 JUSTERBAR FESTE FOR</t>
  </si>
  <si>
    <t>FL.T-RØR M/BR.V.AVST. 150</t>
  </si>
  <si>
    <t>BEND PRAGMA 160MM 30GR F/PRAGM</t>
  </si>
  <si>
    <t>BEND 400 X 30 GR. X-STREAM</t>
  </si>
  <si>
    <t>KLOSETT 5500 NAUTIC 3/6L.SILIK</t>
  </si>
  <si>
    <t>VARMESENTR.EPCI 360 3+15KW</t>
  </si>
  <si>
    <t>BEREDER FERROTERM R-120 S,CTC</t>
  </si>
  <si>
    <t>BEREDER FERROTERM I-120  CTC</t>
  </si>
  <si>
    <t>RØR EVALPEX 32 X 3,0 MM   50 M</t>
  </si>
  <si>
    <t>FORDELER 4 PRO 1" Q&amp;E  17X2</t>
  </si>
  <si>
    <t>EKS.KAR ALTECH  35 LTR 0,5 BAR</t>
  </si>
  <si>
    <t>ANB.KL.  88,9X    2" I.GJ. RØD</t>
  </si>
  <si>
    <t>KUPLING FAST  48,3 TY 07 ORANG</t>
  </si>
  <si>
    <t>MONT.PAKKE ALUSTAR 2 U/2,5 M</t>
  </si>
  <si>
    <t>REDUKSJONSFLENS 200X150   PN10</t>
  </si>
  <si>
    <t>GRENRØR GR.AVL 315X110 PLAST</t>
  </si>
  <si>
    <t>FORL.RØR F/SUPER UV 2"X750 MM</t>
  </si>
  <si>
    <t>RØR EVALPEX 25X2,3/34-29</t>
  </si>
  <si>
    <t>GUMMIKOMP. HB130   DN 80 PN16</t>
  </si>
  <si>
    <t>SVEISEFLENS DN 200/219,1  PN10</t>
  </si>
  <si>
    <t>BEND KAB.R2000 110MM 15GR RØDT</t>
  </si>
  <si>
    <t>BEND 300 X 45 GR. X-STREAM</t>
  </si>
  <si>
    <t>PUNGVANNLÅS UTTAGBAR MOD.2008</t>
  </si>
  <si>
    <t>GULVKLOSETT NAUTIC 5546 GB1155</t>
  </si>
  <si>
    <t>KUPL FAST  88,9 TYPE 009 GALV</t>
  </si>
  <si>
    <t>NIPP. 48,3X11/2" RIL./GJ. GALV</t>
  </si>
  <si>
    <t>ENDEBUNNER    STÅL 168,3 X 4,5</t>
  </si>
  <si>
    <t>STAKERØR MA  135 MM</t>
  </si>
  <si>
    <t>BEND PVC 160  5GR SDR21 PN12,5</t>
  </si>
  <si>
    <t>FIBERDUK HAGE KL.1 GRÅ 1X10M N</t>
  </si>
  <si>
    <t>UNIVERSALKROK      8111 FURNES</t>
  </si>
  <si>
    <t>SPEIL MILANO M/KLIPS 80X100</t>
  </si>
  <si>
    <t>NIPP.M/RILLE/GJ 76,1X21/2"GALV</t>
  </si>
  <si>
    <t>TRAPPEBUKK  3 TR. 0,66M ZARGES</t>
  </si>
  <si>
    <t>JETKOBL MA  58 MM EPOXY</t>
  </si>
  <si>
    <t>REDUKSJONSFLENS A 200X150 PN10</t>
  </si>
  <si>
    <t>BEND    75   45GR     EUROPIPE</t>
  </si>
  <si>
    <t>BEND GR.AVL. 400 45GR PLAST</t>
  </si>
  <si>
    <t>KRAVE D110 PE100 SDR11 1,2M EN</t>
  </si>
  <si>
    <t>BAKKEKRAN MESS. DN 50/63 PN16</t>
  </si>
  <si>
    <t>FLENSEPAKN DN 350 NBR STÅLARM.</t>
  </si>
  <si>
    <t>STØPEMASSE ARDEX A-38-MIX 9000</t>
  </si>
  <si>
    <t>KRAFSE M/KORT SKAFT  0971</t>
  </si>
  <si>
    <t>MUFFESIKRING 225    F/PVC-RØR</t>
  </si>
  <si>
    <t>ANB.KLAMMER 110 X     2"   AVK</t>
  </si>
  <si>
    <t>VEGGSKÅL SUBWAY 2.0 COMPACT 56</t>
  </si>
  <si>
    <t>FL.MUFFE 150/160 SUPAPLUS</t>
  </si>
  <si>
    <t>BEND KAB.R2000 125MM 30GR RØDT</t>
  </si>
  <si>
    <t>BEND PRAGMA 315MM 30GR F/PRAGM</t>
  </si>
  <si>
    <t>GJENGESTAG M16 X 1000 ELZN 4.6</t>
  </si>
  <si>
    <t>SERVANT DBL PORSELE 120 ALLDAY</t>
  </si>
  <si>
    <t>RØRBØYNINGSSTØTTE F/16 MM RØR</t>
  </si>
  <si>
    <t>KUPLING  FAST 114,3 005 RØD</t>
  </si>
  <si>
    <t>FLENSEPAKN DN 500 NBR STÅLARM.</t>
  </si>
  <si>
    <t>KUTTER F/PIPELIFE SLUK</t>
  </si>
  <si>
    <t>SVEISEFL. GL. DN200/219,1 PN10</t>
  </si>
  <si>
    <t>BEND    75   87,5GR  ,EUROPIPE</t>
  </si>
  <si>
    <t>KOBBERRØR  8 X 0,8  25 M KVEIL</t>
  </si>
  <si>
    <t>KOBBERRØR FKR/GLØD 15X1,0X1200</t>
  </si>
  <si>
    <t>BEREDER 300 HEAT INJECT. CTC</t>
  </si>
  <si>
    <t>BEND 114,3 90GR TYPE S001 GALV</t>
  </si>
  <si>
    <t>STÅLBEND SØML. 114,3X 4,5 90GR</t>
  </si>
  <si>
    <t>T-RØR    STÅL   42,4 X 2,6</t>
  </si>
  <si>
    <t>KOBLING SC137 125SOIL/125PVC F</t>
  </si>
  <si>
    <t>RED. PE 110 X  75 SDR11 LANG</t>
  </si>
  <si>
    <t>AVLØP IND. 200X200 F/STØP/FLIS</t>
  </si>
  <si>
    <t>GJENGESTAG M 8 X 1000 VZ 8.8</t>
  </si>
  <si>
    <t>SPR.SLANG.U/F 1X1/2"1525 10STK</t>
  </si>
  <si>
    <t>NIPL 48,3X1 1/2" RILL/GJ. ORNG</t>
  </si>
  <si>
    <t>SPETT 1350 MM SP 6</t>
  </si>
  <si>
    <t>KUMGJENNOMFØRING F910   250 BO</t>
  </si>
  <si>
    <t>RØR VINKEL FKR 32X220X580</t>
  </si>
  <si>
    <t>SLUSEVENTIL 200 HØYRE      AVK</t>
  </si>
  <si>
    <t>MELLOMRING 100 2"UTV/1.1/2"INV</t>
  </si>
  <si>
    <t>VEGGSKÅL OMNIA CLASSIC COMPACT</t>
  </si>
  <si>
    <t>VASKERENNE P180V         INTRA</t>
  </si>
  <si>
    <t>MØBELPAKKE 3-I-1, GRÅ MATT, 45</t>
  </si>
  <si>
    <t>RAMME T/GULVVARMESKAP 2- 6</t>
  </si>
  <si>
    <t>PP RØR 90MM M/MUFFE 1 M SORT 0</t>
  </si>
  <si>
    <t>SUPERGLIDER SPANN 5L    TERJAN</t>
  </si>
  <si>
    <t>FLEXIBEND PE 110 0-90GR UPOLAN</t>
  </si>
  <si>
    <t>BEND KAB. R600  75MM 90GR RØDT</t>
  </si>
  <si>
    <t>RIST/RAMME Ø425 WAVIN TELESKOP</t>
  </si>
  <si>
    <t>KJØKKENVASK 1.1/2 KUM 50X58 CM</t>
  </si>
  <si>
    <t>TRÅDLØS MASTER 8 KL08 40001423</t>
  </si>
  <si>
    <t>GJENGESTAG SYREF. M20X1000  A4</t>
  </si>
  <si>
    <t>FORDELER PPM 1"M/1ST  1/2"AVST</t>
  </si>
  <si>
    <t>KULEV. 2-DELT FL. DN50 PN40 31</t>
  </si>
  <si>
    <t>HØYSKAP M/ 2 DØRER, HVIT HG EL</t>
  </si>
  <si>
    <t>FLENSEADAPT. 114,3 M/SKIV SORT</t>
  </si>
  <si>
    <t>RØRSKÅL TAPELOCK  54/40 MM</t>
  </si>
  <si>
    <t>VERNEBRILLE MØRKT GLASS NOVIP</t>
  </si>
  <si>
    <t>FL.MUFFE 100/110 SUPAPLUS</t>
  </si>
  <si>
    <t>DOBBELMUFFE 110MM SILENT PP</t>
  </si>
  <si>
    <t>TAKSLUK 75MM M/LØVFANG 180GR.</t>
  </si>
  <si>
    <t>VEGGPANEL     INTRA       P-12</t>
  </si>
  <si>
    <t>BEND KAB. R600  50MM 90GR SORT</t>
  </si>
  <si>
    <t>OPTIMA DUSJSETT. 2790</t>
  </si>
  <si>
    <t>KUPLING FAST 33,7 RØD TYPE 07</t>
  </si>
  <si>
    <t>SPADE SPISS LITEN 0033 131720</t>
  </si>
  <si>
    <t>LØSFLENS PP-V DN 200/200</t>
  </si>
  <si>
    <t>PILI FORHØYNINGSRING 120MM</t>
  </si>
  <si>
    <t>VEGGSKÅL SUBWAY 2.0 DIRECT VB</t>
  </si>
  <si>
    <t>BØTTERIST     INTRA   URIST4-1</t>
  </si>
  <si>
    <t>SKAP 6-9 KRS.INNF.VANNT.BUNN</t>
  </si>
  <si>
    <t>KUPL FLEX  88,9 TYPE 75 ORANGE</t>
  </si>
  <si>
    <t>RØR PE-80 20MM SDR11 KV. A 10M</t>
  </si>
  <si>
    <t>KRAVE PE 250MM SDR11 ENDE FOR</t>
  </si>
  <si>
    <t>LECA SAFE 50 L VINTERSTRØ</t>
  </si>
  <si>
    <t>MONTASJESENTRAL MX18LT 25-45GR</t>
  </si>
  <si>
    <t>KUPL.FAST 168,3 QUICK 107N ORG</t>
  </si>
  <si>
    <t>TRAPP 7 TR. 1,75M C621 XL 4109</t>
  </si>
  <si>
    <t>BEND MA     110 MM 67,5GR</t>
  </si>
  <si>
    <t>BAKKEKRAN MESS. DN 32/40 PN16</t>
  </si>
  <si>
    <t>SERVANT PERFECT DAY 55CM 55X42</t>
  </si>
  <si>
    <t>SPEILSKAP M/STIKK 55 NEWDAY</t>
  </si>
  <si>
    <t>TERMOELEKTRISK ELEMENT</t>
  </si>
  <si>
    <t>FLENSEADAPT.  76,1 M/SKIV SORT</t>
  </si>
  <si>
    <t>BEND 139,7 90GR TYPE S10 ORANG</t>
  </si>
  <si>
    <t>U-NØKKEL  40 CM XN3H   F/1850</t>
  </si>
  <si>
    <t>FL.MUFFE SUPA MAXI 100 104/133</t>
  </si>
  <si>
    <t>BEND GR.AVL. 250 90GR PLAST</t>
  </si>
  <si>
    <t>VARSELNETT 0,1 X 500 M RØDT M/</t>
  </si>
  <si>
    <t>KULEV.H.SV.DN 80/ 88.9 SV.END</t>
  </si>
  <si>
    <t>KLOSETT SEVEN D HVIT F/VEGG</t>
  </si>
  <si>
    <t>KLOSETT 5522 NAUTIC 3/6L.VEGGM</t>
  </si>
  <si>
    <t>KLOSETT M/SETE IFØ SIGN 6820 F</t>
  </si>
  <si>
    <t>SERVANT LAUFEN PRO-N 48X28 H</t>
  </si>
  <si>
    <t>KOBLING ROSEX KORT 145MM</t>
  </si>
  <si>
    <t>T-RØR 114,3X 76,1 S25 ORANGE</t>
  </si>
  <si>
    <t>RENSEPLUGG FOAM PIG Ø150 L=275</t>
  </si>
  <si>
    <t>ARBEIDSBORD MATADOR 100 X 62CM</t>
  </si>
  <si>
    <t>BEND FLEXI  75 MM</t>
  </si>
  <si>
    <t>RAMME UNIDRAIN 1500 L=800 H=10</t>
  </si>
  <si>
    <t>HÅNDDUSJ COMO 1 STRÅLE P74500</t>
  </si>
  <si>
    <t>SLANGE KLAR PLAST     1" 25/34</t>
  </si>
  <si>
    <t>ANLEGGSSPADE SVEISET 0003</t>
  </si>
  <si>
    <t>PRO630/Ø650 STIGERØR TOPP</t>
  </si>
  <si>
    <t>BEND 250 X 30 GR. X-STREAM</t>
  </si>
  <si>
    <t>DYKKER F/SANDF. M/UTLØP  F/160</t>
  </si>
  <si>
    <t>SPEILSK M/ STIKK HVIT HG, 80CM</t>
  </si>
  <si>
    <t>STÅLBEND SØML.  88,9X 4,5 90GR</t>
  </si>
  <si>
    <t>ENDEBUNNER    STÅL  42,4 X 2,6</t>
  </si>
  <si>
    <t>BEND   110   87,5GR  ,EUROPIPE</t>
  </si>
  <si>
    <t>BEND LANGE T 160  5GR PLAST</t>
  </si>
  <si>
    <t>DEKKPLATE 150 RØD L=1000/1200</t>
  </si>
  <si>
    <t>GRENRØR 150/150X45 GR X-STREAM</t>
  </si>
  <si>
    <t>SERVANT MOSAIK 50  PB 11130-01</t>
  </si>
  <si>
    <t>SPEILSKAP M/STIKK 75 NEWDAY</t>
  </si>
  <si>
    <t>RED.KUPL  76,1X 60,3 RØD  750</t>
  </si>
  <si>
    <t>ANB.KL.  88,9X 60,3 RILLET RØD</t>
  </si>
  <si>
    <t>AVSLUTNINGSRING PLAST H 50 MM</t>
  </si>
  <si>
    <t>OVERGANG 160 GR.AVL/BET.MU.</t>
  </si>
  <si>
    <t>GRENRØR 300/300X45 GR X-STREAM</t>
  </si>
  <si>
    <t>FIBERDUK HAGE KL.1 GRÅ 2X25M</t>
  </si>
  <si>
    <t>INNB.SIST.DUOFIX BIDET H112 CM</t>
  </si>
  <si>
    <t>ANB.KL.  76,1X    1" I.GJ. GLV</t>
  </si>
  <si>
    <t>HJ.GRENRØR  MA 110X110 87,5 GR</t>
  </si>
  <si>
    <t>FLENSEMUFFE TYTON  100 DUKTILT</t>
  </si>
  <si>
    <t>BEND LANGE T 125 30GR PLAST</t>
  </si>
  <si>
    <t>OVERGANG 315 GR.AVL/BET.SP.</t>
  </si>
  <si>
    <t>STAKE OG SPYLEKUM PP 160 X 315</t>
  </si>
  <si>
    <t>KUMRAMME NS FLYT. M/ANLEGG SJK</t>
  </si>
  <si>
    <t>VANNLÅS KJØKK.DOBL.1 1/2"-50MM</t>
  </si>
  <si>
    <t>KLOSETT SIGN UNIV. HVIT   6862</t>
  </si>
  <si>
    <t>SERVANT NICE DAY 100 CM TC100G</t>
  </si>
  <si>
    <t>RØR ARJONFLOOR 20X2.0 PEX 500M</t>
  </si>
  <si>
    <t>LENSEPUMPE KP 150 A1 M/NIVÅVP.</t>
  </si>
  <si>
    <t>KUPL FLEX 114,3 TYPE 75 ORANGE</t>
  </si>
  <si>
    <t>ANB.KL. 168,3X1.1/4" I.GJ. RØD</t>
  </si>
  <si>
    <t>SPISS SPADE, STOR 0034</t>
  </si>
  <si>
    <t>SVEISEFLENS DN  65/ 76,1  PN40</t>
  </si>
  <si>
    <t>KRYMPEMUFFE     ABS  50</t>
  </si>
  <si>
    <t>KUPPELRIST KRUL 65/20 ULEFOS</t>
  </si>
  <si>
    <t>BUNNLOKK 425 MM F/STIGERØR</t>
  </si>
  <si>
    <t>SIRK.PUMPE YONOS PICO 25/1-4</t>
  </si>
  <si>
    <t>OVERG. 139,7X114,3 S50 RØD F00</t>
  </si>
  <si>
    <t>BEND  60,3 90GR TYPE S001 GALV</t>
  </si>
  <si>
    <t>TRAPP 3 TR. 0,75M C621 XL</t>
  </si>
  <si>
    <t>SVEISEFLENS DN  65/ 76,1  PN 6</t>
  </si>
  <si>
    <t>SVEISEFLENS DN 100/114,3  PN40</t>
  </si>
  <si>
    <t>GRENRØR MA  135X135 MM 45  GR</t>
  </si>
  <si>
    <t>FL.MUFFE SUPA MAXI 150 159/188</t>
  </si>
  <si>
    <t>SKJØTEKOPL.HYMAX DN100/108-143</t>
  </si>
  <si>
    <t>BEND 250 X 45 GR. X-STREAM</t>
  </si>
  <si>
    <t>KOMPL.AVL.ARM.MOD.800 UNIDRAIN</t>
  </si>
  <si>
    <t>DUSJSLANGE METAFLEX C 28266.00</t>
  </si>
  <si>
    <t>SERVANT MIO HC 640X550 LAUFEN</t>
  </si>
  <si>
    <t>SIDEPANEL F/SPEILSKAP HVIT HG</t>
  </si>
  <si>
    <t>FORDELERSKAP GV 550 2434684 LK</t>
  </si>
  <si>
    <t>BEND 168,3 45GR TYPE 003 RØD</t>
  </si>
  <si>
    <t>TIPPUNION ZAK46X63MM FOR PE</t>
  </si>
  <si>
    <t>BEND LANGE T 125 45GR PLAST</t>
  </si>
  <si>
    <t>KUPPELRIST 600 LAV TYPE   5361</t>
  </si>
  <si>
    <t>SANDFANG ACO SELF 0,5M Ø110MM</t>
  </si>
  <si>
    <t>VEGGSKÅL DAYLY'R RUND YXGQ</t>
  </si>
  <si>
    <t>KLOSETTSETE PROPEN F/GB-2300 H</t>
  </si>
  <si>
    <t>SLANGETROMMEL 1/175 30M X 19MM</t>
  </si>
  <si>
    <t>SVEISEFL. GL. DN40/48,3 PN16 N</t>
  </si>
  <si>
    <t>OVERGANG 250 GR.AVL/BET.SP.</t>
  </si>
  <si>
    <t>BEND 250 X 15 GR. X-STREAM</t>
  </si>
  <si>
    <t>FIBERDUK KL.2 SORT 2,5X20M NGS</t>
  </si>
  <si>
    <t>BAKKEKRAN ESCO 2.1/2"   S-2151</t>
  </si>
  <si>
    <t>RAMME UNIDRAIN 1500 L=900 H=10</t>
  </si>
  <si>
    <t>SERVANTBATTERI LAVT CORVINA</t>
  </si>
  <si>
    <t>BRANNVENTIL 100 MM STENGBAR</t>
  </si>
  <si>
    <t>UNDERSK.M/2 SKUF HV HGLANS 80</t>
  </si>
  <si>
    <t>TØRKEPAPIR STOR RULL 1190 M</t>
  </si>
  <si>
    <t>SLANGETROMMEL 1/175 25M X 19MM</t>
  </si>
  <si>
    <t>SKILTHOLDER RETT Ø60/600X400</t>
  </si>
  <si>
    <t>SVEISEKRAVE STÅL 114,3 X 3,6</t>
  </si>
  <si>
    <t>SKJØTEKOBLING SUPA MAXI DN100</t>
  </si>
  <si>
    <t>ANB.KLAMMER  50 X     1"   AVK</t>
  </si>
  <si>
    <t>TOPPSTYKKE M/AVGR.     2"X50 P</t>
  </si>
  <si>
    <t>RØR I RØR 22X3,0MM COMBIPEX</t>
  </si>
  <si>
    <t>KOMBISKAP F/TAPPEVANN/GULVVARM</t>
  </si>
  <si>
    <t>VIFTE FRESH INTELLIVENT 2.0 HV</t>
  </si>
  <si>
    <t>HØYSKAP MALIN GRÅ MATT 30X30X1</t>
  </si>
  <si>
    <t>BAKKESTATIV GB-48 JUSTERBAR</t>
  </si>
  <si>
    <t>VANNFORS.PUMPE MQ3-35 1-FAS</t>
  </si>
  <si>
    <t>ANB.KL.  33,7X  1/2" RØD   912</t>
  </si>
  <si>
    <t>KUPLING FAST 60,3  005 RØD</t>
  </si>
  <si>
    <t>BRANNMASSE 20 L FS-GPG   GLAVA</t>
  </si>
  <si>
    <t>SKJØTELEDNING 25 M XYMM KABEL</t>
  </si>
  <si>
    <t>RED. EL. SDR11 110- 90 GEF+</t>
  </si>
  <si>
    <t>FORSKALINGSHOLDER 4 RØR 110 MM</t>
  </si>
  <si>
    <t>BEND KAB.R2000 125MM 15GR RØDT</t>
  </si>
  <si>
    <t>DEKKPLATE 300 RØD L=1000/1200</t>
  </si>
  <si>
    <t>GRENRØR 250/250X45 GR X-STREAM</t>
  </si>
  <si>
    <t>PURUS LINE TWIST 75MMX1000MM</t>
  </si>
  <si>
    <t>SERVANT 58X44 IFÖ CERA2322 FOR</t>
  </si>
  <si>
    <t>BETJ.PLATE SKATE FKR HEL/HALV</t>
  </si>
  <si>
    <t>GULVV.FORDELER 2 KURSER 20MM</t>
  </si>
  <si>
    <t>SKILTKL.RUND ALU TOS Ø60 1stk</t>
  </si>
  <si>
    <t>FOTPLATE KEE-KLAMP 33,7MM 62-6</t>
  </si>
  <si>
    <t>VANNSLANGE 13MM INNV  EL 25,0M</t>
  </si>
  <si>
    <t>BEND PRAGMA 400MM 30GR</t>
  </si>
  <si>
    <t>PURUS LINE TWIST 50MM X 900MM</t>
  </si>
  <si>
    <t>GARASJEPAKKE 3M ACO HEXALINE</t>
  </si>
  <si>
    <t>PENDELKONS. 300X230 VZ M/STØ.</t>
  </si>
  <si>
    <t>SPJELDV. EGO DN200 PN 10 LUG</t>
  </si>
  <si>
    <t>HØYSKAP M/ 2 DØRER, EIK ELEMEN</t>
  </si>
  <si>
    <t>OVERGANG 76,1 X 42,4 S50  RØD</t>
  </si>
  <si>
    <t>OVERGANG 110 T/SA GR.AVL PLAST</t>
  </si>
  <si>
    <t>PENDELKONS. 200X115 VZ U/STØ.</t>
  </si>
  <si>
    <t>SERVANT EVERYDAY 45 CM</t>
  </si>
  <si>
    <t>SPEILSKAP M/STIKK 95 NEWDAY</t>
  </si>
  <si>
    <t>RØRSKÅL TAPELOCK  35/40 MM</t>
  </si>
  <si>
    <t>RØRHÅNDBOKA 2017 SKARLAND PRES</t>
  </si>
  <si>
    <t>TRYKKPRØVEPUMPE RIDGID 1450 NR</t>
  </si>
  <si>
    <t>JET RED.KOBLING DE83/DE75 KLAS</t>
  </si>
  <si>
    <t>LØSFLENS PP-V DN 150/180</t>
  </si>
  <si>
    <t>KRAVE D180 PE100 SDR11 1,2M EN</t>
  </si>
  <si>
    <t>RISTLOKK NS 1995 SLITE-/DEMPR.</t>
  </si>
  <si>
    <t>RAMME/LUKE UNI 700 INNB. 18813</t>
  </si>
  <si>
    <t>SLUSEV.DN150 AQ. H. M/SERVVENT</t>
  </si>
  <si>
    <t>TILB.SL.V.KLAFF     DN100 PN16</t>
  </si>
  <si>
    <t>BOLIGBEREDER W100 2KW/1X230V W</t>
  </si>
  <si>
    <t>OVERG.  76,1X 60,3 S50 GALV</t>
  </si>
  <si>
    <t>FLENSEBEND  150 90GR DUKTILT</t>
  </si>
  <si>
    <t>DOBBELTMUFFE 160 M/2" GJ.AVST</t>
  </si>
  <si>
    <t>T-RØR 50-26-50 MM MEPLA</t>
  </si>
  <si>
    <t>BEND PRAGMA 400MM 15GR</t>
  </si>
  <si>
    <t>TAKSLUK 110MM M/LØVFANG 180GR.</t>
  </si>
  <si>
    <t>SERVANT PORSELEN 70 ALLDAY</t>
  </si>
  <si>
    <t>VEGGSKÅL PRO N DESIGN LAUFEN</t>
  </si>
  <si>
    <t>KLOSETTPAKKE D-CODE ÅPENT 4535</t>
  </si>
  <si>
    <t>SPEILSKAP M/STIKK 110 NEWDAY</t>
  </si>
  <si>
    <t>ANB.KL.  88,9X 48,3 RILLET RØD</t>
  </si>
  <si>
    <t>ENDELOKK 168,3 RØD  S60 F00600</t>
  </si>
  <si>
    <t>ANB.KL.  60,3X  1/2" I.GJ. RØD</t>
  </si>
  <si>
    <t>SKIVETERMOMETER 1/2" X 100 MM</t>
  </si>
  <si>
    <t>DEKKPLAST 2X50M MY25 TYKK</t>
  </si>
  <si>
    <t>LØPEMUFFE PRAGMA 315MM</t>
  </si>
  <si>
    <t>REDUKSJON 250/200 X-STREAM</t>
  </si>
  <si>
    <t>SPINDELFORLENGER TEL. 450-700</t>
  </si>
  <si>
    <t>RØR I RØR MULTIPEX  28X4,0 MM</t>
  </si>
  <si>
    <t>KULEV.H.SV.DN100/114.3 SV.END</t>
  </si>
  <si>
    <t>AVFALLSKVERN GEAPP 0,75 HK GFC</t>
  </si>
  <si>
    <t>UNDERSK.M/2 SKUF HV HGLANS 60</t>
  </si>
  <si>
    <t>UNDERSK M/ 2 SK, GRÅ MATT, 80</t>
  </si>
  <si>
    <t>MØBELPAKKE IFØ SIGN 7358 HVIT</t>
  </si>
  <si>
    <t>SPJELDVENTIL  60,3 PN20  300</t>
  </si>
  <si>
    <t>SPJELDV.  76,1 FIRELOCK  705 V</t>
  </si>
  <si>
    <t>RØRSKÅL TAPELOCK 89/50MM</t>
  </si>
  <si>
    <t>SPRINKLER OG BRANNSIKKERHET PR</t>
  </si>
  <si>
    <t>GRENRØR MA  160X160 MM 45 GR</t>
  </si>
  <si>
    <t>STAKE OG SPYLEKUM PP 110 X 425</t>
  </si>
  <si>
    <t>RENNE ACO SELF U/FALL 0,5M</t>
  </si>
  <si>
    <t>BADEBAT, TAKDUSJ/H.DUSJ SILJAN</t>
  </si>
  <si>
    <t>KLOSETT IFØ SIGN 6832 "KORT" H</t>
  </si>
  <si>
    <t>VEGGSIST.MONOLITH SORT H101CM</t>
  </si>
  <si>
    <t>UNDERSKAP 120 HVIT HG ALLDAY A</t>
  </si>
  <si>
    <t>ANB.KL.  60,3X 48,3 RILLET RØD</t>
  </si>
  <si>
    <t>T-RØR  76,1 TYPE 002 GALV</t>
  </si>
  <si>
    <t>T-RØR 114,3 TYPE 002 GALV</t>
  </si>
  <si>
    <t>NIPP. 42,4X11/4" RIL./GJ. GALV</t>
  </si>
  <si>
    <t>NKL TL SPRHODE FAST MONT V27</t>
  </si>
  <si>
    <t>RØRSKÅL TAPELOCK 140/40MM</t>
  </si>
  <si>
    <t>GJENGEFL. SORT 1" PN40 EN1092-</t>
  </si>
  <si>
    <t>REDUKSJON 300/200 X-STREAM</t>
  </si>
  <si>
    <t>GJENGESTAG M12 X 1000 VZ 8.8</t>
  </si>
  <si>
    <t>DUSJRØR KOMPL. F/DUSJKRANER</t>
  </si>
  <si>
    <t>DUSJSETT RAIND.SELECT E120</t>
  </si>
  <si>
    <t>AVLØPSBEND F/DUOFIX   90 MM GE</t>
  </si>
  <si>
    <t>TAKFESTE 60 CM HVIT</t>
  </si>
  <si>
    <t>FESTEKLIPS RØR 16-20 MM</t>
  </si>
  <si>
    <t>FLENSEADAPT.  88,9 M/SKIV SORT</t>
  </si>
  <si>
    <t>NIPL 42,4X1 1/4"RILL/GJ. ORANG</t>
  </si>
  <si>
    <t>OPPBEVARINGSKOFFERT L136/NOVIP</t>
  </si>
  <si>
    <t>JETKOBL MA 135 MM EPOXY</t>
  </si>
  <si>
    <t>BEND PVC 225 30GR SDR21 PN12,5</t>
  </si>
  <si>
    <t>BEND PRAGMA 315MM 45GR</t>
  </si>
  <si>
    <t>LØPEMUFFE 300 X-STREAM</t>
  </si>
  <si>
    <t>COMBIPEX RIR 25X3,5 50M KV</t>
  </si>
  <si>
    <t>VEGGSKÅL ALESSI ONE LAUFEN 8.2</t>
  </si>
  <si>
    <t>SANITÆRVÆSKE NATUR 2,5 LTR.</t>
  </si>
  <si>
    <t>SPEIL MILANO M/KLIPS 90X90</t>
  </si>
  <si>
    <t>SPEIL DL BAKGR.LYS LED 105</t>
  </si>
  <si>
    <t>LOKK GRØNT F/SANDKASSE 550L</t>
  </si>
  <si>
    <t>STÅLBEND SØML. 33,7X 4,0 90GR</t>
  </si>
  <si>
    <t>BLINDFLENS STÅL DN 200  PN10 E</t>
  </si>
  <si>
    <t>BEND LANGE T 125 11GR PLAST</t>
  </si>
  <si>
    <t>TERMORØR 20/45MM PN10 25M</t>
  </si>
  <si>
    <t>LØPEMUFFE PRAGMA 400MM</t>
  </si>
  <si>
    <t>OVERGANG 400/400 X-STREAM</t>
  </si>
  <si>
    <t>KONSOLL 41X41X300X2,5MM BUP 66</t>
  </si>
  <si>
    <t>DUSJGARNITYR, 3-STRÅLER</t>
  </si>
  <si>
    <t>SERVANT TREVI F/BOLT 400X260 1</t>
  </si>
  <si>
    <t>SERVANT LAUFEN PRO-N 48X28 V</t>
  </si>
  <si>
    <t>UNDERSKAP M/2 SKUF HV HGLANS</t>
  </si>
  <si>
    <t>UNDERSK M/ 2 SK GRÅ MATT, 60 C</t>
  </si>
  <si>
    <t>TRYKKSLANGE 1/2V X 1/2R 1500MM</t>
  </si>
  <si>
    <t>KNIV BRYTEBL.18MM OLFA L-5/AL</t>
  </si>
  <si>
    <t>ENDEBUNNER    STÅL 219,1 X 6,3</t>
  </si>
  <si>
    <t>BEND PVC 160 90GR SDR21 PN12,5</t>
  </si>
  <si>
    <t>TELESKOPRØR 425 X 750 M/INNV.</t>
  </si>
  <si>
    <t>UPONOR AQUA PIPE 16X2,2 25/20</t>
  </si>
  <si>
    <t>TILB.SL.V.KLAFF     DN 80 PN16</t>
  </si>
  <si>
    <t>VEGGKLOSETT IFØ SIGN 6893 HVIT</t>
  </si>
  <si>
    <t>FOTPLATE KEE-KLAMP 48,3MM 62-8</t>
  </si>
  <si>
    <t>OVERG.KONS. 76,1X2,9/ 33,7X2,6</t>
  </si>
  <si>
    <t>SVEISEFLENS DN  80/ 88,9  PN40</t>
  </si>
  <si>
    <t>LÅSERING, BAIO DN 110 PVC, STR</t>
  </si>
  <si>
    <t>BEND GR.AVL. 315 90GR PLAST</t>
  </si>
  <si>
    <t>KLIKKRING 200 F/PP DVO M/PAKN.</t>
  </si>
  <si>
    <t>BEND PRAGMA 200MM 45GR</t>
  </si>
  <si>
    <t>SLUK UNIDRAIN 1004  800 MM</t>
  </si>
  <si>
    <t>SLUK PBL 75 M/BUNNUTLØP H=300</t>
  </si>
  <si>
    <t>HØYSKAP HVIT HØYGLANS 2DAY 30</t>
  </si>
  <si>
    <t>ANB.KL. 168,3X 76,1 RILLET RØD</t>
  </si>
  <si>
    <t>SANDKASSE 550L GRØNN</t>
  </si>
  <si>
    <t>MURERBØTTE M/HANK 20 L</t>
  </si>
  <si>
    <t>STÅLBEND SØML.  48,3X 4,5 90GR</t>
  </si>
  <si>
    <t>OVERG.KONS.139,7X4,0/ 76,1X2,9</t>
  </si>
  <si>
    <t>BEND MA      75 MM 67,5GR</t>
  </si>
  <si>
    <t>BEND LANGE T 125 22GR PLAST</t>
  </si>
  <si>
    <t>BEND 400 X 45 GR. X-STREAM</t>
  </si>
  <si>
    <t>FIBERDUK KL.2 SORT 1,25X20M NG</t>
  </si>
  <si>
    <t>SPINDELFORL., TELESK. DN 80-15</t>
  </si>
  <si>
    <t>SLUK UNIDRAIN 1004  700 MM</t>
  </si>
  <si>
    <t>SLUK 75MM, 800MM SIDE</t>
  </si>
  <si>
    <t>DØR LÅSBAR F/8 UTTAK M/RAMME S</t>
  </si>
  <si>
    <t>SERVANT NAUTIC 5540 M/BAT.H.V.</t>
  </si>
  <si>
    <t>VEGGSKÅL O NOVO 360X560 566010</t>
  </si>
  <si>
    <t>INNBYGGINGSSIST.TRIOMONT XS GB</t>
  </si>
  <si>
    <t>MEMBRANTANK  80 LTR. 10 BAR</t>
  </si>
  <si>
    <t>KUPL FLEKS  76,1 TYPE 75 RØD</t>
  </si>
  <si>
    <t>LOKK GRØNT F/SANDKASSE 350L</t>
  </si>
  <si>
    <t>KUMSTIGE  8 TRINN 2,4M ALUSTAR</t>
  </si>
  <si>
    <t>SNØLETT 0855 FISKARS 143720 FI</t>
  </si>
  <si>
    <t>KNIVBLAD 25 MM SORT OLFA HBB5B</t>
  </si>
  <si>
    <t>SERVANTSTUSS    MA    75X50 MM</t>
  </si>
  <si>
    <t>FLENSEKRYSS 100     M/BR.AVST.</t>
  </si>
  <si>
    <t>PENDELKONS. 800X400 VZ M/STØ.</t>
  </si>
  <si>
    <t>KOBBERRØR    5/16"X 15 M KVEIL</t>
  </si>
  <si>
    <t>RAMME/LUKE UNI 450 INNB. 18813</t>
  </si>
  <si>
    <t>KLOSETTSTUSS   110X150 MM HVIT</t>
  </si>
  <si>
    <t>KUPL FLEKS 114,3 TYPE 75 RØD</t>
  </si>
  <si>
    <t>RØRSKÅL TAPELOCK 76/50MM</t>
  </si>
  <si>
    <t>SANDKASSE 350L GRØNN</t>
  </si>
  <si>
    <t>KUMSTIGE  6 TRINN 1,8M ALUSTAR</t>
  </si>
  <si>
    <t>PLATESAKS RETT TECOS I BELTECL</t>
  </si>
  <si>
    <t>GJENGEFL. SORT 3" PN 10/16 DIN</t>
  </si>
  <si>
    <t>FLENSERØR 100  L=200MM DUKTILT</t>
  </si>
  <si>
    <t>JUSTERINGSRING PLAST H 50MM Ø6</t>
  </si>
  <si>
    <t>BEND LANGE T 200  5GR PLAST</t>
  </si>
  <si>
    <t>DUSJSETT GB NAUTIC ./TERM.RUND</t>
  </si>
  <si>
    <t>SERVANT GLOW PB 280X400X170 11</t>
  </si>
  <si>
    <t>KJØKK.VASK DOBBEL KUM 50X79 CM</t>
  </si>
  <si>
    <t>SKAP 2-5 KRS,INNF.VANNT.BUNN</t>
  </si>
  <si>
    <t>RAMME/LUKE GV 550 INNB 2434680</t>
  </si>
  <si>
    <t>GULVVARMERØR 10,5MM X-PERT S5</t>
  </si>
  <si>
    <t>GUMMIKOMP. HB130   DN150 PN16</t>
  </si>
  <si>
    <t>PRISBOK 2016 VMT (VA) STK (15</t>
  </si>
  <si>
    <t>BLINDFLENS STÅL DN 200  PN16</t>
  </si>
  <si>
    <t>BEND PP 110  0-90 GR. JOTIFLEX</t>
  </si>
  <si>
    <t>BEND PRAGMA 400MM 45GR</t>
  </si>
  <si>
    <t>SLUK 75MM, 900MM SIDE</t>
  </si>
  <si>
    <t>KLOSETT HØY SKJULT S-LÅS PRO-N</t>
  </si>
  <si>
    <t>VEGGBRAKETT STND. JUSTERBAR</t>
  </si>
  <si>
    <t>ENDEBUNN 88,9 X 1 " RØD F00600</t>
  </si>
  <si>
    <t>KUPL.FAST 139,7 QUICK 107N ORG</t>
  </si>
  <si>
    <t>FLENSEPAKN DN 600 NBR STÅLARM.</t>
  </si>
  <si>
    <t>ALBUE STÅL SORT 1"</t>
  </si>
  <si>
    <t>KUMGJENNOMFØRING F911 105-226</t>
  </si>
  <si>
    <t>KORTBEND ISOVARM 110/160 15GR</t>
  </si>
  <si>
    <t>UGRESSDUK SORT BRETTET 2X10M</t>
  </si>
  <si>
    <t>SLUK PP 75  45GR</t>
  </si>
  <si>
    <t>OPPVASKBAT. TALIS S M/AVST.</t>
  </si>
  <si>
    <t>MELLOMRING 150 2"UTV/1.1/2"INV</t>
  </si>
  <si>
    <t>SERVANT NORDIC3 50X44CM</t>
  </si>
  <si>
    <t>EKSPANSJONSKAR 18 LITER CTC FO</t>
  </si>
  <si>
    <t>KUPL.FAST 76,1 QUICK 107N GALV</t>
  </si>
  <si>
    <t>TRAPP 3 TR. 0,70M ZARGES 41491</t>
  </si>
  <si>
    <t>LØSFLENS SORT   DN 100/114,3</t>
  </si>
  <si>
    <t>VANNLÅS KJK.ENKEL 1 1/2"-50MM</t>
  </si>
  <si>
    <t>FORDELERSKAP 2X5 HVIT</t>
  </si>
  <si>
    <t>SPJELDV. EGO DN200 PN 16 LUG</t>
  </si>
  <si>
    <t>KULEV. 2-DELT FL. DN25 PN40</t>
  </si>
  <si>
    <t>KULEV. 2-DELT FL. DN100 PN16 3</t>
  </si>
  <si>
    <t>SPEIL BIRTHDAY 100LED 100X80CM</t>
  </si>
  <si>
    <t>KUPL.FLEX QUICK 88,9 177NORANG</t>
  </si>
  <si>
    <t>OVERG.KONS.168,3X4,5/ 88,9X3,2</t>
  </si>
  <si>
    <t>SVEISEKRAVE STÅL  88,9 X 3,2</t>
  </si>
  <si>
    <t>FLENSEKRYSS 150     M/BR.AVST.</t>
  </si>
  <si>
    <t>MUFFE EL. SDR11 140 GEF+ 75391</t>
  </si>
  <si>
    <t>SKAP 10-12 KRS.INNF.VANNT BUNN</t>
  </si>
  <si>
    <t>GULVVARMEFORDELER 9 M/FLOWM.</t>
  </si>
  <si>
    <t>OVERG. 114,3X 76,1 S50 GALV F0</t>
  </si>
  <si>
    <t>ANB.KL.  76,1X  1/2" RØD   922</t>
  </si>
  <si>
    <t>GRENRØR MA   58X 58 MM 87,5GR</t>
  </si>
  <si>
    <t>FORSKALINGSHOLDER 3 RØR 110 MM</t>
  </si>
  <si>
    <t>RAMME/LOKK Ø100 FLYTENDE</t>
  </si>
  <si>
    <t>ANB.KLAMMER  63 X 1.1/4"   AVK</t>
  </si>
  <si>
    <t>SPINDELFORL.  60 - 94 CM XS0,5</t>
  </si>
  <si>
    <t>PENDELKONS.1000X400 VZ M/STØ.</t>
  </si>
  <si>
    <t>DUSJTERM JUSTER.HODEDUSJ SPLIT</t>
  </si>
  <si>
    <t>BIDET F/VEGG SEVEN D</t>
  </si>
  <si>
    <t>SPEIL OPAL Ø 60 VANO 0060808S</t>
  </si>
  <si>
    <t>SERVANT ENDURA ED2-0 RUSTFRI I</t>
  </si>
  <si>
    <t>BEREDER FERROTERM R- 20 S CTC</t>
  </si>
  <si>
    <t>T-RØR    STÅL  219,1 X 6,3 P23</t>
  </si>
  <si>
    <t>FL.T-RØR M/BR.V.AVST. 150X100</t>
  </si>
  <si>
    <t>DOBBELTMUFFE DN150 TYTON STJ.</t>
  </si>
  <si>
    <t>BEND KAB.R2000  50MM 30GR SORT</t>
  </si>
  <si>
    <t>PENDELKONS. 150X115 VZ U/STØ.</t>
  </si>
  <si>
    <t>KONSOLL 41X41X600X2,5MM BUP 66</t>
  </si>
  <si>
    <t>HØYSKAP 165 V HVIT HG ALLDAY</t>
  </si>
  <si>
    <t>SPEIL DL BAKGR.LYS LED 85</t>
  </si>
  <si>
    <t>ANB.KL.  60,3X  3/4" RØD   922</t>
  </si>
  <si>
    <t>ANB.KL.  60,3X1.1/2" I.GJ. RØD</t>
  </si>
  <si>
    <t>RØRSTUSS M/RILLE 76,1  S 42</t>
  </si>
  <si>
    <t>BEND KEE-KLAMP 33,7 90GR  15-6</t>
  </si>
  <si>
    <t>TERMORØR 20/45MM PN10 15M</t>
  </si>
  <si>
    <t>GRENRØR PRAGMA 160X160 F/PRAGM</t>
  </si>
  <si>
    <t>KUM  RETT LØP 250 F/Ø400</t>
  </si>
  <si>
    <t>LOKK TETT 425MM RØDBRUNT M/HÅN</t>
  </si>
  <si>
    <t>GJENGESTAG M24 X 1000 VZ 8.8 9</t>
  </si>
  <si>
    <t>SLAMSAMLER DN 50 PN16 FIG. 821</t>
  </si>
  <si>
    <t>NØKKELTOPP H 200 F/VA-VENTIL</t>
  </si>
  <si>
    <t>KULEV.H.SV DN 40/ 48.3 SV.END</t>
  </si>
  <si>
    <t>VEGGSKÅL ONOVO COMPACT 48 CM 5</t>
  </si>
  <si>
    <t>SPEIL ARTE 90X65CM M/LYS+STIKK</t>
  </si>
  <si>
    <t>MONTASJESENTRAL PV12</t>
  </si>
  <si>
    <t>KUPL FLEKS  60,3 TYPE 75 RØD</t>
  </si>
  <si>
    <t>GATEKOST BLÅ 30 CM U/SKAFT</t>
  </si>
  <si>
    <t>FORANKRINGSRØR NA DN100 STAMRØ</t>
  </si>
  <si>
    <t>DOBBELTMUFFE 150 M/2" GJ.AVST.</t>
  </si>
  <si>
    <t>SKJØTEMUFFE 315 PP DVO</t>
  </si>
  <si>
    <t>KONSOLL 41X41X750X2,5MM BUP 66</t>
  </si>
  <si>
    <t>VEGGSKÅL VB OMNIA VITA HC VB 7</t>
  </si>
  <si>
    <t>HØYSKAP M/ 2 DØRER, GRÅ MATT E</t>
  </si>
  <si>
    <t>STRUPE- OG AVST.VENTIL 1" PRO</t>
  </si>
  <si>
    <t>SYSTEMPLATE COMFORT 13/10,5 MM</t>
  </si>
  <si>
    <t>ANB.KL. 114,3X    1" I.GJ. GLV</t>
  </si>
  <si>
    <t>RØRSTUSS M/RILLE 88,9  S 42</t>
  </si>
  <si>
    <t>FLENS M/RILLE 139,7 PN10/16ORG</t>
  </si>
  <si>
    <t>ALU.KASSE 80X60X60 CM ZARGES</t>
  </si>
  <si>
    <t>STAKERØR MA  160 MM</t>
  </si>
  <si>
    <t>LØPEMUFFE 400 X-STREAM</t>
  </si>
  <si>
    <t>KUM  RETT LØP 315 F/Ø400</t>
  </si>
  <si>
    <t>RISTLOKK SELVLÅS.NSRL 1995 SJK</t>
  </si>
  <si>
    <t>TEL.SPINDELFORL.  L= 1,3-1,8 M</t>
  </si>
  <si>
    <t>DUSJSLANGE F/VULSTBAT. 2,0 M 2</t>
  </si>
  <si>
    <t>RØR 16MM 200M KVEIL</t>
  </si>
  <si>
    <t>SERVANT NORDIC3 55X37CM</t>
  </si>
  <si>
    <t>KLOSETT GB2350 P-LÅS HØY MOD.</t>
  </si>
  <si>
    <t>SPEIL BIRTHDAY 80 LED 80X80CM</t>
  </si>
  <si>
    <t>SYSTEM COMPACT 24/16-8,9 M2 RO</t>
  </si>
  <si>
    <t>TILBEHØRSPK.2 KOMPL. AROTHERM</t>
  </si>
  <si>
    <t>BEND  60,3 45GR TYPE S11 ORANG</t>
  </si>
  <si>
    <t>STÅLBEND SØML. 273,0X 6,3 90GR</t>
  </si>
  <si>
    <t>SVEISEFLENS DN  40/ 48,3  PN 6</t>
  </si>
  <si>
    <t>BLINDFLENS STÅL DN  25  PN40 E</t>
  </si>
  <si>
    <t>LØPEMUFFE GR.AVL.  75 PLAST</t>
  </si>
  <si>
    <t>BEND KAB. R600  75MM 15GR RØDT</t>
  </si>
  <si>
    <t>ANB.KLAMMER 160 X 1.1/2"   AVK</t>
  </si>
  <si>
    <t>SKJØTEMUFFE 425 UTV.F/STIGERØR</t>
  </si>
  <si>
    <t>SERVANT O'NOVO 55 CM 51605501</t>
  </si>
  <si>
    <t>GULVKLOSETT IFÖ CERA S-LÅS B:3</t>
  </si>
  <si>
    <t>SERVANT NICE DAY 80 CM</t>
  </si>
  <si>
    <t>OVERGANGSTK 99-105 MM MKEP 100</t>
  </si>
  <si>
    <t>UNDERSK M/ 2 SK, EIK, 80 CM EL</t>
  </si>
  <si>
    <t>SPEILSKAP 80 ATINA M/2DØRER M/</t>
  </si>
  <si>
    <t>OVERSKAP MALIN 30X16X75 HV. HG</t>
  </si>
  <si>
    <t>FESTEKLIPS ESK A 1000 F TACKER</t>
  </si>
  <si>
    <t>BRANNSLUKKER 6 KG ALTECH KLASS</t>
  </si>
  <si>
    <t>BEND 114,3 45GR TYPE 003 GALV</t>
  </si>
  <si>
    <t>SPJELDV.  60,3 FIRELOCK  705</t>
  </si>
  <si>
    <t>VANNSPREDER POLO 220 CLASSIC</t>
  </si>
  <si>
    <t>VARSELL. CITY-FLASH 63 LED ENS</t>
  </si>
  <si>
    <t>SLEGGE 4 KG M/SKAFT 1640</t>
  </si>
  <si>
    <t>LÅSERING, BAIO, DN 160 PVC, ST</t>
  </si>
  <si>
    <t>GREN PP 11O 45-90 GR. JOTIFLEX</t>
  </si>
  <si>
    <t>DUSJSYSTEM RAINSHOWER M.TERM G</t>
  </si>
  <si>
    <t>RØR WIRSBO-PEX 18X2,5MM (100M)</t>
  </si>
  <si>
    <t>RØR 25 MM 50M KVEIL</t>
  </si>
  <si>
    <t>SLUSEV. 100 V. DUKT. M/FLENSER</t>
  </si>
  <si>
    <t>MILJØLOKK F/BRANNVENTIL    AVK</t>
  </si>
  <si>
    <t>VEGGSKÅL DAYLY'S FIRKANTET SKJ</t>
  </si>
  <si>
    <t>VEGGSKÅL SUBWAY C+ 6600.10.R1/</t>
  </si>
  <si>
    <t>VEGGSKÅL ME BY STARCK RIMLESS</t>
  </si>
  <si>
    <t>KLOSETTSETE HVIT T SOFT 742000</t>
  </si>
  <si>
    <t>VARMEFORDELER RF 8 2419357 LK.</t>
  </si>
  <si>
    <t>BEND 168,3 90GR TYPE S10 ORANG</t>
  </si>
  <si>
    <t>T-RØR  60,3 TYPE S20 ORANGE</t>
  </si>
  <si>
    <t>REDUKSJON 48,3X1"ORANGE UTV.GJ</t>
  </si>
  <si>
    <t>SLANGETROM ROLL-UP  M/BATT 35M</t>
  </si>
  <si>
    <t>KOST &amp; ISSKRAPE SNOWXPERT 1430</t>
  </si>
  <si>
    <t>BEND KEE-KLAMP 48,3 90GR  15-8</t>
  </si>
  <si>
    <t>SVEISEFLENS DN  80/ 88,9  PN 6</t>
  </si>
  <si>
    <t>SVEISEFL. GL. DN25/33,7 PN16 N</t>
  </si>
  <si>
    <t>ANB.MUFFE 150 M/1XZAK46 UTTAK</t>
  </si>
  <si>
    <t>BEND PVC 225 45GR SDR21 PN12,5</t>
  </si>
  <si>
    <t>PAKNING 800 X-STREAM/OPTIRIB</t>
  </si>
  <si>
    <t>GUMMIRING F/600 KORR. OPPF.RØR</t>
  </si>
  <si>
    <t>GJENGESTAG M12 X 1000 ELZN 8.8</t>
  </si>
  <si>
    <t>SPJELDV. EGO DN 65 PN 16 LUG G</t>
  </si>
  <si>
    <t>KLOSETTBEND DOBBELT 110/90 90G</t>
  </si>
  <si>
    <t>BEND 90 GR  90-112 MM MKB 3190</t>
  </si>
  <si>
    <t>KOMPAKT VENDEPLATE F/16MM RØR</t>
  </si>
  <si>
    <t>T-RØR    STÅL   26,9 X 2,3</t>
  </si>
  <si>
    <t>ALBUE ZAK 46X32MM</t>
  </si>
  <si>
    <t>KRAVE D225 PE100 SDR11 1,2M EN</t>
  </si>
  <si>
    <t>GJENGESTAG M16 X 1000 ELZN 8.8</t>
  </si>
  <si>
    <t>SLAMSAMLER DN125 PN16 FIG. 821</t>
  </si>
  <si>
    <t>COMBIPEX RIR 16X2,2 100M KV 25</t>
  </si>
  <si>
    <t>KJØKKENVASK HZD 815SH-02</t>
  </si>
  <si>
    <t>UNDERSKAP M/2 SKUF HV MATT 60</t>
  </si>
  <si>
    <t>GUMMIKOMP. HB130   DN 50 PN16</t>
  </si>
  <si>
    <t>MIKROBOBLE-UTSKILLER DF  65</t>
  </si>
  <si>
    <t>RED.KUPL  88,9X 76,1 RØD  750</t>
  </si>
  <si>
    <t>ANB.KL. 168,3X    2" I.GJ. RØD</t>
  </si>
  <si>
    <t>BEND IR90°76,1MM  S101 RØD F01</t>
  </si>
  <si>
    <t>SVEISEFLENS DN 100/114,3  PN 6</t>
  </si>
  <si>
    <t>SVEISEFL. GL. DN200/219,1 PN16</t>
  </si>
  <si>
    <t>MUFFEBEND   200 22° TYTON</t>
  </si>
  <si>
    <t>DUSJSETT MORA CERA II S5</t>
  </si>
  <si>
    <t>SERVANT SEVEN D 600 F/BOLT</t>
  </si>
  <si>
    <t>VASKERENNE    INTRA 180CM  P18</t>
  </si>
  <si>
    <t>HØYSKAP 165 H HVIT HG ALLDAY A</t>
  </si>
  <si>
    <t>RØR EVALPEX 25 X 2,3 MM   50 M</t>
  </si>
  <si>
    <t>BEND  42,4 90GR TYPE S10 GALV</t>
  </si>
  <si>
    <t>TILB.SL.VENTIL  76,1 TYPE 717</t>
  </si>
  <si>
    <t>ANBORINGSKLAM 141,0 X2"  RØD C</t>
  </si>
  <si>
    <t>KUPL.FLEX QUICK 139,7 177NORAN</t>
  </si>
  <si>
    <t>LENSEPUMPESLANGE 52 MM X 20 M</t>
  </si>
  <si>
    <t>FEIBRETT OG FEIEKOST STÅENDE 6</t>
  </si>
  <si>
    <t>SVEISEKRAVE STÅL  76,1 X 2,9</t>
  </si>
  <si>
    <t>MUFFEBEND   200 11° TYTON</t>
  </si>
  <si>
    <t>FLENSERØR 150 L=500 M/MURKRAVE</t>
  </si>
  <si>
    <t>ANB.MUFFE/SPISS DN150/160 BAIO</t>
  </si>
  <si>
    <t>MUFFE EL. SDR17 315 GEF+ 75391</t>
  </si>
  <si>
    <t>FUNDAMENT STÅL ØRSTA H=1000MM</t>
  </si>
  <si>
    <t>RAMME OG LOKK F/WAVIN 425</t>
  </si>
  <si>
    <t>KOMPL.AVL.ARM.MOD.700 UNIDRAIN</t>
  </si>
  <si>
    <t>PLUSS DUSJTERMOSTAT KROM SPLIT</t>
  </si>
  <si>
    <t>SERVANT IFØ SIGN 7352 HVIT</t>
  </si>
  <si>
    <t>SPEILSKAP M/LED BIRTHDAY 45</t>
  </si>
  <si>
    <t>VARMESENTR. EPC 300HT 3+15 KW</t>
  </si>
  <si>
    <t>KUPL.FAST 60,3 QUICK 107N GALV</t>
  </si>
  <si>
    <t>STÅLBEND SØML. 139,7X 4,5 90GR</t>
  </si>
  <si>
    <t>TERMORØR 20/45MM PN10 45M VARM</t>
  </si>
  <si>
    <t>REDUKSJON 200X160 X-STREAM</t>
  </si>
  <si>
    <t>ANB.KLAMMER 100X1"X1.1/4"</t>
  </si>
  <si>
    <t>KOMPL.AVL.ARM.MOD.900 UNIDRAIN</t>
  </si>
  <si>
    <t>KOBBERRØR  6 X 1,0  25 M KVEIL</t>
  </si>
  <si>
    <t>KOBBERRØR 18X1,0  KV. A 25M</t>
  </si>
  <si>
    <t>MONTERINGSSKINNE SMARTBOX 150</t>
  </si>
  <si>
    <t>GULVKLOSETT IFØ SPIRA RIMFREE</t>
  </si>
  <si>
    <t>SPEIL DL BAKGR.LYS LED 70</t>
  </si>
  <si>
    <t>HÅNDKLESTANG DOBBEL 80CM FKR D</t>
  </si>
  <si>
    <t>FESTESKINNE 12-20 MM L=1M</t>
  </si>
  <si>
    <t>LEGGESKINNE MED 26 MM KNASTER</t>
  </si>
  <si>
    <t>GRUPPEVENTIL STA-F   DN125</t>
  </si>
  <si>
    <t>RED.KUPL  60,3X 48,3 RØD  750</t>
  </si>
  <si>
    <t>BEND  76,1 90GR TYPE S10 GALV</t>
  </si>
  <si>
    <t>ANB.KL.  48,3X  3/4" RØD   922</t>
  </si>
  <si>
    <t>SPR.SLANG.M/HODE HV.914 10STK</t>
  </si>
  <si>
    <t>LOKK GRØNT F/SANDKASSE 250L</t>
  </si>
  <si>
    <t>RENSEPLUGG FOAM PIG Ø230 L=360</t>
  </si>
  <si>
    <t>GRENRØR 110X110X45 GR.EUROPIPE</t>
  </si>
  <si>
    <t>AVSTANDSHOLDER 4+4 110 MM</t>
  </si>
  <si>
    <t>DOBBELTMUFFE 200 X-STREAM</t>
  </si>
  <si>
    <t>SLUK 75MM, 1200MM SIDE PURUS L</t>
  </si>
  <si>
    <t>SLUK PP 75  M/BUNNUTLØP   JAFO</t>
  </si>
  <si>
    <t>VANNLÅS HORISONTAL HVIT     32</t>
  </si>
  <si>
    <t>SLUSEV. 150 V. DUKT. M/FLENSER</t>
  </si>
  <si>
    <t>UNDERSK.M/2 SKUF HV HGLANS 100</t>
  </si>
  <si>
    <t>SPEIL DL BAKGR.LYS LED 60</t>
  </si>
  <si>
    <t>SPEILSKAP 100 ATINA M/2DØRER M</t>
  </si>
  <si>
    <t>SPEIL 60 M/INTEGRERT LED ATINA</t>
  </si>
  <si>
    <t>EKSP.KAR CUBEX 50 LTR  1,0 BAR</t>
  </si>
  <si>
    <t>STATIV TIL AROTHERM 55-155 VAL</t>
  </si>
  <si>
    <t>KUPL FAST  48,3 TYPE 009 GALV</t>
  </si>
  <si>
    <t>ANSATSNIPPEL STÅL SORT 2"</t>
  </si>
  <si>
    <t>SVEISEFLENS DN 150/168,3  PN40</t>
  </si>
  <si>
    <t>MUFFEBEND   100 11° TYTON</t>
  </si>
  <si>
    <t>AVSTANDSHOLDER 3+3 110 MM OPI</t>
  </si>
  <si>
    <t>OVERGANG EKS. PRAGMA 315/200</t>
  </si>
  <si>
    <t>LOKK PP 630MM INNV. F/STIGERØR</t>
  </si>
  <si>
    <t>PURUS LINE TWIST 50MM X 700MM</t>
  </si>
  <si>
    <t>DUSJSETT CROMETTA S 240 1 JET</t>
  </si>
  <si>
    <t>KJØLERØR CU 3/8"X0,81 15M KV.</t>
  </si>
  <si>
    <t>VARERØR     34/29 MM</t>
  </si>
  <si>
    <t>SERVANT O'NOVO 45 CM</t>
  </si>
  <si>
    <t>SERVANT VERO 50 CM</t>
  </si>
  <si>
    <t>SERVANT VERO 50 SLEPET</t>
  </si>
  <si>
    <t>UNDERSKAP M/2 SKUF HV MATT 80</t>
  </si>
  <si>
    <t>SPEIL BIRTHDAY 45X65 CM</t>
  </si>
  <si>
    <t>SPEIL 120 M/INTEGR. LED ATINA</t>
  </si>
  <si>
    <t>FORDELERSK. VANNTETT INNV.1150</t>
  </si>
  <si>
    <t>GUMMIKOMP. HB130   DN125 PN16</t>
  </si>
  <si>
    <t>ANB.KL.  76,1X1.1/4" I.GJ. GLV</t>
  </si>
  <si>
    <t>KUPL.FLEX 48,3 ORANGE TYPE 75</t>
  </si>
  <si>
    <t>FLEXISLANGE 1"X 150CM M/1 ALBU</t>
  </si>
  <si>
    <t>SANDKASSE 250L GRØNN</t>
  </si>
  <si>
    <t>STAKEFJÆR 1/2 X 1,6 MM X 22 M</t>
  </si>
  <si>
    <t>GJENGEFL. SORT 1 1/2" PN 6 DIN</t>
  </si>
  <si>
    <t>FLENSERØR 100 L=500 MM DUKTILT</t>
  </si>
  <si>
    <t>ENDEKOBL. 50/90-63/125 2 ENDER</t>
  </si>
  <si>
    <t>SERVANT PERFECT DAY 65X48,5,CM</t>
  </si>
  <si>
    <t>KLOSETTSETE LUX F/GB-2300 HVIT</t>
  </si>
  <si>
    <t>GULVTOALETT KOMPAS S-LÅS RIML</t>
  </si>
  <si>
    <t>UNDERSK M/ 2 SK, HVIT HG, 100</t>
  </si>
  <si>
    <t>SPEILSK M/ STIKK, GRÅ MATT 80C</t>
  </si>
  <si>
    <t>SPEILSKAP 60 ATINA M/2DØRER M/</t>
  </si>
  <si>
    <t>KOBBERRØR DUOSPLIT 1/4"X1/2"</t>
  </si>
  <si>
    <t>CS-HZ9RKE PANASONIC INNEDEL 19</t>
  </si>
  <si>
    <t>CU-HZ9RKE PANASONIC UTEDEL 193</t>
  </si>
  <si>
    <t>OVERGANGSMUFFE 40-1"</t>
  </si>
  <si>
    <t>RED.KUPL 114,3X 76,1 RØD  750</t>
  </si>
  <si>
    <t>OVERG. 139,7X 88,9 S50 RØD</t>
  </si>
  <si>
    <t>KULEVENT.M/IDIKAT.2"GJ.V728</t>
  </si>
  <si>
    <t>BEAM 385 PLATINUM SUGEENHET</t>
  </si>
  <si>
    <t>SKRUSTIKKE SUPERIOR 120 MM</t>
  </si>
  <si>
    <t>GJENGEFL. SORT 2" PN 6 DIN 256</t>
  </si>
  <si>
    <t>BEND PP 110 30GR M/2 MUFFER</t>
  </si>
  <si>
    <t>BEND PRAGMA 250MM 15GR F/PRAGM</t>
  </si>
  <si>
    <t>DOBBELTMUFFE 300 X-STREAM</t>
  </si>
  <si>
    <t>RENNE ACO SELF M/STUSS 1,0M</t>
  </si>
  <si>
    <t>DUSJSETT MMIX S5 FKR</t>
  </si>
  <si>
    <t>KULEV. FULLT LØP      3" PN64</t>
  </si>
  <si>
    <t>SERVANT DBL KOMPOS120 ALLDAY T</t>
  </si>
  <si>
    <t>SPEIL PEARL 100X80 M/LYS FORST</t>
  </si>
  <si>
    <t>BEREDER FERROTERM R-120 T ,CTC</t>
  </si>
  <si>
    <t>ENERGIMÅLER WSM506-BE VARME</t>
  </si>
  <si>
    <t>BRANNPOST 3/200 30M X 25MM NOH</t>
  </si>
  <si>
    <t>SPJELDVENT.114,3 OVERVÅK ST.</t>
  </si>
  <si>
    <t>ARBEIDSLAMPE LED 30W M/STATIV</t>
  </si>
  <si>
    <t>ANLEGGSSPADE 0001 FISKARS</t>
  </si>
  <si>
    <t>OVERG.KONS.219,1X6,3/139,7X4,0</t>
  </si>
  <si>
    <t>OVERG.KONS.273,0X6,3/219,1X6,3</t>
  </si>
  <si>
    <t>SKJØTEMUFFE 200 PP DVO</t>
  </si>
  <si>
    <t>GRENRØR PRAGMA 315X160</t>
  </si>
  <si>
    <t>GATEDEKSEL FIRK. M/FLYT. RAMME</t>
  </si>
  <si>
    <t>SLUK BLUCHER 110X180GR U/ANB.</t>
  </si>
  <si>
    <t>PENDELKONS. 250X230 VZ M/STØ.</t>
  </si>
  <si>
    <t>DUSJSETT RAINDANCE SELECT 240</t>
  </si>
  <si>
    <t>SERVANT VERO 60 CM</t>
  </si>
  <si>
    <t>HÅNDKLESTANG ENKEL 80CM FKR DA</t>
  </si>
  <si>
    <t>SVEISEPLUGG</t>
  </si>
  <si>
    <t>OVERGANG 42,4 X 33,7 S50 RØD</t>
  </si>
  <si>
    <t>KUPL. FAST 219,1 MM 009N RØD</t>
  </si>
  <si>
    <t>KUPL.FAST 114,3 QUICK 107NGALV</t>
  </si>
  <si>
    <t>STOLPE TIL ANLEGGSGJERDE</t>
  </si>
  <si>
    <t>GRENRØR GR.AVL 315X250 PLAST</t>
  </si>
  <si>
    <t>STAKE/SPYLEGREN 200/200 RØD PP</t>
  </si>
  <si>
    <t>RIST PLATINUM 900MM</t>
  </si>
  <si>
    <t>GJENGESTAG SYREF. M24X1000 MM</t>
  </si>
  <si>
    <t>AVLØPSARRANGEMENT F/BADEKAR</t>
  </si>
  <si>
    <t>KULEV. 2-DELT FL. DN40 PN40 31</t>
  </si>
  <si>
    <t>SERVANT MALIN SMAL 100X39 PORS</t>
  </si>
  <si>
    <t>UNDERSKAP MALIN SMAL 100X39 HV</t>
  </si>
  <si>
    <t>UNDERSKAP 120 GRÅ MATT ALLDAY</t>
  </si>
  <si>
    <t>T-RØR 139,7 TYPE S20 ORANGE</t>
  </si>
  <si>
    <t>BEND  88,9 11,5GR TYPE 13 ORNG</t>
  </si>
  <si>
    <t>KUPL.FLEX QUICK 114,3 177NORAN</t>
  </si>
  <si>
    <t>ISOLASJONSLOKK Ø=593MM T=50MM</t>
  </si>
  <si>
    <t>LØSFLENS SORT   DN  65/ 76,1</t>
  </si>
  <si>
    <t>SKJØTEMUFFE 160 PP DVO</t>
  </si>
  <si>
    <t>KUMKROKELEMENT    8100A FURNES</t>
  </si>
  <si>
    <t>KUPPELRIST M/PVC SKJØRT 315 MM</t>
  </si>
  <si>
    <t>SLUK 75MM, 1000MM SIDE</t>
  </si>
  <si>
    <t>URINAL IFØ 4130 M/SENSOR ANSL.</t>
  </si>
  <si>
    <t>KLOSETTBEND 22,5GR HVIT 3813.0</t>
  </si>
  <si>
    <t>UNDERSKAP 85 HVIT HG ALLDAY</t>
  </si>
  <si>
    <t>SPEIL ARTE 120X65CM LYS+STIKK</t>
  </si>
  <si>
    <t>ANB.KL. 168,3X 60,3 RILLET RØD</t>
  </si>
  <si>
    <t>ANB.KL. 168,3X114,3 RILLET RØD</t>
  </si>
  <si>
    <t>ANB.KL.  42,4X  1/2" GALV  912</t>
  </si>
  <si>
    <t>PLATESAKS HØYRE TECOS I BELTEC</t>
  </si>
  <si>
    <t>BEND KEE-KLAMP 42,4 90GR  15-7</t>
  </si>
  <si>
    <t>STÅLBEND SØML. 114,3X 6,3 90GR</t>
  </si>
  <si>
    <t>LØSFLENS SORT   DN  80/ 88,9</t>
  </si>
  <si>
    <t>GREN PP 110 45-90 GR. JOTIFLEX</t>
  </si>
  <si>
    <t>GRENRØR GR.AVL 250X125 PLAST</t>
  </si>
  <si>
    <t>BEND PRAGMA 250MM 30GR</t>
  </si>
  <si>
    <t>RENNESTENSLUK FLYT. UF-150-2</t>
  </si>
  <si>
    <t>RAMME UNIDRAIN 1500 L=700 H=10</t>
  </si>
  <si>
    <t>TAKSLUK KRONE-PREWA   110 RETT</t>
  </si>
  <si>
    <t>GJENGESTAG M 6 X 1000 ELZN 4.6</t>
  </si>
  <si>
    <t>SLUSEVENTIL 200 MM H    S-1140</t>
  </si>
  <si>
    <t>BRANNVENTIL 100 MM STENGBAR M/</t>
  </si>
  <si>
    <t>INNB.SISTERNE FLEX 113X40 CM</t>
  </si>
  <si>
    <t>SPKH.TØRR SIDE 1"KROM 16"  K80</t>
  </si>
  <si>
    <t>BEND 139,7 45GR TYPE S11 ORANG</t>
  </si>
  <si>
    <t>SPJELDVENT.88,9 OVERVÅK ST.</t>
  </si>
  <si>
    <t>ALBUE STÅL SORT 3/4"</t>
  </si>
  <si>
    <t>SVEISEFL. GL. DN300/323,9 PN10</t>
  </si>
  <si>
    <t>MUFFE WAGA DN 250 DUKTIL STPJ.</t>
  </si>
  <si>
    <t>FLENSEMUFFE TYTON  250 DUKTILT</t>
  </si>
  <si>
    <t>RØR PE-80 25MM SDR11 KV. A 100</t>
  </si>
  <si>
    <t>DOBBELTMUFFE 400 X-STREAM</t>
  </si>
  <si>
    <t>TELESKOP TEGRA 600 U/RAMME WAV</t>
  </si>
  <si>
    <t>VEGGSKÅL HC O'NOVO VITA 4601R0</t>
  </si>
  <si>
    <t>VEGGSKÅL STARCK 3 U/SKYLLEKANT</t>
  </si>
  <si>
    <t>VASKEKAR F/OVERL. INTRA  VK 60</t>
  </si>
  <si>
    <t>UNDERSKAP M/2 SKUF GRÅTECH 100</t>
  </si>
  <si>
    <t>SPEILSK M/ STIKK EIK 80 CM ELE</t>
  </si>
  <si>
    <t>FLENSEADAPT. 168,3 M/SKIV SORT</t>
  </si>
  <si>
    <t>BEND  60,3 90GR TYPE S10 GALV</t>
  </si>
  <si>
    <t>BEND IR90°60,3MM  S101 RØD F01</t>
  </si>
  <si>
    <t>VERKTØYKASSE TOOLBOX ÅPEN</t>
  </si>
  <si>
    <t>SMÅDELERINNSATS 8 ROM L136 NOV</t>
  </si>
  <si>
    <t>T-RØR KEE-KLAMP 48,3MM    25-8</t>
  </si>
  <si>
    <t>OVERG.KONS.168,3X4,5/ 76,1X2,9</t>
  </si>
  <si>
    <t>FL.MUFFE DN 200/225 HAWLE 0400</t>
  </si>
  <si>
    <t>VARSELNETT LILLA 50CM 100M U/S</t>
  </si>
  <si>
    <t>FIBERDUK ARMERT 5,25X4,0M</t>
  </si>
  <si>
    <t>LOKK PREMIUM M/LÅS,SLISSEPAKN.</t>
  </si>
  <si>
    <t>KOBBERRØR 10 X 0,8  25 M KVEIL</t>
  </si>
  <si>
    <t>MELLOMRING 150 X 1.1/4"</t>
  </si>
  <si>
    <t>SERVANT KOMPOSITT 120 ALLDAY</t>
  </si>
  <si>
    <t>MØBELPAKKE 3-I-1 WENGE SMALL</t>
  </si>
  <si>
    <t>SPEIL PEARL 80X80 M/LYS FORSTØ</t>
  </si>
  <si>
    <t>VARMLUFTSVIFTE SWH02 12KW80/60</t>
  </si>
  <si>
    <t>SKUMSLUKKER S6G-N AB NOHA 4201</t>
  </si>
  <si>
    <t>BEND  48,3 90GR TYPE S10 GALV</t>
  </si>
  <si>
    <t>ANB.KL.  42,4X  3/4" RØD   922</t>
  </si>
  <si>
    <t>FLENS M/RILLE 48,3MM ORANGE F4</t>
  </si>
  <si>
    <t>TRAPP 8 TR. 2,0M C621 XL</t>
  </si>
  <si>
    <t>SVEISEKRAVE STÅL 139,7 X 4,0</t>
  </si>
  <si>
    <t>SVEISEFL. GL. DN250/273,0 PN10</t>
  </si>
  <si>
    <t>BLINDFLENS STÅL DN  32  PN40</t>
  </si>
  <si>
    <t>MUFFEBEND   200 45° TYTON</t>
  </si>
  <si>
    <t>STØTTEHYLSE INNV.  75 SDR 11</t>
  </si>
  <si>
    <t>GRENRØR GR.AVL 400X160 PLAST</t>
  </si>
  <si>
    <t>FORSKALINGSHOLDER 2 RØR 110 MM</t>
  </si>
  <si>
    <t>FORSKALINGSHOLDER 2 RØR 160 MM</t>
  </si>
  <si>
    <t>BEND PRAGMA 250MM 45GR F/PRAGM</t>
  </si>
  <si>
    <t>FLYT. RAMME Ø600 TIL Ø640</t>
  </si>
  <si>
    <t>DUSJSETT CROMA 2-JET  HG-27753</t>
  </si>
  <si>
    <t>RØR I KVEIL 16MM MT   4604.016</t>
  </si>
  <si>
    <t>UNDERSK M/ 2 SK EIK, 60 CM ELE</t>
  </si>
  <si>
    <t>BRANNPOST 3/200 25M X 25MM</t>
  </si>
  <si>
    <t>ANB.KL.  76,1X1.1/2" I.GJ. GLV</t>
  </si>
  <si>
    <t>BEND  33,7 90GR S10 RØD</t>
  </si>
  <si>
    <t>STØTTEHYLSE INNV. 180 SDR 11</t>
  </si>
  <si>
    <t>BEND PP  75  0-90 GR. JOTIFLEX</t>
  </si>
  <si>
    <t>FORSKALINGSHOLDER 3 RØR 160 MM</t>
  </si>
  <si>
    <t>OVERGANG  PP DVO 200 TIL STND.</t>
  </si>
  <si>
    <t>LØPEMUFFE 250 X-STREAM</t>
  </si>
  <si>
    <t>PURUS CORNER TWIST SLUK 75MM</t>
  </si>
  <si>
    <t>SLUSEVENTIL U/BETJ. H  100 MM</t>
  </si>
  <si>
    <t>SLUSEVENTIL  80 HØYRE      AVK</t>
  </si>
  <si>
    <t>KULEV. 2-DELT FL. DN80 PN16</t>
  </si>
  <si>
    <t>SANITÆRBARK, 20 LITER 158067</t>
  </si>
  <si>
    <t>INNBYGG.SIST.RAPID SL B=42CM</t>
  </si>
  <si>
    <t>BOLIGBEREDER M100 2kW 1x230V</t>
  </si>
  <si>
    <t>ENDESTYKKE M/BYPASS PRO1"</t>
  </si>
  <si>
    <t>RØR I RØR 20MM CALOR 50M KVEIL</t>
  </si>
  <si>
    <t>VARMLUFTSVIFTE SWH12 20KW80/60</t>
  </si>
  <si>
    <t>FOPS</t>
  </si>
  <si>
    <t>BRANNPOST 3/160 25M X 19MM</t>
  </si>
  <si>
    <t>INNB.KASSE E160 F/INNFELLING N</t>
  </si>
  <si>
    <t>KUPLING FAST  42,4 TY 07 ORANG</t>
  </si>
  <si>
    <t>BEND IR90°48,3MM  S101 RØD F01</t>
  </si>
  <si>
    <t>STØV-/VÅTSUGER ATTIX 30-21 PC</t>
  </si>
  <si>
    <t>HØYT.VASKER E 145.3-10 HX-TRA</t>
  </si>
  <si>
    <t>PUSSEFILLE 25 KG KULØRT BOMULL</t>
  </si>
  <si>
    <t>STÅLBEND SØML. 101,6X 3,6 90GR</t>
  </si>
  <si>
    <t>STÅLBEND SØML.  88,9X 6,3 90GR</t>
  </si>
  <si>
    <t>SVEISEFLENS DN  50/ 60,3  PN 6</t>
  </si>
  <si>
    <t>FLENSEOVERG. 200X150 DUKTILT</t>
  </si>
  <si>
    <t>BEND JUSTERBAR D180 0°-22° SDR</t>
  </si>
  <si>
    <t>GRENRØR PRAGMA 200X160</t>
  </si>
  <si>
    <t>VASKEMASK.TRAKT M/VANNLÅS 40MM</t>
  </si>
  <si>
    <t>KULEV.H.SV.DN125/139.7 SV.END</t>
  </si>
  <si>
    <t>INNB.SIST DUOFIX3 HJ. H=112CM</t>
  </si>
  <si>
    <t>TOALETTBØRSTE COPENH. M/GLASS</t>
  </si>
  <si>
    <t>UNDERSKAP M/2 SKUF GRÅ TECH 80</t>
  </si>
  <si>
    <t>SPEIL PEARL 60X80 M/LYS FORSTØ</t>
  </si>
  <si>
    <t>FORDELERSKAP GV 1150 2434682 L</t>
  </si>
  <si>
    <t>BRANNSTENDER NOR LÅS 1 ENKEL</t>
  </si>
  <si>
    <t>ENDELOKK  42,4 GALV S60</t>
  </si>
  <si>
    <t>KUPLING FAST 88,9 005 RØD</t>
  </si>
  <si>
    <t>SNØSKUFFE 0160 FISKARS 141650</t>
  </si>
  <si>
    <t>ENDEBUNNER    STÅL 273,0 X 6,3</t>
  </si>
  <si>
    <t>BEND MA     135 MM 15GR</t>
  </si>
  <si>
    <t>FLENSERØR 150  L=200MM DUKTILT</t>
  </si>
  <si>
    <t>FLENSERØR 100 L=500 M/MURKRAVE</t>
  </si>
  <si>
    <t>FL.MUFFE SUPA MAXI 200 193-227</t>
  </si>
  <si>
    <t>KOBLING SC310W  9"BTG/250PVC F</t>
  </si>
  <si>
    <t>KRAVE 200MM SDR17 PE100 LANG 7</t>
  </si>
  <si>
    <t>RØRSTØTTE TRIFOT 50/75/110 MM</t>
  </si>
  <si>
    <t>RØR TUBOLIT 25X2.5MM ISOL.9MM</t>
  </si>
  <si>
    <t>AQUA PIPE RIR 28X4,0 50M KV</t>
  </si>
  <si>
    <t>SLUSEVENTIL U/BETJ. H  150 MM</t>
  </si>
  <si>
    <t>VEGGSKÅL SUBWAY COMPACT C+ 660</t>
  </si>
  <si>
    <t>AVLØPSBEND 220-300MM, LAUFEN</t>
  </si>
  <si>
    <t>SANITÆRBARK NATUR GROV   20LTR</t>
  </si>
  <si>
    <t>HØYSKAP GRÅ TECH 2DAY 40</t>
  </si>
  <si>
    <t>SPEILSK M/ STIKK, GRÅ MATT 60C</t>
  </si>
  <si>
    <t>HØYSKAP 165 V GRÅ MATT ALLDAY</t>
  </si>
  <si>
    <t>PUMPESØYLE KOMBI S1 H=500MM</t>
  </si>
  <si>
    <t>BEND IR90°42,4MM  S101 RØD F01</t>
  </si>
  <si>
    <t>SLANGE RIFLET GUMMI   3/4" RØD</t>
  </si>
  <si>
    <t>AVL.SL. 3/4"X 25 M, FLEKS. PVC</t>
  </si>
  <si>
    <t>JORDSPYD VINKELJERN Ø 60X 850</t>
  </si>
  <si>
    <t>BEND ADU.S.M/2 MUFFER     2" 9</t>
  </si>
  <si>
    <t>FLENSEMUFFE TYTON  300 DUKTILT</t>
  </si>
  <si>
    <t>BLINDFLENS 150 2"UTV/1.1/2"INV</t>
  </si>
  <si>
    <t>OVERGANG 400 GR.AVL/BET.SP.</t>
  </si>
  <si>
    <t>BEND PVC 225  5GR SDR21 PN12,5</t>
  </si>
  <si>
    <t>KUPPELRIST KRUL 65/12</t>
  </si>
  <si>
    <t>HETTE GALV. F/BLY TAKBESL.  75</t>
  </si>
  <si>
    <t>DUSJSETT RAINDANCE S 100 65 CM</t>
  </si>
  <si>
    <t>KOBBERRØR 12 X 1,0  25 M KVEIL</t>
  </si>
  <si>
    <t>MELLOMRING 200 -     2"  EPOXY</t>
  </si>
  <si>
    <t>HELDEKKENDE PORSELENSSERV 65 H</t>
  </si>
  <si>
    <t>GULVKLOSETT KOMPAS S-LÅS LIM 8</t>
  </si>
  <si>
    <t>SPEILSK M/ STIKK HVIT HG, 100C</t>
  </si>
  <si>
    <t>KONSOLL M/STØTTE JIRVA 500MM</t>
  </si>
  <si>
    <t>ISOLASJONSBOKS 57, 10-40PL</t>
  </si>
  <si>
    <t>FARTSHUMP SORT DEL 430X500X5</t>
  </si>
  <si>
    <t>HAGERIVE 14 TENNER 0514</t>
  </si>
  <si>
    <t>PRODUKTKATALOG HAVBRUK 2016 BR</t>
  </si>
  <si>
    <t>FOTPLATE KEE-KLAMP 42,4MM 62-7</t>
  </si>
  <si>
    <t>OVERG.KONS.219,1X6,3/114,3X3,6</t>
  </si>
  <si>
    <t>SVEISEFL. GL. DN32/42,4 PN16 N</t>
  </si>
  <si>
    <t>GRENRØR PRAGMA 250X160 F/PRAGM</t>
  </si>
  <si>
    <t>LØPEMUFFE PRAGMA 250MM</t>
  </si>
  <si>
    <t>REDUKSJON 300/250 X-STREAM</t>
  </si>
  <si>
    <t>KUM  RETT LØP 400 F/Ø400</t>
  </si>
  <si>
    <t>PUNKTAVLØP ACO SELF M/SP.LIST</t>
  </si>
  <si>
    <t>TAKDUSJSETT, KROM 93921000 FMM</t>
  </si>
  <si>
    <t>SPJELDV. EGO DN250 PN 10 LUG G</t>
  </si>
  <si>
    <t>VEGGSKÅL IFØ VITALIS 6675</t>
  </si>
  <si>
    <t>RØRGJENNOMFØRINGSPROF ELEMENT</t>
  </si>
  <si>
    <t>UNDERSKAP M/2 SKUF GRÅ TECH 60</t>
  </si>
  <si>
    <t>UNDERSKAP 70 HVIT HG ALLDAY AD</t>
  </si>
  <si>
    <t>HÅNDKLEHYLLE M/STANG 60CM DAYB</t>
  </si>
  <si>
    <t>GULVVARMERØR RIR 25X2,3 MM 34</t>
  </si>
  <si>
    <t>PUMPEAUTOMAT HWJ-202-EM-20 20L</t>
  </si>
  <si>
    <t>SPJELDV. 168,3 FIRELOCK  705 V</t>
  </si>
  <si>
    <t>RØRSTØTTE HERKULES Ø16-115MM</t>
  </si>
  <si>
    <t>OVERG.KONS. 88,9X3,2/ 42,4X2,6</t>
  </si>
  <si>
    <t>SVEISEFLENS DN 250/273,0  PN10</t>
  </si>
  <si>
    <t>SVEISEFLENS DN 250/273,0  PN16</t>
  </si>
  <si>
    <t>REDUKSJONSFLENS 200X100   PN10</t>
  </si>
  <si>
    <t>LÅSERING, BAIO, DN 150 DSR, ST</t>
  </si>
  <si>
    <t>RØR M/1 MUFFE 50X1000 EUROPIPE</t>
  </si>
  <si>
    <t>HELDEKKENDE PORSELENSSERV 85 H</t>
  </si>
  <si>
    <t>VEGGSIST.MONOLITH 2 BTW HVIT 1</t>
  </si>
  <si>
    <t>EKSP.KAR CUBEX  35 LTR 0,5 BAR</t>
  </si>
  <si>
    <t>ISOLASJONSBOKS 25, 30-40PL</t>
  </si>
  <si>
    <t>ALARMSKINNE</t>
  </si>
  <si>
    <t>SPR.SLANG.M/HODE HV.1220 10STK</t>
  </si>
  <si>
    <t>T-RØR IR 76,1MM S102 RØD F0102</t>
  </si>
  <si>
    <t>T-RØR KORT KEE-KLAMP 48,3 90GR</t>
  </si>
  <si>
    <t>RED.MUFFE WAGA DN 150 X 100 DU</t>
  </si>
  <si>
    <t>REDUKSJONSFLENS 100X 80   PN10</t>
  </si>
  <si>
    <t>FLENSERØR 200 L=500 M/MURKRAVE</t>
  </si>
  <si>
    <t>SKJØTEKOBLING SUPA MAXI DN200</t>
  </si>
  <si>
    <t>PAL UNIVERSALRØR A32MM X 3,0 M</t>
  </si>
  <si>
    <t>MELLOMRING 200 -  2"    S-1450</t>
  </si>
  <si>
    <t>HJØRNESERVANT PB 32X32 CM</t>
  </si>
  <si>
    <t>KLOSETT 5522 NAUTIC 6L. VEGG G</t>
  </si>
  <si>
    <t>KLOSETTSKÅL SUBWAY F/GULVMONT.</t>
  </si>
  <si>
    <t>INNB.SIST.DUOFIX BIDET H82 CM</t>
  </si>
  <si>
    <t>SERVANT D-CODE 50X22CM HØYRE 7</t>
  </si>
  <si>
    <t>MINIMØBEL PRO N HVIT HØYRE LAU</t>
  </si>
  <si>
    <t>VEGGBRAKETT HB-480 JUSTERBAR</t>
  </si>
  <si>
    <t>VARME.AVG. PL. 17MM 180X1150MM</t>
  </si>
  <si>
    <t>GRUPPEVENTIL STA-F   DN150 TA-</t>
  </si>
  <si>
    <t>SLANGETROMMEL 1/230 25M X 25MM</t>
  </si>
  <si>
    <t>T-RØR  60,3 TYPE 002 GALV</t>
  </si>
  <si>
    <t>SLANGE RIFLET GUMMI     1" RØD</t>
  </si>
  <si>
    <t>POWERPACK M18 FPP6A-502B 49334</t>
  </si>
  <si>
    <t>OVERG.KONS. 48,3X2,6/ 26,9X2,3</t>
  </si>
  <si>
    <t>GJENGEFL. SORT 1/2" PN40 EN109</t>
  </si>
  <si>
    <t>GJENGEFL. SORT 4" PN 10/16 DIN</t>
  </si>
  <si>
    <t>SVEISEKRAVE STÅL 168,3 X 4,5</t>
  </si>
  <si>
    <t>MUFFEBEND   100 45° TYTON</t>
  </si>
  <si>
    <t>KOBLING SC490W 400BTG/400PVC F</t>
  </si>
  <si>
    <t>JUSTERINGSRING PLAST H. 100 MM</t>
  </si>
  <si>
    <t>OVERGANG  PP DVO 315 TIL STND.</t>
  </si>
  <si>
    <t>REDUKSJON 250/150 X-STREAM</t>
  </si>
  <si>
    <t>GATEBOKS XB190 190X130 HELNOR</t>
  </si>
  <si>
    <t>RIST UNIDRAIN 1602  900 MM</t>
  </si>
  <si>
    <t>TO DELT KLAMMER PRIMET 276 MM</t>
  </si>
  <si>
    <t>DUSJSYSTEM M/TERMOSTAT IDEALRA</t>
  </si>
  <si>
    <t>SPJELDV. EGO DN150 PN 16 LUG G</t>
  </si>
  <si>
    <t>KULEV. 2-DELT FL. DN50 PN40 ST</t>
  </si>
  <si>
    <t>SERVANT KOMPOSITT 105 ALLDAY</t>
  </si>
  <si>
    <t>HELDEKKENDE PORSELENSSERV 100</t>
  </si>
  <si>
    <t>SERVANT M/HELSØYLE ALESSI ONE</t>
  </si>
  <si>
    <t>UNDERSKAP 85 GRÅ MATT ALLDAY</t>
  </si>
  <si>
    <t>HØYSKAP 165 H HVIT+TRE ALLDAY</t>
  </si>
  <si>
    <t>RØR ARJONFLOOR 20X1.9 PEX 250M</t>
  </si>
  <si>
    <t>RAMME/LUKE GV 1150 INNB 243467</t>
  </si>
  <si>
    <t>VARMLUFTSVIFTE SWH22 33KW80/60</t>
  </si>
  <si>
    <t>SKØTEHYLSE FOR ALARMTRÅD</t>
  </si>
  <si>
    <t>GIPSMØRTEL, BRANNSTØP</t>
  </si>
  <si>
    <t>ENDELOKK  60,3 GALV S60</t>
  </si>
  <si>
    <t>ANB.KL. 114,3X1.1/4" I.GJ. GLV</t>
  </si>
  <si>
    <t>SMØREMEMBRAN ARDEX S 1-K 16KG</t>
  </si>
  <si>
    <t>ANSATSNIPPEL STÅL SORT 1 1/2"</t>
  </si>
  <si>
    <t>STÅLBEND SØML. 323,9X 7,1 90GR</t>
  </si>
  <si>
    <t>SVEISEKRAVE STÅL  60,3 X 2,9</t>
  </si>
  <si>
    <t>BLINDFLENS   250 DUKTILT PN 10</t>
  </si>
  <si>
    <t>MUFFEBEND   200 30° TYTON</t>
  </si>
  <si>
    <t>UNIV.BØYLE A2 166-178MM</t>
  </si>
  <si>
    <t>BEND KAB.R2000  50MM 15GR SORT</t>
  </si>
  <si>
    <t>DYKKER PP200 M/STUSS</t>
  </si>
  <si>
    <t>TAKSLUK 50MM VAKUM M/LØVFANG L</t>
  </si>
  <si>
    <t>PURUS LINE TWIST 50MMX1000MM</t>
  </si>
  <si>
    <t>SPJELDV. EGO DN125 PN 16 LUG</t>
  </si>
  <si>
    <t>TILB.SL.V.KLAFF     DN150 PN16</t>
  </si>
  <si>
    <t>URINAL BP AVLØP TIL VEGG</t>
  </si>
  <si>
    <t>SERVANT D-CODE 50X22CM VENSTRE</t>
  </si>
  <si>
    <t>UNDERSK.M INNERSKUF 55 HV.H.GL</t>
  </si>
  <si>
    <t>SPEILSKAP IZA 90 HVIT HØYGL. S</t>
  </si>
  <si>
    <t>ANB.KL.  60,3X  3/4" I.GJ. RØD</t>
  </si>
  <si>
    <t>ENDEBUNN 42,4 X 1/2" RØD F0060</t>
  </si>
  <si>
    <t>ENDEBUNN 60,3 X 1/2" RØD</t>
  </si>
  <si>
    <t>SKILTHOLDER RETT Ø60/500X390</t>
  </si>
  <si>
    <t>SPARKELSPADE F/FUG</t>
  </si>
  <si>
    <t>FLISLIM ARDEX X 77 MICROTEC</t>
  </si>
  <si>
    <t>VERNEBRILLE SECUREFIT 200 MØRK</t>
  </si>
  <si>
    <t>SVEISENIPPEL SORT 4"X100MM STÅ</t>
  </si>
  <si>
    <t>T-RØR KORT KEE-KLAMP 42,4 90GR</t>
  </si>
  <si>
    <t>LØSFLENS SORT   DN  50/ 60,3</t>
  </si>
  <si>
    <t>FLEXRØR I KVEIL 26MM MEPLA</t>
  </si>
  <si>
    <t>KABELRØR FLEKSIBELT 110 TM</t>
  </si>
  <si>
    <t>GRENRØR PRAGMA 200/200 F/PRAGM</t>
  </si>
  <si>
    <t>DOBBELTMUFFE 250 X-STREAM</t>
  </si>
  <si>
    <t>RIST F/SLUK C/U 150 JOTI</t>
  </si>
  <si>
    <t>FORHØYNINGSRING PP 37MM</t>
  </si>
  <si>
    <t>DUSJSETT HYDRA M/CUBISTA TERM.</t>
  </si>
  <si>
    <t>VARERØR     54/48 MM</t>
  </si>
  <si>
    <t>RØR I KVEIL 26MM MT   4604.026</t>
  </si>
  <si>
    <t>LUFTEVENTIL 1.1/2"      S-1400</t>
  </si>
  <si>
    <t>GULVKLOSETT IFÖ SOLO P-LÅS 4L</t>
  </si>
  <si>
    <t>SERVANTBOLLE BACINO Ø42 CM</t>
  </si>
  <si>
    <t>MIKROBOBL.UTSK.1"VERTIKAL</t>
  </si>
  <si>
    <t>T-RØR 114,3X 88,9 S25 ORANGE</t>
  </si>
  <si>
    <t>KUPLING FAST 48,3 005 RØD</t>
  </si>
  <si>
    <t>ENDEBUNN 88,9 X 1/2" RØD</t>
  </si>
  <si>
    <t>SKILTHOLDER RETT Ø89/800X400</t>
  </si>
  <si>
    <t>SVEISEFLENS DN 200/219,1  PN25</t>
  </si>
  <si>
    <t>PAKNING 300 MM TYTON-SIT-PLUS</t>
  </si>
  <si>
    <t>FLENSE T-RØR 200X100 DUKTILT</t>
  </si>
  <si>
    <t>FLENSEBEND  150 11GR DUKTILT</t>
  </si>
  <si>
    <t>BLINDFLENS  250        2" GJ.</t>
  </si>
  <si>
    <t>BLINDFLENS 100 2"UTV/1.1/2"INV</t>
  </si>
  <si>
    <t>RED.KOPL. SUPA MAXI DN150/200</t>
  </si>
  <si>
    <t>ANB.MUFFE/SPISS DN150/170 BAIO</t>
  </si>
  <si>
    <t>OVERG.KORT PP 110-75  JOTIFLEX</t>
  </si>
  <si>
    <t>OVERGANG 315 GR.AVL/BET.MU.</t>
  </si>
  <si>
    <t>SKJØTEMUFFE 630 PP DVO</t>
  </si>
  <si>
    <t>LØPEMUFFE 500 X-STREAM</t>
  </si>
  <si>
    <t>SPJELDV. DN80  PN16 LUG M/DNV</t>
  </si>
  <si>
    <t>TILBAKESLAGSVENTIL 100MM</t>
  </si>
  <si>
    <t>KULEV.2-DELT M/GJ. 1 1/4" PN35</t>
  </si>
  <si>
    <t>KLOSETT SEVEN D S-LÅS STOR FOT</t>
  </si>
  <si>
    <t>SERVANT O NOVA COMP.500X250 VB</t>
  </si>
  <si>
    <t>SERVANT 50 CM RENOVA</t>
  </si>
  <si>
    <t>VEGGSKÅL COMPACT D-CODE 48CM</t>
  </si>
  <si>
    <t>VEGGSKÅL D-CODE 54,5 CM</t>
  </si>
  <si>
    <t>VANNLÅS IFØ CONTURA 370X450X90</t>
  </si>
  <si>
    <t>SPEIL M/RAMME, HVIT HG 60X60 E</t>
  </si>
  <si>
    <t>SPEIL OSPN60</t>
  </si>
  <si>
    <t>TOUCHLINE TERMOSTAT, ANALOG</t>
  </si>
  <si>
    <t>T-RØR 168,3 TYPE S20 ORANGE</t>
  </si>
  <si>
    <t>NKL TIL SPRHODE INFLT MONT V27</t>
  </si>
  <si>
    <t>T-RØR IR 60,3MM S102 RØD F0102</t>
  </si>
  <si>
    <t>T-RØR KEE-KLAMP 33,7MM    25-6</t>
  </si>
  <si>
    <t>SVEISEFLENS DN 100/108,0  PN16</t>
  </si>
  <si>
    <t>BLINDFLENS STÅL DN 100  PN40</t>
  </si>
  <si>
    <t>SVEISEFLENS PLAN SF DN32/42,4</t>
  </si>
  <si>
    <t>BEND MA      58 MM 67,5GR</t>
  </si>
  <si>
    <t>MUFFEBEND   100 22° TYTON</t>
  </si>
  <si>
    <t>DOBBELTMUFFE 110 M/2" GJ.AVST</t>
  </si>
  <si>
    <t>OVERGANG  PP DVO 250 TIL STND.</t>
  </si>
  <si>
    <t>REDUKSJON 400/300 X-STREAM</t>
  </si>
  <si>
    <t>ENDELOKK 150 X-STREAM</t>
  </si>
  <si>
    <t>IQ 600 PAKNINGSRING</t>
  </si>
  <si>
    <t>INSPEKSJONSKUM 400X160 DBL.GRE</t>
  </si>
  <si>
    <t>LECA SAFE 10 L VINTERSTRØ</t>
  </si>
  <si>
    <t>SPINDELFORL. 1,07 - 1,82 M XV2</t>
  </si>
  <si>
    <t>PURUS LINE TWIST 50MM X 600MM</t>
  </si>
  <si>
    <t>RENNE, ACO DRAIN S100K 1M</t>
  </si>
  <si>
    <t>DUSJTERMOSTAT KROM ZETA</t>
  </si>
  <si>
    <t>PAL UNIVERSALRØR EXTRA 25X3,5</t>
  </si>
  <si>
    <t>Q&amp;E FORDELER-KLIPS</t>
  </si>
  <si>
    <t>KULEV.3-DELT SV.END DN 50/60,3</t>
  </si>
  <si>
    <t>VEGGSKÅL SUBWAY 2.0 DF COMPACT</t>
  </si>
  <si>
    <t>URINAL VB OMNIA PRO ESTA HVIT</t>
  </si>
  <si>
    <t>SANITÆRBARK NATUR FIN    20LTR</t>
  </si>
  <si>
    <t>VANNLÅS F/UK/KU/KK BESLAG</t>
  </si>
  <si>
    <t>TOUCHLINE KONTROLLENHET 8</t>
  </si>
  <si>
    <t>BEND  88,9 90GR TYPE S10 GALV</t>
  </si>
  <si>
    <t>ANB.KL.  60,3X    1"M/I.GJ.GLV</t>
  </si>
  <si>
    <t>ANB.KL.  76,1X  3/4" I.GJ. RØD</t>
  </si>
  <si>
    <t>SPRNK.H TØRR SIDE K80 QR 300MM</t>
  </si>
  <si>
    <t>AUTOVERN SKIVE  115 X 40X5</t>
  </si>
  <si>
    <t>STÅLBEND SV.   219,1X 4,5 90GR</t>
  </si>
  <si>
    <t>BLINDFLENS STÅL DN 250  PN10</t>
  </si>
  <si>
    <t>BLINDFLENS   300 DUKTILT PN 10</t>
  </si>
  <si>
    <t>FLENSEBEND  150 45GR DUKTILT</t>
  </si>
  <si>
    <t>BEND HEINCOFLEX  150   5-51</t>
  </si>
  <si>
    <t>GRENRØR GR.AVL 400X200 PLAST</t>
  </si>
  <si>
    <t>OVERGANG 250 GR.AVL/BET.MU. KU</t>
  </si>
  <si>
    <t>SERVANT IFØ  SIGN.  ART. 7152</t>
  </si>
  <si>
    <t>ISOLASJONSBOKS 25, 10-24PL</t>
  </si>
  <si>
    <t>GUMMIKOMP. HB130   DN200 PN10</t>
  </si>
  <si>
    <t>OVERG. 219,1X168,3 S50 RØD</t>
  </si>
  <si>
    <t>ENDEL.  33,7 RØD</t>
  </si>
  <si>
    <t>FESTE F/SPR.SL GIPST U 10STK</t>
  </si>
  <si>
    <t>TRAPPEBUKK  2 TR. 0,46M ZARGES</t>
  </si>
  <si>
    <t>OVERG.KONS.139,7X4,0/ 60,3X2,9</t>
  </si>
  <si>
    <t>SVEISEFLENS DN 125/139,7  PN40</t>
  </si>
  <si>
    <t>MUFFEBEND   300 11° TYTON</t>
  </si>
  <si>
    <t>BLINDFLENS  300        2" GJ.</t>
  </si>
  <si>
    <t>MULTIKANAL ELEMENT 110 4 LØP</t>
  </si>
  <si>
    <t>BEND PP 500 15GR PRAGMA</t>
  </si>
  <si>
    <t>OVERGANG EKS. PRAGMA 250/160</t>
  </si>
  <si>
    <t>OVERGANG EKS.PRAGMA 250/200</t>
  </si>
  <si>
    <t>VARMERØR RIR 32 X 2,9 KVEIL A</t>
  </si>
  <si>
    <t>DØR M/FRONTMONT.</t>
  </si>
  <si>
    <t>SPJELDV. EGO DN 50 PN 16 LUG</t>
  </si>
  <si>
    <t>SERVANT YOTTA 37X34X15CM ALTER</t>
  </si>
  <si>
    <t>VEGGSKÅL VERO 2217090064</t>
  </si>
  <si>
    <t>UNDERSK.M/1 SKUFF 55 HVIT HG</t>
  </si>
  <si>
    <t>UNDERSK M/ 2 SK, EIK, 100CM EL</t>
  </si>
  <si>
    <t>SPEILSKAP 120 ATINA M/3DØRER M</t>
  </si>
  <si>
    <t>BRANNSTENDER NOR LÅS 1 DOBBEL</t>
  </si>
  <si>
    <t>SPJELDVENTIL 139,7 PN20  300</t>
  </si>
  <si>
    <t>BEND 168,3 45GR TYPE S11 ORANG</t>
  </si>
  <si>
    <t>LOKK GRØNT F/SANDKASSE 130L</t>
  </si>
  <si>
    <t>SANDKASSE 130L GRØNN</t>
  </si>
  <si>
    <t>MARKØR LANG LAST</t>
  </si>
  <si>
    <t>ALBUE STÅL SORT 2"</t>
  </si>
  <si>
    <t>SVEISEFLENS DN 300/323,9  PN16</t>
  </si>
  <si>
    <t>BLINDFLENS DN 100  PN 6</t>
  </si>
  <si>
    <t>BLINDFLENS STÅL DN  50  PN40</t>
  </si>
  <si>
    <t>BLINDFLENS STÅL DN  80  PN40</t>
  </si>
  <si>
    <t>KABELRØR FLEKSIBELT  50 TM</t>
  </si>
  <si>
    <t>SKJØTEMUFFE 250 PP DVO</t>
  </si>
  <si>
    <t>KABELKUM PLAST 900X600 H150MM</t>
  </si>
  <si>
    <t>SPINDELFORL.  46 -  65 CM  XS0</t>
  </si>
  <si>
    <t>TO-DELT KLAMMER VZ 273 MM</t>
  </si>
  <si>
    <t>RAINDANCE UNICA S150</t>
  </si>
  <si>
    <t>SLUSEVENTIL 100 MM V    S-1141</t>
  </si>
  <si>
    <t>SERVANT PB GLOW 560X440 BOLT/B</t>
  </si>
  <si>
    <t>SERVANT IFØ SENSE 1542 120CM 1</t>
  </si>
  <si>
    <t>UNDERSK M/ 2 SK, GRÅ MATT, 100</t>
  </si>
  <si>
    <t>UNDERSKAP 120 ALLDAY NATUR ADB</t>
  </si>
  <si>
    <t>GULVVARMESKAP 7-12, 205 MM</t>
  </si>
  <si>
    <t>ISOLASJONSBOKS 25, 60-90PL</t>
  </si>
  <si>
    <t>BEND 219,1 90GR TYPE S001 RØD</t>
  </si>
  <si>
    <t>KUPL FAST 139,7 TYPE 009 RØD</t>
  </si>
  <si>
    <t>TELESKOPSTATIV 1,3-3 M NOVIPRO</t>
  </si>
  <si>
    <t>KUMSTIGE 10 TRINN 3,0M ALUSTAR</t>
  </si>
  <si>
    <t>RØRSTØTTE VJ-98 LAVT HODE</t>
  </si>
  <si>
    <t>KRYSS KEE-KLAMP 48,3MM    26-8</t>
  </si>
  <si>
    <t>STÅLBEND SØML. 168,3X 6,3 90GR</t>
  </si>
  <si>
    <t>FLENSEBEND  100 45GR DUKTILT</t>
  </si>
  <si>
    <t>MUFFEBEND   100 30° TYTON</t>
  </si>
  <si>
    <t>RED.KOPL. SUPA MAXI DN100/150</t>
  </si>
  <si>
    <t>BEND PE-100 SDR11 180 MM 30GR</t>
  </si>
  <si>
    <t>OVERGANG EKS. PRAGMA 315/250</t>
  </si>
  <si>
    <t>ANLEGGSGJERDE ORANGE 1,2X50M</t>
  </si>
  <si>
    <t>SLUSEV.DN100 AQ. H. M/SERVVENT</t>
  </si>
  <si>
    <t>SPEILSK M/ STIKK, EIK, 60CM EL</t>
  </si>
  <si>
    <t>SIDEPANEL NEWDAY F/SPEILSKAP 2</t>
  </si>
  <si>
    <t>BEREDER FERROTERM R- 40 T,CTC</t>
  </si>
  <si>
    <t>BEREDER FERROTERM R-300 S,CTC</t>
  </si>
  <si>
    <t>VARMEPAKKA VP3 0-300M2 F/GULVV</t>
  </si>
  <si>
    <t>ANB.KL.  76,1X 42,4 RILLE GALV</t>
  </si>
  <si>
    <t>TILB.SL.VENTIL 114,3 TYPE 717</t>
  </si>
  <si>
    <t>SVEISETRÅD TIG 100 2,0 MM STÅL</t>
  </si>
  <si>
    <t>VEIRIVE 0644 FISKARS</t>
  </si>
  <si>
    <t>OVERG.KONS.323,9X7,1/273,0X6,3</t>
  </si>
  <si>
    <t>GJENGEFL. SORT 3/4" PN40 EN109</t>
  </si>
  <si>
    <t>BLINDFLENS STÅL DN  20  PN40</t>
  </si>
  <si>
    <t>GRENRØR MA  110X 75 MM 67,5GR</t>
  </si>
  <si>
    <t>JUSTERINGSRING PRO1000 BK</t>
  </si>
  <si>
    <t>DOBBELTMUFFE 500 X-STREAM</t>
  </si>
  <si>
    <t>ANB.KLAMMER  160X    1"X1.1/4"</t>
  </si>
  <si>
    <t>KONSOLL DOBBEL VZ 41X41X800 MM</t>
  </si>
  <si>
    <t>DUSJSETT VARIO ECOS.SETT 65CM</t>
  </si>
  <si>
    <t>RØR-I-RØR 12 MM 200 M KVEIL SA</t>
  </si>
  <si>
    <t>GIR F/EGO SPJELDV. DN150</t>
  </si>
  <si>
    <t>KULEV. 2-DELT FL. DN65 PN16</t>
  </si>
  <si>
    <t>INNBYGGINGSIST. RAPID SL113 CM</t>
  </si>
  <si>
    <t>UNDERSKAP M/2 SKUF WENGE 100</t>
  </si>
  <si>
    <t>STYRESKAP THERMIA ATEC STND</t>
  </si>
  <si>
    <t>RED.KUPL 114,3X 88,9 RØD  750</t>
  </si>
  <si>
    <t>SPJELDV.  88,9 FIRELOCK  705 V</t>
  </si>
  <si>
    <t>SLANGE KLAR PLAST 1.1/4" 32/42</t>
  </si>
  <si>
    <t>BEAM ALLIANCE 675 SC</t>
  </si>
  <si>
    <t>LOKKINNLEGG L136 NOVIPRO 10000</t>
  </si>
  <si>
    <t>PLUGG STÅL SORT 2"</t>
  </si>
  <si>
    <t>MUFFE STÅL GALV 2"</t>
  </si>
  <si>
    <t>SVEISEFLENS DN 300/323,9  PN10</t>
  </si>
  <si>
    <t>SPAREFL STR.F F/PVC/PE 200/225</t>
  </si>
  <si>
    <t>SKJØTEKOPL.HYMAX DN250/272-305</t>
  </si>
  <si>
    <t>LÅSERING, BAIO, DN 100 DSR, ST</t>
  </si>
  <si>
    <t>RØR-PROBLEMLØSER SORT  75MM</t>
  </si>
  <si>
    <t>ALBUE EL. SDR11 225 90GR GEF+</t>
  </si>
  <si>
    <t>T-RØR 63-26-63 MM MEPLA</t>
  </si>
  <si>
    <t>ANB.KLAMMER 225 X     2"   AVK</t>
  </si>
  <si>
    <t>TAKBESLAG SKRÅ BLY 110</t>
  </si>
  <si>
    <t>KOMPL.AVL.ARM.MOD.1000UNIDRAIN</t>
  </si>
  <si>
    <t>SLUK 75MM, 800MM GAVEL</t>
  </si>
  <si>
    <t>GJENGESTAG M27 X 1000 VZ 8.8</t>
  </si>
  <si>
    <t>GJENGESTAG M20 X 1000 ELZN 8.8</t>
  </si>
  <si>
    <t>KONSOLL DOBBEL VZ 41X41X500 MM</t>
  </si>
  <si>
    <t>KJØLERØR CU 1/2"X0,81 15M KV.</t>
  </si>
  <si>
    <t>RØR I RØR MULTIPEX® 15MM ISOL.</t>
  </si>
  <si>
    <t>SETEV.SDNR RL DN50 PN16 GGG40</t>
  </si>
  <si>
    <t>URINAL IFØ 4125 M/OLJELÅS</t>
  </si>
  <si>
    <t>UNDERSKAP 60 ATINA M/2 SKUFFER</t>
  </si>
  <si>
    <t>BEREDER FERROTERM I- 20  CTC</t>
  </si>
  <si>
    <t>FLENSEADAPT.  60,3 M/SKIV SORT</t>
  </si>
  <si>
    <t>ANB.KL. 219,1X 88,9 RILLET RØD</t>
  </si>
  <si>
    <t>FLENS M/RILLE 114,3 PN10/16GLV</t>
  </si>
  <si>
    <t>SLANGEVOGN METALL 60</t>
  </si>
  <si>
    <t>FARTSHUMP F/KABEL 1000X250X5MM</t>
  </si>
  <si>
    <t>LØSFLENS SORT   DN 125/139,7</t>
  </si>
  <si>
    <t>DOBBELTMUFFE DN200 TYTON STJ.</t>
  </si>
  <si>
    <t>KUMGJENNOMFØRING F945 160MM BO</t>
  </si>
  <si>
    <t>RØR M/1 MUFF  75X1000 EUROPIPE</t>
  </si>
  <si>
    <t>RED. PE 160 X 140 SDR11 LANG</t>
  </si>
  <si>
    <t>GRENRØR PRAGMA 315/200</t>
  </si>
  <si>
    <t>OVERGANG EKS. PRAGMA 400/315</t>
  </si>
  <si>
    <t>WAVIN 600 MM LOKK M/HÅNDTAK</t>
  </si>
  <si>
    <t>BARKDUK HAGE SORT 1X15M</t>
  </si>
  <si>
    <t>LOKK SELVLÅS. M/TETTE SP.HULL</t>
  </si>
  <si>
    <t>RIST UNIDRAIN 1601  900 MM</t>
  </si>
  <si>
    <t>GJENGESTAG M30 X 1000 VZ 8.8</t>
  </si>
  <si>
    <t>TO-DELT KLAMMER VZ 139-141</t>
  </si>
  <si>
    <t>DUSJSETT KROM NEXT</t>
  </si>
  <si>
    <t>MELLOMRING 200 2"UTV/1.1/2"INV</t>
  </si>
  <si>
    <t>KLOSETT DURASTYLE S-LÅS 010801</t>
  </si>
  <si>
    <t>MONTASJESENTRAL MX18HT</t>
  </si>
  <si>
    <t>CS-NZ9SKE PANASONIC INNEDEL 19</t>
  </si>
  <si>
    <t>CU-NZ9SKE PANASONIC UTEDEL 193</t>
  </si>
  <si>
    <t>KRYMPEMUFFE 225MM PEH</t>
  </si>
  <si>
    <t>KUPL FLEX 139,7 TYPE 75 ORANGE</t>
  </si>
  <si>
    <t>BEND  48,3 45GR TYPE S11 GALV</t>
  </si>
  <si>
    <t>BEND  60,3 45GR TYPE 003 GALV</t>
  </si>
  <si>
    <t>STÅLBEND SØML. 133,0X 4,0 90GR</t>
  </si>
  <si>
    <t>T-RØR STÅL 76,1 X 4,5MM EN 102</t>
  </si>
  <si>
    <t>SVEISEFL. GL. DN400/406,4 PN10</t>
  </si>
  <si>
    <t>ROTTESPERRE MA DN100 KOMPLETT</t>
  </si>
  <si>
    <t>FLENSESPISS  150 DUKTILT PN 10</t>
  </si>
  <si>
    <t>REDUKSJONSFLENS 250X200   PN10</t>
  </si>
  <si>
    <t>FLENSEOVERG. 100X 80 DUKTILT</t>
  </si>
  <si>
    <t>MUFFEBEND   250 11° TYTON</t>
  </si>
  <si>
    <t>FLENSERØR 150 L=500 MM DUKTILT</t>
  </si>
  <si>
    <t>ENDEKAPPE PE  90MM SDR11 LANG</t>
  </si>
  <si>
    <t>BEND PP 500 30GR PRAGMA</t>
  </si>
  <si>
    <t>REDUKSJON 300/150 X-STREAM</t>
  </si>
  <si>
    <t>STOPPEKRANBOKS M/FL.RAMME</t>
  </si>
  <si>
    <t>RIST PLATINUM 1000MM</t>
  </si>
  <si>
    <t>SHOWERPIPE RAINDANCE AIR</t>
  </si>
  <si>
    <t>KJØLERØR CU 1/4"X0,76 15M KV.</t>
  </si>
  <si>
    <t>ALUPEX RØR 15MM, KV.5M TECTITE</t>
  </si>
  <si>
    <t>E</t>
  </si>
  <si>
    <t>SERVANT IFØ      1118  450X400</t>
  </si>
  <si>
    <t>GULVV.RØR 20X2.0 KVEIL Á 600M</t>
  </si>
  <si>
    <t>TOUCHLINE KONTROLLENHET 4</t>
  </si>
  <si>
    <t>HASPEL F/WIRSBO PE-PEXRØR NR 1</t>
  </si>
  <si>
    <t>SAMLEMUFFE Ø75MM W441001</t>
  </si>
  <si>
    <t>CLIMALINE BAKKESTATIV 400MM</t>
  </si>
  <si>
    <t>KUPLING FAST 168,3  005 RØD</t>
  </si>
  <si>
    <t>KUPL.FLEX 42,4 ORANGE TYPE 75</t>
  </si>
  <si>
    <t>HØYTR.VASKER P 160.2-15 X-TRA</t>
  </si>
  <si>
    <t>TJÆREDREV SPUNNET A 4 KG</t>
  </si>
  <si>
    <t>GRENRØR GR.AVL 315X125 PLAST</t>
  </si>
  <si>
    <t>REDUKTION 75/50MM SILENT PP</t>
  </si>
  <si>
    <t>KRAVE 250MM SDR17 PE100 LANG 7</t>
  </si>
  <si>
    <t>STAKE OG SPYLEKUM PP 200 X 315</t>
  </si>
  <si>
    <t>KUM PRAGMA DBL.GREN 160 F/Ø400</t>
  </si>
  <si>
    <t>KOBBERRØR 15 X 1,0  25 M KVEIL</t>
  </si>
  <si>
    <t>SPJELDV. DN100 PN16 LUG M/DNV</t>
  </si>
  <si>
    <t>KLOSETT 5500 NAUTIC 6L.SILIK G</t>
  </si>
  <si>
    <t>GATEVARMERØR 25MM SNOWFLEX</t>
  </si>
  <si>
    <t>BEND 168,3 90GR TYPE S001 GALV</t>
  </si>
  <si>
    <t>AVFALLSBEHOLDER GRØNN 60 LITER</t>
  </si>
  <si>
    <t>T-RØR SIDEJUST. KEE KLAMP 48,3</t>
  </si>
  <si>
    <t>STÅLBEND SØML.  76,1X 6,3 90GR</t>
  </si>
  <si>
    <t>OVERG.EKS.114,3X3,6/ 88,9X 3,2</t>
  </si>
  <si>
    <t>SVEISEFLENS DN  32/ 42,4  PN 6</t>
  </si>
  <si>
    <t>SVEISEFLENS DN 125/139,7  PN 6</t>
  </si>
  <si>
    <t>SVEISEFLENS DN 150/159,0  PN16</t>
  </si>
  <si>
    <t>FLENSEBEND  150 22GR DUKTILT</t>
  </si>
  <si>
    <t>MUFFEBEND   150 90GR TYTON</t>
  </si>
  <si>
    <t>SKJØTEKOPL.HYMAX DN300/315-347</t>
  </si>
  <si>
    <t>FLENSEMUFFE HYMAX 200 215-249</t>
  </si>
  <si>
    <t>GRENRØR 110/160 45GR ISOVARM</t>
  </si>
  <si>
    <t>AVSTANDSHOLDER 2+2 110 MM</t>
  </si>
  <si>
    <t>BEND 200 X 90 GR. X-STREAM</t>
  </si>
  <si>
    <t>REDUKSJON 400/200 X-STREAM</t>
  </si>
  <si>
    <t>NØKKEL FU          8112 FURNES</t>
  </si>
  <si>
    <t>ANB.KLAMMER  110X    1"X1.1/4"</t>
  </si>
  <si>
    <t>SPINDELFORLENGER, TELESKOPISK</t>
  </si>
  <si>
    <t>LOKK INNV PP M/HÅNDTAK 630 BK</t>
  </si>
  <si>
    <t>TAPPEVANNSKAP TYPE 2-118</t>
  </si>
  <si>
    <t>GIR F/EGO SPJELDV. DN200</t>
  </si>
  <si>
    <t>SPJELDV. DN150 PN16 LUG M/DNV</t>
  </si>
  <si>
    <t>TILB.SL.V.KLAFF     DN 65 PN16</t>
  </si>
  <si>
    <t>MELLOMRING 250 -     2"  EPOXY</t>
  </si>
  <si>
    <t>SERVANT 55 CM RENOVA</t>
  </si>
  <si>
    <t>SERVANT IFØ SIGN 7442 HVIT 60C</t>
  </si>
  <si>
    <t>SYSTEMPLATER COMPACT 14/10,5MM</t>
  </si>
  <si>
    <t>VINGEPUMPE   1" SIGMA NR.2 KBN</t>
  </si>
  <si>
    <t>DYKKPUMPE 4" SP2A-23 3-FAS</t>
  </si>
  <si>
    <t>BEND  76,1 45GR TYPE S11 GALV</t>
  </si>
  <si>
    <t>ENDEBUNN 88,9 X 1 1/4 " RØD</t>
  </si>
  <si>
    <t>VERKTØYVOGN 3 HYLLER ORANGE</t>
  </si>
  <si>
    <t>TRAPP 10 TR. 2,5M C621 XL</t>
  </si>
  <si>
    <t>KNIV BRYTEBLAD 18 MM OLFA L-5</t>
  </si>
  <si>
    <t>PRISBOK INDUSTRI 2017 (12 STK</t>
  </si>
  <si>
    <t>STÅLBEND SØML. 127,0X 4,0 90GR</t>
  </si>
  <si>
    <t>FLENSEMUFFE WAGA DN300 STPJ. M</t>
  </si>
  <si>
    <t>KUPLING MEGA 158-193  DN150</t>
  </si>
  <si>
    <t>BEND PP  50  0-90 GR. JOTIFLEX</t>
  </si>
  <si>
    <t>LØPEMUFFE PP 500 PRAGMA</t>
  </si>
  <si>
    <t>SLUK BUNNUT. DN75 3X32/40 5266</t>
  </si>
  <si>
    <t>KONSOLL BDL 41 X 21MM 600MM VZ</t>
  </si>
  <si>
    <t>TO-DELT KLAMMER VZ 406 MM</t>
  </si>
  <si>
    <t>TAKDUSJSETT HÅNDD.OG KRAN</t>
  </si>
  <si>
    <t>RØR 25X2,5 (50 M) PN10 UNIPIPE</t>
  </si>
  <si>
    <t>SETEV.SDNR RL DN65 PN16 GGG40</t>
  </si>
  <si>
    <t>SERVANT 45 CM RENOVA</t>
  </si>
  <si>
    <t>VENTILBOKS Ø125 3 STUSS/12MM</t>
  </si>
  <si>
    <t>VIFTEKONV. PCW232S 2,9KW</t>
  </si>
  <si>
    <t>PUMPESØYLE MAXI S2 H=500MM</t>
  </si>
  <si>
    <t>SL.TROMMEL ITA TYPE I/210 25M</t>
  </si>
  <si>
    <t>BINDSTYKKE INNVENDIG Ø60 MM</t>
  </si>
  <si>
    <t>RENSEPLUGG FOAM PIG Ø250 L=430</t>
  </si>
  <si>
    <t>STØPEMASSE ARDEX AM 100</t>
  </si>
  <si>
    <t>ENDEBUNNER    STÅL 323,9 X 7,1</t>
  </si>
  <si>
    <t>T-RØR STÅL 60,3 X 4,5MM EN 102</t>
  </si>
  <si>
    <t>SVEISEFLENS DN 150/168,3  PN 6</t>
  </si>
  <si>
    <t>APPARATRØR MA  50X500 MM RETT</t>
  </si>
  <si>
    <t>FLENSEKRYSS 150X100 M/BR.AVST.</t>
  </si>
  <si>
    <t>UNION LANG F/PE-50  75 X 75 MM</t>
  </si>
  <si>
    <t>FLENSEMUFFE HYMAX 100 108-143</t>
  </si>
  <si>
    <t>TOPPRING F/FLETTEL. TEGRA 1000</t>
  </si>
  <si>
    <t>LOKK M/RIBBER F630 STIGERØR BK</t>
  </si>
  <si>
    <t>RAMME UNIDRAIN 1500 L=900 H=12</t>
  </si>
  <si>
    <t>TELESKOP HÅNDST. F/NØKKELTOPP</t>
  </si>
  <si>
    <t>GIR F/EGO SPJELDV. DN100-DN125</t>
  </si>
  <si>
    <t>KULEV. 2-DELT FL. DN20 PN40</t>
  </si>
  <si>
    <t>KULEV.3-DELT SV.END DN 40/48,3</t>
  </si>
  <si>
    <t>LIM COMPACT 25KG</t>
  </si>
  <si>
    <t>EKSP.KAR CUBEX 80 LTR  1,0 BAR</t>
  </si>
  <si>
    <t>ISOLASJONSBOKS 57, 60-90PL</t>
  </si>
  <si>
    <t>SANDBEHOLDER M/SPADE</t>
  </si>
  <si>
    <t>AUTOVERN SKIVE  115X40X5</t>
  </si>
  <si>
    <t>KUMSTIGE 12 TRINN 3,6M ALUSTAR</t>
  </si>
  <si>
    <t>STÅLBEND SØML. 108,0X 3,6 90GR</t>
  </si>
  <si>
    <t>LØSFLENS SORT   DN 150/168,3</t>
  </si>
  <si>
    <t>BLINDFLENS DN  80  PN 6</t>
  </si>
  <si>
    <t>FLENSEBEND  200 90GR DUKTILT</t>
  </si>
  <si>
    <t>FL.MUFFE 200/225 SUPAPLUS PN10</t>
  </si>
  <si>
    <t>RØR M/1 MUFF 110X1000 EUROPIPE</t>
  </si>
  <si>
    <t>RØR PE-80 20MM SDR11 KV. A 100</t>
  </si>
  <si>
    <t>FLEXRØR I KVEIL 20MM MEPLA</t>
  </si>
  <si>
    <t>FUNDAMENT STÅL ØRSTA H=1250MM</t>
  </si>
  <si>
    <t>DEMPE-/TETTERING F/NS-RAMMER</t>
  </si>
  <si>
    <t>TO-DELT KLAMMER VZ 315 MM NR:4</t>
  </si>
  <si>
    <t>SPJELDV. DN65  PN16 LUG M/DNV</t>
  </si>
  <si>
    <t>SETEVENT. BELGTETT. DN 25 PN25</t>
  </si>
  <si>
    <t>SERVANT INTRA ENDURA 2</t>
  </si>
  <si>
    <t>TØRKEPAPIR ENMOTION PK A 6 STK</t>
  </si>
  <si>
    <t>KRAKK, HVIT PLAST SPIRELLA VIV</t>
  </si>
  <si>
    <t>ISOL.RØRSETT 1/4"-3/8" 7MTR</t>
  </si>
  <si>
    <t>GULVLIM, 10 LITER</t>
  </si>
  <si>
    <t>KRYMPEMUFFE 160MM PEH</t>
  </si>
  <si>
    <t>DYKKPUMPE SQ 2-100  3" 1-FAS 2</t>
  </si>
  <si>
    <t>BRANNPOST 3/160 30M X 19MM</t>
  </si>
  <si>
    <t>LENSEPUMPESLANGE 32 MM X 20 M</t>
  </si>
  <si>
    <t>SVEISETRÅD CROMATIG 316 2,0 MM</t>
  </si>
  <si>
    <t>KUMSTIGE  4 TRINN 1,2M ALUSTAR</t>
  </si>
  <si>
    <t>ALUMINIUMSSKUFFE 0135</t>
  </si>
  <si>
    <t>OVERG.KONS. 60,3X2,9/ 26,9X2,3</t>
  </si>
  <si>
    <t>OVERG.EKS. 88,9X3,2/ 76,1X 2,9</t>
  </si>
  <si>
    <t>SVEISEFLENS DN  50/ 57,0  PN16</t>
  </si>
  <si>
    <t>SVEISEFL. GL. DN15/21,3 PN16 N</t>
  </si>
  <si>
    <t>SVEISEFL. GL. DN350/355,6 PN16</t>
  </si>
  <si>
    <t>APPARATRØR MA  75X500 MM RETT</t>
  </si>
  <si>
    <t>FLENSEKRYSS  100     DUKTILT E</t>
  </si>
  <si>
    <t>FLENSERØR 100 L=1000MM DUKTILT</t>
  </si>
  <si>
    <t>SKJØTEKOPL.SUPA MAXI DN150 159</t>
  </si>
  <si>
    <t>KRYMPEMUFFE DN 100 235-100 MM</t>
  </si>
  <si>
    <t>BEND PP  32  0-90 GR. JOTIFLEX</t>
  </si>
  <si>
    <t>GRENRØR 110/50MM SILENT PP 45°</t>
  </si>
  <si>
    <t>LØPEMUFFE 280 F/PVC TRYKKRØR P</t>
  </si>
  <si>
    <t>GRENRØR PRAGMA 400X160 F/PRAGM</t>
  </si>
  <si>
    <t>IQ 1000 PAKNINGSRING</t>
  </si>
  <si>
    <t>KUM PRAGMA DBL.GREN 200 F/Ø400</t>
  </si>
  <si>
    <t>SLUK 50MM, 800MM SIDE LAV</t>
  </si>
  <si>
    <t>SEKSKANTSKRUE VZ 8.8 16X180</t>
  </si>
  <si>
    <t>DUSJSYSTEM EUPHORIA 180 M/TERM</t>
  </si>
  <si>
    <t>RØR MULTIPEX 22X3,0 MM ISOLERT</t>
  </si>
  <si>
    <t>KULEV.H.SV.ENGANGS DN 80/ 88,9</t>
  </si>
  <si>
    <t>KULEV. 2-DELT FL. DN100 PN16 S</t>
  </si>
  <si>
    <t>Y-TILBAKESLAGSVENTIL 1" PN40 B</t>
  </si>
  <si>
    <t>SERVANT PB 11187-01    435X285</t>
  </si>
  <si>
    <t>UNDERSKAP 120DBL ALLDAY NATUR</t>
  </si>
  <si>
    <t>GULVVARMEPLATE 20 1200X800X30</t>
  </si>
  <si>
    <t>GULVVARMESKAP 2- 6, 205 MM</t>
  </si>
  <si>
    <t>MASTIK RULL 30M</t>
  </si>
  <si>
    <t>FILTER  76,1 VIC 732 ORANGE</t>
  </si>
  <si>
    <t>ENDEBUNN 60,3 X 1 " GALV</t>
  </si>
  <si>
    <t>STÅLBEND SØML. 193,7X 5,6 90GR</t>
  </si>
  <si>
    <t>BLINDFLENS STÅL DN 300  PN10</t>
  </si>
  <si>
    <t>BLINDFLENS STÅL DN 250  PN16</t>
  </si>
  <si>
    <t>FLENSEMUFFE 150 MM M/MURKRAVE</t>
  </si>
  <si>
    <t>FLENSEOVERG. 200X100 DUKTILT S</t>
  </si>
  <si>
    <t>FLENSEBEND  100 11GR DUKTILT</t>
  </si>
  <si>
    <t>FL.MUFFE DN 150/180 HAWLE 0400</t>
  </si>
  <si>
    <t>VENTIL, SLUSE, BAIO, DN 100 PN</t>
  </si>
  <si>
    <t>GRENRØR PRAGMA 315X315</t>
  </si>
  <si>
    <t>KABELKUM MELLOMRING 1310X610 U</t>
  </si>
  <si>
    <t>INSPEKSJONSKUM 400X110 DBL.GRE</t>
  </si>
  <si>
    <t>RAMME OG LOKK UF 15/UT 15</t>
  </si>
  <si>
    <t>KUPPELRIST F/425MM M/SKJØRT</t>
  </si>
  <si>
    <t>GIR F/EGO SPJELDV. DN40-DN80</t>
  </si>
  <si>
    <t>SPJELDV. DN125 PN16 LUG M/DNV</t>
  </si>
  <si>
    <t>SKYVESPJELD DN200 MOD.AB CMO G</t>
  </si>
  <si>
    <t>KULEV.H.SV.F/ANBOR.DN 50/ 60,3</t>
  </si>
  <si>
    <t>BOLIGBEREDER RL200 1,95KW OSO</t>
  </si>
  <si>
    <t>UNIVERSALRØR X16 KVEIL Á 500 M</t>
  </si>
  <si>
    <t>VENTIL(3 STUSS TILLUFT)Ø125</t>
  </si>
  <si>
    <t>NILAIR INNLØPSRING TIL UNIBOX</t>
  </si>
  <si>
    <t>KRYMPEMUFFE 180MM PEH</t>
  </si>
  <si>
    <t>SL.TROMMEL ITA TYPE I/225 30M</t>
  </si>
  <si>
    <t>T-RØR 219,1 TYPE 002 RØD</t>
  </si>
  <si>
    <t>ENDEBUNN 48,3 X 1/2" RØD F0060</t>
  </si>
  <si>
    <t>RØRPAKKE 3 MONTERINGSSETT(16M)</t>
  </si>
  <si>
    <t>PLATESAKS VENSTRE TECOS I BELT</t>
  </si>
  <si>
    <t>STIKKSPADE LITEN 0032 FISKARS</t>
  </si>
  <si>
    <t>T-RØR SIDEJUST. KEE KLAMP 42,4</t>
  </si>
  <si>
    <t>STÅLBEND SØML.  38,0X 2,6 90GR</t>
  </si>
  <si>
    <t>OVERG.EKS. 60,3X2,9/ 42,4X 2,6</t>
  </si>
  <si>
    <t>OVERG.EKS. 88,9X3,2/ 60,3X 2,9</t>
  </si>
  <si>
    <t>OVERG.EKS.139,7X4,0/114,3X 3,6</t>
  </si>
  <si>
    <t>SVEISEFL. GL. DN250/273,0 PN16</t>
  </si>
  <si>
    <t>BLINDFLENS STÅL DN  65  PN40 E</t>
  </si>
  <si>
    <t>BLINDFLENS STÅL DN 150  PN40</t>
  </si>
  <si>
    <t>APPARATRØR MA 110X500 MM RETT</t>
  </si>
  <si>
    <t>FLENSEOVERG. 250X150 DUKTILT</t>
  </si>
  <si>
    <t>FLENSEOVERG. 250X200 DUKTILT</t>
  </si>
  <si>
    <t>FLENSEBEND  200 45GR DUKTILT</t>
  </si>
  <si>
    <t>ANB.KL.PVC/PE 110XZAK46</t>
  </si>
  <si>
    <t>KUMGJENNOMFØRING F945 200MM BO</t>
  </si>
  <si>
    <t>RØR-PROBLEMLØSER SORT 100MM LG</t>
  </si>
  <si>
    <t>SKJØTEMUFFE 500 PP DVO</t>
  </si>
  <si>
    <t>FLETTELISE CS ANL.UNDERLAG F/</t>
  </si>
  <si>
    <t>TAKBESLAG RETT BLY 110</t>
  </si>
  <si>
    <t>SLUK PP 75  90GR M/ANB.   JAFO</t>
  </si>
  <si>
    <t>RØR I KVEIL 32MM MT   4604.032</t>
  </si>
  <si>
    <t>SPJELDV. DN200 PN10 LUG M/DNV</t>
  </si>
  <si>
    <t>KLAFF TILBAKESL.VENT 1" PN16 B</t>
  </si>
  <si>
    <t>SERVANT SEVEN D HELDEK. 800</t>
  </si>
  <si>
    <t>SERVANT IFØ 2762-0044  HVIT</t>
  </si>
  <si>
    <t>SERVANT IFØ SIGN 7742 HVIT</t>
  </si>
  <si>
    <t>BETJ.PL.OMEGA20 HVIT/MATT/MATT</t>
  </si>
  <si>
    <t>SPARKELMASSE COMFORT FLOW</t>
  </si>
  <si>
    <t>KRYMPEMUFFE 140MM PEH</t>
  </si>
  <si>
    <t>BRANNSKAP 25M X 3/4" 853X853MM</t>
  </si>
  <si>
    <t>NIV.STANG ALU. 5 M TC2</t>
  </si>
  <si>
    <t>T-RØR STÅL SORT 1 1/2"</t>
  </si>
  <si>
    <t>SVIVELFESTE KEE-KLAMP 48,3MM</t>
  </si>
  <si>
    <t>STÅLBEND SØML. 88,9X 3,2  90GR</t>
  </si>
  <si>
    <t>T-RØR STÅL 114,3 X 4,5MM EN 10</t>
  </si>
  <si>
    <t>OVERG.KONS.273,0X6,3/168,3X4,5</t>
  </si>
  <si>
    <t>OVERG.EKS.168,3X4,5/114,3X 3,6</t>
  </si>
  <si>
    <t>FL.MUFFE DN  80/ 75 HAWLE 0400</t>
  </si>
  <si>
    <t>STØTTEHYLSE INNV. 125 SDR 11</t>
  </si>
  <si>
    <t>ANB.MUFFE 100 M/1XZAK46 UTTAK</t>
  </si>
  <si>
    <t>LÅSERING, BAIO, DN 160 PE, STR</t>
  </si>
  <si>
    <t>RØR M/1 MUFFE 50X 500 EUROPIPE</t>
  </si>
  <si>
    <t>ALBUE PE 200MM 90GR SDR11 LANG</t>
  </si>
  <si>
    <t>REDUKSJON 200X110 X-STREAM</t>
  </si>
  <si>
    <t>ANB.KLAMMER 225 X 1.1/4"   AVK</t>
  </si>
  <si>
    <t>LOKK M/RIBBER F630 STIGERØR RB</t>
  </si>
  <si>
    <t>KINALOKK F/400 STIGERRØRSMUFFE</t>
  </si>
  <si>
    <t>TAKBESLAG SKRÅ BLY  75</t>
  </si>
  <si>
    <t>SLUK 50MM, 800MM GAVEL</t>
  </si>
  <si>
    <t>TO-DELT KLAMMER VZ 323 MM</t>
  </si>
  <si>
    <t>VANNMÅLERKONS.DBL.2X10³ HORI.</t>
  </si>
  <si>
    <t>GROVFILTER DN50 PN10 (PN4) RL</t>
  </si>
  <si>
    <t>KLOSETT IFØ SIGN FIX 6832 KORT</t>
  </si>
  <si>
    <t>GUMMIKOMP. HB130   DN 32 PN16</t>
  </si>
  <si>
    <t>FLASKESKAP F/GASS 2X11 KG</t>
  </si>
  <si>
    <t>DYKKPUMPE 4" SP2A-18 3-FAS</t>
  </si>
  <si>
    <t>SPJELDVENTIL 168,3 PN20  300 V</t>
  </si>
  <si>
    <t>KUPL.FLEX QUICK 168,3 177NORAN</t>
  </si>
  <si>
    <t>VARMEMATTE EL. 3000X1000 MM 10</t>
  </si>
  <si>
    <t>FLENSEPAKN DN 700 NBR STÅLARM.</t>
  </si>
  <si>
    <t>SPARKELMASSE ARDEX K75</t>
  </si>
  <si>
    <t>SVIVEL ENKEL KEE-KLAMP 48,3 MM</t>
  </si>
  <si>
    <t>STÅLBEND SØML. 152,4X 4,5 90GR</t>
  </si>
  <si>
    <t>T-RØR 114,3X 4,5/ 88,9X 4,5 P2</t>
  </si>
  <si>
    <t>SVEISEFLENS DN 125/133,0  PN16</t>
  </si>
  <si>
    <t>SVEISEFLENS DN 200/219,1  PN40</t>
  </si>
  <si>
    <t>PAKNING 400 MM TYTON-SIT-PLUS</t>
  </si>
  <si>
    <t>MUFFEBEND   300 22° TYTON DUKT</t>
  </si>
  <si>
    <t>FLENSERØR 200  L=200MM DUKTILT</t>
  </si>
  <si>
    <t>FLENSEMUFFE HEINCOFLEX   150</t>
  </si>
  <si>
    <t>BEND LANGE T 110  5GR PLAST</t>
  </si>
  <si>
    <t>TETNINGSRING FOR 400 STIGERØR</t>
  </si>
  <si>
    <t>LØPEMUFFE 315 F/PVC TRYKKRØR P</t>
  </si>
  <si>
    <t>ALBUE PE 180MM 45GR SDR11 LANG</t>
  </si>
  <si>
    <t>AVSTANDSHOLDER 3+3 160 MM</t>
  </si>
  <si>
    <t>OVERGANGSSTYKKE 300 X-STREAM</t>
  </si>
  <si>
    <t>RAMME UFPNS M/UTSK.ANLEGG</t>
  </si>
  <si>
    <t>ANB.KLAMMER 200X1"X1.1/4"</t>
  </si>
  <si>
    <t>RAMME UNIDRAIN 1500 L=800 H=8</t>
  </si>
  <si>
    <t>RAMME UNIDRAIN 1500 L=800 H=12</t>
  </si>
  <si>
    <t>SLUK 75MM, 800MM BUNN</t>
  </si>
  <si>
    <t>SLUK 50MM, 900MM SIDE LAV</t>
  </si>
  <si>
    <t>PURUS CORNER TWIST SLUK 50MM</t>
  </si>
  <si>
    <t>SLUK 45GR. DN75 3X32/40 52657,</t>
  </si>
  <si>
    <t>DUSJSYSTEM MORA INXX S5 MA 130</t>
  </si>
  <si>
    <t>RØR 16MM I KVEIL À 5M, MT</t>
  </si>
  <si>
    <t>SLUSEV. 200 V. DUKT. M/FLENSER</t>
  </si>
  <si>
    <t>SPJELDV. DN50  PN16 LUG M/DNV</t>
  </si>
  <si>
    <t>KULEV. 2-DELT FL. DN32 PN40</t>
  </si>
  <si>
    <t>3-VEIS KULEV. 1" PN64 L-LØP</t>
  </si>
  <si>
    <t>MELLOMRING 300 -     2"  EPOXY</t>
  </si>
  <si>
    <t>SERVANT WAVE 60 CM HVIT</t>
  </si>
  <si>
    <t>BD XL LEKKASJESIKRINGSKASSE</t>
  </si>
  <si>
    <t>BETJ.PLATE SKATE MATTKR HEL/HA</t>
  </si>
  <si>
    <t>BØTTERIST     INTRA   URIST2-1</t>
  </si>
  <si>
    <t>GULVVARMEPLATE 1200X750X15MM</t>
  </si>
  <si>
    <t>KLIPSPISTOL 3D PREMIUM 1880672</t>
  </si>
  <si>
    <t>ISOLASJONSBOKS 25, 44-50PL</t>
  </si>
  <si>
    <t>RØRSTUSS M/RILLE 139,7  S 42</t>
  </si>
  <si>
    <t>FLEXISLANGE 1"X 200CM M/1 ALBU</t>
  </si>
  <si>
    <t>PERFORERT SKUMINNLEGG L136 NOV</t>
  </si>
  <si>
    <t>GJ. MASKIN 690-I 1/2"-2" 44933</t>
  </si>
  <si>
    <t>T-RØR KORT KEE-KLAMP 26,9 90GR</t>
  </si>
  <si>
    <t>KRYSS KEE-KLAMP 42,4MM    26-7</t>
  </si>
  <si>
    <t>T-RØR STÅL 88,9 X 4,5MM EN 102</t>
  </si>
  <si>
    <t>FLENSEBEND  150 30GR DUKTILT</t>
  </si>
  <si>
    <t>MUFFEBEND   250 22° TYTON</t>
  </si>
  <si>
    <t>MUFFEBEND   300 30° TYTON</t>
  </si>
  <si>
    <t>FLENSEMUFFE HEINCOFLEX   200</t>
  </si>
  <si>
    <t>ARM.NETT FOR STØTTEMUR R-50</t>
  </si>
  <si>
    <t>SPETTKROK, TITANIUS H8140</t>
  </si>
  <si>
    <t>SLUK 75MM, 900MM GAVEL</t>
  </si>
  <si>
    <t>SLUK 75MM, 1000MM GAVEL</t>
  </si>
  <si>
    <t>SANDFANG Ø 110</t>
  </si>
  <si>
    <t>KONSOLL DBL 41 X 21MM 750MM VZ</t>
  </si>
  <si>
    <t>KOBBERRØR 22X1,0  KV. A 25M</t>
  </si>
  <si>
    <t>KULEV.H.SV.ENGANGS DN100/114,3</t>
  </si>
  <si>
    <t>KULEV. 2-DELT FL. DN100 PN40</t>
  </si>
  <si>
    <t>KLOSETTSETE SLIM, SUBWAY</t>
  </si>
  <si>
    <t>VARMEVEKSLER GBS525H-80-GG</t>
  </si>
  <si>
    <t>VINGEPUMPE 3/4" SIGMA NR.1 KBN</t>
  </si>
  <si>
    <t>SIRK.PUMPE MAGNA3 D 32-120F</t>
  </si>
  <si>
    <t>LØSFOT 26KG F/BYGGEGJERDE</t>
  </si>
  <si>
    <t>SVIVELFESTE KEE-KLAMP 33,7MM</t>
  </si>
  <si>
    <t>VEGGFESTE 33,7 KEE-KLAMP  68-6</t>
  </si>
  <si>
    <t>BEND 76,1MM 90° 2M. PRESS GALV</t>
  </si>
  <si>
    <t>OVERG.EKS. 88,9X3,2/ 48,3X 2,6</t>
  </si>
  <si>
    <t>OVERG.EKS.114,3X3,6/ 76,1X 2,9</t>
  </si>
  <si>
    <t>GJENGEFL. SORT 2 1/2" PN 6 DIN</t>
  </si>
  <si>
    <t>SVEISEFLENS DN 250/273,0  PN25</t>
  </si>
  <si>
    <t>MUFFEBEND   100 90GR TYTON</t>
  </si>
  <si>
    <t>REDUKSJONSFLENS 300X150 EPOXY</t>
  </si>
  <si>
    <t>BEND HEINCOFLEX  200   5-51</t>
  </si>
  <si>
    <t>T-RØR DN 2X150/80, BAIO PN 16,</t>
  </si>
  <si>
    <t>AVSLUTNINGSRING PLAST H 100MM</t>
  </si>
  <si>
    <t>FLENSEMUFFE F/PVC  280  E-KS</t>
  </si>
  <si>
    <t>SPINDELF. POLYVALVE TELESCO, D</t>
  </si>
  <si>
    <t>GRENRØR PRAGMA 200X110</t>
  </si>
  <si>
    <t>TETNINGSRING F/KUM PRO 1000</t>
  </si>
  <si>
    <t>1000 NG TEGRA BUNNRING F/KJEGL</t>
  </si>
  <si>
    <t>BESKYTTELSESDUK 1,0 X 10M</t>
  </si>
  <si>
    <t>KUPPELRIST 650/640 LAV</t>
  </si>
  <si>
    <t>SLUK 75MM, 900MM BUNN</t>
  </si>
  <si>
    <t>RENNE, ACO DRAIN S100K 0,5M</t>
  </si>
  <si>
    <t>KONSOLL 41X41X150X2,5MM BUP 66</t>
  </si>
  <si>
    <t>TO DELT KLAMMER PRIMET 327 MM</t>
  </si>
  <si>
    <t>DUSJS.MORA CERA II M/DUSJTERM.</t>
  </si>
  <si>
    <t>KJØLERØR CU 5/8"X0,89 15M KV.</t>
  </si>
  <si>
    <t>NIPPEL F/FORDELERSKAP 10-25MM</t>
  </si>
  <si>
    <t>RØR ISOLERT 20 MM SANIPEX MT</t>
  </si>
  <si>
    <t>SPJELDVENTIL DN100 PN16 WAFER</t>
  </si>
  <si>
    <t>SPJELDV. DN300 PN10 LUG M/DNV</t>
  </si>
  <si>
    <t>KULEV.H.SV.DN150/168.3 SV.END</t>
  </si>
  <si>
    <t>KULEV. 2-DELT FL. DN80 PN40 31</t>
  </si>
  <si>
    <t>SERVANT D-CODE B55 D43 H17,5CM</t>
  </si>
  <si>
    <t>SPORPLATE EPS 30 MM 2419905 LK</t>
  </si>
  <si>
    <t>ISOLASJONSBOKS 18, 30-50PL</t>
  </si>
  <si>
    <t>FLENSEADAPT. 219,1 M/SKIV SORT</t>
  </si>
  <si>
    <t>RØRPAKKE 2 MONTERINGSSETT(10M)</t>
  </si>
  <si>
    <t>TRESKAFT  F/ COMBIREDSKAP</t>
  </si>
  <si>
    <t>VATER ALU. PROFF  HV 180</t>
  </si>
  <si>
    <t>T-RØR STÅL 139,7 X 4,5MM EN 10</t>
  </si>
  <si>
    <t>SVEISEFLENS DN 300/323,9  PN25</t>
  </si>
  <si>
    <t>SVEISEFL. GL. DN350/355,6 PN10</t>
  </si>
  <si>
    <t>RED.MUFFE WAGA DN 225 X 200 DU</t>
  </si>
  <si>
    <t>FLENSEMUFFE HYMAX 250 273-305</t>
  </si>
  <si>
    <t>GRENRØR GR.AVL 400X110 PLAST</t>
  </si>
  <si>
    <t>DOBBELTMUFFE 225 M/2" GJ.AVST</t>
  </si>
  <si>
    <t>VANNSLANGE 25MM INNV  EL 12,5M</t>
  </si>
  <si>
    <t>T-RØR PE  75MM 90GR SDR11 LANG</t>
  </si>
  <si>
    <t>ENDEKAPPE PE 225MM SDR11 LANG</t>
  </si>
  <si>
    <t>OVERGANG EKS. PRAGMA 400X250</t>
  </si>
  <si>
    <t>VANNLÅS M/TOPPST. 1.1/2 X 50</t>
  </si>
  <si>
    <t>KULEV.H.SV.F/ANBOR.DN 65/ 76,1</t>
  </si>
  <si>
    <t>KULEV.3-DELT SV.END DN 32/42,4</t>
  </si>
  <si>
    <t>SLUSEV.U/IND DN100 PN10 10 BAR</t>
  </si>
  <si>
    <t>BUNNKASSE XL L=566</t>
  </si>
  <si>
    <t>LYDDEMPNINGSSETT F/INNB.SIST</t>
  </si>
  <si>
    <t>SERVANT F/MØBEL 85X48 D-CODE 0</t>
  </si>
  <si>
    <t>SL.TROMMEL ITA TYPE I/225 25M</t>
  </si>
  <si>
    <t>FILTER 114,3 VIC 732 ORANGE</t>
  </si>
  <si>
    <t>TILB.SL.V. 114,3 RILLET V07160</t>
  </si>
  <si>
    <t>ENDELOKK 219,1 RØD  S60</t>
  </si>
  <si>
    <t>T-RØR 168,3 VIC 002 GALV</t>
  </si>
  <si>
    <t>BEAM ALLIANCE 625 SB</t>
  </si>
  <si>
    <t>SKILTKL.RUND ALU Ø60 TOS 1 stk</t>
  </si>
  <si>
    <t>ISSKRAPE SOLID FISKARS</t>
  </si>
  <si>
    <t>BEND KEE-KLAMP 26,9 90GR  15-5</t>
  </si>
  <si>
    <t>KRYSS UTV. KEE-KLAMP 48,3 MM</t>
  </si>
  <si>
    <t>ENDEBUNNER    STÅL 406,4 X 8,8</t>
  </si>
  <si>
    <t>T-RØR    STÅL  323,9 X 7,1</t>
  </si>
  <si>
    <t>OVERG.KONS.219,1X6,3/ 88,9X3,2</t>
  </si>
  <si>
    <t>OVERG.KONS.323,9X7,1/168,3X4,5</t>
  </si>
  <si>
    <t>FLENSEBEND  200 30GR DUKTILT</t>
  </si>
  <si>
    <t>MUFFEBEND   300 45° TYTON DUKT</t>
  </si>
  <si>
    <t>ANB.MUFFE/SPISS DN100/110 BAIO</t>
  </si>
  <si>
    <t>FOTBEND DN 100/100 SGJ. BAIO</t>
  </si>
  <si>
    <t>TERMORØR 20/45MM PN10 70M</t>
  </si>
  <si>
    <t>GRENRØRSKJØT 32/60-40/70</t>
  </si>
  <si>
    <t>SPLITTET KABELRØR 1 M 110MM</t>
  </si>
  <si>
    <t>FIRKANTRAMME NS M/HØYT SKJØRT</t>
  </si>
  <si>
    <t>SLUK 40MM, 800MM AV.TRA. SIDE</t>
  </si>
  <si>
    <t>KLAMMER TO-DELT VZ 355 MM</t>
  </si>
  <si>
    <t>DUSJSETT VA103253-00 FKR.</t>
  </si>
  <si>
    <t>DUSJSETT TIA M/TAKDUSJ KROM</t>
  </si>
  <si>
    <t>MUFFE LU CU 1.5/8"        9600</t>
  </si>
  <si>
    <t>PAL UNIVERSALRØR A 16 X 2,0 MM</t>
  </si>
  <si>
    <t>SLUSEVENTIL 150 MM V    S-1141</t>
  </si>
  <si>
    <t>KULEV. 2-DELT FL. DN15 PN40 31</t>
  </si>
  <si>
    <t>SLUSEV.U/IND DN100 PN16 16 BAR</t>
  </si>
  <si>
    <t>SETEV.RL, FL DN50 PN16 GGG40,</t>
  </si>
  <si>
    <t>Y-TILBAKESLAGSVENTIL 1/2" PN40</t>
  </si>
  <si>
    <t>CU.RØR.ISOLERTE KVL 1/4"X5/8"</t>
  </si>
  <si>
    <t>SL.TROMMEL ITA TYPE I/210 30M</t>
  </si>
  <si>
    <t>RØRSTUSS M/RILLE 168,3  S 42</t>
  </si>
  <si>
    <t>SLUKMATTE ARDEX SSB 35X35</t>
  </si>
  <si>
    <t>BOR-/MEISELHAMMER K950 SDS-MAX</t>
  </si>
  <si>
    <t>STÅLBEND SØML.  51,0X 2,6 90GR</t>
  </si>
  <si>
    <t>SADELSTYKKE   STÅL 114,3 X 3,6</t>
  </si>
  <si>
    <t>T-RØR 114,3X 4,5/ 76,1X 4,5</t>
  </si>
  <si>
    <t>SVEISEFL. GL. DN20/26,9 PN16 N</t>
  </si>
  <si>
    <t>FLENSE T-RØR 200X150 DUKTILT</t>
  </si>
  <si>
    <t>FL.T-RØR M/BR.V.AVST. 200X150</t>
  </si>
  <si>
    <t>FLENSEBEND  100 22GR DUKTILT</t>
  </si>
  <si>
    <t>MUFFEBEND   200 90GR TYTON</t>
  </si>
  <si>
    <t>FLENSERØR 150 L=1000MM DUKTILT</t>
  </si>
  <si>
    <t>UNIV.BØYLE A2 220-232MM</t>
  </si>
  <si>
    <t>FORSKALINGSPLATE FPL 330</t>
  </si>
  <si>
    <t>KUM PRAGMA DBL.GREN 250 F/Ø400</t>
  </si>
  <si>
    <t>BESKYTTELSESDUK 1,0 X 20M</t>
  </si>
  <si>
    <t>BADEROMSRENNE 800MM WATERLINE</t>
  </si>
  <si>
    <t>RAMME UNIDRAIN 1500 L=900 H=8</t>
  </si>
  <si>
    <t>SLUK 75MM, 1000MM BUNN</t>
  </si>
  <si>
    <t>FORDELERSKAP 2X12 HVIT</t>
  </si>
  <si>
    <t>SPJELDV. DN40  PN16 LUG M/DNV</t>
  </si>
  <si>
    <t>TILB.SL.V.KLAFF     DN200 PN10</t>
  </si>
  <si>
    <t>SETEVENT. BELGTETT. DN 15 PN25</t>
  </si>
  <si>
    <t>SETEVENT. BELGTETT. DN 50 PN25</t>
  </si>
  <si>
    <t>KULEV. 2-DELT FL. DN65 PN40</t>
  </si>
  <si>
    <t>SETEV.VL, FL DN50 PN16 GGG40 G</t>
  </si>
  <si>
    <t>VEGGSKÅL M/DUSJ VI CLEAN 5614L</t>
  </si>
  <si>
    <t>SISTERNE STANDARD FOR SEVEN D</t>
  </si>
  <si>
    <t>VARME.AVG. PL. 20MM 280X1150MM</t>
  </si>
  <si>
    <t>TOUCHLINE KNTROLLENHET 12</t>
  </si>
  <si>
    <t>KVERNPUMPE DXGM 25-11</t>
  </si>
  <si>
    <t>BRANNSKAP 30M X 3/4" 853X853MM</t>
  </si>
  <si>
    <t>RED.KUPL 168,3X114,3 RØD  750</t>
  </si>
  <si>
    <t>FILTER  88,9 VIC 732 ORANGE</t>
  </si>
  <si>
    <t>BEND 168,3 90GR TYPE S10 GALV</t>
  </si>
  <si>
    <t>OVERG. 219,1X114,3 S50 RØD</t>
  </si>
  <si>
    <t>SPJELDVENT.168,3 OVERVÅK ST. V</t>
  </si>
  <si>
    <t>REOL STÅL 2000X920X340</t>
  </si>
  <si>
    <t>SVEISETRÅD TIG 100 1,6 MM STÅL</t>
  </si>
  <si>
    <t>SILIKON ARDEX SN SØLVGRÅ</t>
  </si>
  <si>
    <t>PRIMER ARDEX P 51 KANNE</t>
  </si>
  <si>
    <t>TRAPP 12 TRINN ØKOPROFF 40342</t>
  </si>
  <si>
    <t>TRAPP 6 TR. SAFEMASTER</t>
  </si>
  <si>
    <t>SADELSTYKKE   STÅL  76,1 X 2,9</t>
  </si>
  <si>
    <t>OVERG.KONS.323,9X7,1/219,1X6,3</t>
  </si>
  <si>
    <t>OVERG.EKS.219,1X6,3/168,3X 4,5</t>
  </si>
  <si>
    <t>T-RØR 139,7X 4,5/114,3X 4,5</t>
  </si>
  <si>
    <t>LØSFLENS GALV.  DN 150/159,0</t>
  </si>
  <si>
    <t>SVEISEFLENS DN 200/219,1  PN 6</t>
  </si>
  <si>
    <t>SVEISEFLENS DN  25/ 33,7 PN100</t>
  </si>
  <si>
    <t>SVEISEFL. GL. DN300/323,9 PN16</t>
  </si>
  <si>
    <t>BLINDFLENS STÅL DN 125  PN40</t>
  </si>
  <si>
    <t>ANB.MUFFE 100 M/2XZAK UTTAK</t>
  </si>
  <si>
    <t>LÅSERING, BAIO, DN 225 PVC, ST</t>
  </si>
  <si>
    <t>KRAVE D280 PE100 SDR11 1,2M EN</t>
  </si>
  <si>
    <t>ALBUE PE  63MM 45GR SDR11 LANG</t>
  </si>
  <si>
    <t>T-RØR PE 180MM 90GR SDR11 LANG</t>
  </si>
  <si>
    <t>BEND IQ  400 X 30°</t>
  </si>
  <si>
    <t>BEND 300 X 90 GR. X-STREAM</t>
  </si>
  <si>
    <t>IQ 1200 OVERVANN PAKNING</t>
  </si>
  <si>
    <t>INSPEKSJONSKUM 400X160 RETTLØP</t>
  </si>
  <si>
    <t>VEDLIKEHOLDSLOKK FOR NS RAMMER</t>
  </si>
  <si>
    <t>RAMME UFNS 1990-H M/H. SKJ.</t>
  </si>
  <si>
    <t>RAMME UFKNS FL.FIRKANT  SJK</t>
  </si>
  <si>
    <t>RIST PLATINUM 1200MM</t>
  </si>
  <si>
    <t>TO-DELT KLAMMER VZ 508 MM</t>
  </si>
  <si>
    <t>RØR TUBOLIT 20X2,5MM ISOL.9MM</t>
  </si>
  <si>
    <t>SLUSEVENTIL  80 MM H    S-1140</t>
  </si>
  <si>
    <t>KULEV. 2-DELT FL. DN40 PN40</t>
  </si>
  <si>
    <t>KULEV.3-DELT SV.END DN 65/76,1</t>
  </si>
  <si>
    <t>Y-FILTER 1" PN40 BSP CF8M/316.</t>
  </si>
  <si>
    <t>Y-TILBAKESLAGSVENTIL 1 1/4" PN</t>
  </si>
  <si>
    <t>UNIBOX FORDELER 8 STUSS</t>
  </si>
  <si>
    <t>VARMEVEKSLER GBS418L-14-GG</t>
  </si>
  <si>
    <t>VARMEVEKSLER GBS525H-60-GG</t>
  </si>
  <si>
    <t>T-RØR 139,7 TYPE 002 RØD F0002</t>
  </si>
  <si>
    <t>KUPL FAST 219,1 TYPE 005 RØD C</t>
  </si>
  <si>
    <t>KUPLING FAST  33,7 TY 07 ORANG</t>
  </si>
  <si>
    <t>KUPL.FAST 219,1 QUICK 107N ORG</t>
  </si>
  <si>
    <t>TØNNENIPPEL SORT 4"X150MM STÅL</t>
  </si>
  <si>
    <t>T-RØR    STÅL  273,0 X 6,3</t>
  </si>
  <si>
    <t>OVERG.KONS.159,0X4,5/114,3X3,6</t>
  </si>
  <si>
    <t>OVERG.KONS.168,3X4,5/ 60,3X2,9</t>
  </si>
  <si>
    <t>T-RØR  60,3X 4,5/ 48,3X 4,5</t>
  </si>
  <si>
    <t>PÅSVEISEFLENS    DN  80  PN16</t>
  </si>
  <si>
    <t>BLINDFLENS DN  65  PN 6</t>
  </si>
  <si>
    <t>BLINDFLENS STÅL DN 350  PN10</t>
  </si>
  <si>
    <t>FLENSEOVERG. 300X200 DUKTILT</t>
  </si>
  <si>
    <t>FLENSEBEND  200 11GR DUKTILT</t>
  </si>
  <si>
    <t>MUFFEBEND   250 30° TYTON</t>
  </si>
  <si>
    <t>BEND HEINCOFLEX  100   5-51</t>
  </si>
  <si>
    <t>DOBBELTGREN PP 75X75 88GR SORT</t>
  </si>
  <si>
    <t>FLENSEMUFFE HEINCOFLEX 110</t>
  </si>
  <si>
    <t>FLENSEMUFFE HEINCOFLEX 160</t>
  </si>
  <si>
    <t>AVSTANDSHOLDER 2+2 160 MM</t>
  </si>
  <si>
    <t>RIST MULTILINE V100-1.0 GITTER</t>
  </si>
  <si>
    <t>RENNE, MULTILINE SEAL IN TYPE</t>
  </si>
  <si>
    <t>TAKKLOSS INKL. UNDERLAG F/TAK</t>
  </si>
  <si>
    <t>KONSOLL DOBBEL VZ 41X41X1050MM</t>
  </si>
  <si>
    <t>SPJ.VENT.DN100 PN16 2104 WAFER</t>
  </si>
  <si>
    <t>SPJELDV. EGO DN 65 PN16 LUG GG</t>
  </si>
  <si>
    <t>BRANNKUPL.DN50/2" MESS.BSP M/L</t>
  </si>
  <si>
    <t>TILB.SL.VENT. 1" PN16 RG5 F/VE</t>
  </si>
  <si>
    <t>SERVANT WAVE 90 VENSTRE HVIT P</t>
  </si>
  <si>
    <t>RØR EVALPEX 32 X 3,0 MM  100 M</t>
  </si>
  <si>
    <t>VARMEFORD.PL. 16X0,7X260X1200</t>
  </si>
  <si>
    <t>VARMEVEKSLER GBS525H-40-GG</t>
  </si>
  <si>
    <t>VARMEVEKSLER GBS757L-30-GG</t>
  </si>
  <si>
    <t>PUMPEAUTOMAT HWJ204-EM-50</t>
  </si>
  <si>
    <t>VARSELLAMPE M/MAGNETFOT F/TAKM</t>
  </si>
  <si>
    <t>ARBEIDSBORD M/KJEDE 6" REMS</t>
  </si>
  <si>
    <t>SKJØT KEE-KLAMP 42,4MM  14-7</t>
  </si>
  <si>
    <t>SVIVEL ENKEL KEE-KLAMP 42,4 MM</t>
  </si>
  <si>
    <t>VEGGFESTE 42,4 KEE-KLAMP  68-7</t>
  </si>
  <si>
    <t>STÅLBEND SØML. 159,0X 4,5 90GR</t>
  </si>
  <si>
    <t>STÅLBEND SØML.  88,9X 3,2 180G</t>
  </si>
  <si>
    <t>STÅLBEND SØML. 114,3X 3,6 180G</t>
  </si>
  <si>
    <t>T-RØR STÅL 48,3 X 4,5MM EN 102</t>
  </si>
  <si>
    <t>T-RØR STÅL 114,3 X 6,3MM EN 10</t>
  </si>
  <si>
    <t>T-RØR 168,3X 4,5/114,3X 4,5</t>
  </si>
  <si>
    <t>LØSFLENS SORT   DN 200/219,1</t>
  </si>
  <si>
    <t>SVEISEFLENS PLAN SF DN250/254</t>
  </si>
  <si>
    <t>DOBBELTMUFFE 200 M/2" GJ.AVST.</t>
  </si>
  <si>
    <t>MUFFESPISS 150  2"UTV/1.1/2"</t>
  </si>
  <si>
    <t>DOBBELMUFFE 150X 2"UTV/1.1/2"</t>
  </si>
  <si>
    <t>SKJØTEKOPL.SUPA MAXI DN200</t>
  </si>
  <si>
    <t>SADELGREN 200MM AWADOCK F/BET.</t>
  </si>
  <si>
    <t>KLIKKRING 500 F/PP DVO M/PAKN.</t>
  </si>
  <si>
    <t>ARMERINGSNETT STØTTEMUR 30/30</t>
  </si>
  <si>
    <t>SPINDELFORL, TELESK. DN 200 L=</t>
  </si>
  <si>
    <t>SLUK UNIDRAIN 1001  900 MM</t>
  </si>
  <si>
    <t>SLUK 50MM, 800MM BUNNUTLØP</t>
  </si>
  <si>
    <t>SPJELDV. EGO DN200 PN 16 LUG G</t>
  </si>
  <si>
    <t>SPJELDVENTIL DN150 PN16 WAFER</t>
  </si>
  <si>
    <t>TILB.SL.V KLAFF     DN125 PN16</t>
  </si>
  <si>
    <t>GROVFILTER DN65 PN10 (PN4) RL</t>
  </si>
  <si>
    <t>BRANNVENTIL VL DN50/2" PN16 RG</t>
  </si>
  <si>
    <t>SERVANT KERAMAG ICON 60CM</t>
  </si>
  <si>
    <t>LYSSTOFFRØR LR90</t>
  </si>
  <si>
    <t>RAMME M/DØR, 7-12</t>
  </si>
  <si>
    <t>VARMEVEKSLER GBS418L-24-GG</t>
  </si>
  <si>
    <t>VARMEVEKSLER GBS525H-50-GG</t>
  </si>
  <si>
    <t>DIFFERANSETRYKKREG. STAP DN65</t>
  </si>
  <si>
    <t>VINGEPUMPE 1/2" SIGMA NR.0 KBN</t>
  </si>
  <si>
    <t>GUARDMANN BRANNSLANGE 2 1/2"</t>
  </si>
  <si>
    <t>BEND 219,1 90GR TYPE S10 ORANG</t>
  </si>
  <si>
    <t>KUPL. FAST 139,7 TY 489 SYREF.</t>
  </si>
  <si>
    <t>LENSEPUMPESLANGE 40 MM X 20 M</t>
  </si>
  <si>
    <t>RØRMANSJETTER ARDEX SRM 40-60</t>
  </si>
  <si>
    <t>TRAPPEBUKK BRED 3 TRINN 0,66M</t>
  </si>
  <si>
    <t>STIGE TO-DELT  6,9M ZARGES</t>
  </si>
  <si>
    <t>SVABER DOBBEL LEPPE 80CM 82271</t>
  </si>
  <si>
    <t>T-RØR STÅL SORT 2"</t>
  </si>
  <si>
    <t>VEGGFESTE 48,3 KEE-KLAMP  68-8</t>
  </si>
  <si>
    <t>STÅLBEND SØML.  31,8X 2,6 90GR</t>
  </si>
  <si>
    <t>STÅLBEND SØML. 168,3X 8,8 90GR</t>
  </si>
  <si>
    <t>INNSVEIS.BEND STÅL 114,3 X 3,6</t>
  </si>
  <si>
    <t>T-RØR STÅL 168,3 X 6,3MM EN 10</t>
  </si>
  <si>
    <t>OVERG.KONS.108,0X3,6/ 76,1X2,9</t>
  </si>
  <si>
    <t>OVERG.KONS.273,0X6,3/139,7X4,0</t>
  </si>
  <si>
    <t>OVERG.KONS.355,6X8,0/219,1X6,3</t>
  </si>
  <si>
    <t>OVERG.EKS.139,7X4,0/ 88,9X 3,2</t>
  </si>
  <si>
    <t>SVEISEFLENS DN 400/406,4  PN10</t>
  </si>
  <si>
    <t>FLENSEBEND  200 22GR DUKTILT</t>
  </si>
  <si>
    <t>MUFFEBEND   250 45° TYTON</t>
  </si>
  <si>
    <t>FLENSERØR 200 L=500 MM DUKTILT</t>
  </si>
  <si>
    <t>DOBBELTMUFFE DN100 TYTON STJ.</t>
  </si>
  <si>
    <t>KUPLING MEGA 107-133  DN100</t>
  </si>
  <si>
    <t>BEND LANGE T 125  5GR PLAST</t>
  </si>
  <si>
    <t>EL.BEND 180 0°-24° PE102 SDR11</t>
  </si>
  <si>
    <t>ALBUE PE 125MM 90GR SDR11 LANG</t>
  </si>
  <si>
    <t>MULTIKANAL ELEMENT 110 9 LØP</t>
  </si>
  <si>
    <t>JUSTERINGSRING TEGRA 1000/600</t>
  </si>
  <si>
    <t>U-DYKKER U-77/UNI F/150 BET.SP</t>
  </si>
  <si>
    <t>KJØLERØR CU 8 X 1,0 25 M</t>
  </si>
  <si>
    <t>UNIVERSALRØR A25X3,5 KVEIL A 5</t>
  </si>
  <si>
    <t>GIR F/EGO SPJELDV. DN250</t>
  </si>
  <si>
    <t>SPJELDVENTIL DN80 PN16 WAFER</t>
  </si>
  <si>
    <t>TILBAKESLAGSVENTIL 150MM</t>
  </si>
  <si>
    <t>KULEV.H.SV.F/ANBOR.DN 80/ 88,9</t>
  </si>
  <si>
    <t>KULEV.H.SV.F/ANBOR.DN100/114,3</t>
  </si>
  <si>
    <t>SETEV.SDNR RL, DN25 PN16 GGG40</t>
  </si>
  <si>
    <t>SETEVENTIL. RL, FL DN50 PN40 G</t>
  </si>
  <si>
    <t>BRANNVENTIL RL  DN50/2" PN16 R</t>
  </si>
  <si>
    <t>BIDET CERA  IFØ 4016    F/VEGG</t>
  </si>
  <si>
    <t>SERVANT DURASTYLE 45X33,5 CM 0</t>
  </si>
  <si>
    <t>FORDELERSKAP 600X700X120-170</t>
  </si>
  <si>
    <t>VARMEVEKSLER GBS757L-40-GG</t>
  </si>
  <si>
    <t>ISOLASJONSBOKS 57, 44-50PL</t>
  </si>
  <si>
    <t>MIKROB.EL.SLAMUTSK.DN80 FLENS</t>
  </si>
  <si>
    <t>BRANNTROMMEL F/VEGG 30M ALTECH</t>
  </si>
  <si>
    <t>BEND 168,3 45GR TYPE 003 GALV</t>
  </si>
  <si>
    <t>TØRRSPRNKL.SL.SIDE 68G 965 5PK</t>
  </si>
  <si>
    <t>T-RØR, Ø60/125/125</t>
  </si>
  <si>
    <t>STATIV F/ARB.LYS 2,75M</t>
  </si>
  <si>
    <t>TRAPP 14 TRINN ØKOPROFF</t>
  </si>
  <si>
    <t>KOMBISTIGE 3-DELT  5,8M</t>
  </si>
  <si>
    <t>OVERG.KONS.406,4X8,8/323,9X7,1</t>
  </si>
  <si>
    <t>OVERG.EKS.168,3X4,5/ 88,9X 3,2</t>
  </si>
  <si>
    <t>OVERG.EKS.168,3X4,5/139,7X 4,0</t>
  </si>
  <si>
    <t>SVEISEFLENS DN 500/508,0  PN10</t>
  </si>
  <si>
    <t>FLENSESPISS  100 DUKTILT PN 10</t>
  </si>
  <si>
    <t>ANB.MUFFE 150 M/2XZAK UTTAK</t>
  </si>
  <si>
    <t>KRYMPESTRØMPE CPSM 70/26-1000</t>
  </si>
  <si>
    <t>KUPLING MEGA 218-252  DN200</t>
  </si>
  <si>
    <t>RØR M/1 MUF. 50X500 EUROP. SF</t>
  </si>
  <si>
    <t>RØR M/1 MUF. 75X500 EUROP. SF</t>
  </si>
  <si>
    <t>TROMPETMUFFE 110 MM RØD UTEN S</t>
  </si>
  <si>
    <t>INSPEKSJONSKUM 400X200 RETTLØP</t>
  </si>
  <si>
    <t>ISOVARM KUM-KRÅKEFOT, AVLØP</t>
  </si>
  <si>
    <t>SLUK 40MM, 900MM AV.TRA. SIDE</t>
  </si>
  <si>
    <t>ENDEVEGG, MULTILINE SEAL IN TY</t>
  </si>
  <si>
    <t>TO DELT KLAMMER PRIMET 410 MM</t>
  </si>
  <si>
    <t>SLAMSAMLER DN 25 PN16 FIG. 821</t>
  </si>
  <si>
    <t>DUSJPANEL 12V ELECTRA 6661ST</t>
  </si>
  <si>
    <t>RØR 32X3,0 (50 M) PN10 UNIPIPE</t>
  </si>
  <si>
    <t>RØR WIRSBO-PEX 28X4,0MM ( 50M)</t>
  </si>
  <si>
    <t>AKTUATOR PNEUMATISK ENKELTV.</t>
  </si>
  <si>
    <t>SKYVESPJELD CMO MOD.AB DN100</t>
  </si>
  <si>
    <t>SKYVESPJELD CMO MOD.AB DN150 G</t>
  </si>
  <si>
    <t>3-VEIS KULEV. 1" PN64 T-LØP</t>
  </si>
  <si>
    <t>KULEV.3-DELT SV.END DN 80/88,9</t>
  </si>
  <si>
    <t>SLUSEV.U/IND DN80 PN10 10 BAR</t>
  </si>
  <si>
    <t>SLUSEV.U/IND DN65 PN16 16 BAR</t>
  </si>
  <si>
    <t>SETEV.SDNR RL, BSP 1 1/4" PN16</t>
  </si>
  <si>
    <t>SETEV.RL, FL DN40 PN16 GGG40,</t>
  </si>
  <si>
    <t>SETEV.VL, FL DN65 PN16 GGG40 G</t>
  </si>
  <si>
    <t>SETEV.VL, FL DN80 PN16 GGG40 G</t>
  </si>
  <si>
    <t>GROVFILTER DN80 PN10 (PN4) RL</t>
  </si>
  <si>
    <t>KLAFF TILBAKESL.VENT 1/2" PN16</t>
  </si>
  <si>
    <t>KLAFF TILBAKESL.VENT 3/4" PN16</t>
  </si>
  <si>
    <t>SERVANT SEVEN D IMAGE 700</t>
  </si>
  <si>
    <t>H800XB355XD660  IFØ SIGN KLOSE</t>
  </si>
  <si>
    <t>VARMEVEKSLER GBS418L-30-GG</t>
  </si>
  <si>
    <t>SPKH.TØRR HVIT NED 1"SR 406MM</t>
  </si>
  <si>
    <t>SIRK.PUMPE MAGNA3 D 40-120F</t>
  </si>
  <si>
    <t>BRANNTROMMEL 25M ALTECH FOR FA</t>
  </si>
  <si>
    <t>BOLIGSPRINKLERVENT 60,3MM K60</t>
  </si>
  <si>
    <t>FLENS M/RILLE 76,1 PN10/16 GLV</t>
  </si>
  <si>
    <t>SMØREMEMBRAN ARDEX S 1-K 4KG</t>
  </si>
  <si>
    <t>PRODUKTKATALOG BD OIL &amp; GAS 60</t>
  </si>
  <si>
    <t>STÅLBEND SØML.  44,5X 2,6 90GR</t>
  </si>
  <si>
    <t>STÅLBEND SØML.  60,3X 2,9 180G</t>
  </si>
  <si>
    <t>INNSVEIS.BEND STÅL 139,7 X 4,0</t>
  </si>
  <si>
    <t>OVERG.KONS.133,0X4,0/ 88,9X3,2</t>
  </si>
  <si>
    <t>OVERG.EKS. 76,1X2,9/ 42,4X 2,6</t>
  </si>
  <si>
    <t>T-RØR  88,9X 4,5/ 76,1X 4,5</t>
  </si>
  <si>
    <t>SVEISEFLENS DN 350/355,6  PN16</t>
  </si>
  <si>
    <t>BLINDFLENS STÅL DN 300  PN16</t>
  </si>
  <si>
    <t>GUMMIPAKNING TYTON 200</t>
  </si>
  <si>
    <t>FLENSEBEND  100 30GR DUKTILT</t>
  </si>
  <si>
    <t>BLINDFLENS 200 2"UTV/1.1/2"INV</t>
  </si>
  <si>
    <t>FLENSEMUFFE HEINCOFLEX   100</t>
  </si>
  <si>
    <t>DOBBELTMUFFE DN250 TYTON STJ.</t>
  </si>
  <si>
    <t>VENTIL, SLUSE, BAIO, DN 150 PN</t>
  </si>
  <si>
    <t>BEND BAIO, DN 2x150 30GR PN 16</t>
  </si>
  <si>
    <t>REDUKSJONSFLENS D250DN200 PE10</t>
  </si>
  <si>
    <t>ANB.KLAMMER 110MM</t>
  </si>
  <si>
    <t>ISIFLO SPRINT GRENRØR 63X40X63</t>
  </si>
  <si>
    <t>INSPEKSJONSKUM 400X200 DBL.GRE</t>
  </si>
  <si>
    <t>INFILTRASJONSMATTE 1X150M GROU</t>
  </si>
  <si>
    <t>LOKK PE    F/400 STIGERØR</t>
  </si>
  <si>
    <t>BADEROMSRENNE 700MM WATERLINE</t>
  </si>
  <si>
    <t>RAMME UNIDRAIN 1500 L=1000 H=8</t>
  </si>
  <si>
    <t>SLUK 50MM, 900MM BUNN</t>
  </si>
  <si>
    <t>SLUK 50MM, 900MM GAVEL</t>
  </si>
  <si>
    <t>U-BØYLE S.F.M 20X273,0 NS 5550</t>
  </si>
  <si>
    <t>TO-DELT KLAMMER VZ 457 MM</t>
  </si>
  <si>
    <t>SLAMSAMLER DN 40 PN16 FIG. 821</t>
  </si>
  <si>
    <t>PAL UNIVERSALRØR A32MM X 3,0 K</t>
  </si>
  <si>
    <t>UNIVERSALRØR A20X2,8 KVEIL A 1</t>
  </si>
  <si>
    <t>PAL UNIVERSAL RIR 32X3,0 MM 44</t>
  </si>
  <si>
    <t>NIPPEL F/FORD.SK.42MM POS 4STK</t>
  </si>
  <si>
    <t>SPJELDV. DN250 PN10 LUG M/DNV</t>
  </si>
  <si>
    <t>SKYVESPJELD DN125 MOD.AB CMO G</t>
  </si>
  <si>
    <t>TILB.SL.V.KLAFF     DN250 PN10</t>
  </si>
  <si>
    <t>KULEV. 2-DELT FL. DN125 PN16</t>
  </si>
  <si>
    <t>KULEV.H.SV.MUFFE/MUFFE    1/2"</t>
  </si>
  <si>
    <t>KULEV.3-DELT M/GJ. 2 1/2" PN64</t>
  </si>
  <si>
    <t>SETEV.SDNR RL, DN40 PN16 GGG40</t>
  </si>
  <si>
    <t>SETEV.SDNR RL, BSP 1" PN16 RG5</t>
  </si>
  <si>
    <t>Y-TILBAKESLAGSVENTIL 2" PN40 B</t>
  </si>
  <si>
    <t>TILB.SL.VENT. WAFER, DN50 PN10</t>
  </si>
  <si>
    <t>TILB.SL.VENT, WAFER, DN65 PN10</t>
  </si>
  <si>
    <t>SERVANT WAVE 90 HØYRE HVIT</t>
  </si>
  <si>
    <t>KONSOLL F/VEGGKLOSETT ENKEL</t>
  </si>
  <si>
    <t>GULVVARMEPLATE 20 1200X800X50</t>
  </si>
  <si>
    <t>RØR EVALPEX 25 X 2,3 MM  100 M</t>
  </si>
  <si>
    <t>VENDEPLATE EPS 16 2418216 LK.</t>
  </si>
  <si>
    <t>VARMEVEKSLER GBS418L-10-GG</t>
  </si>
  <si>
    <t>VARMEVEKSLER GBS525H-30-GG</t>
  </si>
  <si>
    <t>DYKKPUMPE SQ 1-80  3" 1-FAS</t>
  </si>
  <si>
    <t>BEND 168,3 45GR TYPE S11 GALV</t>
  </si>
  <si>
    <t>T-RØR 219,1 TYPE S20 ORANGE</t>
  </si>
  <si>
    <t>BEND 219,1 45GR TYPE 003 RØD</t>
  </si>
  <si>
    <t>MINIPACK VANNTETTEND MØRT. 5KG</t>
  </si>
  <si>
    <t>SPRINGY BASE RØD MED FOTPLATE</t>
  </si>
  <si>
    <t>STÅLBEND SØML.  57,0X 2,9 90GR</t>
  </si>
  <si>
    <t>STÅLBEND SV.   323,9X 5,6 90GR</t>
  </si>
  <si>
    <t>STÅLBEND SØML.  70,0X 2,9 90GR</t>
  </si>
  <si>
    <t>STÅLBEND SØML.  82,5X 3,2 90GR</t>
  </si>
  <si>
    <t>INNSVEIS.BEND STÅL  76,1 X 2,9</t>
  </si>
  <si>
    <t>T-RØR STÅL 88,9 X 6,3MM EN 102</t>
  </si>
  <si>
    <t>T-RØR  88,9X 4,5/ 60,3X 4,5</t>
  </si>
  <si>
    <t>TILPASNINGSSTYKKE VARIO DN 150</t>
  </si>
  <si>
    <t>TILPASNINGSSTYKKE VARIO DN 100</t>
  </si>
  <si>
    <t>BLINDFLENS STÅL DN 200  PN25 E</t>
  </si>
  <si>
    <t>SKJØTEMUFFE HEINCO  150  EPOXY</t>
  </si>
  <si>
    <t>BEND HEINCOFLEX  150  44-90</t>
  </si>
  <si>
    <t>T-RØR DN 150/100 BAIO SGJ.</t>
  </si>
  <si>
    <t>ANB.MUFFE/SPISS DN200/222 BAIO</t>
  </si>
  <si>
    <t>RØRDELER, FOTBEND, BAIO DN 80/</t>
  </si>
  <si>
    <t>RØR M/1MUF. 110X1000 EUROP. SF</t>
  </si>
  <si>
    <t>KRAVE D200 PE100 SDR11 1,2M EN</t>
  </si>
  <si>
    <t>BEND IQ  300 X 30°</t>
  </si>
  <si>
    <t>DOBBELMUFFE 400 IQ</t>
  </si>
  <si>
    <t>MULTIKANAL ELEMENT 110 6 LØP</t>
  </si>
  <si>
    <t>TERS PP 500 PRAGMA</t>
  </si>
  <si>
    <t>M.SETT STOCKH. 1000</t>
  </si>
  <si>
    <t>SLUK UNIDRAIN 1004  300 MM</t>
  </si>
  <si>
    <t>AQUARIT MATTE 501P 500 X 500</t>
  </si>
  <si>
    <t>FORH.RING F/TREGULV MED PÅSTØP</t>
  </si>
  <si>
    <t>GJENGESTAG M 6 X 1000 ELZN 8.8</t>
  </si>
  <si>
    <t>BEND LE-2 CU 1.1/8"45GR 9606-2</t>
  </si>
  <si>
    <t>SKAPSTATIV UNI 1878202 LK.</t>
  </si>
  <si>
    <t>RØRBESKYTTER  SPLITTET RC18 1M</t>
  </si>
  <si>
    <t>RØR I KVEIL 20MM MT   4604.020</t>
  </si>
  <si>
    <t>AKTUATOR PNEUMATISK DOBBELTV.</t>
  </si>
  <si>
    <t>KULEV.H.SV.DN200/219.1 SV.END.</t>
  </si>
  <si>
    <t>KULEV. 2-DELT FL. DN80 PN40</t>
  </si>
  <si>
    <t>3-VEIS KULEV. 1/2" PN64 L-LØP</t>
  </si>
  <si>
    <t>SETEV.SDNR RL DN80 PN16 GGG40</t>
  </si>
  <si>
    <t>SETEV.SDNR RL, BSP 2" PN16 RG5</t>
  </si>
  <si>
    <t>TILB.SL.VENT. 1/2" PN16 RG5 F/</t>
  </si>
  <si>
    <t>KLAFF TILBAKESL.VENT 1 1/4" PN</t>
  </si>
  <si>
    <t>CONTEA KLOSETTSETE I PLAST</t>
  </si>
  <si>
    <t>ALUPLATE 1/20/280/1150 ARMATUR</t>
  </si>
  <si>
    <t>RAMME M/DØR, 2- 6</t>
  </si>
  <si>
    <t>RØRTROMMEL UNIVERSAL 2417496 L</t>
  </si>
  <si>
    <t>SPORPLATE EPS 16 2418215 LK.</t>
  </si>
  <si>
    <t>VARMEVEKSLER GBS418M-20-GG</t>
  </si>
  <si>
    <t>VARMEVEKSLER GBS525L-30-GG</t>
  </si>
  <si>
    <t>VARMEP.LUFT/VANN 9KW INNEDEL</t>
  </si>
  <si>
    <t>VIFTEKONV. PCW132S 2KW 2-RØRS</t>
  </si>
  <si>
    <t>VIFTEKONV. PCW332S 4,5KW 2-RØR</t>
  </si>
  <si>
    <t>KRYMPEMUFFE 125MM PEH</t>
  </si>
  <si>
    <t>KRYMPEMUFFE 280MM PEH</t>
  </si>
  <si>
    <t>BRANNTROMMEL F/VEGG 25M ALTECH</t>
  </si>
  <si>
    <t>BEND 219,1 45GR TYPE S11 ORANG</t>
  </si>
  <si>
    <t>SPJELDV. 219,1 FIRELOCK  705</t>
  </si>
  <si>
    <t>TILB.SL.VENTIL 168,3 TYPE 717</t>
  </si>
  <si>
    <t>TRAPP 5 TR. SAFEMASTER</t>
  </si>
  <si>
    <t>KJØLEKATALOG VVS           STK</t>
  </si>
  <si>
    <t>SKJØT KEE-KLAMP 26,9MM  14-5</t>
  </si>
  <si>
    <t>STÅLBEND SØML.  42,4X 2,6 180G</t>
  </si>
  <si>
    <t>STÅLBEND SØML.  48,3X 2,6 180G</t>
  </si>
  <si>
    <t>STÅLBEND SØML. 219,1X 8,8 90GR</t>
  </si>
  <si>
    <t>SADELSTYKKE   STÅL 168,3 X 4,5</t>
  </si>
  <si>
    <t>SVEISEKRAVE STÅL 219,1 X 6,3</t>
  </si>
  <si>
    <t>SVEISEFLENS DN  25/ 33,7  PN 6</t>
  </si>
  <si>
    <t>SVEISEFLENS DN  40/ 48,3 PN100</t>
  </si>
  <si>
    <t>SVEISEFL. GL. DN400/406,4 PN16</t>
  </si>
  <si>
    <t>GUMMIPAKNING TYTON 300</t>
  </si>
  <si>
    <t>RED.MUFFE WAGA DN 250 X 225 DU</t>
  </si>
  <si>
    <t>FLENSEKRYSS  150     DUKTILT</t>
  </si>
  <si>
    <t>FLENSEOVERG. 300X250 DUKTILT</t>
  </si>
  <si>
    <t>ENDEKAPPE, BAIO, DN 80 SPISSEN</t>
  </si>
  <si>
    <t>SIKRING BAIO PE DN 150/180</t>
  </si>
  <si>
    <t>FLENSEMUFFE DN 150 158,2X192,2</t>
  </si>
  <si>
    <t>GRENRØR GR.AVL 400X250 PLAST</t>
  </si>
  <si>
    <t>GRENRØR 75X75MM 88GR SILENT</t>
  </si>
  <si>
    <t>FLENSEMUFFE STR.FAST 100/110</t>
  </si>
  <si>
    <t>KRAVE 355MM SDR17 PE100 LANG 7</t>
  </si>
  <si>
    <t>KRAVE PE 400MM SDR11 ENDE FOR</t>
  </si>
  <si>
    <t>DOBBELMUFFE 300 IQ</t>
  </si>
  <si>
    <t>ENDELOKK 300 X-STREAM</t>
  </si>
  <si>
    <t>SLUK 50MM, 1000MM SIDE LAV</t>
  </si>
  <si>
    <t>SLUK DN75 3X32/40 VIESER ONE 5</t>
  </si>
  <si>
    <t>DUSJPANEL 6V  ELECTRA 6664F TE</t>
  </si>
  <si>
    <t>DUSJSETT TIA M/TAKDUSJ HVIT</t>
  </si>
  <si>
    <t>PAL UNIVERSALRØR A32 RIR 10MM</t>
  </si>
  <si>
    <t>SETEVENT. BELGTETT. DN 40 PN25</t>
  </si>
  <si>
    <t>SLUSEV.U/IND DN50 PN10 10 BAR</t>
  </si>
  <si>
    <t>Y-FILTER 1 1/2" PN40 BSP CF8M/</t>
  </si>
  <si>
    <t>HURTIGST.V. RL. DN15 PN16 M/SY</t>
  </si>
  <si>
    <t>HURTIGST.V. RL. DN32 PN16 M/SY</t>
  </si>
  <si>
    <t>Y-TILBAKESLAGSVENTIL 3/4" PN40</t>
  </si>
  <si>
    <t>TILB.SL.VENT. 1 1/4" PN16 RG5</t>
  </si>
  <si>
    <t>TILB.SL.VENT, WAFER, DN100 PN1</t>
  </si>
  <si>
    <t>TILB.SL.VENT, WAFER, DN125 PN1</t>
  </si>
  <si>
    <t>TILB.SL.VENT, WAFER, DN150 PN1</t>
  </si>
  <si>
    <t>VARMESENTR.EPTC 400 3+15KW</t>
  </si>
  <si>
    <t>TILFØRSELPLATE EPS 16 2418217</t>
  </si>
  <si>
    <t>VARMEVEKSLER GBS418M-24-GG</t>
  </si>
  <si>
    <t>GUMMIKOMP. HB130   DN250 PN10</t>
  </si>
  <si>
    <t>FLENSADAPT 219,1 VIC S741 GLV</t>
  </si>
  <si>
    <t>KUPL FLEX 219,1 TYPE 75 ORANGE</t>
  </si>
  <si>
    <t>ENDEBUNN 88,9 X 1 " GALV</t>
  </si>
  <si>
    <t>FLENS M/RILLE 168,3 PN10/16GLV</t>
  </si>
  <si>
    <t>VARMEMATTE 1190X750X10 290 WAT</t>
  </si>
  <si>
    <t>SKILTHOLDER RETT Ø89/500X260</t>
  </si>
  <si>
    <t>STATIV ALU. SJA30F 5/8"</t>
  </si>
  <si>
    <t>NIV.STANG ALU. 4 M TC2</t>
  </si>
  <si>
    <t>20 LITER HYDROWAY SE XLV OLJE</t>
  </si>
  <si>
    <t>STÅLBEND SV.   273,0X 5,0 90GR</t>
  </si>
  <si>
    <t>SADELSTYKKE   STÅL 139,7 X 4,0</t>
  </si>
  <si>
    <t>T-RØR STÅL 76,1 X 6,3MM EN 102</t>
  </si>
  <si>
    <t>OVERG.EKS.219,1X6,3/139,7X 4,0</t>
  </si>
  <si>
    <t>OVERG.EKS.273,0X6,3/219,1X 6,3</t>
  </si>
  <si>
    <t>T-RØR 219,1X 6,3/168,3X 4,5</t>
  </si>
  <si>
    <t>SVEISEFLENS DN 350/355,6  PN10</t>
  </si>
  <si>
    <t>FLENSEBEND  250 90GR DUKTILT</t>
  </si>
  <si>
    <t>T-RØR DN 150/150 BAIO SGJ. HAW</t>
  </si>
  <si>
    <t>ANB.MUFFE/SPISS DN200/225 BAIO</t>
  </si>
  <si>
    <t>BEND BAIO, DN 2x150 22GR PN 16</t>
  </si>
  <si>
    <t>MUFFEBEND 45GR DN 150</t>
  </si>
  <si>
    <t>GREN PP  75 45-90 GR. JOTIFLEX</t>
  </si>
  <si>
    <t>OVERGANG 200 T/SA GR.AVL PLAST</t>
  </si>
  <si>
    <t>OVERG.MUFFE 50/56 MM SILENT</t>
  </si>
  <si>
    <t>GRENR.110/50MM SILENT PP 87,5°</t>
  </si>
  <si>
    <t>EL-MUFFE 110MM PE100 SDR11-17</t>
  </si>
  <si>
    <t>AVSTANDSHOLDER 3+4 160/110 MM</t>
  </si>
  <si>
    <t>BEND 250 X 90 GR. X-STREAM</t>
  </si>
  <si>
    <t>ANB.KLAMMER 225 X 1.1/2"   AVK</t>
  </si>
  <si>
    <t>M.SETT TOKYO 1000</t>
  </si>
  <si>
    <t>SLAMSAMLER DN50 PN16 FIG.2461</t>
  </si>
  <si>
    <t>DUSJSETT AXOR UNO 90 CM</t>
  </si>
  <si>
    <t>BESKYTTELSERØR 16/20 L=1000MM</t>
  </si>
  <si>
    <t>3-VEIS KULEV. 1/2" PN64 T-LØP</t>
  </si>
  <si>
    <t>3-VEIS KULEV. 2" PN64 T-LØP</t>
  </si>
  <si>
    <t>3-VEIS KULEV. DN50 PN40 L-LØP</t>
  </si>
  <si>
    <t>SLUSEV.U/IND DN65 PN10 10 BAR</t>
  </si>
  <si>
    <t>SETEV.SDNR RL, BSP 1 1/2" PN16</t>
  </si>
  <si>
    <t>SETEVENTIL. RL, FL DN25 PN40 G</t>
  </si>
  <si>
    <t>SETEVENTIL. RL, FL DN40 PN40 G</t>
  </si>
  <si>
    <t>SETEV.RL, FL DN80 PN16 GGG40 G</t>
  </si>
  <si>
    <t>GROVFILTER DN100 PN10 (PN4) RL</t>
  </si>
  <si>
    <t>KLAFF TILBAKESL.VENT 1 1/2" PN</t>
  </si>
  <si>
    <t>KLAFF TILBAKESL.VENT 2" PN16 B</t>
  </si>
  <si>
    <t>SERVANT SEVEN D 600 DUOSET</t>
  </si>
  <si>
    <t>635/355/860MM(LXBXH) PORSGRUND</t>
  </si>
  <si>
    <t>SERVANT KOMPAS 50X36 CM 8.1015</t>
  </si>
  <si>
    <t>SERVANT KOMPAS 56X42 CM 8.1015</t>
  </si>
  <si>
    <t>VEGGSIST.MONOLITH 2 BTW SORT 1</t>
  </si>
  <si>
    <t>UNDERSKAP 48,5 CM M/SKUFF RENO</t>
  </si>
  <si>
    <t>HÅNDTAK RETT ALU SHR90</t>
  </si>
  <si>
    <t>RØRKIT TOPPMONT. ECONOMIC XL</t>
  </si>
  <si>
    <t>BUNN T/FORDELERSKAP VARIO 850</t>
  </si>
  <si>
    <t>VARMEVEKSLER GBS418L-20-GG</t>
  </si>
  <si>
    <t>VARMEVEKSLER GBS525L-20-GG</t>
  </si>
  <si>
    <t>VARMEVEKSLER GBS525L-40-GG</t>
  </si>
  <si>
    <t>VARMEVEKSLER GBS525M-50-GG</t>
  </si>
  <si>
    <t>VARMEVEKSLER GBS525H-14-GG</t>
  </si>
  <si>
    <t>VARMEVEKSLER GBS757M-40-GG</t>
  </si>
  <si>
    <t>GUMMIKOMP. DN80 ANSI 150 NBR T</t>
  </si>
  <si>
    <t>GUARDMANN BRANNSLANGE 2" 25M L</t>
  </si>
  <si>
    <t>BRANNTROMMEL 30M ALTECH FOR FA</t>
  </si>
  <si>
    <t>TILB.SL.V. 139,7 RILLET</t>
  </si>
  <si>
    <t>SVEISETRÅD CROMATIG 316 1,6 MM</t>
  </si>
  <si>
    <t>BÅNDSAG FEMI NG120XL 1200W 8.4</t>
  </si>
  <si>
    <t>TRAPP 4 TR. SAFEMASTER</t>
  </si>
  <si>
    <t>HELBEND 90° STÅL SORT 1 1/2"</t>
  </si>
  <si>
    <t>KRYSS UTV. KEE-KLAMP 42,4 MM</t>
  </si>
  <si>
    <t>SADELSTYKKE   STÅL  60,3 X 2,9</t>
  </si>
  <si>
    <t>ENDEBUNNER    STÅL 355,6 X 8,0</t>
  </si>
  <si>
    <t>ENDEBUNNER    STÅL 457,2 X10,0</t>
  </si>
  <si>
    <t>T-RØR  88,9X 4,5/ 48,3X 4,5</t>
  </si>
  <si>
    <t>T-RØR 139,7X 4,5/ 88,9X 4,5</t>
  </si>
  <si>
    <t>SVEISEFLENS DN 400/406,4  PN16</t>
  </si>
  <si>
    <t>SVEISEFLENS DN  50/ 60,3 PN100</t>
  </si>
  <si>
    <t>DOBBELTMUFFE DN300 TYTON STJ.</t>
  </si>
  <si>
    <t>SPAREFL STR.F F/PVC/PE 300/315</t>
  </si>
  <si>
    <t>RØRDELER, BEND, BAIO, DN 2x150</t>
  </si>
  <si>
    <t>RØR M/1MUF. 110X500 EUROP.SF A</t>
  </si>
  <si>
    <t>GRENRØR 110X90MM 88,5GR</t>
  </si>
  <si>
    <t>BEND IQ  200 X 15°</t>
  </si>
  <si>
    <t>BEND IQ  200 X 30°</t>
  </si>
  <si>
    <t>OPTIFORM SKJØTETAPE 30MM X 15M</t>
  </si>
  <si>
    <t>SANDFANG, MULTILINE SEAL IN TY</t>
  </si>
  <si>
    <t>SPRINKLER KLAMMER BOLIG 1 1/2"</t>
  </si>
  <si>
    <t>SLAMSAMLER DN 32 PN16 FIG. 821</t>
  </si>
  <si>
    <t>DUSJPANEL 6V  ELECTRA 6661S</t>
  </si>
  <si>
    <t>DUSJPANEL 6V ELECTRA 6664S TER</t>
  </si>
  <si>
    <t>DUSJSETT KROM ZETA</t>
  </si>
  <si>
    <t>KOBBERRØR 15X1,2 PLUS ISOLERT</t>
  </si>
  <si>
    <t>KJØLERØR CU 3/4"X0,89 15M KV.</t>
  </si>
  <si>
    <t>T-RØR LT CU 1.5/8"  9611</t>
  </si>
  <si>
    <t>SPJ.VENT. DN50 PN16 2104 WAFER</t>
  </si>
  <si>
    <t>SPJELDVENTIL DN125 PN16 WAFER</t>
  </si>
  <si>
    <t>SPJELDVENTIL DN300 PN10 WAFER</t>
  </si>
  <si>
    <t>SPJELDVENTIL DN200 PN16 WAFER</t>
  </si>
  <si>
    <t>SETEVENT. BELGTETT. DN 65 PN25</t>
  </si>
  <si>
    <t>KULEV.H.SV ENGANGS DN125/139,4</t>
  </si>
  <si>
    <t>KULEV.H.SV ENGANGS DN150/168,3</t>
  </si>
  <si>
    <t>3-VEIS KULEV. 3/4" PN64 L-LØP</t>
  </si>
  <si>
    <t>3-VEIS KULEV.1 1/2" PN64 L-LØP</t>
  </si>
  <si>
    <t>3-VEIS KULEV.1 1/2" PN64 T-LØP</t>
  </si>
  <si>
    <t>SLUSEV.U/IND DN50 PN16 16 BAR</t>
  </si>
  <si>
    <t>SETEV.SDNR RL, DN50 PN16 GG25</t>
  </si>
  <si>
    <t>SETEV.SDNR RL, BSP 3/4" PN16 R</t>
  </si>
  <si>
    <t>SETEV.RL, FL DN32 PN16 GGG40,</t>
  </si>
  <si>
    <t>Y-FILTER 2" PN40 BSP CF8M/316.</t>
  </si>
  <si>
    <t>Y-TILBAKESLAGSVENTIL 1 1/2" PN</t>
  </si>
  <si>
    <t>TILB.SL.VENT, WAFER, DN200 PN1</t>
  </si>
  <si>
    <t>SERVANT SEVEN D HELDEK. 1000</t>
  </si>
  <si>
    <t>SERVANT IFØ SPIRA 60X50 CM 151</t>
  </si>
  <si>
    <t>SISTERNE F/CONTEA GULVKLOSETT</t>
  </si>
  <si>
    <t>KLOSETTSKÅL FOR VEGG CONTEA 06</t>
  </si>
  <si>
    <t>GULVLIM FOR BETONG, 20 KG</t>
  </si>
  <si>
    <t>LEGGESKINNE 12 MM 2417748 LK.</t>
  </si>
  <si>
    <t>INNBLÅS.KAMMER HØY F/RIST,GULV</t>
  </si>
  <si>
    <t>OVERGANGSTYKKE TIL UNIBOX</t>
  </si>
  <si>
    <t>VARMEVEKSLER GBS525H-20-GG</t>
  </si>
  <si>
    <t>VARMEVEKSLER GBS757H-50-GG</t>
  </si>
  <si>
    <t>ISOLASJONSBOKS 57, 100-140PL</t>
  </si>
  <si>
    <t>GUMMIKOMP. DN100 ANSI 150 NBR</t>
  </si>
  <si>
    <t>GUMMIKOMP. DN125 ANSI 150 NBR</t>
  </si>
  <si>
    <t>KRYMPEMUFFE 355MM PEH</t>
  </si>
  <si>
    <t>DYKKPUMPE 4" SP2A-13 3-FAS</t>
  </si>
  <si>
    <t>GUARDMANN BRANNSLANGE 1 1/2"</t>
  </si>
  <si>
    <t>RAMME F/INNFELL.I VEGG 695X695</t>
  </si>
  <si>
    <t>T-RØR 168,3 TYPE S20 GALV</t>
  </si>
  <si>
    <t>FLENS M/RILLE 139,7 PN10/16GLV</t>
  </si>
  <si>
    <t>PLASTRIVE 43 CM F/COMBI</t>
  </si>
  <si>
    <t>LOKK GULT F/SANDKASSE 350L</t>
  </si>
  <si>
    <t>SANDKASSE 350L GUL</t>
  </si>
  <si>
    <t>SVEIVESTATIV FS30M 5/8"</t>
  </si>
  <si>
    <t>HELBEND 90° STÅL SORT 1 1/4"</t>
  </si>
  <si>
    <t>T-RØR STÅL 60,3 X 6,3MM EN 102</t>
  </si>
  <si>
    <t>OVERG.KONS.355,6X8,0/323,9X7,1</t>
  </si>
  <si>
    <t>OVERG.EKS.139,7X4,0/ 76,1X 2,9</t>
  </si>
  <si>
    <t>T-RØR 168,3X 4,5/139,7X 4,5</t>
  </si>
  <si>
    <t>SVEISEFLENS DN 100/108,0  PN 6</t>
  </si>
  <si>
    <t>SVEISEFLENS DN 400/406,4  PN25</t>
  </si>
  <si>
    <t>ENDEKAPPE 110X   2" HAWLE 8075</t>
  </si>
  <si>
    <t>T-RØR DN 100/100 BAIO SGJ.</t>
  </si>
  <si>
    <t>RØRDELER, RED. MUFFE, BAIO DN</t>
  </si>
  <si>
    <t>RØRDELER, SKJ. STYKKE, BAIO DN</t>
  </si>
  <si>
    <t>SKJØTEKOBL. DN150/150 L=300MM</t>
  </si>
  <si>
    <t>BEND BAIO, DN 2X150 11GR PN 16</t>
  </si>
  <si>
    <t>ENDEKAPPE, BAIO, DN 150 SPISSE</t>
  </si>
  <si>
    <t>KUMGJENNOMFØRING F910   400 BO</t>
  </si>
  <si>
    <t>SPINDELFORL. 1.1-1.9M PLASSON</t>
  </si>
  <si>
    <t>EL-MUFFE 180MM PE100 SDR11-17</t>
  </si>
  <si>
    <t>LØPEMUFFE  300 IQ</t>
  </si>
  <si>
    <t>BEND IQ  300 X 15°</t>
  </si>
  <si>
    <t>GRENRØR 200/200 45° IQ</t>
  </si>
  <si>
    <t>REDUKSJON 250/100 X-STREAM</t>
  </si>
  <si>
    <t>TELESKOPTOPP L-65 BASIC M/RUND</t>
  </si>
  <si>
    <t>BADEROMSRENNE 1000MM WATERLINE</t>
  </si>
  <si>
    <t>SLUK 50MM, 1000MM GAVEL</t>
  </si>
  <si>
    <t>PYRAMIDEKLOSS F/TAK  50MM P 22</t>
  </si>
  <si>
    <t>DUSJPANEL 12V  ELECTRA 6664ST</t>
  </si>
  <si>
    <t>DUSJKRAN TERMOSTAT ETERNA ECOL</t>
  </si>
  <si>
    <t>SPJELDVENTIL DN65 PN16 WAFER G</t>
  </si>
  <si>
    <t>4" BUTTERF. VALVE CL150 LUG</t>
  </si>
  <si>
    <t>TILB.SL.V. DN 150  M/PL+FJÆR</t>
  </si>
  <si>
    <t>STENGEV. RETTLØP  DN 50 PN16</t>
  </si>
  <si>
    <t>KULEV. 2-DELT FL. DN125 PN16 3</t>
  </si>
  <si>
    <t>KULEV.H.SV.FL./FL.  DN100 PN16</t>
  </si>
  <si>
    <t>SLUSEV.U/IND DN80 PN16 16 BAR</t>
  </si>
  <si>
    <t>SETEV.SDNR RL, DN32 PN16 GGG40</t>
  </si>
  <si>
    <t>SETEV.SDNR RL DN100 PN16 GGG40</t>
  </si>
  <si>
    <t>SETEV.SDNR VL,DN40 PN16 GGG40</t>
  </si>
  <si>
    <t>SETEV.SDNR VL,DN50 PN16 GGG40</t>
  </si>
  <si>
    <t>SETEVENTIL. RL, FL DN80 PN40 G</t>
  </si>
  <si>
    <t>SETEV.RL, FL  DN65 PN16 GGG40,</t>
  </si>
  <si>
    <t>GROVFILTER DN125 PN10 (PN4) RL</t>
  </si>
  <si>
    <t>PEILERØRSKR.M/LODD 1 1/2" PN2,</t>
  </si>
  <si>
    <t>PEILESTUSS,M/LOKK/KJEDE 1 1/2"</t>
  </si>
  <si>
    <t>TILB.SL.VENT. 1 1/2" PN16 RG5</t>
  </si>
  <si>
    <t>SERVANT PB GLOW 400X280 VENSTR</t>
  </si>
  <si>
    <t>SERVANT PRO S 130 X 46 CM DBL</t>
  </si>
  <si>
    <t>VARMEVEKSLER GBS525L-24-GG</t>
  </si>
  <si>
    <t>VARMEVEKSLER GBS525M-30-GG</t>
  </si>
  <si>
    <t>VARMEVEKSLER GBS525H-24-GG</t>
  </si>
  <si>
    <t>VIFTEKONV. PCW432S 5,1KW</t>
  </si>
  <si>
    <t>GUMMIKOMP. DN150 ANSI 150 NBR</t>
  </si>
  <si>
    <t>KRYMPEMUFFE FLEX 180 PEX L=105</t>
  </si>
  <si>
    <t>BEND 219,1 90GR TYPE S001 GALV</t>
  </si>
  <si>
    <t xml:space="preserve"> REPARASJONS MØRTEL 5KG</t>
  </si>
  <si>
    <t>INNSVEIS.BEND STÅL  88,9 X 3,2</t>
  </si>
  <si>
    <t>SADELSTYKKE   STÅL  88,9 X 3,2</t>
  </si>
  <si>
    <t>T-RØR STÅL 139,7 X 6,3MM EN 10</t>
  </si>
  <si>
    <t>T-RØR STÅL 219,1 X 8,8MM EN 10</t>
  </si>
  <si>
    <t>OVERG.KONS.273,0X6,3/114,3X3,6</t>
  </si>
  <si>
    <t>OVERG.KONS.355,6X8,0/273,0X6,3</t>
  </si>
  <si>
    <t>OVERG.KONS.406,4X8,8/355,6X8,0</t>
  </si>
  <si>
    <t>SVEISEFLENS DN 350/355,6  PN25</t>
  </si>
  <si>
    <t>SVEISEFLENS DN  80/ 88,9 PN100</t>
  </si>
  <si>
    <t>BLINDFLENS STÅL DN 250  PN25</t>
  </si>
  <si>
    <t>BLINDFLENS STÅL DN 200  PN40</t>
  </si>
  <si>
    <t>SVEISESTYKKE DN150/160, BAIO P</t>
  </si>
  <si>
    <t>SVEISESTYKKE DN 150/180, BAIO</t>
  </si>
  <si>
    <t>FLENSEMUFFE DN 200 218,1X252,1</t>
  </si>
  <si>
    <t>GREN PP  50 45-90 GR. JOTIFLEX</t>
  </si>
  <si>
    <t>SPINDELFORL. 0.4-0,6M PLASSON</t>
  </si>
  <si>
    <t>SPINDELFORL. 0.8-1.3M PLASSON</t>
  </si>
  <si>
    <t>GLIDEMUFFE 50MM SILENT PP</t>
  </si>
  <si>
    <t>BEND 90 PVC-U D160</t>
  </si>
  <si>
    <t>REP.SETT 32/60-40/70</t>
  </si>
  <si>
    <t>EL-MUFFE 200MM PE100 SDR11-17</t>
  </si>
  <si>
    <t>LØPEMUFFE  200 IQ</t>
  </si>
  <si>
    <t>BEND IQ  400 X 15°</t>
  </si>
  <si>
    <t>BEND IQ  400 X 45°</t>
  </si>
  <si>
    <t>INSPEKSJONSKUM 110X400 RETTLØP</t>
  </si>
  <si>
    <t>FLYTENDE RAMME NS SJK. 2624S</t>
  </si>
  <si>
    <t>M.SETT TOKYO 1200</t>
  </si>
  <si>
    <t>SLUK BUNNUT. DN75 VIESER ONE 5</t>
  </si>
  <si>
    <t>TREKKERØR M/KABEL 3G1,5 100M</t>
  </si>
  <si>
    <t>KOBBERRØR 12X1,0 PLUS ISOLERT</t>
  </si>
  <si>
    <t>MUFFE LUR-2 CU 2.1/8"X1.1/8"</t>
  </si>
  <si>
    <t>RAMME/LUKE UNI 550 TAK 1881307</t>
  </si>
  <si>
    <t>SPJ.VENT.DN125 PN16 2104 WAFER</t>
  </si>
  <si>
    <t>SPJELDV. EGO DN250 PN 10 LUG</t>
  </si>
  <si>
    <t>SPJELDVENTIL DN40 PN16 WAFER</t>
  </si>
  <si>
    <t>SKYVESPJELD CMO MOD.AB DN200</t>
  </si>
  <si>
    <t>SETEVENT. BELGTETT. DN 20 PN25</t>
  </si>
  <si>
    <t>KULEV.H.SV.F/ANBOR.DN125/139,7</t>
  </si>
  <si>
    <t>3-VEIS KULEV. 2" PN64 L-LØP</t>
  </si>
  <si>
    <t>3-VEIS KULEV. DN32 PN40 T-LØP</t>
  </si>
  <si>
    <t>KULEV.H.SV.FL./FL.  DN 50 PN40</t>
  </si>
  <si>
    <t>SLUSEV. M/IND DN150 PN10 10 BA</t>
  </si>
  <si>
    <t>SLUSEV.M/IND DN100 PN16 16 BAR</t>
  </si>
  <si>
    <t>SETEV.SDNR RL, DN40 PN16 GG25</t>
  </si>
  <si>
    <t>SETEV.SDNR RL, BSP 1/2" PN16 R</t>
  </si>
  <si>
    <t>SETEV. RL, FL. DN32 PN16 GG25</t>
  </si>
  <si>
    <t>SETEV. RL, FL. DN80 PN16 GG25</t>
  </si>
  <si>
    <t>SETEVENTIL. RL, FL DN65 PN40 G</t>
  </si>
  <si>
    <t>SETEV.VL, FL DN100 PN16 GGG40</t>
  </si>
  <si>
    <t>SETEVENTIL. RL BSP 1/2" PN16 R</t>
  </si>
  <si>
    <t>SETEVENTIL. RL BSP 1" PN16 RG5</t>
  </si>
  <si>
    <t>SETEVENTIL. RL BSP 1 1/4" PN16</t>
  </si>
  <si>
    <t>SETEVENTIL. RL BSP 2" PN16 RG5</t>
  </si>
  <si>
    <t>SETEV RL. KORT FL. DN50 PN16 R</t>
  </si>
  <si>
    <t>Y-FILTER 1 1/4" PN40 BSP CF8M/</t>
  </si>
  <si>
    <t>HURTIGST.V. RL. DN25 PN16 M/SY</t>
  </si>
  <si>
    <t>TILB.SL.VENT, WAFER, DN80 PN10</t>
  </si>
  <si>
    <t>KLAFF TILB.SL.V. FL. DN50 PN16</t>
  </si>
  <si>
    <t>SETEV. SELVSTENG RL. DN15 PN16</t>
  </si>
  <si>
    <t>TRYKKPLATE FLEX ICE GLASS HVIT</t>
  </si>
  <si>
    <t>DURASTYLE SERVANTSKAP DS648005</t>
  </si>
  <si>
    <t>RØRKIT TOPPMONT. ECONOMIC XXL</t>
  </si>
  <si>
    <t>VERKTØY F/SMARTCLIP 5MM STD</t>
  </si>
  <si>
    <t>INNBL.KAM.LAV F/RIST,VEGG/HIML</t>
  </si>
  <si>
    <t>VARMEVEKSLER GBS418M-30-GG</t>
  </si>
  <si>
    <t>VARMEVEKSLER GBS757H-40-GG</t>
  </si>
  <si>
    <t>TILB.SL.V.  60,3 VIC 716H SORT</t>
  </si>
  <si>
    <t>TILB.SL.V. 168,3 RILLET</t>
  </si>
  <si>
    <t>OVERG. 219,1X139,7 S50 RØD</t>
  </si>
  <si>
    <t>ANBORINGSKLAM 108,0X1 1/2" RØD</t>
  </si>
  <si>
    <t>ANBORINGSKLAM 108,0 X 2" RØD C</t>
  </si>
  <si>
    <t>KUPL FLEKS 219,1 TYPE 75 RØD</t>
  </si>
  <si>
    <t>BEND 168,3 11,5GR TYPE 13 GALV</t>
  </si>
  <si>
    <t>RØRSTUSS M/RILLE 219,1 S42 F00</t>
  </si>
  <si>
    <t>KPL.FLX 139,7 M/NITR T-A ORANG</t>
  </si>
  <si>
    <t>KUPL.FLEX QUICK 168,3 177NGALV</t>
  </si>
  <si>
    <t>TØRRSPRKL.SL.SIDE 68G 1270 5PK</t>
  </si>
  <si>
    <t>TRYKKSL. 1/2"X15MMX2000MM ALTE</t>
  </si>
  <si>
    <t>STATIV F/OPUS ARBEIDSLAMPE</t>
  </si>
  <si>
    <t>NIV.STANG DELT TRE 4 M TC2</t>
  </si>
  <si>
    <t>20 LITER TURBWAY SE OLJE</t>
  </si>
  <si>
    <t>SMØREMEMBRAN ARDEX 9 - TO KOMP</t>
  </si>
  <si>
    <t>TRAPP 7 TR. SAFEMASTER</t>
  </si>
  <si>
    <t>TRAPP 9 TR. SAFEMASTER</t>
  </si>
  <si>
    <t>STIGE 2-DELT 8,5M ZARGES</t>
  </si>
  <si>
    <t>STÅLBEND SØML.  63,5X 2,9 90GR</t>
  </si>
  <si>
    <t>STÅLBEND SØML.  33,7X 2,6180G</t>
  </si>
  <si>
    <t>STÅLBEND SØML.  76,1X 2,9 180G</t>
  </si>
  <si>
    <t>STÅLBEND SØML. 273,0X 8,8 90GR</t>
  </si>
  <si>
    <t>INNSVEIS.BEND STÅL 168,3 X 4,5</t>
  </si>
  <si>
    <t>SADELSTYKKE   STÅL 219,1 X 6,3</t>
  </si>
  <si>
    <t>T-RØR  76,1X 6,3/ 60,3X 6,3</t>
  </si>
  <si>
    <t>FLENSERØR 300  L=200MM DUKTILT</t>
  </si>
  <si>
    <t>DOBBELMUFFE 200X 2"UTV/1.1/2"</t>
  </si>
  <si>
    <t>SPAREFLENS F/STPJ 200/222 PN10</t>
  </si>
  <si>
    <t>SPAREFLENS F/PVC 300/315  PN10</t>
  </si>
  <si>
    <t>SKJØTEKOPL.SUPA MAXI DN100</t>
  </si>
  <si>
    <t>T-RØR DN 2X100/80, BAIO PN 16,</t>
  </si>
  <si>
    <t>KUPLING MEGA 266-301  DN250</t>
  </si>
  <si>
    <t>GJENGESTAG M10 X 1M BUP 630810</t>
  </si>
  <si>
    <t>SADELST.GR.AVL 160X110 PLAST</t>
  </si>
  <si>
    <t>RETTSKJØT PERMAFLEX 78MM FOR R</t>
  </si>
  <si>
    <t>EL-MUFFE 140MM PE100 SDR11-17</t>
  </si>
  <si>
    <t>EL-MUFFE 250MM PE100 SDR11-17</t>
  </si>
  <si>
    <t>EL-MUFFE 315MM PE100 SDR11-17</t>
  </si>
  <si>
    <t>INNSPENNING (4) 110-225 MM  GF</t>
  </si>
  <si>
    <t>ALBUE 200MM 90° PE-100 SDR17 G</t>
  </si>
  <si>
    <t>RED. PE 250 X 200 SDR11 FOR E+</t>
  </si>
  <si>
    <t>BEND IQ  300 X 45°</t>
  </si>
  <si>
    <t>OPTIFORM RADONBRØNN  RØR PP- 1</t>
  </si>
  <si>
    <t>RAMME FLYT LONGLIFE F/KUM Ø650</t>
  </si>
  <si>
    <t>M.SETT STOCKH. 1200</t>
  </si>
  <si>
    <t>SLUK 40MM, 1000MM AV.TRA SIDE</t>
  </si>
  <si>
    <t>U-BØYLE S.F.M 24X323,9 NS 5550</t>
  </si>
  <si>
    <t>AKTIVT KULL MT-ACARB 40 FOR MT</t>
  </si>
  <si>
    <t>DUSJPANEL 12V ELECTRA 6664FT</t>
  </si>
  <si>
    <t>DUSJSETT RAINDANCE S 120 90CM</t>
  </si>
  <si>
    <t>ALBUE LE CU 2.1/8" 45GR   9606</t>
  </si>
  <si>
    <t>SPJ.VENT. DN65 PN16 2104 WAFER</t>
  </si>
  <si>
    <t>SPJ.VENT.DN150 PN16 2104 WAFER</t>
  </si>
  <si>
    <t>SPJ.VENT.DN200 PN16 2104 WAFER</t>
  </si>
  <si>
    <t>SPJELDVENTIL DN65 PN16 WAFER</t>
  </si>
  <si>
    <t>SPJELDV. DN200 PN16 LUG M/DNV</t>
  </si>
  <si>
    <t>SKYVESPJELD CMO MOD.AB DN125</t>
  </si>
  <si>
    <t>2 1/2" BUTTERF.VALVE CL150 LUG</t>
  </si>
  <si>
    <t>6" BUTTERF. VALVE CL150 LUG</t>
  </si>
  <si>
    <t>TILB.SL.V. ST.BAR DN  80 PN16</t>
  </si>
  <si>
    <t>SETEVENT. BELGTETT. DN 32 PN25</t>
  </si>
  <si>
    <t>SETEVENT. BELGTETT. DN 80 PN25</t>
  </si>
  <si>
    <t>3-VEIS KULEV. 1/4" PN64 L-LØP</t>
  </si>
  <si>
    <t>3-VEIS KULEV.1 1/4" PN64 L-LØP</t>
  </si>
  <si>
    <t>3-VEIS KULEV. 1/4" PN64 T-LØP</t>
  </si>
  <si>
    <t>3-VEIS KULEV. 3/4" PN64 T-LØP</t>
  </si>
  <si>
    <t>3-VEIS KULEV. DN65 PN16 L-LØP</t>
  </si>
  <si>
    <t>KULEV.H.SV.MUF/SV.1 1/4"X 42,4</t>
  </si>
  <si>
    <t>KULEV.H.SV.FL./FL.  DN 65 PN16</t>
  </si>
  <si>
    <t>MELLOMRING 300 2"UTV/1.1/2"INV</t>
  </si>
  <si>
    <t>BD VANNSTOPPER 12 STK I KRT 1/</t>
  </si>
  <si>
    <t>SLUSEV.U/IND DN150 PN16 16 BAR</t>
  </si>
  <si>
    <t>SETEV.SDNR VL,DN100 PN16 GGG40</t>
  </si>
  <si>
    <t>SETEV.SDNR RL, FL. DN65 PN16 R</t>
  </si>
  <si>
    <t>SETEVENTIL RL, BSP 3/4" PN16 C</t>
  </si>
  <si>
    <t>SETEVENTIL RL, BSP 1" PN16 CF8</t>
  </si>
  <si>
    <t>SETEV. RL, FL. DN50 PN16 GG25</t>
  </si>
  <si>
    <t>SETEV. RL, FL. DN65 PN16 GG25</t>
  </si>
  <si>
    <t>SETEVENTIL. RL, FL DN20 PN40 G</t>
  </si>
  <si>
    <t>SETEV.RL, FL DN100 PN16 GGG40</t>
  </si>
  <si>
    <t>GROVFILTER DN125 PN10 (PN4) VL</t>
  </si>
  <si>
    <t>HURTIGST.V. RL. DN20 PN16 M/SY</t>
  </si>
  <si>
    <t>Y-TILBAKESLAGSVENTIL 3/8" PN40</t>
  </si>
  <si>
    <t>TILB.SL.VENT. 2" PN16 RG5 F/VE</t>
  </si>
  <si>
    <t>KLAFF TILB.SL.V. FL. DN40 PN16</t>
  </si>
  <si>
    <t>SETEV. SELVSTENG RL. DN25 PN16</t>
  </si>
  <si>
    <t>KLOSETT GLOW60 SKJ S-LÅS F/LIM</t>
  </si>
  <si>
    <t>KLOSETT PB GLOW 63 VENS. S-LÅS</t>
  </si>
  <si>
    <t>VARMEVEKSLER GBS418M-40-GG</t>
  </si>
  <si>
    <t>VARMEVEKSLER GBS757M-50-GG</t>
  </si>
  <si>
    <t>VARMEP.LUFT/VANN 7KW UTEDEL PA</t>
  </si>
  <si>
    <t>KRYMPEMUFFE 110MM PEH</t>
  </si>
  <si>
    <t>ANB.KL 219,1X88,9  S920N GALV</t>
  </si>
  <si>
    <t>SPJELDVENTIL 219,1 PN20  300</t>
  </si>
  <si>
    <t>T-RØR 139,7 TYPE S20 GALV</t>
  </si>
  <si>
    <t>SPJELDV. 139,7 FIRELOCK  705</t>
  </si>
  <si>
    <t>KUPL.FLEX 141,3 NITR.PKN ORANG</t>
  </si>
  <si>
    <t>TØRRSPR.AB6 NED 68C 6" SR K80</t>
  </si>
  <si>
    <t>KUPL.FAST 219,1 QUICK 107NGALV</t>
  </si>
  <si>
    <t>BEND 90GR 114,3 ST.THINE490-SS</t>
  </si>
  <si>
    <t>BEND 45GR 76,1 ST.THINE491-SS</t>
  </si>
  <si>
    <t>OVERG.114,3X76,1ST.THIN E495SS</t>
  </si>
  <si>
    <t>FL.ADAPT.76,1 ST.THIN E498-SS</t>
  </si>
  <si>
    <t>FL.ADAPT.88,9 ST.THIN E498-SS</t>
  </si>
  <si>
    <t>FL.ADAPT.114,3 ST.THIN E498-SS</t>
  </si>
  <si>
    <t>RØRPAKKE 1 MONTERINGSSETT (6M)</t>
  </si>
  <si>
    <t>NIV.STANG ALU. 3 M TC2</t>
  </si>
  <si>
    <t>HAMMERBOR SDSPLUS 20X1000MM 49</t>
  </si>
  <si>
    <t>HELBEND 90° STÅL SORT 2"</t>
  </si>
  <si>
    <t>SVIVEL ENKEL KEE-KLAMP 26,9 MM</t>
  </si>
  <si>
    <t>ENDEBUNNER    STÅL 508,0 X11,0</t>
  </si>
  <si>
    <t>T-RØR STÅL 139,7 X10,0MM EN 10</t>
  </si>
  <si>
    <t>T-RØR STÅL 168,3 X 8,8MM EN 10</t>
  </si>
  <si>
    <t>SVEISEFLENS DN 250/273,0  PN 6</t>
  </si>
  <si>
    <t>SVEISEFLENS DN 100/114,3 PN100</t>
  </si>
  <si>
    <t>LØPEMUFFE    150 M/SKRUSKJØT</t>
  </si>
  <si>
    <t>MUFFESPISS 200  2"UTV/1.1/2"</t>
  </si>
  <si>
    <t>DOBBELMUFFE 300X 2"UTV/1.1/2"</t>
  </si>
  <si>
    <t>T-RØR DN 2X200/80, BAIO PN 16,</t>
  </si>
  <si>
    <t>ANB.MUFFE/SPISS DN100/118 BAIO</t>
  </si>
  <si>
    <t>GJENGESTAG M8 X 1M BUP 6308100</t>
  </si>
  <si>
    <t>BEND 110MM SILENT PP 67,5°</t>
  </si>
  <si>
    <t>EL-MUFFE 160MM PE100 SDR11-17</t>
  </si>
  <si>
    <t>EL-MUFFE 225MM PE100 SDR11-17</t>
  </si>
  <si>
    <t>EL-MUFFE 355MM PE100 SDR11-17</t>
  </si>
  <si>
    <t>REDUKSJONSFLENS D315XDN250 PE1</t>
  </si>
  <si>
    <t>ALBUE 250MM 90° PE-100 SDR17 G</t>
  </si>
  <si>
    <t>BEND IQ  200 X 45°</t>
  </si>
  <si>
    <t>DOBBELMUFFE 500 IQ</t>
  </si>
  <si>
    <t>OPTIFORM TOPPTAPE 50MM X 10M A</t>
  </si>
  <si>
    <t>LONGLIFE LOKK TETTE SPETTHULL</t>
  </si>
  <si>
    <t>PYRAMIDEKLOSS F/TAK 150MM P 22</t>
  </si>
  <si>
    <t>SLAMSAMLER DN65 PN16 FIG.2461</t>
  </si>
  <si>
    <t>BEND LB CU 1.3/8" 180GR   9638</t>
  </si>
  <si>
    <t>SPJ.VENT. DN80 PN16 2104 WAFER</t>
  </si>
  <si>
    <t>SPJELDV. DN100 PN25 LUG M/DNV</t>
  </si>
  <si>
    <t>8" BUTTERF. VALVE CL150 LUG</t>
  </si>
  <si>
    <t>2" BUTTERF. VALVE CL150 LUG</t>
  </si>
  <si>
    <t>3" BUTTERF. VALVE CL150 LUG</t>
  </si>
  <si>
    <t>5" BUTTERF. VALVE CL150 LUG</t>
  </si>
  <si>
    <t>8" BUTTERF. VALVE CL50 LUG</t>
  </si>
  <si>
    <t>SETEVENT. BELGTETT.DN 100 PN25</t>
  </si>
  <si>
    <t>KULEV. 2-DELT FL. DN15 PN40</t>
  </si>
  <si>
    <t>KULEV. 2-DELT FL. DN125 PN40</t>
  </si>
  <si>
    <t>3-VEIS KULEV. DN50 PN40 T-LØP</t>
  </si>
  <si>
    <t>3-VEIS KULEV. DN65 PN16 T-LØP</t>
  </si>
  <si>
    <t>KULEV.DN50 3-DELT TRUNNION</t>
  </si>
  <si>
    <t>KULEV.H.SV.FL./FL.  DN 80 PN16</t>
  </si>
  <si>
    <t>SLUSEV.U/IND DN150 PN10 10 BAR</t>
  </si>
  <si>
    <t>SETEV.SDNR, RL, DN25 PN40 CS G</t>
  </si>
  <si>
    <t>SETEV.SDNR RL, DN65 PN16 GG25</t>
  </si>
  <si>
    <t>SETEV.SDNR RL, DN100 PN16 16 B</t>
  </si>
  <si>
    <t>SETEV.SDNR RL, DN20 PN16 GGG40</t>
  </si>
  <si>
    <t>SETEV.SDNR VL,DN65 PN16 GGG40</t>
  </si>
  <si>
    <t>SETEV.SDNR VL,DN80 PN16 GGG40</t>
  </si>
  <si>
    <t>SETEVENTIL RL, BSP 1/2" PN16 C</t>
  </si>
  <si>
    <t>SETEVENTIL. RL, FL DN15 PN40 G</t>
  </si>
  <si>
    <t>SETEVENTIL. RL, FL DN32 PN40 G</t>
  </si>
  <si>
    <t>SETEV.RL, FL DN25 PN16 GGG40,</t>
  </si>
  <si>
    <t>SETEV.VL, FL DN20 PN16 GGG40 G</t>
  </si>
  <si>
    <t>SETEV.VL, FL DN32 PN16 GGG40 G</t>
  </si>
  <si>
    <t>SETEVENTIL. RL BSP 3/4" PN16 R</t>
  </si>
  <si>
    <t>SETEV.RL, 1 1/2" PN40, BSP STA</t>
  </si>
  <si>
    <t>SETEV.RL, 2" PN40, BSP START L</t>
  </si>
  <si>
    <t>SETEVENTIL RL, SDNR 1/2" PN40</t>
  </si>
  <si>
    <t>HURTIGST.V. RL. DN50 PN16 M/SY</t>
  </si>
  <si>
    <t>FOTPED. F/PEILERØRSKRAN ST37/</t>
  </si>
  <si>
    <t>TILB.SL.VENT. 3/4" PN16 RG5 F/</t>
  </si>
  <si>
    <t>TILB.SL.VENT, WAFER, DN250 PN1</t>
  </si>
  <si>
    <t>SERVANT PB GLOW 600X440 BOLT/B</t>
  </si>
  <si>
    <t>VENTIL(1-2 STUSS AVTREKK)Ø100</t>
  </si>
  <si>
    <t>VARMEVEKSLER GBS525L-14-GG</t>
  </si>
  <si>
    <t>VARMEVEKSLER GBS525M-20-GG</t>
  </si>
  <si>
    <t>VARMEVEKSLER GBS525M-24-GG</t>
  </si>
  <si>
    <t>VARMEVEKSLER GBS757L-60-GG</t>
  </si>
  <si>
    <t>VARMEVEKSLER GBS757M-60-GG</t>
  </si>
  <si>
    <t>KRYMPEMUFFE 200MM PEH</t>
  </si>
  <si>
    <t>KRYMPEMUFFE 160X140 PEH</t>
  </si>
  <si>
    <t>ENDEMUFFE 160MM PEH</t>
  </si>
  <si>
    <t>KRYMPEMUFFE FLEX 160 PEX L=105</t>
  </si>
  <si>
    <t>KUPL. KRAFTIG  60,3 ORANGE  99</t>
  </si>
  <si>
    <t>KUPL. KRAFTIG  88,9 ORANGE  99</t>
  </si>
  <si>
    <t>RED.KUPL 219,1X168,3 RØD  750</t>
  </si>
  <si>
    <t>ANB.KL. 219,1X114,3 RILLET RØD</t>
  </si>
  <si>
    <t>BEND 139,7 90GR TYPE S001 GALV</t>
  </si>
  <si>
    <t>BOLIGSPRINKLERVENT 33,7MM K60</t>
  </si>
  <si>
    <t>KPL.FLX 114,3 M/NITR T-A ORANG</t>
  </si>
  <si>
    <t>KUPL. FAST 219,1 MM 009N GALV</t>
  </si>
  <si>
    <t>FLENS M/RILLE 48,3MM GALV</t>
  </si>
  <si>
    <t>KUPL.FAST 88,9 ST.THINE497 GLV</t>
  </si>
  <si>
    <t>OVERG.114,3X88,9ST.THIN E495SS</t>
  </si>
  <si>
    <t>NIV.STANG 4M 4 DELT TRE M/LIB.</t>
  </si>
  <si>
    <t>TINETRANSFORMATOR NORATEL/VIWA</t>
  </si>
  <si>
    <t>SADELSTYKKE   STÅL  48,3 X 2,6</t>
  </si>
  <si>
    <t>T-RØR    STÅL  406,4 X 8,8</t>
  </si>
  <si>
    <t>SVEISEFLENS DN 250/273,0 PN40</t>
  </si>
  <si>
    <t>SVEISEFLENS DN  65/ 76,1 PN100</t>
  </si>
  <si>
    <t>FLENSEMUFFE WAGA DN200 PN10 DU</t>
  </si>
  <si>
    <t>RED.MUFFE WAGA DN150X125 PN16</t>
  </si>
  <si>
    <t>RED.MUFFE WAGA DN225X200 PN16</t>
  </si>
  <si>
    <t>ANB.MUFFE 200 M/2XZAK UTTAK</t>
  </si>
  <si>
    <t>SKRUMUFFE BAIO DN 100 EMS MULT</t>
  </si>
  <si>
    <t>RED. MUFFE, BAIO DN 200/100 PN</t>
  </si>
  <si>
    <t>LÅSERING, BAIO, DN 110 PE, STR</t>
  </si>
  <si>
    <t>LÅSERING, BAIO, DN 225 PE, STR</t>
  </si>
  <si>
    <t>EL-MUFFE 125MM PE100 SDR11-17</t>
  </si>
  <si>
    <t>REDUKSJONSFLENS D355XDN300 PE1</t>
  </si>
  <si>
    <t>LØPEMUFFE  600 IQ</t>
  </si>
  <si>
    <t>DOBBELMUFFE 200 IQ</t>
  </si>
  <si>
    <t>ENDELOKK 400 X-STREAM</t>
  </si>
  <si>
    <t>RADONBRØNN I STÅL/PLAST 200X74</t>
  </si>
  <si>
    <t>PLANTEDUK, 1X5M</t>
  </si>
  <si>
    <t>SLUK 50MM, 1000MM BUNN</t>
  </si>
  <si>
    <t>SLUK PP 75  M/BUNNUTLØP M/ANB.</t>
  </si>
  <si>
    <t>VANNMÅLER V100 1.1/2"X300 MM</t>
  </si>
  <si>
    <t>SKAPMUFFE FOR DRENERING 25MM</t>
  </si>
  <si>
    <t>SLUSEVENT.DN80 PN25 AG S33</t>
  </si>
  <si>
    <t>SLUSEVENT.DN50 PN63 AG S33</t>
  </si>
  <si>
    <t>SLUSEVENT.DN65 PN63 AG S33</t>
  </si>
  <si>
    <t>SLUSEVENT.DN80 PN63 AG S33</t>
  </si>
  <si>
    <t>SPJELDVENTIL DN50 PN16 WAFER</t>
  </si>
  <si>
    <t>SPJELDV. DN125 PN25 LUG M/DNV</t>
  </si>
  <si>
    <t>SPJELDV. DN150 PN25 LUG M/DNV</t>
  </si>
  <si>
    <t>SPJELDV. DN200 PN25 LUG M/DNV</t>
  </si>
  <si>
    <t>STENGEV. RETTLØP  DN 65 PN16</t>
  </si>
  <si>
    <t>STENGEV. RETTLØP  DN100 PN16</t>
  </si>
  <si>
    <t>KULEV. 2-DELT FL. DN125 PN40 S</t>
  </si>
  <si>
    <t>3-VEIS KULEV. 3/8" PN64 T-LØP</t>
  </si>
  <si>
    <t>3-VEIS KULEV.1 1/4" PN64 T-LØP</t>
  </si>
  <si>
    <t>3-VEIS KULEV. DN25 PN40 L-LØP</t>
  </si>
  <si>
    <t>3-VEIS KULEV. DN100 PN16 L-LØP</t>
  </si>
  <si>
    <t>3-VEIS KULEV. DN80 PN16 T-LØP</t>
  </si>
  <si>
    <t>SLUSEV. M/IND DN100 PN10 10 BA</t>
  </si>
  <si>
    <t>SLUSEV.U/IND DN125 PN16 16 BAR</t>
  </si>
  <si>
    <t>SETEV.SDNR RL, DN80 PN16 GG25</t>
  </si>
  <si>
    <t>SETEV.SDNR RL, DN125 PN16 16 B</t>
  </si>
  <si>
    <t>SETEV.SDNR VL, DN50 PN16 GG25</t>
  </si>
  <si>
    <t>SETEV.SDNR VL,DN25 PN16 GGG40</t>
  </si>
  <si>
    <t>SETEV.SDNR VL,DN32 PN16 GGG40</t>
  </si>
  <si>
    <t>SETEV.SDNR RL, FL. DN40 PN16 R</t>
  </si>
  <si>
    <t>SETEV. RL, FL DN15 PN16 GG25 G</t>
  </si>
  <si>
    <t>SETEV. RL, FL. DN40 PN16 GG25</t>
  </si>
  <si>
    <t>SETEV. RL, FL. DN100 PN16 GG25</t>
  </si>
  <si>
    <t>SETEVENTIL. RL, FL DN100 PN40</t>
  </si>
  <si>
    <t>SETEV.VL, FL DN25 PN16 GGG40 G</t>
  </si>
  <si>
    <t>SETEV.RL.M/REG.KJ.BSP 1 1/4" P</t>
  </si>
  <si>
    <t>SETEVENTIL. RL BSP 1/4" PN16 R</t>
  </si>
  <si>
    <t>SETEVENTIL. RL BSP 1 1/2" PN16</t>
  </si>
  <si>
    <t>SETEV RL. KORT FL. DN40 PN16 R</t>
  </si>
  <si>
    <t>SETEV.RL, 1/2" PN40, BSP START</t>
  </si>
  <si>
    <t>SETEVENTIL RL, SDNR 3/4" PN40</t>
  </si>
  <si>
    <t>SETEV.RL.M/REG.KJ.FL.DN80 PN16</t>
  </si>
  <si>
    <t>Y-FILTER 1/4" PN40 BSP CF8M/31</t>
  </si>
  <si>
    <t>Y-FILTER 3/4" PN40 BSP CF8M/31</t>
  </si>
  <si>
    <t>GROVFILTER DN50 PN10 (PN4) VL</t>
  </si>
  <si>
    <t>GROVFILTER DN65 PN10 (PN4) VL</t>
  </si>
  <si>
    <t>GROVFILTER DN100 PN10 (PN4) VL</t>
  </si>
  <si>
    <t>HURTIGST.V. VL. DN25 PN16 M/SY</t>
  </si>
  <si>
    <t>HURTIGST.V. RL. DN40 PN16 M/SY</t>
  </si>
  <si>
    <t>Y-TILBAKESLAGSVENTIL 1/4" PN40</t>
  </si>
  <si>
    <t>KLAFF TILB.SL.V. FL. DN100 PN1</t>
  </si>
  <si>
    <t>KLAFF TILB.SL.V. FL. DN125 PN1</t>
  </si>
  <si>
    <t>635/355/860MM(LXBXH) PB GLOW W</t>
  </si>
  <si>
    <t>KJØKKENVASK 595X510 H OMNIA A6</t>
  </si>
  <si>
    <t>KJØKKENVASK 970X510 H OMNIA A9</t>
  </si>
  <si>
    <t>SPORVENDEPLATE TRE 22 2417818</t>
  </si>
  <si>
    <t>VARMEVEKSLER GBS525L-50-GG</t>
  </si>
  <si>
    <t>VARMEVEKSLER GBS525L-60-GG</t>
  </si>
  <si>
    <t>VARMEVEKSLER GBS757L-50-GG</t>
  </si>
  <si>
    <t>GUMMIKOMP. DN200 ANSI 150 NBR</t>
  </si>
  <si>
    <t>INNREG.VENTIL DN 80</t>
  </si>
  <si>
    <t>INNREG.VENTIL DN125</t>
  </si>
  <si>
    <t>KRYMPEMUFFE 450MM PEH</t>
  </si>
  <si>
    <t>KRYMPEMUFFE 140X125 PEH</t>
  </si>
  <si>
    <t>KRYMPEMUFFE FLEX 250 PEX L=134</t>
  </si>
  <si>
    <t>BEND 22,5° 76,1 MM RØD 919712</t>
  </si>
  <si>
    <t>BEND 22,5° 114,3 MM RØD 919718</t>
  </si>
  <si>
    <t>KUPL. KRAFTIG  76,1 ORANGE  99</t>
  </si>
  <si>
    <t>KUPL. KRAFTIG 114,3 ORANGE  99</t>
  </si>
  <si>
    <t>ENDELOKK 219,1 GALV S60</t>
  </si>
  <si>
    <t>T-RØR 219,1 VIC 002 GALV</t>
  </si>
  <si>
    <t>TILB.SL.VENTIL 139,7 TYPE 717</t>
  </si>
  <si>
    <t>ENDEL. 219,1X    2"GJ.EKS. RØD</t>
  </si>
  <si>
    <t>BOLIGSPRINKLERVENT 42,4MM K60</t>
  </si>
  <si>
    <t>KPL.FLX 60,3 M/NITR T-A ORANG</t>
  </si>
  <si>
    <t>ENDEBUNN 60,3 X 1/2" GALV</t>
  </si>
  <si>
    <t>KUPL.FLEX QUICK 139,7 177NGALV</t>
  </si>
  <si>
    <t>KUPL.FAST 76,1 ST.THINE497 GLV</t>
  </si>
  <si>
    <t>KUPL.FAST 114,3 ST.THIN497 GLV</t>
  </si>
  <si>
    <t>BEND 90GR 76,1 ST.THINE490-SS</t>
  </si>
  <si>
    <t>T-RØR 114,3 MMST.THIN  E492-SS</t>
  </si>
  <si>
    <t>OVERG.88,9X76,1ST.THIN E495-SS</t>
  </si>
  <si>
    <t>STIGESTABILISATOR 40251 ZARGES</t>
  </si>
  <si>
    <t>TRAPP 8 TR. SAFEMASTER</t>
  </si>
  <si>
    <t>STÅLBEND SV.   355,6X 5,6 90GR</t>
  </si>
  <si>
    <t>INNSVEIS.BEND STÅL 219,1 X 6,3</t>
  </si>
  <si>
    <t>SADELSTYKKE   STÅL  42,4 X 2,6</t>
  </si>
  <si>
    <t>SVEISEFLENS DN  80/ 88,9  PN63</t>
  </si>
  <si>
    <t>SVEISEFLENS DN 100/114,3  PN63</t>
  </si>
  <si>
    <t>SVEISEFLENS DN  32/ 42,4 PN100</t>
  </si>
  <si>
    <t>FLENSEMUFFE WAGA DN250 PN10 DU</t>
  </si>
  <si>
    <t>RØRDELER, KRYSS, BAIO DN 4X150</t>
  </si>
  <si>
    <t>SKJØTESTYKKE DN 2X200, BAIO L=</t>
  </si>
  <si>
    <t>SKJØTESTYKKE DN 100/125 BAIO L</t>
  </si>
  <si>
    <t>BEND BAIO, DN 2X200 30GR PN 16</t>
  </si>
  <si>
    <t>ENDEKAPPE, BAIO, DN 100 SPISSE</t>
  </si>
  <si>
    <t>ENDEKAPPE, BAIO, DN 200 SPISSE</t>
  </si>
  <si>
    <t>KUPLING MEGA 315-349  DN300</t>
  </si>
  <si>
    <t>HJØRNEGREN PP 75X75 88GR SORT</t>
  </si>
  <si>
    <t>EL-MUFFE 280MM PE100 SDR11-17</t>
  </si>
  <si>
    <t>BEND IQ  200 X 90°</t>
  </si>
  <si>
    <t>OVERG SPISS 200/160 PP SVART</t>
  </si>
  <si>
    <t>OVERG IQ 400 T/GLATT RØR UR2/I</t>
  </si>
  <si>
    <t>BEND FLEXI 50 MM FLEXIBEND SOR</t>
  </si>
  <si>
    <t>TELESKOPTOPP L-65 REGULAR M/RU</t>
  </si>
  <si>
    <t>BAKKEKRAN, DN32, PN16 POM, HAW</t>
  </si>
  <si>
    <t>BAKKEKRAN, DN50, PN16 POM, HAW</t>
  </si>
  <si>
    <t>GLIDESKO 33 MM VZ</t>
  </si>
  <si>
    <t>GLIDESKO 43 MM VZ</t>
  </si>
  <si>
    <t>GLIDESKO 49 MM VZ</t>
  </si>
  <si>
    <t>SEKSKANTSKRUE M24 X 310 VZ 8.8</t>
  </si>
  <si>
    <t>SLUSEVENTIL, E2, DN80 PN10-16,</t>
  </si>
  <si>
    <t>SLUSEVENT.DN50 PN40 AG S33</t>
  </si>
  <si>
    <t>SLUSEVENT.DN80 PN40 AG S33</t>
  </si>
  <si>
    <t>SPJELDVENTIL DN250 PN10 WAFER</t>
  </si>
  <si>
    <t>SPJELDV. DN50  PN25 LUG M/DNV</t>
  </si>
  <si>
    <t>SPJELDV. DN80  PN25 LUG M/DNV</t>
  </si>
  <si>
    <t>SPJELDV. DN65  PN25 LUG M/DNV</t>
  </si>
  <si>
    <t>SPJELDV. DN250 PN25 LUG M/DNV</t>
  </si>
  <si>
    <t>1 1/2" BUTTERF.VALVE CL150 LUG</t>
  </si>
  <si>
    <t>8" BUTTERF. VALVE CL150 LUG GG</t>
  </si>
  <si>
    <t>KULEV.H.SV.DN250/273.0 SV.END</t>
  </si>
  <si>
    <t>3-VEIS KULEV. 3/8" PN64 L-LØP</t>
  </si>
  <si>
    <t>3-VEIS KULEV. DN32 PN40 L-LØP</t>
  </si>
  <si>
    <t>3-VEIS KULEV. DN40 PN40 L-LØP</t>
  </si>
  <si>
    <t>3-VEIS KULEV. DN40 PN40 T-LØP</t>
  </si>
  <si>
    <t>KULEV.DN80 3-DELT TRUNNION</t>
  </si>
  <si>
    <t>KULEV.DN100 3-DELT TRUNNION</t>
  </si>
  <si>
    <t>VENTIL, LUFTE, BAIO DN 80 L=81</t>
  </si>
  <si>
    <t>VENTIL, LUFTE, BAIO DN 80 L=11</t>
  </si>
  <si>
    <t>SLUSEV. M/IND DN50 PN10 10 BAR</t>
  </si>
  <si>
    <t>SLUSEV. M/IND DN65 PN10 10 BAR</t>
  </si>
  <si>
    <t>SLUSEV.U/IND DN40 PN16 16 BAR</t>
  </si>
  <si>
    <t>SETEV.SDNR, RL, DN40 PN40 CS G</t>
  </si>
  <si>
    <t>SETEV.SDNR, RL, DN100 PN40 CS</t>
  </si>
  <si>
    <t>SETEV.SDNR VL, DN80 PN16 GG25</t>
  </si>
  <si>
    <t>SETEVENTIL RL, BSP 1 1/2" PN16</t>
  </si>
  <si>
    <t>SETEV. RL, FL. DN25 PN16 GG25</t>
  </si>
  <si>
    <t>SETEV. RL, FL. DN125 PN16 GG25</t>
  </si>
  <si>
    <t>SETEV.RL, FL DN15 PN16 GGG40,</t>
  </si>
  <si>
    <t>SETEV.RL, FL DN20 PN16 GGG40,</t>
  </si>
  <si>
    <t>SETEV.VL, FL DN15 PN16 GGG40 G</t>
  </si>
  <si>
    <t>SETEV RL. KORT FL. DN25 PN16 R</t>
  </si>
  <si>
    <t>SETEV RL. KORT FL. DN32 PN16 R</t>
  </si>
  <si>
    <t>SETEV RL, SDNR 1 1/4" PN40 BSP</t>
  </si>
  <si>
    <t>SETEV.RL.M/REG.KJ.FL.DN50 PN16</t>
  </si>
  <si>
    <t>SETEV.RL.M/REG.KJ.FL. DN100 PN</t>
  </si>
  <si>
    <t>SETEV.RL.M/REG.KJ.FL. DN40 PN1</t>
  </si>
  <si>
    <t>SETEV VL, DN32 PN16 GG25 16 BA</t>
  </si>
  <si>
    <t>SETEV VL, DN50 PN16 GG25 16 BA</t>
  </si>
  <si>
    <t>HURTIGST.V. VL. DN15 PN16 M/SY</t>
  </si>
  <si>
    <t>HURTIGST.V. VL. DN20 PN16 M/SY</t>
  </si>
  <si>
    <t>HURTIGST.V. VL. DN40 PN16 M/SY</t>
  </si>
  <si>
    <t>HURTIGST.V. RL. DN65 PN16 M/SY</t>
  </si>
  <si>
    <t>TILB.SL.VENT, WAFER, DN300 PN1</t>
  </si>
  <si>
    <t>KLAFF TILBAKESL.VENT 3/8" PN16</t>
  </si>
  <si>
    <t>KLAFF TILB.SL.V. FL. DN80 PN16</t>
  </si>
  <si>
    <t>SELVST. SPYLEV.INNV.GJ. 1 1/4"</t>
  </si>
  <si>
    <t>SETEV. SELVSTENG RL. DN65 PN16</t>
  </si>
  <si>
    <t>KLOSETT PB GLOW 63 HØYRE S-LÅS</t>
  </si>
  <si>
    <t>KERAMISKE BEN F/ HELDEKK.SERV.</t>
  </si>
  <si>
    <t>LAV BOKS F/VEGGVENTIL Ø125</t>
  </si>
  <si>
    <t>VENTIL(1-2 STUSS TILLU)Ø100</t>
  </si>
  <si>
    <t>VARMEVEKSLER GBS418L-40-GG</t>
  </si>
  <si>
    <t>VARMEVEKSLER GBS418L-50-GG</t>
  </si>
  <si>
    <t>VARMEVEKSLER GBS525L-80-GG</t>
  </si>
  <si>
    <t>VARMEVEKSLER GBS757H-30-GG</t>
  </si>
  <si>
    <t>INNREG.VENTIL DN 65</t>
  </si>
  <si>
    <t>INNREG.VENTIL DN100</t>
  </si>
  <si>
    <t>KRYMPEMUFFE 125X110 PEH</t>
  </si>
  <si>
    <t>KRYMPEMUFFE 250X225 PEH</t>
  </si>
  <si>
    <t>ENDEMUFFE 180MM PEH</t>
  </si>
  <si>
    <t>ENDEMUFFE 225MM PEH</t>
  </si>
  <si>
    <t>ENDEMUFFE 250MM PEH</t>
  </si>
  <si>
    <t>BEND 22,5° 60,3 MM RØD 919707</t>
  </si>
  <si>
    <t>KUPL FLEX 219,1 TYPE 75 GALV</t>
  </si>
  <si>
    <t>ANB.KL 219,1X114,3  S920N GALV</t>
  </si>
  <si>
    <t>KUPL FAST 219,1 TYPE 07 GALV</t>
  </si>
  <si>
    <t>OVERG. 219,1X 88,9 S50 RØD</t>
  </si>
  <si>
    <t>T-RØR 139,7 VIC 002 GALV</t>
  </si>
  <si>
    <t>BEND 219,1 45GR TYPE 003 GALV</t>
  </si>
  <si>
    <t>T RØR 168,3 F420 SYREF.</t>
  </si>
  <si>
    <t>BOLIGSPRINKLERVENT 48,3MM K60</t>
  </si>
  <si>
    <t>HÅNDRILLER VE26S</t>
  </si>
  <si>
    <t>KPL.FLX 60,3 M/NITR T-A GALV</t>
  </si>
  <si>
    <t>KPL.FLX 88,9 M/NITR T-A GALV</t>
  </si>
  <si>
    <t>BEND 45GR 114,3 ST.THINE491-SS</t>
  </si>
  <si>
    <t>SV.NIPPEL 114,3ST.THIN E494-SS</t>
  </si>
  <si>
    <t>RILLE.OVERG.114,3ST.THIN E494</t>
  </si>
  <si>
    <t>TØRRSPRINKL.SL.NED 68G 965 5PK</t>
  </si>
  <si>
    <t>MEMBRANV. M/GJ.TYPE A  1 1/4"</t>
  </si>
  <si>
    <t>20 LITER HYDROWAY BIO SE 32-68</t>
  </si>
  <si>
    <t>TRAPP 3 TR. SAFEMASTER</t>
  </si>
  <si>
    <t>INNSVEIS.BEND STÅL  48,3 X 2,6</t>
  </si>
  <si>
    <t>MUFFE WAGA DN150 PN16 DUKT.STP</t>
  </si>
  <si>
    <t>FLENSEMUFFE WAGA DN100 PN16 DU</t>
  </si>
  <si>
    <t>ENDEKAPPE WAGA M/I.GJ.DN80X2"</t>
  </si>
  <si>
    <t>FLENSEMUFFE  300 M/SKRUSKJØT</t>
  </si>
  <si>
    <t>MUFFESPISS 300  2"UTV/1.1/2"</t>
  </si>
  <si>
    <t>BEND BAIO, DN 2X200 22GR PN 16</t>
  </si>
  <si>
    <t>SVEISESTYKKE DN 100/118 BAIO P</t>
  </si>
  <si>
    <t>GJENGESTAG M12 X 1M BUP 630810</t>
  </si>
  <si>
    <t>GJENGESTAG M16 X 1M BUP 630810</t>
  </si>
  <si>
    <t>RØR M/1MUF. 125X1000 EUROP.SF</t>
  </si>
  <si>
    <t>PP-V FLENS MUFFE DN 80/90MM</t>
  </si>
  <si>
    <t>TERS MED SKRULOKK 200 PVC</t>
  </si>
  <si>
    <t>LØPEMUFFE  400 IQ</t>
  </si>
  <si>
    <t>EL-MUFFE 400MM PE100 SDR11-17</t>
  </si>
  <si>
    <t>REDUKSJONSFLENS D200DN150</t>
  </si>
  <si>
    <t>SPJELDVENTIL D315DN300 WAFER 5</t>
  </si>
  <si>
    <t>ALBUE 180MM 90° PE-100 SDR17 G</t>
  </si>
  <si>
    <t>REDUKSJONSFLENS D400XDN350 PE1</t>
  </si>
  <si>
    <t>BEND IQ  300 X 90°</t>
  </si>
  <si>
    <t>DOBBELMUFFE 600 IQ</t>
  </si>
  <si>
    <t>ENDELOKK 250 X-STREAM</t>
  </si>
  <si>
    <t>OPTIFORM RADONSPERRE 1X25M 0,4</t>
  </si>
  <si>
    <t>BAKKEKRAN, DN40, PN16 POM, HAW</t>
  </si>
  <si>
    <t>BAKKEKRAN, DN63, PN16 POM, HAW</t>
  </si>
  <si>
    <t>SLUK DN50 3X32/40 VIESER ONE 5</t>
  </si>
  <si>
    <t>AVLØPSTRAKT DN40 VIESER ONE 52</t>
  </si>
  <si>
    <t>GLIDESKO 28 MM VZ</t>
  </si>
  <si>
    <t>RØR-I-RØR 18X2,5/28 75M KVEIL</t>
  </si>
  <si>
    <t>RØR-I-RØR 22X3,0/34 50M KVEIL</t>
  </si>
  <si>
    <t>SLUSEVENT.DN50 PN25 AG S33</t>
  </si>
  <si>
    <t>SLUSEVENT.DN65 PN25 AG S33</t>
  </si>
  <si>
    <t>SLUSEVENT.DN65 PN40 AG S33</t>
  </si>
  <si>
    <t>SPJELDV. DN40  PN25 LUG M/DNV</t>
  </si>
  <si>
    <t>10" BUTTERF. VALVE CL150 LUG</t>
  </si>
  <si>
    <t>2" BUTTERF. VALVE CL 150 LUG</t>
  </si>
  <si>
    <t>12" BUTTERF. VALVE CL150 LUG</t>
  </si>
  <si>
    <t>KULEV.H.SV.ENGANGS DN 32/ 42,4</t>
  </si>
  <si>
    <t>KULEV.H.SV.ENGANGS DN 40/ 48,3</t>
  </si>
  <si>
    <t>KULEV.H.SV.F/ANBOR.DN 40/ 48,3</t>
  </si>
  <si>
    <t>KULEV.H.SV.F/ANBOR.DN150/168,3</t>
  </si>
  <si>
    <t>GIR F/ 2019D DN200 PN16</t>
  </si>
  <si>
    <t>3-VEIS KULEV. DN80 PN16 L-LØP</t>
  </si>
  <si>
    <t>3-VEIS KULEV. DN25 PN40 T-LØP</t>
  </si>
  <si>
    <t>SLUSEV.M/IND DN40 PN10 10 BAR</t>
  </si>
  <si>
    <t>SLUSEV. M/IND DN80 PN10 10 BAR</t>
  </si>
  <si>
    <t>SLUSEV.U/IND DN40 PN10 10 BAR</t>
  </si>
  <si>
    <t>SLUSEV.U/IND DN125 PN10 10 BAR</t>
  </si>
  <si>
    <t>SLUSEV.U/IND DN200 PN10 10 BAR</t>
  </si>
  <si>
    <t>SETEV.SDNR, RL, DN32 PN40 CS G</t>
  </si>
  <si>
    <t>SETEV.SDNR, RL, DN50 PN40 CS G</t>
  </si>
  <si>
    <t>SETEV.SDNR, RL, DN65 PN40 CS G</t>
  </si>
  <si>
    <t>SETEV.SDNR, RL, DN80 PN40 CS G</t>
  </si>
  <si>
    <t>SETEV.SDNR RL, DN25 PN16 GG25</t>
  </si>
  <si>
    <t>SETEV.SDNR RL, DN32 PN16 GG25</t>
  </si>
  <si>
    <t>250 SETEV.SDNR RL, PN10 GG25 1</t>
  </si>
  <si>
    <t>SETEV.SDNR VL, DN15 PN16 GG25</t>
  </si>
  <si>
    <t>SETEV.SDNR VL, DN20 PN16 GG25</t>
  </si>
  <si>
    <t>SETEV.SDNR VL, DN25 PN16 GG25</t>
  </si>
  <si>
    <t>SETEV.SDNR VL, DN32 PN16 GG25</t>
  </si>
  <si>
    <t>SETEV.SDNR VL, DN40 PN16 GG25</t>
  </si>
  <si>
    <t>SETEV.SDNR VL, DN65 PN16 GG25</t>
  </si>
  <si>
    <t>SETEV.SDNR VL, DN100 PN16 GG25</t>
  </si>
  <si>
    <t>SETEV.SDNR RL, DN15 PN16 GGG40</t>
  </si>
  <si>
    <t>SETEV.SDNR VL,DN15 PN16 GGG40</t>
  </si>
  <si>
    <t>SETEV.SDNR VL,DN20 PN16 GGG40</t>
  </si>
  <si>
    <t>SETEV.SDNR RL, BSP 1/4" PN16 R</t>
  </si>
  <si>
    <t>SETEV.SDNR RL, FL. DN20 PN16 R</t>
  </si>
  <si>
    <t>SETEV.SDNR RL, FL. DN25 PN16 R</t>
  </si>
  <si>
    <t>SETEV.SDNR RL, FL. DN32 PN16 R</t>
  </si>
  <si>
    <t>SETEV.SDNR RL, FL. DN50 PN16 R</t>
  </si>
  <si>
    <t>SETEV.SDNR RL, FL. DN80 PN16 R</t>
  </si>
  <si>
    <t>SETEV.SDNR RL, BSP 1/4" PN16 C</t>
  </si>
  <si>
    <t>SETEV.SDNR RL, BSP 1" PN16 CF8</t>
  </si>
  <si>
    <t>SETEV.SDNR RL, BSP 2" PN16 CF8</t>
  </si>
  <si>
    <t>SETEVENTIL RL, BSP 1/4" PN16 C</t>
  </si>
  <si>
    <t>SETEVENTIL RL, BSP 3/8" PN16 C</t>
  </si>
  <si>
    <t>SETEVENTIL RL, BSP 1 1/4" PN16</t>
  </si>
  <si>
    <t>SETEVENTIL RL, BSP 2" PN16 CF8</t>
  </si>
  <si>
    <t>SETEV. RL, FL. DN20 PN16 GG25</t>
  </si>
  <si>
    <t>SETEVENTIL. RL, FL DN125 PN40</t>
  </si>
  <si>
    <t>SETEV.VL, FL DN40 PN16 GGG40 G</t>
  </si>
  <si>
    <t>SETEV.RL.M/REG.KJ.BSP 1/2" PN1</t>
  </si>
  <si>
    <t>SETEV.RL.M/REG.KJ.BSP 3/4" PN1</t>
  </si>
  <si>
    <t>SETEV.RL.M/REG.KJ.BSP 1" PN16</t>
  </si>
  <si>
    <t>SETEV.RL.M/REG.KJ.BSP 1 1/2" P</t>
  </si>
  <si>
    <t>SETEV.RL.M/REG.KJ.BSP 2" PN16</t>
  </si>
  <si>
    <t>SETEVENTIL. RL BSP 3/8" PN16 R</t>
  </si>
  <si>
    <t>SETEV. RL. KORT FL. DN20 PN16</t>
  </si>
  <si>
    <t>SETEV RL. KORT FL. DN65 PN16 R</t>
  </si>
  <si>
    <t>SETEV RL. KORT FL. DN80 PN16 R</t>
  </si>
  <si>
    <t>SETEV.RL, 1/4" PN40, BSP, STAR</t>
  </si>
  <si>
    <t>SETEV.RL,3/8" PN40, BSP, START</t>
  </si>
  <si>
    <t>SETEV.RL, 1" PN40, BSP START L</t>
  </si>
  <si>
    <t>SETEV.RL, 1 1/4" PN40, BSP STA</t>
  </si>
  <si>
    <t>SETEVENTIL RL, SDNR 1/4" PN40</t>
  </si>
  <si>
    <t>SETEVENTIL RL, SDNR 3/8" PN40</t>
  </si>
  <si>
    <t>SETEVENTIL RL, SDNR 1" PN40 BS</t>
  </si>
  <si>
    <t>SETEV RL, SDNR 1 1/2" PN40 BSP</t>
  </si>
  <si>
    <t>SETEVENTIL RL, SDNR 2" PN40 BS</t>
  </si>
  <si>
    <t>SETEV.RL.M/REG.KJ.FL.DN65 PN16</t>
  </si>
  <si>
    <t>SETEV. VL, DN15 PN16 GG25 16 B</t>
  </si>
  <si>
    <t>SETEV. VL, DN20 PN16 GG25 16 B</t>
  </si>
  <si>
    <t>SETEV. VL, DN25 PN16 GG25 16 B</t>
  </si>
  <si>
    <t>SETEV VL, DN40 PN16 GG25 16 BA</t>
  </si>
  <si>
    <t>SETEV VL, DN65 PN16 GG25 16 BA</t>
  </si>
  <si>
    <t>SETEV VL, DN80 PN16 GG25 16 BA</t>
  </si>
  <si>
    <t>SETEV VL, DN100 PN16 GG25 16 B</t>
  </si>
  <si>
    <t>SETEV. SDNR RL. FL DN32 PN16 R</t>
  </si>
  <si>
    <t>GROVFILTER DN40 PN10 (PN4) RL</t>
  </si>
  <si>
    <t>GROVFILTER DN40 PN10 (PN4) VL</t>
  </si>
  <si>
    <t>GROVFILTER DN80 PN10 (PN4) VL</t>
  </si>
  <si>
    <t>HURTIGST.V. VL. DN32 PN16 M/SY</t>
  </si>
  <si>
    <t>HURTIGST.V. VL. DN50 PN16 M/SY</t>
  </si>
  <si>
    <t>HURTIGST.V. VL. DN65 PN16 M/SY</t>
  </si>
  <si>
    <t>HURTIGST.V. VL. DN80 PN16 M/SY</t>
  </si>
  <si>
    <t>HURTIGST.V. VL. DN100 PN16 M/S</t>
  </si>
  <si>
    <t>HURTIGST.V. VL. DN125 PN16 M/S</t>
  </si>
  <si>
    <t>HURTIGST.V. RL. DN80 PN16 M/SY</t>
  </si>
  <si>
    <t>HURTIGST.V. RL. DN100 PN16 M/S</t>
  </si>
  <si>
    <t>PEILERØRSKR.M/LODD, 2" PN2,5 R</t>
  </si>
  <si>
    <t>PEILESTUSS, M/LOKK OG KJEDE 2"</t>
  </si>
  <si>
    <t>TILB.SL.VENT. 3/8" PN16 RG5 F/</t>
  </si>
  <si>
    <t>KLAFF TILB.SL.V. FL. DN65 PN16</t>
  </si>
  <si>
    <t>SELVST. SPYLEV.INNV. GJ. 1/2"</t>
  </si>
  <si>
    <t>SELVST. SPYLEV.INNV. GJ. 3/4"</t>
  </si>
  <si>
    <t>SELVST. SPYLEV.INNV. GJ. 1" PN</t>
  </si>
  <si>
    <t>SELVST. SPYLEV.INNV.GJ. 1 1/2"</t>
  </si>
  <si>
    <t>SETEV. SELVSTENG RL. DN32 PN16</t>
  </si>
  <si>
    <t>SETEV. SELVSTENG RL. DN40 PN16</t>
  </si>
  <si>
    <t>SETEV. SELVSTENG RL. DN50 PN16</t>
  </si>
  <si>
    <t>SETEV. SELVSTENG VL. DN32 PN16</t>
  </si>
  <si>
    <t>SETEV. SELVSTENG VL. DN40 PN16</t>
  </si>
  <si>
    <t>SETEV. SELVSTENG VL. DN50 PN16</t>
  </si>
  <si>
    <t>SETEV. SELVSTENG VL. DN65 PN16</t>
  </si>
  <si>
    <t>635/355/860MM(LXBXH) PB GLOW 6</t>
  </si>
  <si>
    <t>SERVANT REKTANGULÆR 60X50 HEWI</t>
  </si>
  <si>
    <t>DUSJSTANG M/HOLDER 1100MM HEWI</t>
  </si>
  <si>
    <t>SERVANT LIVING CITY  80X46CM 8</t>
  </si>
  <si>
    <t>SERVANT PRO S 1200X465X175 HVI</t>
  </si>
  <si>
    <t>SPEIL 60 LAGAN MED LYS DUGGFRI</t>
  </si>
  <si>
    <t>SERVANT LAGAN SQARE 120X45 MAC</t>
  </si>
  <si>
    <t>SERVANT LAGAN SLIM 60X45 MACRO</t>
  </si>
  <si>
    <t>SERVANT LAGAN SQUARE 80X45 MAC</t>
  </si>
  <si>
    <t>SPEIL LAGAN 120 MED LYS DUGGFR</t>
  </si>
  <si>
    <t>SPEILDØR 60 LAGAN FROSTET KANT</t>
  </si>
  <si>
    <t>SPEILDØR 80 LAGAN FROSTET KANT</t>
  </si>
  <si>
    <t>SPEILDØR LAGAN 100 MAKEUP SMIN</t>
  </si>
  <si>
    <t>SPEILSKAP LAGAN 100 MAKEUP BEL</t>
  </si>
  <si>
    <t>SPEILSKAP LAGAN 80 LED BELYSNI</t>
  </si>
  <si>
    <t>KJØKKENVASK 595X510 V OMNIA A6</t>
  </si>
  <si>
    <t>KJØKKENVASK 780X510 H OMNIA A7</t>
  </si>
  <si>
    <t>KJØKKENVASK 780X510 V OMNIA A7</t>
  </si>
  <si>
    <t>SERVANTSKAP VARIANT 60X60X45 M</t>
  </si>
  <si>
    <t>UNDERSK 90 EIK DRIVVED  LIVING</t>
  </si>
  <si>
    <t>372/500/620MM(LXBXH) PORSGRUND</t>
  </si>
  <si>
    <t>VARMEVEKSLER GBS418M-50-GG</t>
  </si>
  <si>
    <t>VARMEVEKSLER GBS757L-80-GG</t>
  </si>
  <si>
    <t>GUMMIKOMP. DN50 ANSI 150 NBR</t>
  </si>
  <si>
    <t>GUMMIKOMP. DN250 ANSI 150 NBR</t>
  </si>
  <si>
    <t>ENDEMUFFE 125MM PEH</t>
  </si>
  <si>
    <t>ENDEMUFFE 140MM PEH</t>
  </si>
  <si>
    <t>ENDEMUFFE 280MM PEH</t>
  </si>
  <si>
    <t>ENDEMUFFE 355MM PEH</t>
  </si>
  <si>
    <t>SVEISEMUFFE MITTEL 125MM</t>
  </si>
  <si>
    <t>KRYMPEMUFFE FLEX 140 PEX L=105</t>
  </si>
  <si>
    <t>KRYMPEMUFFE FLEX 200 PEX L=112</t>
  </si>
  <si>
    <t>VIFTEMOTOR UNIV. SERIE N 5W</t>
  </si>
  <si>
    <t>ALBUE BLUEPIPE 200 MM 45 GR. 0</t>
  </si>
  <si>
    <t>BEND 22,5° 168,3 MM RØD 919730</t>
  </si>
  <si>
    <t>BEND 22,5° 219,1 MM RØD 919731</t>
  </si>
  <si>
    <t>BEND 22,5° 168,3 MM GALV 91976</t>
  </si>
  <si>
    <t>KONDENSATPUMPE PLAVIS 013-C F/</t>
  </si>
  <si>
    <t>KVERNPUMPE MP 3068-210 3-FAS 2</t>
  </si>
  <si>
    <t>PUMPESØYLE "300" TP H=500MM</t>
  </si>
  <si>
    <t>TILB.SL.V. 219,1 RILLET</t>
  </si>
  <si>
    <t>HÅNDRILLER VE-26SS</t>
  </si>
  <si>
    <t>KPL.FLX 139,7 M/NITR T-A GALV</t>
  </si>
  <si>
    <t>KPL.FLX 168,3 M/NITR T-A GALV</t>
  </si>
  <si>
    <t>KPL.FLX 33,7 NITR.PAK ORANG</t>
  </si>
  <si>
    <t>KUPLING FAST 141,3MM 007 GALV</t>
  </si>
  <si>
    <t>BEND 90GR 88,9 ST.THINE490-SS</t>
  </si>
  <si>
    <t>BEND 45GR 88,9 ST.THINE491-SS</t>
  </si>
  <si>
    <t>T-RØR 76,1 MMST.THIN  E492-SS</t>
  </si>
  <si>
    <t>T-RØR 88,9 MMST.THIN  E492-SS</t>
  </si>
  <si>
    <t>T-RØR 114,3X76,1ST.THIN E493 F</t>
  </si>
  <si>
    <t>T-RØR 114,3X88,9ST.THIN E493 F</t>
  </si>
  <si>
    <t>ENDEBUNN 76,1 ST.THIN E496-SS</t>
  </si>
  <si>
    <t>ENDEBUNN 88,9 ST.THIN E496-SS</t>
  </si>
  <si>
    <t>ENDEBUNN 114,3 ST.THIN E496-SS</t>
  </si>
  <si>
    <t>FESTE F/INNF.NED DRYFLEX.5PK A</t>
  </si>
  <si>
    <t>REDUKSJONSBEND 42,4 X 3/4" RØD</t>
  </si>
  <si>
    <t>REDUKSJONSBEND 60,3 X 3/4" RØD</t>
  </si>
  <si>
    <t>TRYKKSL. 1/2"X15MMX1500MM ALTE</t>
  </si>
  <si>
    <t>MIX&amp;GO REPARASJONSMØRT. 1,25KG</t>
  </si>
  <si>
    <t>AVFALLSBEHOLDER 120 LITER GRÅ</t>
  </si>
  <si>
    <t>STØTTEBEN ZAP 2 STK 133 CM 416</t>
  </si>
  <si>
    <t>TRAPP 2 TR. SAFEMASTER</t>
  </si>
  <si>
    <t>INDUSTRIKATALOG F/RØR OG DELER</t>
  </si>
  <si>
    <t>BROSJYRE DO-IT BLISTER     STK</t>
  </si>
  <si>
    <t>BROSJYRE DUKTILE RØR "NO-DIG"</t>
  </si>
  <si>
    <t>BROSJYRE VA-KONSEPT FJERNVARME</t>
  </si>
  <si>
    <t>BROSJYRE BD        PK A 25 STK</t>
  </si>
  <si>
    <t>Tidsforbruk (sek)</t>
  </si>
  <si>
    <t># Plukk-MHO</t>
  </si>
  <si>
    <t>Ordrelinjer</t>
  </si>
  <si>
    <t>Effektivitet</t>
  </si>
  <si>
    <t>Checks</t>
  </si>
  <si>
    <t>Total Art-Volum</t>
  </si>
  <si>
    <t>Total Art-Vekt</t>
  </si>
  <si>
    <t>Total Pris</t>
  </si>
  <si>
    <t>Total Plukk-MHO</t>
  </si>
  <si>
    <t>Total frekvens</t>
  </si>
  <si>
    <t>Sum</t>
  </si>
  <si>
    <t>Art-Volum</t>
  </si>
  <si>
    <t>Sum  Art-Volum</t>
  </si>
  <si>
    <t>Gj. Snitt Art-Volum</t>
  </si>
  <si>
    <t>Check</t>
  </si>
  <si>
    <t>Korrelasjon</t>
  </si>
  <si>
    <t>Sum Art-Vekt</t>
  </si>
  <si>
    <t>Gj.Snitt Art-Vekt</t>
  </si>
  <si>
    <t>Sum Pris</t>
  </si>
  <si>
    <t>Gj. Snitt Pris</t>
  </si>
  <si>
    <t>Frekvens</t>
  </si>
  <si>
    <t>Sum frekvens</t>
  </si>
  <si>
    <t>Plukk MHO</t>
  </si>
  <si>
    <t>Gj. Snitt frekvens</t>
  </si>
  <si>
    <t>A (C4+C6)</t>
  </si>
  <si>
    <t>B (C7+C8)</t>
  </si>
  <si>
    <t>C (D1+D2+D11)</t>
  </si>
  <si>
    <t>Annual Cost</t>
  </si>
  <si>
    <t>Klasse</t>
  </si>
  <si>
    <t>IKKE RØR</t>
  </si>
  <si>
    <t>KOST</t>
  </si>
  <si>
    <t>VOLUM</t>
  </si>
  <si>
    <t>MHO</t>
  </si>
  <si>
    <t>Total</t>
  </si>
  <si>
    <t>Total Art-Pris</t>
  </si>
  <si>
    <t>Total Art-Plukk-MHO</t>
  </si>
  <si>
    <t xml:space="preserve">Total Art- Frekvens </t>
  </si>
  <si>
    <t>Tidsforbruk</t>
  </si>
  <si>
    <t>Sum Art-Pris</t>
  </si>
  <si>
    <t>Gj. Snitt Art-Pris</t>
  </si>
  <si>
    <t>Sum Art-Frekvens</t>
  </si>
  <si>
    <t xml:space="preserve"> # Plukk MHO</t>
  </si>
  <si>
    <t>Gj. Snitt Art-Frekvens</t>
  </si>
  <si>
    <t xml:space="preserve">Sum </t>
  </si>
  <si>
    <t xml:space="preserve">Dagens situasjon </t>
  </si>
  <si>
    <t>Plassering</t>
  </si>
  <si>
    <t>Tidskonsum (timer)</t>
  </si>
  <si>
    <t xml:space="preserve">ABC-klassifisering </t>
  </si>
  <si>
    <t xml:space="preserve">Tidskonsum (timer) </t>
  </si>
  <si>
    <t xml:space="preserve">Ordrelinjer </t>
  </si>
  <si>
    <t xml:space="preserve">Tidsforbruk </t>
  </si>
  <si>
    <t>Differanse (T)</t>
  </si>
  <si>
    <t>Truck</t>
  </si>
  <si>
    <t>Makslast</t>
  </si>
  <si>
    <t>Maks tilgjengelig tid</t>
  </si>
  <si>
    <t>Kunde</t>
  </si>
  <si>
    <t>Kundenr</t>
  </si>
  <si>
    <t>Antall</t>
  </si>
  <si>
    <t xml:space="preserve">Vekt </t>
  </si>
  <si>
    <t>Godsmengde</t>
  </si>
  <si>
    <t>Volum</t>
  </si>
  <si>
    <t xml:space="preserve">Lokasjon </t>
  </si>
  <si>
    <t>Tid (sek)</t>
  </si>
  <si>
    <t xml:space="preserve">1 kunde av gangen </t>
  </si>
  <si>
    <t>0003379738</t>
  </si>
  <si>
    <t>I/O</t>
  </si>
  <si>
    <t>Kundepar</t>
  </si>
  <si>
    <t xml:space="preserve">Kjøring i komb. </t>
  </si>
  <si>
    <t>Kjøre hver for seg</t>
  </si>
  <si>
    <t>Innspart tid</t>
  </si>
  <si>
    <t>Rute</t>
  </si>
  <si>
    <t>Minutter</t>
  </si>
  <si>
    <t>0003377351</t>
  </si>
  <si>
    <t>1a2</t>
  </si>
  <si>
    <t>13a14</t>
  </si>
  <si>
    <t>I/0-Kunde A - I/0</t>
  </si>
  <si>
    <t>1a3</t>
  </si>
  <si>
    <t>12a13</t>
  </si>
  <si>
    <t>I/0-Kunde B -I/0</t>
  </si>
  <si>
    <t>0003366367</t>
  </si>
  <si>
    <t>1a4</t>
  </si>
  <si>
    <t>12a14</t>
  </si>
  <si>
    <t>I/0-Kunde C -I/0</t>
  </si>
  <si>
    <t>1a5</t>
  </si>
  <si>
    <t>10a11</t>
  </si>
  <si>
    <t>I/0-Kunde D -I/0</t>
  </si>
  <si>
    <t>1a6</t>
  </si>
  <si>
    <t>10a12</t>
  </si>
  <si>
    <t>0003369468</t>
  </si>
  <si>
    <t>1a7</t>
  </si>
  <si>
    <t>10a13</t>
  </si>
  <si>
    <t>1a8</t>
  </si>
  <si>
    <t>10a14</t>
  </si>
  <si>
    <t>1a9</t>
  </si>
  <si>
    <t>9a10</t>
  </si>
  <si>
    <t>1a10</t>
  </si>
  <si>
    <t>9a11</t>
  </si>
  <si>
    <t>1a11</t>
  </si>
  <si>
    <t>9a12</t>
  </si>
  <si>
    <t>1a12</t>
  </si>
  <si>
    <t>9a13</t>
  </si>
  <si>
    <t>1a13</t>
  </si>
  <si>
    <t>9a14</t>
  </si>
  <si>
    <t>1a14</t>
  </si>
  <si>
    <t>8a9</t>
  </si>
  <si>
    <t>2a3</t>
  </si>
  <si>
    <t>8a10</t>
  </si>
  <si>
    <t>2a4</t>
  </si>
  <si>
    <t>8a11</t>
  </si>
  <si>
    <t>2a5</t>
  </si>
  <si>
    <t>8a12</t>
  </si>
  <si>
    <t>2a6</t>
  </si>
  <si>
    <t>8a13</t>
  </si>
  <si>
    <t>2a7</t>
  </si>
  <si>
    <t>8a14</t>
  </si>
  <si>
    <t>2a8</t>
  </si>
  <si>
    <t>7a8</t>
  </si>
  <si>
    <t>2a9</t>
  </si>
  <si>
    <t>7a9</t>
  </si>
  <si>
    <t>2a10</t>
  </si>
  <si>
    <t>7a10</t>
  </si>
  <si>
    <t>2a11</t>
  </si>
  <si>
    <t>7a11</t>
  </si>
  <si>
    <t>2a12</t>
  </si>
  <si>
    <t>7a12</t>
  </si>
  <si>
    <t>2a13</t>
  </si>
  <si>
    <t>7a13</t>
  </si>
  <si>
    <t>2a14</t>
  </si>
  <si>
    <t>7a14</t>
  </si>
  <si>
    <t>3a4</t>
  </si>
  <si>
    <t>5a6</t>
  </si>
  <si>
    <t>3a5</t>
  </si>
  <si>
    <t>5a7</t>
  </si>
  <si>
    <t>3a6</t>
  </si>
  <si>
    <t>5a8</t>
  </si>
  <si>
    <t>3a7</t>
  </si>
  <si>
    <t>5a9</t>
  </si>
  <si>
    <t>3a8</t>
  </si>
  <si>
    <t>5a10</t>
  </si>
  <si>
    <t>3a9</t>
  </si>
  <si>
    <t>5a11</t>
  </si>
  <si>
    <t>3a10</t>
  </si>
  <si>
    <t>5a12</t>
  </si>
  <si>
    <t>3a11</t>
  </si>
  <si>
    <t>5a13</t>
  </si>
  <si>
    <t>3a12</t>
  </si>
  <si>
    <t>5a14</t>
  </si>
  <si>
    <t>3a13</t>
  </si>
  <si>
    <t>4a5</t>
  </si>
  <si>
    <t>3a14</t>
  </si>
  <si>
    <t>4a6</t>
  </si>
  <si>
    <t>4a7</t>
  </si>
  <si>
    <t>4a8</t>
  </si>
  <si>
    <t>4a9</t>
  </si>
  <si>
    <t>4a10</t>
  </si>
  <si>
    <t>4a11</t>
  </si>
  <si>
    <t>4a12</t>
  </si>
  <si>
    <t>4a13</t>
  </si>
  <si>
    <t>4a14</t>
  </si>
  <si>
    <t>6a7</t>
  </si>
  <si>
    <t>6a8</t>
  </si>
  <si>
    <t>6a9</t>
  </si>
  <si>
    <t>6a10</t>
  </si>
  <si>
    <t>6a11</t>
  </si>
  <si>
    <t>6a12</t>
  </si>
  <si>
    <t>6a13</t>
  </si>
  <si>
    <t>6a14</t>
  </si>
  <si>
    <t>Ordre</t>
  </si>
  <si>
    <t>Kollinr</t>
  </si>
  <si>
    <t>F-tid</t>
  </si>
  <si>
    <t>T-tid</t>
  </si>
  <si>
    <t>P-tid</t>
  </si>
  <si>
    <t>TOT tid</t>
  </si>
  <si>
    <t>370706345276007195</t>
  </si>
  <si>
    <t>370722110009725411</t>
  </si>
  <si>
    <t>159237</t>
  </si>
  <si>
    <t>159212</t>
  </si>
  <si>
    <t>159239</t>
  </si>
  <si>
    <t>Antall i std-kolli</t>
  </si>
  <si>
    <t>Maks antall i plukk-MHO</t>
  </si>
  <si>
    <t>Forp-stl</t>
  </si>
  <si>
    <t>PlukkMHO påfylln-antall</t>
  </si>
  <si>
    <t>PlukkMHO påfylln-punkt</t>
  </si>
  <si>
    <t>Nærbuff påfyll-punkt</t>
  </si>
  <si>
    <t>Nærbuff påfylln-antall</t>
  </si>
  <si>
    <t>Tilg beholdn</t>
  </si>
  <si>
    <t xml:space="preserve"> 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</si>
  <si>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</si>
  <si>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</si>
  <si>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</si>
  <si>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</si>
  <si>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</si>
  <si>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</si>
  <si>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</si>
  <si>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</si>
  <si>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</si>
  <si>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</si>
  <si>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</si>
  <si>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</si>
  <si>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</si>
  <si>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</si>
  <si>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 xml:space="preserve">TRANSPORT BÅND TIL HØYTLAGER </t>
  </si>
  <si>
    <t>VARE MOTTAK</t>
  </si>
  <si>
    <t xml:space="preserve">TRANSITT </t>
  </si>
  <si>
    <t xml:space="preserve">   ➡️          MIDTGANG                            MIDTGANG                               MIDTGANG                              MIDTGANG             ➡️                      </t>
  </si>
  <si>
    <t xml:space="preserve">          MIDTGANG                               MIDTGANG                              MIDTGANG             ➡️                      </t>
  </si>
  <si>
    <t>SAMMENSTILLINGSOMRÅDE</t>
  </si>
  <si>
    <t xml:space="preserve">I / O PUNKT </t>
  </si>
  <si>
    <t xml:space="preserve">OPPLAST </t>
  </si>
  <si>
    <t>RAMPER</t>
  </si>
  <si>
    <t>OVERGANG TIL C-HALL</t>
  </si>
  <si>
    <t>10</t>
  </si>
  <si>
    <t xml:space="preserve">➡️                  MIDTGANG                              MIDTGANG                                MIDTGANG              ➡️                      </t>
  </si>
  <si>
    <t>VAREMOTTAK</t>
  </si>
  <si>
    <t>D 11</t>
  </si>
  <si>
    <t>Produksjon Manuelt Lager</t>
  </si>
  <si>
    <t>mnd</t>
  </si>
  <si>
    <t>Plukk m</t>
  </si>
  <si>
    <t>Timer t</t>
  </si>
  <si>
    <t>Innlegg m</t>
  </si>
  <si>
    <t>% utvalg</t>
  </si>
  <si>
    <t>SUM</t>
  </si>
  <si>
    <t>Plukk M</t>
  </si>
  <si>
    <t>ABC</t>
  </si>
  <si>
    <t>hhh</t>
  </si>
  <si>
    <t>Tot. Sekunder</t>
  </si>
  <si>
    <t>1-1100</t>
  </si>
  <si>
    <t>1101-2329</t>
  </si>
  <si>
    <t>2330-4095</t>
  </si>
  <si>
    <t>Klasse A</t>
  </si>
  <si>
    <t>Klasse B</t>
  </si>
  <si>
    <t>Klasse C</t>
  </si>
  <si>
    <t>Kost</t>
  </si>
  <si>
    <t xml:space="preserve"> Plukk-MHO </t>
  </si>
  <si>
    <t xml:space="preserve"> Tidsforbruk (sek) </t>
  </si>
  <si>
    <t xml:space="preserve"> # Plukk-MHO </t>
  </si>
  <si>
    <t xml:space="preserve"> Ordrelinjer </t>
  </si>
  <si>
    <t xml:space="preserve"> C4 </t>
  </si>
  <si>
    <t xml:space="preserve"> C6 </t>
  </si>
  <si>
    <t xml:space="preserve"> C7 </t>
  </si>
  <si>
    <t xml:space="preserve"> C8 </t>
  </si>
  <si>
    <t xml:space="preserve"> D1 </t>
  </si>
  <si>
    <t xml:space="preserve"> D2 </t>
  </si>
  <si>
    <t xml:space="preserve"> D11 </t>
  </si>
  <si>
    <t xml:space="preserve"> Sum </t>
  </si>
  <si>
    <t>Sum Dagens</t>
  </si>
  <si>
    <t>Sum ABC</t>
  </si>
  <si>
    <t>BA</t>
  </si>
  <si>
    <t>BB</t>
  </si>
  <si>
    <t>CA</t>
  </si>
  <si>
    <t>CB</t>
  </si>
  <si>
    <t>CC</t>
  </si>
  <si>
    <t>CD</t>
  </si>
  <si>
    <t xml:space="preserve"> Plassering </t>
  </si>
  <si>
    <t xml:space="preserve"> Tidskonsum (timer) </t>
  </si>
  <si>
    <t xml:space="preserve"> Tidsforbruk </t>
  </si>
  <si>
    <t xml:space="preserve"> Sum Dagens </t>
  </si>
  <si>
    <t>Truck nr</t>
  </si>
  <si>
    <t xml:space="preserve"> Pris </t>
  </si>
  <si>
    <t>A.V (%)</t>
  </si>
  <si>
    <t>A.C (%)</t>
  </si>
  <si>
    <t>I/O-A,B,C,D-I/O</t>
  </si>
  <si>
    <t xml:space="preserve">Spørreundersøkelse BD </t>
  </si>
  <si>
    <t>Sp.1</t>
  </si>
  <si>
    <t>Sp.2</t>
  </si>
  <si>
    <t>Sp.4</t>
  </si>
  <si>
    <t>Sp.3</t>
  </si>
  <si>
    <t>Sp.5</t>
  </si>
  <si>
    <t>Antall år</t>
  </si>
  <si>
    <t>Tillit til ledelse</t>
  </si>
  <si>
    <t>Din effektivitet</t>
  </si>
  <si>
    <t>Arbeidseffektivitet</t>
  </si>
  <si>
    <t>Endsringsvilje</t>
  </si>
  <si>
    <t>Sp1</t>
  </si>
  <si>
    <t>Sp2</t>
  </si>
  <si>
    <t>Sp3</t>
  </si>
  <si>
    <t>Sp4</t>
  </si>
  <si>
    <t>Sp5</t>
  </si>
  <si>
    <t>Kandidat</t>
  </si>
  <si>
    <t>Ordrelinjer siste 12mnd</t>
  </si>
  <si>
    <t>Art-Pris</t>
  </si>
  <si>
    <t>Artikkelnavn</t>
  </si>
  <si>
    <t>Ordrelinjer siste 12mnd (A.V)</t>
  </si>
  <si>
    <t>U.C</t>
  </si>
  <si>
    <t>Unit cost</t>
  </si>
  <si>
    <t>A.V</t>
  </si>
  <si>
    <t>Annual Volume</t>
  </si>
  <si>
    <t>Tid (U.C)</t>
  </si>
  <si>
    <t>A.C</t>
  </si>
  <si>
    <t xml:space="preserve"> Tid (U.C) </t>
  </si>
  <si>
    <t xml:space="preserve"> A.V (%) </t>
  </si>
  <si>
    <t xml:space="preserve"> A.C </t>
  </si>
  <si>
    <t xml:space="preserve"> A.C (%) </t>
  </si>
  <si>
    <t xml:space="preserve"> MHO </t>
  </si>
  <si>
    <t xml:space="preserve"> Klasse </t>
  </si>
  <si>
    <t xml:space="preserve"> Art-volum </t>
  </si>
  <si>
    <t xml:space="preserve"> Art-vekt </t>
  </si>
  <si>
    <t xml:space="preserve"> O.linjer  (A.V) </t>
  </si>
  <si>
    <t xml:space="preserve">             _ _ _ _ _ _ _ _ _ _ _ _ _ _ _ _ _ _ _ _ _ _ _ _</t>
  </si>
  <si>
    <t>_ _ _ _</t>
  </si>
  <si>
    <t>_ _ _ _ _ _ _ _ _ _ _ _ _ _ _ _ _</t>
  </si>
  <si>
    <t xml:space="preserve">_ _ _ </t>
  </si>
  <si>
    <t>_ _ _</t>
  </si>
  <si>
    <t xml:space="preserve">             _ _ _ _ _ _ _ _ _ _ _ _ _ _ _ _ _ _ _ _ _ _ _ </t>
  </si>
  <si>
    <t>_ _</t>
  </si>
  <si>
    <t>_ _ _ _ _ _ _ _ _ _ _ _ _ _ _ _ _ _</t>
  </si>
  <si>
    <t xml:space="preserve">              _ _ _ _ _ _ _ _ _ _ _ _ _ _ _ _ _ _ _ _ _ _ _ _ _ _ _ _ _ _ _ _ _ _ _ _ _ _ _ _ _ _ _ _ _ _ _ _ _ _ _ _ _ _ _ _ _ _ _ _ _ _ _ _ _ _ _ _ _ _ _ _ _ _ _ _ _ _ _ _ _ _ _ _ _ _ _ _ _ _ _ _ _ _ _ _ _ _ _ _ _ _ _ _ _ _ _ _ _ _ _ _ _ _ _ _ _ _ _ _ _ _ _ _ _ _ _ _ _ _ _ _ _ _ _ _ _ _ _ _ _ _ _ _ _ _ _ _ _ _ _ _</t>
  </si>
  <si>
    <t>I</t>
  </si>
  <si>
    <t>25</t>
  </si>
  <si>
    <t>26</t>
  </si>
  <si>
    <t>27</t>
  </si>
  <si>
    <t>34</t>
  </si>
  <si>
    <t>35</t>
  </si>
  <si>
    <t>36</t>
  </si>
  <si>
    <t>39</t>
  </si>
  <si>
    <t>40</t>
  </si>
  <si>
    <t>I_ _ _ _ _ I</t>
  </si>
  <si>
    <t xml:space="preserve">_ _ _ _ _ </t>
  </si>
  <si>
    <t>_ _ _ _ _ _</t>
  </si>
  <si>
    <t xml:space="preserve">             I _ _ _ _ _ _ _ _ _ _ _  _ _ _ _ _ _ _ _ _ _ _ _ I</t>
  </si>
  <si>
    <t xml:space="preserve">            I_ _ _ _ _ _ _ _ _ _ _ _ _ _ _ _ _ _ _ _ _ _ _I</t>
  </si>
  <si>
    <t xml:space="preserve">        I _ _ _ _ _ _ _ _ _ _ _  _ _ _ _ _ _ _ _ _ _ _I</t>
  </si>
  <si>
    <t xml:space="preserve">             I_ _ _ _ _ _ _ _ _ _ _  _ _ _ _ _ _ _ _ _ _ _ _ _I</t>
  </si>
  <si>
    <t xml:space="preserve">            I _ _ _ _ _ _ _ _ _ _ _ _ _ _ _ _ _ _ _ _ _ _ _ _ _ _ _ _ _ _ _ _ _ _ _ _ _ _ _ _ _ _ _ _ _ _ _ _ _ _ _ _ _ _ I</t>
  </si>
  <si>
    <t xml:space="preserve">        I _ _ _ _ _ _ _ _ _  _ _ _ _ _ _ _ _ _ _ _ _ _I</t>
  </si>
  <si>
    <t>_ _ _ _I</t>
  </si>
  <si>
    <t xml:space="preserve">             I _ _ _</t>
  </si>
  <si>
    <t>Takk for oss :D</t>
  </si>
  <si>
    <t xml:space="preserve">mmmm appelsin </t>
  </si>
  <si>
    <t>24 poser kaffe</t>
  </si>
  <si>
    <t>54 bokser snus</t>
  </si>
  <si>
    <t>UENDELIG timer diskusjon</t>
  </si>
  <si>
    <t>Optimal</t>
  </si>
  <si>
    <t>Meter</t>
  </si>
  <si>
    <t>Sekunder</t>
  </si>
  <si>
    <t>S-shape</t>
  </si>
  <si>
    <t xml:space="preserve">100 plukk </t>
  </si>
  <si>
    <t>Etterspørsel</t>
  </si>
  <si>
    <t>12 måneder</t>
  </si>
  <si>
    <t>Dagens situasjon</t>
  </si>
  <si>
    <t>ABC-klasifisering</t>
  </si>
  <si>
    <t>Reduksjon ved ABC</t>
  </si>
  <si>
    <t>VI</t>
  </si>
  <si>
    <t>HAR</t>
  </si>
  <si>
    <t>FERIE!!</t>
  </si>
  <si>
    <t>ALDRI</t>
  </si>
  <si>
    <t>IGJEN</t>
  </si>
  <si>
    <t>BI</t>
  </si>
  <si>
    <t>KAN</t>
  </si>
  <si>
    <t>SMAKE</t>
  </si>
  <si>
    <t>FRIHET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</si>
</sst>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64" formatCode="0.000"/>
    <numFmt numFmtId="165" formatCode="0.0000\ %"/>
    <numFmt numFmtId="166" formatCode="_ * #,##0.00_ ;_ * \-#,##0.00_ ;_ * &quot;-&quot;??_ ;_ @_ "/>
    <numFmt numFmtId="167" formatCode="0.0"/>
    <numFmt numFmtId="168" formatCode="0.0\ %"/>
    <numFmt numFmtId="169" formatCode="_-* #,##0.0_-;\-* #,##0.0_-;_-* &quot;-&quot;?_-;_-@_-"/>
    <numFmt numFmtId="170" formatCode="#,##0.0"/>
    <numFmt numFmtId="171" formatCode="_-* #,##0_-;\-* #,##0_-;_-* &quot;-&quot;?_-;_-@_-"/>
    <numFmt numFmtId="172" formatCode="_-* #,##0.000000_-;\-* #,##0.000000_-;_-* &quot;-&quot;?_-;_-@_-"/>
  </numFmts>
  <fonts count="5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name val="Arial"/>
    </font>
    <font>
      <sz val="10"/>
      <name val="Times New Roman"/>
    </font>
    <font>
      <b/>
      <sz val="8"/>
      <name val="Times New Roman"/>
    </font>
    <font>
      <b/>
      <sz val="28"/>
      <name val="Times New Roman"/>
    </font>
    <font>
      <sz val="8"/>
      <name val="Times New Roman"/>
    </font>
    <font>
      <sz val="8"/>
      <color rgb="FFFF0000"/>
      <name val="Times New Roman"/>
    </font>
    <font>
      <b/>
      <sz val="10"/>
      <name val="Times New Roman"/>
    </font>
    <font>
      <b/>
      <sz val="12"/>
      <name val="Times New Roman"/>
    </font>
    <font>
      <b/>
      <sz val="24"/>
      <color indexed="9"/>
      <name val="Times New Roman"/>
    </font>
    <font>
      <b/>
      <sz val="24"/>
      <color theme="0"/>
      <name val="Times New Roman"/>
    </font>
    <font>
      <b/>
      <sz val="26"/>
      <name val="Times New Roman"/>
    </font>
    <font>
      <sz val="28"/>
      <name val="Times New Roman"/>
    </font>
    <font>
      <b/>
      <sz val="24"/>
      <name val="Times New Roman"/>
    </font>
    <font>
      <b/>
      <sz val="72"/>
      <name val="Times New Roman"/>
    </font>
    <font>
      <b/>
      <sz val="48"/>
      <name val="Times New Roman"/>
    </font>
    <font>
      <sz val="11"/>
      <color rgb="FF000000"/>
      <name val="Times New Roman"/>
    </font>
    <font>
      <sz val="12"/>
      <color theme="1"/>
      <name val="Times New Roman"/>
    </font>
    <font>
      <b/>
      <sz val="12"/>
      <color theme="1"/>
      <name val="Times New Roman"/>
    </font>
    <font>
      <i/>
      <sz val="9"/>
      <color theme="1"/>
      <name val="Times New Roman"/>
    </font>
    <font>
      <sz val="12"/>
      <color rgb="FF000000"/>
      <name val="Times New Roman"/>
    </font>
    <font>
      <b/>
      <sz val="12"/>
      <color theme="0"/>
      <name val="Times New Roman"/>
    </font>
    <font>
      <sz val="12"/>
      <color theme="0"/>
      <name val="Times New Roman"/>
    </font>
    <font>
      <i/>
      <sz val="9"/>
      <color theme="0"/>
      <name val="Times New Roman"/>
    </font>
    <font>
      <b/>
      <sz val="12"/>
      <color rgb="FF000000"/>
      <name val="Times New Roman"/>
    </font>
    <font>
      <b/>
      <sz val="10"/>
      <color indexed="9"/>
      <name val="Times New Roman"/>
    </font>
    <font>
      <sz val="10"/>
      <color indexed="9"/>
      <name val="Times New Roman"/>
    </font>
    <font>
      <sz val="10"/>
      <color theme="0"/>
      <name val="Times New Roman"/>
    </font>
    <font>
      <b/>
      <sz val="10"/>
      <color theme="0"/>
      <name val="Times New Roman"/>
    </font>
    <font>
      <sz val="12"/>
      <color indexed="206"/>
      <name val="Times New Roman"/>
    </font>
    <font>
      <sz val="11"/>
      <color theme="1"/>
      <name val="Times New Roman"/>
    </font>
    <font>
      <b/>
      <sz val="14"/>
      <color theme="1"/>
      <name val="Times New Roman"/>
    </font>
    <font>
      <b/>
      <sz val="14"/>
      <color rgb="FF000000"/>
      <name val="Times New Roman"/>
    </font>
    <font>
      <sz val="10"/>
      <color rgb="FF000000"/>
      <name val="Times New Roman"/>
      <family val="1"/>
    </font>
    <font>
      <sz val="10"/>
      <color rgb="FFFF0000"/>
      <name val="Times New Roman"/>
      <family val="1"/>
    </font>
    <font>
      <sz val="12"/>
      <name val="Times New Roman"/>
      <family val="1"/>
    </font>
    <font>
      <sz val="11"/>
      <color rgb="FF000000"/>
      <name val="Calibri"/>
      <family val="2"/>
      <scheme val="minor"/>
    </font>
    <font>
      <sz val="36"/>
      <color theme="1"/>
      <name val="Calibri"/>
      <family val="2"/>
      <scheme val="minor"/>
    </font>
    <font>
      <sz val="72"/>
      <color theme="1"/>
      <name val="Calibri"/>
      <family val="2"/>
      <scheme val="minor"/>
    </font>
    <font>
      <sz val="72"/>
      <color theme="1"/>
      <name val="Times New Roman"/>
    </font>
    <font>
      <sz val="36"/>
      <color theme="1"/>
      <name val="Times New Roman"/>
    </font>
    <font>
      <sz val="48"/>
      <name val="Times New Roman"/>
    </font>
    <font>
      <sz val="72"/>
      <name val="Times New Roman"/>
    </font>
    <font>
      <sz val="20"/>
      <color theme="1"/>
      <name val="Calibri"/>
      <family val="2"/>
      <scheme val="minor"/>
    </font>
    <font>
      <sz val="20"/>
      <color theme="1"/>
      <name val="Times New Roman"/>
    </font>
    <font>
      <sz val="22"/>
      <color theme="1"/>
      <name val="Times New Roman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595959"/>
        <bgColor indexed="64"/>
      </patternFill>
    </fill>
    <fill>
      <patternFill patternType="solid">
        <fgColor rgb="FFB5B5B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B9B9B9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595959"/>
        <bgColor rgb="FF000000"/>
      </patternFill>
    </fill>
  </fills>
  <borders count="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dotted">
        <color auto="1"/>
      </bottom>
      <diagonal/>
    </border>
    <border>
      <left style="dotted">
        <color auto="1"/>
      </left>
      <right/>
      <top/>
      <bottom/>
      <diagonal/>
    </border>
  </borders>
  <cellStyleXfs count="133">
    <xf numFmtId="0" fontId="0" fillId="0" borderId="0"/>
    <xf numFmtId="43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248">
    <xf numFmtId="0" fontId="0" fillId="0" borderId="0" xfId="0"/>
    <xf numFmtId="0" fontId="4" fillId="2" borderId="0" xfId="0" applyFont="1" applyFill="1" applyBorder="1" applyAlignment="1" applyProtection="1">
      <alignment vertical="center"/>
    </xf>
    <xf numFmtId="0" fontId="4" fillId="2" borderId="0" xfId="0" applyFont="1" applyFill="1" applyBorder="1"/>
    <xf numFmtId="0" fontId="0" fillId="2" borderId="0" xfId="0" applyFill="1"/>
    <xf numFmtId="0" fontId="0" fillId="2" borderId="0" xfId="0" applyFill="1" applyBorder="1"/>
    <xf numFmtId="0" fontId="10" fillId="2" borderId="0" xfId="19" applyFont="1" applyFill="1" applyBorder="1"/>
    <xf numFmtId="0" fontId="10" fillId="4" borderId="0" xfId="19" applyFont="1" applyFill="1" applyBorder="1" applyAlignment="1"/>
    <xf numFmtId="0" fontId="11" fillId="4" borderId="0" xfId="19" applyFont="1" applyFill="1" applyBorder="1"/>
    <xf numFmtId="0" fontId="10" fillId="4" borderId="0" xfId="19" applyFont="1" applyFill="1" applyBorder="1"/>
    <xf numFmtId="0" fontId="10" fillId="4" borderId="0" xfId="19" applyFont="1" applyFill="1" applyBorder="1" applyAlignment="1">
      <alignment horizontal="center"/>
    </xf>
    <xf numFmtId="49" fontId="10" fillId="4" borderId="0" xfId="19" applyNumberFormat="1" applyFont="1" applyFill="1" applyBorder="1" applyAlignment="1">
      <alignment horizontal="center"/>
    </xf>
    <xf numFmtId="0" fontId="10" fillId="2" borderId="0" xfId="19" applyFont="1" applyFill="1" applyBorder="1" applyAlignment="1">
      <alignment vertical="center" wrapText="1"/>
    </xf>
    <xf numFmtId="0" fontId="13" fillId="4" borderId="0" xfId="19" applyFont="1" applyFill="1" applyBorder="1"/>
    <xf numFmtId="0" fontId="10" fillId="4" borderId="0" xfId="19" applyFont="1" applyFill="1" applyBorder="1" applyAlignment="1">
      <alignment vertical="center" wrapText="1"/>
    </xf>
    <xf numFmtId="0" fontId="13" fillId="2" borderId="0" xfId="19" applyFont="1" applyFill="1" applyBorder="1" applyAlignment="1">
      <alignment horizontal="center"/>
    </xf>
    <xf numFmtId="0" fontId="13" fillId="2" borderId="0" xfId="19" applyFont="1" applyFill="1" applyBorder="1"/>
    <xf numFmtId="0" fontId="15" fillId="2" borderId="0" xfId="19" applyFont="1" applyFill="1" applyBorder="1" applyAlignment="1">
      <alignment horizontal="center"/>
    </xf>
    <xf numFmtId="0" fontId="16" fillId="2" borderId="0" xfId="19" applyFont="1" applyFill="1" applyBorder="1"/>
    <xf numFmtId="49" fontId="15" fillId="2" borderId="0" xfId="19" applyNumberFormat="1" applyFont="1" applyFill="1" applyBorder="1" applyAlignment="1">
      <alignment horizontal="center"/>
    </xf>
    <xf numFmtId="49" fontId="16" fillId="2" borderId="0" xfId="19" applyNumberFormat="1" applyFont="1" applyFill="1" applyBorder="1"/>
    <xf numFmtId="0" fontId="10" fillId="2" borderId="0" xfId="19" applyFont="1" applyFill="1" applyBorder="1" applyAlignment="1">
      <alignment horizontal="center" vertical="center" wrapText="1"/>
    </xf>
    <xf numFmtId="0" fontId="15" fillId="2" borderId="0" xfId="19" applyFont="1" applyFill="1" applyBorder="1"/>
    <xf numFmtId="49" fontId="13" fillId="2" borderId="0" xfId="19" applyNumberFormat="1" applyFont="1" applyFill="1" applyBorder="1" applyAlignment="1">
      <alignment horizontal="center"/>
    </xf>
    <xf numFmtId="0" fontId="11" fillId="4" borderId="0" xfId="19" applyFont="1" applyFill="1" applyBorder="1" applyAlignment="1">
      <alignment horizontal="center"/>
    </xf>
    <xf numFmtId="0" fontId="10" fillId="4" borderId="0" xfId="19" applyFont="1" applyFill="1" applyBorder="1" applyAlignment="1">
      <alignment horizontal="center" vertical="center" wrapText="1"/>
    </xf>
    <xf numFmtId="0" fontId="13" fillId="5" borderId="0" xfId="19" applyFont="1" applyFill="1" applyBorder="1"/>
    <xf numFmtId="0" fontId="15" fillId="4" borderId="0" xfId="19" applyFont="1" applyFill="1" applyBorder="1"/>
    <xf numFmtId="0" fontId="10" fillId="5" borderId="0" xfId="19" applyFont="1" applyFill="1" applyBorder="1"/>
    <xf numFmtId="0" fontId="15" fillId="5" borderId="0" xfId="19" applyFont="1" applyFill="1" applyBorder="1"/>
    <xf numFmtId="0" fontId="15" fillId="5" borderId="0" xfId="19" applyFont="1" applyFill="1" applyBorder="1" applyAlignment="1">
      <alignment horizontal="center"/>
    </xf>
    <xf numFmtId="0" fontId="16" fillId="5" borderId="0" xfId="19" applyFont="1" applyFill="1" applyBorder="1" applyAlignment="1">
      <alignment horizontal="center"/>
    </xf>
    <xf numFmtId="0" fontId="15" fillId="5" borderId="0" xfId="19" applyFont="1" applyFill="1" applyBorder="1" applyAlignment="1">
      <alignment horizontal="left"/>
    </xf>
    <xf numFmtId="0" fontId="16" fillId="2" borderId="0" xfId="19" applyFont="1" applyFill="1" applyBorder="1" applyAlignment="1">
      <alignment vertical="center"/>
    </xf>
    <xf numFmtId="0" fontId="17" fillId="2" borderId="0" xfId="19" applyFont="1" applyFill="1" applyBorder="1" applyAlignment="1">
      <alignment vertical="center"/>
    </xf>
    <xf numFmtId="0" fontId="20" fillId="2" borderId="0" xfId="19" applyFont="1" applyFill="1" applyBorder="1" applyAlignment="1">
      <alignment vertical="center"/>
    </xf>
    <xf numFmtId="49" fontId="10" fillId="2" borderId="0" xfId="19" applyNumberFormat="1" applyFont="1" applyFill="1" applyBorder="1" applyAlignment="1">
      <alignment horizontal="center"/>
    </xf>
    <xf numFmtId="0" fontId="13" fillId="10" borderId="0" xfId="19" applyFont="1" applyFill="1" applyBorder="1"/>
    <xf numFmtId="0" fontId="13" fillId="6" borderId="0" xfId="19" applyFont="1" applyFill="1" applyBorder="1"/>
    <xf numFmtId="0" fontId="14" fillId="10" borderId="0" xfId="19" applyFont="1" applyFill="1" applyBorder="1"/>
    <xf numFmtId="0" fontId="13" fillId="11" borderId="0" xfId="19" applyFont="1" applyFill="1" applyBorder="1"/>
    <xf numFmtId="0" fontId="10" fillId="9" borderId="0" xfId="19" applyFont="1" applyFill="1" applyBorder="1"/>
    <xf numFmtId="0" fontId="10" fillId="10" borderId="0" xfId="19" applyFont="1" applyFill="1" applyBorder="1"/>
    <xf numFmtId="0" fontId="10" fillId="2" borderId="0" xfId="19" applyFont="1" applyFill="1" applyBorder="1" applyAlignment="1"/>
    <xf numFmtId="0" fontId="10" fillId="5" borderId="0" xfId="19" applyFont="1" applyFill="1" applyBorder="1" applyAlignment="1"/>
    <xf numFmtId="0" fontId="10" fillId="0" borderId="0" xfId="19" applyFont="1" applyBorder="1"/>
    <xf numFmtId="0" fontId="13" fillId="8" borderId="0" xfId="19" applyFont="1" applyFill="1" applyBorder="1"/>
    <xf numFmtId="3" fontId="25" fillId="2" borderId="0" xfId="0" applyNumberFormat="1" applyFont="1" applyFill="1" applyBorder="1"/>
    <xf numFmtId="0" fontId="24" fillId="2" borderId="0" xfId="0" applyFont="1" applyFill="1" applyBorder="1" applyAlignment="1">
      <alignment vertical="center"/>
    </xf>
    <xf numFmtId="2" fontId="24" fillId="2" borderId="0" xfId="0" applyNumberFormat="1" applyFont="1" applyFill="1" applyBorder="1" applyAlignment="1">
      <alignment vertical="center"/>
    </xf>
    <xf numFmtId="0" fontId="25" fillId="2" borderId="0" xfId="0" applyFont="1" applyFill="1" applyBorder="1"/>
    <xf numFmtId="0" fontId="25" fillId="2" borderId="0" xfId="0" applyFont="1" applyFill="1"/>
    <xf numFmtId="0" fontId="25" fillId="2" borderId="0" xfId="0" applyFont="1" applyFill="1" applyBorder="1" applyAlignment="1" applyProtection="1">
      <alignment vertical="center"/>
    </xf>
    <xf numFmtId="164" fontId="25" fillId="2" borderId="0" xfId="0" applyNumberFormat="1" applyFont="1" applyFill="1" applyBorder="1"/>
    <xf numFmtId="165" fontId="24" fillId="2" borderId="0" xfId="6" applyNumberFormat="1" applyFont="1" applyFill="1" applyBorder="1" applyAlignment="1">
      <alignment vertical="center"/>
    </xf>
    <xf numFmtId="0" fontId="28" fillId="2" borderId="0" xfId="0" applyFont="1" applyFill="1" applyBorder="1"/>
    <xf numFmtId="9" fontId="25" fillId="2" borderId="0" xfId="6" applyFont="1" applyFill="1" applyBorder="1"/>
    <xf numFmtId="0" fontId="25" fillId="2" borderId="0" xfId="0" applyFont="1" applyFill="1" applyBorder="1" applyAlignment="1">
      <alignment horizontal="right"/>
    </xf>
    <xf numFmtId="0" fontId="25" fillId="2" borderId="0" xfId="0" applyFont="1" applyFill="1" applyAlignment="1">
      <alignment horizontal="center" vertical="center"/>
    </xf>
    <xf numFmtId="1" fontId="25" fillId="2" borderId="0" xfId="0" applyNumberFormat="1" applyFont="1" applyFill="1" applyBorder="1" applyAlignment="1" applyProtection="1">
      <alignment vertical="center"/>
    </xf>
    <xf numFmtId="0" fontId="32" fillId="2" borderId="0" xfId="0" applyFont="1" applyFill="1" applyBorder="1"/>
    <xf numFmtId="16" fontId="28" fillId="2" borderId="0" xfId="0" applyNumberFormat="1" applyFont="1" applyFill="1" applyBorder="1"/>
    <xf numFmtId="0" fontId="25" fillId="2" borderId="0" xfId="0" applyNumberFormat="1" applyFont="1" applyFill="1" applyBorder="1"/>
    <xf numFmtId="0" fontId="25" fillId="2" borderId="0" xfId="0" applyNumberFormat="1" applyFont="1" applyFill="1" applyBorder="1" applyAlignment="1" applyProtection="1"/>
    <xf numFmtId="0" fontId="26" fillId="2" borderId="0" xfId="0" applyNumberFormat="1" applyFont="1" applyFill="1" applyBorder="1" applyAlignment="1" applyProtection="1">
      <alignment vertical="center"/>
    </xf>
    <xf numFmtId="2" fontId="25" fillId="2" borderId="0" xfId="0" applyNumberFormat="1" applyFont="1" applyFill="1" applyBorder="1" applyAlignment="1" applyProtection="1">
      <alignment vertical="center"/>
    </xf>
    <xf numFmtId="0" fontId="19" fillId="2" borderId="0" xfId="19" applyFont="1" applyFill="1" applyBorder="1" applyAlignment="1">
      <alignment vertical="center"/>
    </xf>
    <xf numFmtId="0" fontId="15" fillId="2" borderId="0" xfId="19" applyFont="1" applyFill="1" applyBorder="1" applyAlignment="1">
      <alignment horizontal="left"/>
    </xf>
    <xf numFmtId="0" fontId="15" fillId="2" borderId="0" xfId="19" applyFont="1" applyFill="1" applyBorder="1" applyAlignment="1"/>
    <xf numFmtId="0" fontId="29" fillId="2" borderId="0" xfId="19" applyFont="1" applyFill="1" applyBorder="1" applyAlignment="1">
      <alignment horizontal="center"/>
    </xf>
    <xf numFmtId="0" fontId="16" fillId="2" borderId="0" xfId="19" applyFont="1" applyFill="1" applyBorder="1" applyAlignment="1">
      <alignment horizontal="center"/>
    </xf>
    <xf numFmtId="49" fontId="11" fillId="2" borderId="0" xfId="19" applyNumberFormat="1" applyFont="1" applyFill="1" applyBorder="1" applyAlignment="1">
      <alignment horizontal="center"/>
    </xf>
    <xf numFmtId="0" fontId="10" fillId="0" borderId="0" xfId="19" applyFont="1" applyFill="1" applyBorder="1"/>
    <xf numFmtId="0" fontId="11" fillId="2" borderId="0" xfId="19" applyFont="1" applyFill="1" applyBorder="1"/>
    <xf numFmtId="0" fontId="10" fillId="2" borderId="0" xfId="19" applyFont="1" applyFill="1" applyBorder="1" applyAlignment="1">
      <alignment horizontal="center"/>
    </xf>
    <xf numFmtId="0" fontId="33" fillId="2" borderId="0" xfId="19" applyFont="1" applyFill="1" applyBorder="1"/>
    <xf numFmtId="0" fontId="34" fillId="2" borderId="0" xfId="19" applyFont="1" applyFill="1" applyBorder="1"/>
    <xf numFmtId="49" fontId="10" fillId="2" borderId="0" xfId="19" applyNumberFormat="1" applyFont="1" applyFill="1" applyBorder="1"/>
    <xf numFmtId="2" fontId="15" fillId="2" borderId="0" xfId="20" applyNumberFormat="1" applyFont="1" applyFill="1" applyBorder="1" applyAlignment="1">
      <alignment horizontal="center"/>
    </xf>
    <xf numFmtId="49" fontId="15" fillId="2" borderId="0" xfId="19" applyNumberFormat="1" applyFont="1" applyFill="1" applyBorder="1"/>
    <xf numFmtId="0" fontId="35" fillId="2" borderId="0" xfId="19" applyFont="1" applyFill="1" applyBorder="1"/>
    <xf numFmtId="0" fontId="36" fillId="2" borderId="0" xfId="19" applyFont="1" applyFill="1" applyBorder="1"/>
    <xf numFmtId="4" fontId="25" fillId="2" borderId="0" xfId="0" applyNumberFormat="1" applyFont="1" applyFill="1" applyBorder="1"/>
    <xf numFmtId="2" fontId="0" fillId="2" borderId="0" xfId="0" applyNumberFormat="1" applyFont="1" applyFill="1" applyBorder="1" applyAlignment="1" applyProtection="1">
      <alignment vertical="center"/>
    </xf>
    <xf numFmtId="0" fontId="13" fillId="12" borderId="0" xfId="19" applyFont="1" applyFill="1" applyBorder="1"/>
    <xf numFmtId="167" fontId="24" fillId="2" borderId="0" xfId="0" applyNumberFormat="1" applyFont="1" applyFill="1" applyBorder="1" applyAlignment="1">
      <alignment vertical="center"/>
    </xf>
    <xf numFmtId="167" fontId="25" fillId="2" borderId="0" xfId="0" applyNumberFormat="1" applyFont="1" applyFill="1" applyBorder="1"/>
    <xf numFmtId="169" fontId="25" fillId="2" borderId="0" xfId="0" applyNumberFormat="1" applyFont="1" applyFill="1" applyBorder="1" applyAlignment="1">
      <alignment horizontal="center" vertical="center"/>
    </xf>
    <xf numFmtId="169" fontId="25" fillId="2" borderId="0" xfId="1" applyNumberFormat="1" applyFont="1" applyFill="1" applyBorder="1" applyAlignment="1">
      <alignment horizontal="center" vertical="center"/>
    </xf>
    <xf numFmtId="169" fontId="25" fillId="2" borderId="0" xfId="0" applyNumberFormat="1" applyFont="1" applyFill="1" applyBorder="1"/>
    <xf numFmtId="169" fontId="28" fillId="3" borderId="0" xfId="0" applyNumberFormat="1" applyFont="1" applyFill="1" applyBorder="1" applyAlignment="1">
      <alignment horizontal="center" vertical="center"/>
    </xf>
    <xf numFmtId="169" fontId="25" fillId="2" borderId="0" xfId="0" applyNumberFormat="1" applyFont="1" applyFill="1" applyBorder="1" applyAlignment="1">
      <alignment horizontal="right" vertical="center"/>
    </xf>
    <xf numFmtId="169" fontId="25" fillId="2" borderId="0" xfId="0" applyNumberFormat="1" applyFont="1" applyFill="1" applyBorder="1" applyAlignment="1">
      <alignment horizontal="right"/>
    </xf>
    <xf numFmtId="169" fontId="25" fillId="2" borderId="0" xfId="0" applyNumberFormat="1" applyFont="1" applyFill="1" applyBorder="1" applyAlignment="1" applyProtection="1">
      <alignment horizontal="center" vertical="center"/>
    </xf>
    <xf numFmtId="169" fontId="24" fillId="2" borderId="0" xfId="0" applyNumberFormat="1" applyFont="1" applyFill="1" applyBorder="1" applyAlignment="1">
      <alignment vertical="center"/>
    </xf>
    <xf numFmtId="0" fontId="24" fillId="2" borderId="0" xfId="0" applyNumberFormat="1" applyFont="1" applyFill="1" applyBorder="1" applyAlignment="1">
      <alignment horizontal="center" vertical="center"/>
    </xf>
    <xf numFmtId="0" fontId="25" fillId="2" borderId="0" xfId="0" applyNumberFormat="1" applyFont="1" applyFill="1" applyBorder="1" applyAlignment="1">
      <alignment horizontal="center"/>
    </xf>
    <xf numFmtId="169" fontId="26" fillId="2" borderId="0" xfId="0" applyNumberFormat="1" applyFont="1" applyFill="1" applyBorder="1" applyAlignment="1" applyProtection="1">
      <alignment vertical="center"/>
    </xf>
    <xf numFmtId="169" fontId="26" fillId="2" borderId="0" xfId="0" applyNumberFormat="1" applyFont="1" applyFill="1" applyBorder="1"/>
    <xf numFmtId="169" fontId="26" fillId="2" borderId="0" xfId="0" applyNumberFormat="1" applyFont="1" applyFill="1" applyBorder="1" applyAlignment="1">
      <alignment horizontal="right"/>
    </xf>
    <xf numFmtId="169" fontId="25" fillId="2" borderId="0" xfId="0" applyNumberFormat="1" applyFont="1" applyFill="1" applyBorder="1" applyAlignment="1" applyProtection="1">
      <alignment vertical="center"/>
    </xf>
    <xf numFmtId="169" fontId="25" fillId="2" borderId="0" xfId="1" applyNumberFormat="1" applyFont="1" applyFill="1" applyBorder="1"/>
    <xf numFmtId="169" fontId="25" fillId="2" borderId="0" xfId="0" applyNumberFormat="1" applyFont="1" applyFill="1" applyBorder="1" applyAlignment="1"/>
    <xf numFmtId="169" fontId="25" fillId="2" borderId="0" xfId="0" applyNumberFormat="1" applyFont="1" applyFill="1" applyBorder="1" applyAlignment="1">
      <alignment horizontal="center" vertical="center"/>
    </xf>
    <xf numFmtId="169" fontId="27" fillId="2" borderId="0" xfId="0" applyNumberFormat="1" applyFont="1" applyFill="1" applyBorder="1"/>
    <xf numFmtId="169" fontId="24" fillId="2" borderId="0" xfId="6" applyNumberFormat="1" applyFont="1" applyFill="1" applyBorder="1" applyAlignment="1">
      <alignment vertical="center"/>
    </xf>
    <xf numFmtId="169" fontId="25" fillId="2" borderId="0" xfId="0" applyNumberFormat="1" applyFont="1" applyFill="1" applyBorder="1" applyAlignment="1">
      <alignment vertical="center"/>
    </xf>
    <xf numFmtId="169" fontId="25" fillId="2" borderId="0" xfId="0" quotePrefix="1" applyNumberFormat="1" applyFont="1" applyFill="1" applyBorder="1"/>
    <xf numFmtId="169" fontId="25" fillId="2" borderId="0" xfId="0" applyNumberFormat="1" applyFont="1" applyFill="1" applyBorder="1" applyAlignment="1">
      <alignment horizontal="center"/>
    </xf>
    <xf numFmtId="169" fontId="28" fillId="2" borderId="0" xfId="0" applyNumberFormat="1" applyFont="1" applyFill="1" applyBorder="1"/>
    <xf numFmtId="169" fontId="25" fillId="2" borderId="0" xfId="6" applyNumberFormat="1" applyFont="1" applyFill="1" applyBorder="1"/>
    <xf numFmtId="169" fontId="26" fillId="2" borderId="0" xfId="0" applyNumberFormat="1" applyFont="1" applyFill="1" applyBorder="1" applyAlignment="1" applyProtection="1">
      <alignment horizontal="center" vertical="center"/>
    </xf>
    <xf numFmtId="169" fontId="26" fillId="2" borderId="0" xfId="0" applyNumberFormat="1" applyFont="1" applyFill="1" applyBorder="1" applyAlignment="1">
      <alignment horizontal="center"/>
    </xf>
    <xf numFmtId="169" fontId="25" fillId="2" borderId="0" xfId="1" applyNumberFormat="1" applyFont="1" applyFill="1" applyBorder="1" applyAlignment="1">
      <alignment horizontal="right"/>
    </xf>
    <xf numFmtId="169" fontId="27" fillId="2" borderId="0" xfId="0" applyNumberFormat="1" applyFont="1" applyFill="1" applyBorder="1" applyAlignment="1">
      <alignment horizontal="right"/>
    </xf>
    <xf numFmtId="169" fontId="25" fillId="2" borderId="0" xfId="6" applyNumberFormat="1" applyFont="1" applyFill="1" applyBorder="1" applyAlignment="1">
      <alignment horizontal="right"/>
    </xf>
    <xf numFmtId="169" fontId="29" fillId="2" borderId="0" xfId="0" applyNumberFormat="1" applyFont="1" applyFill="1" applyBorder="1"/>
    <xf numFmtId="169" fontId="30" fillId="2" borderId="0" xfId="0" applyNumberFormat="1" applyFont="1" applyFill="1" applyBorder="1"/>
    <xf numFmtId="169" fontId="30" fillId="2" borderId="0" xfId="1" applyNumberFormat="1" applyFont="1" applyFill="1" applyBorder="1"/>
    <xf numFmtId="169" fontId="30" fillId="2" borderId="0" xfId="6" applyNumberFormat="1" applyFont="1" applyFill="1" applyBorder="1"/>
    <xf numFmtId="169" fontId="31" fillId="2" borderId="0" xfId="0" applyNumberFormat="1" applyFont="1" applyFill="1" applyBorder="1"/>
    <xf numFmtId="0" fontId="26" fillId="2" borderId="0" xfId="0" applyNumberFormat="1" applyFont="1" applyFill="1" applyBorder="1" applyAlignment="1" applyProtection="1">
      <alignment horizontal="center" vertical="center"/>
    </xf>
    <xf numFmtId="0" fontId="25" fillId="2" borderId="0" xfId="0" applyNumberFormat="1" applyFont="1" applyFill="1" applyBorder="1" applyAlignment="1">
      <alignment horizontal="center" vertical="center"/>
    </xf>
    <xf numFmtId="0" fontId="25" fillId="2" borderId="0" xfId="0" applyNumberFormat="1" applyFont="1" applyFill="1" applyBorder="1" applyAlignment="1" applyProtection="1">
      <alignment vertical="center"/>
    </xf>
    <xf numFmtId="0" fontId="25" fillId="2" borderId="0" xfId="0" applyNumberFormat="1" applyFont="1" applyFill="1" applyBorder="1" applyAlignment="1">
      <alignment horizontal="right"/>
    </xf>
    <xf numFmtId="0" fontId="27" fillId="2" borderId="0" xfId="0" applyNumberFormat="1" applyFont="1" applyFill="1" applyBorder="1" applyAlignment="1">
      <alignment horizontal="right"/>
    </xf>
    <xf numFmtId="0" fontId="26" fillId="2" borderId="0" xfId="0" applyNumberFormat="1" applyFont="1" applyFill="1" applyBorder="1" applyAlignment="1">
      <alignment horizontal="right"/>
    </xf>
    <xf numFmtId="0" fontId="26" fillId="2" borderId="0" xfId="0" applyNumberFormat="1" applyFont="1" applyFill="1" applyBorder="1" applyAlignment="1"/>
    <xf numFmtId="0" fontId="29" fillId="2" borderId="0" xfId="0" applyNumberFormat="1" applyFont="1" applyFill="1" applyBorder="1"/>
    <xf numFmtId="0" fontId="29" fillId="2" borderId="0" xfId="0" applyNumberFormat="1" applyFont="1" applyFill="1" applyBorder="1" applyAlignment="1">
      <alignment horizontal="left"/>
    </xf>
    <xf numFmtId="0" fontId="30" fillId="2" borderId="0" xfId="0" applyNumberFormat="1" applyFont="1" applyFill="1" applyBorder="1"/>
    <xf numFmtId="0" fontId="31" fillId="2" borderId="0" xfId="0" applyNumberFormat="1" applyFont="1" applyFill="1" applyBorder="1"/>
    <xf numFmtId="169" fontId="32" fillId="3" borderId="0" xfId="0" applyNumberFormat="1" applyFont="1" applyFill="1" applyBorder="1" applyAlignment="1">
      <alignment horizontal="center" vertical="center"/>
    </xf>
    <xf numFmtId="169" fontId="26" fillId="2" borderId="0" xfId="0" applyNumberFormat="1" applyFont="1" applyFill="1" applyBorder="1" applyAlignment="1">
      <alignment horizontal="center" vertical="center"/>
    </xf>
    <xf numFmtId="169" fontId="32" fillId="2" borderId="0" xfId="0" applyNumberFormat="1" applyFont="1" applyFill="1" applyBorder="1"/>
    <xf numFmtId="169" fontId="25" fillId="2" borderId="0" xfId="0" applyNumberFormat="1" applyFont="1" applyFill="1" applyBorder="1" applyAlignment="1">
      <alignment horizontal="left"/>
    </xf>
    <xf numFmtId="169" fontId="25" fillId="2" borderId="0" xfId="1" applyNumberFormat="1" applyFont="1" applyFill="1" applyBorder="1" applyAlignment="1">
      <alignment horizontal="left"/>
    </xf>
    <xf numFmtId="0" fontId="26" fillId="2" borderId="0" xfId="0" applyNumberFormat="1" applyFont="1" applyFill="1" applyBorder="1"/>
    <xf numFmtId="167" fontId="28" fillId="2" borderId="0" xfId="0" applyNumberFormat="1" applyFont="1" applyFill="1" applyBorder="1"/>
    <xf numFmtId="1" fontId="24" fillId="2" borderId="0" xfId="0" applyNumberFormat="1" applyFont="1" applyFill="1" applyBorder="1" applyAlignment="1">
      <alignment horizontal="center" vertical="center"/>
    </xf>
    <xf numFmtId="1" fontId="38" fillId="2" borderId="0" xfId="0" applyNumberFormat="1" applyFont="1" applyFill="1" applyBorder="1" applyAlignment="1">
      <alignment horizontal="center" vertical="center"/>
    </xf>
    <xf numFmtId="167" fontId="25" fillId="2" borderId="0" xfId="0" applyNumberFormat="1" applyFont="1" applyFill="1" applyBorder="1" applyAlignment="1" applyProtection="1">
      <alignment vertical="center"/>
    </xf>
    <xf numFmtId="167" fontId="26" fillId="2" borderId="0" xfId="0" applyNumberFormat="1" applyFont="1" applyFill="1" applyBorder="1" applyAlignment="1" applyProtection="1"/>
    <xf numFmtId="170" fontId="25" fillId="2" borderId="0" xfId="0" applyNumberFormat="1" applyFont="1" applyFill="1" applyBorder="1"/>
    <xf numFmtId="168" fontId="25" fillId="2" borderId="0" xfId="6" applyNumberFormat="1" applyFont="1" applyFill="1" applyBorder="1"/>
    <xf numFmtId="171" fontId="24" fillId="2" borderId="0" xfId="0" applyNumberFormat="1" applyFont="1" applyFill="1" applyBorder="1" applyAlignment="1">
      <alignment vertical="center"/>
    </xf>
    <xf numFmtId="171" fontId="25" fillId="2" borderId="0" xfId="0" applyNumberFormat="1" applyFont="1" applyFill="1" applyBorder="1"/>
    <xf numFmtId="0" fontId="25" fillId="2" borderId="0" xfId="0" quotePrefix="1" applyFont="1" applyFill="1"/>
    <xf numFmtId="168" fontId="25" fillId="2" borderId="0" xfId="0" applyNumberFormat="1" applyFont="1" applyFill="1"/>
    <xf numFmtId="169" fontId="32" fillId="13" borderId="0" xfId="0" applyNumberFormat="1" applyFont="1" applyFill="1" applyAlignment="1">
      <alignment vertical="center"/>
    </xf>
    <xf numFmtId="169" fontId="32" fillId="13" borderId="0" xfId="0" applyNumberFormat="1" applyFont="1" applyFill="1"/>
    <xf numFmtId="169" fontId="28" fillId="13" borderId="0" xfId="0" applyNumberFormat="1" applyFont="1" applyFill="1"/>
    <xf numFmtId="169" fontId="32" fillId="13" borderId="0" xfId="0" applyNumberFormat="1" applyFont="1" applyFill="1" applyAlignment="1">
      <alignment horizontal="right"/>
    </xf>
    <xf numFmtId="169" fontId="28" fillId="13" borderId="0" xfId="0" applyNumberFormat="1" applyFont="1" applyFill="1" applyAlignment="1">
      <alignment vertical="center"/>
    </xf>
    <xf numFmtId="169" fontId="28" fillId="13" borderId="0" xfId="0" applyNumberFormat="1" applyFont="1" applyFill="1" applyAlignment="1">
      <alignment horizontal="center"/>
    </xf>
    <xf numFmtId="168" fontId="28" fillId="13" borderId="0" xfId="0" applyNumberFormat="1" applyFont="1" applyFill="1"/>
    <xf numFmtId="168" fontId="37" fillId="2" borderId="0" xfId="0" applyNumberFormat="1" applyFont="1" applyFill="1" applyBorder="1"/>
    <xf numFmtId="169" fontId="32" fillId="13" borderId="0" xfId="0" applyNumberFormat="1" applyFont="1" applyFill="1" applyAlignment="1">
      <alignment horizontal="center" vertical="center"/>
    </xf>
    <xf numFmtId="169" fontId="28" fillId="13" borderId="0" xfId="0" applyNumberFormat="1" applyFont="1" applyFill="1" applyAlignment="1">
      <alignment horizontal="center" vertical="center"/>
    </xf>
    <xf numFmtId="169" fontId="28" fillId="13" borderId="0" xfId="0" applyNumberFormat="1" applyFont="1" applyFill="1" applyAlignment="1">
      <alignment horizontal="right" vertical="center"/>
    </xf>
    <xf numFmtId="172" fontId="28" fillId="13" borderId="0" xfId="0" applyNumberFormat="1" applyFont="1" applyFill="1" applyAlignment="1">
      <alignment horizontal="center" vertical="center"/>
    </xf>
    <xf numFmtId="169" fontId="39" fillId="2" borderId="0" xfId="0" applyNumberFormat="1" applyFont="1" applyFill="1" applyBorder="1"/>
    <xf numFmtId="168" fontId="25" fillId="2" borderId="0" xfId="6" applyNumberFormat="1" applyFont="1" applyFill="1" applyBorder="1" applyAlignment="1">
      <alignment horizontal="center" vertical="center"/>
    </xf>
    <xf numFmtId="0" fontId="40" fillId="14" borderId="0" xfId="0" applyNumberFormat="1" applyFont="1" applyFill="1" applyBorder="1" applyAlignment="1">
      <alignment horizontal="center" vertical="center"/>
    </xf>
    <xf numFmtId="169" fontId="40" fillId="14" borderId="0" xfId="0" applyNumberFormat="1" applyFont="1" applyFill="1" applyBorder="1" applyAlignment="1">
      <alignment vertical="center"/>
    </xf>
    <xf numFmtId="169" fontId="39" fillId="14" borderId="0" xfId="0" applyNumberFormat="1" applyFont="1" applyFill="1" applyBorder="1"/>
    <xf numFmtId="167" fontId="0" fillId="0" borderId="0" xfId="0" applyNumberFormat="1"/>
    <xf numFmtId="0" fontId="0" fillId="0" borderId="0" xfId="0" applyAlignment="1">
      <alignment horizontal="center" vertical="center"/>
    </xf>
    <xf numFmtId="0" fontId="26" fillId="2" borderId="0" xfId="0" applyFont="1" applyFill="1"/>
    <xf numFmtId="168" fontId="26" fillId="2" borderId="0" xfId="6" applyNumberFormat="1" applyFont="1" applyFill="1"/>
    <xf numFmtId="169" fontId="40" fillId="14" borderId="0" xfId="0" applyNumberFormat="1" applyFont="1" applyFill="1" applyBorder="1" applyAlignment="1">
      <alignment horizontal="center" vertical="center"/>
    </xf>
    <xf numFmtId="169" fontId="40" fillId="14" borderId="0" xfId="6" applyNumberFormat="1" applyFont="1" applyFill="1" applyBorder="1" applyAlignment="1">
      <alignment horizontal="center" vertical="center"/>
    </xf>
    <xf numFmtId="169" fontId="39" fillId="14" borderId="0" xfId="0" applyNumberFormat="1" applyFont="1" applyFill="1" applyBorder="1" applyAlignment="1">
      <alignment horizontal="center" vertical="center"/>
    </xf>
    <xf numFmtId="169" fontId="26" fillId="2" borderId="0" xfId="0" quotePrefix="1" applyNumberFormat="1" applyFont="1" applyFill="1" applyBorder="1"/>
    <xf numFmtId="0" fontId="40" fillId="15" borderId="0" xfId="0" applyFont="1" applyFill="1" applyAlignment="1">
      <alignment horizontal="center" vertical="center"/>
    </xf>
    <xf numFmtId="169" fontId="40" fillId="15" borderId="0" xfId="0" applyNumberFormat="1" applyFont="1" applyFill="1" applyAlignment="1">
      <alignment horizontal="center" vertical="center"/>
    </xf>
    <xf numFmtId="0" fontId="24" fillId="13" borderId="0" xfId="0" applyFont="1" applyFill="1" applyAlignment="1">
      <alignment horizontal="center" vertical="center"/>
    </xf>
    <xf numFmtId="169" fontId="24" fillId="13" borderId="0" xfId="0" applyNumberFormat="1" applyFont="1" applyFill="1" applyAlignment="1">
      <alignment vertical="center"/>
    </xf>
    <xf numFmtId="172" fontId="24" fillId="13" borderId="0" xfId="0" applyNumberFormat="1" applyFont="1" applyFill="1" applyAlignment="1">
      <alignment vertical="center"/>
    </xf>
    <xf numFmtId="0" fontId="41" fillId="13" borderId="0" xfId="0" applyFont="1" applyFill="1"/>
    <xf numFmtId="0" fontId="41" fillId="13" borderId="0" xfId="0" applyFont="1" applyFill="1" applyAlignment="1">
      <alignment horizontal="center"/>
    </xf>
    <xf numFmtId="0" fontId="41" fillId="13" borderId="0" xfId="0" applyFont="1" applyFill="1" applyAlignment="1">
      <alignment horizontal="left"/>
    </xf>
    <xf numFmtId="0" fontId="41" fillId="13" borderId="0" xfId="0" applyFont="1" applyFill="1" applyAlignment="1">
      <alignment horizontal="right"/>
    </xf>
    <xf numFmtId="0" fontId="10" fillId="13" borderId="0" xfId="0" applyFont="1" applyFill="1" applyAlignment="1">
      <alignment horizontal="center"/>
    </xf>
    <xf numFmtId="49" fontId="10" fillId="13" borderId="0" xfId="0" applyNumberFormat="1" applyFont="1" applyFill="1" applyAlignment="1">
      <alignment horizontal="center"/>
    </xf>
    <xf numFmtId="0" fontId="10" fillId="16" borderId="0" xfId="0" applyFont="1" applyFill="1"/>
    <xf numFmtId="0" fontId="10" fillId="17" borderId="1" xfId="0" applyFont="1" applyFill="1" applyBorder="1"/>
    <xf numFmtId="0" fontId="10" fillId="16" borderId="1" xfId="0" applyFont="1" applyFill="1" applyBorder="1"/>
    <xf numFmtId="0" fontId="41" fillId="16" borderId="1" xfId="0" applyFont="1" applyFill="1" applyBorder="1"/>
    <xf numFmtId="0" fontId="10" fillId="17" borderId="0" xfId="0" applyFont="1" applyFill="1"/>
    <xf numFmtId="0" fontId="42" fillId="17" borderId="1" xfId="0" applyFont="1" applyFill="1" applyBorder="1"/>
    <xf numFmtId="0" fontId="41" fillId="17" borderId="1" xfId="0" applyFont="1" applyFill="1" applyBorder="1"/>
    <xf numFmtId="0" fontId="10" fillId="13" borderId="0" xfId="0" applyFont="1" applyFill="1"/>
    <xf numFmtId="0" fontId="42" fillId="16" borderId="1" xfId="0" applyFont="1" applyFill="1" applyBorder="1"/>
    <xf numFmtId="0" fontId="15" fillId="17" borderId="1" xfId="0" applyFont="1" applyFill="1" applyBorder="1" applyAlignment="1">
      <alignment horizontal="center" vertical="center"/>
    </xf>
    <xf numFmtId="0" fontId="10" fillId="13" borderId="0" xfId="0" applyFont="1" applyFill="1" applyAlignment="1">
      <alignment horizontal="center" vertical="center"/>
    </xf>
    <xf numFmtId="0" fontId="15" fillId="16" borderId="0" xfId="0" applyFont="1" applyFill="1" applyAlignment="1">
      <alignment horizontal="center" vertical="center"/>
    </xf>
    <xf numFmtId="0" fontId="15" fillId="17" borderId="0" xfId="0" applyFont="1" applyFill="1" applyAlignment="1">
      <alignment horizontal="center" vertical="center"/>
    </xf>
    <xf numFmtId="0" fontId="10" fillId="13" borderId="0" xfId="0" applyFont="1" applyFill="1" applyAlignment="1">
      <alignment horizontal="left" vertical="center"/>
    </xf>
    <xf numFmtId="0" fontId="44" fillId="13" borderId="0" xfId="0" applyFont="1" applyFill="1"/>
    <xf numFmtId="0" fontId="10" fillId="13" borderId="2" xfId="0" applyFont="1" applyFill="1" applyBorder="1" applyAlignment="1">
      <alignment horizontal="center" vertical="center"/>
    </xf>
    <xf numFmtId="0" fontId="44" fillId="13" borderId="3" xfId="0" applyFont="1" applyFill="1" applyBorder="1"/>
    <xf numFmtId="0" fontId="41" fillId="13" borderId="3" xfId="0" applyFont="1" applyFill="1" applyBorder="1"/>
    <xf numFmtId="0" fontId="10" fillId="13" borderId="3" xfId="0" applyFont="1" applyFill="1" applyBorder="1" applyAlignment="1">
      <alignment horizontal="center" vertical="center"/>
    </xf>
    <xf numFmtId="0" fontId="46" fillId="2" borderId="0" xfId="0" applyFont="1" applyFill="1"/>
    <xf numFmtId="0" fontId="45" fillId="0" borderId="0" xfId="0" applyFont="1"/>
    <xf numFmtId="0" fontId="48" fillId="2" borderId="0" xfId="0" applyFont="1" applyFill="1" applyBorder="1"/>
    <xf numFmtId="0" fontId="49" fillId="0" borderId="0" xfId="19" applyFont="1" applyBorder="1"/>
    <xf numFmtId="0" fontId="50" fillId="0" borderId="0" xfId="19" applyFont="1" applyBorder="1"/>
    <xf numFmtId="0" fontId="4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9" fontId="0" fillId="2" borderId="0" xfId="6" applyFont="1" applyFill="1"/>
    <xf numFmtId="169" fontId="25" fillId="2" borderId="0" xfId="0" applyNumberFormat="1" applyFont="1" applyFill="1" applyBorder="1" applyAlignment="1">
      <alignment horizontal="center" vertical="center"/>
    </xf>
    <xf numFmtId="169" fontId="25" fillId="2" borderId="0" xfId="0" applyNumberFormat="1" applyFont="1" applyFill="1" applyBorder="1" applyAlignment="1">
      <alignment horizontal="center"/>
    </xf>
    <xf numFmtId="169" fontId="28" fillId="13" borderId="0" xfId="0" applyNumberFormat="1" applyFont="1" applyFill="1" applyAlignment="1">
      <alignment horizontal="center"/>
    </xf>
    <xf numFmtId="0" fontId="12" fillId="2" borderId="0" xfId="19" applyFont="1" applyFill="1" applyBorder="1" applyAlignment="1">
      <alignment horizontal="center" vertical="center"/>
    </xf>
    <xf numFmtId="0" fontId="19" fillId="5" borderId="0" xfId="19" applyFont="1" applyFill="1" applyBorder="1" applyAlignment="1">
      <alignment horizontal="center" vertical="center"/>
    </xf>
    <xf numFmtId="0" fontId="19" fillId="2" borderId="0" xfId="19" applyFont="1" applyFill="1" applyBorder="1" applyAlignment="1">
      <alignment horizontal="center" vertical="center"/>
    </xf>
    <xf numFmtId="0" fontId="12" fillId="7" borderId="0" xfId="19" applyFont="1" applyFill="1" applyBorder="1" applyAlignment="1">
      <alignment horizontal="center" vertical="center"/>
    </xf>
    <xf numFmtId="0" fontId="22" fillId="2" borderId="0" xfId="19" applyFont="1" applyFill="1" applyBorder="1" applyAlignment="1">
      <alignment horizontal="center" vertical="center"/>
    </xf>
    <xf numFmtId="0" fontId="12" fillId="10" borderId="0" xfId="19" applyFont="1" applyFill="1" applyBorder="1" applyAlignment="1">
      <alignment horizontal="center" vertical="center"/>
    </xf>
    <xf numFmtId="0" fontId="18" fillId="12" borderId="0" xfId="19" applyFont="1" applyFill="1" applyBorder="1" applyAlignment="1">
      <alignment horizontal="center" vertical="center"/>
    </xf>
    <xf numFmtId="0" fontId="18" fillId="10" borderId="0" xfId="19" applyFont="1" applyFill="1" applyBorder="1" applyAlignment="1">
      <alignment horizontal="center" vertical="center"/>
    </xf>
    <xf numFmtId="0" fontId="12" fillId="4" borderId="0" xfId="19" applyFont="1" applyFill="1" applyBorder="1" applyAlignment="1">
      <alignment horizontal="center" vertical="center" wrapText="1"/>
    </xf>
    <xf numFmtId="0" fontId="12" fillId="8" borderId="0" xfId="19" applyFont="1" applyFill="1" applyBorder="1" applyAlignment="1">
      <alignment horizontal="center" vertical="center" textRotation="90"/>
    </xf>
    <xf numFmtId="0" fontId="17" fillId="10" borderId="0" xfId="19" applyFont="1" applyFill="1" applyBorder="1" applyAlignment="1">
      <alignment horizontal="center" vertical="center"/>
    </xf>
    <xf numFmtId="0" fontId="18" fillId="6" borderId="0" xfId="19" applyFont="1" applyFill="1" applyBorder="1" applyAlignment="1">
      <alignment horizontal="center" vertical="center"/>
    </xf>
    <xf numFmtId="0" fontId="12" fillId="2" borderId="0" xfId="19" applyFont="1" applyFill="1" applyBorder="1" applyAlignment="1">
      <alignment horizontal="left" vertical="center"/>
    </xf>
    <xf numFmtId="0" fontId="12" fillId="2" borderId="0" xfId="19" applyFont="1" applyFill="1" applyBorder="1" applyAlignment="1">
      <alignment horizontal="center" vertical="center" textRotation="90"/>
    </xf>
    <xf numFmtId="0" fontId="12" fillId="8" borderId="0" xfId="19" applyFont="1" applyFill="1" applyBorder="1" applyAlignment="1">
      <alignment horizontal="center" vertical="center"/>
    </xf>
    <xf numFmtId="0" fontId="18" fillId="8" borderId="0" xfId="19" applyFont="1" applyFill="1" applyBorder="1" applyAlignment="1">
      <alignment horizontal="center" vertical="center"/>
    </xf>
    <xf numFmtId="0" fontId="21" fillId="8" borderId="0" xfId="19" applyFont="1" applyFill="1" applyBorder="1" applyAlignment="1">
      <alignment horizontal="center" vertical="center"/>
    </xf>
    <xf numFmtId="0" fontId="17" fillId="11" borderId="0" xfId="19" applyFont="1" applyFill="1" applyBorder="1" applyAlignment="1">
      <alignment horizontal="center" vertical="center"/>
    </xf>
    <xf numFmtId="0" fontId="19" fillId="2" borderId="0" xfId="19" applyFont="1" applyFill="1" applyBorder="1" applyAlignment="1">
      <alignment horizontal="left" vertical="center"/>
    </xf>
    <xf numFmtId="0" fontId="23" fillId="2" borderId="0" xfId="19" applyFont="1" applyFill="1" applyBorder="1" applyAlignment="1">
      <alignment horizontal="center" vertical="center"/>
    </xf>
    <xf numFmtId="0" fontId="18" fillId="11" borderId="0" xfId="19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1" fillId="13" borderId="0" xfId="0" applyFont="1" applyFill="1" applyAlignment="1">
      <alignment horizontal="left"/>
    </xf>
    <xf numFmtId="0" fontId="15" fillId="13" borderId="0" xfId="0" applyFont="1" applyFill="1" applyAlignment="1">
      <alignment horizontal="center" vertical="center" textRotation="90"/>
    </xf>
    <xf numFmtId="0" fontId="47" fillId="2" borderId="0" xfId="0" applyFont="1" applyFill="1" applyAlignment="1">
      <alignment horizontal="center" vertical="center"/>
    </xf>
    <xf numFmtId="0" fontId="43" fillId="13" borderId="0" xfId="0" applyFont="1" applyFill="1" applyAlignment="1">
      <alignment horizontal="center"/>
    </xf>
    <xf numFmtId="0" fontId="10" fillId="13" borderId="0" xfId="0" applyFont="1" applyFill="1" applyAlignment="1">
      <alignment horizontal="center"/>
    </xf>
    <xf numFmtId="0" fontId="41" fillId="13" borderId="0" xfId="0" applyFont="1" applyFill="1" applyAlignment="1">
      <alignment horizontal="center"/>
    </xf>
    <xf numFmtId="0" fontId="10" fillId="13" borderId="0" xfId="0" applyFont="1" applyFill="1" applyAlignment="1">
      <alignment horizontal="left" vertical="center"/>
    </xf>
    <xf numFmtId="0" fontId="51" fillId="2" borderId="0" xfId="0" applyFont="1" applyFill="1"/>
    <xf numFmtId="0" fontId="52" fillId="2" borderId="0" xfId="0" applyNumberFormat="1" applyFont="1" applyFill="1" applyBorder="1" applyAlignment="1" applyProtection="1"/>
    <xf numFmtId="169" fontId="53" fillId="2" borderId="0" xfId="0" applyNumberFormat="1" applyFont="1" applyFill="1" applyBorder="1"/>
  </cellXfs>
  <cellStyles count="133">
    <cellStyle name="Comma" xfId="1" builtinId="3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2" builtinId="9" hidden="1"/>
    <cellStyle name="Followed Hyperlink" xfId="64" builtinId="9" hidden="1"/>
    <cellStyle name="Followed Hyperlink" xfId="60" builtinId="9" hidden="1"/>
    <cellStyle name="Followed Hyperlink" xfId="52" builtinId="9" hidden="1"/>
    <cellStyle name="Followed Hyperlink" xfId="44" builtinId="9" hidden="1"/>
    <cellStyle name="Followed Hyperlink" xfId="36" builtinId="9" hidden="1"/>
    <cellStyle name="Followed Hyperlink" xfId="28" builtinId="9" hidden="1"/>
    <cellStyle name="Followed Hyperlink" xfId="12" builtinId="9" hidden="1"/>
    <cellStyle name="Followed Hyperlink" xfId="16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18" builtinId="9" hidden="1"/>
    <cellStyle name="Followed Hyperlink" xfId="8" builtinId="9" hidden="1"/>
    <cellStyle name="Followed Hyperlink" xfId="10" builtinId="9" hidden="1"/>
    <cellStyle name="Followed Hyperlink" xfId="5" builtinId="9" hidden="1"/>
    <cellStyle name="Followed Hyperlink" xfId="3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Hyperlink" xfId="51" builtinId="8" hidden="1"/>
    <cellStyle name="Hyperlink" xfId="55" builtinId="8" hidden="1"/>
    <cellStyle name="Hyperlink" xfId="57" builtinId="8" hidden="1"/>
    <cellStyle name="Hyperlink" xfId="59" builtinId="8" hidden="1"/>
    <cellStyle name="Hyperlink" xfId="63" builtinId="8" hidden="1"/>
    <cellStyle name="Hyperlink" xfId="61" builtinId="8" hidden="1"/>
    <cellStyle name="Hyperlink" xfId="53" builtinId="8" hidden="1"/>
    <cellStyle name="Hyperlink" xfId="25" builtinId="8" hidden="1"/>
    <cellStyle name="Hyperlink" xfId="27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7" builtinId="8" hidden="1"/>
    <cellStyle name="Hyperlink" xfId="49" builtinId="8" hidden="1"/>
    <cellStyle name="Hyperlink" xfId="45" builtinId="8" hidden="1"/>
    <cellStyle name="Hyperlink" xfId="29" builtinId="8" hidden="1"/>
    <cellStyle name="Hyperlink" xfId="11" builtinId="8" hidden="1"/>
    <cellStyle name="Hyperlink" xfId="15" builtinId="8" hidden="1"/>
    <cellStyle name="Hyperlink" xfId="17" builtinId="8" hidden="1"/>
    <cellStyle name="Hyperlink" xfId="21" builtinId="8" hidden="1"/>
    <cellStyle name="Hyperlink" xfId="23" builtinId="8" hidden="1"/>
    <cellStyle name="Hyperlink" xfId="7" builtinId="8" hidden="1"/>
    <cellStyle name="Hyperlink" xfId="9" builtinId="8" hidden="1"/>
    <cellStyle name="Hyperlink" xfId="4" builtinId="8" hidden="1"/>
    <cellStyle name="Hyperlink" xfId="2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Komma 2" xfId="14"/>
    <cellStyle name="Komma 3" xfId="20"/>
    <cellStyle name="Normal" xfId="0" builtinId="0"/>
    <cellStyle name="Normal 2" xfId="19"/>
    <cellStyle name="Percent" xfId="6" builtinId="5"/>
    <cellStyle name="Prosent 2" xfId="13"/>
  </cellStyles>
  <dxfs count="0"/>
  <tableStyles count="0" defaultTableStyle="TableStyleMedium9" defaultPivotStyle="PivotStyleMedium7"/>
  <colors>
    <mruColors>
      <color rgb="FF193DD4"/>
      <color rgb="FFB5B5B5"/>
      <color rgb="FF595959"/>
      <color rgb="FFB08CC3"/>
      <color rgb="FF528D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haredStrings" Target="sharedStrings.xml"/><Relationship Id="rId21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theme" Target="theme/theme1.xml"/><Relationship Id="rId19" Type="http://schemas.openxmlformats.org/officeDocument/2006/relationships/styles" Target="style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10.xml.rels><?xml version="1.0" encoding="UTF-8" standalone="yes"?>
<Relationships xmlns="http://schemas.openxmlformats.org/package/2006/relationships"><Relationship Id="rId1" Type="http://schemas.microsoft.com/office/2011/relationships/chartStyle" Target="style10.xml"/><Relationship Id="rId2" Type="http://schemas.microsoft.com/office/2011/relationships/chartColorStyle" Target="colors10.xml"/></Relationships>
</file>

<file path=xl/charts/_rels/chart11.xml.rels><?xml version="1.0" encoding="UTF-8" standalone="yes"?>
<Relationships xmlns="http://schemas.openxmlformats.org/package/2006/relationships"><Relationship Id="rId1" Type="http://schemas.microsoft.com/office/2011/relationships/chartStyle" Target="style11.xml"/><Relationship Id="rId2" Type="http://schemas.microsoft.com/office/2011/relationships/chartColorStyle" Target="colors11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/Relationships>
</file>

<file path=xl/charts/_rels/chart5.xml.rels><?xml version="1.0" encoding="UTF-8" standalone="yes"?>
<Relationships xmlns="http://schemas.openxmlformats.org/package/2006/relationships"><Relationship Id="rId1" Type="http://schemas.microsoft.com/office/2011/relationships/chartStyle" Target="style5.xml"/><Relationship Id="rId2" Type="http://schemas.microsoft.com/office/2011/relationships/chartColorStyle" Target="colors5.xml"/></Relationships>
</file>

<file path=xl/charts/_rels/chart6.xml.rels><?xml version="1.0" encoding="UTF-8" standalone="yes"?>
<Relationships xmlns="http://schemas.openxmlformats.org/package/2006/relationships"><Relationship Id="rId1" Type="http://schemas.microsoft.com/office/2011/relationships/chartStyle" Target="style6.xml"/><Relationship Id="rId2" Type="http://schemas.microsoft.com/office/2011/relationships/chartColorStyle" Target="colors6.xml"/></Relationships>
</file>

<file path=xl/charts/_rels/chart7.xml.rels><?xml version="1.0" encoding="UTF-8" standalone="yes"?>
<Relationships xmlns="http://schemas.openxmlformats.org/package/2006/relationships"><Relationship Id="rId1" Type="http://schemas.microsoft.com/office/2011/relationships/chartStyle" Target="style7.xml"/><Relationship Id="rId2" Type="http://schemas.microsoft.com/office/2011/relationships/chartColorStyle" Target="colors7.xml"/></Relationships>
</file>

<file path=xl/charts/_rels/chart8.xml.rels><?xml version="1.0" encoding="UTF-8" standalone="yes"?>
<Relationships xmlns="http://schemas.openxmlformats.org/package/2006/relationships"><Relationship Id="rId1" Type="http://schemas.microsoft.com/office/2011/relationships/chartStyle" Target="style8.xml"/><Relationship Id="rId2" Type="http://schemas.microsoft.com/office/2011/relationships/chartColorStyle" Target="colors8.xml"/></Relationships>
</file>

<file path=xl/charts/_rels/chart9.xml.rels><?xml version="1.0" encoding="UTF-8" standalone="yes"?>
<Relationships xmlns="http://schemas.openxmlformats.org/package/2006/relationships"><Relationship Id="rId1" Type="http://schemas.microsoft.com/office/2011/relationships/chartStyle" Target="style9.xml"/><Relationship Id="rId2" Type="http://schemas.microsoft.com/office/2011/relationships/chartColorStyle" Target="colors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tid fra</a:t>
            </a:r>
            <a:r>
              <a:rPr lang="en-US" baseline="0"/>
              <a:t> i/o til mho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attFill prst="narHorz">
              <a:fgClr>
                <a:schemeClr val="dk1">
                  <a:tint val="88500"/>
                </a:schemeClr>
              </a:fgClr>
              <a:bgClr>
                <a:schemeClr val="dk1">
                  <a:tint val="88500"/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dk1">
                  <a:tint val="88500"/>
                </a:schemeClr>
              </a:innerShdw>
            </a:effectLst>
          </c:spPr>
          <c:invertIfNegative val="0"/>
          <c:cat>
            <c:strRef>
              <c:f>Diagram!$B$3:$B$9</c:f>
              <c:strCache>
                <c:ptCount val="7"/>
                <c:pt idx="0">
                  <c:v> C4 </c:v>
                </c:pt>
                <c:pt idx="1">
                  <c:v> C6 </c:v>
                </c:pt>
                <c:pt idx="2">
                  <c:v> C7 </c:v>
                </c:pt>
                <c:pt idx="3">
                  <c:v> C8 </c:v>
                </c:pt>
                <c:pt idx="4">
                  <c:v> D1 </c:v>
                </c:pt>
                <c:pt idx="5">
                  <c:v> D2 </c:v>
                </c:pt>
                <c:pt idx="6">
                  <c:v> D11 </c:v>
                </c:pt>
              </c:strCache>
            </c:strRef>
          </c:cat>
          <c:val>
            <c:numRef>
              <c:f>Diagram!$C$3:$C$9</c:f>
              <c:numCache>
                <c:formatCode>_-* #,##0.0_-;\-* #,##0.0_-;_-* "-"?_-;_-@_-</c:formatCode>
                <c:ptCount val="7"/>
                <c:pt idx="0">
                  <c:v>190.0</c:v>
                </c:pt>
                <c:pt idx="1">
                  <c:v>205.2</c:v>
                </c:pt>
                <c:pt idx="2">
                  <c:v>228.0</c:v>
                </c:pt>
                <c:pt idx="3">
                  <c:v>254.6</c:v>
                </c:pt>
                <c:pt idx="4">
                  <c:v>304.0</c:v>
                </c:pt>
                <c:pt idx="5">
                  <c:v>323.0</c:v>
                </c:pt>
                <c:pt idx="6">
                  <c:v>380.0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-22"/>
        <c:axId val="2004487920"/>
        <c:axId val="2004664960"/>
      </c:barChart>
      <c:catAx>
        <c:axId val="200448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4664960"/>
        <c:crosses val="autoZero"/>
        <c:auto val="1"/>
        <c:lblAlgn val="ctr"/>
        <c:lblOffset val="100"/>
        <c:noMultiLvlLbl val="0"/>
      </c:catAx>
      <c:valAx>
        <c:axId val="2004664960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4487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cap="all" spc="0" baseline="0">
              <a:gradFill>
                <a:gsLst>
                  <a:gs pos="0">
                    <a:schemeClr val="dk1">
                      <a:lumMod val="50000"/>
                      <a:lumOff val="50000"/>
                    </a:schemeClr>
                  </a:gs>
                  <a:gs pos="100000">
                    <a:schemeClr val="dk1">
                      <a:lumMod val="85000"/>
                      <a:lumOff val="15000"/>
                    </a:schemeClr>
                  </a:gs>
                </a:gsLst>
                <a:lin ang="5400000" scaled="0"/>
              </a:gra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 cmpd="sng" algn="ctr">
              <a:solidFill>
                <a:schemeClr val="dk1">
                  <a:tint val="88500"/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tint val="885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Drift!$F$11:$F$22</c:f>
              <c:numCache>
                <c:formatCode>#,##0.0</c:formatCode>
                <c:ptCount val="12"/>
                <c:pt idx="0">
                  <c:v>15.4759785499061</c:v>
                </c:pt>
                <c:pt idx="1">
                  <c:v>14.81142671626885</c:v>
                </c:pt>
                <c:pt idx="2">
                  <c:v>15.52475243086271</c:v>
                </c:pt>
                <c:pt idx="3">
                  <c:v>13.91099885971184</c:v>
                </c:pt>
                <c:pt idx="4">
                  <c:v>15.0977269374395</c:v>
                </c:pt>
                <c:pt idx="5">
                  <c:v>12.83875958794382</c:v>
                </c:pt>
                <c:pt idx="6">
                  <c:v>15.27435912798068</c:v>
                </c:pt>
                <c:pt idx="7">
                  <c:v>14.62870920988945</c:v>
                </c:pt>
                <c:pt idx="8">
                  <c:v>12.90078795347159</c:v>
                </c:pt>
                <c:pt idx="9">
                  <c:v>13.66601304033153</c:v>
                </c:pt>
                <c:pt idx="10">
                  <c:v>12.67893121428653</c:v>
                </c:pt>
                <c:pt idx="11">
                  <c:v>15.70019030972784</c:v>
                </c:pt>
              </c:numCache>
            </c:numRef>
          </c:val>
          <c:smooth val="0"/>
        </c:ser>
        <c:ser>
          <c:idx val="1"/>
          <c:order val="1"/>
          <c:spPr>
            <a:ln w="19050" cap="rnd" cmpd="sng" algn="ctr">
              <a:solidFill>
                <a:schemeClr val="dk1">
                  <a:tint val="55000"/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tint val="5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Drift!$Q$11:$Q$22</c:f>
              <c:numCache>
                <c:formatCode>#,##0.0</c:formatCode>
                <c:ptCount val="12"/>
                <c:pt idx="0">
                  <c:v>20.4077541512323</c:v>
                </c:pt>
                <c:pt idx="1">
                  <c:v>18.6835350672541</c:v>
                </c:pt>
                <c:pt idx="2">
                  <c:v>21.53618976993238</c:v>
                </c:pt>
                <c:pt idx="3">
                  <c:v>17.34430641054943</c:v>
                </c:pt>
                <c:pt idx="4">
                  <c:v>21.09933824040592</c:v>
                </c:pt>
                <c:pt idx="5">
                  <c:v>15.01417930296743</c:v>
                </c:pt>
                <c:pt idx="6">
                  <c:v>24.23315510628145</c:v>
                </c:pt>
                <c:pt idx="7">
                  <c:v>18.05165565908705</c:v>
                </c:pt>
                <c:pt idx="8">
                  <c:v>13.88072985478281</c:v>
                </c:pt>
                <c:pt idx="9">
                  <c:v>16.05242782866128</c:v>
                </c:pt>
                <c:pt idx="10">
                  <c:v>13.62327336835235</c:v>
                </c:pt>
                <c:pt idx="11">
                  <c:v>21.2506487642807</c:v>
                </c:pt>
              </c:numCache>
            </c:numRef>
          </c:val>
          <c:smooth val="0"/>
        </c:ser>
        <c:ser>
          <c:idx val="2"/>
          <c:order val="2"/>
          <c:spPr>
            <a:ln w="19050" cap="rnd" cmpd="sng" algn="ctr">
              <a:solidFill>
                <a:schemeClr val="dk1">
                  <a:tint val="75000"/>
                  <a:shade val="95000"/>
                  <a:satMod val="105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l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tint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Drift!$S$11:$S$22</c:f>
              <c:numCache>
                <c:formatCode>#,##0.0</c:formatCode>
                <c:ptCount val="12"/>
                <c:pt idx="0">
                  <c:v>14.39609639940986</c:v>
                </c:pt>
                <c:pt idx="1">
                  <c:v>14.39609639940986</c:v>
                </c:pt>
                <c:pt idx="2">
                  <c:v>14.39609639940986</c:v>
                </c:pt>
                <c:pt idx="3">
                  <c:v>14.39609639940986</c:v>
                </c:pt>
                <c:pt idx="4">
                  <c:v>14.39609639940986</c:v>
                </c:pt>
                <c:pt idx="5">
                  <c:v>14.39609639940986</c:v>
                </c:pt>
                <c:pt idx="6">
                  <c:v>14.39609639940986</c:v>
                </c:pt>
                <c:pt idx="7">
                  <c:v>14.39609639940986</c:v>
                </c:pt>
                <c:pt idx="8">
                  <c:v>14.39609639940986</c:v>
                </c:pt>
                <c:pt idx="9">
                  <c:v>14.39609639940986</c:v>
                </c:pt>
                <c:pt idx="10">
                  <c:v>14.39609639940986</c:v>
                </c:pt>
                <c:pt idx="11">
                  <c:v>14.39609639940986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06198176"/>
        <c:axId val="2006202944"/>
      </c:lineChart>
      <c:catAx>
        <c:axId val="200619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6202944"/>
        <c:crosses val="autoZero"/>
        <c:auto val="1"/>
        <c:lblAlgn val="ctr"/>
        <c:lblOffset val="100"/>
        <c:noMultiLvlLbl val="0"/>
      </c:catAx>
      <c:valAx>
        <c:axId val="2006202944"/>
        <c:scaling>
          <c:orientation val="minMax"/>
        </c:scaling>
        <c:delete val="1"/>
        <c:axPos val="l"/>
        <c:majorTickMark val="none"/>
        <c:minorTickMark val="none"/>
        <c:tickLblPos val="nextTo"/>
        <c:crossAx val="200619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dbl" algn="ctr">
      <a:solidFill>
        <a:schemeClr val="dk1">
          <a:lumMod val="15000"/>
          <a:lumOff val="85000"/>
        </a:schemeClr>
      </a:solidFill>
      <a:prstDash val="lgDash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Resultat spørreundersøkelse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Spørreundersøkelse!$H$4</c:f>
              <c:strCache>
                <c:ptCount val="1"/>
                <c:pt idx="0">
                  <c:v>Sp1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Spørreundersøkelse!$G$5:$G$29</c:f>
              <c:numCache>
                <c:formatCode>General</c:formatCode>
                <c:ptCount val="25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</c:numCache>
            </c:numRef>
          </c:cat>
          <c:val>
            <c:numRef>
              <c:f>Spørreundersøkelse!$H$5:$H$29</c:f>
              <c:numCache>
                <c:formatCode>General</c:formatCode>
                <c:ptCount val="25"/>
                <c:pt idx="0">
                  <c:v>3.0</c:v>
                </c:pt>
                <c:pt idx="1">
                  <c:v>5.0</c:v>
                </c:pt>
                <c:pt idx="2">
                  <c:v>5.0</c:v>
                </c:pt>
                <c:pt idx="3">
                  <c:v>3.0</c:v>
                </c:pt>
                <c:pt idx="4">
                  <c:v>4.0</c:v>
                </c:pt>
                <c:pt idx="5">
                  <c:v>5.0</c:v>
                </c:pt>
                <c:pt idx="6">
                  <c:v>3.0</c:v>
                </c:pt>
                <c:pt idx="7">
                  <c:v>3.0</c:v>
                </c:pt>
                <c:pt idx="8">
                  <c:v>3.0</c:v>
                </c:pt>
                <c:pt idx="9">
                  <c:v>5.0</c:v>
                </c:pt>
                <c:pt idx="10">
                  <c:v>5.0</c:v>
                </c:pt>
                <c:pt idx="11">
                  <c:v>5.0</c:v>
                </c:pt>
                <c:pt idx="12">
                  <c:v>4.0</c:v>
                </c:pt>
                <c:pt idx="13">
                  <c:v>5.0</c:v>
                </c:pt>
                <c:pt idx="14">
                  <c:v>5.0</c:v>
                </c:pt>
                <c:pt idx="15">
                  <c:v>4.0</c:v>
                </c:pt>
                <c:pt idx="16">
                  <c:v>5.0</c:v>
                </c:pt>
                <c:pt idx="17">
                  <c:v>5.0</c:v>
                </c:pt>
                <c:pt idx="18">
                  <c:v>5.0</c:v>
                </c:pt>
                <c:pt idx="19">
                  <c:v>5.0</c:v>
                </c:pt>
                <c:pt idx="20">
                  <c:v>5.0</c:v>
                </c:pt>
                <c:pt idx="21">
                  <c:v>5.0</c:v>
                </c:pt>
                <c:pt idx="22">
                  <c:v>5.0</c:v>
                </c:pt>
                <c:pt idx="23">
                  <c:v>5.0</c:v>
                </c:pt>
                <c:pt idx="24">
                  <c:v>5.0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Spørreundersøkelse!$I$4</c:f>
              <c:strCache>
                <c:ptCount val="1"/>
                <c:pt idx="0">
                  <c:v>Sp2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Spørreundersøkelse!$G$5:$G$29</c:f>
              <c:numCache>
                <c:formatCode>General</c:formatCode>
                <c:ptCount val="25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</c:numCache>
            </c:numRef>
          </c:cat>
          <c:val>
            <c:numRef>
              <c:f>Spørreundersøkelse!$I$5:$I$29</c:f>
              <c:numCache>
                <c:formatCode>General</c:formatCode>
                <c:ptCount val="25"/>
                <c:pt idx="0">
                  <c:v>3.0</c:v>
                </c:pt>
                <c:pt idx="1">
                  <c:v>3.0</c:v>
                </c:pt>
                <c:pt idx="2">
                  <c:v>3.0</c:v>
                </c:pt>
                <c:pt idx="3">
                  <c:v>3.0</c:v>
                </c:pt>
                <c:pt idx="4">
                  <c:v>4.0</c:v>
                </c:pt>
                <c:pt idx="5">
                  <c:v>4.0</c:v>
                </c:pt>
                <c:pt idx="6">
                  <c:v>2.0</c:v>
                </c:pt>
                <c:pt idx="7">
                  <c:v>1.0</c:v>
                </c:pt>
                <c:pt idx="8">
                  <c:v>5.0</c:v>
                </c:pt>
                <c:pt idx="9">
                  <c:v>4.0</c:v>
                </c:pt>
                <c:pt idx="10">
                  <c:v>5.0</c:v>
                </c:pt>
                <c:pt idx="11">
                  <c:v>3.0</c:v>
                </c:pt>
                <c:pt idx="12">
                  <c:v>5.0</c:v>
                </c:pt>
                <c:pt idx="13">
                  <c:v>5.0</c:v>
                </c:pt>
                <c:pt idx="14">
                  <c:v>5.0</c:v>
                </c:pt>
                <c:pt idx="15">
                  <c:v>5.0</c:v>
                </c:pt>
                <c:pt idx="16">
                  <c:v>4.0</c:v>
                </c:pt>
                <c:pt idx="17">
                  <c:v>4.0</c:v>
                </c:pt>
                <c:pt idx="18">
                  <c:v>4.0</c:v>
                </c:pt>
                <c:pt idx="19">
                  <c:v>3.0</c:v>
                </c:pt>
                <c:pt idx="20">
                  <c:v>5.0</c:v>
                </c:pt>
                <c:pt idx="21">
                  <c:v>5.0</c:v>
                </c:pt>
                <c:pt idx="22">
                  <c:v>4.0</c:v>
                </c:pt>
                <c:pt idx="23">
                  <c:v>3.0</c:v>
                </c:pt>
                <c:pt idx="24">
                  <c:v>5.0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Spørreundersøkelse!$J$4</c:f>
              <c:strCache>
                <c:ptCount val="1"/>
                <c:pt idx="0">
                  <c:v>Sp3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Spørreundersøkelse!$G$5:$G$29</c:f>
              <c:numCache>
                <c:formatCode>General</c:formatCode>
                <c:ptCount val="25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</c:numCache>
            </c:numRef>
          </c:cat>
          <c:val>
            <c:numRef>
              <c:f>Spørreundersøkelse!$J$5:$J$29</c:f>
              <c:numCache>
                <c:formatCode>General</c:formatCode>
                <c:ptCount val="25"/>
                <c:pt idx="0">
                  <c:v>4.0</c:v>
                </c:pt>
                <c:pt idx="1">
                  <c:v>5.0</c:v>
                </c:pt>
                <c:pt idx="2">
                  <c:v>5.0</c:v>
                </c:pt>
                <c:pt idx="3">
                  <c:v>5.0</c:v>
                </c:pt>
                <c:pt idx="4">
                  <c:v>4.0</c:v>
                </c:pt>
                <c:pt idx="5">
                  <c:v>4.0</c:v>
                </c:pt>
                <c:pt idx="6">
                  <c:v>3.0</c:v>
                </c:pt>
                <c:pt idx="7">
                  <c:v>2.0</c:v>
                </c:pt>
                <c:pt idx="8">
                  <c:v>5.0</c:v>
                </c:pt>
                <c:pt idx="9">
                  <c:v>4.0</c:v>
                </c:pt>
                <c:pt idx="10">
                  <c:v>4.0</c:v>
                </c:pt>
                <c:pt idx="11">
                  <c:v>4.0</c:v>
                </c:pt>
                <c:pt idx="12">
                  <c:v>5.0</c:v>
                </c:pt>
                <c:pt idx="13">
                  <c:v>5.0</c:v>
                </c:pt>
                <c:pt idx="14">
                  <c:v>5.0</c:v>
                </c:pt>
                <c:pt idx="15">
                  <c:v>5.0</c:v>
                </c:pt>
                <c:pt idx="16">
                  <c:v>5.0</c:v>
                </c:pt>
                <c:pt idx="17">
                  <c:v>5.0</c:v>
                </c:pt>
                <c:pt idx="18">
                  <c:v>5.0</c:v>
                </c:pt>
                <c:pt idx="19">
                  <c:v>5.0</c:v>
                </c:pt>
                <c:pt idx="20">
                  <c:v>5.0</c:v>
                </c:pt>
                <c:pt idx="21">
                  <c:v>5.0</c:v>
                </c:pt>
                <c:pt idx="22">
                  <c:v>5.0</c:v>
                </c:pt>
                <c:pt idx="23">
                  <c:v>5.0</c:v>
                </c:pt>
                <c:pt idx="24">
                  <c:v>5.0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Spørreundersøkelse!$K$4</c:f>
              <c:strCache>
                <c:ptCount val="1"/>
                <c:pt idx="0">
                  <c:v>Sp4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Spørreundersøkelse!$G$5:$G$29</c:f>
              <c:numCache>
                <c:formatCode>General</c:formatCode>
                <c:ptCount val="25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</c:numCache>
            </c:numRef>
          </c:cat>
          <c:val>
            <c:numRef>
              <c:f>Spørreundersøkelse!$K$5:$K$29</c:f>
              <c:numCache>
                <c:formatCode>General</c:formatCode>
                <c:ptCount val="25"/>
                <c:pt idx="0">
                  <c:v>4.0</c:v>
                </c:pt>
                <c:pt idx="1">
                  <c:v>5.0</c:v>
                </c:pt>
                <c:pt idx="2">
                  <c:v>5.0</c:v>
                </c:pt>
                <c:pt idx="3">
                  <c:v>5.0</c:v>
                </c:pt>
                <c:pt idx="4">
                  <c:v>5.0</c:v>
                </c:pt>
                <c:pt idx="5">
                  <c:v>5.0</c:v>
                </c:pt>
                <c:pt idx="6">
                  <c:v>3.0</c:v>
                </c:pt>
                <c:pt idx="7">
                  <c:v>2.0</c:v>
                </c:pt>
                <c:pt idx="8">
                  <c:v>4.0</c:v>
                </c:pt>
                <c:pt idx="9">
                  <c:v>4.0</c:v>
                </c:pt>
                <c:pt idx="10">
                  <c:v>5.0</c:v>
                </c:pt>
                <c:pt idx="11">
                  <c:v>5.0</c:v>
                </c:pt>
                <c:pt idx="12">
                  <c:v>5.0</c:v>
                </c:pt>
                <c:pt idx="13">
                  <c:v>5.0</c:v>
                </c:pt>
                <c:pt idx="14">
                  <c:v>5.0</c:v>
                </c:pt>
                <c:pt idx="15">
                  <c:v>5.0</c:v>
                </c:pt>
                <c:pt idx="16">
                  <c:v>5.0</c:v>
                </c:pt>
                <c:pt idx="17">
                  <c:v>5.0</c:v>
                </c:pt>
                <c:pt idx="18">
                  <c:v>5.0</c:v>
                </c:pt>
                <c:pt idx="19">
                  <c:v>5.0</c:v>
                </c:pt>
                <c:pt idx="20">
                  <c:v>5.0</c:v>
                </c:pt>
                <c:pt idx="21">
                  <c:v>5.0</c:v>
                </c:pt>
                <c:pt idx="22">
                  <c:v>5.0</c:v>
                </c:pt>
                <c:pt idx="23">
                  <c:v>5.0</c:v>
                </c:pt>
                <c:pt idx="24">
                  <c:v>5.0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Spørreundersøkelse!$L$4</c:f>
              <c:strCache>
                <c:ptCount val="1"/>
                <c:pt idx="0">
                  <c:v>Sp5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Spørreundersøkelse!$G$5:$G$29</c:f>
              <c:numCache>
                <c:formatCode>General</c:formatCode>
                <c:ptCount val="25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</c:numCache>
            </c:numRef>
          </c:cat>
          <c:val>
            <c:numRef>
              <c:f>Spørreundersøkelse!$L$5:$L$29</c:f>
              <c:numCache>
                <c:formatCode>General</c:formatCode>
                <c:ptCount val="25"/>
                <c:pt idx="0">
                  <c:v>3.0</c:v>
                </c:pt>
                <c:pt idx="1">
                  <c:v>3.0</c:v>
                </c:pt>
                <c:pt idx="2">
                  <c:v>3.0</c:v>
                </c:pt>
                <c:pt idx="3">
                  <c:v>3.0</c:v>
                </c:pt>
                <c:pt idx="4">
                  <c:v>2.0</c:v>
                </c:pt>
                <c:pt idx="5">
                  <c:v>2.0</c:v>
                </c:pt>
                <c:pt idx="6">
                  <c:v>2.0</c:v>
                </c:pt>
                <c:pt idx="7">
                  <c:v>0.0</c:v>
                </c:pt>
                <c:pt idx="8">
                  <c:v>4.0</c:v>
                </c:pt>
                <c:pt idx="9">
                  <c:v>5.0</c:v>
                </c:pt>
                <c:pt idx="10">
                  <c:v>4.0</c:v>
                </c:pt>
                <c:pt idx="11">
                  <c:v>5.0</c:v>
                </c:pt>
                <c:pt idx="12">
                  <c:v>5.0</c:v>
                </c:pt>
                <c:pt idx="13">
                  <c:v>5.0</c:v>
                </c:pt>
                <c:pt idx="14">
                  <c:v>5.0</c:v>
                </c:pt>
                <c:pt idx="15">
                  <c:v>5.0</c:v>
                </c:pt>
                <c:pt idx="16">
                  <c:v>5.0</c:v>
                </c:pt>
                <c:pt idx="17">
                  <c:v>3.0</c:v>
                </c:pt>
                <c:pt idx="18">
                  <c:v>5.0</c:v>
                </c:pt>
                <c:pt idx="19">
                  <c:v>3.0</c:v>
                </c:pt>
                <c:pt idx="20">
                  <c:v>3.0</c:v>
                </c:pt>
                <c:pt idx="21">
                  <c:v>3.0</c:v>
                </c:pt>
                <c:pt idx="22">
                  <c:v>3.0</c:v>
                </c:pt>
                <c:pt idx="23">
                  <c:v>3.0</c:v>
                </c:pt>
                <c:pt idx="24">
                  <c:v>3.0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7613072"/>
        <c:axId val="2017617728"/>
      </c:lineChart>
      <c:catAx>
        <c:axId val="201761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7617728"/>
        <c:crosses val="autoZero"/>
        <c:auto val="1"/>
        <c:lblAlgn val="ctr"/>
        <c:lblOffset val="100"/>
        <c:noMultiLvlLbl val="0"/>
      </c:catAx>
      <c:valAx>
        <c:axId val="20176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761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cap="all" spc="10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prosentvis</a:t>
            </a:r>
            <a:r>
              <a:rPr lang="en-US" baseline="0"/>
              <a:t> andel av ordrelinjer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chemeClr val="lt1"/>
            </a:solidFill>
            <a:ln w="19050">
              <a:solidFill>
                <a:schemeClr val="dk1">
                  <a:tint val="88500"/>
                </a:schemeClr>
              </a:solidFill>
            </a:ln>
            <a:effectLst/>
          </c:spPr>
          <c:dPt>
            <c:idx val="0"/>
            <c:bubble3D val="0"/>
            <c:spPr>
              <a:solidFill>
                <a:schemeClr val="lt1"/>
              </a:solidFill>
              <a:ln w="19050">
                <a:solidFill>
                  <a:schemeClr val="dk1">
                    <a:tint val="88500"/>
                  </a:schemeClr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lt1"/>
              </a:solidFill>
              <a:ln w="19050">
                <a:solidFill>
                  <a:schemeClr val="dk1">
                    <a:tint val="88500"/>
                  </a:schemeClr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lt1"/>
              </a:solidFill>
              <a:ln w="19050">
                <a:solidFill>
                  <a:schemeClr val="dk1">
                    <a:tint val="88500"/>
                  </a:schemeClr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dk1">
                    <a:tint val="88500"/>
                  </a:schemeClr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lt1"/>
              </a:solidFill>
              <a:ln w="19050">
                <a:solidFill>
                  <a:schemeClr val="dk1">
                    <a:tint val="88500"/>
                  </a:schemeClr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lt1"/>
              </a:solidFill>
              <a:ln w="19050">
                <a:solidFill>
                  <a:schemeClr val="dk1">
                    <a:tint val="88500"/>
                  </a:schemeClr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lt1"/>
              </a:solidFill>
              <a:ln w="19050">
                <a:solidFill>
                  <a:schemeClr val="dk1">
                    <a:tint val="885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tint val="885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tint val="88500"/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Diagram!$B$3:$B$9</c:f>
              <c:strCache>
                <c:ptCount val="7"/>
                <c:pt idx="0">
                  <c:v> C4 </c:v>
                </c:pt>
                <c:pt idx="1">
                  <c:v> C6 </c:v>
                </c:pt>
                <c:pt idx="2">
                  <c:v> C7 </c:v>
                </c:pt>
                <c:pt idx="3">
                  <c:v> C8 </c:v>
                </c:pt>
                <c:pt idx="4">
                  <c:v> D1 </c:v>
                </c:pt>
                <c:pt idx="5">
                  <c:v> D2 </c:v>
                </c:pt>
                <c:pt idx="6">
                  <c:v> D11 </c:v>
                </c:pt>
              </c:strCache>
            </c:strRef>
          </c:cat>
          <c:val>
            <c:numRef>
              <c:f>Diagram!$F$3:$F$9</c:f>
              <c:numCache>
                <c:formatCode>_-* #,##0.0_-;\-* #,##0.0_-;_-* "-"?_-;_-@_-</c:formatCode>
                <c:ptCount val="7"/>
                <c:pt idx="0">
                  <c:v>131572.0</c:v>
                </c:pt>
                <c:pt idx="1">
                  <c:v>84405.0</c:v>
                </c:pt>
                <c:pt idx="2">
                  <c:v>33330.0</c:v>
                </c:pt>
                <c:pt idx="3">
                  <c:v>109545.0</c:v>
                </c:pt>
                <c:pt idx="4">
                  <c:v>89862.0</c:v>
                </c:pt>
                <c:pt idx="5">
                  <c:v>28023.0</c:v>
                </c:pt>
                <c:pt idx="6">
                  <c:v>28763.0</c:v>
                </c:pt>
              </c:numCache>
            </c:numRef>
          </c:val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tint val="88500"/>
      </a:schemeClr>
    </a:solidFill>
    <a:ln w="9525" cap="flat" cmpd="sng" algn="ctr">
      <a:solidFill>
        <a:schemeClr val="dk1">
          <a:tint val="885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Andel artikler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15875" cap="rnd">
              <a:solidFill>
                <a:schemeClr val="dk1">
                  <a:tint val="885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Diagram!$B$3:$B$9</c:f>
              <c:strCache>
                <c:ptCount val="7"/>
                <c:pt idx="0">
                  <c:v> C4 </c:v>
                </c:pt>
                <c:pt idx="1">
                  <c:v> C6 </c:v>
                </c:pt>
                <c:pt idx="2">
                  <c:v> C7 </c:v>
                </c:pt>
                <c:pt idx="3">
                  <c:v> C8 </c:v>
                </c:pt>
                <c:pt idx="4">
                  <c:v> D1 </c:v>
                </c:pt>
                <c:pt idx="5">
                  <c:v> D2 </c:v>
                </c:pt>
                <c:pt idx="6">
                  <c:v> D11 </c:v>
                </c:pt>
              </c:strCache>
            </c:strRef>
          </c:cat>
          <c:val>
            <c:numRef>
              <c:f>Diagram!$E$3:$E$9</c:f>
              <c:numCache>
                <c:formatCode>_-* #,##0.0_-;\-* #,##0.0_-;_-* "-"?_-;_-@_-</c:formatCode>
                <c:ptCount val="7"/>
                <c:pt idx="0">
                  <c:v>767.0</c:v>
                </c:pt>
                <c:pt idx="1">
                  <c:v>469.0</c:v>
                </c:pt>
                <c:pt idx="2">
                  <c:v>238.0</c:v>
                </c:pt>
                <c:pt idx="3">
                  <c:v>484.0</c:v>
                </c:pt>
                <c:pt idx="4">
                  <c:v>1106.0</c:v>
                </c:pt>
                <c:pt idx="5">
                  <c:v>895.0</c:v>
                </c:pt>
                <c:pt idx="6">
                  <c:v>135.0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4809392"/>
        <c:axId val="2004814032"/>
      </c:radarChart>
      <c:catAx>
        <c:axId val="200480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4814032"/>
        <c:crosses val="autoZero"/>
        <c:auto val="1"/>
        <c:lblAlgn val="ctr"/>
        <c:lblOffset val="100"/>
        <c:noMultiLvlLbl val="0"/>
      </c:catAx>
      <c:valAx>
        <c:axId val="200481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4809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ABC-klassifisering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'ABC Diagram'!$C$9</c:f>
              <c:strCache>
                <c:ptCount val="1"/>
                <c:pt idx="0">
                  <c:v>KOST</c:v>
                </c:pt>
              </c:strCache>
            </c:strRef>
          </c:tx>
          <c:spPr>
            <a:solidFill>
              <a:schemeClr val="accent3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'ABC Diagram'!$B$10:$B$12</c:f>
              <c:strCache>
                <c:ptCount val="3"/>
                <c:pt idx="0">
                  <c:v>Klasse A</c:v>
                </c:pt>
                <c:pt idx="1">
                  <c:v>Klasse B</c:v>
                </c:pt>
                <c:pt idx="2">
                  <c:v>Klasse C</c:v>
                </c:pt>
              </c:strCache>
            </c:strRef>
          </c:cat>
          <c:val>
            <c:numRef>
              <c:f>'ABC Diagram'!$C$10:$C$12</c:f>
              <c:numCache>
                <c:formatCode>0.0\ %</c:formatCode>
                <c:ptCount val="3"/>
                <c:pt idx="0">
                  <c:v>0.777799912914909</c:v>
                </c:pt>
                <c:pt idx="1">
                  <c:v>0.168618803829318</c:v>
                </c:pt>
                <c:pt idx="2">
                  <c:v>0.053581283255769</c:v>
                </c:pt>
              </c:numCache>
            </c:numRef>
          </c:val>
        </c:ser>
        <c:ser>
          <c:idx val="1"/>
          <c:order val="1"/>
          <c:tx>
            <c:strRef>
              <c:f>'ABC Diagram'!$D$9</c:f>
              <c:strCache>
                <c:ptCount val="1"/>
                <c:pt idx="0">
                  <c:v>VOLUM</c:v>
                </c:pt>
              </c:strCache>
            </c:strRef>
          </c:tx>
          <c:spPr>
            <a:solidFill>
              <a:schemeClr val="accent3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'ABC Diagram'!$B$10:$B$12</c:f>
              <c:strCache>
                <c:ptCount val="3"/>
                <c:pt idx="0">
                  <c:v>Klasse A</c:v>
                </c:pt>
                <c:pt idx="1">
                  <c:v>Klasse B</c:v>
                </c:pt>
                <c:pt idx="2">
                  <c:v>Klasse C</c:v>
                </c:pt>
              </c:strCache>
            </c:strRef>
          </c:cat>
          <c:val>
            <c:numRef>
              <c:f>'ABC Diagram'!$D$10:$D$12</c:f>
              <c:numCache>
                <c:formatCode>0.0\ %</c:formatCode>
                <c:ptCount val="3"/>
                <c:pt idx="0">
                  <c:v>0.268685881778212</c:v>
                </c:pt>
                <c:pt idx="1">
                  <c:v>0.30019540791402</c:v>
                </c:pt>
                <c:pt idx="2">
                  <c:v>0.431118710307767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9"/>
        <c:overlap val="100"/>
        <c:axId val="2007076592"/>
        <c:axId val="2007081712"/>
      </c:barChart>
      <c:catAx>
        <c:axId val="2007076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7081712"/>
        <c:crosses val="autoZero"/>
        <c:auto val="1"/>
        <c:lblAlgn val="ctr"/>
        <c:lblOffset val="100"/>
        <c:noMultiLvlLbl val="0"/>
      </c:catAx>
      <c:valAx>
        <c:axId val="20070817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2007076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'ABC Diagram'!$C$9</c:f>
              <c:strCache>
                <c:ptCount val="1"/>
                <c:pt idx="0">
                  <c:v>KOST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3"/>
              </a:solidFill>
            </a:ln>
            <a:effectLst/>
          </c:spPr>
          <c:dPt>
            <c:idx val="0"/>
            <c:bubble3D val="0"/>
            <c:spPr>
              <a:solidFill>
                <a:schemeClr val="lt1"/>
              </a:solidFill>
              <a:ln w="19050">
                <a:solidFill>
                  <a:schemeClr val="accent3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lt1"/>
              </a:solidFill>
              <a:ln w="19050">
                <a:solidFill>
                  <a:schemeClr val="accent3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lt1"/>
              </a:solidFill>
              <a:ln w="19050">
                <a:solidFill>
                  <a:schemeClr val="accent3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'ABC Diagram'!$B$10:$B$12</c:f>
              <c:strCache>
                <c:ptCount val="3"/>
                <c:pt idx="0">
                  <c:v>Klasse A</c:v>
                </c:pt>
                <c:pt idx="1">
                  <c:v>Klasse B</c:v>
                </c:pt>
                <c:pt idx="2">
                  <c:v>Klasse C</c:v>
                </c:pt>
              </c:strCache>
            </c:strRef>
          </c:cat>
          <c:val>
            <c:numRef>
              <c:f>'ABC Diagram'!$C$10:$C$12</c:f>
              <c:numCache>
                <c:formatCode>0.0\ %</c:formatCode>
                <c:ptCount val="3"/>
                <c:pt idx="0">
                  <c:v>0.777799912914909</c:v>
                </c:pt>
                <c:pt idx="1">
                  <c:v>0.168618803829318</c:v>
                </c:pt>
                <c:pt idx="2">
                  <c:v>0.053581283255769</c:v>
                </c:pt>
              </c:numCache>
            </c:numRef>
          </c:val>
        </c:ser>
        <c:dLbls>
          <c:dLblPos val="in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/>
    </a:solidFill>
    <a:ln w="9525" cap="flat" cmpd="sng" algn="ctr">
      <a:solidFill>
        <a:schemeClr val="accent3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33541815795753"/>
          <c:y val="0.150654761904762"/>
          <c:w val="0.529128787878788"/>
          <c:h val="0.831488095238095"/>
        </c:manualLayout>
      </c:layout>
      <c:pieChart>
        <c:varyColors val="1"/>
        <c:ser>
          <c:idx val="0"/>
          <c:order val="0"/>
          <c:tx>
            <c:strRef>
              <c:f>'ABC Diagram'!$D$9</c:f>
              <c:strCache>
                <c:ptCount val="1"/>
                <c:pt idx="0">
                  <c:v>VOLUM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3"/>
              </a:solidFill>
            </a:ln>
            <a:effectLst/>
          </c:spPr>
          <c:dPt>
            <c:idx val="0"/>
            <c:bubble3D val="0"/>
            <c:spPr>
              <a:solidFill>
                <a:schemeClr val="lt1"/>
              </a:solidFill>
              <a:ln w="19050">
                <a:solidFill>
                  <a:schemeClr val="accent3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lt1"/>
              </a:solidFill>
              <a:ln w="19050">
                <a:solidFill>
                  <a:schemeClr val="accent3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lt1"/>
              </a:solidFill>
              <a:ln w="19050">
                <a:solidFill>
                  <a:schemeClr val="accent3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3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'ABC Diagram'!$B$10:$B$12</c:f>
              <c:strCache>
                <c:ptCount val="3"/>
                <c:pt idx="0">
                  <c:v>Klasse A</c:v>
                </c:pt>
                <c:pt idx="1">
                  <c:v>Klasse B</c:v>
                </c:pt>
                <c:pt idx="2">
                  <c:v>Klasse C</c:v>
                </c:pt>
              </c:strCache>
            </c:strRef>
          </c:cat>
          <c:val>
            <c:numRef>
              <c:f>'ABC Diagram'!$D$10:$D$12</c:f>
              <c:numCache>
                <c:formatCode>0.0\ %</c:formatCode>
                <c:ptCount val="3"/>
                <c:pt idx="0">
                  <c:v>0.268685881778212</c:v>
                </c:pt>
                <c:pt idx="1">
                  <c:v>0.30019540791402</c:v>
                </c:pt>
                <c:pt idx="2">
                  <c:v>0.431118710307767</c:v>
                </c:pt>
              </c:numCache>
            </c:numRef>
          </c:val>
        </c:ser>
        <c:dLbls>
          <c:dLblPos val="in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/>
    </a:solidFill>
    <a:ln w="9525" cap="flat" cmpd="sng" algn="ctr">
      <a:solidFill>
        <a:schemeClr val="accent3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Tidsforbruk i</a:t>
            </a:r>
          </a:p>
          <a:p>
            <a:pPr>
              <a:defRPr/>
            </a:pPr>
            <a:r>
              <a:rPr lang="en-US"/>
              <a:t> ulike MHO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0833449256342957"/>
          <c:y val="0.285671843102945"/>
          <c:w val="0.862766185476815"/>
          <c:h val="0.6046139545056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cat>
            <c:strRef>
              <c:f>'Sammenligning MHO-ABC'!$B$4:$B$10</c:f>
              <c:strCache>
                <c:ptCount val="7"/>
                <c:pt idx="0">
                  <c:v>C4</c:v>
                </c:pt>
                <c:pt idx="1">
                  <c:v>C6</c:v>
                </c:pt>
                <c:pt idx="2">
                  <c:v>C7</c:v>
                </c:pt>
                <c:pt idx="3">
                  <c:v>C8</c:v>
                </c:pt>
                <c:pt idx="4">
                  <c:v>D1</c:v>
                </c:pt>
                <c:pt idx="5">
                  <c:v>D2</c:v>
                </c:pt>
                <c:pt idx="6">
                  <c:v>D11</c:v>
                </c:pt>
              </c:strCache>
            </c:strRef>
          </c:cat>
          <c:val>
            <c:numRef>
              <c:f>'Sammenligning MHO-ABC'!$E$4:$E$10</c:f>
              <c:numCache>
                <c:formatCode>_-* #,##0.0_-;\-* #,##0.0_-;_-* "-"?_-;_-@_-</c:formatCode>
                <c:ptCount val="7"/>
                <c:pt idx="0">
                  <c:v>6944.077777777778</c:v>
                </c:pt>
                <c:pt idx="1">
                  <c:v>4811.085</c:v>
                </c:pt>
                <c:pt idx="2">
                  <c:v>2110.9</c:v>
                </c:pt>
                <c:pt idx="3">
                  <c:v>7747.265833333332</c:v>
                </c:pt>
                <c:pt idx="4">
                  <c:v>7588.346666666667</c:v>
                </c:pt>
                <c:pt idx="5">
                  <c:v>2514.285833333333</c:v>
                </c:pt>
                <c:pt idx="6">
                  <c:v>3036.094444444444</c:v>
                </c:pt>
              </c:numCache>
            </c:numRef>
          </c:val>
        </c:ser>
        <c:ser>
          <c:idx val="1"/>
          <c:order val="1"/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cat>
            <c:strRef>
              <c:f>'Sammenligning MHO-ABC'!$B$4:$B$10</c:f>
              <c:strCache>
                <c:ptCount val="7"/>
                <c:pt idx="0">
                  <c:v>C4</c:v>
                </c:pt>
                <c:pt idx="1">
                  <c:v>C6</c:v>
                </c:pt>
                <c:pt idx="2">
                  <c:v>C7</c:v>
                </c:pt>
                <c:pt idx="3">
                  <c:v>C8</c:v>
                </c:pt>
                <c:pt idx="4">
                  <c:v>D1</c:v>
                </c:pt>
                <c:pt idx="5">
                  <c:v>D2</c:v>
                </c:pt>
                <c:pt idx="6">
                  <c:v>D11</c:v>
                </c:pt>
              </c:strCache>
            </c:strRef>
          </c:cat>
          <c:val>
            <c:numRef>
              <c:f>'Sammenligning MHO-ABC'!$J$4:$J$10</c:f>
              <c:numCache>
                <c:formatCode>_-* #,##0.0_-;\-* #,##0.0_-;_-* "-"?_-;_-@_-</c:formatCode>
                <c:ptCount val="7"/>
                <c:pt idx="0">
                  <c:v>21661.05555555555</c:v>
                </c:pt>
                <c:pt idx="1">
                  <c:v>2224.368</c:v>
                </c:pt>
                <c:pt idx="2">
                  <c:v>2471.52</c:v>
                </c:pt>
                <c:pt idx="3">
                  <c:v>301.1352222222222</c:v>
                </c:pt>
                <c:pt idx="4">
                  <c:v>359.5644444444445</c:v>
                </c:pt>
                <c:pt idx="5">
                  <c:v>382.0372222222223</c:v>
                </c:pt>
                <c:pt idx="6">
                  <c:v>449.4555555555556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axId val="2005119616"/>
        <c:axId val="2005124160"/>
      </c:barChart>
      <c:catAx>
        <c:axId val="2005119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5124160"/>
        <c:crosses val="autoZero"/>
        <c:auto val="1"/>
        <c:lblAlgn val="ctr"/>
        <c:lblOffset val="100"/>
        <c:noMultiLvlLbl val="0"/>
      </c:catAx>
      <c:valAx>
        <c:axId val="2005124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5119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Ordreplukk i ulike MHO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cat>
            <c:strRef>
              <c:f>'Sammenligning MHO-ABC'!$B$4:$B$10</c:f>
              <c:strCache>
                <c:ptCount val="7"/>
                <c:pt idx="0">
                  <c:v>C4</c:v>
                </c:pt>
                <c:pt idx="1">
                  <c:v>C6</c:v>
                </c:pt>
                <c:pt idx="2">
                  <c:v>C7</c:v>
                </c:pt>
                <c:pt idx="3">
                  <c:v>C8</c:v>
                </c:pt>
                <c:pt idx="4">
                  <c:v>D1</c:v>
                </c:pt>
                <c:pt idx="5">
                  <c:v>D2</c:v>
                </c:pt>
                <c:pt idx="6">
                  <c:v>D11</c:v>
                </c:pt>
              </c:strCache>
            </c:strRef>
          </c:cat>
          <c:val>
            <c:numRef>
              <c:f>'Sammenligning MHO-ABC'!$E$4:$E$10</c:f>
              <c:numCache>
                <c:formatCode>_-* #,##0.0_-;\-* #,##0.0_-;_-* "-"?_-;_-@_-</c:formatCode>
                <c:ptCount val="7"/>
                <c:pt idx="0">
                  <c:v>6944.077777777778</c:v>
                </c:pt>
                <c:pt idx="1">
                  <c:v>4811.085</c:v>
                </c:pt>
                <c:pt idx="2">
                  <c:v>2110.9</c:v>
                </c:pt>
                <c:pt idx="3">
                  <c:v>7747.265833333332</c:v>
                </c:pt>
                <c:pt idx="4">
                  <c:v>7588.346666666667</c:v>
                </c:pt>
                <c:pt idx="5">
                  <c:v>2514.285833333333</c:v>
                </c:pt>
                <c:pt idx="6">
                  <c:v>3036.094444444444</c:v>
                </c:pt>
              </c:numCache>
            </c:numRef>
          </c:val>
        </c:ser>
        <c:ser>
          <c:idx val="1"/>
          <c:order val="1"/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cat>
            <c:strRef>
              <c:f>'Sammenligning MHO-ABC'!$B$4:$B$10</c:f>
              <c:strCache>
                <c:ptCount val="7"/>
                <c:pt idx="0">
                  <c:v>C4</c:v>
                </c:pt>
                <c:pt idx="1">
                  <c:v>C6</c:v>
                </c:pt>
                <c:pt idx="2">
                  <c:v>C7</c:v>
                </c:pt>
                <c:pt idx="3">
                  <c:v>C8</c:v>
                </c:pt>
                <c:pt idx="4">
                  <c:v>D1</c:v>
                </c:pt>
                <c:pt idx="5">
                  <c:v>D2</c:v>
                </c:pt>
                <c:pt idx="6">
                  <c:v>D11</c:v>
                </c:pt>
              </c:strCache>
            </c:strRef>
          </c:cat>
          <c:val>
            <c:numRef>
              <c:f>'Sammenligning MHO-ABC'!$J$4:$J$10</c:f>
              <c:numCache>
                <c:formatCode>_-* #,##0.0_-;\-* #,##0.0_-;_-* "-"?_-;_-@_-</c:formatCode>
                <c:ptCount val="7"/>
                <c:pt idx="0">
                  <c:v>21661.05555555555</c:v>
                </c:pt>
                <c:pt idx="1">
                  <c:v>2224.368</c:v>
                </c:pt>
                <c:pt idx="2">
                  <c:v>2471.52</c:v>
                </c:pt>
                <c:pt idx="3">
                  <c:v>301.1352222222222</c:v>
                </c:pt>
                <c:pt idx="4">
                  <c:v>359.5644444444445</c:v>
                </c:pt>
                <c:pt idx="5">
                  <c:v>382.0372222222223</c:v>
                </c:pt>
                <c:pt idx="6">
                  <c:v>449.4555555555556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08109632"/>
        <c:axId val="2008114448"/>
      </c:barChart>
      <c:catAx>
        <c:axId val="2008109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8114448"/>
        <c:crosses val="autoZero"/>
        <c:auto val="1"/>
        <c:lblAlgn val="ctr"/>
        <c:lblOffset val="100"/>
        <c:noMultiLvlLbl val="0"/>
      </c:catAx>
      <c:valAx>
        <c:axId val="200811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8109632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Total tid</a:t>
            </a:r>
            <a:r>
              <a:rPr lang="en-US" baseline="0"/>
              <a:t> ved plukk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3">
                  <a:alpha val="50000"/>
                </a:schemeClr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lt1"/>
              </a:solidFill>
              <a:ln w="15875">
                <a:solidFill>
                  <a:schemeClr val="accent3"/>
                </a:solidFill>
                <a:round/>
              </a:ln>
              <a:effectLst/>
            </c:spPr>
          </c:marker>
          <c:yVal>
            <c:numRef>
              <c:f>'LS-bestilling'!$K$2:$K$15</c:f>
              <c:numCache>
                <c:formatCode>0.0</c:formatCode>
                <c:ptCount val="14"/>
                <c:pt idx="0">
                  <c:v>158.0</c:v>
                </c:pt>
                <c:pt idx="1">
                  <c:v>184.0</c:v>
                </c:pt>
                <c:pt idx="2">
                  <c:v>186.0</c:v>
                </c:pt>
                <c:pt idx="3">
                  <c:v>191.0</c:v>
                </c:pt>
                <c:pt idx="4">
                  <c:v>192.690620032</c:v>
                </c:pt>
                <c:pt idx="5">
                  <c:v>195.3997884219998</c:v>
                </c:pt>
                <c:pt idx="6">
                  <c:v>197.0</c:v>
                </c:pt>
                <c:pt idx="7">
                  <c:v>198.0</c:v>
                </c:pt>
                <c:pt idx="8">
                  <c:v>204.0</c:v>
                </c:pt>
                <c:pt idx="9">
                  <c:v>205.0</c:v>
                </c:pt>
                <c:pt idx="10">
                  <c:v>216.0</c:v>
                </c:pt>
                <c:pt idx="11">
                  <c:v>218.0</c:v>
                </c:pt>
                <c:pt idx="12">
                  <c:v>230.0</c:v>
                </c:pt>
                <c:pt idx="13">
                  <c:v>305.4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8195792"/>
        <c:axId val="2008199952"/>
      </c:scatterChart>
      <c:valAx>
        <c:axId val="2008195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8199952"/>
        <c:crosses val="autoZero"/>
        <c:crossBetween val="midCat"/>
      </c:valAx>
      <c:valAx>
        <c:axId val="200819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8195792"/>
        <c:crosses val="autoZero"/>
        <c:crossBetween val="midCat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6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7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cs:styleClr val="auto"/>
    </cs:fontRef>
    <cs:spPr/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 w="9575">
        <a:solidFill>
          <a:schemeClr val="lt1">
            <a:lumMod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19050" cap="rnd" cmpd="sng" algn="ctr">
        <a:solidFill>
          <a:schemeClr val="phClr">
            <a:shade val="95000"/>
            <a:satMod val="105000"/>
          </a:schemeClr>
        </a:solidFill>
        <a:round/>
      </a:ln>
    </cs:spPr>
  </cs:dataPointLine>
  <cs:dataPointMarker>
    <cs:lnRef idx="0"/>
    <cs:fillRef idx="0"/>
    <cs:effectRef idx="0"/>
    <cs:fontRef idx="minor">
      <a:schemeClr val="dk1"/>
    </cs:fontRef>
    <cs:spPr>
      <a:solidFill>
        <a:schemeClr val="lt1"/>
      </a:solidFill>
    </cs:spPr>
  </cs:dataPointMarker>
  <cs:dataPointMarkerLayout symbol="circle" size="17"/>
  <cs:dataPointWireframe>
    <cs:lnRef idx="0">
      <cs:styleClr val="auto"/>
    </cs:lnRef>
    <cs:fillRef idx="1"/>
    <cs:effectRef idx="0"/>
    <cs:fontRef idx="minor">
      <a:schemeClr val="dk1"/>
    </cs:fontRef>
    <cs:spPr>
      <a:ln w="9525">
        <a:solidFill>
          <a:schemeClr val="phClr"/>
        </a:solidFill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/>
    </cs:fontRef>
    <cs:defRPr sz="1440" b="0" kern="1200" cap="all" spc="0" baseline="0">
      <a:gradFill>
        <a:gsLst>
          <a:gs pos="0">
            <a:schemeClr val="dk1">
              <a:lumMod val="50000"/>
              <a:lumOff val="50000"/>
            </a:schemeClr>
          </a:gs>
          <a:gs pos="100000">
            <a:schemeClr val="dk1">
              <a:lumMod val="85000"/>
              <a:lumOff val="15000"/>
            </a:schemeClr>
          </a:gs>
        </a:gsLst>
        <a:lin ang="5400000" scaled="0"/>
      </a:gradFill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03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  <a:alpha val="54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chart" Target="../charts/chart5.xml"/><Relationship Id="rId3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426720</xdr:colOff>
      <xdr:row>10</xdr:row>
      <xdr:rowOff>81280</xdr:rowOff>
    </xdr:from>
    <xdr:to>
      <xdr:col>12</xdr:col>
      <xdr:colOff>481148</xdr:colOff>
      <xdr:row>21</xdr:row>
      <xdr:rowOff>118654</xdr:rowOff>
    </xdr:to>
    <xdr:sp macro="" textlink="">
      <xdr:nvSpPr>
        <xdr:cNvPr id="3" name="TextBox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8178800" y="2153920"/>
          <a:ext cx="3590108" cy="22725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Check boksen er til for</a:t>
          </a:r>
          <a:r>
            <a:rPr lang="en-US" sz="1100" baseline="0"/>
            <a:t> aa sjekke at dere summerer opp alt i formlene, Check under hver boks viser om det er noe utelatt (Art-volum viser en sum paa 1119 for mye) Plukk MHO viser 1 for lite i alle tilfellene, saa dere boer sjekke dataen i Filter-tabben og sjekke at alt er med/riktig.</a:t>
          </a:r>
        </a:p>
        <a:p>
          <a:endParaRPr lang="en-US" sz="1100" baseline="0"/>
        </a:p>
        <a:p>
          <a:r>
            <a:rPr lang="en-US" sz="1100" baseline="0"/>
            <a:t>Nest step kan vil vaere aa proeve aa optimalisere ved Solver f/eks eller dere kan kjoere noen regresjonsmodeller for aa bedre forstaa sammenhengene (innstaller add-in i Excel kalt Analysis Toolpack)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660400</xdr:colOff>
      <xdr:row>11</xdr:row>
      <xdr:rowOff>165100</xdr:rowOff>
    </xdr:from>
    <xdr:to>
      <xdr:col>11</xdr:col>
      <xdr:colOff>279400</xdr:colOff>
      <xdr:row>25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</xdr:colOff>
      <xdr:row>11</xdr:row>
      <xdr:rowOff>152400</xdr:rowOff>
    </xdr:from>
    <xdr:to>
      <xdr:col>5</xdr:col>
      <xdr:colOff>469900</xdr:colOff>
      <xdr:row>25</xdr:row>
      <xdr:rowOff>50800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584200</xdr:colOff>
      <xdr:row>12</xdr:row>
      <xdr:rowOff>25400</xdr:rowOff>
    </xdr:from>
    <xdr:to>
      <xdr:col>17</xdr:col>
      <xdr:colOff>203200</xdr:colOff>
      <xdr:row>25</xdr:row>
      <xdr:rowOff>127000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677333</xdr:colOff>
      <xdr:row>8</xdr:row>
      <xdr:rowOff>126999</xdr:rowOff>
    </xdr:from>
    <xdr:to>
      <xdr:col>15</xdr:col>
      <xdr:colOff>403677</xdr:colOff>
      <xdr:row>19</xdr:row>
      <xdr:rowOff>154214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0466916" y="1735666"/>
          <a:ext cx="3070678" cy="22391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Check boksen er til for</a:t>
          </a:r>
          <a:r>
            <a:rPr lang="en-US" sz="1100" baseline="0"/>
            <a:t> aa sjekke at dere summerer opp alt i formlene, Check under hver boks viser om det er noe utelatt (Art-volum viser en sum paa 1119 for mye) Plukk MHO viser 1 for lite i alle tilfellene, saa dere boer sjekke dataen i Filter-tabben og sjekke at alt er med/riktig.</a:t>
          </a:r>
        </a:p>
        <a:p>
          <a:endParaRPr lang="en-US" sz="1100" baseline="0"/>
        </a:p>
        <a:p>
          <a:r>
            <a:rPr lang="en-US" sz="1100" baseline="0"/>
            <a:t>Nest step kan vil vaere aa proeve aa optimalisere ved Solver f/eks eller dere kan kjoere noen regresjonsmodeller for aa bedre forstaa sammenhengene (innstaller add-in i Excel kalt Analysis Toolpack)</a:t>
          </a:r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63500</xdr:colOff>
      <xdr:row>10</xdr:row>
      <xdr:rowOff>0</xdr:rowOff>
    </xdr:from>
    <xdr:to>
      <xdr:col>11</xdr:col>
      <xdr:colOff>596900</xdr:colOff>
      <xdr:row>23</xdr:row>
      <xdr:rowOff>101600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0</xdr:row>
      <xdr:rowOff>50800</xdr:rowOff>
    </xdr:from>
    <xdr:to>
      <xdr:col>16</xdr:col>
      <xdr:colOff>38100</xdr:colOff>
      <xdr:row>10</xdr:row>
      <xdr:rowOff>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800100</xdr:colOff>
      <xdr:row>10</xdr:row>
      <xdr:rowOff>114300</xdr:rowOff>
    </xdr:from>
    <xdr:to>
      <xdr:col>16</xdr:col>
      <xdr:colOff>25400</xdr:colOff>
      <xdr:row>21</xdr:row>
      <xdr:rowOff>12700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254000</xdr:colOff>
      <xdr:row>14</xdr:row>
      <xdr:rowOff>38100</xdr:rowOff>
    </xdr:from>
    <xdr:to>
      <xdr:col>10</xdr:col>
      <xdr:colOff>914400</xdr:colOff>
      <xdr:row>27</xdr:row>
      <xdr:rowOff>139700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292100</xdr:colOff>
      <xdr:row>14</xdr:row>
      <xdr:rowOff>76200</xdr:rowOff>
    </xdr:from>
    <xdr:to>
      <xdr:col>16</xdr:col>
      <xdr:colOff>736600</xdr:colOff>
      <xdr:row>27</xdr:row>
      <xdr:rowOff>177800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495300</xdr:colOff>
      <xdr:row>16</xdr:row>
      <xdr:rowOff>152400</xdr:rowOff>
    </xdr:from>
    <xdr:to>
      <xdr:col>11</xdr:col>
      <xdr:colOff>685800</xdr:colOff>
      <xdr:row>30</xdr:row>
      <xdr:rowOff>50800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50800</xdr:colOff>
      <xdr:row>31</xdr:row>
      <xdr:rowOff>190500</xdr:rowOff>
    </xdr:from>
    <xdr:to>
      <xdr:col>9</xdr:col>
      <xdr:colOff>622300</xdr:colOff>
      <xdr:row>44</xdr:row>
      <xdr:rowOff>68900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317500</xdr:colOff>
      <xdr:row>8</xdr:row>
      <xdr:rowOff>12700</xdr:rowOff>
    </xdr:from>
    <xdr:to>
      <xdr:col>17</xdr:col>
      <xdr:colOff>762000</xdr:colOff>
      <xdr:row>21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Grayscale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0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FCFCA8E4-D9C7-BF48-9B37-7BBA7EE16045}">
  <we:reference id="wa104100404" version="2.0.0.0" store="en-US" storeType="OMEX"/>
  <we:alternateReferences>
    <we:reference id="wa104100404" version="2.0.0.0" store="wa104100404" storeType="OMEX"/>
  </we:alternateReferences>
  <we:properties>
    <we:property name="UniqueID" value="&quot;20174311496246341481&quot;"/>
    <we:property name="CQa9Oxo8BlxRBEAfoAwIXikTZAYKMw==" value="&quot;&quot;"/>
    <we:property name="CQa9Oxo8BlxRBEAfoAwIXikTZDoHNQVXRz5XAj8=" value="&quot;HSQC&quot;"/>
    <we:property name="CQa9Oxo8BlxRBEAfoAwIXikTZAQJIT5bWw==" value="&quot;aw==&quot;"/>
    <we:property name="CQa9Oxo8BlxRBEAfoAwIXikTZDoHNQVXRz5cCT8=" value="&quot;aw==&quot;"/>
    <we:property name="CQa9Oxo8BlxRBEAfoAwIXikTZDoHNQVXRz5CHj0=" value="&quot;alh1eVhpQwM=&quot;"/>
    <we:property name="CQa9Oxo8BlxRBEAfoAwIXikTZDoHNQVXRz5BDzQ=" value="&quot;aw==&quot;"/>
    <we:property name="CQa9Oxo8BlxRBEAfoAwIXikTZDoHNQVXRz5AACA=" value="&quot;ag==&quot;"/>
    <we:property name="CQa9Oxo8BlxRBEAfoAwIXikTZDoHNQVXRz5GAzQ=" value="&quot;alh1eA==&quot;"/>
    <we:property name="CQa9Oxo8BlxRBEAfoAwIXikTZDoHNQVXRz5RGj8=" value="&quot;alh1eVho&quot;"/>
    <we:property name="CQa9Oxo8BlxRBEAfoAwIXikTZDoHNQVXRz5fHzQ=" value="&quot;ag==&quot;"/>
    <we:property name="CQa9Oxo8BlxRBEAfoAwIXikTZDoHNQVXRz5BHyI=" value="&quot;a0Z1&quot;"/>
    <we:property name="CQa9Oxo8BlxRBEAfoAwIXikTZDoHNQVXRz5AHzw=" value="&quot;ag==&quot;"/>
    <we:property name="CQa9Oxo8BlxRBEAfoAwIXikTZDoHNQVXRz5fHiw=" value="&quot;alh1fl0=&quot;"/>
    <we:property name="CQa9Oxo8BlxRBEAfoAwIXikTZDoHNQVXRz5fAjE=" value="&quot;aUY=&quot;"/>
    <we:property name="CQa9Oxo8BlxRBEAfoAwIXikTZDoHNQVXRz5ADi4=" value="&quot;aw==&quot;"/>
    <we:property name="CQa9Oxo8BlxRBEAfoAwIXikTZDoHNQVXRz5cGCo=" value="&quot;aA==&quot;"/>
    <we:property name="CQa9Oxo8BlxRBEAfoAwIXikTZDoHNQVXRz5TDzs=" value="&quot;alh1eVk=&quot;"/>
    <we:property name="CQa9Oxo8BlxRBEAfoAwIXikTZDoHNQVXRz5ACSs=" value="&quot;bw==&quot;"/>
    <we:property name="CQa9Oxo8BlxRBEAfoAwIXikTZDoHNQVXRz5THis=" value="&quot;aw==&quot;"/>
    <we:property name="CQa9Oxo8BlxRBEAfoAwIXikTZDoHNQVXRz5BGDk=" value="&quot;ag==&quot;"/>
    <we:property name="CQa9Oxo8BlxRBEAfoAwIXikTZDoHNQVXRz5fCSw=" value="&quot;aA==&quot;"/>
    <we:property name="CQa9Oxo8BlxRBEAfoAwIXikTZDoHNQVXRz5BAzs=" value="&quot;ag==&quot;"/>
    <we:property name="CQa9Oxo8BlxRBEAfoAwIXikTZDoHNQVXRz5eHCw=" value="&quot;ag==&quot;"/>
    <we:property name="CQa9Oxo8BlxRBEAfoAwIXikTZDoHNQVXRz5eHCg=" value="&quot;ag==&quot;"/>
    <we:property name="CQa9Oxo8BlxRBEAfoAwIXikTZDoHNQVXRz5VDSg=" value="&quot;alh1eVhpQwM=&quot;"/>
    <we:property name="CQa9Oxo8BlxRBEAfoAwIXikTZDoHNQVXRz5bHCs=" value="&quot;alh8cA==&quot;"/>
    <we:property name="CQa9Oxo8BlxRBEAfoAwIXikTZDoHNQVXRz5UCTk=" value="&quot;alh1eVhpQwM=&quot;"/>
    <we:property name="CQa9Oxo8BlxRBEAfoAwIXikTZDoHNQVXRz5bHDE=" value="&quot;aw==&quot;"/>
    <we:property name="CQa9Oxo8BlxRBEAfoAwIXikTZDoHNQVXRz5bHDw=" value="&quot;aQ==&quot;"/>
  </we:properties>
  <we:bindings>
    <we:binding id="Worker" type="matrix" appref="{02A45B2D-9E8A-7941-B26E-BAA14E23A124}"/>
    <we:binding id="ObjSelect" type="matrix" appref="{55B65325-4103-EE4E-B8A3-87A30C53C609}"/>
    <we:binding id="VarSelect" type="matrix" appref="{BA66E7C0-7D9E-834D-84E2-96C7ABF5EF57}"/>
    <we:binding id="LHS" type="matrix" appref="{8395B2A5-D055-5C46-BB5C-884ABEDEA4D6}"/>
    <we:binding id="RHS" type="matrix" appref="{1761E9E9-F795-5C42-81DC-8BD128020812}"/>
    <we:binding id="VarEdit" type="matrix" appref="{3661E469-AE2A-EA4D-B7EF-C180476D902D}"/>
  </we:bindings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3.vml"/><Relationship Id="rId3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vmlDrawing" Target="../drawings/vmlDrawing4.vml"/><Relationship Id="rId3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XFD1048576"/>
  <sheetViews>
    <sheetView zoomScale="88" zoomScaleNormal="120" zoomScalePageLayoutView="120" workbookViewId="0">
      <selection activeCell="J1" sqref="J1"/>
    </sheetView>
  </sheetViews>
  <sheetFormatPr baseColWidth="10" defaultColWidth="11" defaultRowHeight="16" x14ac:dyDescent="0.2"/>
  <cols>
    <col min="1" max="1" width="11.33203125" style="95" bestFit="1" customWidth="1"/>
    <col min="2" max="2" width="19.83203125" style="88" customWidth="1"/>
    <col min="3" max="3" width="26" style="88" bestFit="1" customWidth="1"/>
    <col min="4" max="4" width="15.1640625" style="88" bestFit="1" customWidth="1"/>
    <col min="5" max="7" width="11.33203125" style="88" bestFit="1" customWidth="1"/>
    <col min="8" max="8" width="11.83203125" style="88" bestFit="1" customWidth="1"/>
    <col min="9" max="9" width="8.33203125" style="88" bestFit="1" customWidth="1"/>
    <col min="10" max="10" width="15" style="88" customWidth="1"/>
    <col min="11" max="11" width="11" style="88"/>
    <col min="12" max="12" width="11.33203125" style="88" bestFit="1" customWidth="1"/>
    <col min="13" max="16384" width="11" style="88"/>
  </cols>
  <sheetData>
    <row r="1" spans="1:12" s="164" customFormat="1" ht="18" x14ac:dyDescent="0.2">
      <c r="A1" s="162" t="s">
        <v>0</v>
      </c>
      <c r="B1" s="163" t="s">
        <v>4169</v>
      </c>
      <c r="C1" s="163" t="s">
        <v>4167</v>
      </c>
      <c r="D1" s="163" t="s">
        <v>1</v>
      </c>
      <c r="E1" s="163" t="s">
        <v>2</v>
      </c>
      <c r="F1" s="163" t="s">
        <v>3</v>
      </c>
      <c r="G1" s="163" t="s">
        <v>4</v>
      </c>
      <c r="H1" s="163" t="s">
        <v>4168</v>
      </c>
      <c r="I1" s="163" t="s">
        <v>6</v>
      </c>
      <c r="J1" s="164" t="s">
        <v>7</v>
      </c>
    </row>
    <row r="2" spans="1:12" x14ac:dyDescent="0.2">
      <c r="A2" s="94">
        <v>2010956</v>
      </c>
      <c r="B2" s="93" t="s">
        <v>8</v>
      </c>
      <c r="C2" s="144">
        <v>4350</v>
      </c>
      <c r="D2" s="93" t="s">
        <v>9</v>
      </c>
      <c r="E2" s="93" t="s">
        <v>10</v>
      </c>
      <c r="F2" s="93">
        <v>0.39</v>
      </c>
      <c r="G2" s="93">
        <v>0.14000000000000001</v>
      </c>
      <c r="H2" s="93">
        <v>24.37</v>
      </c>
      <c r="I2" s="88">
        <f>VLOOKUP(D2,'MHO-Analyse'!$C$2:$D$11,2,TRUE)</f>
        <v>380</v>
      </c>
      <c r="J2" s="88">
        <f t="shared" ref="J2:J65" si="0">(C2*I2)/3600</f>
        <v>459.16666666666669</v>
      </c>
    </row>
    <row r="3" spans="1:12" x14ac:dyDescent="0.2">
      <c r="A3" s="94">
        <v>2002264</v>
      </c>
      <c r="B3" s="93" t="s">
        <v>11</v>
      </c>
      <c r="C3" s="144">
        <v>3994</v>
      </c>
      <c r="D3" s="93" t="s">
        <v>12</v>
      </c>
      <c r="E3" s="93" t="s">
        <v>10</v>
      </c>
      <c r="F3" s="93">
        <v>1.95</v>
      </c>
      <c r="G3" s="93">
        <v>1.54</v>
      </c>
      <c r="H3" s="93">
        <v>88.86</v>
      </c>
      <c r="I3" s="88">
        <f>VLOOKUP(D3,'MHO-Analyse'!$C$2:$D$11,2,TRUE)</f>
        <v>254.6</v>
      </c>
      <c r="J3" s="88">
        <f t="shared" si="0"/>
        <v>282.46455555555553</v>
      </c>
      <c r="L3" s="88">
        <f>80*2.7441</f>
        <v>219.52799999999999</v>
      </c>
    </row>
    <row r="4" spans="1:12" x14ac:dyDescent="0.2">
      <c r="A4" s="94">
        <v>2002194</v>
      </c>
      <c r="B4" s="93" t="s">
        <v>13</v>
      </c>
      <c r="C4" s="144">
        <v>3489</v>
      </c>
      <c r="D4" s="93" t="s">
        <v>12</v>
      </c>
      <c r="E4" s="93" t="s">
        <v>10</v>
      </c>
      <c r="F4" s="93">
        <v>0.68</v>
      </c>
      <c r="G4" s="93">
        <v>0.88</v>
      </c>
      <c r="H4" s="93">
        <v>63.47</v>
      </c>
      <c r="I4" s="88">
        <f>VLOOKUP(D4,'MHO-Analyse'!$C$2:$D$11,2,TRUE)</f>
        <v>254.6</v>
      </c>
      <c r="J4" s="88">
        <f t="shared" si="0"/>
        <v>246.74983333333333</v>
      </c>
    </row>
    <row r="5" spans="1:12" x14ac:dyDescent="0.2">
      <c r="A5" s="94">
        <v>2002209</v>
      </c>
      <c r="B5" s="93" t="s">
        <v>14</v>
      </c>
      <c r="C5" s="144">
        <v>2888</v>
      </c>
      <c r="D5" s="93" t="s">
        <v>12</v>
      </c>
      <c r="E5" s="93" t="s">
        <v>10</v>
      </c>
      <c r="F5" s="93">
        <v>1.06</v>
      </c>
      <c r="G5" s="93">
        <v>0.86</v>
      </c>
      <c r="H5" s="93">
        <v>67.7</v>
      </c>
      <c r="I5" s="88">
        <f>VLOOKUP(D5,'MHO-Analyse'!$C$2:$D$11,2,TRUE)</f>
        <v>254.6</v>
      </c>
      <c r="J5" s="88">
        <f t="shared" si="0"/>
        <v>204.24577777777776</v>
      </c>
    </row>
    <row r="6" spans="1:12" x14ac:dyDescent="0.2">
      <c r="A6" s="94">
        <v>3521022</v>
      </c>
      <c r="B6" s="93" t="s">
        <v>15</v>
      </c>
      <c r="C6" s="144">
        <v>2735</v>
      </c>
      <c r="D6" s="93" t="s">
        <v>16</v>
      </c>
      <c r="E6" s="93" t="s">
        <v>10</v>
      </c>
      <c r="F6" s="93">
        <v>0.05</v>
      </c>
      <c r="G6" s="93">
        <v>0.32</v>
      </c>
      <c r="H6" s="93">
        <v>3.89</v>
      </c>
      <c r="I6" s="88">
        <f>VLOOKUP(D6,'MHO-Analyse'!$C$2:$D$11,2,TRUE)</f>
        <v>304</v>
      </c>
      <c r="J6" s="88">
        <f t="shared" si="0"/>
        <v>230.95555555555555</v>
      </c>
    </row>
    <row r="7" spans="1:12" x14ac:dyDescent="0.2">
      <c r="A7" s="94">
        <v>2002279</v>
      </c>
      <c r="B7" s="93" t="s">
        <v>17</v>
      </c>
      <c r="C7" s="144">
        <v>2716</v>
      </c>
      <c r="D7" s="93" t="s">
        <v>12</v>
      </c>
      <c r="E7" s="93" t="s">
        <v>10</v>
      </c>
      <c r="F7" s="93">
        <v>2.1</v>
      </c>
      <c r="G7" s="93">
        <v>2.06</v>
      </c>
      <c r="H7" s="93">
        <v>93.94</v>
      </c>
      <c r="I7" s="88">
        <f>VLOOKUP(D7,'MHO-Analyse'!$C$2:$D$11,2,TRUE)</f>
        <v>254.6</v>
      </c>
      <c r="J7" s="88">
        <f t="shared" si="0"/>
        <v>192.08155555555555</v>
      </c>
    </row>
    <row r="8" spans="1:12" x14ac:dyDescent="0.2">
      <c r="A8" s="94">
        <v>2003329</v>
      </c>
      <c r="B8" s="93" t="s">
        <v>18</v>
      </c>
      <c r="C8" s="144">
        <v>2556</v>
      </c>
      <c r="D8" s="93" t="s">
        <v>12</v>
      </c>
      <c r="E8" s="93" t="s">
        <v>10</v>
      </c>
      <c r="F8" s="93">
        <v>4.01</v>
      </c>
      <c r="G8" s="93">
        <v>4.22</v>
      </c>
      <c r="H8" s="93">
        <v>170.11</v>
      </c>
      <c r="I8" s="88">
        <f>VLOOKUP(D8,'MHO-Analyse'!$C$2:$D$11,2,TRUE)</f>
        <v>254.6</v>
      </c>
      <c r="J8" s="88">
        <f t="shared" si="0"/>
        <v>180.76599999999999</v>
      </c>
    </row>
    <row r="9" spans="1:12" x14ac:dyDescent="0.2">
      <c r="A9" s="94">
        <v>5113285</v>
      </c>
      <c r="B9" s="93" t="s">
        <v>19</v>
      </c>
      <c r="C9" s="144">
        <v>2454</v>
      </c>
      <c r="D9" s="93" t="s">
        <v>20</v>
      </c>
      <c r="E9" s="93" t="s">
        <v>10</v>
      </c>
      <c r="F9" s="93">
        <v>41</v>
      </c>
      <c r="G9" s="93">
        <v>13.35</v>
      </c>
      <c r="H9" s="93">
        <v>2066.34</v>
      </c>
      <c r="I9" s="88">
        <f>VLOOKUP(D9,'MHO-Analyse'!$C$2:$D$11,2,TRUE)</f>
        <v>190</v>
      </c>
      <c r="J9" s="88">
        <f t="shared" si="0"/>
        <v>129.51666666666668</v>
      </c>
    </row>
    <row r="10" spans="1:12" x14ac:dyDescent="0.2">
      <c r="A10" s="94">
        <v>2003309</v>
      </c>
      <c r="B10" s="93" t="s">
        <v>21</v>
      </c>
      <c r="C10" s="144">
        <v>2393</v>
      </c>
      <c r="D10" s="93" t="s">
        <v>12</v>
      </c>
      <c r="E10" s="93" t="s">
        <v>10</v>
      </c>
      <c r="F10" s="93">
        <v>2.7</v>
      </c>
      <c r="G10" s="93">
        <v>2.82</v>
      </c>
      <c r="H10" s="93">
        <v>148.1</v>
      </c>
      <c r="I10" s="88">
        <f>VLOOKUP(D10,'MHO-Analyse'!$C$2:$D$11,2,TRUE)</f>
        <v>254.6</v>
      </c>
      <c r="J10" s="88">
        <f t="shared" si="0"/>
        <v>169.23827777777777</v>
      </c>
    </row>
    <row r="11" spans="1:12" x14ac:dyDescent="0.2">
      <c r="A11" s="94">
        <v>3521023</v>
      </c>
      <c r="B11" s="93" t="s">
        <v>22</v>
      </c>
      <c r="C11" s="144">
        <v>2268</v>
      </c>
      <c r="D11" s="93" t="s">
        <v>16</v>
      </c>
      <c r="E11" s="93" t="s">
        <v>10</v>
      </c>
      <c r="F11" s="93">
        <v>0.08</v>
      </c>
      <c r="G11" s="93">
        <v>0.48</v>
      </c>
      <c r="H11" s="93">
        <v>5.76</v>
      </c>
      <c r="I11" s="88">
        <f>VLOOKUP(D11,'MHO-Analyse'!$C$2:$D$11,2,TRUE)</f>
        <v>304</v>
      </c>
      <c r="J11" s="88">
        <f t="shared" si="0"/>
        <v>191.52</v>
      </c>
    </row>
    <row r="12" spans="1:12" x14ac:dyDescent="0.2">
      <c r="A12" s="94">
        <v>5113284</v>
      </c>
      <c r="B12" s="93" t="s">
        <v>23</v>
      </c>
      <c r="C12" s="144">
        <v>2223</v>
      </c>
      <c r="D12" s="93" t="s">
        <v>20</v>
      </c>
      <c r="E12" s="93" t="s">
        <v>10</v>
      </c>
      <c r="F12" s="93">
        <v>34.5</v>
      </c>
      <c r="G12" s="93">
        <v>11.1</v>
      </c>
      <c r="H12" s="93">
        <v>1774.73</v>
      </c>
      <c r="I12" s="88">
        <f>VLOOKUP(D12,'MHO-Analyse'!$C$2:$D$11,2,TRUE)</f>
        <v>190</v>
      </c>
      <c r="J12" s="88">
        <f t="shared" si="0"/>
        <v>117.325</v>
      </c>
    </row>
    <row r="13" spans="1:12" x14ac:dyDescent="0.2">
      <c r="A13" s="94">
        <v>6121955</v>
      </c>
      <c r="B13" s="93" t="s">
        <v>24</v>
      </c>
      <c r="C13" s="144">
        <v>2124</v>
      </c>
      <c r="D13" s="93" t="s">
        <v>20</v>
      </c>
      <c r="E13" s="93" t="s">
        <v>10</v>
      </c>
      <c r="F13" s="93">
        <v>75.11</v>
      </c>
      <c r="G13" s="93">
        <v>22.3</v>
      </c>
      <c r="H13" s="93">
        <v>1165.54</v>
      </c>
      <c r="I13" s="88">
        <f>VLOOKUP(D13,'MHO-Analyse'!$C$2:$D$11,2,TRUE)</f>
        <v>190</v>
      </c>
      <c r="J13" s="88">
        <f t="shared" si="0"/>
        <v>112.1</v>
      </c>
    </row>
    <row r="14" spans="1:12" x14ac:dyDescent="0.2">
      <c r="A14" s="94">
        <v>2392013</v>
      </c>
      <c r="B14" s="93" t="s">
        <v>25</v>
      </c>
      <c r="C14" s="144">
        <v>2036</v>
      </c>
      <c r="D14" s="93" t="s">
        <v>16</v>
      </c>
      <c r="E14" s="93" t="s">
        <v>10</v>
      </c>
      <c r="F14" s="93">
        <v>3.26</v>
      </c>
      <c r="G14" s="93">
        <v>0.28999999999999998</v>
      </c>
      <c r="H14" s="93">
        <v>11.01</v>
      </c>
      <c r="I14" s="88">
        <f>VLOOKUP(D14,'MHO-Analyse'!$C$2:$D$11,2,TRUE)</f>
        <v>304</v>
      </c>
      <c r="J14" s="88">
        <f t="shared" si="0"/>
        <v>171.92888888888888</v>
      </c>
    </row>
    <row r="15" spans="1:12" x14ac:dyDescent="0.2">
      <c r="A15" s="94">
        <v>9253413</v>
      </c>
      <c r="B15" s="93" t="s">
        <v>26</v>
      </c>
      <c r="C15" s="144">
        <v>1937</v>
      </c>
      <c r="D15" s="93" t="s">
        <v>12</v>
      </c>
      <c r="E15" s="93" t="s">
        <v>10</v>
      </c>
      <c r="F15" s="93">
        <v>0.39</v>
      </c>
      <c r="G15" s="93">
        <v>0.9</v>
      </c>
      <c r="H15" s="93">
        <v>34.119999999999997</v>
      </c>
      <c r="I15" s="88">
        <f>VLOOKUP(D15,'MHO-Analyse'!$C$2:$D$11,2,TRUE)</f>
        <v>254.6</v>
      </c>
      <c r="J15" s="88">
        <f t="shared" si="0"/>
        <v>136.98894444444446</v>
      </c>
    </row>
    <row r="16" spans="1:12" x14ac:dyDescent="0.2">
      <c r="A16" s="94">
        <v>3383606</v>
      </c>
      <c r="B16" s="93" t="s">
        <v>27</v>
      </c>
      <c r="C16" s="144">
        <v>1888</v>
      </c>
      <c r="D16" s="93" t="s">
        <v>16</v>
      </c>
      <c r="E16" s="93" t="s">
        <v>10</v>
      </c>
      <c r="F16" s="93">
        <v>1.4</v>
      </c>
      <c r="G16" s="93">
        <v>1.91</v>
      </c>
      <c r="H16" s="93">
        <v>729.96</v>
      </c>
      <c r="I16" s="88">
        <f>VLOOKUP(D16,'MHO-Analyse'!$C$2:$D$11,2,TRUE)</f>
        <v>304</v>
      </c>
      <c r="J16" s="88">
        <f t="shared" si="0"/>
        <v>159.43111111111111</v>
      </c>
    </row>
    <row r="17" spans="1:10" x14ac:dyDescent="0.2">
      <c r="A17" s="94">
        <v>9253415</v>
      </c>
      <c r="B17" s="93" t="s">
        <v>28</v>
      </c>
      <c r="C17" s="144">
        <v>1827</v>
      </c>
      <c r="D17" s="93" t="s">
        <v>12</v>
      </c>
      <c r="E17" s="93" t="s">
        <v>10</v>
      </c>
      <c r="F17" s="93">
        <v>0.49</v>
      </c>
      <c r="G17" s="93">
        <v>1.38</v>
      </c>
      <c r="H17" s="93">
        <v>50.75</v>
      </c>
      <c r="I17" s="88">
        <f>VLOOKUP(D17,'MHO-Analyse'!$C$2:$D$11,2,TRUE)</f>
        <v>254.6</v>
      </c>
      <c r="J17" s="88">
        <f t="shared" si="0"/>
        <v>129.20949999999999</v>
      </c>
    </row>
    <row r="18" spans="1:10" x14ac:dyDescent="0.2">
      <c r="A18" s="94">
        <v>7011401</v>
      </c>
      <c r="B18" s="93" t="s">
        <v>29</v>
      </c>
      <c r="C18" s="144">
        <v>1713</v>
      </c>
      <c r="D18" s="93" t="s">
        <v>20</v>
      </c>
      <c r="E18" s="93" t="s">
        <v>10</v>
      </c>
      <c r="F18" s="93">
        <v>60</v>
      </c>
      <c r="G18" s="93">
        <v>14</v>
      </c>
      <c r="H18" s="93">
        <v>612.48</v>
      </c>
      <c r="I18" s="88">
        <f>VLOOKUP(D18,'MHO-Analyse'!$C$2:$D$11,2,TRUE)</f>
        <v>190</v>
      </c>
      <c r="J18" s="88">
        <f t="shared" si="0"/>
        <v>90.408333333333331</v>
      </c>
    </row>
    <row r="19" spans="1:10" x14ac:dyDescent="0.2">
      <c r="A19" s="94">
        <v>5648215</v>
      </c>
      <c r="B19" s="93" t="s">
        <v>30</v>
      </c>
      <c r="C19" s="144">
        <v>1682</v>
      </c>
      <c r="D19" s="93" t="s">
        <v>16</v>
      </c>
      <c r="E19" s="93" t="s">
        <v>10</v>
      </c>
      <c r="F19" s="93">
        <v>3.15</v>
      </c>
      <c r="G19" s="93">
        <v>1.95</v>
      </c>
      <c r="H19" s="93">
        <v>1621.86</v>
      </c>
      <c r="I19" s="88">
        <f>VLOOKUP(D19,'MHO-Analyse'!$C$2:$D$11,2,TRUE)</f>
        <v>304</v>
      </c>
      <c r="J19" s="88">
        <f t="shared" si="0"/>
        <v>142.03555555555556</v>
      </c>
    </row>
    <row r="20" spans="1:10" x14ac:dyDescent="0.2">
      <c r="A20" s="94">
        <v>9508518</v>
      </c>
      <c r="B20" s="93" t="s">
        <v>31</v>
      </c>
      <c r="C20" s="144">
        <v>1652</v>
      </c>
      <c r="D20" s="93" t="s">
        <v>16</v>
      </c>
      <c r="E20" s="93" t="s">
        <v>32</v>
      </c>
      <c r="F20" s="93">
        <v>0.2</v>
      </c>
      <c r="G20" s="93">
        <v>0.13</v>
      </c>
      <c r="H20" s="93">
        <v>45.61</v>
      </c>
      <c r="I20" s="88">
        <f>VLOOKUP(D20,'MHO-Analyse'!$C$2:$D$11,2,TRUE)</f>
        <v>304</v>
      </c>
      <c r="J20" s="88">
        <f t="shared" si="0"/>
        <v>139.50222222222223</v>
      </c>
    </row>
    <row r="21" spans="1:10" x14ac:dyDescent="0.2">
      <c r="A21" s="94">
        <v>6002263</v>
      </c>
      <c r="B21" s="93" t="s">
        <v>33</v>
      </c>
      <c r="C21" s="144">
        <v>1613</v>
      </c>
      <c r="D21" s="93" t="s">
        <v>20</v>
      </c>
      <c r="E21" s="93" t="s">
        <v>10</v>
      </c>
      <c r="F21" s="93">
        <v>64.2</v>
      </c>
      <c r="G21" s="93">
        <v>26.3</v>
      </c>
      <c r="H21" s="93">
        <v>1702.96</v>
      </c>
      <c r="I21" s="88">
        <f>VLOOKUP(D21,'MHO-Analyse'!$C$2:$D$11,2,TRUE)</f>
        <v>190</v>
      </c>
      <c r="J21" s="88">
        <f t="shared" si="0"/>
        <v>85.13055555555556</v>
      </c>
    </row>
    <row r="22" spans="1:10" x14ac:dyDescent="0.2">
      <c r="A22" s="94">
        <v>2004934</v>
      </c>
      <c r="B22" s="93" t="s">
        <v>34</v>
      </c>
      <c r="C22" s="144">
        <v>1607</v>
      </c>
      <c r="D22" s="93" t="s">
        <v>12</v>
      </c>
      <c r="E22" s="93" t="s">
        <v>32</v>
      </c>
      <c r="F22" s="93">
        <v>0.81</v>
      </c>
      <c r="G22" s="93">
        <v>1.06</v>
      </c>
      <c r="H22" s="93">
        <v>55.86</v>
      </c>
      <c r="I22" s="88">
        <f>VLOOKUP(D22,'MHO-Analyse'!$C$2:$D$11,2,TRUE)</f>
        <v>254.6</v>
      </c>
      <c r="J22" s="88">
        <f t="shared" si="0"/>
        <v>113.65061111111112</v>
      </c>
    </row>
    <row r="23" spans="1:10" x14ac:dyDescent="0.2">
      <c r="A23" s="94">
        <v>2003229</v>
      </c>
      <c r="B23" s="93" t="s">
        <v>35</v>
      </c>
      <c r="C23" s="144">
        <v>1601</v>
      </c>
      <c r="D23" s="93" t="s">
        <v>12</v>
      </c>
      <c r="E23" s="93" t="s">
        <v>32</v>
      </c>
      <c r="F23" s="93">
        <v>1.43</v>
      </c>
      <c r="G23" s="93">
        <v>2.06</v>
      </c>
      <c r="H23" s="93">
        <v>116.79</v>
      </c>
      <c r="I23" s="88">
        <f>VLOOKUP(D23,'MHO-Analyse'!$C$2:$D$11,2,TRUE)</f>
        <v>254.6</v>
      </c>
      <c r="J23" s="88">
        <f t="shared" si="0"/>
        <v>113.22627777777777</v>
      </c>
    </row>
    <row r="24" spans="1:10" x14ac:dyDescent="0.2">
      <c r="A24" s="94">
        <v>6004216</v>
      </c>
      <c r="B24" s="93" t="s">
        <v>36</v>
      </c>
      <c r="C24" s="144">
        <v>1592</v>
      </c>
      <c r="D24" s="93" t="s">
        <v>20</v>
      </c>
      <c r="E24" s="93" t="s">
        <v>32</v>
      </c>
      <c r="F24" s="93">
        <v>6.65</v>
      </c>
      <c r="G24" s="93">
        <v>0.8</v>
      </c>
      <c r="H24" s="93">
        <v>102.97</v>
      </c>
      <c r="I24" s="88">
        <f>VLOOKUP(D24,'MHO-Analyse'!$C$2:$D$11,2,TRUE)</f>
        <v>190</v>
      </c>
      <c r="J24" s="88">
        <f t="shared" si="0"/>
        <v>84.022222222222226</v>
      </c>
    </row>
    <row r="25" spans="1:10" x14ac:dyDescent="0.2">
      <c r="A25" s="94">
        <v>9253412</v>
      </c>
      <c r="B25" s="93" t="s">
        <v>37</v>
      </c>
      <c r="C25" s="144">
        <v>1572</v>
      </c>
      <c r="D25" s="93" t="s">
        <v>12</v>
      </c>
      <c r="E25" s="93" t="s">
        <v>10</v>
      </c>
      <c r="F25" s="93">
        <v>0.36</v>
      </c>
      <c r="G25" s="93">
        <v>0.86</v>
      </c>
      <c r="H25" s="93">
        <v>31.15</v>
      </c>
      <c r="I25" s="88">
        <f>VLOOKUP(D25,'MHO-Analyse'!$C$2:$D$11,2,TRUE)</f>
        <v>254.6</v>
      </c>
      <c r="J25" s="88">
        <f t="shared" si="0"/>
        <v>111.17533333333334</v>
      </c>
    </row>
    <row r="26" spans="1:10" x14ac:dyDescent="0.2">
      <c r="A26" s="94">
        <v>5111249</v>
      </c>
      <c r="B26" s="93" t="s">
        <v>38</v>
      </c>
      <c r="C26" s="144">
        <v>1459</v>
      </c>
      <c r="D26" s="93" t="s">
        <v>20</v>
      </c>
      <c r="E26" s="93" t="s">
        <v>32</v>
      </c>
      <c r="F26" s="93">
        <v>0.03</v>
      </c>
      <c r="G26" s="93">
        <v>0.01</v>
      </c>
      <c r="H26" s="93">
        <v>3.18</v>
      </c>
      <c r="I26" s="88">
        <f>VLOOKUP(D26,'MHO-Analyse'!$C$2:$D$11,2,TRUE)</f>
        <v>190</v>
      </c>
      <c r="J26" s="88">
        <f t="shared" si="0"/>
        <v>77.00277777777778</v>
      </c>
    </row>
    <row r="27" spans="1:10" x14ac:dyDescent="0.2">
      <c r="A27" s="94">
        <v>7011429</v>
      </c>
      <c r="B27" s="93" t="s">
        <v>39</v>
      </c>
      <c r="C27" s="144">
        <v>1458</v>
      </c>
      <c r="D27" s="93" t="s">
        <v>12</v>
      </c>
      <c r="E27" s="93" t="s">
        <v>10</v>
      </c>
      <c r="F27" s="93">
        <v>3.6</v>
      </c>
      <c r="G27" s="93">
        <v>0.5</v>
      </c>
      <c r="H27" s="93">
        <v>820.37</v>
      </c>
      <c r="I27" s="88">
        <f>VLOOKUP(D27,'MHO-Analyse'!$C$2:$D$11,2,TRUE)</f>
        <v>254.6</v>
      </c>
      <c r="J27" s="88">
        <f t="shared" si="0"/>
        <v>103.113</v>
      </c>
    </row>
    <row r="28" spans="1:10" x14ac:dyDescent="0.2">
      <c r="A28" s="94">
        <v>2214054</v>
      </c>
      <c r="B28" s="93" t="s">
        <v>40</v>
      </c>
      <c r="C28" s="144">
        <v>1401</v>
      </c>
      <c r="D28" s="93" t="s">
        <v>41</v>
      </c>
      <c r="E28" s="93" t="s">
        <v>10</v>
      </c>
      <c r="F28" s="93">
        <v>1.96</v>
      </c>
      <c r="G28" s="93">
        <v>0.36</v>
      </c>
      <c r="H28" s="93">
        <v>44.62</v>
      </c>
      <c r="I28" s="88">
        <f>VLOOKUP(D28,'MHO-Analyse'!$C$2:$D$11,2,TRUE)</f>
        <v>205.2</v>
      </c>
      <c r="J28" s="88">
        <f t="shared" si="0"/>
        <v>79.856999999999999</v>
      </c>
    </row>
    <row r="29" spans="1:10" x14ac:dyDescent="0.2">
      <c r="A29" s="94">
        <v>2253054</v>
      </c>
      <c r="B29" s="93" t="s">
        <v>42</v>
      </c>
      <c r="C29" s="144">
        <v>1359</v>
      </c>
      <c r="D29" s="93" t="s">
        <v>41</v>
      </c>
      <c r="E29" s="93" t="s">
        <v>32</v>
      </c>
      <c r="F29" s="93">
        <v>33.19</v>
      </c>
      <c r="G29" s="93">
        <v>1.9</v>
      </c>
      <c r="H29" s="93">
        <v>120.02</v>
      </c>
      <c r="I29" s="88">
        <f>VLOOKUP(D29,'MHO-Analyse'!$C$2:$D$11,2,TRUE)</f>
        <v>205.2</v>
      </c>
      <c r="J29" s="88">
        <f t="shared" si="0"/>
        <v>77.462999999999994</v>
      </c>
    </row>
    <row r="30" spans="1:10" x14ac:dyDescent="0.2">
      <c r="A30" s="94">
        <v>2002124</v>
      </c>
      <c r="B30" s="93" t="s">
        <v>43</v>
      </c>
      <c r="C30" s="144">
        <v>1343</v>
      </c>
      <c r="D30" s="93" t="s">
        <v>12</v>
      </c>
      <c r="E30" s="93" t="s">
        <v>32</v>
      </c>
      <c r="F30" s="93">
        <v>0.31</v>
      </c>
      <c r="G30" s="93">
        <v>0.52</v>
      </c>
      <c r="H30" s="93">
        <v>45.97</v>
      </c>
      <c r="I30" s="88">
        <f>VLOOKUP(D30,'MHO-Analyse'!$C$2:$D$11,2,TRUE)</f>
        <v>254.6</v>
      </c>
      <c r="J30" s="88">
        <f t="shared" si="0"/>
        <v>94.979944444444442</v>
      </c>
    </row>
    <row r="31" spans="1:10" x14ac:dyDescent="0.2">
      <c r="A31" s="94">
        <v>2214027</v>
      </c>
      <c r="B31" s="93" t="s">
        <v>44</v>
      </c>
      <c r="C31" s="144">
        <v>1342</v>
      </c>
      <c r="D31" s="93" t="s">
        <v>41</v>
      </c>
      <c r="E31" s="93" t="s">
        <v>10</v>
      </c>
      <c r="F31" s="93">
        <v>2.1</v>
      </c>
      <c r="G31" s="93">
        <v>0.21</v>
      </c>
      <c r="H31" s="93">
        <v>32.880000000000003</v>
      </c>
      <c r="I31" s="88">
        <f>VLOOKUP(D31,'MHO-Analyse'!$C$2:$D$11,2,TRUE)</f>
        <v>205.2</v>
      </c>
      <c r="J31" s="88">
        <f t="shared" si="0"/>
        <v>76.493999999999986</v>
      </c>
    </row>
    <row r="32" spans="1:10" x14ac:dyDescent="0.2">
      <c r="A32" s="94">
        <v>5111251</v>
      </c>
      <c r="B32" s="93" t="s">
        <v>45</v>
      </c>
      <c r="C32" s="144">
        <v>1290</v>
      </c>
      <c r="D32" s="93" t="s">
        <v>20</v>
      </c>
      <c r="E32" s="93" t="s">
        <v>32</v>
      </c>
      <c r="F32" s="93">
        <v>0.05</v>
      </c>
      <c r="G32" s="93">
        <v>0.02</v>
      </c>
      <c r="H32" s="93">
        <v>3.68</v>
      </c>
      <c r="I32" s="88">
        <f>VLOOKUP(D32,'MHO-Analyse'!$C$2:$D$11,2,TRUE)</f>
        <v>190</v>
      </c>
      <c r="J32" s="88">
        <f t="shared" si="0"/>
        <v>68.083333333333329</v>
      </c>
    </row>
    <row r="33" spans="1:10" x14ac:dyDescent="0.2">
      <c r="A33" s="94">
        <v>2392012</v>
      </c>
      <c r="B33" s="93" t="s">
        <v>46</v>
      </c>
      <c r="C33" s="144">
        <v>1287</v>
      </c>
      <c r="D33" s="93" t="s">
        <v>41</v>
      </c>
      <c r="E33" s="93" t="s">
        <v>10</v>
      </c>
      <c r="F33" s="93">
        <v>1.02</v>
      </c>
      <c r="G33" s="93">
        <v>0.27</v>
      </c>
      <c r="H33" s="93">
        <v>11.85</v>
      </c>
      <c r="I33" s="88">
        <f>VLOOKUP(D33,'MHO-Analyse'!$C$2:$D$11,2,TRUE)</f>
        <v>205.2</v>
      </c>
      <c r="J33" s="88">
        <f t="shared" si="0"/>
        <v>73.358999999999995</v>
      </c>
    </row>
    <row r="34" spans="1:10" x14ac:dyDescent="0.2">
      <c r="A34" s="94">
        <v>6002738</v>
      </c>
      <c r="B34" s="93" t="s">
        <v>47</v>
      </c>
      <c r="C34" s="144">
        <v>1276</v>
      </c>
      <c r="D34" s="93" t="s">
        <v>20</v>
      </c>
      <c r="E34" s="93" t="s">
        <v>10</v>
      </c>
      <c r="F34" s="93">
        <v>71.87</v>
      </c>
      <c r="G34" s="93">
        <v>24.2</v>
      </c>
      <c r="H34" s="93">
        <v>1841.52</v>
      </c>
      <c r="I34" s="88">
        <f>VLOOKUP(D34,'MHO-Analyse'!$C$2:$D$11,2,TRUE)</f>
        <v>190</v>
      </c>
      <c r="J34" s="88">
        <f t="shared" si="0"/>
        <v>67.344444444444449</v>
      </c>
    </row>
    <row r="35" spans="1:10" x14ac:dyDescent="0.2">
      <c r="A35" s="94">
        <v>5110132</v>
      </c>
      <c r="B35" s="93" t="s">
        <v>48</v>
      </c>
      <c r="C35" s="144">
        <v>1268</v>
      </c>
      <c r="D35" s="93" t="s">
        <v>20</v>
      </c>
      <c r="E35" s="93" t="s">
        <v>10</v>
      </c>
      <c r="F35" s="93">
        <v>1.61</v>
      </c>
      <c r="G35" s="93">
        <v>0.22</v>
      </c>
      <c r="H35" s="93">
        <v>22.52</v>
      </c>
      <c r="I35" s="88">
        <f>VLOOKUP(D35,'MHO-Analyse'!$C$2:$D$11,2,TRUE)</f>
        <v>190</v>
      </c>
      <c r="J35" s="88">
        <f t="shared" si="0"/>
        <v>66.922222222222217</v>
      </c>
    </row>
    <row r="36" spans="1:10" x14ac:dyDescent="0.2">
      <c r="A36" s="94">
        <v>6070041</v>
      </c>
      <c r="B36" s="93" t="s">
        <v>49</v>
      </c>
      <c r="C36" s="144">
        <v>1262</v>
      </c>
      <c r="D36" s="93" t="s">
        <v>20</v>
      </c>
      <c r="E36" s="93" t="s">
        <v>10</v>
      </c>
      <c r="F36" s="93">
        <v>79.36</v>
      </c>
      <c r="G36" s="93">
        <v>15</v>
      </c>
      <c r="H36" s="93">
        <v>345</v>
      </c>
      <c r="I36" s="88">
        <f>VLOOKUP(D36,'MHO-Analyse'!$C$2:$D$11,2,TRUE)</f>
        <v>190</v>
      </c>
      <c r="J36" s="88">
        <f t="shared" si="0"/>
        <v>66.605555555555554</v>
      </c>
    </row>
    <row r="37" spans="1:10" x14ac:dyDescent="0.2">
      <c r="A37" s="94">
        <v>9255044</v>
      </c>
      <c r="B37" s="93" t="s">
        <v>50</v>
      </c>
      <c r="C37" s="144">
        <v>1242</v>
      </c>
      <c r="D37" s="93" t="s">
        <v>12</v>
      </c>
      <c r="E37" s="93" t="s">
        <v>10</v>
      </c>
      <c r="F37" s="93">
        <v>1.1200000000000001</v>
      </c>
      <c r="G37" s="93">
        <v>1.52</v>
      </c>
      <c r="H37" s="93">
        <v>76.83</v>
      </c>
      <c r="I37" s="88">
        <f>VLOOKUP(D37,'MHO-Analyse'!$C$2:$D$11,2,TRUE)</f>
        <v>254.6</v>
      </c>
      <c r="J37" s="88">
        <f t="shared" si="0"/>
        <v>87.837000000000003</v>
      </c>
    </row>
    <row r="38" spans="1:10" x14ac:dyDescent="0.2">
      <c r="A38" s="94">
        <v>5111516</v>
      </c>
      <c r="B38" s="93" t="s">
        <v>51</v>
      </c>
      <c r="C38" s="144">
        <v>1218</v>
      </c>
      <c r="D38" s="93" t="s">
        <v>20</v>
      </c>
      <c r="E38" s="93" t="s">
        <v>10</v>
      </c>
      <c r="F38" s="93">
        <v>1.72</v>
      </c>
      <c r="G38" s="93">
        <v>0.26</v>
      </c>
      <c r="H38" s="93">
        <v>27.94</v>
      </c>
      <c r="I38" s="88">
        <f>VLOOKUP(D38,'MHO-Analyse'!$C$2:$D$11,2,TRUE)</f>
        <v>190</v>
      </c>
      <c r="J38" s="88">
        <f t="shared" si="0"/>
        <v>64.283333333333331</v>
      </c>
    </row>
    <row r="39" spans="1:10" x14ac:dyDescent="0.2">
      <c r="A39" s="94">
        <v>6192097</v>
      </c>
      <c r="B39" s="93" t="s">
        <v>52</v>
      </c>
      <c r="C39" s="144">
        <v>1210</v>
      </c>
      <c r="D39" s="93" t="s">
        <v>20</v>
      </c>
      <c r="E39" s="93" t="s">
        <v>10</v>
      </c>
      <c r="F39" s="93">
        <v>134.41999999999999</v>
      </c>
      <c r="G39" s="93">
        <v>16</v>
      </c>
      <c r="H39" s="93">
        <v>2615.9</v>
      </c>
      <c r="I39" s="88">
        <f>VLOOKUP(D39,'MHO-Analyse'!$C$2:$D$11,2,TRUE)</f>
        <v>190</v>
      </c>
      <c r="J39" s="88">
        <f t="shared" si="0"/>
        <v>63.861111111111114</v>
      </c>
    </row>
    <row r="40" spans="1:10" x14ac:dyDescent="0.2">
      <c r="A40" s="94">
        <v>9253409</v>
      </c>
      <c r="B40" s="93" t="s">
        <v>53</v>
      </c>
      <c r="C40" s="144">
        <v>1206</v>
      </c>
      <c r="D40" s="93" t="s">
        <v>12</v>
      </c>
      <c r="E40" s="93" t="s">
        <v>10</v>
      </c>
      <c r="F40" s="93">
        <v>0.28999999999999998</v>
      </c>
      <c r="G40" s="93">
        <v>0.63</v>
      </c>
      <c r="H40" s="93">
        <v>28.61</v>
      </c>
      <c r="I40" s="88">
        <f>VLOOKUP(D40,'MHO-Analyse'!$C$2:$D$11,2,TRUE)</f>
        <v>254.6</v>
      </c>
      <c r="J40" s="88">
        <f t="shared" si="0"/>
        <v>85.290999999999997</v>
      </c>
    </row>
    <row r="41" spans="1:10" x14ac:dyDescent="0.2">
      <c r="A41" s="94">
        <v>2002259</v>
      </c>
      <c r="B41" s="93" t="s">
        <v>54</v>
      </c>
      <c r="C41" s="144">
        <v>1170</v>
      </c>
      <c r="D41" s="93" t="s">
        <v>12</v>
      </c>
      <c r="E41" s="93" t="s">
        <v>32</v>
      </c>
      <c r="F41" s="93">
        <v>1.7</v>
      </c>
      <c r="G41" s="93">
        <v>1.3</v>
      </c>
      <c r="H41" s="93">
        <v>81.239999999999995</v>
      </c>
      <c r="I41" s="88">
        <f>VLOOKUP(D41,'MHO-Analyse'!$C$2:$D$11,2,TRUE)</f>
        <v>254.6</v>
      </c>
      <c r="J41" s="88">
        <f t="shared" si="0"/>
        <v>82.745000000000005</v>
      </c>
    </row>
    <row r="42" spans="1:10" x14ac:dyDescent="0.2">
      <c r="A42" s="94">
        <v>5112557</v>
      </c>
      <c r="B42" s="93" t="s">
        <v>55</v>
      </c>
      <c r="C42" s="144">
        <v>1168</v>
      </c>
      <c r="D42" s="93" t="s">
        <v>20</v>
      </c>
      <c r="E42" s="93" t="s">
        <v>10</v>
      </c>
      <c r="F42" s="93">
        <v>0.35</v>
      </c>
      <c r="G42" s="93">
        <v>0.64</v>
      </c>
      <c r="H42" s="93">
        <v>119.47</v>
      </c>
      <c r="I42" s="88">
        <f>VLOOKUP(D42,'MHO-Analyse'!$C$2:$D$11,2,TRUE)</f>
        <v>190</v>
      </c>
      <c r="J42" s="88">
        <f t="shared" si="0"/>
        <v>61.644444444444446</v>
      </c>
    </row>
    <row r="43" spans="1:10" x14ac:dyDescent="0.2">
      <c r="A43" s="94">
        <v>9253432</v>
      </c>
      <c r="B43" s="93" t="s">
        <v>56</v>
      </c>
      <c r="C43" s="144">
        <v>1162</v>
      </c>
      <c r="D43" s="93" t="s">
        <v>12</v>
      </c>
      <c r="E43" s="93" t="s">
        <v>10</v>
      </c>
      <c r="F43" s="93">
        <v>1.05</v>
      </c>
      <c r="G43" s="93">
        <v>2.31</v>
      </c>
      <c r="H43" s="93">
        <v>66.33</v>
      </c>
      <c r="I43" s="88">
        <f>VLOOKUP(D43,'MHO-Analyse'!$C$2:$D$11,2,TRUE)</f>
        <v>254.6</v>
      </c>
      <c r="J43" s="88">
        <f t="shared" si="0"/>
        <v>82.179222222222222</v>
      </c>
    </row>
    <row r="44" spans="1:10" x14ac:dyDescent="0.2">
      <c r="A44" s="94">
        <v>2252409</v>
      </c>
      <c r="B44" s="93" t="s">
        <v>57</v>
      </c>
      <c r="C44" s="144">
        <v>1161</v>
      </c>
      <c r="D44" s="93" t="s">
        <v>41</v>
      </c>
      <c r="E44" s="93" t="s">
        <v>10</v>
      </c>
      <c r="F44" s="93">
        <v>17.739999999999998</v>
      </c>
      <c r="G44" s="93">
        <v>1.02</v>
      </c>
      <c r="H44" s="93">
        <v>185.65</v>
      </c>
      <c r="I44" s="88">
        <f>VLOOKUP(D44,'MHO-Analyse'!$C$2:$D$11,2,TRUE)</f>
        <v>205.2</v>
      </c>
      <c r="J44" s="88">
        <f t="shared" si="0"/>
        <v>66.176999999999992</v>
      </c>
    </row>
    <row r="45" spans="1:10" x14ac:dyDescent="0.2">
      <c r="A45" s="94">
        <v>5510839</v>
      </c>
      <c r="B45" s="93" t="s">
        <v>58</v>
      </c>
      <c r="C45" s="144">
        <v>1143</v>
      </c>
      <c r="D45" s="93" t="s">
        <v>16</v>
      </c>
      <c r="E45" s="93" t="s">
        <v>59</v>
      </c>
      <c r="F45" s="93">
        <v>0.65</v>
      </c>
      <c r="G45" s="93">
        <v>1.3</v>
      </c>
      <c r="H45" s="93">
        <v>68.89</v>
      </c>
      <c r="I45" s="88">
        <f>VLOOKUP(D45,'MHO-Analyse'!$C$2:$D$11,2,TRUE)</f>
        <v>304</v>
      </c>
      <c r="J45" s="88">
        <f t="shared" si="0"/>
        <v>96.52</v>
      </c>
    </row>
    <row r="46" spans="1:10" x14ac:dyDescent="0.2">
      <c r="A46" s="94">
        <v>9253429</v>
      </c>
      <c r="B46" s="93" t="s">
        <v>60</v>
      </c>
      <c r="C46" s="144">
        <v>1132</v>
      </c>
      <c r="D46" s="93" t="s">
        <v>12</v>
      </c>
      <c r="E46" s="93" t="s">
        <v>10</v>
      </c>
      <c r="F46" s="93">
        <v>0.72</v>
      </c>
      <c r="G46" s="93">
        <v>1.2</v>
      </c>
      <c r="H46" s="93">
        <v>36.770000000000003</v>
      </c>
      <c r="I46" s="88">
        <f>VLOOKUP(D46,'MHO-Analyse'!$C$2:$D$11,2,TRUE)</f>
        <v>254.6</v>
      </c>
      <c r="J46" s="88">
        <f t="shared" si="0"/>
        <v>80.057555555555552</v>
      </c>
    </row>
    <row r="47" spans="1:10" x14ac:dyDescent="0.2">
      <c r="A47" s="94">
        <v>7011402</v>
      </c>
      <c r="B47" s="93" t="s">
        <v>61</v>
      </c>
      <c r="C47" s="144">
        <v>1130</v>
      </c>
      <c r="D47" s="93" t="s">
        <v>20</v>
      </c>
      <c r="E47" s="93" t="s">
        <v>10</v>
      </c>
      <c r="F47" s="93">
        <v>80</v>
      </c>
      <c r="G47" s="93">
        <v>17</v>
      </c>
      <c r="H47" s="93">
        <v>795.58</v>
      </c>
      <c r="I47" s="88">
        <f>VLOOKUP(D47,'MHO-Analyse'!$C$2:$D$11,2,TRUE)</f>
        <v>190</v>
      </c>
      <c r="J47" s="88">
        <f t="shared" si="0"/>
        <v>59.638888888888886</v>
      </c>
    </row>
    <row r="48" spans="1:10" x14ac:dyDescent="0.2">
      <c r="A48" s="94">
        <v>9253631</v>
      </c>
      <c r="B48" s="93" t="s">
        <v>62</v>
      </c>
      <c r="C48" s="144">
        <v>1110</v>
      </c>
      <c r="D48" s="93" t="s">
        <v>12</v>
      </c>
      <c r="E48" s="93" t="s">
        <v>10</v>
      </c>
      <c r="F48" s="93">
        <v>0.76</v>
      </c>
      <c r="G48" s="93">
        <v>1.3</v>
      </c>
      <c r="H48" s="93">
        <v>62.83</v>
      </c>
      <c r="I48" s="88">
        <f>VLOOKUP(D48,'MHO-Analyse'!$C$2:$D$11,2,TRUE)</f>
        <v>254.6</v>
      </c>
      <c r="J48" s="88">
        <f t="shared" si="0"/>
        <v>78.501666666666665</v>
      </c>
    </row>
    <row r="49" spans="1:10" x14ac:dyDescent="0.2">
      <c r="A49" s="94">
        <v>2002249</v>
      </c>
      <c r="B49" s="93" t="s">
        <v>63</v>
      </c>
      <c r="C49" s="144">
        <v>1108</v>
      </c>
      <c r="D49" s="93" t="s">
        <v>12</v>
      </c>
      <c r="E49" s="93" t="s">
        <v>32</v>
      </c>
      <c r="F49" s="93">
        <v>1.1599999999999999</v>
      </c>
      <c r="G49" s="93">
        <v>1.04</v>
      </c>
      <c r="H49" s="93">
        <v>78.709999999999994</v>
      </c>
      <c r="I49" s="88">
        <f>VLOOKUP(D49,'MHO-Analyse'!$C$2:$D$11,2,TRUE)</f>
        <v>254.6</v>
      </c>
      <c r="J49" s="88">
        <f t="shared" si="0"/>
        <v>78.36022222222222</v>
      </c>
    </row>
    <row r="50" spans="1:10" x14ac:dyDescent="0.2">
      <c r="A50" s="94">
        <v>6022943</v>
      </c>
      <c r="B50" s="93" t="s">
        <v>64</v>
      </c>
      <c r="C50" s="144">
        <v>1087</v>
      </c>
      <c r="D50" s="93" t="s">
        <v>20</v>
      </c>
      <c r="E50" s="93" t="s">
        <v>65</v>
      </c>
      <c r="F50" s="93">
        <v>230.11</v>
      </c>
      <c r="G50" s="93">
        <v>29</v>
      </c>
      <c r="H50" s="93">
        <v>1493.71</v>
      </c>
      <c r="I50" s="88">
        <f>VLOOKUP(D50,'MHO-Analyse'!$C$2:$D$11,2,TRUE)</f>
        <v>190</v>
      </c>
      <c r="J50" s="88">
        <f t="shared" si="0"/>
        <v>57.369444444444447</v>
      </c>
    </row>
    <row r="51" spans="1:10" x14ac:dyDescent="0.2">
      <c r="A51" s="94">
        <v>2252419</v>
      </c>
      <c r="B51" s="93" t="s">
        <v>66</v>
      </c>
      <c r="C51" s="144">
        <v>1055</v>
      </c>
      <c r="D51" s="93" t="s">
        <v>41</v>
      </c>
      <c r="E51" s="93" t="s">
        <v>32</v>
      </c>
      <c r="F51" s="93">
        <v>21.29</v>
      </c>
      <c r="G51" s="93">
        <v>1.1200000000000001</v>
      </c>
      <c r="H51" s="93">
        <v>194.65</v>
      </c>
      <c r="I51" s="88">
        <f>VLOOKUP(D51,'MHO-Analyse'!$C$2:$D$11,2,TRUE)</f>
        <v>205.2</v>
      </c>
      <c r="J51" s="88">
        <f t="shared" si="0"/>
        <v>60.134999999999998</v>
      </c>
    </row>
    <row r="52" spans="1:10" x14ac:dyDescent="0.2">
      <c r="A52" s="94">
        <v>3351033</v>
      </c>
      <c r="B52" s="93" t="s">
        <v>67</v>
      </c>
      <c r="C52" s="144">
        <v>1044</v>
      </c>
      <c r="D52" s="93" t="s">
        <v>16</v>
      </c>
      <c r="E52" s="93" t="s">
        <v>32</v>
      </c>
      <c r="F52" s="93">
        <v>4.18</v>
      </c>
      <c r="G52" s="93">
        <v>2.2999999999999998</v>
      </c>
      <c r="H52" s="93">
        <v>234.23</v>
      </c>
      <c r="I52" s="88">
        <f>VLOOKUP(D52,'MHO-Analyse'!$C$2:$D$11,2,TRUE)</f>
        <v>304</v>
      </c>
      <c r="J52" s="88">
        <f t="shared" si="0"/>
        <v>88.16</v>
      </c>
    </row>
    <row r="53" spans="1:10" x14ac:dyDescent="0.2">
      <c r="A53" s="94">
        <v>3381228</v>
      </c>
      <c r="B53" s="93" t="s">
        <v>68</v>
      </c>
      <c r="C53" s="144">
        <v>1038</v>
      </c>
      <c r="D53" s="93" t="s">
        <v>16</v>
      </c>
      <c r="E53" s="93" t="s">
        <v>10</v>
      </c>
      <c r="F53" s="93">
        <v>0.94</v>
      </c>
      <c r="G53" s="93">
        <v>1.72</v>
      </c>
      <c r="H53" s="93">
        <v>699.49</v>
      </c>
      <c r="I53" s="88">
        <f>VLOOKUP(D53,'MHO-Analyse'!$C$2:$D$11,2,TRUE)</f>
        <v>304</v>
      </c>
      <c r="J53" s="88">
        <f t="shared" si="0"/>
        <v>87.653333333333336</v>
      </c>
    </row>
    <row r="54" spans="1:10" x14ac:dyDescent="0.2">
      <c r="A54" s="94">
        <v>2002139</v>
      </c>
      <c r="B54" s="93" t="s">
        <v>69</v>
      </c>
      <c r="C54" s="144">
        <v>1033</v>
      </c>
      <c r="D54" s="93" t="s">
        <v>12</v>
      </c>
      <c r="E54" s="93" t="s">
        <v>32</v>
      </c>
      <c r="F54" s="93">
        <v>0.68</v>
      </c>
      <c r="G54" s="93">
        <v>0.72</v>
      </c>
      <c r="H54" s="93">
        <v>56.58</v>
      </c>
      <c r="I54" s="88">
        <f>VLOOKUP(D54,'MHO-Analyse'!$C$2:$D$11,2,TRUE)</f>
        <v>254.6</v>
      </c>
      <c r="J54" s="88">
        <f t="shared" si="0"/>
        <v>73.056055555555545</v>
      </c>
    </row>
    <row r="55" spans="1:10" x14ac:dyDescent="0.2">
      <c r="A55" s="94">
        <v>6023034</v>
      </c>
      <c r="B55" s="93" t="s">
        <v>70</v>
      </c>
      <c r="C55" s="144">
        <v>1030</v>
      </c>
      <c r="D55" s="93" t="s">
        <v>20</v>
      </c>
      <c r="E55" s="93" t="s">
        <v>10</v>
      </c>
      <c r="F55" s="93">
        <v>89.54</v>
      </c>
      <c r="G55" s="93">
        <v>18</v>
      </c>
      <c r="H55" s="93">
        <v>690.39</v>
      </c>
      <c r="I55" s="88">
        <f>VLOOKUP(D55,'MHO-Analyse'!$C$2:$D$11,2,TRUE)</f>
        <v>190</v>
      </c>
      <c r="J55" s="88">
        <f t="shared" si="0"/>
        <v>54.361111111111114</v>
      </c>
    </row>
    <row r="56" spans="1:10" x14ac:dyDescent="0.2">
      <c r="A56" s="94">
        <v>2252424</v>
      </c>
      <c r="B56" s="93" t="s">
        <v>71</v>
      </c>
      <c r="C56" s="144">
        <v>1021</v>
      </c>
      <c r="D56" s="93" t="s">
        <v>41</v>
      </c>
      <c r="E56" s="93" t="s">
        <v>10</v>
      </c>
      <c r="F56" s="93">
        <v>21.29</v>
      </c>
      <c r="G56" s="93">
        <v>1.24</v>
      </c>
      <c r="H56" s="93">
        <v>196.51</v>
      </c>
      <c r="I56" s="88">
        <f>VLOOKUP(D56,'MHO-Analyse'!$C$2:$D$11,2,TRUE)</f>
        <v>205.2</v>
      </c>
      <c r="J56" s="88">
        <f t="shared" si="0"/>
        <v>58.196999999999996</v>
      </c>
    </row>
    <row r="57" spans="1:10" x14ac:dyDescent="0.2">
      <c r="A57" s="94">
        <v>2005539</v>
      </c>
      <c r="B57" s="93" t="s">
        <v>72</v>
      </c>
      <c r="C57" s="144">
        <v>1011</v>
      </c>
      <c r="D57" s="93" t="s">
        <v>12</v>
      </c>
      <c r="E57" s="93" t="s">
        <v>32</v>
      </c>
      <c r="F57" s="93">
        <v>3.31</v>
      </c>
      <c r="G57" s="93">
        <v>5.0599999999999996</v>
      </c>
      <c r="H57" s="93">
        <v>232.73</v>
      </c>
      <c r="I57" s="88">
        <f>VLOOKUP(D57,'MHO-Analyse'!$C$2:$D$11,2,TRUE)</f>
        <v>254.6</v>
      </c>
      <c r="J57" s="88">
        <f t="shared" si="0"/>
        <v>71.500166666666672</v>
      </c>
    </row>
    <row r="58" spans="1:10" x14ac:dyDescent="0.2">
      <c r="A58" s="94">
        <v>7011404</v>
      </c>
      <c r="B58" s="93" t="s">
        <v>73</v>
      </c>
      <c r="C58" s="144">
        <v>988</v>
      </c>
      <c r="D58" s="93" t="s">
        <v>20</v>
      </c>
      <c r="E58" s="93" t="s">
        <v>10</v>
      </c>
      <c r="F58" s="93">
        <v>180</v>
      </c>
      <c r="G58" s="93">
        <v>20</v>
      </c>
      <c r="H58" s="93">
        <v>1317.77</v>
      </c>
      <c r="I58" s="88">
        <f>VLOOKUP(D58,'MHO-Analyse'!$C$2:$D$11,2,TRUE)</f>
        <v>190</v>
      </c>
      <c r="J58" s="88">
        <f t="shared" si="0"/>
        <v>52.144444444444446</v>
      </c>
    </row>
    <row r="59" spans="1:10" x14ac:dyDescent="0.2">
      <c r="A59" s="94">
        <v>9253447</v>
      </c>
      <c r="B59" s="93" t="s">
        <v>74</v>
      </c>
      <c r="C59" s="144">
        <v>971</v>
      </c>
      <c r="D59" s="93" t="s">
        <v>12</v>
      </c>
      <c r="E59" s="93" t="s">
        <v>10</v>
      </c>
      <c r="F59" s="93">
        <v>1.38</v>
      </c>
      <c r="G59" s="93">
        <v>3.24</v>
      </c>
      <c r="H59" s="93">
        <v>113.05</v>
      </c>
      <c r="I59" s="88">
        <f>VLOOKUP(D59,'MHO-Analyse'!$C$2:$D$11,2,TRUE)</f>
        <v>254.6</v>
      </c>
      <c r="J59" s="88">
        <f t="shared" si="0"/>
        <v>68.671277777777775</v>
      </c>
    </row>
    <row r="60" spans="1:10" x14ac:dyDescent="0.2">
      <c r="A60" s="94">
        <v>6025425</v>
      </c>
      <c r="B60" s="93" t="s">
        <v>75</v>
      </c>
      <c r="C60" s="144">
        <v>963</v>
      </c>
      <c r="D60" s="93" t="s">
        <v>20</v>
      </c>
      <c r="E60" s="93" t="s">
        <v>32</v>
      </c>
      <c r="F60" s="93">
        <v>10.43</v>
      </c>
      <c r="G60" s="93">
        <v>1</v>
      </c>
      <c r="H60" s="93">
        <v>104.05</v>
      </c>
      <c r="I60" s="88">
        <f>VLOOKUP(D60,'MHO-Analyse'!$C$2:$D$11,2,TRUE)</f>
        <v>190</v>
      </c>
      <c r="J60" s="88">
        <f t="shared" si="0"/>
        <v>50.825000000000003</v>
      </c>
    </row>
    <row r="61" spans="1:10" x14ac:dyDescent="0.2">
      <c r="A61" s="94">
        <v>2207001</v>
      </c>
      <c r="B61" s="93" t="s">
        <v>76</v>
      </c>
      <c r="C61" s="144">
        <v>957</v>
      </c>
      <c r="D61" s="93" t="s">
        <v>41</v>
      </c>
      <c r="E61" s="93" t="s">
        <v>32</v>
      </c>
      <c r="F61" s="93">
        <v>2.23</v>
      </c>
      <c r="G61" s="93">
        <v>0.28999999999999998</v>
      </c>
      <c r="H61" s="93">
        <v>31.69</v>
      </c>
      <c r="I61" s="88">
        <f>VLOOKUP(D61,'MHO-Analyse'!$C$2:$D$11,2,TRUE)</f>
        <v>205.2</v>
      </c>
      <c r="J61" s="88">
        <f t="shared" si="0"/>
        <v>54.548999999999999</v>
      </c>
    </row>
    <row r="62" spans="1:10" x14ac:dyDescent="0.2">
      <c r="A62" s="94">
        <v>9253996</v>
      </c>
      <c r="B62" s="93" t="s">
        <v>77</v>
      </c>
      <c r="C62" s="144">
        <v>951</v>
      </c>
      <c r="D62" s="93" t="s">
        <v>12</v>
      </c>
      <c r="E62" s="93" t="s">
        <v>10</v>
      </c>
      <c r="F62" s="93">
        <v>0.1</v>
      </c>
      <c r="G62" s="93">
        <v>0.32</v>
      </c>
      <c r="H62" s="93">
        <v>229.39</v>
      </c>
      <c r="I62" s="88">
        <f>VLOOKUP(D62,'MHO-Analyse'!$C$2:$D$11,2,TRUE)</f>
        <v>254.6</v>
      </c>
      <c r="J62" s="88">
        <f t="shared" si="0"/>
        <v>67.256833333333333</v>
      </c>
    </row>
    <row r="63" spans="1:10" x14ac:dyDescent="0.2">
      <c r="A63" s="94">
        <v>1252684</v>
      </c>
      <c r="B63" s="93" t="s">
        <v>78</v>
      </c>
      <c r="C63" s="144">
        <v>933</v>
      </c>
      <c r="D63" s="93" t="s">
        <v>79</v>
      </c>
      <c r="E63" s="93" t="s">
        <v>10</v>
      </c>
      <c r="F63" s="93">
        <v>1.29</v>
      </c>
      <c r="G63" s="93">
        <v>3.36</v>
      </c>
      <c r="H63" s="93">
        <v>54.95</v>
      </c>
      <c r="I63" s="88">
        <f>VLOOKUP(D63,'MHO-Analyse'!$C$2:$D$11,2,TRUE)</f>
        <v>380</v>
      </c>
      <c r="J63" s="88">
        <f t="shared" si="0"/>
        <v>98.483333333333334</v>
      </c>
    </row>
    <row r="64" spans="1:10" x14ac:dyDescent="0.2">
      <c r="A64" s="94">
        <v>5002232</v>
      </c>
      <c r="B64" s="93" t="s">
        <v>80</v>
      </c>
      <c r="C64" s="144">
        <v>931</v>
      </c>
      <c r="D64" s="93" t="s">
        <v>20</v>
      </c>
      <c r="E64" s="93" t="s">
        <v>10</v>
      </c>
      <c r="F64" s="93">
        <v>0.69</v>
      </c>
      <c r="G64" s="93">
        <v>0.36</v>
      </c>
      <c r="H64" s="93">
        <v>31.38</v>
      </c>
      <c r="I64" s="88">
        <f>VLOOKUP(D64,'MHO-Analyse'!$C$2:$D$11,2,TRUE)</f>
        <v>190</v>
      </c>
      <c r="J64" s="88">
        <f t="shared" si="0"/>
        <v>49.136111111111113</v>
      </c>
    </row>
    <row r="65" spans="1:10" x14ac:dyDescent="0.2">
      <c r="A65" s="94">
        <v>7011421</v>
      </c>
      <c r="B65" s="93" t="s">
        <v>81</v>
      </c>
      <c r="C65" s="144">
        <v>918</v>
      </c>
      <c r="D65" s="93" t="s">
        <v>82</v>
      </c>
      <c r="E65" s="93" t="s">
        <v>10</v>
      </c>
      <c r="F65" s="93">
        <v>180</v>
      </c>
      <c r="G65" s="93">
        <v>18</v>
      </c>
      <c r="H65" s="93">
        <v>785.41</v>
      </c>
      <c r="I65" s="88">
        <f>VLOOKUP(D65,'MHO-Analyse'!$C$2:$D$11,2,TRUE)</f>
        <v>228</v>
      </c>
      <c r="J65" s="88">
        <f t="shared" si="0"/>
        <v>58.14</v>
      </c>
    </row>
    <row r="66" spans="1:10" x14ac:dyDescent="0.2">
      <c r="A66" s="94">
        <v>9253411</v>
      </c>
      <c r="B66" s="93" t="s">
        <v>83</v>
      </c>
      <c r="C66" s="144">
        <v>908</v>
      </c>
      <c r="D66" s="93" t="s">
        <v>12</v>
      </c>
      <c r="E66" s="93" t="s">
        <v>10</v>
      </c>
      <c r="F66" s="93">
        <v>0.31</v>
      </c>
      <c r="G66" s="93">
        <v>0.68</v>
      </c>
      <c r="H66" s="93">
        <v>28.93</v>
      </c>
      <c r="I66" s="88">
        <f>VLOOKUP(D66,'MHO-Analyse'!$C$2:$D$11,2,TRUE)</f>
        <v>254.6</v>
      </c>
      <c r="J66" s="88">
        <f t="shared" ref="J66:J129" si="1">(C66*I66)/3600</f>
        <v>64.215777777777774</v>
      </c>
    </row>
    <row r="67" spans="1:10" x14ac:dyDescent="0.2">
      <c r="A67" s="94">
        <v>8010153</v>
      </c>
      <c r="B67" s="93" t="s">
        <v>84</v>
      </c>
      <c r="C67" s="144">
        <v>898</v>
      </c>
      <c r="D67" s="93" t="s">
        <v>20</v>
      </c>
      <c r="E67" s="93" t="s">
        <v>10</v>
      </c>
      <c r="F67" s="93">
        <v>138.24</v>
      </c>
      <c r="G67" s="93">
        <v>14.5</v>
      </c>
      <c r="H67" s="93">
        <v>2621.08</v>
      </c>
      <c r="I67" s="88">
        <f>VLOOKUP(D67,'MHO-Analyse'!$C$2:$D$11,2,TRUE)</f>
        <v>190</v>
      </c>
      <c r="J67" s="88">
        <f t="shared" si="1"/>
        <v>47.394444444444446</v>
      </c>
    </row>
    <row r="68" spans="1:10" x14ac:dyDescent="0.2">
      <c r="A68" s="94">
        <v>2044159</v>
      </c>
      <c r="B68" s="93" t="s">
        <v>85</v>
      </c>
      <c r="C68" s="144">
        <v>893</v>
      </c>
      <c r="D68" s="93" t="s">
        <v>16</v>
      </c>
      <c r="E68" s="93" t="s">
        <v>32</v>
      </c>
      <c r="F68" s="93">
        <v>1.1399999999999999</v>
      </c>
      <c r="G68" s="93">
        <v>4.42</v>
      </c>
      <c r="H68" s="93">
        <v>429.95</v>
      </c>
      <c r="I68" s="88">
        <f>VLOOKUP(D68,'MHO-Analyse'!$C$2:$D$11,2,TRUE)</f>
        <v>304</v>
      </c>
      <c r="J68" s="88">
        <f t="shared" si="1"/>
        <v>75.408888888888896</v>
      </c>
    </row>
    <row r="69" spans="1:10" x14ac:dyDescent="0.2">
      <c r="A69" s="94">
        <v>2002189</v>
      </c>
      <c r="B69" s="93" t="s">
        <v>86</v>
      </c>
      <c r="C69" s="144">
        <v>883</v>
      </c>
      <c r="D69" s="93" t="s">
        <v>12</v>
      </c>
      <c r="E69" s="93" t="s">
        <v>32</v>
      </c>
      <c r="F69" s="93">
        <v>0.52</v>
      </c>
      <c r="G69" s="93">
        <v>0.68</v>
      </c>
      <c r="H69" s="93">
        <v>55.86</v>
      </c>
      <c r="I69" s="88">
        <f>VLOOKUP(D69,'MHO-Analyse'!$C$2:$D$11,2,TRUE)</f>
        <v>254.6</v>
      </c>
      <c r="J69" s="88">
        <f t="shared" si="1"/>
        <v>62.447722222222218</v>
      </c>
    </row>
    <row r="70" spans="1:10" x14ac:dyDescent="0.2">
      <c r="A70" s="94">
        <v>7539037</v>
      </c>
      <c r="B70" s="93" t="s">
        <v>87</v>
      </c>
      <c r="C70" s="144">
        <v>880</v>
      </c>
      <c r="D70" s="93" t="s">
        <v>16</v>
      </c>
      <c r="E70" s="93" t="s">
        <v>10</v>
      </c>
      <c r="F70" s="93">
        <v>4.7300000000000004</v>
      </c>
      <c r="G70" s="93">
        <v>0.71</v>
      </c>
      <c r="H70" s="93">
        <v>28.2</v>
      </c>
      <c r="I70" s="88">
        <f>VLOOKUP(D70,'MHO-Analyse'!$C$2:$D$11,2,TRUE)</f>
        <v>304</v>
      </c>
      <c r="J70" s="88">
        <f t="shared" si="1"/>
        <v>74.311111111111117</v>
      </c>
    </row>
    <row r="71" spans="1:10" x14ac:dyDescent="0.2">
      <c r="A71" s="94">
        <v>6192494</v>
      </c>
      <c r="B71" s="93" t="s">
        <v>88</v>
      </c>
      <c r="C71" s="144">
        <v>879</v>
      </c>
      <c r="D71" s="93" t="s">
        <v>20</v>
      </c>
      <c r="E71" s="93" t="s">
        <v>10</v>
      </c>
      <c r="F71" s="93">
        <v>86.2</v>
      </c>
      <c r="G71" s="93">
        <v>13.8</v>
      </c>
      <c r="H71" s="93">
        <v>1104.8900000000001</v>
      </c>
      <c r="I71" s="88">
        <f>VLOOKUP(D71,'MHO-Analyse'!$C$2:$D$11,2,TRUE)</f>
        <v>190</v>
      </c>
      <c r="J71" s="88">
        <f t="shared" si="1"/>
        <v>46.391666666666666</v>
      </c>
    </row>
    <row r="72" spans="1:10" x14ac:dyDescent="0.2">
      <c r="A72" s="94">
        <v>1252699</v>
      </c>
      <c r="B72" s="93" t="s">
        <v>89</v>
      </c>
      <c r="C72" s="144">
        <v>870</v>
      </c>
      <c r="D72" s="93" t="s">
        <v>79</v>
      </c>
      <c r="E72" s="93" t="s">
        <v>10</v>
      </c>
      <c r="F72" s="93">
        <v>2.2000000000000002</v>
      </c>
      <c r="G72" s="93">
        <v>4.5599999999999996</v>
      </c>
      <c r="H72" s="93">
        <v>78.34</v>
      </c>
      <c r="I72" s="88">
        <f>VLOOKUP(D72,'MHO-Analyse'!$C$2:$D$11,2,TRUE)</f>
        <v>380</v>
      </c>
      <c r="J72" s="88">
        <f t="shared" si="1"/>
        <v>91.833333333333329</v>
      </c>
    </row>
    <row r="73" spans="1:10" x14ac:dyDescent="0.2">
      <c r="A73" s="94">
        <v>2255534</v>
      </c>
      <c r="B73" s="93" t="s">
        <v>90</v>
      </c>
      <c r="C73" s="144">
        <v>869</v>
      </c>
      <c r="D73" s="93" t="s">
        <v>41</v>
      </c>
      <c r="E73" s="93" t="s">
        <v>10</v>
      </c>
      <c r="F73" s="93">
        <v>31</v>
      </c>
      <c r="G73" s="93">
        <v>3.42</v>
      </c>
      <c r="H73" s="93">
        <v>956.18</v>
      </c>
      <c r="I73" s="88">
        <f>VLOOKUP(D73,'MHO-Analyse'!$C$2:$D$11,2,TRUE)</f>
        <v>205.2</v>
      </c>
      <c r="J73" s="88">
        <f t="shared" si="1"/>
        <v>49.532999999999994</v>
      </c>
    </row>
    <row r="74" spans="1:10" x14ac:dyDescent="0.2">
      <c r="A74" s="94">
        <v>4245007</v>
      </c>
      <c r="B74" s="93" t="s">
        <v>91</v>
      </c>
      <c r="C74" s="144">
        <v>864</v>
      </c>
      <c r="D74" s="93" t="s">
        <v>41</v>
      </c>
      <c r="E74" s="93" t="s">
        <v>10</v>
      </c>
      <c r="F74" s="93">
        <v>36.61</v>
      </c>
      <c r="G74" s="93">
        <v>5.92</v>
      </c>
      <c r="H74" s="93">
        <v>2660.7</v>
      </c>
      <c r="I74" s="88">
        <f>VLOOKUP(D74,'MHO-Analyse'!$C$2:$D$11,2,TRUE)</f>
        <v>205.2</v>
      </c>
      <c r="J74" s="88">
        <f t="shared" si="1"/>
        <v>49.247999999999998</v>
      </c>
    </row>
    <row r="75" spans="1:10" x14ac:dyDescent="0.2">
      <c r="A75" s="94">
        <v>2004924</v>
      </c>
      <c r="B75" s="93" t="s">
        <v>92</v>
      </c>
      <c r="C75" s="144">
        <v>863</v>
      </c>
      <c r="D75" s="93" t="s">
        <v>12</v>
      </c>
      <c r="E75" s="93" t="s">
        <v>59</v>
      </c>
      <c r="F75" s="93">
        <v>0.33</v>
      </c>
      <c r="G75" s="93">
        <v>0.6</v>
      </c>
      <c r="H75" s="93">
        <v>38.93</v>
      </c>
      <c r="I75" s="88">
        <f>VLOOKUP(D75,'MHO-Analyse'!$C$2:$D$11,2,TRUE)</f>
        <v>254.6</v>
      </c>
      <c r="J75" s="88">
        <f t="shared" si="1"/>
        <v>61.033277777777776</v>
      </c>
    </row>
    <row r="76" spans="1:10" x14ac:dyDescent="0.2">
      <c r="A76" s="94">
        <v>7011441</v>
      </c>
      <c r="B76" s="93" t="s">
        <v>93</v>
      </c>
      <c r="C76" s="144">
        <v>856</v>
      </c>
      <c r="D76" s="93" t="s">
        <v>82</v>
      </c>
      <c r="E76" s="93" t="s">
        <v>32</v>
      </c>
      <c r="F76" s="93">
        <v>147.4</v>
      </c>
      <c r="G76" s="93">
        <v>26</v>
      </c>
      <c r="H76" s="93">
        <v>1001.86</v>
      </c>
      <c r="I76" s="88">
        <f>VLOOKUP(D76,'MHO-Analyse'!$C$2:$D$11,2,TRUE)</f>
        <v>228</v>
      </c>
      <c r="J76" s="88">
        <f t="shared" si="1"/>
        <v>54.213333333333331</v>
      </c>
    </row>
    <row r="77" spans="1:10" x14ac:dyDescent="0.2">
      <c r="A77" s="94">
        <v>7011543</v>
      </c>
      <c r="B77" s="93" t="s">
        <v>94</v>
      </c>
      <c r="C77" s="144">
        <v>856</v>
      </c>
      <c r="D77" s="93" t="s">
        <v>82</v>
      </c>
      <c r="E77" s="93" t="s">
        <v>32</v>
      </c>
      <c r="F77" s="93">
        <v>12.19</v>
      </c>
      <c r="G77" s="93">
        <v>5.85</v>
      </c>
      <c r="H77" s="93">
        <v>146.27000000000001</v>
      </c>
      <c r="I77" s="88">
        <f>VLOOKUP(D77,'MHO-Analyse'!$C$2:$D$11,2,TRUE)</f>
        <v>228</v>
      </c>
      <c r="J77" s="88">
        <f t="shared" si="1"/>
        <v>54.213333333333331</v>
      </c>
    </row>
    <row r="78" spans="1:10" x14ac:dyDescent="0.2">
      <c r="A78" s="94">
        <v>6023672</v>
      </c>
      <c r="B78" s="93" t="s">
        <v>95</v>
      </c>
      <c r="C78" s="144">
        <v>848</v>
      </c>
      <c r="D78" s="93" t="s">
        <v>82</v>
      </c>
      <c r="E78" s="93" t="s">
        <v>10</v>
      </c>
      <c r="F78" s="93">
        <v>91.18</v>
      </c>
      <c r="G78" s="93">
        <v>22.17</v>
      </c>
      <c r="H78" s="93">
        <v>843.39</v>
      </c>
      <c r="I78" s="88">
        <f>VLOOKUP(D78,'MHO-Analyse'!$C$2:$D$11,2,TRUE)</f>
        <v>228</v>
      </c>
      <c r="J78" s="88">
        <f t="shared" si="1"/>
        <v>53.706666666666663</v>
      </c>
    </row>
    <row r="79" spans="1:10" x14ac:dyDescent="0.2">
      <c r="A79" s="94">
        <v>6191938</v>
      </c>
      <c r="B79" s="93" t="s">
        <v>96</v>
      </c>
      <c r="C79" s="144">
        <v>848</v>
      </c>
      <c r="D79" s="93" t="s">
        <v>20</v>
      </c>
      <c r="E79" s="93" t="s">
        <v>10</v>
      </c>
      <c r="F79" s="93">
        <v>86.2</v>
      </c>
      <c r="G79" s="93">
        <v>13.8</v>
      </c>
      <c r="H79" s="93">
        <v>1567.47</v>
      </c>
      <c r="I79" s="88">
        <f>VLOOKUP(D79,'MHO-Analyse'!$C$2:$D$11,2,TRUE)</f>
        <v>190</v>
      </c>
      <c r="J79" s="88">
        <f t="shared" si="1"/>
        <v>44.755555555555553</v>
      </c>
    </row>
    <row r="80" spans="1:10" x14ac:dyDescent="0.2">
      <c r="A80" s="94">
        <v>3227705</v>
      </c>
      <c r="B80" s="93" t="s">
        <v>97</v>
      </c>
      <c r="C80" s="144">
        <v>844</v>
      </c>
      <c r="D80" s="93" t="s">
        <v>41</v>
      </c>
      <c r="E80" s="93" t="s">
        <v>10</v>
      </c>
      <c r="F80" s="93">
        <v>182.52</v>
      </c>
      <c r="G80" s="93">
        <v>6.72</v>
      </c>
      <c r="H80" s="93">
        <v>1036.75</v>
      </c>
      <c r="I80" s="88">
        <f>VLOOKUP(D80,'MHO-Analyse'!$C$2:$D$11,2,TRUE)</f>
        <v>205.2</v>
      </c>
      <c r="J80" s="88">
        <f t="shared" si="1"/>
        <v>48.107999999999997</v>
      </c>
    </row>
    <row r="81" spans="1:10" x14ac:dyDescent="0.2">
      <c r="A81" s="94">
        <v>9254008</v>
      </c>
      <c r="B81" s="93" t="s">
        <v>98</v>
      </c>
      <c r="C81" s="144">
        <v>840</v>
      </c>
      <c r="D81" s="93" t="s">
        <v>12</v>
      </c>
      <c r="E81" s="93" t="s">
        <v>10</v>
      </c>
      <c r="F81" s="93">
        <v>4.8</v>
      </c>
      <c r="G81" s="93">
        <v>3.8</v>
      </c>
      <c r="H81" s="93">
        <v>282.83999999999997</v>
      </c>
      <c r="I81" s="88">
        <f>VLOOKUP(D81,'MHO-Analyse'!$C$2:$D$11,2,TRUE)</f>
        <v>254.6</v>
      </c>
      <c r="J81" s="88">
        <f t="shared" si="1"/>
        <v>59.406666666666666</v>
      </c>
    </row>
    <row r="82" spans="1:10" x14ac:dyDescent="0.2">
      <c r="A82" s="94">
        <v>3358309</v>
      </c>
      <c r="B82" s="93" t="s">
        <v>99</v>
      </c>
      <c r="C82" s="144">
        <v>827</v>
      </c>
      <c r="D82" s="93" t="s">
        <v>16</v>
      </c>
      <c r="E82" s="93" t="s">
        <v>10</v>
      </c>
      <c r="F82" s="93">
        <v>167.75</v>
      </c>
      <c r="G82" s="93">
        <v>30</v>
      </c>
      <c r="H82" s="93">
        <v>1721.74</v>
      </c>
      <c r="I82" s="88">
        <f>VLOOKUP(D82,'MHO-Analyse'!$C$2:$D$11,2,TRUE)</f>
        <v>304</v>
      </c>
      <c r="J82" s="88">
        <f t="shared" si="1"/>
        <v>69.835555555555558</v>
      </c>
    </row>
    <row r="83" spans="1:10" x14ac:dyDescent="0.2">
      <c r="A83" s="94">
        <v>9253428</v>
      </c>
      <c r="B83" s="93" t="s">
        <v>100</v>
      </c>
      <c r="C83" s="144">
        <v>820</v>
      </c>
      <c r="D83" s="93" t="s">
        <v>12</v>
      </c>
      <c r="E83" s="93" t="s">
        <v>32</v>
      </c>
      <c r="F83" s="93">
        <v>0.69</v>
      </c>
      <c r="G83" s="93">
        <v>0.66</v>
      </c>
      <c r="H83" s="93">
        <v>26.28</v>
      </c>
      <c r="I83" s="88">
        <f>VLOOKUP(D83,'MHO-Analyse'!$C$2:$D$11,2,TRUE)</f>
        <v>254.6</v>
      </c>
      <c r="J83" s="88">
        <f t="shared" si="1"/>
        <v>57.992222222222225</v>
      </c>
    </row>
    <row r="84" spans="1:10" x14ac:dyDescent="0.2">
      <c r="A84" s="94">
        <v>2214043</v>
      </c>
      <c r="B84" s="93" t="s">
        <v>101</v>
      </c>
      <c r="C84" s="144">
        <v>819</v>
      </c>
      <c r="D84" s="93" t="s">
        <v>41</v>
      </c>
      <c r="E84" s="93" t="s">
        <v>32</v>
      </c>
      <c r="F84" s="93">
        <v>1.26</v>
      </c>
      <c r="G84" s="93">
        <v>0.24</v>
      </c>
      <c r="H84" s="93">
        <v>39.36</v>
      </c>
      <c r="I84" s="88">
        <f>VLOOKUP(D84,'MHO-Analyse'!$C$2:$D$11,2,TRUE)</f>
        <v>205.2</v>
      </c>
      <c r="J84" s="88">
        <f t="shared" si="1"/>
        <v>46.683</v>
      </c>
    </row>
    <row r="85" spans="1:10" x14ac:dyDescent="0.2">
      <c r="A85" s="94">
        <v>9253652</v>
      </c>
      <c r="B85" s="93" t="s">
        <v>102</v>
      </c>
      <c r="C85" s="144">
        <v>818</v>
      </c>
      <c r="D85" s="93" t="s">
        <v>12</v>
      </c>
      <c r="E85" s="93" t="s">
        <v>10</v>
      </c>
      <c r="F85" s="93">
        <v>1.17</v>
      </c>
      <c r="G85" s="93">
        <v>1.45</v>
      </c>
      <c r="H85" s="93">
        <v>73.75</v>
      </c>
      <c r="I85" s="88">
        <f>VLOOKUP(D85,'MHO-Analyse'!$C$2:$D$11,2,TRUE)</f>
        <v>254.6</v>
      </c>
      <c r="J85" s="88">
        <f t="shared" si="1"/>
        <v>57.850777777777772</v>
      </c>
    </row>
    <row r="86" spans="1:10" x14ac:dyDescent="0.2">
      <c r="A86" s="94">
        <v>8522303</v>
      </c>
      <c r="B86" s="93" t="s">
        <v>103</v>
      </c>
      <c r="C86" s="144">
        <v>817</v>
      </c>
      <c r="D86" s="93" t="s">
        <v>16</v>
      </c>
      <c r="E86" s="93" t="s">
        <v>10</v>
      </c>
      <c r="F86" s="93">
        <v>1.5</v>
      </c>
      <c r="G86" s="93">
        <v>0.57999999999999996</v>
      </c>
      <c r="H86" s="93">
        <v>481.01</v>
      </c>
      <c r="I86" s="88">
        <f>VLOOKUP(D86,'MHO-Analyse'!$C$2:$D$11,2,TRUE)</f>
        <v>304</v>
      </c>
      <c r="J86" s="88">
        <f t="shared" si="1"/>
        <v>68.99111111111111</v>
      </c>
    </row>
    <row r="87" spans="1:10" x14ac:dyDescent="0.2">
      <c r="A87" s="94">
        <v>7011405</v>
      </c>
      <c r="B87" s="93" t="s">
        <v>104</v>
      </c>
      <c r="C87" s="144">
        <v>815</v>
      </c>
      <c r="D87" s="93" t="s">
        <v>82</v>
      </c>
      <c r="E87" s="93" t="s">
        <v>10</v>
      </c>
      <c r="F87" s="93">
        <v>240</v>
      </c>
      <c r="G87" s="93">
        <v>23</v>
      </c>
      <c r="H87" s="93">
        <v>1262.26</v>
      </c>
      <c r="I87" s="88">
        <f>VLOOKUP(D87,'MHO-Analyse'!$C$2:$D$11,2,TRUE)</f>
        <v>228</v>
      </c>
      <c r="J87" s="88">
        <f t="shared" si="1"/>
        <v>51.616666666666667</v>
      </c>
    </row>
    <row r="88" spans="1:10" x14ac:dyDescent="0.2">
      <c r="A88" s="94">
        <v>1252689</v>
      </c>
      <c r="B88" s="93" t="s">
        <v>105</v>
      </c>
      <c r="C88" s="144">
        <v>812</v>
      </c>
      <c r="D88" s="93" t="s">
        <v>9</v>
      </c>
      <c r="E88" s="93" t="s">
        <v>10</v>
      </c>
      <c r="F88" s="93">
        <v>1.8</v>
      </c>
      <c r="G88" s="93">
        <v>3.9</v>
      </c>
      <c r="H88" s="93">
        <v>64.58</v>
      </c>
      <c r="I88" s="88">
        <f>VLOOKUP(D88,'MHO-Analyse'!$C$2:$D$11,2,TRUE)</f>
        <v>380</v>
      </c>
      <c r="J88" s="88">
        <f t="shared" si="1"/>
        <v>85.711111111111109</v>
      </c>
    </row>
    <row r="89" spans="1:10" x14ac:dyDescent="0.2">
      <c r="A89" s="94">
        <v>9403498</v>
      </c>
      <c r="B89" s="93" t="s">
        <v>106</v>
      </c>
      <c r="C89" s="144">
        <v>809</v>
      </c>
      <c r="D89" s="93" t="s">
        <v>9</v>
      </c>
      <c r="E89" s="93" t="s">
        <v>10</v>
      </c>
      <c r="F89" s="93">
        <v>10.17</v>
      </c>
      <c r="G89" s="93">
        <v>0.46</v>
      </c>
      <c r="H89" s="93">
        <v>35.93</v>
      </c>
      <c r="I89" s="88">
        <f>VLOOKUP(D89,'MHO-Analyse'!$C$2:$D$11,2,TRUE)</f>
        <v>380</v>
      </c>
      <c r="J89" s="88">
        <f t="shared" si="1"/>
        <v>85.394444444444446</v>
      </c>
    </row>
    <row r="90" spans="1:10" x14ac:dyDescent="0.2">
      <c r="A90" s="94">
        <v>7011403</v>
      </c>
      <c r="B90" s="93" t="s">
        <v>107</v>
      </c>
      <c r="C90" s="144">
        <v>807</v>
      </c>
      <c r="D90" s="93" t="s">
        <v>20</v>
      </c>
      <c r="E90" s="93" t="s">
        <v>32</v>
      </c>
      <c r="F90" s="93">
        <v>100</v>
      </c>
      <c r="G90" s="93">
        <v>21.6</v>
      </c>
      <c r="H90" s="93">
        <v>1006.6</v>
      </c>
      <c r="I90" s="88">
        <f>VLOOKUP(D90,'MHO-Analyse'!$C$2:$D$11,2,TRUE)</f>
        <v>190</v>
      </c>
      <c r="J90" s="88">
        <f t="shared" si="1"/>
        <v>42.591666666666669</v>
      </c>
    </row>
    <row r="91" spans="1:10" x14ac:dyDescent="0.2">
      <c r="A91" s="94">
        <v>2002179</v>
      </c>
      <c r="B91" s="93" t="s">
        <v>108</v>
      </c>
      <c r="C91" s="144">
        <v>803</v>
      </c>
      <c r="D91" s="93" t="s">
        <v>12</v>
      </c>
      <c r="E91" s="93" t="s">
        <v>32</v>
      </c>
      <c r="F91" s="93">
        <v>0.5</v>
      </c>
      <c r="G91" s="93">
        <v>0.6</v>
      </c>
      <c r="H91" s="93">
        <v>52.47</v>
      </c>
      <c r="I91" s="88">
        <f>VLOOKUP(D91,'MHO-Analyse'!$C$2:$D$11,2,TRUE)</f>
        <v>254.6</v>
      </c>
      <c r="J91" s="88">
        <f t="shared" si="1"/>
        <v>56.789944444444444</v>
      </c>
    </row>
    <row r="92" spans="1:10" x14ac:dyDescent="0.2">
      <c r="A92" s="94">
        <v>3210046</v>
      </c>
      <c r="B92" s="93" t="s">
        <v>109</v>
      </c>
      <c r="C92" s="144">
        <v>800</v>
      </c>
      <c r="D92" s="93" t="s">
        <v>41</v>
      </c>
      <c r="E92" s="93" t="s">
        <v>10</v>
      </c>
      <c r="F92" s="93">
        <v>36.799999999999997</v>
      </c>
      <c r="G92" s="93">
        <v>1.85</v>
      </c>
      <c r="H92" s="93">
        <v>414.7</v>
      </c>
      <c r="I92" s="88">
        <f>VLOOKUP(D92,'MHO-Analyse'!$C$2:$D$11,2,TRUE)</f>
        <v>205.2</v>
      </c>
      <c r="J92" s="88">
        <f t="shared" si="1"/>
        <v>45.6</v>
      </c>
    </row>
    <row r="93" spans="1:10" x14ac:dyDescent="0.2">
      <c r="A93" s="94">
        <v>9253414</v>
      </c>
      <c r="B93" s="93" t="s">
        <v>110</v>
      </c>
      <c r="C93" s="144">
        <v>800</v>
      </c>
      <c r="D93" s="93" t="s">
        <v>12</v>
      </c>
      <c r="E93" s="93" t="s">
        <v>10</v>
      </c>
      <c r="F93" s="93">
        <v>0.44</v>
      </c>
      <c r="G93" s="93">
        <v>1.04</v>
      </c>
      <c r="H93" s="93">
        <v>37.08</v>
      </c>
      <c r="I93" s="88">
        <f>VLOOKUP(D93,'MHO-Analyse'!$C$2:$D$11,2,TRUE)</f>
        <v>254.6</v>
      </c>
      <c r="J93" s="88">
        <f t="shared" si="1"/>
        <v>56.577777777777776</v>
      </c>
    </row>
    <row r="94" spans="1:10" x14ac:dyDescent="0.2">
      <c r="A94" s="94">
        <v>8364057</v>
      </c>
      <c r="B94" s="93" t="s">
        <v>111</v>
      </c>
      <c r="C94" s="144">
        <v>794</v>
      </c>
      <c r="D94" s="93" t="s">
        <v>20</v>
      </c>
      <c r="E94" s="93" t="s">
        <v>10</v>
      </c>
      <c r="F94" s="93">
        <v>1.6</v>
      </c>
      <c r="G94" s="93">
        <v>0.17</v>
      </c>
      <c r="H94" s="93">
        <v>14.03</v>
      </c>
      <c r="I94" s="88">
        <f>VLOOKUP(D94,'MHO-Analyse'!$C$2:$D$11,2,TRUE)</f>
        <v>190</v>
      </c>
      <c r="J94" s="88">
        <f t="shared" si="1"/>
        <v>41.905555555555559</v>
      </c>
    </row>
    <row r="95" spans="1:10" x14ac:dyDescent="0.2">
      <c r="A95" s="94">
        <v>7010503</v>
      </c>
      <c r="B95" s="93" t="s">
        <v>112</v>
      </c>
      <c r="C95" s="144">
        <v>791</v>
      </c>
      <c r="D95" s="93" t="s">
        <v>82</v>
      </c>
      <c r="E95" s="93" t="s">
        <v>10</v>
      </c>
      <c r="F95" s="93">
        <v>121.28</v>
      </c>
      <c r="G95" s="93">
        <v>27.5</v>
      </c>
      <c r="H95" s="93">
        <v>1022.29</v>
      </c>
      <c r="I95" s="88">
        <f>VLOOKUP(D95,'MHO-Analyse'!$C$2:$D$11,2,TRUE)</f>
        <v>228</v>
      </c>
      <c r="J95" s="88">
        <f t="shared" si="1"/>
        <v>50.096666666666664</v>
      </c>
    </row>
    <row r="96" spans="1:10" x14ac:dyDescent="0.2">
      <c r="A96" s="94">
        <v>3358416</v>
      </c>
      <c r="B96" s="93" t="s">
        <v>113</v>
      </c>
      <c r="C96" s="144">
        <v>788</v>
      </c>
      <c r="D96" s="93" t="s">
        <v>9</v>
      </c>
      <c r="E96" s="93" t="s">
        <v>10</v>
      </c>
      <c r="F96" s="93">
        <v>10.08</v>
      </c>
      <c r="G96" s="93">
        <v>13.5</v>
      </c>
      <c r="H96" s="93">
        <v>751.64</v>
      </c>
      <c r="I96" s="88">
        <f>VLOOKUP(D96,'MHO-Analyse'!$C$2:$D$11,2,TRUE)</f>
        <v>380</v>
      </c>
      <c r="J96" s="88">
        <f t="shared" si="1"/>
        <v>83.177777777777777</v>
      </c>
    </row>
    <row r="97" spans="1:10" x14ac:dyDescent="0.2">
      <c r="A97" s="94">
        <v>9253224</v>
      </c>
      <c r="B97" s="93" t="s">
        <v>114</v>
      </c>
      <c r="C97" s="144">
        <v>788</v>
      </c>
      <c r="D97" s="93" t="s">
        <v>12</v>
      </c>
      <c r="E97" s="93" t="s">
        <v>10</v>
      </c>
      <c r="F97" s="93">
        <v>0.95</v>
      </c>
      <c r="G97" s="93">
        <v>1.49</v>
      </c>
      <c r="H97" s="93">
        <v>77.650000000000006</v>
      </c>
      <c r="I97" s="88">
        <f>VLOOKUP(D97,'MHO-Analyse'!$C$2:$D$11,2,TRUE)</f>
        <v>254.6</v>
      </c>
      <c r="J97" s="88">
        <f t="shared" si="1"/>
        <v>55.729111111111109</v>
      </c>
    </row>
    <row r="98" spans="1:10" x14ac:dyDescent="0.2">
      <c r="A98" s="94">
        <v>9253445</v>
      </c>
      <c r="B98" s="93" t="s">
        <v>115</v>
      </c>
      <c r="C98" s="144">
        <v>783</v>
      </c>
      <c r="D98" s="93" t="s">
        <v>12</v>
      </c>
      <c r="E98" s="93" t="s">
        <v>32</v>
      </c>
      <c r="F98" s="93">
        <v>0.88</v>
      </c>
      <c r="G98" s="93">
        <v>1.66</v>
      </c>
      <c r="H98" s="93">
        <v>63.36</v>
      </c>
      <c r="I98" s="88">
        <f>VLOOKUP(D98,'MHO-Analyse'!$C$2:$D$11,2,TRUE)</f>
        <v>254.6</v>
      </c>
      <c r="J98" s="88">
        <f t="shared" si="1"/>
        <v>55.375499999999995</v>
      </c>
    </row>
    <row r="99" spans="1:10" x14ac:dyDescent="0.2">
      <c r="A99" s="94">
        <v>3356926</v>
      </c>
      <c r="B99" s="93" t="s">
        <v>116</v>
      </c>
      <c r="C99" s="144">
        <v>778</v>
      </c>
      <c r="D99" s="93" t="s">
        <v>41</v>
      </c>
      <c r="E99" s="93" t="s">
        <v>32</v>
      </c>
      <c r="F99" s="93">
        <v>63</v>
      </c>
      <c r="G99" s="93">
        <v>3.55</v>
      </c>
      <c r="H99" s="93">
        <v>383.47</v>
      </c>
      <c r="I99" s="88">
        <f>VLOOKUP(D99,'MHO-Analyse'!$C$2:$D$11,2,TRUE)</f>
        <v>205.2</v>
      </c>
      <c r="J99" s="88">
        <f t="shared" si="1"/>
        <v>44.345999999999997</v>
      </c>
    </row>
    <row r="100" spans="1:10" x14ac:dyDescent="0.2">
      <c r="A100" s="94">
        <v>3401051</v>
      </c>
      <c r="B100" s="93" t="s">
        <v>117</v>
      </c>
      <c r="C100" s="144">
        <v>777</v>
      </c>
      <c r="D100" s="93" t="s">
        <v>41</v>
      </c>
      <c r="E100" s="93" t="s">
        <v>10</v>
      </c>
      <c r="F100" s="93">
        <v>13.07</v>
      </c>
      <c r="G100" s="93">
        <v>4.38</v>
      </c>
      <c r="H100" s="93">
        <v>723.85</v>
      </c>
      <c r="I100" s="88">
        <f>VLOOKUP(D100,'MHO-Analyse'!$C$2:$D$11,2,TRUE)</f>
        <v>205.2</v>
      </c>
      <c r="J100" s="88">
        <f t="shared" si="1"/>
        <v>44.289000000000001</v>
      </c>
    </row>
    <row r="101" spans="1:10" x14ac:dyDescent="0.2">
      <c r="A101" s="94">
        <v>6002241</v>
      </c>
      <c r="B101" s="93" t="s">
        <v>118</v>
      </c>
      <c r="C101" s="144">
        <v>773</v>
      </c>
      <c r="D101" s="93" t="s">
        <v>20</v>
      </c>
      <c r="E101" s="93" t="s">
        <v>32</v>
      </c>
      <c r="F101" s="93">
        <v>168.64</v>
      </c>
      <c r="G101" s="93">
        <v>33.33</v>
      </c>
      <c r="H101" s="93">
        <v>1468.16</v>
      </c>
      <c r="I101" s="88">
        <f>VLOOKUP(D101,'MHO-Analyse'!$C$2:$D$11,2,TRUE)</f>
        <v>190</v>
      </c>
      <c r="J101" s="88">
        <f t="shared" si="1"/>
        <v>40.797222222222224</v>
      </c>
    </row>
    <row r="102" spans="1:10" x14ac:dyDescent="0.2">
      <c r="A102" s="94">
        <v>9403497</v>
      </c>
      <c r="B102" s="93" t="s">
        <v>119</v>
      </c>
      <c r="C102" s="144">
        <v>770</v>
      </c>
      <c r="D102" s="93" t="s">
        <v>9</v>
      </c>
      <c r="E102" s="93" t="s">
        <v>10</v>
      </c>
      <c r="F102" s="93">
        <v>9.0399999999999991</v>
      </c>
      <c r="G102" s="93">
        <v>0.41</v>
      </c>
      <c r="H102" s="93">
        <v>30.84</v>
      </c>
      <c r="I102" s="88">
        <f>VLOOKUP(D102,'MHO-Analyse'!$C$2:$D$11,2,TRUE)</f>
        <v>380</v>
      </c>
      <c r="J102" s="88">
        <f t="shared" si="1"/>
        <v>81.277777777777771</v>
      </c>
    </row>
    <row r="103" spans="1:10" x14ac:dyDescent="0.2">
      <c r="A103" s="94">
        <v>2251669</v>
      </c>
      <c r="B103" s="93" t="s">
        <v>120</v>
      </c>
      <c r="C103" s="144">
        <v>768</v>
      </c>
      <c r="D103" s="93" t="s">
        <v>41</v>
      </c>
      <c r="E103" s="93" t="s">
        <v>32</v>
      </c>
      <c r="F103" s="93">
        <v>44</v>
      </c>
      <c r="G103" s="93">
        <v>3.45</v>
      </c>
      <c r="H103" s="93">
        <v>403.59</v>
      </c>
      <c r="I103" s="88">
        <f>VLOOKUP(D103,'MHO-Analyse'!$C$2:$D$11,2,TRUE)</f>
        <v>205.2</v>
      </c>
      <c r="J103" s="88">
        <f t="shared" si="1"/>
        <v>43.775999999999996</v>
      </c>
    </row>
    <row r="104" spans="1:10" x14ac:dyDescent="0.2">
      <c r="A104" s="94">
        <v>5083705</v>
      </c>
      <c r="B104" s="93" t="s">
        <v>121</v>
      </c>
      <c r="C104" s="144">
        <v>763</v>
      </c>
      <c r="D104" s="93" t="s">
        <v>20</v>
      </c>
      <c r="E104" s="93" t="s">
        <v>10</v>
      </c>
      <c r="F104" s="93">
        <v>1.9</v>
      </c>
      <c r="G104" s="93">
        <v>0.21</v>
      </c>
      <c r="H104" s="93">
        <v>21.63</v>
      </c>
      <c r="I104" s="88">
        <f>VLOOKUP(D104,'MHO-Analyse'!$C$2:$D$11,2,TRUE)</f>
        <v>190</v>
      </c>
      <c r="J104" s="88">
        <f t="shared" si="1"/>
        <v>40.269444444444446</v>
      </c>
    </row>
    <row r="105" spans="1:10" x14ac:dyDescent="0.2">
      <c r="A105" s="94">
        <v>5110081</v>
      </c>
      <c r="B105" s="93" t="s">
        <v>122</v>
      </c>
      <c r="C105" s="144">
        <v>756</v>
      </c>
      <c r="D105" s="93" t="s">
        <v>20</v>
      </c>
      <c r="E105" s="93" t="s">
        <v>10</v>
      </c>
      <c r="F105" s="93">
        <v>1.36</v>
      </c>
      <c r="G105" s="93">
        <v>0.19</v>
      </c>
      <c r="H105" s="93">
        <v>15.98</v>
      </c>
      <c r="I105" s="88">
        <f>VLOOKUP(D105,'MHO-Analyse'!$C$2:$D$11,2,TRUE)</f>
        <v>190</v>
      </c>
      <c r="J105" s="88">
        <f t="shared" si="1"/>
        <v>39.9</v>
      </c>
    </row>
    <row r="106" spans="1:10" x14ac:dyDescent="0.2">
      <c r="A106" s="94">
        <v>2215315</v>
      </c>
      <c r="B106" s="93" t="s">
        <v>123</v>
      </c>
      <c r="C106" s="144">
        <v>755</v>
      </c>
      <c r="D106" s="93" t="s">
        <v>12</v>
      </c>
      <c r="E106" s="93" t="s">
        <v>32</v>
      </c>
      <c r="F106" s="93">
        <v>9.1</v>
      </c>
      <c r="G106" s="93">
        <v>0.64</v>
      </c>
      <c r="H106" s="93">
        <v>56.78</v>
      </c>
      <c r="I106" s="88">
        <f>VLOOKUP(D106,'MHO-Analyse'!$C$2:$D$11,2,TRUE)</f>
        <v>254.6</v>
      </c>
      <c r="J106" s="88">
        <f t="shared" si="1"/>
        <v>53.395277777777778</v>
      </c>
    </row>
    <row r="107" spans="1:10" x14ac:dyDescent="0.2">
      <c r="A107" s="94">
        <v>6020216</v>
      </c>
      <c r="B107" s="93" t="s">
        <v>124</v>
      </c>
      <c r="C107" s="144">
        <v>750</v>
      </c>
      <c r="D107" s="93" t="s">
        <v>20</v>
      </c>
      <c r="E107" s="93" t="s">
        <v>32</v>
      </c>
      <c r="F107" s="93">
        <v>51.3</v>
      </c>
      <c r="G107" s="93">
        <v>15</v>
      </c>
      <c r="H107" s="93">
        <v>306.73</v>
      </c>
      <c r="I107" s="88">
        <f>VLOOKUP(D107,'MHO-Analyse'!$C$2:$D$11,2,TRUE)</f>
        <v>190</v>
      </c>
      <c r="J107" s="88">
        <f t="shared" si="1"/>
        <v>39.583333333333336</v>
      </c>
    </row>
    <row r="108" spans="1:10" x14ac:dyDescent="0.2">
      <c r="A108" s="94">
        <v>3358424</v>
      </c>
      <c r="B108" s="93" t="s">
        <v>125</v>
      </c>
      <c r="C108" s="144">
        <v>747</v>
      </c>
      <c r="D108" s="93" t="s">
        <v>41</v>
      </c>
      <c r="E108" s="93" t="s">
        <v>32</v>
      </c>
      <c r="F108" s="93">
        <v>9.27</v>
      </c>
      <c r="G108" s="93">
        <v>0.86</v>
      </c>
      <c r="H108" s="93">
        <v>422.1</v>
      </c>
      <c r="I108" s="88">
        <f>VLOOKUP(D108,'MHO-Analyse'!$C$2:$D$11,2,TRUE)</f>
        <v>205.2</v>
      </c>
      <c r="J108" s="88">
        <f t="shared" si="1"/>
        <v>42.579000000000001</v>
      </c>
    </row>
    <row r="109" spans="1:10" x14ac:dyDescent="0.2">
      <c r="A109" s="94">
        <v>2003289</v>
      </c>
      <c r="B109" s="93" t="s">
        <v>126</v>
      </c>
      <c r="C109" s="144">
        <v>743</v>
      </c>
      <c r="D109" s="93" t="s">
        <v>12</v>
      </c>
      <c r="E109" s="93" t="s">
        <v>32</v>
      </c>
      <c r="F109" s="93">
        <v>2.2400000000000002</v>
      </c>
      <c r="G109" s="93">
        <v>2.48</v>
      </c>
      <c r="H109" s="93">
        <v>137.1</v>
      </c>
      <c r="I109" s="88">
        <f>VLOOKUP(D109,'MHO-Analyse'!$C$2:$D$11,2,TRUE)</f>
        <v>254.6</v>
      </c>
      <c r="J109" s="88">
        <f t="shared" si="1"/>
        <v>52.546611111111105</v>
      </c>
    </row>
    <row r="110" spans="1:10" x14ac:dyDescent="0.2">
      <c r="A110" s="94">
        <v>2003339</v>
      </c>
      <c r="B110" s="93" t="s">
        <v>127</v>
      </c>
      <c r="C110" s="144">
        <v>730</v>
      </c>
      <c r="D110" s="93" t="s">
        <v>12</v>
      </c>
      <c r="E110" s="93" t="s">
        <v>32</v>
      </c>
      <c r="F110" s="93">
        <v>2.86</v>
      </c>
      <c r="G110" s="93">
        <v>2.82</v>
      </c>
      <c r="H110" s="93">
        <v>156.57</v>
      </c>
      <c r="I110" s="88">
        <f>VLOOKUP(D110,'MHO-Analyse'!$C$2:$D$11,2,TRUE)</f>
        <v>254.6</v>
      </c>
      <c r="J110" s="88">
        <f t="shared" si="1"/>
        <v>51.627222222222223</v>
      </c>
    </row>
    <row r="111" spans="1:10" x14ac:dyDescent="0.2">
      <c r="A111" s="94">
        <v>6002737</v>
      </c>
      <c r="B111" s="93" t="s">
        <v>128</v>
      </c>
      <c r="C111" s="144">
        <v>730</v>
      </c>
      <c r="D111" s="93" t="s">
        <v>20</v>
      </c>
      <c r="E111" s="93" t="s">
        <v>10</v>
      </c>
      <c r="F111" s="93">
        <v>244.95</v>
      </c>
      <c r="G111" s="93">
        <v>41.8</v>
      </c>
      <c r="H111" s="93">
        <v>2849.26</v>
      </c>
      <c r="I111" s="88">
        <f>VLOOKUP(D111,'MHO-Analyse'!$C$2:$D$11,2,TRUE)</f>
        <v>190</v>
      </c>
      <c r="J111" s="88">
        <f t="shared" si="1"/>
        <v>38.527777777777779</v>
      </c>
    </row>
    <row r="112" spans="1:10" x14ac:dyDescent="0.2">
      <c r="A112" s="94">
        <v>6057473</v>
      </c>
      <c r="B112" s="93" t="s">
        <v>129</v>
      </c>
      <c r="C112" s="144">
        <v>722</v>
      </c>
      <c r="D112" s="93" t="s">
        <v>20</v>
      </c>
      <c r="E112" s="93" t="s">
        <v>32</v>
      </c>
      <c r="F112" s="93">
        <v>55.8</v>
      </c>
      <c r="G112" s="93">
        <v>14.24</v>
      </c>
      <c r="H112" s="93">
        <v>430.98</v>
      </c>
      <c r="I112" s="88">
        <f>VLOOKUP(D112,'MHO-Analyse'!$C$2:$D$11,2,TRUE)</f>
        <v>190</v>
      </c>
      <c r="J112" s="88">
        <f t="shared" si="1"/>
        <v>38.105555555555554</v>
      </c>
    </row>
    <row r="113" spans="1:10" x14ac:dyDescent="0.2">
      <c r="A113" s="94">
        <v>5521302</v>
      </c>
      <c r="B113" s="93" t="s">
        <v>130</v>
      </c>
      <c r="C113" s="144">
        <v>718</v>
      </c>
      <c r="D113" s="93" t="s">
        <v>12</v>
      </c>
      <c r="E113" s="93" t="s">
        <v>10</v>
      </c>
      <c r="F113" s="93">
        <v>11.77</v>
      </c>
      <c r="G113" s="93">
        <v>5.23</v>
      </c>
      <c r="H113" s="93">
        <v>326.22000000000003</v>
      </c>
      <c r="I113" s="88">
        <f>VLOOKUP(D113,'MHO-Analyse'!$C$2:$D$11,2,TRUE)</f>
        <v>254.6</v>
      </c>
      <c r="J113" s="88">
        <f t="shared" si="1"/>
        <v>50.778555555555549</v>
      </c>
    </row>
    <row r="114" spans="1:10" x14ac:dyDescent="0.2">
      <c r="A114" s="94">
        <v>5521304</v>
      </c>
      <c r="B114" s="93" t="s">
        <v>131</v>
      </c>
      <c r="C114" s="144">
        <v>710</v>
      </c>
      <c r="D114" s="93" t="s">
        <v>12</v>
      </c>
      <c r="E114" s="93" t="s">
        <v>10</v>
      </c>
      <c r="F114" s="93">
        <v>14.28</v>
      </c>
      <c r="G114" s="93">
        <v>8.51</v>
      </c>
      <c r="H114" s="93">
        <v>441.76</v>
      </c>
      <c r="I114" s="88">
        <f>VLOOKUP(D114,'MHO-Analyse'!$C$2:$D$11,2,TRUE)</f>
        <v>254.6</v>
      </c>
      <c r="J114" s="88">
        <f t="shared" si="1"/>
        <v>50.212777777777781</v>
      </c>
    </row>
    <row r="115" spans="1:10" x14ac:dyDescent="0.2">
      <c r="A115" s="94">
        <v>9255046</v>
      </c>
      <c r="B115" s="93" t="s">
        <v>132</v>
      </c>
      <c r="C115" s="144">
        <v>708</v>
      </c>
      <c r="D115" s="93" t="s">
        <v>12</v>
      </c>
      <c r="E115" s="93" t="s">
        <v>10</v>
      </c>
      <c r="F115" s="93">
        <v>1.34</v>
      </c>
      <c r="G115" s="93">
        <v>1.63</v>
      </c>
      <c r="H115" s="93">
        <v>89.69</v>
      </c>
      <c r="I115" s="88">
        <f>VLOOKUP(D115,'MHO-Analyse'!$C$2:$D$11,2,TRUE)</f>
        <v>254.6</v>
      </c>
      <c r="J115" s="88">
        <f t="shared" si="1"/>
        <v>50.071333333333328</v>
      </c>
    </row>
    <row r="116" spans="1:10" x14ac:dyDescent="0.2">
      <c r="A116" s="94">
        <v>2253094</v>
      </c>
      <c r="B116" s="93" t="s">
        <v>133</v>
      </c>
      <c r="C116" s="144">
        <v>706</v>
      </c>
      <c r="D116" s="93" t="s">
        <v>41</v>
      </c>
      <c r="E116" s="93" t="s">
        <v>32</v>
      </c>
      <c r="F116" s="93">
        <v>64.36</v>
      </c>
      <c r="G116" s="93">
        <v>2.5299999999999998</v>
      </c>
      <c r="H116" s="93">
        <v>244.4</v>
      </c>
      <c r="I116" s="88">
        <f>VLOOKUP(D116,'MHO-Analyse'!$C$2:$D$11,2,TRUE)</f>
        <v>205.2</v>
      </c>
      <c r="J116" s="88">
        <f t="shared" si="1"/>
        <v>40.241999999999997</v>
      </c>
    </row>
    <row r="117" spans="1:10" x14ac:dyDescent="0.2">
      <c r="A117" s="94">
        <v>5002233</v>
      </c>
      <c r="B117" s="93" t="s">
        <v>134</v>
      </c>
      <c r="C117" s="144">
        <v>704</v>
      </c>
      <c r="D117" s="93" t="s">
        <v>20</v>
      </c>
      <c r="E117" s="93" t="s">
        <v>10</v>
      </c>
      <c r="F117" s="93">
        <v>0.96</v>
      </c>
      <c r="G117" s="93">
        <v>0.48</v>
      </c>
      <c r="H117" s="93">
        <v>46.44</v>
      </c>
      <c r="I117" s="88">
        <f>VLOOKUP(D117,'MHO-Analyse'!$C$2:$D$11,2,TRUE)</f>
        <v>190</v>
      </c>
      <c r="J117" s="88">
        <f t="shared" si="1"/>
        <v>37.155555555555559</v>
      </c>
    </row>
    <row r="118" spans="1:10" x14ac:dyDescent="0.2">
      <c r="A118" s="94">
        <v>2215317</v>
      </c>
      <c r="B118" s="93" t="s">
        <v>135</v>
      </c>
      <c r="C118" s="144">
        <v>702</v>
      </c>
      <c r="D118" s="93" t="s">
        <v>12</v>
      </c>
      <c r="E118" s="93" t="s">
        <v>32</v>
      </c>
      <c r="F118" s="93">
        <v>16.899999999999999</v>
      </c>
      <c r="G118" s="93">
        <v>1.33</v>
      </c>
      <c r="H118" s="93">
        <v>77.63</v>
      </c>
      <c r="I118" s="88">
        <f>VLOOKUP(D118,'MHO-Analyse'!$C$2:$D$11,2,TRUE)</f>
        <v>254.6</v>
      </c>
      <c r="J118" s="88">
        <f t="shared" si="1"/>
        <v>49.646999999999998</v>
      </c>
    </row>
    <row r="119" spans="1:10" x14ac:dyDescent="0.2">
      <c r="A119" s="94">
        <v>8010157</v>
      </c>
      <c r="B119" s="93" t="s">
        <v>136</v>
      </c>
      <c r="C119" s="144">
        <v>699</v>
      </c>
      <c r="D119" s="93" t="s">
        <v>20</v>
      </c>
      <c r="E119" s="93" t="s">
        <v>10</v>
      </c>
      <c r="F119" s="93">
        <v>184.32</v>
      </c>
      <c r="G119" s="93">
        <v>19.12</v>
      </c>
      <c r="H119" s="93">
        <v>2883.19</v>
      </c>
      <c r="I119" s="88">
        <f>VLOOKUP(D119,'MHO-Analyse'!$C$2:$D$11,2,TRUE)</f>
        <v>190</v>
      </c>
      <c r="J119" s="88">
        <f t="shared" si="1"/>
        <v>36.891666666666666</v>
      </c>
    </row>
    <row r="120" spans="1:10" x14ac:dyDescent="0.2">
      <c r="A120" s="94">
        <v>8361975</v>
      </c>
      <c r="B120" s="93" t="s">
        <v>137</v>
      </c>
      <c r="C120" s="144">
        <v>697</v>
      </c>
      <c r="D120" s="93" t="s">
        <v>20</v>
      </c>
      <c r="E120" s="93" t="s">
        <v>10</v>
      </c>
      <c r="F120" s="93">
        <v>0.76</v>
      </c>
      <c r="G120" s="93">
        <v>0.13</v>
      </c>
      <c r="H120" s="93">
        <v>8.1300000000000008</v>
      </c>
      <c r="I120" s="88">
        <f>VLOOKUP(D120,'MHO-Analyse'!$C$2:$D$11,2,TRUE)</f>
        <v>190</v>
      </c>
      <c r="J120" s="88">
        <f t="shared" si="1"/>
        <v>36.786111111111111</v>
      </c>
    </row>
    <row r="121" spans="1:10" x14ac:dyDescent="0.2">
      <c r="A121" s="94">
        <v>9253217</v>
      </c>
      <c r="B121" s="93" t="s">
        <v>138</v>
      </c>
      <c r="C121" s="144">
        <v>695</v>
      </c>
      <c r="D121" s="93" t="s">
        <v>12</v>
      </c>
      <c r="E121" s="93" t="s">
        <v>10</v>
      </c>
      <c r="F121" s="93">
        <v>0.47</v>
      </c>
      <c r="G121" s="93">
        <v>0.43</v>
      </c>
      <c r="H121" s="93">
        <v>32.42</v>
      </c>
      <c r="I121" s="88">
        <f>VLOOKUP(D121,'MHO-Analyse'!$C$2:$D$11,2,TRUE)</f>
        <v>254.6</v>
      </c>
      <c r="J121" s="88">
        <f t="shared" si="1"/>
        <v>49.151944444444446</v>
      </c>
    </row>
    <row r="122" spans="1:10" x14ac:dyDescent="0.2">
      <c r="A122" s="94">
        <v>7011409</v>
      </c>
      <c r="B122" s="93" t="s">
        <v>139</v>
      </c>
      <c r="C122" s="144">
        <v>692</v>
      </c>
      <c r="D122" s="93" t="s">
        <v>82</v>
      </c>
      <c r="E122" s="93" t="s">
        <v>10</v>
      </c>
      <c r="F122" s="93">
        <v>240</v>
      </c>
      <c r="G122" s="93">
        <v>18</v>
      </c>
      <c r="H122" s="93">
        <v>1224.6199999999999</v>
      </c>
      <c r="I122" s="88">
        <f>VLOOKUP(D122,'MHO-Analyse'!$C$2:$D$11,2,TRUE)</f>
        <v>228</v>
      </c>
      <c r="J122" s="88">
        <f t="shared" si="1"/>
        <v>43.826666666666668</v>
      </c>
    </row>
    <row r="123" spans="1:10" x14ac:dyDescent="0.2">
      <c r="A123" s="94">
        <v>6044101</v>
      </c>
      <c r="B123" s="93" t="s">
        <v>140</v>
      </c>
      <c r="C123" s="144">
        <v>689</v>
      </c>
      <c r="D123" s="93" t="s">
        <v>20</v>
      </c>
      <c r="E123" s="93" t="s">
        <v>10</v>
      </c>
      <c r="F123" s="93">
        <v>237</v>
      </c>
      <c r="G123" s="93">
        <v>28.8</v>
      </c>
      <c r="H123" s="93">
        <v>1498.06</v>
      </c>
      <c r="I123" s="88">
        <f>VLOOKUP(D123,'MHO-Analyse'!$C$2:$D$11,2,TRUE)</f>
        <v>190</v>
      </c>
      <c r="J123" s="88">
        <f t="shared" si="1"/>
        <v>36.363888888888887</v>
      </c>
    </row>
    <row r="124" spans="1:10" x14ac:dyDescent="0.2">
      <c r="A124" s="94">
        <v>6070007</v>
      </c>
      <c r="B124" s="93" t="s">
        <v>141</v>
      </c>
      <c r="C124" s="144">
        <v>689</v>
      </c>
      <c r="D124" s="93" t="s">
        <v>20</v>
      </c>
      <c r="E124" s="93" t="s">
        <v>32</v>
      </c>
      <c r="F124" s="93">
        <v>96</v>
      </c>
      <c r="G124" s="93">
        <v>6.1</v>
      </c>
      <c r="H124" s="93">
        <v>298.2</v>
      </c>
      <c r="I124" s="88">
        <f>VLOOKUP(D124,'MHO-Analyse'!$C$2:$D$11,2,TRUE)</f>
        <v>190</v>
      </c>
      <c r="J124" s="88">
        <f t="shared" si="1"/>
        <v>36.363888888888887</v>
      </c>
    </row>
    <row r="125" spans="1:10" x14ac:dyDescent="0.2">
      <c r="A125" s="94">
        <v>7011406</v>
      </c>
      <c r="B125" s="93" t="s">
        <v>142</v>
      </c>
      <c r="C125" s="144">
        <v>688</v>
      </c>
      <c r="D125" s="93" t="s">
        <v>82</v>
      </c>
      <c r="E125" s="93" t="s">
        <v>10</v>
      </c>
      <c r="F125" s="93">
        <v>300</v>
      </c>
      <c r="G125" s="93">
        <v>27</v>
      </c>
      <c r="H125" s="93">
        <v>1473.61</v>
      </c>
      <c r="I125" s="88">
        <f>VLOOKUP(D125,'MHO-Analyse'!$C$2:$D$11,2,TRUE)</f>
        <v>228</v>
      </c>
      <c r="J125" s="88">
        <f t="shared" si="1"/>
        <v>43.573333333333331</v>
      </c>
    </row>
    <row r="126" spans="1:10" x14ac:dyDescent="0.2">
      <c r="A126" s="94">
        <v>6044104</v>
      </c>
      <c r="B126" s="93" t="s">
        <v>143</v>
      </c>
      <c r="C126" s="144">
        <v>687</v>
      </c>
      <c r="D126" s="93" t="s">
        <v>20</v>
      </c>
      <c r="E126" s="93" t="s">
        <v>10</v>
      </c>
      <c r="F126" s="93">
        <v>135</v>
      </c>
      <c r="G126" s="93">
        <v>29.78</v>
      </c>
      <c r="H126" s="93">
        <v>1941.26</v>
      </c>
      <c r="I126" s="88">
        <f>VLOOKUP(D126,'MHO-Analyse'!$C$2:$D$11,2,TRUE)</f>
        <v>190</v>
      </c>
      <c r="J126" s="88">
        <f t="shared" si="1"/>
        <v>36.258333333333333</v>
      </c>
    </row>
    <row r="127" spans="1:10" x14ac:dyDescent="0.2">
      <c r="A127" s="94">
        <v>7011425</v>
      </c>
      <c r="B127" s="93" t="s">
        <v>144</v>
      </c>
      <c r="C127" s="144">
        <v>687</v>
      </c>
      <c r="D127" s="93" t="s">
        <v>82</v>
      </c>
      <c r="E127" s="93" t="s">
        <v>32</v>
      </c>
      <c r="F127" s="93">
        <v>75</v>
      </c>
      <c r="G127" s="93">
        <v>17</v>
      </c>
      <c r="H127" s="93">
        <v>1484.16</v>
      </c>
      <c r="I127" s="88">
        <f>VLOOKUP(D127,'MHO-Analyse'!$C$2:$D$11,2,TRUE)</f>
        <v>228</v>
      </c>
      <c r="J127" s="88">
        <f t="shared" si="1"/>
        <v>43.51</v>
      </c>
    </row>
    <row r="128" spans="1:10" x14ac:dyDescent="0.2">
      <c r="A128" s="94">
        <v>3300104</v>
      </c>
      <c r="B128" s="93" t="s">
        <v>145</v>
      </c>
      <c r="C128" s="144">
        <v>681</v>
      </c>
      <c r="D128" s="93" t="s">
        <v>9</v>
      </c>
      <c r="E128" s="93" t="s">
        <v>10</v>
      </c>
      <c r="F128" s="93">
        <v>100.48</v>
      </c>
      <c r="G128" s="93">
        <v>46</v>
      </c>
      <c r="H128" s="93">
        <v>1012.34</v>
      </c>
      <c r="I128" s="88">
        <f>VLOOKUP(D128,'MHO-Analyse'!$C$2:$D$11,2,TRUE)</f>
        <v>380</v>
      </c>
      <c r="J128" s="88">
        <f t="shared" si="1"/>
        <v>71.88333333333334</v>
      </c>
    </row>
    <row r="129" spans="1:10" x14ac:dyDescent="0.2">
      <c r="A129" s="94">
        <v>3401837</v>
      </c>
      <c r="B129" s="93" t="s">
        <v>146</v>
      </c>
      <c r="C129" s="144">
        <v>681</v>
      </c>
      <c r="D129" s="93" t="s">
        <v>20</v>
      </c>
      <c r="E129" s="93" t="s">
        <v>10</v>
      </c>
      <c r="F129" s="93">
        <v>32</v>
      </c>
      <c r="G129" s="93">
        <v>3.4</v>
      </c>
      <c r="H129" s="93">
        <v>2320.38</v>
      </c>
      <c r="I129" s="88">
        <f>VLOOKUP(D129,'MHO-Analyse'!$C$2:$D$11,2,TRUE)</f>
        <v>190</v>
      </c>
      <c r="J129" s="88">
        <f t="shared" si="1"/>
        <v>35.94166666666667</v>
      </c>
    </row>
    <row r="130" spans="1:10" x14ac:dyDescent="0.2">
      <c r="A130" s="94">
        <v>2251684</v>
      </c>
      <c r="B130" s="93" t="s">
        <v>147</v>
      </c>
      <c r="C130" s="144">
        <v>674</v>
      </c>
      <c r="D130" s="93" t="s">
        <v>41</v>
      </c>
      <c r="E130" s="93" t="s">
        <v>32</v>
      </c>
      <c r="F130" s="93">
        <v>44</v>
      </c>
      <c r="G130" s="93">
        <v>3.45</v>
      </c>
      <c r="H130" s="93">
        <v>403.59</v>
      </c>
      <c r="I130" s="88">
        <f>VLOOKUP(D130,'MHO-Analyse'!$C$2:$D$11,2,TRUE)</f>
        <v>205.2</v>
      </c>
      <c r="J130" s="88">
        <f t="shared" ref="J130:J193" si="2">(C130*I130)/3600</f>
        <v>38.417999999999999</v>
      </c>
    </row>
    <row r="131" spans="1:10" x14ac:dyDescent="0.2">
      <c r="A131" s="94">
        <v>6191641</v>
      </c>
      <c r="B131" s="93" t="s">
        <v>148</v>
      </c>
      <c r="C131" s="144">
        <v>672</v>
      </c>
      <c r="D131" s="93" t="s">
        <v>20</v>
      </c>
      <c r="E131" s="93" t="s">
        <v>10</v>
      </c>
      <c r="F131" s="93">
        <v>24.96</v>
      </c>
      <c r="G131" s="93">
        <v>4</v>
      </c>
      <c r="H131" s="93">
        <v>813.06</v>
      </c>
      <c r="I131" s="88">
        <f>VLOOKUP(D131,'MHO-Analyse'!$C$2:$D$11,2,TRUE)</f>
        <v>190</v>
      </c>
      <c r="J131" s="88">
        <f t="shared" si="2"/>
        <v>35.466666666666669</v>
      </c>
    </row>
    <row r="132" spans="1:10" x14ac:dyDescent="0.2">
      <c r="A132" s="94">
        <v>5002222</v>
      </c>
      <c r="B132" s="93" t="s">
        <v>149</v>
      </c>
      <c r="C132" s="144">
        <v>671</v>
      </c>
      <c r="D132" s="93" t="s">
        <v>20</v>
      </c>
      <c r="E132" s="93" t="s">
        <v>32</v>
      </c>
      <c r="F132" s="93">
        <v>1.38</v>
      </c>
      <c r="G132" s="93">
        <v>0.42</v>
      </c>
      <c r="H132" s="93">
        <v>33.26</v>
      </c>
      <c r="I132" s="88">
        <f>VLOOKUP(D132,'MHO-Analyse'!$C$2:$D$11,2,TRUE)</f>
        <v>190</v>
      </c>
      <c r="J132" s="88">
        <f t="shared" si="2"/>
        <v>35.413888888888891</v>
      </c>
    </row>
    <row r="133" spans="1:10" x14ac:dyDescent="0.2">
      <c r="A133" s="94">
        <v>9403485</v>
      </c>
      <c r="B133" s="93" t="s">
        <v>150</v>
      </c>
      <c r="C133" s="144">
        <v>670</v>
      </c>
      <c r="D133" s="93" t="s">
        <v>9</v>
      </c>
      <c r="E133" s="93" t="s">
        <v>32</v>
      </c>
      <c r="F133" s="93">
        <v>5.42</v>
      </c>
      <c r="G133" s="93">
        <v>0.27</v>
      </c>
      <c r="H133" s="93">
        <v>24.68</v>
      </c>
      <c r="I133" s="88">
        <f>VLOOKUP(D133,'MHO-Analyse'!$C$2:$D$11,2,TRUE)</f>
        <v>380</v>
      </c>
      <c r="J133" s="88">
        <f t="shared" si="2"/>
        <v>70.722222222222229</v>
      </c>
    </row>
    <row r="134" spans="1:10" x14ac:dyDescent="0.2">
      <c r="A134" s="94">
        <v>2372423</v>
      </c>
      <c r="B134" s="93" t="s">
        <v>151</v>
      </c>
      <c r="C134" s="144">
        <v>662</v>
      </c>
      <c r="D134" s="93" t="s">
        <v>16</v>
      </c>
      <c r="E134" s="93" t="s">
        <v>32</v>
      </c>
      <c r="F134" s="93">
        <v>9.9</v>
      </c>
      <c r="G134" s="93">
        <v>10.28</v>
      </c>
      <c r="H134" s="93">
        <v>614.53</v>
      </c>
      <c r="I134" s="88">
        <f>VLOOKUP(D134,'MHO-Analyse'!$C$2:$D$11,2,TRUE)</f>
        <v>304</v>
      </c>
      <c r="J134" s="88">
        <f t="shared" si="2"/>
        <v>55.902222222222221</v>
      </c>
    </row>
    <row r="135" spans="1:10" x14ac:dyDescent="0.2">
      <c r="A135" s="94">
        <v>6002246</v>
      </c>
      <c r="B135" s="93" t="s">
        <v>152</v>
      </c>
      <c r="C135" s="144">
        <v>661</v>
      </c>
      <c r="D135" s="93" t="s">
        <v>20</v>
      </c>
      <c r="E135" s="93" t="s">
        <v>10</v>
      </c>
      <c r="F135" s="93">
        <v>152.44</v>
      </c>
      <c r="G135" s="93">
        <v>31.06</v>
      </c>
      <c r="H135" s="93">
        <v>2864.26</v>
      </c>
      <c r="I135" s="88">
        <f>VLOOKUP(D135,'MHO-Analyse'!$C$2:$D$11,2,TRUE)</f>
        <v>190</v>
      </c>
      <c r="J135" s="88">
        <f t="shared" si="2"/>
        <v>34.886111111111113</v>
      </c>
    </row>
    <row r="136" spans="1:10" x14ac:dyDescent="0.2">
      <c r="A136" s="94">
        <v>3450136</v>
      </c>
      <c r="B136" s="93" t="s">
        <v>153</v>
      </c>
      <c r="C136" s="144">
        <v>660</v>
      </c>
      <c r="D136" s="93" t="s">
        <v>16</v>
      </c>
      <c r="E136" s="93" t="s">
        <v>10</v>
      </c>
      <c r="F136" s="93">
        <v>0.06</v>
      </c>
      <c r="G136" s="93">
        <v>0.28999999999999998</v>
      </c>
      <c r="H136" s="93">
        <v>25.32</v>
      </c>
      <c r="I136" s="88">
        <f>VLOOKUP(D136,'MHO-Analyse'!$C$2:$D$11,2,TRUE)</f>
        <v>304</v>
      </c>
      <c r="J136" s="88">
        <f t="shared" si="2"/>
        <v>55.733333333333334</v>
      </c>
    </row>
    <row r="137" spans="1:10" x14ac:dyDescent="0.2">
      <c r="A137" s="94">
        <v>2351854</v>
      </c>
      <c r="B137" s="93" t="s">
        <v>154</v>
      </c>
      <c r="C137" s="144">
        <v>653</v>
      </c>
      <c r="D137" s="93" t="s">
        <v>16</v>
      </c>
      <c r="E137" s="93" t="s">
        <v>10</v>
      </c>
      <c r="F137" s="93">
        <v>50.5</v>
      </c>
      <c r="G137" s="93">
        <v>5.3</v>
      </c>
      <c r="H137" s="93">
        <v>755.34</v>
      </c>
      <c r="I137" s="88">
        <f>VLOOKUP(D137,'MHO-Analyse'!$C$2:$D$11,2,TRUE)</f>
        <v>304</v>
      </c>
      <c r="J137" s="88">
        <f t="shared" si="2"/>
        <v>55.142222222222223</v>
      </c>
    </row>
    <row r="138" spans="1:10" x14ac:dyDescent="0.2">
      <c r="A138" s="94">
        <v>6121909</v>
      </c>
      <c r="B138" s="93" t="s">
        <v>155</v>
      </c>
      <c r="C138" s="144">
        <v>653</v>
      </c>
      <c r="D138" s="93" t="s">
        <v>20</v>
      </c>
      <c r="E138" s="93" t="s">
        <v>32</v>
      </c>
      <c r="F138" s="93">
        <v>222.3</v>
      </c>
      <c r="G138" s="93">
        <v>37.700000000000003</v>
      </c>
      <c r="H138" s="93">
        <v>1165.54</v>
      </c>
      <c r="I138" s="88">
        <f>VLOOKUP(D138,'MHO-Analyse'!$C$2:$D$11,2,TRUE)</f>
        <v>190</v>
      </c>
      <c r="J138" s="88">
        <f t="shared" si="2"/>
        <v>34.463888888888889</v>
      </c>
    </row>
    <row r="139" spans="1:10" x14ac:dyDescent="0.2">
      <c r="A139" s="94">
        <v>2207037</v>
      </c>
      <c r="B139" s="93" t="s">
        <v>156</v>
      </c>
      <c r="C139" s="144">
        <v>648</v>
      </c>
      <c r="D139" s="93" t="s">
        <v>41</v>
      </c>
      <c r="E139" s="93" t="s">
        <v>59</v>
      </c>
      <c r="F139" s="93">
        <v>1.5</v>
      </c>
      <c r="G139" s="93">
        <v>0.08</v>
      </c>
      <c r="H139" s="93">
        <v>23.92</v>
      </c>
      <c r="I139" s="88">
        <f>VLOOKUP(D139,'MHO-Analyse'!$C$2:$D$11,2,TRUE)</f>
        <v>205.2</v>
      </c>
      <c r="J139" s="88">
        <f t="shared" si="2"/>
        <v>36.936</v>
      </c>
    </row>
    <row r="140" spans="1:10" x14ac:dyDescent="0.2">
      <c r="A140" s="94">
        <v>9253345</v>
      </c>
      <c r="B140" s="93" t="s">
        <v>157</v>
      </c>
      <c r="C140" s="144">
        <v>644</v>
      </c>
      <c r="D140" s="93" t="s">
        <v>12</v>
      </c>
      <c r="E140" s="93" t="s">
        <v>32</v>
      </c>
      <c r="F140" s="93">
        <v>1.08</v>
      </c>
      <c r="G140" s="93">
        <v>1.55</v>
      </c>
      <c r="H140" s="93">
        <v>59.55</v>
      </c>
      <c r="I140" s="88">
        <f>VLOOKUP(D140,'MHO-Analyse'!$C$2:$D$11,2,TRUE)</f>
        <v>254.6</v>
      </c>
      <c r="J140" s="88">
        <f t="shared" si="2"/>
        <v>45.545111111111112</v>
      </c>
    </row>
    <row r="141" spans="1:10" x14ac:dyDescent="0.2">
      <c r="A141" s="94">
        <v>6002238</v>
      </c>
      <c r="B141" s="93" t="s">
        <v>158</v>
      </c>
      <c r="C141" s="144">
        <v>641</v>
      </c>
      <c r="D141" s="93" t="s">
        <v>20</v>
      </c>
      <c r="E141" s="93" t="s">
        <v>10</v>
      </c>
      <c r="F141" s="93">
        <v>210</v>
      </c>
      <c r="G141" s="93">
        <v>31</v>
      </c>
      <c r="H141" s="93">
        <v>2780.88</v>
      </c>
      <c r="I141" s="88">
        <f>VLOOKUP(D141,'MHO-Analyse'!$C$2:$D$11,2,TRUE)</f>
        <v>190</v>
      </c>
      <c r="J141" s="88">
        <f t="shared" si="2"/>
        <v>33.830555555555556</v>
      </c>
    </row>
    <row r="142" spans="1:10" x14ac:dyDescent="0.2">
      <c r="A142" s="94">
        <v>8364061</v>
      </c>
      <c r="B142" s="93" t="s">
        <v>111</v>
      </c>
      <c r="C142" s="144">
        <v>639</v>
      </c>
      <c r="D142" s="93" t="s">
        <v>20</v>
      </c>
      <c r="E142" s="93" t="s">
        <v>10</v>
      </c>
      <c r="F142" s="93">
        <v>1.28</v>
      </c>
      <c r="G142" s="93">
        <v>0.17</v>
      </c>
      <c r="H142" s="93">
        <v>13.33</v>
      </c>
      <c r="I142" s="88">
        <f>VLOOKUP(D142,'MHO-Analyse'!$C$2:$D$11,2,TRUE)</f>
        <v>190</v>
      </c>
      <c r="J142" s="88">
        <f t="shared" si="2"/>
        <v>33.725000000000001</v>
      </c>
    </row>
    <row r="143" spans="1:10" x14ac:dyDescent="0.2">
      <c r="A143" s="94">
        <v>4245038</v>
      </c>
      <c r="B143" s="93" t="s">
        <v>159</v>
      </c>
      <c r="C143" s="144">
        <v>638</v>
      </c>
      <c r="D143" s="93" t="s">
        <v>20</v>
      </c>
      <c r="E143" s="93" t="s">
        <v>10</v>
      </c>
      <c r="F143" s="93">
        <v>36.200000000000003</v>
      </c>
      <c r="G143" s="93">
        <v>6.35</v>
      </c>
      <c r="H143" s="93">
        <v>2004.66</v>
      </c>
      <c r="I143" s="88">
        <f>VLOOKUP(D143,'MHO-Analyse'!$C$2:$D$11,2,TRUE)</f>
        <v>190</v>
      </c>
      <c r="J143" s="88">
        <f t="shared" si="2"/>
        <v>33.672222222222224</v>
      </c>
    </row>
    <row r="144" spans="1:10" x14ac:dyDescent="0.2">
      <c r="A144" s="94">
        <v>2253084</v>
      </c>
      <c r="B144" s="93" t="s">
        <v>160</v>
      </c>
      <c r="C144" s="144">
        <v>636</v>
      </c>
      <c r="D144" s="93" t="s">
        <v>41</v>
      </c>
      <c r="E144" s="93" t="s">
        <v>32</v>
      </c>
      <c r="F144" s="93">
        <v>42.91</v>
      </c>
      <c r="G144" s="93">
        <v>1.91</v>
      </c>
      <c r="H144" s="93">
        <v>181.59</v>
      </c>
      <c r="I144" s="88">
        <f>VLOOKUP(D144,'MHO-Analyse'!$C$2:$D$11,2,TRUE)</f>
        <v>205.2</v>
      </c>
      <c r="J144" s="88">
        <f t="shared" si="2"/>
        <v>36.252000000000002</v>
      </c>
    </row>
    <row r="145" spans="1:10" x14ac:dyDescent="0.2">
      <c r="A145" s="94">
        <v>2462108</v>
      </c>
      <c r="B145" s="93" t="s">
        <v>161</v>
      </c>
      <c r="C145" s="144">
        <v>631</v>
      </c>
      <c r="D145" s="93" t="s">
        <v>41</v>
      </c>
      <c r="E145" s="93" t="s">
        <v>32</v>
      </c>
      <c r="F145" s="93">
        <v>5.73</v>
      </c>
      <c r="G145" s="93">
        <v>1.28</v>
      </c>
      <c r="H145" s="93">
        <v>273.93</v>
      </c>
      <c r="I145" s="88">
        <f>VLOOKUP(D145,'MHO-Analyse'!$C$2:$D$11,2,TRUE)</f>
        <v>205.2</v>
      </c>
      <c r="J145" s="88">
        <f t="shared" si="2"/>
        <v>35.966999999999999</v>
      </c>
    </row>
    <row r="146" spans="1:10" x14ac:dyDescent="0.2">
      <c r="A146" s="94">
        <v>6070008</v>
      </c>
      <c r="B146" s="93" t="s">
        <v>162</v>
      </c>
      <c r="C146" s="144">
        <v>631</v>
      </c>
      <c r="D146" s="93" t="s">
        <v>20</v>
      </c>
      <c r="E146" s="93" t="s">
        <v>32</v>
      </c>
      <c r="F146" s="93">
        <v>9.6</v>
      </c>
      <c r="G146" s="93">
        <v>1.9</v>
      </c>
      <c r="H146" s="93">
        <v>166.86</v>
      </c>
      <c r="I146" s="88">
        <f>VLOOKUP(D146,'MHO-Analyse'!$C$2:$D$11,2,TRUE)</f>
        <v>190</v>
      </c>
      <c r="J146" s="88">
        <f t="shared" si="2"/>
        <v>33.302777777777777</v>
      </c>
    </row>
    <row r="147" spans="1:10" x14ac:dyDescent="0.2">
      <c r="A147" s="94">
        <v>6020092</v>
      </c>
      <c r="B147" s="93" t="s">
        <v>163</v>
      </c>
      <c r="C147" s="144">
        <v>624</v>
      </c>
      <c r="D147" s="93" t="s">
        <v>20</v>
      </c>
      <c r="E147" s="93" t="s">
        <v>10</v>
      </c>
      <c r="F147" s="93">
        <v>65</v>
      </c>
      <c r="G147" s="93">
        <v>17</v>
      </c>
      <c r="H147" s="93">
        <v>1636.72</v>
      </c>
      <c r="I147" s="88">
        <f>VLOOKUP(D147,'MHO-Analyse'!$C$2:$D$11,2,TRUE)</f>
        <v>190</v>
      </c>
      <c r="J147" s="88">
        <f t="shared" si="2"/>
        <v>32.93333333333333</v>
      </c>
    </row>
    <row r="148" spans="1:10" x14ac:dyDescent="0.2">
      <c r="A148" s="94">
        <v>1150933</v>
      </c>
      <c r="B148" s="93" t="s">
        <v>164</v>
      </c>
      <c r="C148" s="144">
        <v>623</v>
      </c>
      <c r="D148" s="93" t="s">
        <v>9</v>
      </c>
      <c r="E148" s="93" t="s">
        <v>32</v>
      </c>
      <c r="F148" s="93">
        <v>0.73</v>
      </c>
      <c r="G148" s="93">
        <v>0.78</v>
      </c>
      <c r="H148" s="93">
        <v>17.46</v>
      </c>
      <c r="I148" s="88">
        <f>VLOOKUP(D148,'MHO-Analyse'!$C$2:$D$11,2,TRUE)</f>
        <v>380</v>
      </c>
      <c r="J148" s="88">
        <f t="shared" si="2"/>
        <v>65.761111111111106</v>
      </c>
    </row>
    <row r="149" spans="1:10" x14ac:dyDescent="0.2">
      <c r="A149" s="94">
        <v>2207004</v>
      </c>
      <c r="B149" s="93" t="s">
        <v>165</v>
      </c>
      <c r="C149" s="144">
        <v>618</v>
      </c>
      <c r="D149" s="93" t="s">
        <v>41</v>
      </c>
      <c r="E149" s="93" t="s">
        <v>32</v>
      </c>
      <c r="F149" s="93">
        <v>3.13</v>
      </c>
      <c r="G149" s="93">
        <v>0.39</v>
      </c>
      <c r="H149" s="93">
        <v>37.89</v>
      </c>
      <c r="I149" s="88">
        <f>VLOOKUP(D149,'MHO-Analyse'!$C$2:$D$11,2,TRUE)</f>
        <v>205.2</v>
      </c>
      <c r="J149" s="88">
        <f t="shared" si="2"/>
        <v>35.225999999999999</v>
      </c>
    </row>
    <row r="150" spans="1:10" x14ac:dyDescent="0.2">
      <c r="A150" s="94">
        <v>6067603</v>
      </c>
      <c r="B150" s="93" t="s">
        <v>166</v>
      </c>
      <c r="C150" s="144">
        <v>617</v>
      </c>
      <c r="D150" s="93" t="s">
        <v>20</v>
      </c>
      <c r="E150" s="93" t="s">
        <v>32</v>
      </c>
      <c r="F150" s="93">
        <v>0.25</v>
      </c>
      <c r="G150" s="93">
        <v>7.0000000000000007E-2</v>
      </c>
      <c r="H150" s="93">
        <v>74.98</v>
      </c>
      <c r="I150" s="88">
        <f>VLOOKUP(D150,'MHO-Analyse'!$C$2:$D$11,2,TRUE)</f>
        <v>190</v>
      </c>
      <c r="J150" s="88">
        <f t="shared" si="2"/>
        <v>32.56388888888889</v>
      </c>
    </row>
    <row r="151" spans="1:10" x14ac:dyDescent="0.2">
      <c r="A151" s="94">
        <v>9403044</v>
      </c>
      <c r="B151" s="93" t="s">
        <v>167</v>
      </c>
      <c r="C151" s="144">
        <v>617</v>
      </c>
      <c r="D151" s="93" t="s">
        <v>9</v>
      </c>
      <c r="E151" s="93" t="s">
        <v>32</v>
      </c>
      <c r="F151" s="93">
        <v>0.59</v>
      </c>
      <c r="G151" s="93">
        <v>0.59</v>
      </c>
      <c r="H151" s="93">
        <v>39.65</v>
      </c>
      <c r="I151" s="88">
        <f>VLOOKUP(D151,'MHO-Analyse'!$C$2:$D$11,2,TRUE)</f>
        <v>380</v>
      </c>
      <c r="J151" s="88">
        <f t="shared" si="2"/>
        <v>65.12777777777778</v>
      </c>
    </row>
    <row r="152" spans="1:10" x14ac:dyDescent="0.2">
      <c r="A152" s="94">
        <v>9253475</v>
      </c>
      <c r="B152" s="93" t="s">
        <v>168</v>
      </c>
      <c r="C152" s="144">
        <v>616</v>
      </c>
      <c r="D152" s="93" t="s">
        <v>12</v>
      </c>
      <c r="E152" s="93" t="s">
        <v>10</v>
      </c>
      <c r="F152" s="93">
        <v>0.27</v>
      </c>
      <c r="G152" s="93">
        <v>0.56999999999999995</v>
      </c>
      <c r="H152" s="93">
        <v>29.56</v>
      </c>
      <c r="I152" s="88">
        <f>VLOOKUP(D152,'MHO-Analyse'!$C$2:$D$11,2,TRUE)</f>
        <v>254.6</v>
      </c>
      <c r="J152" s="88">
        <f t="shared" si="2"/>
        <v>43.564888888888888</v>
      </c>
    </row>
    <row r="153" spans="1:10" x14ac:dyDescent="0.2">
      <c r="A153" s="94">
        <v>9045981</v>
      </c>
      <c r="B153" s="93" t="s">
        <v>169</v>
      </c>
      <c r="C153" s="144">
        <v>615</v>
      </c>
      <c r="D153" s="93" t="s">
        <v>82</v>
      </c>
      <c r="E153" s="93" t="s">
        <v>10</v>
      </c>
      <c r="F153" s="93">
        <v>75</v>
      </c>
      <c r="G153" s="93">
        <v>10</v>
      </c>
      <c r="H153" s="93">
        <v>1081.31</v>
      </c>
      <c r="I153" s="88">
        <f>VLOOKUP(D153,'MHO-Analyse'!$C$2:$D$11,2,TRUE)</f>
        <v>228</v>
      </c>
      <c r="J153" s="88">
        <f t="shared" si="2"/>
        <v>38.950000000000003</v>
      </c>
    </row>
    <row r="154" spans="1:10" x14ac:dyDescent="0.2">
      <c r="A154" s="94">
        <v>2041008</v>
      </c>
      <c r="B154" s="93" t="s">
        <v>170</v>
      </c>
      <c r="C154" s="144">
        <v>614</v>
      </c>
      <c r="D154" s="93" t="s">
        <v>16</v>
      </c>
      <c r="E154" s="93" t="s">
        <v>59</v>
      </c>
      <c r="F154" s="93">
        <v>0.97</v>
      </c>
      <c r="G154" s="93">
        <v>4</v>
      </c>
      <c r="H154" s="93">
        <v>260.02</v>
      </c>
      <c r="I154" s="88">
        <f>VLOOKUP(D154,'MHO-Analyse'!$C$2:$D$11,2,TRUE)</f>
        <v>304</v>
      </c>
      <c r="J154" s="88">
        <f t="shared" si="2"/>
        <v>51.848888888888887</v>
      </c>
    </row>
    <row r="155" spans="1:10" x14ac:dyDescent="0.2">
      <c r="A155" s="94">
        <v>2354149</v>
      </c>
      <c r="B155" s="93" t="s">
        <v>171</v>
      </c>
      <c r="C155" s="144">
        <v>614</v>
      </c>
      <c r="D155" s="93" t="s">
        <v>41</v>
      </c>
      <c r="E155" s="93" t="s">
        <v>32</v>
      </c>
      <c r="F155" s="93">
        <v>6</v>
      </c>
      <c r="G155" s="93">
        <v>1.04</v>
      </c>
      <c r="H155" s="93">
        <v>204.39</v>
      </c>
      <c r="I155" s="88">
        <f>VLOOKUP(D155,'MHO-Analyse'!$C$2:$D$11,2,TRUE)</f>
        <v>205.2</v>
      </c>
      <c r="J155" s="88">
        <f t="shared" si="2"/>
        <v>34.997999999999998</v>
      </c>
    </row>
    <row r="156" spans="1:10" x14ac:dyDescent="0.2">
      <c r="A156" s="94">
        <v>7011408</v>
      </c>
      <c r="B156" s="93" t="s">
        <v>172</v>
      </c>
      <c r="C156" s="144">
        <v>613</v>
      </c>
      <c r="D156" s="93" t="s">
        <v>82</v>
      </c>
      <c r="E156" s="93" t="s">
        <v>10</v>
      </c>
      <c r="F156" s="93">
        <v>360</v>
      </c>
      <c r="G156" s="93">
        <v>32</v>
      </c>
      <c r="H156" s="93">
        <v>2079.1999999999998</v>
      </c>
      <c r="I156" s="88">
        <f>VLOOKUP(D156,'MHO-Analyse'!$C$2:$D$11,2,TRUE)</f>
        <v>228</v>
      </c>
      <c r="J156" s="88">
        <f t="shared" si="2"/>
        <v>38.823333333333331</v>
      </c>
    </row>
    <row r="157" spans="1:10" x14ac:dyDescent="0.2">
      <c r="A157" s="94">
        <v>2255244</v>
      </c>
      <c r="B157" s="93" t="s">
        <v>173</v>
      </c>
      <c r="C157" s="144">
        <v>612</v>
      </c>
      <c r="D157" s="93" t="s">
        <v>41</v>
      </c>
      <c r="E157" s="93" t="s">
        <v>32</v>
      </c>
      <c r="F157" s="93">
        <v>23.93</v>
      </c>
      <c r="G157" s="93">
        <v>2.06</v>
      </c>
      <c r="H157" s="93">
        <v>526.07000000000005</v>
      </c>
      <c r="I157" s="88">
        <f>VLOOKUP(D157,'MHO-Analyse'!$C$2:$D$11,2,TRUE)</f>
        <v>205.2</v>
      </c>
      <c r="J157" s="88">
        <f t="shared" si="2"/>
        <v>34.884</v>
      </c>
    </row>
    <row r="158" spans="1:10" x14ac:dyDescent="0.2">
      <c r="A158" s="94">
        <v>2251679</v>
      </c>
      <c r="B158" s="93" t="s">
        <v>174</v>
      </c>
      <c r="C158" s="144">
        <v>610</v>
      </c>
      <c r="D158" s="93" t="s">
        <v>41</v>
      </c>
      <c r="E158" s="93" t="s">
        <v>32</v>
      </c>
      <c r="F158" s="93">
        <v>44</v>
      </c>
      <c r="G158" s="93">
        <v>3.45</v>
      </c>
      <c r="H158" s="93">
        <v>403.59</v>
      </c>
      <c r="I158" s="88">
        <f>VLOOKUP(D158,'MHO-Analyse'!$C$2:$D$11,2,TRUE)</f>
        <v>205.2</v>
      </c>
      <c r="J158" s="88">
        <f t="shared" si="2"/>
        <v>34.770000000000003</v>
      </c>
    </row>
    <row r="159" spans="1:10" x14ac:dyDescent="0.2">
      <c r="A159" s="94">
        <v>9403035</v>
      </c>
      <c r="B159" s="93" t="s">
        <v>175</v>
      </c>
      <c r="C159" s="144">
        <v>608</v>
      </c>
      <c r="D159" s="93" t="s">
        <v>9</v>
      </c>
      <c r="E159" s="93" t="s">
        <v>32</v>
      </c>
      <c r="F159" s="93">
        <v>0.17</v>
      </c>
      <c r="G159" s="93">
        <v>0.17</v>
      </c>
      <c r="H159" s="93">
        <v>19.440000000000001</v>
      </c>
      <c r="I159" s="88">
        <f>VLOOKUP(D159,'MHO-Analyse'!$C$2:$D$11,2,TRUE)</f>
        <v>380</v>
      </c>
      <c r="J159" s="88">
        <f t="shared" si="2"/>
        <v>64.177777777777777</v>
      </c>
    </row>
    <row r="160" spans="1:10" x14ac:dyDescent="0.2">
      <c r="A160" s="94">
        <v>5110007</v>
      </c>
      <c r="B160" s="93" t="s">
        <v>176</v>
      </c>
      <c r="C160" s="144">
        <v>607</v>
      </c>
      <c r="D160" s="93" t="s">
        <v>20</v>
      </c>
      <c r="E160" s="93" t="s">
        <v>32</v>
      </c>
      <c r="F160" s="93">
        <v>0.67</v>
      </c>
      <c r="G160" s="93">
        <v>0.1</v>
      </c>
      <c r="H160" s="93">
        <v>12.09</v>
      </c>
      <c r="I160" s="88">
        <f>VLOOKUP(D160,'MHO-Analyse'!$C$2:$D$11,2,TRUE)</f>
        <v>190</v>
      </c>
      <c r="J160" s="88">
        <f t="shared" si="2"/>
        <v>32.036111111111111</v>
      </c>
    </row>
    <row r="161" spans="1:10" x14ac:dyDescent="0.2">
      <c r="A161" s="94">
        <v>9255048</v>
      </c>
      <c r="B161" s="93" t="s">
        <v>177</v>
      </c>
      <c r="C161" s="144">
        <v>607</v>
      </c>
      <c r="D161" s="93" t="s">
        <v>12</v>
      </c>
      <c r="E161" s="93" t="s">
        <v>10</v>
      </c>
      <c r="F161" s="93">
        <v>2.0099999999999998</v>
      </c>
      <c r="G161" s="93">
        <v>2.2400000000000002</v>
      </c>
      <c r="H161" s="93">
        <v>127.65</v>
      </c>
      <c r="I161" s="88">
        <f>VLOOKUP(D161,'MHO-Analyse'!$C$2:$D$11,2,TRUE)</f>
        <v>254.6</v>
      </c>
      <c r="J161" s="88">
        <f t="shared" si="2"/>
        <v>42.928388888888882</v>
      </c>
    </row>
    <row r="162" spans="1:10" x14ac:dyDescent="0.2">
      <c r="A162" s="94">
        <v>5521303</v>
      </c>
      <c r="B162" s="93" t="s">
        <v>178</v>
      </c>
      <c r="C162" s="144">
        <v>602</v>
      </c>
      <c r="D162" s="93" t="s">
        <v>12</v>
      </c>
      <c r="E162" s="93" t="s">
        <v>10</v>
      </c>
      <c r="F162" s="93">
        <v>13.99</v>
      </c>
      <c r="G162" s="93">
        <v>5.7</v>
      </c>
      <c r="H162" s="93">
        <v>372.04</v>
      </c>
      <c r="I162" s="88">
        <f>VLOOKUP(D162,'MHO-Analyse'!$C$2:$D$11,2,TRUE)</f>
        <v>254.6</v>
      </c>
      <c r="J162" s="88">
        <f t="shared" si="2"/>
        <v>42.574777777777776</v>
      </c>
    </row>
    <row r="163" spans="1:10" x14ac:dyDescent="0.2">
      <c r="A163" s="94">
        <v>5113286</v>
      </c>
      <c r="B163" s="93" t="s">
        <v>179</v>
      </c>
      <c r="C163" s="144">
        <v>599</v>
      </c>
      <c r="D163" s="93" t="s">
        <v>20</v>
      </c>
      <c r="E163" s="93" t="s">
        <v>10</v>
      </c>
      <c r="F163" s="93">
        <v>73.03</v>
      </c>
      <c r="G163" s="93">
        <v>19.649999999999999</v>
      </c>
      <c r="H163" s="93">
        <v>2475.5</v>
      </c>
      <c r="I163" s="88">
        <f>VLOOKUP(D163,'MHO-Analyse'!$C$2:$D$11,2,TRUE)</f>
        <v>190</v>
      </c>
      <c r="J163" s="88">
        <f t="shared" si="2"/>
        <v>31.613888888888887</v>
      </c>
    </row>
    <row r="164" spans="1:10" x14ac:dyDescent="0.2">
      <c r="A164" s="94">
        <v>2255044</v>
      </c>
      <c r="B164" s="93" t="s">
        <v>180</v>
      </c>
      <c r="C164" s="144">
        <v>593</v>
      </c>
      <c r="D164" s="93" t="s">
        <v>41</v>
      </c>
      <c r="E164" s="93" t="s">
        <v>10</v>
      </c>
      <c r="F164" s="93">
        <v>23.93</v>
      </c>
      <c r="G164" s="93">
        <v>2.12</v>
      </c>
      <c r="H164" s="93">
        <v>526.07000000000005</v>
      </c>
      <c r="I164" s="88">
        <f>VLOOKUP(D164,'MHO-Analyse'!$C$2:$D$11,2,TRUE)</f>
        <v>205.2</v>
      </c>
      <c r="J164" s="88">
        <f t="shared" si="2"/>
        <v>33.800999999999995</v>
      </c>
    </row>
    <row r="165" spans="1:10" x14ac:dyDescent="0.2">
      <c r="A165" s="94">
        <v>5510039</v>
      </c>
      <c r="B165" s="93" t="s">
        <v>181</v>
      </c>
      <c r="C165" s="144">
        <v>590</v>
      </c>
      <c r="D165" s="93" t="s">
        <v>16</v>
      </c>
      <c r="E165" s="93" t="s">
        <v>10</v>
      </c>
      <c r="F165" s="93">
        <v>18.600000000000001</v>
      </c>
      <c r="G165" s="93">
        <v>19</v>
      </c>
      <c r="H165" s="93">
        <v>1869.98</v>
      </c>
      <c r="I165" s="88">
        <f>VLOOKUP(D165,'MHO-Analyse'!$C$2:$D$11,2,TRUE)</f>
        <v>304</v>
      </c>
      <c r="J165" s="88">
        <f t="shared" si="2"/>
        <v>49.822222222222223</v>
      </c>
    </row>
    <row r="166" spans="1:10" x14ac:dyDescent="0.2">
      <c r="A166" s="94">
        <v>6023616</v>
      </c>
      <c r="B166" s="93" t="s">
        <v>182</v>
      </c>
      <c r="C166" s="144">
        <v>590</v>
      </c>
      <c r="D166" s="93" t="s">
        <v>20</v>
      </c>
      <c r="E166" s="93" t="s">
        <v>32</v>
      </c>
      <c r="F166" s="93">
        <v>68.540000000000006</v>
      </c>
      <c r="G166" s="93">
        <v>20.69</v>
      </c>
      <c r="H166" s="93">
        <v>414.4</v>
      </c>
      <c r="I166" s="88">
        <f>VLOOKUP(D166,'MHO-Analyse'!$C$2:$D$11,2,TRUE)</f>
        <v>190</v>
      </c>
      <c r="J166" s="88">
        <f t="shared" si="2"/>
        <v>31.138888888888889</v>
      </c>
    </row>
    <row r="167" spans="1:10" x14ac:dyDescent="0.2">
      <c r="A167" s="94">
        <v>5002223</v>
      </c>
      <c r="B167" s="93" t="s">
        <v>183</v>
      </c>
      <c r="C167" s="144">
        <v>589</v>
      </c>
      <c r="D167" s="93" t="s">
        <v>20</v>
      </c>
      <c r="E167" s="93" t="s">
        <v>32</v>
      </c>
      <c r="F167" s="93">
        <v>1.38</v>
      </c>
      <c r="G167" s="93">
        <v>0.54</v>
      </c>
      <c r="H167" s="93">
        <v>49.19</v>
      </c>
      <c r="I167" s="88">
        <f>VLOOKUP(D167,'MHO-Analyse'!$C$2:$D$11,2,TRUE)</f>
        <v>190</v>
      </c>
      <c r="J167" s="88">
        <f t="shared" si="2"/>
        <v>31.086111111111112</v>
      </c>
    </row>
    <row r="168" spans="1:10" x14ac:dyDescent="0.2">
      <c r="A168" s="94">
        <v>6023021</v>
      </c>
      <c r="B168" s="93" t="s">
        <v>184</v>
      </c>
      <c r="C168" s="144">
        <v>585</v>
      </c>
      <c r="D168" s="93" t="s">
        <v>20</v>
      </c>
      <c r="E168" s="93" t="s">
        <v>32</v>
      </c>
      <c r="F168" s="93">
        <v>230.11</v>
      </c>
      <c r="G168" s="93">
        <v>29</v>
      </c>
      <c r="H168" s="93">
        <v>1572.61</v>
      </c>
      <c r="I168" s="88">
        <f>VLOOKUP(D168,'MHO-Analyse'!$C$2:$D$11,2,TRUE)</f>
        <v>190</v>
      </c>
      <c r="J168" s="88">
        <f t="shared" si="2"/>
        <v>30.875</v>
      </c>
    </row>
    <row r="169" spans="1:10" x14ac:dyDescent="0.2">
      <c r="A169" s="94">
        <v>2252394</v>
      </c>
      <c r="B169" s="93" t="s">
        <v>185</v>
      </c>
      <c r="C169" s="144">
        <v>584</v>
      </c>
      <c r="D169" s="93" t="s">
        <v>41</v>
      </c>
      <c r="E169" s="93" t="s">
        <v>32</v>
      </c>
      <c r="F169" s="93">
        <v>17.399999999999999</v>
      </c>
      <c r="G169" s="93">
        <v>0.78</v>
      </c>
      <c r="H169" s="93">
        <v>92.89</v>
      </c>
      <c r="I169" s="88">
        <f>VLOOKUP(D169,'MHO-Analyse'!$C$2:$D$11,2,TRUE)</f>
        <v>205.2</v>
      </c>
      <c r="J169" s="88">
        <f t="shared" si="2"/>
        <v>33.287999999999997</v>
      </c>
    </row>
    <row r="170" spans="1:10" x14ac:dyDescent="0.2">
      <c r="A170" s="94">
        <v>9403042</v>
      </c>
      <c r="B170" s="93" t="s">
        <v>186</v>
      </c>
      <c r="C170" s="144">
        <v>582</v>
      </c>
      <c r="D170" s="93" t="s">
        <v>9</v>
      </c>
      <c r="E170" s="93" t="s">
        <v>32</v>
      </c>
      <c r="F170" s="93">
        <v>0.45</v>
      </c>
      <c r="G170" s="93">
        <v>0.45</v>
      </c>
      <c r="H170" s="93">
        <v>37.67</v>
      </c>
      <c r="I170" s="88">
        <f>VLOOKUP(D170,'MHO-Analyse'!$C$2:$D$11,2,TRUE)</f>
        <v>380</v>
      </c>
      <c r="J170" s="88">
        <f t="shared" si="2"/>
        <v>61.43333333333333</v>
      </c>
    </row>
    <row r="171" spans="1:10" x14ac:dyDescent="0.2">
      <c r="A171" s="94">
        <v>1150988</v>
      </c>
      <c r="B171" s="93" t="s">
        <v>187</v>
      </c>
      <c r="C171" s="144">
        <v>580</v>
      </c>
      <c r="D171" s="93" t="s">
        <v>9</v>
      </c>
      <c r="E171" s="93" t="s">
        <v>32</v>
      </c>
      <c r="F171" s="93">
        <v>2.39</v>
      </c>
      <c r="G171" s="93">
        <v>2.56</v>
      </c>
      <c r="H171" s="93">
        <v>48.63</v>
      </c>
      <c r="I171" s="88">
        <f>VLOOKUP(D171,'MHO-Analyse'!$C$2:$D$11,2,TRUE)</f>
        <v>380</v>
      </c>
      <c r="J171" s="88">
        <f t="shared" si="2"/>
        <v>61.222222222222221</v>
      </c>
    </row>
    <row r="172" spans="1:10" x14ac:dyDescent="0.2">
      <c r="A172" s="94">
        <v>8010218</v>
      </c>
      <c r="B172" s="93" t="s">
        <v>188</v>
      </c>
      <c r="C172" s="144">
        <v>578</v>
      </c>
      <c r="D172" s="93" t="s">
        <v>20</v>
      </c>
      <c r="E172" s="93" t="s">
        <v>10</v>
      </c>
      <c r="F172" s="93">
        <v>271.32</v>
      </c>
      <c r="G172" s="93">
        <v>18.7</v>
      </c>
      <c r="H172" s="93">
        <v>2871.79</v>
      </c>
      <c r="I172" s="88">
        <f>VLOOKUP(D172,'MHO-Analyse'!$C$2:$D$11,2,TRUE)</f>
        <v>190</v>
      </c>
      <c r="J172" s="88">
        <f t="shared" si="2"/>
        <v>30.505555555555556</v>
      </c>
    </row>
    <row r="173" spans="1:10" x14ac:dyDescent="0.2">
      <c r="A173" s="94">
        <v>2251689</v>
      </c>
      <c r="B173" s="93" t="s">
        <v>189</v>
      </c>
      <c r="C173" s="144">
        <v>574</v>
      </c>
      <c r="D173" s="93" t="s">
        <v>41</v>
      </c>
      <c r="E173" s="93" t="s">
        <v>32</v>
      </c>
      <c r="F173" s="93">
        <v>44</v>
      </c>
      <c r="G173" s="93">
        <v>3.57</v>
      </c>
      <c r="H173" s="93">
        <v>403.59</v>
      </c>
      <c r="I173" s="88">
        <f>VLOOKUP(D173,'MHO-Analyse'!$C$2:$D$11,2,TRUE)</f>
        <v>205.2</v>
      </c>
      <c r="J173" s="88">
        <f t="shared" si="2"/>
        <v>32.717999999999996</v>
      </c>
    </row>
    <row r="174" spans="1:10" x14ac:dyDescent="0.2">
      <c r="A174" s="94">
        <v>6022955</v>
      </c>
      <c r="B174" s="93" t="s">
        <v>190</v>
      </c>
      <c r="C174" s="144">
        <v>574</v>
      </c>
      <c r="D174" s="93" t="s">
        <v>20</v>
      </c>
      <c r="E174" s="93" t="s">
        <v>10</v>
      </c>
      <c r="F174" s="93">
        <v>0</v>
      </c>
      <c r="G174" s="93">
        <v>31</v>
      </c>
      <c r="H174" s="93">
        <v>2203.33</v>
      </c>
      <c r="I174" s="88">
        <f>VLOOKUP(D174,'MHO-Analyse'!$C$2:$D$11,2,TRUE)</f>
        <v>190</v>
      </c>
      <c r="J174" s="88">
        <f t="shared" si="2"/>
        <v>30.294444444444444</v>
      </c>
    </row>
    <row r="175" spans="1:10" x14ac:dyDescent="0.2">
      <c r="A175" s="94">
        <v>3356189</v>
      </c>
      <c r="B175" s="93" t="s">
        <v>191</v>
      </c>
      <c r="C175" s="144">
        <v>573</v>
      </c>
      <c r="D175" s="93" t="s">
        <v>16</v>
      </c>
      <c r="E175" s="93" t="s">
        <v>32</v>
      </c>
      <c r="F175" s="93">
        <v>3.78</v>
      </c>
      <c r="G175" s="93">
        <v>3.74</v>
      </c>
      <c r="H175" s="93">
        <v>257.66000000000003</v>
      </c>
      <c r="I175" s="88">
        <f>VLOOKUP(D175,'MHO-Analyse'!$C$2:$D$11,2,TRUE)</f>
        <v>304</v>
      </c>
      <c r="J175" s="88">
        <f t="shared" si="2"/>
        <v>48.386666666666663</v>
      </c>
    </row>
    <row r="176" spans="1:10" x14ac:dyDescent="0.2">
      <c r="A176" s="94">
        <v>7011544</v>
      </c>
      <c r="B176" s="93" t="s">
        <v>192</v>
      </c>
      <c r="C176" s="144">
        <v>572</v>
      </c>
      <c r="D176" s="93" t="s">
        <v>82</v>
      </c>
      <c r="E176" s="93" t="s">
        <v>59</v>
      </c>
      <c r="F176" s="93">
        <v>13</v>
      </c>
      <c r="G176" s="93">
        <v>6.15</v>
      </c>
      <c r="H176" s="93">
        <v>151.5</v>
      </c>
      <c r="I176" s="88">
        <f>VLOOKUP(D176,'MHO-Analyse'!$C$2:$D$11,2,TRUE)</f>
        <v>228</v>
      </c>
      <c r="J176" s="88">
        <f t="shared" si="2"/>
        <v>36.226666666666667</v>
      </c>
    </row>
    <row r="177" spans="1:10" x14ac:dyDescent="0.2">
      <c r="A177" s="94">
        <v>9403037</v>
      </c>
      <c r="B177" s="93" t="s">
        <v>193</v>
      </c>
      <c r="C177" s="144">
        <v>568</v>
      </c>
      <c r="D177" s="93" t="s">
        <v>9</v>
      </c>
      <c r="E177" s="93" t="s">
        <v>32</v>
      </c>
      <c r="F177" s="93">
        <v>0.21</v>
      </c>
      <c r="G177" s="93">
        <v>0.21</v>
      </c>
      <c r="H177" s="93">
        <v>22.33</v>
      </c>
      <c r="I177" s="88">
        <f>VLOOKUP(D177,'MHO-Analyse'!$C$2:$D$11,2,TRUE)</f>
        <v>380</v>
      </c>
      <c r="J177" s="88">
        <f t="shared" si="2"/>
        <v>59.955555555555556</v>
      </c>
    </row>
    <row r="178" spans="1:10" x14ac:dyDescent="0.2">
      <c r="A178" s="94">
        <v>5110685</v>
      </c>
      <c r="B178" s="93" t="s">
        <v>194</v>
      </c>
      <c r="C178" s="144">
        <v>564</v>
      </c>
      <c r="D178" s="93" t="s">
        <v>20</v>
      </c>
      <c r="E178" s="93" t="s">
        <v>32</v>
      </c>
      <c r="F178" s="93">
        <v>9.91</v>
      </c>
      <c r="G178" s="93">
        <v>2.06</v>
      </c>
      <c r="H178" s="93">
        <v>532.09</v>
      </c>
      <c r="I178" s="88">
        <f>VLOOKUP(D178,'MHO-Analyse'!$C$2:$D$11,2,TRUE)</f>
        <v>190</v>
      </c>
      <c r="J178" s="88">
        <f t="shared" si="2"/>
        <v>29.766666666666666</v>
      </c>
    </row>
    <row r="179" spans="1:10" x14ac:dyDescent="0.2">
      <c r="A179" s="94">
        <v>6044112</v>
      </c>
      <c r="B179" s="93" t="s">
        <v>195</v>
      </c>
      <c r="C179" s="144">
        <v>561</v>
      </c>
      <c r="D179" s="93" t="s">
        <v>82</v>
      </c>
      <c r="E179" s="93" t="s">
        <v>10</v>
      </c>
      <c r="F179" s="93">
        <v>79</v>
      </c>
      <c r="G179" s="93">
        <v>13</v>
      </c>
      <c r="H179" s="93">
        <v>694.12</v>
      </c>
      <c r="I179" s="88">
        <f>VLOOKUP(D179,'MHO-Analyse'!$C$2:$D$11,2,TRUE)</f>
        <v>228</v>
      </c>
      <c r="J179" s="88">
        <f t="shared" si="2"/>
        <v>35.53</v>
      </c>
    </row>
    <row r="180" spans="1:10" x14ac:dyDescent="0.2">
      <c r="A180" s="94">
        <v>1150955</v>
      </c>
      <c r="B180" s="93" t="s">
        <v>196</v>
      </c>
      <c r="C180" s="144">
        <v>560</v>
      </c>
      <c r="D180" s="93" t="s">
        <v>9</v>
      </c>
      <c r="E180" s="93" t="s">
        <v>32</v>
      </c>
      <c r="F180" s="93">
        <v>1.08</v>
      </c>
      <c r="G180" s="93">
        <v>1.24</v>
      </c>
      <c r="H180" s="93">
        <v>27.11</v>
      </c>
      <c r="I180" s="88">
        <f>VLOOKUP(D180,'MHO-Analyse'!$C$2:$D$11,2,TRUE)</f>
        <v>380</v>
      </c>
      <c r="J180" s="88">
        <f t="shared" si="2"/>
        <v>59.111111111111114</v>
      </c>
    </row>
    <row r="181" spans="1:10" x14ac:dyDescent="0.2">
      <c r="A181" s="94">
        <v>6023215</v>
      </c>
      <c r="B181" s="93" t="s">
        <v>197</v>
      </c>
      <c r="C181" s="144">
        <v>558</v>
      </c>
      <c r="D181" s="93" t="s">
        <v>20</v>
      </c>
      <c r="E181" s="93" t="s">
        <v>10</v>
      </c>
      <c r="F181" s="93">
        <v>108.2</v>
      </c>
      <c r="G181" s="93">
        <v>31.4</v>
      </c>
      <c r="H181" s="93">
        <v>2749.15</v>
      </c>
      <c r="I181" s="88">
        <f>VLOOKUP(D181,'MHO-Analyse'!$C$2:$D$11,2,TRUE)</f>
        <v>190</v>
      </c>
      <c r="J181" s="88">
        <f t="shared" si="2"/>
        <v>29.45</v>
      </c>
    </row>
    <row r="182" spans="1:10" x14ac:dyDescent="0.2">
      <c r="A182" s="94">
        <v>2044175</v>
      </c>
      <c r="B182" s="93" t="s">
        <v>198</v>
      </c>
      <c r="C182" s="144">
        <v>556</v>
      </c>
      <c r="D182" s="93" t="s">
        <v>16</v>
      </c>
      <c r="E182" s="93" t="s">
        <v>32</v>
      </c>
      <c r="F182" s="93">
        <v>3.79</v>
      </c>
      <c r="G182" s="93">
        <v>9.48</v>
      </c>
      <c r="H182" s="93">
        <v>624.04999999999995</v>
      </c>
      <c r="I182" s="88">
        <f>VLOOKUP(D182,'MHO-Analyse'!$C$2:$D$11,2,TRUE)</f>
        <v>304</v>
      </c>
      <c r="J182" s="88">
        <f t="shared" si="2"/>
        <v>46.951111111111111</v>
      </c>
    </row>
    <row r="183" spans="1:10" x14ac:dyDescent="0.2">
      <c r="A183" s="94">
        <v>2254744</v>
      </c>
      <c r="B183" s="93" t="s">
        <v>199</v>
      </c>
      <c r="C183" s="144">
        <v>554</v>
      </c>
      <c r="D183" s="93" t="s">
        <v>41</v>
      </c>
      <c r="E183" s="93" t="s">
        <v>32</v>
      </c>
      <c r="F183" s="93">
        <v>8.4600000000000009</v>
      </c>
      <c r="G183" s="93">
        <v>1.18</v>
      </c>
      <c r="H183" s="93">
        <v>239.93</v>
      </c>
      <c r="I183" s="88">
        <f>VLOOKUP(D183,'MHO-Analyse'!$C$2:$D$11,2,TRUE)</f>
        <v>205.2</v>
      </c>
      <c r="J183" s="88">
        <f t="shared" si="2"/>
        <v>31.577999999999996</v>
      </c>
    </row>
    <row r="184" spans="1:10" x14ac:dyDescent="0.2">
      <c r="A184" s="94">
        <v>9253463</v>
      </c>
      <c r="B184" s="93" t="s">
        <v>200</v>
      </c>
      <c r="C184" s="144">
        <v>552</v>
      </c>
      <c r="D184" s="93" t="s">
        <v>12</v>
      </c>
      <c r="E184" s="93" t="s">
        <v>32</v>
      </c>
      <c r="F184" s="93">
        <v>1.05</v>
      </c>
      <c r="G184" s="93">
        <v>2.13</v>
      </c>
      <c r="H184" s="93">
        <v>66.33</v>
      </c>
      <c r="I184" s="88">
        <f>VLOOKUP(D184,'MHO-Analyse'!$C$2:$D$11,2,TRUE)</f>
        <v>254.6</v>
      </c>
      <c r="J184" s="88">
        <f t="shared" si="2"/>
        <v>39.038666666666664</v>
      </c>
    </row>
    <row r="185" spans="1:10" x14ac:dyDescent="0.2">
      <c r="A185" s="94">
        <v>6002226</v>
      </c>
      <c r="B185" s="93" t="s">
        <v>201</v>
      </c>
      <c r="C185" s="144">
        <v>551</v>
      </c>
      <c r="D185" s="93" t="s">
        <v>20</v>
      </c>
      <c r="E185" s="93" t="s">
        <v>32</v>
      </c>
      <c r="F185" s="93">
        <v>190</v>
      </c>
      <c r="G185" s="93">
        <v>30</v>
      </c>
      <c r="H185" s="93">
        <v>1453.62</v>
      </c>
      <c r="I185" s="88">
        <f>VLOOKUP(D185,'MHO-Analyse'!$C$2:$D$11,2,TRUE)</f>
        <v>190</v>
      </c>
      <c r="J185" s="88">
        <f t="shared" si="2"/>
        <v>29.080555555555556</v>
      </c>
    </row>
    <row r="186" spans="1:10" x14ac:dyDescent="0.2">
      <c r="A186" s="94">
        <v>6022926</v>
      </c>
      <c r="B186" s="93" t="s">
        <v>202</v>
      </c>
      <c r="C186" s="144">
        <v>551</v>
      </c>
      <c r="D186" s="93" t="s">
        <v>20</v>
      </c>
      <c r="E186" s="93" t="s">
        <v>10</v>
      </c>
      <c r="F186" s="93">
        <v>230.11</v>
      </c>
      <c r="G186" s="93">
        <v>30</v>
      </c>
      <c r="H186" s="93">
        <v>1328.02</v>
      </c>
      <c r="I186" s="88">
        <f>VLOOKUP(D186,'MHO-Analyse'!$C$2:$D$11,2,TRUE)</f>
        <v>190</v>
      </c>
      <c r="J186" s="88">
        <f t="shared" si="2"/>
        <v>29.080555555555556</v>
      </c>
    </row>
    <row r="187" spans="1:10" x14ac:dyDescent="0.2">
      <c r="A187" s="94">
        <v>2003209</v>
      </c>
      <c r="B187" s="93" t="s">
        <v>203</v>
      </c>
      <c r="C187" s="144">
        <v>548</v>
      </c>
      <c r="D187" s="93" t="s">
        <v>12</v>
      </c>
      <c r="E187" s="93" t="s">
        <v>32</v>
      </c>
      <c r="F187" s="93">
        <v>1.08</v>
      </c>
      <c r="G187" s="93">
        <v>1.5</v>
      </c>
      <c r="H187" s="93">
        <v>104.94</v>
      </c>
      <c r="I187" s="88">
        <f>VLOOKUP(D187,'MHO-Analyse'!$C$2:$D$11,2,TRUE)</f>
        <v>254.6</v>
      </c>
      <c r="J187" s="88">
        <f t="shared" si="2"/>
        <v>38.755777777777773</v>
      </c>
    </row>
    <row r="188" spans="1:10" x14ac:dyDescent="0.2">
      <c r="A188" s="94">
        <v>9000501</v>
      </c>
      <c r="B188" s="93" t="s">
        <v>204</v>
      </c>
      <c r="C188" s="144">
        <v>548</v>
      </c>
      <c r="D188" s="93" t="s">
        <v>20</v>
      </c>
      <c r="E188" s="93" t="s">
        <v>10</v>
      </c>
      <c r="F188" s="93">
        <v>13.36</v>
      </c>
      <c r="G188" s="93">
        <v>3.12</v>
      </c>
      <c r="H188" s="93">
        <v>1010.26</v>
      </c>
      <c r="I188" s="88">
        <f>VLOOKUP(D188,'MHO-Analyse'!$C$2:$D$11,2,TRUE)</f>
        <v>190</v>
      </c>
      <c r="J188" s="88">
        <f t="shared" si="2"/>
        <v>28.922222222222221</v>
      </c>
    </row>
    <row r="189" spans="1:10" x14ac:dyDescent="0.2">
      <c r="A189" s="94">
        <v>7539051</v>
      </c>
      <c r="B189" s="93" t="s">
        <v>205</v>
      </c>
      <c r="C189" s="144">
        <v>547</v>
      </c>
      <c r="D189" s="93" t="s">
        <v>16</v>
      </c>
      <c r="E189" s="93" t="s">
        <v>206</v>
      </c>
      <c r="F189" s="93">
        <v>1.34</v>
      </c>
      <c r="G189" s="93">
        <v>0.72</v>
      </c>
      <c r="H189" s="93">
        <v>7.89</v>
      </c>
      <c r="I189" s="88">
        <f>VLOOKUP(D189,'MHO-Analyse'!$C$2:$D$11,2,TRUE)</f>
        <v>304</v>
      </c>
      <c r="J189" s="88">
        <f t="shared" si="2"/>
        <v>46.191111111111113</v>
      </c>
    </row>
    <row r="190" spans="1:10" x14ac:dyDescent="0.2">
      <c r="A190" s="94">
        <v>7011407</v>
      </c>
      <c r="B190" s="93" t="s">
        <v>207</v>
      </c>
      <c r="C190" s="144">
        <v>543</v>
      </c>
      <c r="D190" s="93" t="s">
        <v>82</v>
      </c>
      <c r="E190" s="93" t="s">
        <v>10</v>
      </c>
      <c r="F190" s="93">
        <v>240</v>
      </c>
      <c r="G190" s="93">
        <v>16</v>
      </c>
      <c r="H190" s="93">
        <v>1704.84</v>
      </c>
      <c r="I190" s="88">
        <f>VLOOKUP(D190,'MHO-Analyse'!$C$2:$D$11,2,TRUE)</f>
        <v>228</v>
      </c>
      <c r="J190" s="88">
        <f t="shared" si="2"/>
        <v>34.39</v>
      </c>
    </row>
    <row r="191" spans="1:10" x14ac:dyDescent="0.2">
      <c r="A191" s="94">
        <v>1150899</v>
      </c>
      <c r="B191" s="93" t="s">
        <v>208</v>
      </c>
      <c r="C191" s="144">
        <v>538</v>
      </c>
      <c r="D191" s="93" t="s">
        <v>16</v>
      </c>
      <c r="E191" s="93" t="s">
        <v>32</v>
      </c>
      <c r="F191" s="93">
        <v>0.37</v>
      </c>
      <c r="G191" s="93">
        <v>0.56000000000000005</v>
      </c>
      <c r="H191" s="93">
        <v>12.39</v>
      </c>
      <c r="I191" s="88">
        <f>VLOOKUP(D191,'MHO-Analyse'!$C$2:$D$11,2,TRUE)</f>
        <v>304</v>
      </c>
      <c r="J191" s="88">
        <f t="shared" si="2"/>
        <v>45.431111111111115</v>
      </c>
    </row>
    <row r="192" spans="1:10" x14ac:dyDescent="0.2">
      <c r="A192" s="94">
        <v>3535031</v>
      </c>
      <c r="B192" s="93" t="s">
        <v>209</v>
      </c>
      <c r="C192" s="144">
        <v>538</v>
      </c>
      <c r="D192" s="93" t="s">
        <v>16</v>
      </c>
      <c r="E192" s="93" t="s">
        <v>10</v>
      </c>
      <c r="F192" s="93">
        <v>4.6500000000000004</v>
      </c>
      <c r="G192" s="93">
        <v>1.46</v>
      </c>
      <c r="H192" s="93">
        <v>44.1</v>
      </c>
      <c r="I192" s="88">
        <f>VLOOKUP(D192,'MHO-Analyse'!$C$2:$D$11,2,TRUE)</f>
        <v>304</v>
      </c>
      <c r="J192" s="88">
        <f t="shared" si="2"/>
        <v>45.431111111111115</v>
      </c>
    </row>
    <row r="193" spans="1:10" x14ac:dyDescent="0.2">
      <c r="A193" s="94">
        <v>2253159</v>
      </c>
      <c r="B193" s="93" t="s">
        <v>210</v>
      </c>
      <c r="C193" s="144">
        <v>537</v>
      </c>
      <c r="D193" s="93" t="s">
        <v>41</v>
      </c>
      <c r="E193" s="93" t="s">
        <v>10</v>
      </c>
      <c r="F193" s="93">
        <v>79</v>
      </c>
      <c r="G193" s="93">
        <v>4.8</v>
      </c>
      <c r="H193" s="93">
        <v>1322.3</v>
      </c>
      <c r="I193" s="88">
        <f>VLOOKUP(D193,'MHO-Analyse'!$C$2:$D$11,2,TRUE)</f>
        <v>205.2</v>
      </c>
      <c r="J193" s="88">
        <f t="shared" si="2"/>
        <v>30.608999999999998</v>
      </c>
    </row>
    <row r="194" spans="1:10" x14ac:dyDescent="0.2">
      <c r="A194" s="94">
        <v>2255254</v>
      </c>
      <c r="B194" s="93" t="s">
        <v>211</v>
      </c>
      <c r="C194" s="144">
        <v>537</v>
      </c>
      <c r="D194" s="93" t="s">
        <v>41</v>
      </c>
      <c r="E194" s="93" t="s">
        <v>10</v>
      </c>
      <c r="F194" s="93">
        <v>38.909999999999997</v>
      </c>
      <c r="G194" s="93">
        <v>3.6</v>
      </c>
      <c r="H194" s="93">
        <v>1073.48</v>
      </c>
      <c r="I194" s="88">
        <f>VLOOKUP(D194,'MHO-Analyse'!$C$2:$D$11,2,TRUE)</f>
        <v>205.2</v>
      </c>
      <c r="J194" s="88">
        <f t="shared" ref="J194:J257" si="3">(C194*I194)/3600</f>
        <v>30.608999999999998</v>
      </c>
    </row>
    <row r="195" spans="1:10" x14ac:dyDescent="0.2">
      <c r="A195" s="94">
        <v>9815931</v>
      </c>
      <c r="B195" s="93" t="s">
        <v>212</v>
      </c>
      <c r="C195" s="144">
        <v>536</v>
      </c>
      <c r="D195" s="93" t="s">
        <v>41</v>
      </c>
      <c r="E195" s="93" t="s">
        <v>32</v>
      </c>
      <c r="F195" s="93">
        <v>12</v>
      </c>
      <c r="G195" s="93">
        <v>5</v>
      </c>
      <c r="H195" s="93">
        <v>56.46</v>
      </c>
      <c r="I195" s="88">
        <f>VLOOKUP(D195,'MHO-Analyse'!$C$2:$D$11,2,TRUE)</f>
        <v>205.2</v>
      </c>
      <c r="J195" s="88">
        <f t="shared" si="3"/>
        <v>30.552</v>
      </c>
    </row>
    <row r="196" spans="1:10" x14ac:dyDescent="0.2">
      <c r="A196" s="94">
        <v>6002227</v>
      </c>
      <c r="B196" s="93" t="s">
        <v>213</v>
      </c>
      <c r="C196" s="144">
        <v>535</v>
      </c>
      <c r="D196" s="93" t="s">
        <v>20</v>
      </c>
      <c r="E196" s="93" t="s">
        <v>10</v>
      </c>
      <c r="F196" s="93">
        <v>190</v>
      </c>
      <c r="G196" s="93">
        <v>30</v>
      </c>
      <c r="H196" s="93">
        <v>1998.68</v>
      </c>
      <c r="I196" s="88">
        <f>VLOOKUP(D196,'MHO-Analyse'!$C$2:$D$11,2,TRUE)</f>
        <v>190</v>
      </c>
      <c r="J196" s="88">
        <f t="shared" si="3"/>
        <v>28.236111111111111</v>
      </c>
    </row>
    <row r="197" spans="1:10" x14ac:dyDescent="0.2">
      <c r="A197" s="94">
        <v>8361973</v>
      </c>
      <c r="B197" s="93" t="s">
        <v>137</v>
      </c>
      <c r="C197" s="144">
        <v>534</v>
      </c>
      <c r="D197" s="93" t="s">
        <v>20</v>
      </c>
      <c r="E197" s="93" t="s">
        <v>10</v>
      </c>
      <c r="F197" s="93">
        <v>0.78</v>
      </c>
      <c r="G197" s="93">
        <v>0.13</v>
      </c>
      <c r="H197" s="93">
        <v>10.79</v>
      </c>
      <c r="I197" s="88">
        <f>VLOOKUP(D197,'MHO-Analyse'!$C$2:$D$11,2,TRUE)</f>
        <v>190</v>
      </c>
      <c r="J197" s="88">
        <f t="shared" si="3"/>
        <v>28.183333333333334</v>
      </c>
    </row>
    <row r="198" spans="1:10" x14ac:dyDescent="0.2">
      <c r="A198" s="94">
        <v>4364944</v>
      </c>
      <c r="B198" s="93" t="s">
        <v>214</v>
      </c>
      <c r="C198" s="144">
        <v>532</v>
      </c>
      <c r="D198" s="93" t="s">
        <v>41</v>
      </c>
      <c r="E198" s="93" t="s">
        <v>32</v>
      </c>
      <c r="F198" s="93">
        <v>22.8</v>
      </c>
      <c r="G198" s="93">
        <v>4.0999999999999996</v>
      </c>
      <c r="H198" s="93">
        <v>1478.54</v>
      </c>
      <c r="I198" s="88">
        <f>VLOOKUP(D198,'MHO-Analyse'!$C$2:$D$11,2,TRUE)</f>
        <v>205.2</v>
      </c>
      <c r="J198" s="88">
        <f t="shared" si="3"/>
        <v>30.323999999999998</v>
      </c>
    </row>
    <row r="199" spans="1:10" x14ac:dyDescent="0.2">
      <c r="A199" s="94">
        <v>2252484</v>
      </c>
      <c r="B199" s="93" t="s">
        <v>215</v>
      </c>
      <c r="C199" s="144">
        <v>528</v>
      </c>
      <c r="D199" s="93" t="s">
        <v>41</v>
      </c>
      <c r="E199" s="93" t="s">
        <v>10</v>
      </c>
      <c r="F199" s="93">
        <v>25.08</v>
      </c>
      <c r="G199" s="93">
        <v>2.3199999999999998</v>
      </c>
      <c r="H199" s="93">
        <v>1062.81</v>
      </c>
      <c r="I199" s="88">
        <f>VLOOKUP(D199,'MHO-Analyse'!$C$2:$D$11,2,TRUE)</f>
        <v>205.2</v>
      </c>
      <c r="J199" s="88">
        <f t="shared" si="3"/>
        <v>30.095999999999997</v>
      </c>
    </row>
    <row r="200" spans="1:10" x14ac:dyDescent="0.2">
      <c r="A200" s="94">
        <v>3401856</v>
      </c>
      <c r="B200" s="93" t="s">
        <v>216</v>
      </c>
      <c r="C200" s="144">
        <v>528</v>
      </c>
      <c r="D200" s="93" t="s">
        <v>20</v>
      </c>
      <c r="E200" s="93" t="s">
        <v>10</v>
      </c>
      <c r="F200" s="93">
        <v>40</v>
      </c>
      <c r="G200" s="93">
        <v>3.5</v>
      </c>
      <c r="H200" s="93">
        <v>2401.4</v>
      </c>
      <c r="I200" s="88">
        <f>VLOOKUP(D200,'MHO-Analyse'!$C$2:$D$11,2,TRUE)</f>
        <v>190</v>
      </c>
      <c r="J200" s="88">
        <f t="shared" si="3"/>
        <v>27.866666666666667</v>
      </c>
    </row>
    <row r="201" spans="1:10" x14ac:dyDescent="0.2">
      <c r="A201" s="94">
        <v>9253219</v>
      </c>
      <c r="B201" s="93" t="s">
        <v>217</v>
      </c>
      <c r="C201" s="144">
        <v>527</v>
      </c>
      <c r="D201" s="93" t="s">
        <v>12</v>
      </c>
      <c r="E201" s="93" t="s">
        <v>32</v>
      </c>
      <c r="F201" s="93">
        <v>0.56999999999999995</v>
      </c>
      <c r="G201" s="93">
        <v>0.56999999999999995</v>
      </c>
      <c r="H201" s="93">
        <v>36.130000000000003</v>
      </c>
      <c r="I201" s="88">
        <f>VLOOKUP(D201,'MHO-Analyse'!$C$2:$D$11,2,TRUE)</f>
        <v>254.6</v>
      </c>
      <c r="J201" s="88">
        <f t="shared" si="3"/>
        <v>37.270611111111108</v>
      </c>
    </row>
    <row r="202" spans="1:10" x14ac:dyDescent="0.2">
      <c r="A202" s="94">
        <v>5636515</v>
      </c>
      <c r="B202" s="93" t="s">
        <v>218</v>
      </c>
      <c r="C202" s="144">
        <v>525</v>
      </c>
      <c r="D202" s="93" t="s">
        <v>16</v>
      </c>
      <c r="E202" s="93" t="s">
        <v>10</v>
      </c>
      <c r="F202" s="93">
        <v>3.32</v>
      </c>
      <c r="G202" s="93">
        <v>1.1499999999999999</v>
      </c>
      <c r="H202" s="93">
        <v>2087.54</v>
      </c>
      <c r="I202" s="88">
        <f>VLOOKUP(D202,'MHO-Analyse'!$C$2:$D$11,2,TRUE)</f>
        <v>304</v>
      </c>
      <c r="J202" s="88">
        <f t="shared" si="3"/>
        <v>44.333333333333336</v>
      </c>
    </row>
    <row r="203" spans="1:10" x14ac:dyDescent="0.2">
      <c r="A203" s="94">
        <v>3025983</v>
      </c>
      <c r="B203" s="93" t="s">
        <v>219</v>
      </c>
      <c r="C203" s="144">
        <v>524</v>
      </c>
      <c r="D203" s="93" t="s">
        <v>41</v>
      </c>
      <c r="E203" s="93" t="s">
        <v>10</v>
      </c>
      <c r="F203" s="93">
        <v>24</v>
      </c>
      <c r="G203" s="93">
        <v>1.46</v>
      </c>
      <c r="H203" s="93">
        <v>168.58</v>
      </c>
      <c r="I203" s="88">
        <f>VLOOKUP(D203,'MHO-Analyse'!$C$2:$D$11,2,TRUE)</f>
        <v>205.2</v>
      </c>
      <c r="J203" s="88">
        <f t="shared" si="3"/>
        <v>29.867999999999995</v>
      </c>
    </row>
    <row r="204" spans="1:10" x14ac:dyDescent="0.2">
      <c r="A204" s="94">
        <v>4522004</v>
      </c>
      <c r="B204" s="93" t="s">
        <v>220</v>
      </c>
      <c r="C204" s="144">
        <v>523</v>
      </c>
      <c r="D204" s="93" t="s">
        <v>41</v>
      </c>
      <c r="E204" s="93" t="s">
        <v>32</v>
      </c>
      <c r="F204" s="93">
        <v>12.44</v>
      </c>
      <c r="G204" s="93">
        <v>1.1399999999999999</v>
      </c>
      <c r="H204" s="93">
        <v>119.73</v>
      </c>
      <c r="I204" s="88">
        <f>VLOOKUP(D204,'MHO-Analyse'!$C$2:$D$11,2,TRUE)</f>
        <v>205.2</v>
      </c>
      <c r="J204" s="88">
        <f t="shared" si="3"/>
        <v>29.810999999999996</v>
      </c>
    </row>
    <row r="205" spans="1:10" x14ac:dyDescent="0.2">
      <c r="A205" s="94">
        <v>2251749</v>
      </c>
      <c r="B205" s="93" t="s">
        <v>221</v>
      </c>
      <c r="C205" s="144">
        <v>522</v>
      </c>
      <c r="D205" s="93" t="s">
        <v>41</v>
      </c>
      <c r="E205" s="93" t="s">
        <v>32</v>
      </c>
      <c r="F205" s="93">
        <v>65</v>
      </c>
      <c r="G205" s="93">
        <v>6.53</v>
      </c>
      <c r="H205" s="93">
        <v>714.61</v>
      </c>
      <c r="I205" s="88">
        <f>VLOOKUP(D205,'MHO-Analyse'!$C$2:$D$11,2,TRUE)</f>
        <v>205.2</v>
      </c>
      <c r="J205" s="88">
        <f t="shared" si="3"/>
        <v>29.753999999999998</v>
      </c>
    </row>
    <row r="206" spans="1:10" x14ac:dyDescent="0.2">
      <c r="A206" s="94">
        <v>5110168</v>
      </c>
      <c r="B206" s="93" t="s">
        <v>222</v>
      </c>
      <c r="C206" s="144">
        <v>518</v>
      </c>
      <c r="D206" s="93" t="s">
        <v>41</v>
      </c>
      <c r="E206" s="93" t="s">
        <v>32</v>
      </c>
      <c r="F206" s="93">
        <v>0.24</v>
      </c>
      <c r="G206" s="93">
        <v>0.31</v>
      </c>
      <c r="H206" s="93">
        <v>160.16999999999999</v>
      </c>
      <c r="I206" s="88">
        <f>VLOOKUP(D206,'MHO-Analyse'!$C$2:$D$11,2,TRUE)</f>
        <v>205.2</v>
      </c>
      <c r="J206" s="88">
        <f t="shared" si="3"/>
        <v>29.525999999999996</v>
      </c>
    </row>
    <row r="207" spans="1:10" x14ac:dyDescent="0.2">
      <c r="A207" s="94">
        <v>9253335</v>
      </c>
      <c r="B207" s="93" t="s">
        <v>223</v>
      </c>
      <c r="C207" s="144">
        <v>518</v>
      </c>
      <c r="D207" s="93" t="s">
        <v>12</v>
      </c>
      <c r="E207" s="93" t="s">
        <v>32</v>
      </c>
      <c r="F207" s="93">
        <v>0.95</v>
      </c>
      <c r="G207" s="93">
        <v>0.72</v>
      </c>
      <c r="H207" s="93">
        <v>62.51</v>
      </c>
      <c r="I207" s="88">
        <f>VLOOKUP(D207,'MHO-Analyse'!$C$2:$D$11,2,TRUE)</f>
        <v>254.6</v>
      </c>
      <c r="J207" s="88">
        <f t="shared" si="3"/>
        <v>36.63411111111111</v>
      </c>
    </row>
    <row r="208" spans="1:10" x14ac:dyDescent="0.2">
      <c r="A208" s="94">
        <v>7010098</v>
      </c>
      <c r="B208" s="93" t="s">
        <v>224</v>
      </c>
      <c r="C208" s="144">
        <v>516</v>
      </c>
      <c r="D208" s="93" t="s">
        <v>82</v>
      </c>
      <c r="E208" s="93" t="s">
        <v>32</v>
      </c>
      <c r="F208" s="93">
        <v>87.89</v>
      </c>
      <c r="G208" s="93">
        <v>20.2</v>
      </c>
      <c r="H208" s="93">
        <v>903.59</v>
      </c>
      <c r="I208" s="88">
        <f>VLOOKUP(D208,'MHO-Analyse'!$C$2:$D$11,2,TRUE)</f>
        <v>228</v>
      </c>
      <c r="J208" s="88">
        <f t="shared" si="3"/>
        <v>32.68</v>
      </c>
    </row>
    <row r="209" spans="1:10" x14ac:dyDescent="0.2">
      <c r="A209" s="94">
        <v>2372414</v>
      </c>
      <c r="B209" s="93" t="s">
        <v>225</v>
      </c>
      <c r="C209" s="144">
        <v>512</v>
      </c>
      <c r="D209" s="93" t="s">
        <v>16</v>
      </c>
      <c r="E209" s="93" t="s">
        <v>59</v>
      </c>
      <c r="F209" s="93">
        <v>5.7</v>
      </c>
      <c r="G209" s="93">
        <v>5.94</v>
      </c>
      <c r="H209" s="93">
        <v>371.35</v>
      </c>
      <c r="I209" s="88">
        <f>VLOOKUP(D209,'MHO-Analyse'!$C$2:$D$11,2,TRUE)</f>
        <v>304</v>
      </c>
      <c r="J209" s="88">
        <f t="shared" si="3"/>
        <v>43.235555555555557</v>
      </c>
    </row>
    <row r="210" spans="1:10" x14ac:dyDescent="0.2">
      <c r="A210" s="94">
        <v>3358436</v>
      </c>
      <c r="B210" s="93" t="s">
        <v>226</v>
      </c>
      <c r="C210" s="144">
        <v>510</v>
      </c>
      <c r="D210" s="93" t="s">
        <v>41</v>
      </c>
      <c r="E210" s="93" t="s">
        <v>32</v>
      </c>
      <c r="F210" s="93">
        <v>8.84</v>
      </c>
      <c r="G210" s="93">
        <v>0.88</v>
      </c>
      <c r="H210" s="93">
        <v>422.1</v>
      </c>
      <c r="I210" s="88">
        <f>VLOOKUP(D210,'MHO-Analyse'!$C$2:$D$11,2,TRUE)</f>
        <v>205.2</v>
      </c>
      <c r="J210" s="88">
        <f t="shared" si="3"/>
        <v>29.07</v>
      </c>
    </row>
    <row r="211" spans="1:10" x14ac:dyDescent="0.2">
      <c r="A211" s="94">
        <v>1252679</v>
      </c>
      <c r="B211" s="93" t="s">
        <v>227</v>
      </c>
      <c r="C211" s="144">
        <v>505</v>
      </c>
      <c r="D211" s="93" t="s">
        <v>9</v>
      </c>
      <c r="E211" s="93" t="s">
        <v>32</v>
      </c>
      <c r="F211" s="93">
        <v>1.07</v>
      </c>
      <c r="G211" s="93">
        <v>2.62</v>
      </c>
      <c r="H211" s="93">
        <v>44.4</v>
      </c>
      <c r="I211" s="88">
        <f>VLOOKUP(D211,'MHO-Analyse'!$C$2:$D$11,2,TRUE)</f>
        <v>380</v>
      </c>
      <c r="J211" s="88">
        <f t="shared" si="3"/>
        <v>53.305555555555557</v>
      </c>
    </row>
    <row r="212" spans="1:10" x14ac:dyDescent="0.2">
      <c r="A212" s="94">
        <v>9215622</v>
      </c>
      <c r="B212" s="93" t="s">
        <v>228</v>
      </c>
      <c r="C212" s="144">
        <v>504</v>
      </c>
      <c r="D212" s="93" t="s">
        <v>20</v>
      </c>
      <c r="E212" s="93" t="s">
        <v>10</v>
      </c>
      <c r="F212" s="93">
        <v>92.99</v>
      </c>
      <c r="G212" s="93">
        <v>44.46</v>
      </c>
      <c r="H212" s="93">
        <v>4050.62</v>
      </c>
      <c r="I212" s="88">
        <f>VLOOKUP(D212,'MHO-Analyse'!$C$2:$D$11,2,TRUE)</f>
        <v>190</v>
      </c>
      <c r="J212" s="88">
        <f t="shared" si="3"/>
        <v>26.6</v>
      </c>
    </row>
    <row r="213" spans="1:10" x14ac:dyDescent="0.2">
      <c r="A213" s="94">
        <v>9253625</v>
      </c>
      <c r="B213" s="93" t="s">
        <v>229</v>
      </c>
      <c r="C213" s="144">
        <v>503</v>
      </c>
      <c r="D213" s="93" t="s">
        <v>12</v>
      </c>
      <c r="E213" s="93" t="s">
        <v>10</v>
      </c>
      <c r="F213" s="93">
        <v>0.76</v>
      </c>
      <c r="G213" s="93">
        <v>1.23</v>
      </c>
      <c r="H213" s="93">
        <v>44.4</v>
      </c>
      <c r="I213" s="88">
        <f>VLOOKUP(D213,'MHO-Analyse'!$C$2:$D$11,2,TRUE)</f>
        <v>254.6</v>
      </c>
      <c r="J213" s="88">
        <f t="shared" si="3"/>
        <v>35.573277777777776</v>
      </c>
    </row>
    <row r="214" spans="1:10" x14ac:dyDescent="0.2">
      <c r="A214" s="94">
        <v>8000602</v>
      </c>
      <c r="B214" s="93" t="s">
        <v>230</v>
      </c>
      <c r="C214" s="144">
        <v>498</v>
      </c>
      <c r="D214" s="93" t="s">
        <v>20</v>
      </c>
      <c r="E214" s="93" t="s">
        <v>10</v>
      </c>
      <c r="F214" s="93">
        <v>430</v>
      </c>
      <c r="G214" s="93">
        <v>41</v>
      </c>
      <c r="H214" s="93">
        <v>4695.1499999999996</v>
      </c>
      <c r="I214" s="88">
        <f>VLOOKUP(D214,'MHO-Analyse'!$C$2:$D$11,2,TRUE)</f>
        <v>190</v>
      </c>
      <c r="J214" s="88">
        <f t="shared" si="3"/>
        <v>26.283333333333335</v>
      </c>
    </row>
    <row r="215" spans="1:10" x14ac:dyDescent="0.2">
      <c r="A215" s="94">
        <v>9253431</v>
      </c>
      <c r="B215" s="93" t="s">
        <v>231</v>
      </c>
      <c r="C215" s="144">
        <v>495</v>
      </c>
      <c r="D215" s="93" t="s">
        <v>12</v>
      </c>
      <c r="E215" s="93" t="s">
        <v>32</v>
      </c>
      <c r="F215" s="93">
        <v>0.85</v>
      </c>
      <c r="G215" s="93">
        <v>1.46</v>
      </c>
      <c r="H215" s="93">
        <v>47.36</v>
      </c>
      <c r="I215" s="88">
        <f>VLOOKUP(D215,'MHO-Analyse'!$C$2:$D$11,2,TRUE)</f>
        <v>254.6</v>
      </c>
      <c r="J215" s="88">
        <f t="shared" si="3"/>
        <v>35.0075</v>
      </c>
    </row>
    <row r="216" spans="1:10" x14ac:dyDescent="0.2">
      <c r="A216" s="94">
        <v>9253632</v>
      </c>
      <c r="B216" s="93" t="s">
        <v>232</v>
      </c>
      <c r="C216" s="144">
        <v>495</v>
      </c>
      <c r="D216" s="93" t="s">
        <v>12</v>
      </c>
      <c r="E216" s="93" t="s">
        <v>10</v>
      </c>
      <c r="F216" s="93">
        <v>0.94</v>
      </c>
      <c r="G216" s="93">
        <v>1.53</v>
      </c>
      <c r="H216" s="93">
        <v>62.83</v>
      </c>
      <c r="I216" s="88">
        <f>VLOOKUP(D216,'MHO-Analyse'!$C$2:$D$11,2,TRUE)</f>
        <v>254.6</v>
      </c>
      <c r="J216" s="88">
        <f t="shared" si="3"/>
        <v>35.0075</v>
      </c>
    </row>
    <row r="217" spans="1:10" x14ac:dyDescent="0.2">
      <c r="A217" s="94">
        <v>1212122</v>
      </c>
      <c r="B217" s="93" t="s">
        <v>233</v>
      </c>
      <c r="C217" s="144">
        <v>494</v>
      </c>
      <c r="D217" s="93" t="s">
        <v>79</v>
      </c>
      <c r="E217" s="93" t="s">
        <v>59</v>
      </c>
      <c r="F217" s="93">
        <v>0.46</v>
      </c>
      <c r="G217" s="93">
        <v>0.46</v>
      </c>
      <c r="H217" s="93">
        <v>13.1</v>
      </c>
      <c r="I217" s="88">
        <f>VLOOKUP(D217,'MHO-Analyse'!$C$2:$D$11,2,TRUE)</f>
        <v>380</v>
      </c>
      <c r="J217" s="88">
        <f t="shared" si="3"/>
        <v>52.144444444444446</v>
      </c>
    </row>
    <row r="218" spans="1:10" x14ac:dyDescent="0.2">
      <c r="A218" s="94">
        <v>5118124</v>
      </c>
      <c r="B218" s="93" t="s">
        <v>234</v>
      </c>
      <c r="C218" s="144">
        <v>494</v>
      </c>
      <c r="D218" s="93" t="s">
        <v>20</v>
      </c>
      <c r="E218" s="93" t="s">
        <v>32</v>
      </c>
      <c r="F218" s="93">
        <v>5.22</v>
      </c>
      <c r="G218" s="93">
        <v>3.75</v>
      </c>
      <c r="H218" s="93">
        <v>510.23</v>
      </c>
      <c r="I218" s="88">
        <f>VLOOKUP(D218,'MHO-Analyse'!$C$2:$D$11,2,TRUE)</f>
        <v>190</v>
      </c>
      <c r="J218" s="88">
        <f t="shared" si="3"/>
        <v>26.072222222222223</v>
      </c>
    </row>
    <row r="219" spans="1:10" x14ac:dyDescent="0.2">
      <c r="A219" s="94">
        <v>2392008</v>
      </c>
      <c r="B219" s="93" t="s">
        <v>235</v>
      </c>
      <c r="C219" s="144">
        <v>491</v>
      </c>
      <c r="D219" s="93" t="s">
        <v>16</v>
      </c>
      <c r="E219" s="93" t="s">
        <v>32</v>
      </c>
      <c r="F219" s="93">
        <v>2</v>
      </c>
      <c r="G219" s="93">
        <v>0.18</v>
      </c>
      <c r="H219" s="93">
        <v>6.68</v>
      </c>
      <c r="I219" s="88">
        <f>VLOOKUP(D219,'MHO-Analyse'!$C$2:$D$11,2,TRUE)</f>
        <v>304</v>
      </c>
      <c r="J219" s="88">
        <f t="shared" si="3"/>
        <v>41.462222222222223</v>
      </c>
    </row>
    <row r="220" spans="1:10" x14ac:dyDescent="0.2">
      <c r="A220" s="94">
        <v>5110131</v>
      </c>
      <c r="B220" s="93" t="s">
        <v>236</v>
      </c>
      <c r="C220" s="144">
        <v>490</v>
      </c>
      <c r="D220" s="93" t="s">
        <v>20</v>
      </c>
      <c r="E220" s="93" t="s">
        <v>10</v>
      </c>
      <c r="F220" s="93">
        <v>1.1399999999999999</v>
      </c>
      <c r="G220" s="93">
        <v>0.17</v>
      </c>
      <c r="H220" s="93">
        <v>11.01</v>
      </c>
      <c r="I220" s="88">
        <f>VLOOKUP(D220,'MHO-Analyse'!$C$2:$D$11,2,TRUE)</f>
        <v>190</v>
      </c>
      <c r="J220" s="88">
        <f t="shared" si="3"/>
        <v>25.861111111111111</v>
      </c>
    </row>
    <row r="221" spans="1:10" x14ac:dyDescent="0.2">
      <c r="A221" s="94">
        <v>9253444</v>
      </c>
      <c r="B221" s="93" t="s">
        <v>237</v>
      </c>
      <c r="C221" s="144">
        <v>488</v>
      </c>
      <c r="D221" s="93" t="s">
        <v>12</v>
      </c>
      <c r="E221" s="93" t="s">
        <v>32</v>
      </c>
      <c r="F221" s="93">
        <v>0.75</v>
      </c>
      <c r="G221" s="93">
        <v>1.1000000000000001</v>
      </c>
      <c r="H221" s="93">
        <v>43.65</v>
      </c>
      <c r="I221" s="88">
        <f>VLOOKUP(D221,'MHO-Analyse'!$C$2:$D$11,2,TRUE)</f>
        <v>254.6</v>
      </c>
      <c r="J221" s="88">
        <f t="shared" si="3"/>
        <v>34.512444444444448</v>
      </c>
    </row>
    <row r="222" spans="1:10" x14ac:dyDescent="0.2">
      <c r="A222" s="94">
        <v>2255054</v>
      </c>
      <c r="B222" s="93" t="s">
        <v>238</v>
      </c>
      <c r="C222" s="144">
        <v>487</v>
      </c>
      <c r="D222" s="93" t="s">
        <v>41</v>
      </c>
      <c r="E222" s="93" t="s">
        <v>10</v>
      </c>
      <c r="F222" s="93">
        <v>38.909999999999997</v>
      </c>
      <c r="G222" s="93">
        <v>3.6</v>
      </c>
      <c r="H222" s="93">
        <v>1073.48</v>
      </c>
      <c r="I222" s="88">
        <f>VLOOKUP(D222,'MHO-Analyse'!$C$2:$D$11,2,TRUE)</f>
        <v>205.2</v>
      </c>
      <c r="J222" s="88">
        <f t="shared" si="3"/>
        <v>27.758999999999997</v>
      </c>
    </row>
    <row r="223" spans="1:10" x14ac:dyDescent="0.2">
      <c r="A223" s="94">
        <v>6020064</v>
      </c>
      <c r="B223" s="93" t="s">
        <v>239</v>
      </c>
      <c r="C223" s="144">
        <v>487</v>
      </c>
      <c r="D223" s="93" t="s">
        <v>20</v>
      </c>
      <c r="E223" s="93" t="s">
        <v>32</v>
      </c>
      <c r="F223" s="93">
        <v>57.49</v>
      </c>
      <c r="G223" s="93">
        <v>13.66</v>
      </c>
      <c r="H223" s="93">
        <v>266.29000000000002</v>
      </c>
      <c r="I223" s="88">
        <f>VLOOKUP(D223,'MHO-Analyse'!$C$2:$D$11,2,TRUE)</f>
        <v>190</v>
      </c>
      <c r="J223" s="88">
        <f t="shared" si="3"/>
        <v>25.702777777777779</v>
      </c>
    </row>
    <row r="224" spans="1:10" x14ac:dyDescent="0.2">
      <c r="A224" s="94">
        <v>3312032</v>
      </c>
      <c r="B224" s="93" t="s">
        <v>240</v>
      </c>
      <c r="C224" s="144">
        <v>482</v>
      </c>
      <c r="D224" s="93" t="s">
        <v>16</v>
      </c>
      <c r="E224" s="93" t="s">
        <v>10</v>
      </c>
      <c r="F224" s="93">
        <v>4.3</v>
      </c>
      <c r="G224" s="93">
        <v>4.7</v>
      </c>
      <c r="H224" s="93">
        <v>1567.45</v>
      </c>
      <c r="I224" s="88">
        <f>VLOOKUP(D224,'MHO-Analyse'!$C$2:$D$11,2,TRUE)</f>
        <v>304</v>
      </c>
      <c r="J224" s="88">
        <f t="shared" si="3"/>
        <v>40.702222222222225</v>
      </c>
    </row>
    <row r="225" spans="1:10" x14ac:dyDescent="0.2">
      <c r="A225" s="94">
        <v>8361957</v>
      </c>
      <c r="B225" s="93" t="s">
        <v>241</v>
      </c>
      <c r="C225" s="144">
        <v>482</v>
      </c>
      <c r="D225" s="93" t="s">
        <v>20</v>
      </c>
      <c r="E225" s="93" t="s">
        <v>10</v>
      </c>
      <c r="F225" s="93">
        <v>0.62</v>
      </c>
      <c r="G225" s="93">
        <v>0.13</v>
      </c>
      <c r="H225" s="93">
        <v>8.27</v>
      </c>
      <c r="I225" s="88">
        <f>VLOOKUP(D225,'MHO-Analyse'!$C$2:$D$11,2,TRUE)</f>
        <v>190</v>
      </c>
      <c r="J225" s="88">
        <f t="shared" si="3"/>
        <v>25.43888888888889</v>
      </c>
    </row>
    <row r="226" spans="1:10" x14ac:dyDescent="0.2">
      <c r="A226" s="94">
        <v>2207157</v>
      </c>
      <c r="B226" s="93" t="s">
        <v>242</v>
      </c>
      <c r="C226" s="144">
        <v>480</v>
      </c>
      <c r="D226" s="93" t="s">
        <v>41</v>
      </c>
      <c r="E226" s="93" t="s">
        <v>59</v>
      </c>
      <c r="F226" s="93">
        <v>0.27</v>
      </c>
      <c r="G226" s="93">
        <v>0.02</v>
      </c>
      <c r="H226" s="93">
        <v>23.76</v>
      </c>
      <c r="I226" s="88">
        <f>VLOOKUP(D226,'MHO-Analyse'!$C$2:$D$11,2,TRUE)</f>
        <v>205.2</v>
      </c>
      <c r="J226" s="88">
        <f t="shared" si="3"/>
        <v>27.36</v>
      </c>
    </row>
    <row r="227" spans="1:10" x14ac:dyDescent="0.2">
      <c r="A227" s="94">
        <v>3356825</v>
      </c>
      <c r="B227" s="93" t="s">
        <v>243</v>
      </c>
      <c r="C227" s="144">
        <v>479</v>
      </c>
      <c r="D227" s="93" t="s">
        <v>41</v>
      </c>
      <c r="E227" s="93" t="s">
        <v>32</v>
      </c>
      <c r="F227" s="93">
        <v>50.5</v>
      </c>
      <c r="G227" s="93">
        <v>1.26</v>
      </c>
      <c r="H227" s="93">
        <v>706.73</v>
      </c>
      <c r="I227" s="88">
        <f>VLOOKUP(D227,'MHO-Analyse'!$C$2:$D$11,2,TRUE)</f>
        <v>205.2</v>
      </c>
      <c r="J227" s="88">
        <f t="shared" si="3"/>
        <v>27.302999999999997</v>
      </c>
    </row>
    <row r="228" spans="1:10" x14ac:dyDescent="0.2">
      <c r="A228" s="94">
        <v>9253339</v>
      </c>
      <c r="B228" s="93" t="s">
        <v>244</v>
      </c>
      <c r="C228" s="144">
        <v>479</v>
      </c>
      <c r="D228" s="93" t="s">
        <v>12</v>
      </c>
      <c r="E228" s="93" t="s">
        <v>32</v>
      </c>
      <c r="F228" s="93">
        <v>0.95</v>
      </c>
      <c r="G228" s="93">
        <v>0.84</v>
      </c>
      <c r="H228" s="93">
        <v>59.34</v>
      </c>
      <c r="I228" s="88">
        <f>VLOOKUP(D228,'MHO-Analyse'!$C$2:$D$11,2,TRUE)</f>
        <v>254.6</v>
      </c>
      <c r="J228" s="88">
        <f t="shared" si="3"/>
        <v>33.875944444444443</v>
      </c>
    </row>
    <row r="229" spans="1:10" x14ac:dyDescent="0.2">
      <c r="A229" s="94">
        <v>9403486</v>
      </c>
      <c r="B229" s="93" t="s">
        <v>245</v>
      </c>
      <c r="C229" s="144">
        <v>475</v>
      </c>
      <c r="D229" s="93" t="s">
        <v>9</v>
      </c>
      <c r="E229" s="93" t="s">
        <v>32</v>
      </c>
      <c r="F229" s="93">
        <v>6.51</v>
      </c>
      <c r="G229" s="93">
        <v>0.3</v>
      </c>
      <c r="H229" s="93">
        <v>24.84</v>
      </c>
      <c r="I229" s="88">
        <f>VLOOKUP(D229,'MHO-Analyse'!$C$2:$D$11,2,TRUE)</f>
        <v>380</v>
      </c>
      <c r="J229" s="88">
        <f t="shared" si="3"/>
        <v>50.138888888888886</v>
      </c>
    </row>
    <row r="230" spans="1:10" x14ac:dyDescent="0.2">
      <c r="A230" s="94">
        <v>3535019</v>
      </c>
      <c r="B230" s="93" t="s">
        <v>246</v>
      </c>
      <c r="C230" s="144">
        <v>472</v>
      </c>
      <c r="D230" s="93" t="s">
        <v>16</v>
      </c>
      <c r="E230" s="93" t="s">
        <v>10</v>
      </c>
      <c r="F230" s="93">
        <v>1.4</v>
      </c>
      <c r="G230" s="93">
        <v>0.68</v>
      </c>
      <c r="H230" s="93">
        <v>25.81</v>
      </c>
      <c r="I230" s="88">
        <f>VLOOKUP(D230,'MHO-Analyse'!$C$2:$D$11,2,TRUE)</f>
        <v>304</v>
      </c>
      <c r="J230" s="88">
        <f t="shared" si="3"/>
        <v>39.857777777777777</v>
      </c>
    </row>
    <row r="231" spans="1:10" x14ac:dyDescent="0.2">
      <c r="A231" s="94">
        <v>9254963</v>
      </c>
      <c r="B231" s="93" t="s">
        <v>247</v>
      </c>
      <c r="C231" s="144">
        <v>468</v>
      </c>
      <c r="D231" s="93" t="s">
        <v>12</v>
      </c>
      <c r="E231" s="93" t="s">
        <v>32</v>
      </c>
      <c r="F231" s="93">
        <v>0.2</v>
      </c>
      <c r="G231" s="93">
        <v>0.35</v>
      </c>
      <c r="H231" s="93">
        <v>93.03</v>
      </c>
      <c r="I231" s="88">
        <f>VLOOKUP(D231,'MHO-Analyse'!$C$2:$D$11,2,TRUE)</f>
        <v>254.6</v>
      </c>
      <c r="J231" s="88">
        <f t="shared" si="3"/>
        <v>33.097999999999999</v>
      </c>
    </row>
    <row r="232" spans="1:10" x14ac:dyDescent="0.2">
      <c r="A232" s="94">
        <v>5112544</v>
      </c>
      <c r="B232" s="93" t="s">
        <v>248</v>
      </c>
      <c r="C232" s="144">
        <v>467</v>
      </c>
      <c r="D232" s="93" t="s">
        <v>41</v>
      </c>
      <c r="E232" s="93" t="s">
        <v>32</v>
      </c>
      <c r="F232" s="93">
        <v>1.5</v>
      </c>
      <c r="G232" s="93">
        <v>0.65</v>
      </c>
      <c r="H232" s="93">
        <v>103.41</v>
      </c>
      <c r="I232" s="88">
        <f>VLOOKUP(D232,'MHO-Analyse'!$C$2:$D$11,2,TRUE)</f>
        <v>205.2</v>
      </c>
      <c r="J232" s="88">
        <f t="shared" si="3"/>
        <v>26.619</v>
      </c>
    </row>
    <row r="233" spans="1:10" x14ac:dyDescent="0.2">
      <c r="A233" s="94">
        <v>4203971</v>
      </c>
      <c r="B233" s="93" t="s">
        <v>249</v>
      </c>
      <c r="C233" s="144">
        <v>466</v>
      </c>
      <c r="D233" s="93" t="s">
        <v>41</v>
      </c>
      <c r="E233" s="93" t="s">
        <v>32</v>
      </c>
      <c r="F233" s="93">
        <v>0.27</v>
      </c>
      <c r="G233" s="93">
        <v>0.19</v>
      </c>
      <c r="H233" s="93">
        <v>73.099999999999994</v>
      </c>
      <c r="I233" s="88">
        <f>VLOOKUP(D233,'MHO-Analyse'!$C$2:$D$11,2,TRUE)</f>
        <v>205.2</v>
      </c>
      <c r="J233" s="88">
        <f t="shared" si="3"/>
        <v>26.561999999999998</v>
      </c>
    </row>
    <row r="234" spans="1:10" x14ac:dyDescent="0.2">
      <c r="A234" s="94">
        <v>2002254</v>
      </c>
      <c r="B234" s="93" t="s">
        <v>250</v>
      </c>
      <c r="C234" s="144">
        <v>464</v>
      </c>
      <c r="D234" s="93" t="s">
        <v>12</v>
      </c>
      <c r="E234" s="93" t="s">
        <v>59</v>
      </c>
      <c r="F234" s="93">
        <v>1.6</v>
      </c>
      <c r="G234" s="93">
        <v>1.1599999999999999</v>
      </c>
      <c r="H234" s="93">
        <v>88.02</v>
      </c>
      <c r="I234" s="88">
        <f>VLOOKUP(D234,'MHO-Analyse'!$C$2:$D$11,2,TRUE)</f>
        <v>254.6</v>
      </c>
      <c r="J234" s="88">
        <f t="shared" si="3"/>
        <v>32.815111111111108</v>
      </c>
    </row>
    <row r="235" spans="1:10" x14ac:dyDescent="0.2">
      <c r="A235" s="94">
        <v>3535028</v>
      </c>
      <c r="B235" s="93" t="s">
        <v>251</v>
      </c>
      <c r="C235" s="144">
        <v>464</v>
      </c>
      <c r="D235" s="93" t="s">
        <v>16</v>
      </c>
      <c r="E235" s="93" t="s">
        <v>10</v>
      </c>
      <c r="F235" s="93">
        <v>3.77</v>
      </c>
      <c r="G235" s="93">
        <v>1.3</v>
      </c>
      <c r="H235" s="93">
        <v>39.479999999999997</v>
      </c>
      <c r="I235" s="88">
        <f>VLOOKUP(D235,'MHO-Analyse'!$C$2:$D$11,2,TRUE)</f>
        <v>304</v>
      </c>
      <c r="J235" s="88">
        <f t="shared" si="3"/>
        <v>39.182222222222222</v>
      </c>
    </row>
    <row r="236" spans="1:10" x14ac:dyDescent="0.2">
      <c r="A236" s="94">
        <v>8010211</v>
      </c>
      <c r="B236" s="93" t="s">
        <v>252</v>
      </c>
      <c r="C236" s="144">
        <v>464</v>
      </c>
      <c r="D236" s="93" t="s">
        <v>20</v>
      </c>
      <c r="E236" s="93" t="s">
        <v>10</v>
      </c>
      <c r="F236" s="93">
        <v>215.95</v>
      </c>
      <c r="G236" s="93">
        <v>15.66</v>
      </c>
      <c r="H236" s="93">
        <v>3019.94</v>
      </c>
      <c r="I236" s="88">
        <f>VLOOKUP(D236,'MHO-Analyse'!$C$2:$D$11,2,TRUE)</f>
        <v>190</v>
      </c>
      <c r="J236" s="88">
        <f t="shared" si="3"/>
        <v>24.488888888888887</v>
      </c>
    </row>
    <row r="237" spans="1:10" x14ac:dyDescent="0.2">
      <c r="A237" s="94">
        <v>6020207</v>
      </c>
      <c r="B237" s="93" t="s">
        <v>253</v>
      </c>
      <c r="C237" s="144">
        <v>462</v>
      </c>
      <c r="D237" s="93" t="s">
        <v>20</v>
      </c>
      <c r="E237" s="93" t="s">
        <v>32</v>
      </c>
      <c r="F237" s="93">
        <v>37.880000000000003</v>
      </c>
      <c r="G237" s="93">
        <v>12</v>
      </c>
      <c r="H237" s="93">
        <v>323.5</v>
      </c>
      <c r="I237" s="88">
        <f>VLOOKUP(D237,'MHO-Analyse'!$C$2:$D$11,2,TRUE)</f>
        <v>190</v>
      </c>
      <c r="J237" s="88">
        <f t="shared" si="3"/>
        <v>24.383333333333333</v>
      </c>
    </row>
    <row r="238" spans="1:10" x14ac:dyDescent="0.2">
      <c r="A238" s="94">
        <v>9253461</v>
      </c>
      <c r="B238" s="93" t="s">
        <v>254</v>
      </c>
      <c r="C238" s="144">
        <v>462</v>
      </c>
      <c r="D238" s="93" t="s">
        <v>12</v>
      </c>
      <c r="E238" s="93" t="s">
        <v>32</v>
      </c>
      <c r="F238" s="93">
        <v>0.72</v>
      </c>
      <c r="G238" s="93">
        <v>1.02</v>
      </c>
      <c r="H238" s="93">
        <v>36.770000000000003</v>
      </c>
      <c r="I238" s="88">
        <f>VLOOKUP(D238,'MHO-Analyse'!$C$2:$D$11,2,TRUE)</f>
        <v>254.6</v>
      </c>
      <c r="J238" s="88">
        <f t="shared" si="3"/>
        <v>32.673666666666669</v>
      </c>
    </row>
    <row r="239" spans="1:10" x14ac:dyDescent="0.2">
      <c r="A239" s="94">
        <v>3100675</v>
      </c>
      <c r="B239" s="93" t="s">
        <v>255</v>
      </c>
      <c r="C239" s="144">
        <v>460</v>
      </c>
      <c r="D239" s="93" t="s">
        <v>41</v>
      </c>
      <c r="E239" s="93" t="s">
        <v>32</v>
      </c>
      <c r="F239" s="93">
        <v>1</v>
      </c>
      <c r="G239" s="93">
        <v>0.15</v>
      </c>
      <c r="H239" s="93">
        <v>93.77</v>
      </c>
      <c r="I239" s="88">
        <f>VLOOKUP(D239,'MHO-Analyse'!$C$2:$D$11,2,TRUE)</f>
        <v>205.2</v>
      </c>
      <c r="J239" s="88">
        <f t="shared" si="3"/>
        <v>26.22</v>
      </c>
    </row>
    <row r="240" spans="1:10" x14ac:dyDescent="0.2">
      <c r="A240" s="94">
        <v>9253401</v>
      </c>
      <c r="B240" s="93" t="s">
        <v>256</v>
      </c>
      <c r="C240" s="144">
        <v>457</v>
      </c>
      <c r="D240" s="93" t="s">
        <v>12</v>
      </c>
      <c r="E240" s="93" t="s">
        <v>10</v>
      </c>
      <c r="F240" s="93">
        <v>1</v>
      </c>
      <c r="G240" s="93">
        <v>1</v>
      </c>
      <c r="H240" s="93">
        <v>214.88</v>
      </c>
      <c r="I240" s="88">
        <f>VLOOKUP(D240,'MHO-Analyse'!$C$2:$D$11,2,TRUE)</f>
        <v>254.6</v>
      </c>
      <c r="J240" s="88">
        <f t="shared" si="3"/>
        <v>32.320055555555555</v>
      </c>
    </row>
    <row r="241" spans="1:10" x14ac:dyDescent="0.2">
      <c r="A241" s="94">
        <v>5111239</v>
      </c>
      <c r="B241" s="93" t="s">
        <v>257</v>
      </c>
      <c r="C241" s="144">
        <v>456</v>
      </c>
      <c r="D241" s="93" t="s">
        <v>41</v>
      </c>
      <c r="E241" s="93" t="s">
        <v>59</v>
      </c>
      <c r="F241" s="93">
        <v>0.26</v>
      </c>
      <c r="G241" s="93">
        <v>0</v>
      </c>
      <c r="H241" s="93">
        <v>55.2</v>
      </c>
      <c r="I241" s="88">
        <f>VLOOKUP(D241,'MHO-Analyse'!$C$2:$D$11,2,TRUE)</f>
        <v>205.2</v>
      </c>
      <c r="J241" s="88">
        <f t="shared" si="3"/>
        <v>25.992000000000001</v>
      </c>
    </row>
    <row r="242" spans="1:10" x14ac:dyDescent="0.2">
      <c r="A242" s="94">
        <v>9253226</v>
      </c>
      <c r="B242" s="93" t="s">
        <v>258</v>
      </c>
      <c r="C242" s="144">
        <v>456</v>
      </c>
      <c r="D242" s="93" t="s">
        <v>12</v>
      </c>
      <c r="E242" s="93" t="s">
        <v>10</v>
      </c>
      <c r="F242" s="93">
        <v>1.1399999999999999</v>
      </c>
      <c r="G242" s="93">
        <v>1.97</v>
      </c>
      <c r="H242" s="93">
        <v>100.1</v>
      </c>
      <c r="I242" s="88">
        <f>VLOOKUP(D242,'MHO-Analyse'!$C$2:$D$11,2,TRUE)</f>
        <v>254.6</v>
      </c>
      <c r="J242" s="88">
        <f t="shared" si="3"/>
        <v>32.249333333333333</v>
      </c>
    </row>
    <row r="243" spans="1:10" x14ac:dyDescent="0.2">
      <c r="A243" s="94">
        <v>3227703</v>
      </c>
      <c r="B243" s="93" t="s">
        <v>259</v>
      </c>
      <c r="C243" s="144">
        <v>454</v>
      </c>
      <c r="D243" s="93" t="s">
        <v>41</v>
      </c>
      <c r="E243" s="93" t="s">
        <v>32</v>
      </c>
      <c r="F243" s="93">
        <v>119.34</v>
      </c>
      <c r="G243" s="93">
        <v>5.8</v>
      </c>
      <c r="H243" s="93">
        <v>673.88</v>
      </c>
      <c r="I243" s="88">
        <f>VLOOKUP(D243,'MHO-Analyse'!$C$2:$D$11,2,TRUE)</f>
        <v>205.2</v>
      </c>
      <c r="J243" s="88">
        <f t="shared" si="3"/>
        <v>25.877999999999997</v>
      </c>
    </row>
    <row r="244" spans="1:10" x14ac:dyDescent="0.2">
      <c r="A244" s="94">
        <v>6025637</v>
      </c>
      <c r="B244" s="93" t="s">
        <v>260</v>
      </c>
      <c r="C244" s="144">
        <v>453</v>
      </c>
      <c r="D244" s="93" t="s">
        <v>20</v>
      </c>
      <c r="E244" s="93" t="s">
        <v>10</v>
      </c>
      <c r="F244" s="93">
        <v>37.299999999999997</v>
      </c>
      <c r="G244" s="93">
        <v>8.25</v>
      </c>
      <c r="H244" s="93">
        <v>2039.12</v>
      </c>
      <c r="I244" s="88">
        <f>VLOOKUP(D244,'MHO-Analyse'!$C$2:$D$11,2,TRUE)</f>
        <v>190</v>
      </c>
      <c r="J244" s="88">
        <f t="shared" si="3"/>
        <v>23.908333333333335</v>
      </c>
    </row>
    <row r="245" spans="1:10" x14ac:dyDescent="0.2">
      <c r="A245" s="94">
        <v>6044123</v>
      </c>
      <c r="B245" s="93" t="s">
        <v>261</v>
      </c>
      <c r="C245" s="144">
        <v>452</v>
      </c>
      <c r="D245" s="93" t="s">
        <v>20</v>
      </c>
      <c r="E245" s="93" t="s">
        <v>10</v>
      </c>
      <c r="F245" s="93">
        <v>180.54</v>
      </c>
      <c r="G245" s="93">
        <v>31.42</v>
      </c>
      <c r="H245" s="93">
        <v>2426.73</v>
      </c>
      <c r="I245" s="88">
        <f>VLOOKUP(D245,'MHO-Analyse'!$C$2:$D$11,2,TRUE)</f>
        <v>190</v>
      </c>
      <c r="J245" s="88">
        <f t="shared" si="3"/>
        <v>23.855555555555554</v>
      </c>
    </row>
    <row r="246" spans="1:10" x14ac:dyDescent="0.2">
      <c r="A246" s="94">
        <v>2254754</v>
      </c>
      <c r="B246" s="93" t="s">
        <v>262</v>
      </c>
      <c r="C246" s="144">
        <v>450</v>
      </c>
      <c r="D246" s="93" t="s">
        <v>41</v>
      </c>
      <c r="E246" s="93" t="s">
        <v>32</v>
      </c>
      <c r="F246" s="93">
        <v>12.64</v>
      </c>
      <c r="G246" s="93">
        <v>2.04</v>
      </c>
      <c r="H246" s="93">
        <v>440.62</v>
      </c>
      <c r="I246" s="88">
        <f>VLOOKUP(D246,'MHO-Analyse'!$C$2:$D$11,2,TRUE)</f>
        <v>205.2</v>
      </c>
      <c r="J246" s="88">
        <f t="shared" si="3"/>
        <v>25.65</v>
      </c>
    </row>
    <row r="247" spans="1:10" x14ac:dyDescent="0.2">
      <c r="A247" s="94">
        <v>9824941</v>
      </c>
      <c r="B247" s="93" t="s">
        <v>263</v>
      </c>
      <c r="C247" s="144">
        <v>450</v>
      </c>
      <c r="D247" s="93" t="s">
        <v>16</v>
      </c>
      <c r="E247" s="93" t="s">
        <v>10</v>
      </c>
      <c r="F247" s="93">
        <v>1.6</v>
      </c>
      <c r="G247" s="93">
        <v>1.1599999999999999</v>
      </c>
      <c r="H247" s="93">
        <v>345.46</v>
      </c>
      <c r="I247" s="88">
        <f>VLOOKUP(D247,'MHO-Analyse'!$C$2:$D$11,2,TRUE)</f>
        <v>304</v>
      </c>
      <c r="J247" s="88">
        <f t="shared" si="3"/>
        <v>38</v>
      </c>
    </row>
    <row r="248" spans="1:10" x14ac:dyDescent="0.2">
      <c r="A248" s="94">
        <v>8362642</v>
      </c>
      <c r="B248" s="93" t="s">
        <v>264</v>
      </c>
      <c r="C248" s="144">
        <v>449</v>
      </c>
      <c r="D248" s="93" t="s">
        <v>20</v>
      </c>
      <c r="E248" s="93" t="s">
        <v>10</v>
      </c>
      <c r="F248" s="93">
        <v>92.92</v>
      </c>
      <c r="G248" s="93">
        <v>20.36</v>
      </c>
      <c r="H248" s="93">
        <v>1878.72</v>
      </c>
      <c r="I248" s="88">
        <f>VLOOKUP(D248,'MHO-Analyse'!$C$2:$D$11,2,TRUE)</f>
        <v>190</v>
      </c>
      <c r="J248" s="88">
        <f t="shared" si="3"/>
        <v>23.697222222222223</v>
      </c>
    </row>
    <row r="249" spans="1:10" x14ac:dyDescent="0.2">
      <c r="A249" s="94">
        <v>3025893</v>
      </c>
      <c r="B249" s="93" t="s">
        <v>265</v>
      </c>
      <c r="C249" s="144">
        <v>448</v>
      </c>
      <c r="D249" s="93" t="s">
        <v>41</v>
      </c>
      <c r="E249" s="93" t="s">
        <v>10</v>
      </c>
      <c r="F249" s="93">
        <v>11.7</v>
      </c>
      <c r="G249" s="93">
        <v>1.7</v>
      </c>
      <c r="H249" s="93">
        <v>201.03</v>
      </c>
      <c r="I249" s="88">
        <f>VLOOKUP(D249,'MHO-Analyse'!$C$2:$D$11,2,TRUE)</f>
        <v>205.2</v>
      </c>
      <c r="J249" s="88">
        <f t="shared" si="3"/>
        <v>25.535999999999998</v>
      </c>
    </row>
    <row r="250" spans="1:10" x14ac:dyDescent="0.2">
      <c r="A250" s="94">
        <v>5506733</v>
      </c>
      <c r="B250" s="93" t="s">
        <v>266</v>
      </c>
      <c r="C250" s="144">
        <v>447</v>
      </c>
      <c r="D250" s="93" t="s">
        <v>16</v>
      </c>
      <c r="E250" s="93" t="s">
        <v>59</v>
      </c>
      <c r="F250" s="93">
        <v>1.26</v>
      </c>
      <c r="G250" s="93">
        <v>1.26</v>
      </c>
      <c r="H250" s="93">
        <v>65.19</v>
      </c>
      <c r="I250" s="88">
        <f>VLOOKUP(D250,'MHO-Analyse'!$C$2:$D$11,2,TRUE)</f>
        <v>304</v>
      </c>
      <c r="J250" s="88">
        <f t="shared" si="3"/>
        <v>37.74666666666667</v>
      </c>
    </row>
    <row r="251" spans="1:10" x14ac:dyDescent="0.2">
      <c r="A251" s="94">
        <v>9253636</v>
      </c>
      <c r="B251" s="93" t="s">
        <v>267</v>
      </c>
      <c r="C251" s="144">
        <v>447</v>
      </c>
      <c r="D251" s="93" t="s">
        <v>12</v>
      </c>
      <c r="E251" s="93" t="s">
        <v>32</v>
      </c>
      <c r="F251" s="93">
        <v>0.98</v>
      </c>
      <c r="G251" s="93">
        <v>1.39</v>
      </c>
      <c r="H251" s="93">
        <v>62.83</v>
      </c>
      <c r="I251" s="88">
        <f>VLOOKUP(D251,'MHO-Analyse'!$C$2:$D$11,2,TRUE)</f>
        <v>254.6</v>
      </c>
      <c r="J251" s="88">
        <f t="shared" si="3"/>
        <v>31.612833333333331</v>
      </c>
    </row>
    <row r="252" spans="1:10" x14ac:dyDescent="0.2">
      <c r="A252" s="94">
        <v>3100676</v>
      </c>
      <c r="B252" s="93" t="s">
        <v>268</v>
      </c>
      <c r="C252" s="144">
        <v>446</v>
      </c>
      <c r="D252" s="93" t="s">
        <v>41</v>
      </c>
      <c r="E252" s="93" t="s">
        <v>32</v>
      </c>
      <c r="F252" s="93">
        <v>1</v>
      </c>
      <c r="G252" s="93">
        <v>0.23</v>
      </c>
      <c r="H252" s="93">
        <v>109.76</v>
      </c>
      <c r="I252" s="88">
        <f>VLOOKUP(D252,'MHO-Analyse'!$C$2:$D$11,2,TRUE)</f>
        <v>205.2</v>
      </c>
      <c r="J252" s="88">
        <f t="shared" si="3"/>
        <v>25.422000000000001</v>
      </c>
    </row>
    <row r="253" spans="1:10" x14ac:dyDescent="0.2">
      <c r="A253" s="94">
        <v>5110152</v>
      </c>
      <c r="B253" s="93" t="s">
        <v>269</v>
      </c>
      <c r="C253" s="144">
        <v>445</v>
      </c>
      <c r="D253" s="93" t="s">
        <v>20</v>
      </c>
      <c r="E253" s="93" t="s">
        <v>10</v>
      </c>
      <c r="F253" s="93">
        <v>1.22</v>
      </c>
      <c r="G253" s="93">
        <v>0.16</v>
      </c>
      <c r="H253" s="93">
        <v>16.48</v>
      </c>
      <c r="I253" s="88">
        <f>VLOOKUP(D253,'MHO-Analyse'!$C$2:$D$11,2,TRUE)</f>
        <v>190</v>
      </c>
      <c r="J253" s="88">
        <f t="shared" si="3"/>
        <v>23.486111111111111</v>
      </c>
    </row>
    <row r="254" spans="1:10" x14ac:dyDescent="0.2">
      <c r="A254" s="94">
        <v>9253388</v>
      </c>
      <c r="B254" s="93" t="s">
        <v>270</v>
      </c>
      <c r="C254" s="144">
        <v>444</v>
      </c>
      <c r="D254" s="93" t="s">
        <v>12</v>
      </c>
      <c r="E254" s="93" t="s">
        <v>59</v>
      </c>
      <c r="F254" s="93">
        <v>0.33</v>
      </c>
      <c r="G254" s="93">
        <v>0.54</v>
      </c>
      <c r="H254" s="93">
        <v>28.4</v>
      </c>
      <c r="I254" s="88">
        <f>VLOOKUP(D254,'MHO-Analyse'!$C$2:$D$11,2,TRUE)</f>
        <v>254.6</v>
      </c>
      <c r="J254" s="88">
        <f t="shared" si="3"/>
        <v>31.400666666666666</v>
      </c>
    </row>
    <row r="255" spans="1:10" x14ac:dyDescent="0.2">
      <c r="A255" s="94">
        <v>9511455</v>
      </c>
      <c r="B255" s="93" t="s">
        <v>271</v>
      </c>
      <c r="C255" s="144">
        <v>442</v>
      </c>
      <c r="D255" s="93" t="s">
        <v>20</v>
      </c>
      <c r="E255" s="93" t="s">
        <v>10</v>
      </c>
      <c r="F255" s="93">
        <v>2.4500000000000002</v>
      </c>
      <c r="G255" s="93">
        <v>0.76</v>
      </c>
      <c r="H255" s="93">
        <v>85.47</v>
      </c>
      <c r="I255" s="88">
        <f>VLOOKUP(D255,'MHO-Analyse'!$C$2:$D$11,2,TRUE)</f>
        <v>190</v>
      </c>
      <c r="J255" s="88">
        <f t="shared" si="3"/>
        <v>23.327777777777779</v>
      </c>
    </row>
    <row r="256" spans="1:10" x14ac:dyDescent="0.2">
      <c r="A256" s="94">
        <v>9253477</v>
      </c>
      <c r="B256" s="93" t="s">
        <v>272</v>
      </c>
      <c r="C256" s="144">
        <v>438</v>
      </c>
      <c r="D256" s="93" t="s">
        <v>12</v>
      </c>
      <c r="E256" s="93" t="s">
        <v>10</v>
      </c>
      <c r="F256" s="93">
        <v>0.62</v>
      </c>
      <c r="G256" s="93">
        <v>0.5</v>
      </c>
      <c r="H256" s="93">
        <v>30.73</v>
      </c>
      <c r="I256" s="88">
        <f>VLOOKUP(D256,'MHO-Analyse'!$C$2:$D$11,2,TRUE)</f>
        <v>254.6</v>
      </c>
      <c r="J256" s="88">
        <f t="shared" si="3"/>
        <v>30.976333333333333</v>
      </c>
    </row>
    <row r="257" spans="1:10" x14ac:dyDescent="0.2">
      <c r="A257" s="94">
        <v>5510049</v>
      </c>
      <c r="B257" s="93" t="s">
        <v>273</v>
      </c>
      <c r="C257" s="144">
        <v>434</v>
      </c>
      <c r="D257" s="93" t="s">
        <v>16</v>
      </c>
      <c r="E257" s="93" t="s">
        <v>10</v>
      </c>
      <c r="F257" s="93">
        <v>38.369999999999997</v>
      </c>
      <c r="G257" s="93">
        <v>34</v>
      </c>
      <c r="H257" s="93">
        <v>3127.68</v>
      </c>
      <c r="I257" s="88">
        <f>VLOOKUP(D257,'MHO-Analyse'!$C$2:$D$11,2,TRUE)</f>
        <v>304</v>
      </c>
      <c r="J257" s="88">
        <f t="shared" si="3"/>
        <v>36.648888888888891</v>
      </c>
    </row>
    <row r="258" spans="1:10" x14ac:dyDescent="0.2">
      <c r="A258" s="94">
        <v>5118123</v>
      </c>
      <c r="B258" s="93" t="s">
        <v>274</v>
      </c>
      <c r="C258" s="144">
        <v>433</v>
      </c>
      <c r="D258" s="93" t="s">
        <v>20</v>
      </c>
      <c r="E258" s="93" t="s">
        <v>32</v>
      </c>
      <c r="F258" s="93">
        <v>3.89</v>
      </c>
      <c r="G258" s="93">
        <v>2.75</v>
      </c>
      <c r="H258" s="93">
        <v>483.29</v>
      </c>
      <c r="I258" s="88">
        <f>VLOOKUP(D258,'MHO-Analyse'!$C$2:$D$11,2,TRUE)</f>
        <v>190</v>
      </c>
      <c r="J258" s="88">
        <f t="shared" ref="J258:J321" si="4">(C258*I258)/3600</f>
        <v>22.852777777777778</v>
      </c>
    </row>
    <row r="259" spans="1:10" x14ac:dyDescent="0.2">
      <c r="A259" s="94">
        <v>6166047</v>
      </c>
      <c r="B259" s="93" t="s">
        <v>275</v>
      </c>
      <c r="C259" s="144">
        <v>433</v>
      </c>
      <c r="D259" s="93" t="s">
        <v>20</v>
      </c>
      <c r="E259" s="93" t="s">
        <v>10</v>
      </c>
      <c r="F259" s="93">
        <v>66.7</v>
      </c>
      <c r="G259" s="93">
        <v>14.3</v>
      </c>
      <c r="H259" s="93">
        <v>1777.15</v>
      </c>
      <c r="I259" s="88">
        <f>VLOOKUP(D259,'MHO-Analyse'!$C$2:$D$11,2,TRUE)</f>
        <v>190</v>
      </c>
      <c r="J259" s="88">
        <f t="shared" si="4"/>
        <v>22.852777777777778</v>
      </c>
    </row>
    <row r="260" spans="1:10" x14ac:dyDescent="0.2">
      <c r="A260" s="94">
        <v>2207154</v>
      </c>
      <c r="B260" s="93" t="s">
        <v>276</v>
      </c>
      <c r="C260" s="144">
        <v>432</v>
      </c>
      <c r="D260" s="93" t="s">
        <v>41</v>
      </c>
      <c r="E260" s="93" t="s">
        <v>59</v>
      </c>
      <c r="F260" s="93">
        <v>0.25</v>
      </c>
      <c r="G260" s="93">
        <v>0.04</v>
      </c>
      <c r="H260" s="93">
        <v>12.16</v>
      </c>
      <c r="I260" s="88">
        <f>VLOOKUP(D260,'MHO-Analyse'!$C$2:$D$11,2,TRUE)</f>
        <v>205.2</v>
      </c>
      <c r="J260" s="88">
        <f t="shared" si="4"/>
        <v>24.623999999999999</v>
      </c>
    </row>
    <row r="261" spans="1:10" x14ac:dyDescent="0.2">
      <c r="A261" s="94">
        <v>9253382</v>
      </c>
      <c r="B261" s="93" t="s">
        <v>277</v>
      </c>
      <c r="C261" s="144">
        <v>427</v>
      </c>
      <c r="D261" s="93" t="s">
        <v>12</v>
      </c>
      <c r="E261" s="93" t="s">
        <v>32</v>
      </c>
      <c r="F261" s="93">
        <v>0.22</v>
      </c>
      <c r="G261" s="93">
        <v>0.15</v>
      </c>
      <c r="H261" s="93">
        <v>17.91</v>
      </c>
      <c r="I261" s="88">
        <f>VLOOKUP(D261,'MHO-Analyse'!$C$2:$D$11,2,TRUE)</f>
        <v>254.6</v>
      </c>
      <c r="J261" s="88">
        <f t="shared" si="4"/>
        <v>30.198388888888889</v>
      </c>
    </row>
    <row r="262" spans="1:10" x14ac:dyDescent="0.2">
      <c r="A262" s="94">
        <v>3351035</v>
      </c>
      <c r="B262" s="93" t="s">
        <v>278</v>
      </c>
      <c r="C262" s="144">
        <v>426</v>
      </c>
      <c r="D262" s="93" t="s">
        <v>16</v>
      </c>
      <c r="E262" s="93" t="s">
        <v>32</v>
      </c>
      <c r="F262" s="93">
        <v>2.87</v>
      </c>
      <c r="G262" s="93">
        <v>1.6</v>
      </c>
      <c r="H262" s="93">
        <v>221.27</v>
      </c>
      <c r="I262" s="88">
        <f>VLOOKUP(D262,'MHO-Analyse'!$C$2:$D$11,2,TRUE)</f>
        <v>304</v>
      </c>
      <c r="J262" s="88">
        <f t="shared" si="4"/>
        <v>35.973333333333336</v>
      </c>
    </row>
    <row r="263" spans="1:10" x14ac:dyDescent="0.2">
      <c r="A263" s="94">
        <v>6067866</v>
      </c>
      <c r="B263" s="93" t="s">
        <v>279</v>
      </c>
      <c r="C263" s="144">
        <v>423</v>
      </c>
      <c r="D263" s="93" t="s">
        <v>20</v>
      </c>
      <c r="E263" s="93" t="s">
        <v>32</v>
      </c>
      <c r="F263" s="93">
        <v>3.22</v>
      </c>
      <c r="G263" s="93">
        <v>0.9</v>
      </c>
      <c r="H263" s="93">
        <v>308.92</v>
      </c>
      <c r="I263" s="88">
        <f>VLOOKUP(D263,'MHO-Analyse'!$C$2:$D$11,2,TRUE)</f>
        <v>190</v>
      </c>
      <c r="J263" s="88">
        <f t="shared" si="4"/>
        <v>22.324999999999999</v>
      </c>
    </row>
    <row r="264" spans="1:10" x14ac:dyDescent="0.2">
      <c r="A264" s="94">
        <v>1252719</v>
      </c>
      <c r="B264" s="93" t="s">
        <v>280</v>
      </c>
      <c r="C264" s="144">
        <v>422</v>
      </c>
      <c r="D264" s="93" t="s">
        <v>79</v>
      </c>
      <c r="E264" s="93" t="s">
        <v>10</v>
      </c>
      <c r="F264" s="93">
        <v>3.83</v>
      </c>
      <c r="G264" s="93">
        <v>7.8</v>
      </c>
      <c r="H264" s="93">
        <v>142.30000000000001</v>
      </c>
      <c r="I264" s="88">
        <f>VLOOKUP(D264,'MHO-Analyse'!$C$2:$D$11,2,TRUE)</f>
        <v>380</v>
      </c>
      <c r="J264" s="88">
        <f t="shared" si="4"/>
        <v>44.544444444444444</v>
      </c>
    </row>
    <row r="265" spans="1:10" x14ac:dyDescent="0.2">
      <c r="A265" s="94">
        <v>2003319</v>
      </c>
      <c r="B265" s="93" t="s">
        <v>281</v>
      </c>
      <c r="C265" s="144">
        <v>422</v>
      </c>
      <c r="D265" s="93" t="s">
        <v>12</v>
      </c>
      <c r="E265" s="93" t="s">
        <v>59</v>
      </c>
      <c r="F265" s="93">
        <v>2.2400000000000002</v>
      </c>
      <c r="G265" s="93">
        <v>2.36</v>
      </c>
      <c r="H265" s="93">
        <v>148.1</v>
      </c>
      <c r="I265" s="88">
        <f>VLOOKUP(D265,'MHO-Analyse'!$C$2:$D$11,2,TRUE)</f>
        <v>254.6</v>
      </c>
      <c r="J265" s="88">
        <f t="shared" si="4"/>
        <v>29.844777777777779</v>
      </c>
    </row>
    <row r="266" spans="1:10" x14ac:dyDescent="0.2">
      <c r="A266" s="94">
        <v>6057224</v>
      </c>
      <c r="B266" s="93" t="s">
        <v>282</v>
      </c>
      <c r="C266" s="144">
        <v>422</v>
      </c>
      <c r="D266" s="93" t="s">
        <v>20</v>
      </c>
      <c r="E266" s="93" t="s">
        <v>59</v>
      </c>
      <c r="F266" s="93">
        <v>33.299999999999997</v>
      </c>
      <c r="G266" s="93">
        <v>10.5</v>
      </c>
      <c r="H266" s="93">
        <v>195.08</v>
      </c>
      <c r="I266" s="88">
        <f>VLOOKUP(D266,'MHO-Analyse'!$C$2:$D$11,2,TRUE)</f>
        <v>190</v>
      </c>
      <c r="J266" s="88">
        <f t="shared" si="4"/>
        <v>22.272222222222222</v>
      </c>
    </row>
    <row r="267" spans="1:10" x14ac:dyDescent="0.2">
      <c r="A267" s="94">
        <v>2252499</v>
      </c>
      <c r="B267" s="93" t="s">
        <v>283</v>
      </c>
      <c r="C267" s="144">
        <v>419</v>
      </c>
      <c r="D267" s="93" t="s">
        <v>41</v>
      </c>
      <c r="E267" s="93" t="s">
        <v>10</v>
      </c>
      <c r="F267" s="93">
        <v>52.67</v>
      </c>
      <c r="G267" s="93">
        <v>3.52</v>
      </c>
      <c r="H267" s="93">
        <v>1144.57</v>
      </c>
      <c r="I267" s="88">
        <f>VLOOKUP(D267,'MHO-Analyse'!$C$2:$D$11,2,TRUE)</f>
        <v>205.2</v>
      </c>
      <c r="J267" s="88">
        <f t="shared" si="4"/>
        <v>23.882999999999996</v>
      </c>
    </row>
    <row r="268" spans="1:10" x14ac:dyDescent="0.2">
      <c r="A268" s="94">
        <v>6166445</v>
      </c>
      <c r="B268" s="93" t="s">
        <v>284</v>
      </c>
      <c r="C268" s="144">
        <v>419</v>
      </c>
      <c r="D268" s="93" t="s">
        <v>41</v>
      </c>
      <c r="E268" s="93" t="s">
        <v>32</v>
      </c>
      <c r="F268" s="93">
        <v>6.65</v>
      </c>
      <c r="G268" s="93">
        <v>0.61</v>
      </c>
      <c r="H268" s="93">
        <v>439.24</v>
      </c>
      <c r="I268" s="88">
        <f>VLOOKUP(D268,'MHO-Analyse'!$C$2:$D$11,2,TRUE)</f>
        <v>205.2</v>
      </c>
      <c r="J268" s="88">
        <f t="shared" si="4"/>
        <v>23.882999999999996</v>
      </c>
    </row>
    <row r="269" spans="1:10" x14ac:dyDescent="0.2">
      <c r="A269" s="94">
        <v>8010203</v>
      </c>
      <c r="B269" s="93" t="s">
        <v>285</v>
      </c>
      <c r="C269" s="144">
        <v>418</v>
      </c>
      <c r="D269" s="93" t="s">
        <v>20</v>
      </c>
      <c r="E269" s="93" t="s">
        <v>10</v>
      </c>
      <c r="F269" s="93">
        <v>140.54</v>
      </c>
      <c r="G269" s="93">
        <v>10.44</v>
      </c>
      <c r="H269" s="93">
        <v>2735.04</v>
      </c>
      <c r="I269" s="88">
        <f>VLOOKUP(D269,'MHO-Analyse'!$C$2:$D$11,2,TRUE)</f>
        <v>190</v>
      </c>
      <c r="J269" s="88">
        <f t="shared" si="4"/>
        <v>22.06111111111111</v>
      </c>
    </row>
    <row r="270" spans="1:10" x14ac:dyDescent="0.2">
      <c r="A270" s="94">
        <v>2108416</v>
      </c>
      <c r="B270" s="93" t="s">
        <v>286</v>
      </c>
      <c r="C270" s="144">
        <v>417</v>
      </c>
      <c r="D270" s="93" t="s">
        <v>16</v>
      </c>
      <c r="E270" s="93" t="s">
        <v>59</v>
      </c>
      <c r="F270" s="93">
        <v>2.2000000000000002</v>
      </c>
      <c r="G270" s="93">
        <v>0.57999999999999996</v>
      </c>
      <c r="H270" s="93">
        <v>89.13</v>
      </c>
      <c r="I270" s="88">
        <f>VLOOKUP(D270,'MHO-Analyse'!$C$2:$D$11,2,TRUE)</f>
        <v>304</v>
      </c>
      <c r="J270" s="88">
        <f t="shared" si="4"/>
        <v>35.213333333333331</v>
      </c>
    </row>
    <row r="271" spans="1:10" x14ac:dyDescent="0.2">
      <c r="A271" s="94">
        <v>9403036</v>
      </c>
      <c r="B271" s="93" t="s">
        <v>287</v>
      </c>
      <c r="C271" s="144">
        <v>417</v>
      </c>
      <c r="D271" s="93" t="s">
        <v>9</v>
      </c>
      <c r="E271" s="93" t="s">
        <v>32</v>
      </c>
      <c r="F271" s="93">
        <v>0.2</v>
      </c>
      <c r="G271" s="93">
        <v>0.2</v>
      </c>
      <c r="H271" s="93">
        <v>20.36</v>
      </c>
      <c r="I271" s="88">
        <f>VLOOKUP(D271,'MHO-Analyse'!$C$2:$D$11,2,TRUE)</f>
        <v>380</v>
      </c>
      <c r="J271" s="88">
        <f t="shared" si="4"/>
        <v>44.016666666666666</v>
      </c>
    </row>
    <row r="272" spans="1:10" x14ac:dyDescent="0.2">
      <c r="A272" s="94">
        <v>4405032</v>
      </c>
      <c r="B272" s="93" t="s">
        <v>288</v>
      </c>
      <c r="C272" s="144">
        <v>415</v>
      </c>
      <c r="D272" s="93" t="s">
        <v>41</v>
      </c>
      <c r="E272" s="93" t="s">
        <v>32</v>
      </c>
      <c r="F272" s="93">
        <v>55.21</v>
      </c>
      <c r="G272" s="93">
        <v>5.15</v>
      </c>
      <c r="H272" s="93">
        <v>1753.93</v>
      </c>
      <c r="I272" s="88">
        <f>VLOOKUP(D272,'MHO-Analyse'!$C$2:$D$11,2,TRUE)</f>
        <v>205.2</v>
      </c>
      <c r="J272" s="88">
        <f t="shared" si="4"/>
        <v>23.655000000000001</v>
      </c>
    </row>
    <row r="273" spans="1:10" x14ac:dyDescent="0.2">
      <c r="A273" s="94">
        <v>6002749</v>
      </c>
      <c r="B273" s="93" t="s">
        <v>289</v>
      </c>
      <c r="C273" s="144">
        <v>415</v>
      </c>
      <c r="D273" s="93" t="s">
        <v>20</v>
      </c>
      <c r="E273" s="93" t="s">
        <v>10</v>
      </c>
      <c r="F273" s="93">
        <v>210</v>
      </c>
      <c r="G273" s="93">
        <v>29.5</v>
      </c>
      <c r="H273" s="93">
        <v>2780.88</v>
      </c>
      <c r="I273" s="88">
        <f>VLOOKUP(D273,'MHO-Analyse'!$C$2:$D$11,2,TRUE)</f>
        <v>190</v>
      </c>
      <c r="J273" s="88">
        <f t="shared" si="4"/>
        <v>21.902777777777779</v>
      </c>
    </row>
    <row r="274" spans="1:10" x14ac:dyDescent="0.2">
      <c r="A274" s="94">
        <v>6044128</v>
      </c>
      <c r="B274" s="93" t="s">
        <v>290</v>
      </c>
      <c r="C274" s="144">
        <v>415</v>
      </c>
      <c r="D274" s="93" t="s">
        <v>82</v>
      </c>
      <c r="E274" s="93" t="s">
        <v>10</v>
      </c>
      <c r="F274" s="93">
        <v>75.5</v>
      </c>
      <c r="G274" s="93">
        <v>23</v>
      </c>
      <c r="H274" s="93">
        <v>1881.58</v>
      </c>
      <c r="I274" s="88">
        <f>VLOOKUP(D274,'MHO-Analyse'!$C$2:$D$11,2,TRUE)</f>
        <v>228</v>
      </c>
      <c r="J274" s="88">
        <f t="shared" si="4"/>
        <v>26.283333333333335</v>
      </c>
    </row>
    <row r="275" spans="1:10" x14ac:dyDescent="0.2">
      <c r="A275" s="94">
        <v>1010378</v>
      </c>
      <c r="B275" s="93" t="s">
        <v>291</v>
      </c>
      <c r="C275" s="144">
        <v>414</v>
      </c>
      <c r="D275" s="93" t="s">
        <v>79</v>
      </c>
      <c r="E275" s="93" t="s">
        <v>59</v>
      </c>
      <c r="F275" s="93">
        <v>0.21</v>
      </c>
      <c r="G275" s="93">
        <v>0.38</v>
      </c>
      <c r="H275" s="93">
        <v>7.51</v>
      </c>
      <c r="I275" s="88">
        <f>VLOOKUP(D275,'MHO-Analyse'!$C$2:$D$11,2,TRUE)</f>
        <v>380</v>
      </c>
      <c r="J275" s="88">
        <f t="shared" si="4"/>
        <v>43.7</v>
      </c>
    </row>
    <row r="276" spans="1:10" x14ac:dyDescent="0.2">
      <c r="A276" s="94">
        <v>2215359</v>
      </c>
      <c r="B276" s="93" t="s">
        <v>292</v>
      </c>
      <c r="C276" s="144">
        <v>414</v>
      </c>
      <c r="D276" s="93" t="s">
        <v>41</v>
      </c>
      <c r="E276" s="93" t="s">
        <v>59</v>
      </c>
      <c r="F276" s="93">
        <v>3.3</v>
      </c>
      <c r="G276" s="93">
        <v>0.24</v>
      </c>
      <c r="H276" s="93">
        <v>51.83</v>
      </c>
      <c r="I276" s="88">
        <f>VLOOKUP(D276,'MHO-Analyse'!$C$2:$D$11,2,TRUE)</f>
        <v>205.2</v>
      </c>
      <c r="J276" s="88">
        <f t="shared" si="4"/>
        <v>23.597999999999995</v>
      </c>
    </row>
    <row r="277" spans="1:10" x14ac:dyDescent="0.2">
      <c r="A277" s="94">
        <v>6190512</v>
      </c>
      <c r="B277" s="93" t="s">
        <v>293</v>
      </c>
      <c r="C277" s="144">
        <v>412</v>
      </c>
      <c r="D277" s="93" t="s">
        <v>82</v>
      </c>
      <c r="E277" s="93" t="s">
        <v>32</v>
      </c>
      <c r="F277" s="93">
        <v>13.6</v>
      </c>
      <c r="G277" s="93">
        <v>3.2</v>
      </c>
      <c r="H277" s="93">
        <v>372.72</v>
      </c>
      <c r="I277" s="88">
        <f>VLOOKUP(D277,'MHO-Analyse'!$C$2:$D$11,2,TRUE)</f>
        <v>228</v>
      </c>
      <c r="J277" s="88">
        <f t="shared" si="4"/>
        <v>26.093333333333334</v>
      </c>
    </row>
    <row r="278" spans="1:10" x14ac:dyDescent="0.2">
      <c r="A278" s="94">
        <v>9215623</v>
      </c>
      <c r="B278" s="93" t="s">
        <v>294</v>
      </c>
      <c r="C278" s="144">
        <v>410</v>
      </c>
      <c r="D278" s="93" t="s">
        <v>20</v>
      </c>
      <c r="E278" s="93" t="s">
        <v>10</v>
      </c>
      <c r="F278" s="93">
        <v>92.99</v>
      </c>
      <c r="G278" s="93">
        <v>46.76</v>
      </c>
      <c r="H278" s="93">
        <v>4111.57</v>
      </c>
      <c r="I278" s="88">
        <f>VLOOKUP(D278,'MHO-Analyse'!$C$2:$D$11,2,TRUE)</f>
        <v>190</v>
      </c>
      <c r="J278" s="88">
        <f t="shared" si="4"/>
        <v>21.638888888888889</v>
      </c>
    </row>
    <row r="279" spans="1:10" x14ac:dyDescent="0.2">
      <c r="A279" s="94">
        <v>3222718</v>
      </c>
      <c r="B279" s="93" t="s">
        <v>295</v>
      </c>
      <c r="C279" s="144">
        <v>409</v>
      </c>
      <c r="D279" s="93" t="s">
        <v>41</v>
      </c>
      <c r="E279" s="93" t="s">
        <v>32</v>
      </c>
      <c r="F279" s="93">
        <v>100.5</v>
      </c>
      <c r="G279" s="93">
        <v>2.72</v>
      </c>
      <c r="H279" s="93">
        <v>875.16</v>
      </c>
      <c r="I279" s="88">
        <f>VLOOKUP(D279,'MHO-Analyse'!$C$2:$D$11,2,TRUE)</f>
        <v>205.2</v>
      </c>
      <c r="J279" s="88">
        <f t="shared" si="4"/>
        <v>23.312999999999995</v>
      </c>
    </row>
    <row r="280" spans="1:10" x14ac:dyDescent="0.2">
      <c r="A280" s="94">
        <v>9253964</v>
      </c>
      <c r="B280" s="93" t="s">
        <v>296</v>
      </c>
      <c r="C280" s="144">
        <v>409</v>
      </c>
      <c r="D280" s="93" t="s">
        <v>12</v>
      </c>
      <c r="E280" s="93" t="s">
        <v>10</v>
      </c>
      <c r="F280" s="93">
        <v>2.2000000000000002</v>
      </c>
      <c r="G280" s="93">
        <v>3.4</v>
      </c>
      <c r="H280" s="93">
        <v>93.45</v>
      </c>
      <c r="I280" s="88">
        <f>VLOOKUP(D280,'MHO-Analyse'!$C$2:$D$11,2,TRUE)</f>
        <v>254.6</v>
      </c>
      <c r="J280" s="88">
        <f t="shared" si="4"/>
        <v>28.925388888888886</v>
      </c>
    </row>
    <row r="281" spans="1:10" x14ac:dyDescent="0.2">
      <c r="A281" s="94">
        <v>6023177</v>
      </c>
      <c r="B281" s="93" t="s">
        <v>297</v>
      </c>
      <c r="C281" s="144">
        <v>408</v>
      </c>
      <c r="D281" s="93" t="s">
        <v>20</v>
      </c>
      <c r="E281" s="93" t="s">
        <v>32</v>
      </c>
      <c r="F281" s="93">
        <v>70.56</v>
      </c>
      <c r="G281" s="93">
        <v>23.69</v>
      </c>
      <c r="H281" s="93">
        <v>872.84</v>
      </c>
      <c r="I281" s="88">
        <f>VLOOKUP(D281,'MHO-Analyse'!$C$2:$D$11,2,TRUE)</f>
        <v>190</v>
      </c>
      <c r="J281" s="88">
        <f t="shared" si="4"/>
        <v>21.533333333333335</v>
      </c>
    </row>
    <row r="282" spans="1:10" x14ac:dyDescent="0.2">
      <c r="A282" s="94">
        <v>7011426</v>
      </c>
      <c r="B282" s="93" t="s">
        <v>298</v>
      </c>
      <c r="C282" s="144">
        <v>408</v>
      </c>
      <c r="D282" s="93" t="s">
        <v>20</v>
      </c>
      <c r="E282" s="93" t="s">
        <v>32</v>
      </c>
      <c r="F282" s="93">
        <v>95</v>
      </c>
      <c r="G282" s="93">
        <v>22</v>
      </c>
      <c r="H282" s="93">
        <v>1565.42</v>
      </c>
      <c r="I282" s="88">
        <f>VLOOKUP(D282,'MHO-Analyse'!$C$2:$D$11,2,TRUE)</f>
        <v>190</v>
      </c>
      <c r="J282" s="88">
        <f t="shared" si="4"/>
        <v>21.533333333333335</v>
      </c>
    </row>
    <row r="283" spans="1:10" x14ac:dyDescent="0.2">
      <c r="A283" s="94">
        <v>9253633</v>
      </c>
      <c r="B283" s="93" t="s">
        <v>299</v>
      </c>
      <c r="C283" s="144">
        <v>408</v>
      </c>
      <c r="D283" s="93" t="s">
        <v>12</v>
      </c>
      <c r="E283" s="93" t="s">
        <v>32</v>
      </c>
      <c r="F283" s="93">
        <v>1.1599999999999999</v>
      </c>
      <c r="G283" s="93">
        <v>1.55</v>
      </c>
      <c r="H283" s="93">
        <v>62.83</v>
      </c>
      <c r="I283" s="88">
        <f>VLOOKUP(D283,'MHO-Analyse'!$C$2:$D$11,2,TRUE)</f>
        <v>254.6</v>
      </c>
      <c r="J283" s="88">
        <f t="shared" si="4"/>
        <v>28.854666666666667</v>
      </c>
    </row>
    <row r="284" spans="1:10" x14ac:dyDescent="0.2">
      <c r="A284" s="94">
        <v>2252559</v>
      </c>
      <c r="B284" s="93" t="s">
        <v>300</v>
      </c>
      <c r="C284" s="144">
        <v>406</v>
      </c>
      <c r="D284" s="93" t="s">
        <v>41</v>
      </c>
      <c r="E284" s="93" t="s">
        <v>10</v>
      </c>
      <c r="F284" s="93">
        <v>61</v>
      </c>
      <c r="G284" s="93">
        <v>3.9</v>
      </c>
      <c r="H284" s="93">
        <v>1642.21</v>
      </c>
      <c r="I284" s="88">
        <f>VLOOKUP(D284,'MHO-Analyse'!$C$2:$D$11,2,TRUE)</f>
        <v>205.2</v>
      </c>
      <c r="J284" s="88">
        <f t="shared" si="4"/>
        <v>23.141999999999999</v>
      </c>
    </row>
    <row r="285" spans="1:10" x14ac:dyDescent="0.2">
      <c r="A285" s="94">
        <v>2351824</v>
      </c>
      <c r="B285" s="93" t="s">
        <v>301</v>
      </c>
      <c r="C285" s="144">
        <v>406</v>
      </c>
      <c r="D285" s="93" t="s">
        <v>41</v>
      </c>
      <c r="E285" s="93" t="s">
        <v>32</v>
      </c>
      <c r="F285" s="93">
        <v>20.5</v>
      </c>
      <c r="G285" s="93">
        <v>1.84</v>
      </c>
      <c r="H285" s="93">
        <v>335.46</v>
      </c>
      <c r="I285" s="88">
        <f>VLOOKUP(D285,'MHO-Analyse'!$C$2:$D$11,2,TRUE)</f>
        <v>205.2</v>
      </c>
      <c r="J285" s="88">
        <f t="shared" si="4"/>
        <v>23.141999999999999</v>
      </c>
    </row>
    <row r="286" spans="1:10" x14ac:dyDescent="0.2">
      <c r="A286" s="94">
        <v>2392009</v>
      </c>
      <c r="B286" s="93" t="s">
        <v>302</v>
      </c>
      <c r="C286" s="144">
        <v>406</v>
      </c>
      <c r="D286" s="93" t="s">
        <v>16</v>
      </c>
      <c r="E286" s="93" t="s">
        <v>59</v>
      </c>
      <c r="F286" s="93">
        <v>9.68</v>
      </c>
      <c r="G286" s="93">
        <v>0.3</v>
      </c>
      <c r="H286" s="93">
        <v>12</v>
      </c>
      <c r="I286" s="88">
        <f>VLOOKUP(D286,'MHO-Analyse'!$C$2:$D$11,2,TRUE)</f>
        <v>304</v>
      </c>
      <c r="J286" s="88">
        <f t="shared" si="4"/>
        <v>34.284444444444446</v>
      </c>
    </row>
    <row r="287" spans="1:10" x14ac:dyDescent="0.2">
      <c r="A287" s="94">
        <v>4301829</v>
      </c>
      <c r="B287" s="93" t="s">
        <v>303</v>
      </c>
      <c r="C287" s="144">
        <v>406</v>
      </c>
      <c r="D287" s="93" t="s">
        <v>20</v>
      </c>
      <c r="E287" s="93" t="s">
        <v>10</v>
      </c>
      <c r="F287" s="93">
        <v>28.6</v>
      </c>
      <c r="G287" s="93">
        <v>6.05</v>
      </c>
      <c r="H287" s="93">
        <v>3019.62</v>
      </c>
      <c r="I287" s="88">
        <f>VLOOKUP(D287,'MHO-Analyse'!$C$2:$D$11,2,TRUE)</f>
        <v>190</v>
      </c>
      <c r="J287" s="88">
        <f t="shared" si="4"/>
        <v>21.427777777777777</v>
      </c>
    </row>
    <row r="288" spans="1:10" x14ac:dyDescent="0.2">
      <c r="A288" s="94">
        <v>6192419</v>
      </c>
      <c r="B288" s="93" t="s">
        <v>304</v>
      </c>
      <c r="C288" s="144">
        <v>406</v>
      </c>
      <c r="D288" s="93" t="s">
        <v>20</v>
      </c>
      <c r="E288" s="93" t="s">
        <v>32</v>
      </c>
      <c r="F288" s="93">
        <v>4.5199999999999996</v>
      </c>
      <c r="G288" s="93">
        <v>0.4</v>
      </c>
      <c r="H288" s="93">
        <v>130.54</v>
      </c>
      <c r="I288" s="88">
        <f>VLOOKUP(D288,'MHO-Analyse'!$C$2:$D$11,2,TRUE)</f>
        <v>190</v>
      </c>
      <c r="J288" s="88">
        <f t="shared" si="4"/>
        <v>21.427777777777777</v>
      </c>
    </row>
    <row r="289" spans="1:10" x14ac:dyDescent="0.2">
      <c r="A289" s="94">
        <v>9253646</v>
      </c>
      <c r="B289" s="93" t="s">
        <v>305</v>
      </c>
      <c r="C289" s="144">
        <v>406</v>
      </c>
      <c r="D289" s="93" t="s">
        <v>12</v>
      </c>
      <c r="E289" s="93" t="s">
        <v>10</v>
      </c>
      <c r="F289" s="93">
        <v>1.7</v>
      </c>
      <c r="G289" s="93">
        <v>1.65</v>
      </c>
      <c r="H289" s="93">
        <v>73.75</v>
      </c>
      <c r="I289" s="88">
        <f>VLOOKUP(D289,'MHO-Analyse'!$C$2:$D$11,2,TRUE)</f>
        <v>254.6</v>
      </c>
      <c r="J289" s="88">
        <f t="shared" si="4"/>
        <v>28.713222222222221</v>
      </c>
    </row>
    <row r="290" spans="1:10" x14ac:dyDescent="0.2">
      <c r="A290" s="94">
        <v>2041011</v>
      </c>
      <c r="B290" s="93" t="s">
        <v>306</v>
      </c>
      <c r="C290" s="144">
        <v>405</v>
      </c>
      <c r="D290" s="93" t="s">
        <v>16</v>
      </c>
      <c r="E290" s="93" t="s">
        <v>59</v>
      </c>
      <c r="F290" s="93">
        <v>1.57</v>
      </c>
      <c r="G290" s="93">
        <v>5.5</v>
      </c>
      <c r="H290" s="93">
        <v>414.57</v>
      </c>
      <c r="I290" s="88">
        <f>VLOOKUP(D290,'MHO-Analyse'!$C$2:$D$11,2,TRUE)</f>
        <v>304</v>
      </c>
      <c r="J290" s="88">
        <f t="shared" si="4"/>
        <v>34.200000000000003</v>
      </c>
    </row>
    <row r="291" spans="1:10" x14ac:dyDescent="0.2">
      <c r="A291" s="94">
        <v>9253205</v>
      </c>
      <c r="B291" s="93" t="s">
        <v>307</v>
      </c>
      <c r="C291" s="144">
        <v>404</v>
      </c>
      <c r="D291" s="93" t="s">
        <v>12</v>
      </c>
      <c r="E291" s="93" t="s">
        <v>10</v>
      </c>
      <c r="F291" s="93">
        <v>1.04</v>
      </c>
      <c r="G291" s="93">
        <v>2.9</v>
      </c>
      <c r="H291" s="93">
        <v>1180.76</v>
      </c>
      <c r="I291" s="88">
        <f>VLOOKUP(D291,'MHO-Analyse'!$C$2:$D$11,2,TRUE)</f>
        <v>254.6</v>
      </c>
      <c r="J291" s="88">
        <f t="shared" si="4"/>
        <v>28.571777777777775</v>
      </c>
    </row>
    <row r="292" spans="1:10" x14ac:dyDescent="0.2">
      <c r="A292" s="94">
        <v>5635609</v>
      </c>
      <c r="B292" s="93" t="s">
        <v>308</v>
      </c>
      <c r="C292" s="144">
        <v>403</v>
      </c>
      <c r="D292" s="93" t="s">
        <v>16</v>
      </c>
      <c r="E292" s="93" t="s">
        <v>32</v>
      </c>
      <c r="F292" s="93">
        <v>2</v>
      </c>
      <c r="G292" s="93">
        <v>4.5</v>
      </c>
      <c r="H292" s="93">
        <v>531.76</v>
      </c>
      <c r="I292" s="88">
        <f>VLOOKUP(D292,'MHO-Analyse'!$C$2:$D$11,2,TRUE)</f>
        <v>304</v>
      </c>
      <c r="J292" s="88">
        <f t="shared" si="4"/>
        <v>34.031111111111109</v>
      </c>
    </row>
    <row r="293" spans="1:10" x14ac:dyDescent="0.2">
      <c r="A293" s="94">
        <v>1253269</v>
      </c>
      <c r="B293" s="93" t="s">
        <v>309</v>
      </c>
      <c r="C293" s="144">
        <v>402</v>
      </c>
      <c r="D293" s="93" t="s">
        <v>79</v>
      </c>
      <c r="E293" s="93" t="s">
        <v>32</v>
      </c>
      <c r="F293" s="93">
        <v>1.2</v>
      </c>
      <c r="G293" s="93">
        <v>2.2000000000000002</v>
      </c>
      <c r="H293" s="93">
        <v>41.19</v>
      </c>
      <c r="I293" s="88">
        <f>VLOOKUP(D293,'MHO-Analyse'!$C$2:$D$11,2,TRUE)</f>
        <v>380</v>
      </c>
      <c r="J293" s="88">
        <f t="shared" si="4"/>
        <v>42.43333333333333</v>
      </c>
    </row>
    <row r="294" spans="1:10" x14ac:dyDescent="0.2">
      <c r="A294" s="94">
        <v>2060356</v>
      </c>
      <c r="B294" s="93" t="s">
        <v>310</v>
      </c>
      <c r="C294" s="144">
        <v>402</v>
      </c>
      <c r="D294" s="93" t="s">
        <v>16</v>
      </c>
      <c r="E294" s="93" t="s">
        <v>10</v>
      </c>
      <c r="F294" s="93">
        <v>13.11</v>
      </c>
      <c r="G294" s="93">
        <v>6.7</v>
      </c>
      <c r="H294" s="93">
        <v>947.06</v>
      </c>
      <c r="I294" s="88">
        <f>VLOOKUP(D294,'MHO-Analyse'!$C$2:$D$11,2,TRUE)</f>
        <v>304</v>
      </c>
      <c r="J294" s="88">
        <f t="shared" si="4"/>
        <v>33.946666666666665</v>
      </c>
    </row>
    <row r="295" spans="1:10" x14ac:dyDescent="0.2">
      <c r="A295" s="94">
        <v>2251764</v>
      </c>
      <c r="B295" s="93" t="s">
        <v>311</v>
      </c>
      <c r="C295" s="144">
        <v>401</v>
      </c>
      <c r="D295" s="93" t="s">
        <v>41</v>
      </c>
      <c r="E295" s="93" t="s">
        <v>32</v>
      </c>
      <c r="F295" s="93">
        <v>70</v>
      </c>
      <c r="G295" s="93">
        <v>6.53</v>
      </c>
      <c r="H295" s="93">
        <v>714.61</v>
      </c>
      <c r="I295" s="88">
        <f>VLOOKUP(D295,'MHO-Analyse'!$C$2:$D$11,2,TRUE)</f>
        <v>205.2</v>
      </c>
      <c r="J295" s="88">
        <f t="shared" si="4"/>
        <v>22.856999999999999</v>
      </c>
    </row>
    <row r="296" spans="1:10" x14ac:dyDescent="0.2">
      <c r="A296" s="94">
        <v>6067622</v>
      </c>
      <c r="B296" s="93" t="s">
        <v>312</v>
      </c>
      <c r="C296" s="144">
        <v>401</v>
      </c>
      <c r="D296" s="93" t="s">
        <v>20</v>
      </c>
      <c r="E296" s="93" t="s">
        <v>59</v>
      </c>
      <c r="F296" s="93">
        <v>9.1199999999999992</v>
      </c>
      <c r="G296" s="93">
        <v>0.79</v>
      </c>
      <c r="H296" s="93">
        <v>364.71</v>
      </c>
      <c r="I296" s="88">
        <f>VLOOKUP(D296,'MHO-Analyse'!$C$2:$D$11,2,TRUE)</f>
        <v>190</v>
      </c>
      <c r="J296" s="88">
        <f t="shared" si="4"/>
        <v>21.163888888888888</v>
      </c>
    </row>
    <row r="297" spans="1:10" x14ac:dyDescent="0.2">
      <c r="A297" s="94">
        <v>1212188</v>
      </c>
      <c r="B297" s="93" t="s">
        <v>313</v>
      </c>
      <c r="C297" s="144">
        <v>400</v>
      </c>
      <c r="D297" s="93" t="s">
        <v>9</v>
      </c>
      <c r="E297" s="93" t="s">
        <v>59</v>
      </c>
      <c r="F297" s="93">
        <v>0.63</v>
      </c>
      <c r="G297" s="93">
        <v>0.6</v>
      </c>
      <c r="H297" s="93">
        <v>16.43</v>
      </c>
      <c r="I297" s="88">
        <f>VLOOKUP(D297,'MHO-Analyse'!$C$2:$D$11,2,TRUE)</f>
        <v>380</v>
      </c>
      <c r="J297" s="88">
        <f t="shared" si="4"/>
        <v>42.222222222222221</v>
      </c>
    </row>
    <row r="298" spans="1:10" x14ac:dyDescent="0.2">
      <c r="A298" s="94">
        <v>7011498</v>
      </c>
      <c r="B298" s="93" t="s">
        <v>314</v>
      </c>
      <c r="C298" s="144">
        <v>400</v>
      </c>
      <c r="D298" s="93" t="s">
        <v>82</v>
      </c>
      <c r="E298" s="93" t="s">
        <v>32</v>
      </c>
      <c r="F298" s="93">
        <v>0.36</v>
      </c>
      <c r="G298" s="93">
        <v>0.5</v>
      </c>
      <c r="H298" s="93">
        <v>404.37</v>
      </c>
      <c r="I298" s="88">
        <f>VLOOKUP(D298,'MHO-Analyse'!$C$2:$D$11,2,TRUE)</f>
        <v>228</v>
      </c>
      <c r="J298" s="88">
        <f t="shared" si="4"/>
        <v>25.333333333333332</v>
      </c>
    </row>
    <row r="299" spans="1:10" x14ac:dyDescent="0.2">
      <c r="A299" s="94">
        <v>3227707</v>
      </c>
      <c r="B299" s="93" t="s">
        <v>315</v>
      </c>
      <c r="C299" s="144">
        <v>399</v>
      </c>
      <c r="D299" s="93" t="s">
        <v>41</v>
      </c>
      <c r="E299" s="93" t="s">
        <v>32</v>
      </c>
      <c r="F299" s="93">
        <v>248.29</v>
      </c>
      <c r="G299" s="93">
        <v>8.89</v>
      </c>
      <c r="H299" s="93">
        <v>1225.58</v>
      </c>
      <c r="I299" s="88">
        <f>VLOOKUP(D299,'MHO-Analyse'!$C$2:$D$11,2,TRUE)</f>
        <v>205.2</v>
      </c>
      <c r="J299" s="88">
        <f t="shared" si="4"/>
        <v>22.742999999999995</v>
      </c>
    </row>
    <row r="300" spans="1:10" x14ac:dyDescent="0.2">
      <c r="A300" s="94">
        <v>9253273</v>
      </c>
      <c r="B300" s="93" t="s">
        <v>316</v>
      </c>
      <c r="C300" s="144">
        <v>399</v>
      </c>
      <c r="D300" s="93" t="s">
        <v>12</v>
      </c>
      <c r="E300" s="93" t="s">
        <v>32</v>
      </c>
      <c r="F300" s="93">
        <v>0.95</v>
      </c>
      <c r="G300" s="93">
        <v>2.41</v>
      </c>
      <c r="H300" s="93">
        <v>134.07</v>
      </c>
      <c r="I300" s="88">
        <f>VLOOKUP(D300,'MHO-Analyse'!$C$2:$D$11,2,TRUE)</f>
        <v>254.6</v>
      </c>
      <c r="J300" s="88">
        <f t="shared" si="4"/>
        <v>28.218166666666665</v>
      </c>
    </row>
    <row r="301" spans="1:10" x14ac:dyDescent="0.2">
      <c r="A301" s="94">
        <v>4501677</v>
      </c>
      <c r="B301" s="93" t="s">
        <v>317</v>
      </c>
      <c r="C301" s="144">
        <v>398</v>
      </c>
      <c r="D301" s="93" t="s">
        <v>20</v>
      </c>
      <c r="E301" s="93" t="s">
        <v>65</v>
      </c>
      <c r="F301" s="93">
        <v>0.01</v>
      </c>
      <c r="G301" s="93">
        <v>0.8</v>
      </c>
      <c r="H301" s="93">
        <v>245</v>
      </c>
      <c r="I301" s="88">
        <f>VLOOKUP(D301,'MHO-Analyse'!$C$2:$D$11,2,TRUE)</f>
        <v>190</v>
      </c>
      <c r="J301" s="88">
        <f t="shared" si="4"/>
        <v>21.005555555555556</v>
      </c>
    </row>
    <row r="302" spans="1:10" x14ac:dyDescent="0.2">
      <c r="A302" s="94">
        <v>2251569</v>
      </c>
      <c r="B302" s="93" t="s">
        <v>318</v>
      </c>
      <c r="C302" s="144">
        <v>397</v>
      </c>
      <c r="D302" s="93" t="s">
        <v>41</v>
      </c>
      <c r="E302" s="93" t="s">
        <v>59</v>
      </c>
      <c r="F302" s="93">
        <v>5</v>
      </c>
      <c r="G302" s="93">
        <v>1.71</v>
      </c>
      <c r="H302" s="93">
        <v>174.77</v>
      </c>
      <c r="I302" s="88">
        <f>VLOOKUP(D302,'MHO-Analyse'!$C$2:$D$11,2,TRUE)</f>
        <v>205.2</v>
      </c>
      <c r="J302" s="88">
        <f t="shared" si="4"/>
        <v>22.628999999999998</v>
      </c>
    </row>
    <row r="303" spans="1:10" x14ac:dyDescent="0.2">
      <c r="A303" s="94">
        <v>5002221</v>
      </c>
      <c r="B303" s="93" t="s">
        <v>319</v>
      </c>
      <c r="C303" s="144">
        <v>395</v>
      </c>
      <c r="D303" s="93" t="s">
        <v>20</v>
      </c>
      <c r="E303" s="93" t="s">
        <v>32</v>
      </c>
      <c r="F303" s="93">
        <v>1.93</v>
      </c>
      <c r="G303" s="93">
        <v>0.31</v>
      </c>
      <c r="H303" s="93">
        <v>28.56</v>
      </c>
      <c r="I303" s="88">
        <f>VLOOKUP(D303,'MHO-Analyse'!$C$2:$D$11,2,TRUE)</f>
        <v>190</v>
      </c>
      <c r="J303" s="88">
        <f t="shared" si="4"/>
        <v>20.847222222222221</v>
      </c>
    </row>
    <row r="304" spans="1:10" x14ac:dyDescent="0.2">
      <c r="A304" s="94">
        <v>1150822</v>
      </c>
      <c r="B304" s="93" t="s">
        <v>320</v>
      </c>
      <c r="C304" s="144">
        <v>394</v>
      </c>
      <c r="D304" s="93" t="s">
        <v>79</v>
      </c>
      <c r="E304" s="93" t="s">
        <v>59</v>
      </c>
      <c r="F304" s="93">
        <v>0.06</v>
      </c>
      <c r="G304" s="93">
        <v>0.14000000000000001</v>
      </c>
      <c r="H304" s="93">
        <v>5.28</v>
      </c>
      <c r="I304" s="88">
        <f>VLOOKUP(D304,'MHO-Analyse'!$C$2:$D$11,2,TRUE)</f>
        <v>380</v>
      </c>
      <c r="J304" s="88">
        <f t="shared" si="4"/>
        <v>41.588888888888889</v>
      </c>
    </row>
    <row r="305" spans="1:10" x14ac:dyDescent="0.2">
      <c r="A305" s="94">
        <v>2034544</v>
      </c>
      <c r="B305" s="93" t="s">
        <v>321</v>
      </c>
      <c r="C305" s="144">
        <v>392</v>
      </c>
      <c r="D305" s="93" t="s">
        <v>16</v>
      </c>
      <c r="E305" s="93" t="s">
        <v>206</v>
      </c>
      <c r="F305" s="93">
        <v>18.43</v>
      </c>
      <c r="G305" s="93">
        <v>15.5</v>
      </c>
      <c r="H305" s="93">
        <v>3938.8</v>
      </c>
      <c r="I305" s="88">
        <f>VLOOKUP(D305,'MHO-Analyse'!$C$2:$D$11,2,TRUE)</f>
        <v>304</v>
      </c>
      <c r="J305" s="88">
        <f t="shared" si="4"/>
        <v>33.102222222222224</v>
      </c>
    </row>
    <row r="306" spans="1:10" x14ac:dyDescent="0.2">
      <c r="A306" s="94">
        <v>2252494</v>
      </c>
      <c r="B306" s="93" t="s">
        <v>322</v>
      </c>
      <c r="C306" s="144">
        <v>392</v>
      </c>
      <c r="D306" s="93" t="s">
        <v>41</v>
      </c>
      <c r="E306" s="93" t="s">
        <v>10</v>
      </c>
      <c r="F306" s="93">
        <v>39.5</v>
      </c>
      <c r="G306" s="93">
        <v>2.9</v>
      </c>
      <c r="H306" s="93">
        <v>1123.24</v>
      </c>
      <c r="I306" s="88">
        <f>VLOOKUP(D306,'MHO-Analyse'!$C$2:$D$11,2,TRUE)</f>
        <v>205.2</v>
      </c>
      <c r="J306" s="88">
        <f t="shared" si="4"/>
        <v>22.343999999999998</v>
      </c>
    </row>
    <row r="307" spans="1:10" x14ac:dyDescent="0.2">
      <c r="A307" s="94">
        <v>3381231</v>
      </c>
      <c r="B307" s="93" t="s">
        <v>323</v>
      </c>
      <c r="C307" s="144">
        <v>392</v>
      </c>
      <c r="D307" s="93" t="s">
        <v>16</v>
      </c>
      <c r="E307" s="93" t="s">
        <v>32</v>
      </c>
      <c r="F307" s="93">
        <v>1.08</v>
      </c>
      <c r="G307" s="93">
        <v>2.36</v>
      </c>
      <c r="H307" s="93">
        <v>1147.02</v>
      </c>
      <c r="I307" s="88">
        <f>VLOOKUP(D307,'MHO-Analyse'!$C$2:$D$11,2,TRUE)</f>
        <v>304</v>
      </c>
      <c r="J307" s="88">
        <f t="shared" si="4"/>
        <v>33.102222222222224</v>
      </c>
    </row>
    <row r="308" spans="1:10" x14ac:dyDescent="0.2">
      <c r="A308" s="94">
        <v>9254119</v>
      </c>
      <c r="B308" s="93" t="s">
        <v>324</v>
      </c>
      <c r="C308" s="144">
        <v>391</v>
      </c>
      <c r="D308" s="93" t="s">
        <v>12</v>
      </c>
      <c r="E308" s="93" t="s">
        <v>10</v>
      </c>
      <c r="F308" s="93">
        <v>21.25</v>
      </c>
      <c r="G308" s="93">
        <v>14</v>
      </c>
      <c r="H308" s="93">
        <v>1700.12</v>
      </c>
      <c r="I308" s="88">
        <f>VLOOKUP(D308,'MHO-Analyse'!$C$2:$D$11,2,TRUE)</f>
        <v>254.6</v>
      </c>
      <c r="J308" s="88">
        <f t="shared" si="4"/>
        <v>27.652388888888886</v>
      </c>
    </row>
    <row r="309" spans="1:10" x14ac:dyDescent="0.2">
      <c r="A309" s="94">
        <v>1212299</v>
      </c>
      <c r="B309" s="93" t="s">
        <v>325</v>
      </c>
      <c r="C309" s="144">
        <v>389</v>
      </c>
      <c r="D309" s="93" t="s">
        <v>79</v>
      </c>
      <c r="E309" s="93" t="s">
        <v>59</v>
      </c>
      <c r="F309" s="93">
        <v>1.0900000000000001</v>
      </c>
      <c r="G309" s="93">
        <v>0.9</v>
      </c>
      <c r="H309" s="93">
        <v>22.88</v>
      </c>
      <c r="I309" s="88">
        <f>VLOOKUP(D309,'MHO-Analyse'!$C$2:$D$11,2,TRUE)</f>
        <v>380</v>
      </c>
      <c r="J309" s="88">
        <f t="shared" si="4"/>
        <v>41.06111111111111</v>
      </c>
    </row>
    <row r="310" spans="1:10" x14ac:dyDescent="0.2">
      <c r="A310" s="94">
        <v>3521006</v>
      </c>
      <c r="B310" s="93" t="s">
        <v>326</v>
      </c>
      <c r="C310" s="144">
        <v>386</v>
      </c>
      <c r="D310" s="93" t="s">
        <v>16</v>
      </c>
      <c r="E310" s="93" t="s">
        <v>32</v>
      </c>
      <c r="F310" s="93">
        <v>2.4300000000000002</v>
      </c>
      <c r="G310" s="93">
        <v>4.0599999999999996</v>
      </c>
      <c r="H310" s="93">
        <v>69.88</v>
      </c>
      <c r="I310" s="88">
        <f>VLOOKUP(D310,'MHO-Analyse'!$C$2:$D$11,2,TRUE)</f>
        <v>304</v>
      </c>
      <c r="J310" s="88">
        <f t="shared" si="4"/>
        <v>32.595555555555556</v>
      </c>
    </row>
    <row r="311" spans="1:10" x14ac:dyDescent="0.2">
      <c r="A311" s="94">
        <v>9253468</v>
      </c>
      <c r="B311" s="93" t="s">
        <v>327</v>
      </c>
      <c r="C311" s="144">
        <v>386</v>
      </c>
      <c r="D311" s="93" t="s">
        <v>12</v>
      </c>
      <c r="E311" s="93" t="s">
        <v>10</v>
      </c>
      <c r="F311" s="93">
        <v>0.3</v>
      </c>
      <c r="G311" s="93">
        <v>0.35</v>
      </c>
      <c r="H311" s="93">
        <v>25.64</v>
      </c>
      <c r="I311" s="88">
        <f>VLOOKUP(D311,'MHO-Analyse'!$C$2:$D$11,2,TRUE)</f>
        <v>254.6</v>
      </c>
      <c r="J311" s="88">
        <f t="shared" si="4"/>
        <v>27.298777777777776</v>
      </c>
    </row>
    <row r="312" spans="1:10" x14ac:dyDescent="0.2">
      <c r="A312" s="94">
        <v>1252709</v>
      </c>
      <c r="B312" s="93" t="s">
        <v>328</v>
      </c>
      <c r="C312" s="144">
        <v>384</v>
      </c>
      <c r="D312" s="93" t="s">
        <v>79</v>
      </c>
      <c r="E312" s="93" t="s">
        <v>10</v>
      </c>
      <c r="F312" s="93">
        <v>2.85</v>
      </c>
      <c r="G312" s="93">
        <v>6.16</v>
      </c>
      <c r="H312" s="93">
        <v>124.6</v>
      </c>
      <c r="I312" s="88">
        <f>VLOOKUP(D312,'MHO-Analyse'!$C$2:$D$11,2,TRUE)</f>
        <v>380</v>
      </c>
      <c r="J312" s="88">
        <f t="shared" si="4"/>
        <v>40.533333333333331</v>
      </c>
    </row>
    <row r="313" spans="1:10" x14ac:dyDescent="0.2">
      <c r="A313" s="94">
        <v>2251759</v>
      </c>
      <c r="B313" s="93" t="s">
        <v>329</v>
      </c>
      <c r="C313" s="144">
        <v>384</v>
      </c>
      <c r="D313" s="93" t="s">
        <v>41</v>
      </c>
      <c r="E313" s="93" t="s">
        <v>32</v>
      </c>
      <c r="F313" s="93">
        <v>65</v>
      </c>
      <c r="G313" s="93">
        <v>6.53</v>
      </c>
      <c r="H313" s="93">
        <v>714.61</v>
      </c>
      <c r="I313" s="88">
        <f>VLOOKUP(D313,'MHO-Analyse'!$C$2:$D$11,2,TRUE)</f>
        <v>205.2</v>
      </c>
      <c r="J313" s="88">
        <f t="shared" si="4"/>
        <v>21.887999999999998</v>
      </c>
    </row>
    <row r="314" spans="1:10" x14ac:dyDescent="0.2">
      <c r="A314" s="94">
        <v>3301212</v>
      </c>
      <c r="B314" s="93" t="s">
        <v>330</v>
      </c>
      <c r="C314" s="144">
        <v>383</v>
      </c>
      <c r="D314" s="93" t="s">
        <v>9</v>
      </c>
      <c r="E314" s="93" t="s">
        <v>10</v>
      </c>
      <c r="F314" s="93">
        <v>26.52</v>
      </c>
      <c r="G314" s="93">
        <v>5.2</v>
      </c>
      <c r="H314" s="93">
        <v>1466.09</v>
      </c>
      <c r="I314" s="88">
        <f>VLOOKUP(D314,'MHO-Analyse'!$C$2:$D$11,2,TRUE)</f>
        <v>380</v>
      </c>
      <c r="J314" s="88">
        <f t="shared" si="4"/>
        <v>40.427777777777777</v>
      </c>
    </row>
    <row r="315" spans="1:10" x14ac:dyDescent="0.2">
      <c r="A315" s="94">
        <v>1151066</v>
      </c>
      <c r="B315" s="93" t="s">
        <v>331</v>
      </c>
      <c r="C315" s="144">
        <v>381</v>
      </c>
      <c r="D315" s="93" t="s">
        <v>9</v>
      </c>
      <c r="E315" s="93" t="s">
        <v>32</v>
      </c>
      <c r="F315" s="93">
        <v>7.94</v>
      </c>
      <c r="G315" s="93">
        <v>6.6</v>
      </c>
      <c r="H315" s="93">
        <v>120.72</v>
      </c>
      <c r="I315" s="88">
        <f>VLOOKUP(D315,'MHO-Analyse'!$C$2:$D$11,2,TRUE)</f>
        <v>380</v>
      </c>
      <c r="J315" s="88">
        <f t="shared" si="4"/>
        <v>40.216666666666669</v>
      </c>
    </row>
    <row r="316" spans="1:10" x14ac:dyDescent="0.2">
      <c r="A316" s="94">
        <v>1150233</v>
      </c>
      <c r="B316" s="93" t="s">
        <v>164</v>
      </c>
      <c r="C316" s="144">
        <v>379</v>
      </c>
      <c r="D316" s="93" t="s">
        <v>9</v>
      </c>
      <c r="E316" s="93" t="s">
        <v>59</v>
      </c>
      <c r="F316" s="93">
        <v>0.7</v>
      </c>
      <c r="G316" s="93">
        <v>0.8</v>
      </c>
      <c r="H316" s="93">
        <v>16.350000000000001</v>
      </c>
      <c r="I316" s="88">
        <f>VLOOKUP(D316,'MHO-Analyse'!$C$2:$D$11,2,TRUE)</f>
        <v>380</v>
      </c>
      <c r="J316" s="88">
        <f t="shared" si="4"/>
        <v>40.005555555555553</v>
      </c>
    </row>
    <row r="317" spans="1:10" x14ac:dyDescent="0.2">
      <c r="A317" s="94">
        <v>6022909</v>
      </c>
      <c r="B317" s="93" t="s">
        <v>332</v>
      </c>
      <c r="C317" s="144">
        <v>379</v>
      </c>
      <c r="D317" s="93" t="s">
        <v>20</v>
      </c>
      <c r="E317" s="93" t="s">
        <v>32</v>
      </c>
      <c r="F317" s="93">
        <v>230.11</v>
      </c>
      <c r="G317" s="93">
        <v>30</v>
      </c>
      <c r="H317" s="93">
        <v>1189.94</v>
      </c>
      <c r="I317" s="88">
        <f>VLOOKUP(D317,'MHO-Analyse'!$C$2:$D$11,2,TRUE)</f>
        <v>190</v>
      </c>
      <c r="J317" s="88">
        <f t="shared" si="4"/>
        <v>20.002777777777776</v>
      </c>
    </row>
    <row r="318" spans="1:10" x14ac:dyDescent="0.2">
      <c r="A318" s="94">
        <v>7010521</v>
      </c>
      <c r="B318" s="93" t="s">
        <v>333</v>
      </c>
      <c r="C318" s="144">
        <v>379</v>
      </c>
      <c r="D318" s="93" t="s">
        <v>82</v>
      </c>
      <c r="E318" s="93" t="s">
        <v>32</v>
      </c>
      <c r="F318" s="93">
        <v>105</v>
      </c>
      <c r="G318" s="93">
        <v>31</v>
      </c>
      <c r="H318" s="93">
        <v>1139.81</v>
      </c>
      <c r="I318" s="88">
        <f>VLOOKUP(D318,'MHO-Analyse'!$C$2:$D$11,2,TRUE)</f>
        <v>228</v>
      </c>
      <c r="J318" s="88">
        <f t="shared" si="4"/>
        <v>24.003333333333334</v>
      </c>
    </row>
    <row r="319" spans="1:10" x14ac:dyDescent="0.2">
      <c r="A319" s="94">
        <v>3300097</v>
      </c>
      <c r="B319" s="93" t="s">
        <v>334</v>
      </c>
      <c r="C319" s="144">
        <v>378</v>
      </c>
      <c r="D319" s="93" t="s">
        <v>9</v>
      </c>
      <c r="E319" s="93" t="s">
        <v>32</v>
      </c>
      <c r="F319" s="93">
        <v>37.44</v>
      </c>
      <c r="G319" s="93">
        <v>34.83</v>
      </c>
      <c r="H319" s="93">
        <v>1119.07</v>
      </c>
      <c r="I319" s="88">
        <f>VLOOKUP(D319,'MHO-Analyse'!$C$2:$D$11,2,TRUE)</f>
        <v>380</v>
      </c>
      <c r="J319" s="88">
        <f t="shared" si="4"/>
        <v>39.9</v>
      </c>
    </row>
    <row r="320" spans="1:10" x14ac:dyDescent="0.2">
      <c r="A320" s="94">
        <v>6046551</v>
      </c>
      <c r="B320" s="93" t="s">
        <v>335</v>
      </c>
      <c r="C320" s="144">
        <v>378</v>
      </c>
      <c r="D320" s="93" t="s">
        <v>20</v>
      </c>
      <c r="E320" s="93" t="s">
        <v>59</v>
      </c>
      <c r="F320" s="93">
        <v>4.3499999999999996</v>
      </c>
      <c r="G320" s="93">
        <v>0.71</v>
      </c>
      <c r="H320" s="93">
        <v>175.6</v>
      </c>
      <c r="I320" s="88">
        <f>VLOOKUP(D320,'MHO-Analyse'!$C$2:$D$11,2,TRUE)</f>
        <v>190</v>
      </c>
      <c r="J320" s="88">
        <f t="shared" si="4"/>
        <v>19.95</v>
      </c>
    </row>
    <row r="321" spans="1:10" x14ac:dyDescent="0.2">
      <c r="A321" s="94">
        <v>8370035</v>
      </c>
      <c r="B321" s="93" t="s">
        <v>336</v>
      </c>
      <c r="C321" s="144">
        <v>377</v>
      </c>
      <c r="D321" s="93" t="s">
        <v>20</v>
      </c>
      <c r="E321" s="93" t="s">
        <v>10</v>
      </c>
      <c r="F321" s="93">
        <v>0.45</v>
      </c>
      <c r="G321" s="93">
        <v>0.1</v>
      </c>
      <c r="H321" s="93">
        <v>8.16</v>
      </c>
      <c r="I321" s="88">
        <f>VLOOKUP(D321,'MHO-Analyse'!$C$2:$D$11,2,TRUE)</f>
        <v>190</v>
      </c>
      <c r="J321" s="88">
        <f t="shared" si="4"/>
        <v>19.897222222222222</v>
      </c>
    </row>
    <row r="322" spans="1:10" x14ac:dyDescent="0.2">
      <c r="A322" s="94">
        <v>9253227</v>
      </c>
      <c r="B322" s="93" t="s">
        <v>337</v>
      </c>
      <c r="C322" s="144">
        <v>375</v>
      </c>
      <c r="D322" s="93" t="s">
        <v>12</v>
      </c>
      <c r="E322" s="93" t="s">
        <v>10</v>
      </c>
      <c r="F322" s="93">
        <v>1.27</v>
      </c>
      <c r="G322" s="93">
        <v>3.24</v>
      </c>
      <c r="H322" s="93">
        <v>140.19999999999999</v>
      </c>
      <c r="I322" s="88">
        <f>VLOOKUP(D322,'MHO-Analyse'!$C$2:$D$11,2,TRUE)</f>
        <v>254.6</v>
      </c>
      <c r="J322" s="88">
        <f t="shared" ref="J322:J385" si="5">(C322*I322)/3600</f>
        <v>26.520833333333332</v>
      </c>
    </row>
    <row r="323" spans="1:10" x14ac:dyDescent="0.2">
      <c r="A323" s="94">
        <v>9403496</v>
      </c>
      <c r="B323" s="93" t="s">
        <v>338</v>
      </c>
      <c r="C323" s="144">
        <v>375</v>
      </c>
      <c r="D323" s="93" t="s">
        <v>9</v>
      </c>
      <c r="E323" s="93" t="s">
        <v>32</v>
      </c>
      <c r="F323" s="93">
        <v>0.86</v>
      </c>
      <c r="G323" s="93">
        <v>0.5</v>
      </c>
      <c r="H323" s="93">
        <v>30</v>
      </c>
      <c r="I323" s="88">
        <f>VLOOKUP(D323,'MHO-Analyse'!$C$2:$D$11,2,TRUE)</f>
        <v>380</v>
      </c>
      <c r="J323" s="88">
        <f t="shared" si="5"/>
        <v>39.583333333333336</v>
      </c>
    </row>
    <row r="324" spans="1:10" x14ac:dyDescent="0.2">
      <c r="A324" s="94">
        <v>3302462</v>
      </c>
      <c r="B324" s="93" t="s">
        <v>339</v>
      </c>
      <c r="C324" s="144">
        <v>374</v>
      </c>
      <c r="D324" s="93" t="s">
        <v>9</v>
      </c>
      <c r="E324" s="93" t="s">
        <v>10</v>
      </c>
      <c r="F324" s="93">
        <v>134.4</v>
      </c>
      <c r="G324" s="93">
        <v>44.43</v>
      </c>
      <c r="H324" s="93">
        <v>1091.3800000000001</v>
      </c>
      <c r="I324" s="88">
        <f>VLOOKUP(D324,'MHO-Analyse'!$C$2:$D$11,2,TRUE)</f>
        <v>380</v>
      </c>
      <c r="J324" s="88">
        <f t="shared" si="5"/>
        <v>39.477777777777774</v>
      </c>
    </row>
    <row r="325" spans="1:10" x14ac:dyDescent="0.2">
      <c r="A325" s="94">
        <v>3383322</v>
      </c>
      <c r="B325" s="93" t="s">
        <v>340</v>
      </c>
      <c r="C325" s="144">
        <v>373</v>
      </c>
      <c r="D325" s="93" t="s">
        <v>16</v>
      </c>
      <c r="E325" s="93" t="s">
        <v>10</v>
      </c>
      <c r="F325" s="93">
        <v>2.08</v>
      </c>
      <c r="G325" s="93">
        <v>2.46</v>
      </c>
      <c r="H325" s="93">
        <v>902.51</v>
      </c>
      <c r="I325" s="88">
        <f>VLOOKUP(D325,'MHO-Analyse'!$C$2:$D$11,2,TRUE)</f>
        <v>304</v>
      </c>
      <c r="J325" s="88">
        <f t="shared" si="5"/>
        <v>31.497777777777777</v>
      </c>
    </row>
    <row r="326" spans="1:10" x14ac:dyDescent="0.2">
      <c r="A326" s="94">
        <v>2207003</v>
      </c>
      <c r="B326" s="93" t="s">
        <v>341</v>
      </c>
      <c r="C326" s="144">
        <v>372</v>
      </c>
      <c r="D326" s="93" t="s">
        <v>12</v>
      </c>
      <c r="E326" s="93" t="s">
        <v>32</v>
      </c>
      <c r="F326" s="93">
        <v>0.7</v>
      </c>
      <c r="G326" s="93">
        <v>0.23</v>
      </c>
      <c r="H326" s="93">
        <v>250.87</v>
      </c>
      <c r="I326" s="88">
        <f>VLOOKUP(D326,'MHO-Analyse'!$C$2:$D$11,2,TRUE)</f>
        <v>254.6</v>
      </c>
      <c r="J326" s="88">
        <f t="shared" si="5"/>
        <v>26.308666666666667</v>
      </c>
    </row>
    <row r="327" spans="1:10" x14ac:dyDescent="0.2">
      <c r="A327" s="94">
        <v>3535032</v>
      </c>
      <c r="B327" s="93" t="s">
        <v>342</v>
      </c>
      <c r="C327" s="144">
        <v>371</v>
      </c>
      <c r="D327" s="93" t="s">
        <v>9</v>
      </c>
      <c r="E327" s="93" t="s">
        <v>10</v>
      </c>
      <c r="F327" s="93">
        <v>5.57</v>
      </c>
      <c r="G327" s="93">
        <v>1.7</v>
      </c>
      <c r="H327" s="93">
        <v>49.11</v>
      </c>
      <c r="I327" s="88">
        <f>VLOOKUP(D327,'MHO-Analyse'!$C$2:$D$11,2,TRUE)</f>
        <v>380</v>
      </c>
      <c r="J327" s="88">
        <f t="shared" si="5"/>
        <v>39.161111111111111</v>
      </c>
    </row>
    <row r="328" spans="1:10" x14ac:dyDescent="0.2">
      <c r="A328" s="94">
        <v>2392007</v>
      </c>
      <c r="B328" s="93" t="s">
        <v>343</v>
      </c>
      <c r="C328" s="144">
        <v>370</v>
      </c>
      <c r="D328" s="93" t="s">
        <v>16</v>
      </c>
      <c r="E328" s="93" t="s">
        <v>59</v>
      </c>
      <c r="F328" s="93">
        <v>2.2200000000000002</v>
      </c>
      <c r="G328" s="93">
        <v>0.2</v>
      </c>
      <c r="H328" s="93">
        <v>6.93</v>
      </c>
      <c r="I328" s="88">
        <f>VLOOKUP(D328,'MHO-Analyse'!$C$2:$D$11,2,TRUE)</f>
        <v>304</v>
      </c>
      <c r="J328" s="88">
        <f t="shared" si="5"/>
        <v>31.244444444444444</v>
      </c>
    </row>
    <row r="329" spans="1:10" x14ac:dyDescent="0.2">
      <c r="A329" s="94">
        <v>8000266</v>
      </c>
      <c r="B329" s="93" t="s">
        <v>344</v>
      </c>
      <c r="C329" s="144">
        <v>370</v>
      </c>
      <c r="D329" s="93" t="s">
        <v>20</v>
      </c>
      <c r="E329" s="93" t="s">
        <v>10</v>
      </c>
      <c r="F329" s="93">
        <v>600</v>
      </c>
      <c r="G329" s="93">
        <v>75</v>
      </c>
      <c r="H329" s="93">
        <v>10507.11</v>
      </c>
      <c r="I329" s="88">
        <f>VLOOKUP(D329,'MHO-Analyse'!$C$2:$D$11,2,TRUE)</f>
        <v>190</v>
      </c>
      <c r="J329" s="88">
        <f t="shared" si="5"/>
        <v>19.527777777777779</v>
      </c>
    </row>
    <row r="330" spans="1:10" x14ac:dyDescent="0.2">
      <c r="A330" s="94">
        <v>9253393</v>
      </c>
      <c r="B330" s="93" t="s">
        <v>345</v>
      </c>
      <c r="C330" s="144">
        <v>370</v>
      </c>
      <c r="D330" s="93" t="s">
        <v>12</v>
      </c>
      <c r="E330" s="93" t="s">
        <v>59</v>
      </c>
      <c r="F330" s="93">
        <v>0.44</v>
      </c>
      <c r="G330" s="93">
        <v>1.37</v>
      </c>
      <c r="H330" s="93">
        <v>32.950000000000003</v>
      </c>
      <c r="I330" s="88">
        <f>VLOOKUP(D330,'MHO-Analyse'!$C$2:$D$11,2,TRUE)</f>
        <v>254.6</v>
      </c>
      <c r="J330" s="88">
        <f t="shared" si="5"/>
        <v>26.167222222222222</v>
      </c>
    </row>
    <row r="331" spans="1:10" x14ac:dyDescent="0.2">
      <c r="A331" s="94">
        <v>9253898</v>
      </c>
      <c r="B331" s="93" t="s">
        <v>346</v>
      </c>
      <c r="C331" s="144">
        <v>370</v>
      </c>
      <c r="D331" s="93" t="s">
        <v>12</v>
      </c>
      <c r="E331" s="93" t="s">
        <v>10</v>
      </c>
      <c r="F331" s="93">
        <v>0.62</v>
      </c>
      <c r="G331" s="93">
        <v>0.56999999999999995</v>
      </c>
      <c r="H331" s="93">
        <v>267.33</v>
      </c>
      <c r="I331" s="88">
        <f>VLOOKUP(D331,'MHO-Analyse'!$C$2:$D$11,2,TRUE)</f>
        <v>254.6</v>
      </c>
      <c r="J331" s="88">
        <f t="shared" si="5"/>
        <v>26.167222222222222</v>
      </c>
    </row>
    <row r="332" spans="1:10" x14ac:dyDescent="0.2">
      <c r="A332" s="94">
        <v>1210511</v>
      </c>
      <c r="B332" s="93" t="s">
        <v>347</v>
      </c>
      <c r="C332" s="144">
        <v>369</v>
      </c>
      <c r="D332" s="93" t="s">
        <v>79</v>
      </c>
      <c r="E332" s="93" t="s">
        <v>32</v>
      </c>
      <c r="F332" s="93">
        <v>4.49</v>
      </c>
      <c r="G332" s="93">
        <v>3.6</v>
      </c>
      <c r="H332" s="93">
        <v>107.52</v>
      </c>
      <c r="I332" s="88">
        <f>VLOOKUP(D332,'MHO-Analyse'!$C$2:$D$11,2,TRUE)</f>
        <v>380</v>
      </c>
      <c r="J332" s="88">
        <f t="shared" si="5"/>
        <v>38.950000000000003</v>
      </c>
    </row>
    <row r="333" spans="1:10" x14ac:dyDescent="0.2">
      <c r="A333" s="94">
        <v>3100673</v>
      </c>
      <c r="B333" s="93" t="s">
        <v>348</v>
      </c>
      <c r="C333" s="144">
        <v>369</v>
      </c>
      <c r="D333" s="93" t="s">
        <v>41</v>
      </c>
      <c r="E333" s="93" t="s">
        <v>59</v>
      </c>
      <c r="F333" s="93">
        <v>1</v>
      </c>
      <c r="G333" s="93">
        <v>7.0000000000000007E-2</v>
      </c>
      <c r="H333" s="93">
        <v>33.950000000000003</v>
      </c>
      <c r="I333" s="88">
        <f>VLOOKUP(D333,'MHO-Analyse'!$C$2:$D$11,2,TRUE)</f>
        <v>205.2</v>
      </c>
      <c r="J333" s="88">
        <f t="shared" si="5"/>
        <v>21.033000000000001</v>
      </c>
    </row>
    <row r="334" spans="1:10" x14ac:dyDescent="0.2">
      <c r="A334" s="94">
        <v>9301463</v>
      </c>
      <c r="B334" s="93" t="s">
        <v>349</v>
      </c>
      <c r="C334" s="144">
        <v>369</v>
      </c>
      <c r="D334" s="93" t="s">
        <v>41</v>
      </c>
      <c r="E334" s="93" t="s">
        <v>32</v>
      </c>
      <c r="F334" s="93">
        <v>0.4</v>
      </c>
      <c r="G334" s="93">
        <v>0.16</v>
      </c>
      <c r="H334" s="93">
        <v>55.55</v>
      </c>
      <c r="I334" s="88">
        <f>VLOOKUP(D334,'MHO-Analyse'!$C$2:$D$11,2,TRUE)</f>
        <v>205.2</v>
      </c>
      <c r="J334" s="88">
        <f t="shared" si="5"/>
        <v>21.033000000000001</v>
      </c>
    </row>
    <row r="335" spans="1:10" x14ac:dyDescent="0.2">
      <c r="A335" s="94">
        <v>9318506</v>
      </c>
      <c r="B335" s="93" t="s">
        <v>350</v>
      </c>
      <c r="C335" s="144">
        <v>369</v>
      </c>
      <c r="D335" s="93" t="s">
        <v>41</v>
      </c>
      <c r="E335" s="93" t="s">
        <v>32</v>
      </c>
      <c r="F335" s="93">
        <v>5.5</v>
      </c>
      <c r="G335" s="93">
        <v>4.0999999999999996</v>
      </c>
      <c r="H335" s="93">
        <v>151.09</v>
      </c>
      <c r="I335" s="88">
        <f>VLOOKUP(D335,'MHO-Analyse'!$C$2:$D$11,2,TRUE)</f>
        <v>205.2</v>
      </c>
      <c r="J335" s="88">
        <f t="shared" si="5"/>
        <v>21.033000000000001</v>
      </c>
    </row>
    <row r="336" spans="1:10" x14ac:dyDescent="0.2">
      <c r="A336" s="94">
        <v>1210477</v>
      </c>
      <c r="B336" s="93" t="s">
        <v>351</v>
      </c>
      <c r="C336" s="144">
        <v>368</v>
      </c>
      <c r="D336" s="93" t="s">
        <v>79</v>
      </c>
      <c r="E336" s="93" t="s">
        <v>32</v>
      </c>
      <c r="F336" s="93">
        <v>1.72</v>
      </c>
      <c r="G336" s="93">
        <v>1.22</v>
      </c>
      <c r="H336" s="93">
        <v>62.19</v>
      </c>
      <c r="I336" s="88">
        <f>VLOOKUP(D336,'MHO-Analyse'!$C$2:$D$11,2,TRUE)</f>
        <v>380</v>
      </c>
      <c r="J336" s="88">
        <f t="shared" si="5"/>
        <v>38.844444444444441</v>
      </c>
    </row>
    <row r="337" spans="1:10" x14ac:dyDescent="0.2">
      <c r="A337" s="94">
        <v>3227723</v>
      </c>
      <c r="B337" s="93" t="s">
        <v>352</v>
      </c>
      <c r="C337" s="144">
        <v>368</v>
      </c>
      <c r="D337" s="93" t="s">
        <v>41</v>
      </c>
      <c r="E337" s="93" t="s">
        <v>32</v>
      </c>
      <c r="F337" s="93">
        <v>95</v>
      </c>
      <c r="G337" s="93">
        <v>4.45</v>
      </c>
      <c r="H337" s="93">
        <v>655.37</v>
      </c>
      <c r="I337" s="88">
        <f>VLOOKUP(D337,'MHO-Analyse'!$C$2:$D$11,2,TRUE)</f>
        <v>205.2</v>
      </c>
      <c r="J337" s="88">
        <f t="shared" si="5"/>
        <v>20.975999999999999</v>
      </c>
    </row>
    <row r="338" spans="1:10" x14ac:dyDescent="0.2">
      <c r="A338" s="94">
        <v>6000166</v>
      </c>
      <c r="B338" s="93" t="s">
        <v>353</v>
      </c>
      <c r="C338" s="144">
        <v>367</v>
      </c>
      <c r="D338" s="93" t="s">
        <v>20</v>
      </c>
      <c r="E338" s="93" t="s">
        <v>32</v>
      </c>
      <c r="F338" s="93">
        <v>26.39</v>
      </c>
      <c r="G338" s="93">
        <v>7.8</v>
      </c>
      <c r="H338" s="93">
        <v>641.23</v>
      </c>
      <c r="I338" s="88">
        <f>VLOOKUP(D338,'MHO-Analyse'!$C$2:$D$11,2,TRUE)</f>
        <v>190</v>
      </c>
      <c r="J338" s="88">
        <f t="shared" si="5"/>
        <v>19.369444444444444</v>
      </c>
    </row>
    <row r="339" spans="1:10" x14ac:dyDescent="0.2">
      <c r="A339" s="94">
        <v>6067783</v>
      </c>
      <c r="B339" s="93" t="s">
        <v>354</v>
      </c>
      <c r="C339" s="144">
        <v>367</v>
      </c>
      <c r="D339" s="93" t="s">
        <v>16</v>
      </c>
      <c r="E339" s="93" t="s">
        <v>59</v>
      </c>
      <c r="F339" s="93">
        <v>5.0999999999999996</v>
      </c>
      <c r="G339" s="93">
        <v>0.76</v>
      </c>
      <c r="H339" s="93">
        <v>147.56</v>
      </c>
      <c r="I339" s="88">
        <f>VLOOKUP(D339,'MHO-Analyse'!$C$2:$D$11,2,TRUE)</f>
        <v>304</v>
      </c>
      <c r="J339" s="88">
        <f t="shared" si="5"/>
        <v>30.99111111111111</v>
      </c>
    </row>
    <row r="340" spans="1:10" x14ac:dyDescent="0.2">
      <c r="A340" s="94">
        <v>9253346</v>
      </c>
      <c r="B340" s="93" t="s">
        <v>355</v>
      </c>
      <c r="C340" s="144">
        <v>367</v>
      </c>
      <c r="D340" s="93" t="s">
        <v>12</v>
      </c>
      <c r="E340" s="93" t="s">
        <v>32</v>
      </c>
      <c r="F340" s="93">
        <v>1.08</v>
      </c>
      <c r="G340" s="93">
        <v>1.46</v>
      </c>
      <c r="H340" s="93">
        <v>59.55</v>
      </c>
      <c r="I340" s="88">
        <f>VLOOKUP(D340,'MHO-Analyse'!$C$2:$D$11,2,TRUE)</f>
        <v>254.6</v>
      </c>
      <c r="J340" s="88">
        <f t="shared" si="5"/>
        <v>25.955055555555553</v>
      </c>
    </row>
    <row r="341" spans="1:10" x14ac:dyDescent="0.2">
      <c r="A341" s="94">
        <v>2108506</v>
      </c>
      <c r="B341" s="93" t="s">
        <v>356</v>
      </c>
      <c r="C341" s="144">
        <v>366</v>
      </c>
      <c r="D341" s="93" t="s">
        <v>9</v>
      </c>
      <c r="E341" s="93" t="s">
        <v>32</v>
      </c>
      <c r="F341" s="93">
        <v>9.34</v>
      </c>
      <c r="G341" s="93">
        <v>1.94</v>
      </c>
      <c r="H341" s="93">
        <v>281.72000000000003</v>
      </c>
      <c r="I341" s="88">
        <f>VLOOKUP(D341,'MHO-Analyse'!$C$2:$D$11,2,TRUE)</f>
        <v>380</v>
      </c>
      <c r="J341" s="88">
        <f t="shared" si="5"/>
        <v>38.633333333333333</v>
      </c>
    </row>
    <row r="342" spans="1:10" x14ac:dyDescent="0.2">
      <c r="A342" s="94">
        <v>6000138</v>
      </c>
      <c r="B342" s="93" t="s">
        <v>357</v>
      </c>
      <c r="C342" s="144">
        <v>366</v>
      </c>
      <c r="D342" s="93" t="s">
        <v>20</v>
      </c>
      <c r="E342" s="93" t="s">
        <v>10</v>
      </c>
      <c r="F342" s="93">
        <v>92.2</v>
      </c>
      <c r="G342" s="93">
        <v>21.52</v>
      </c>
      <c r="H342" s="93">
        <v>2765.88</v>
      </c>
      <c r="I342" s="88">
        <f>VLOOKUP(D342,'MHO-Analyse'!$C$2:$D$11,2,TRUE)</f>
        <v>190</v>
      </c>
      <c r="J342" s="88">
        <f t="shared" si="5"/>
        <v>19.316666666666666</v>
      </c>
    </row>
    <row r="343" spans="1:10" x14ac:dyDescent="0.2">
      <c r="A343" s="94">
        <v>2392004</v>
      </c>
      <c r="B343" s="93" t="s">
        <v>358</v>
      </c>
      <c r="C343" s="144">
        <v>365</v>
      </c>
      <c r="D343" s="93" t="s">
        <v>16</v>
      </c>
      <c r="E343" s="93" t="s">
        <v>59</v>
      </c>
      <c r="F343" s="93">
        <v>4.2699999999999996</v>
      </c>
      <c r="G343" s="93">
        <v>0.3</v>
      </c>
      <c r="H343" s="93">
        <v>4.8600000000000003</v>
      </c>
      <c r="I343" s="88">
        <f>VLOOKUP(D343,'MHO-Analyse'!$C$2:$D$11,2,TRUE)</f>
        <v>304</v>
      </c>
      <c r="J343" s="88">
        <f t="shared" si="5"/>
        <v>30.822222222222223</v>
      </c>
    </row>
    <row r="344" spans="1:10" x14ac:dyDescent="0.2">
      <c r="A344" s="94">
        <v>7011542</v>
      </c>
      <c r="B344" s="93" t="s">
        <v>359</v>
      </c>
      <c r="C344" s="144">
        <v>365</v>
      </c>
      <c r="D344" s="93" t="s">
        <v>82</v>
      </c>
      <c r="E344" s="93" t="s">
        <v>59</v>
      </c>
      <c r="F344" s="93">
        <v>10.85</v>
      </c>
      <c r="G344" s="93">
        <v>5.3</v>
      </c>
      <c r="H344" s="93">
        <v>141.09</v>
      </c>
      <c r="I344" s="88">
        <f>VLOOKUP(D344,'MHO-Analyse'!$C$2:$D$11,2,TRUE)</f>
        <v>228</v>
      </c>
      <c r="J344" s="88">
        <f t="shared" si="5"/>
        <v>23.116666666666667</v>
      </c>
    </row>
    <row r="345" spans="1:10" x14ac:dyDescent="0.2">
      <c r="A345" s="94">
        <v>9254977</v>
      </c>
      <c r="B345" s="93" t="s">
        <v>360</v>
      </c>
      <c r="C345" s="144">
        <v>365</v>
      </c>
      <c r="D345" s="93" t="s">
        <v>12</v>
      </c>
      <c r="E345" s="93" t="s">
        <v>10</v>
      </c>
      <c r="F345" s="93">
        <v>2.6</v>
      </c>
      <c r="G345" s="93">
        <v>5.79</v>
      </c>
      <c r="H345" s="93">
        <v>410.8</v>
      </c>
      <c r="I345" s="88">
        <f>VLOOKUP(D345,'MHO-Analyse'!$C$2:$D$11,2,TRUE)</f>
        <v>254.6</v>
      </c>
      <c r="J345" s="88">
        <f t="shared" si="5"/>
        <v>25.813611111111111</v>
      </c>
    </row>
    <row r="346" spans="1:10" x14ac:dyDescent="0.2">
      <c r="A346" s="94">
        <v>9301464</v>
      </c>
      <c r="B346" s="93" t="s">
        <v>361</v>
      </c>
      <c r="C346" s="144">
        <v>365</v>
      </c>
      <c r="D346" s="93" t="s">
        <v>41</v>
      </c>
      <c r="E346" s="93" t="s">
        <v>32</v>
      </c>
      <c r="F346" s="93">
        <v>0.64</v>
      </c>
      <c r="G346" s="93">
        <v>0.2</v>
      </c>
      <c r="H346" s="93">
        <v>65.16</v>
      </c>
      <c r="I346" s="88">
        <f>VLOOKUP(D346,'MHO-Analyse'!$C$2:$D$11,2,TRUE)</f>
        <v>205.2</v>
      </c>
      <c r="J346" s="88">
        <f t="shared" si="5"/>
        <v>20.805</v>
      </c>
    </row>
    <row r="347" spans="1:10" x14ac:dyDescent="0.2">
      <c r="A347" s="94">
        <v>9253248</v>
      </c>
      <c r="B347" s="93" t="s">
        <v>362</v>
      </c>
      <c r="C347" s="144">
        <v>364</v>
      </c>
      <c r="D347" s="93" t="s">
        <v>12</v>
      </c>
      <c r="E347" s="93" t="s">
        <v>32</v>
      </c>
      <c r="F347" s="93">
        <v>0.75</v>
      </c>
      <c r="G347" s="93">
        <v>1.1000000000000001</v>
      </c>
      <c r="H347" s="93">
        <v>77.650000000000006</v>
      </c>
      <c r="I347" s="88">
        <f>VLOOKUP(D347,'MHO-Analyse'!$C$2:$D$11,2,TRUE)</f>
        <v>254.6</v>
      </c>
      <c r="J347" s="88">
        <f t="shared" si="5"/>
        <v>25.742888888888888</v>
      </c>
    </row>
    <row r="348" spans="1:10" x14ac:dyDescent="0.2">
      <c r="A348" s="94">
        <v>2351859</v>
      </c>
      <c r="B348" s="93" t="s">
        <v>363</v>
      </c>
      <c r="C348" s="144">
        <v>360</v>
      </c>
      <c r="D348" s="93" t="s">
        <v>16</v>
      </c>
      <c r="E348" s="93" t="s">
        <v>32</v>
      </c>
      <c r="F348" s="93">
        <v>50.4</v>
      </c>
      <c r="G348" s="93">
        <v>5.68</v>
      </c>
      <c r="H348" s="93">
        <v>755.34</v>
      </c>
      <c r="I348" s="88">
        <f>VLOOKUP(D348,'MHO-Analyse'!$C$2:$D$11,2,TRUE)</f>
        <v>304</v>
      </c>
      <c r="J348" s="88">
        <f t="shared" si="5"/>
        <v>30.4</v>
      </c>
    </row>
    <row r="349" spans="1:10" x14ac:dyDescent="0.2">
      <c r="A349" s="94">
        <v>3521043</v>
      </c>
      <c r="B349" s="93" t="s">
        <v>364</v>
      </c>
      <c r="C349" s="144">
        <v>360</v>
      </c>
      <c r="D349" s="93" t="s">
        <v>16</v>
      </c>
      <c r="E349" s="93" t="s">
        <v>32</v>
      </c>
      <c r="F349" s="93">
        <v>0.08</v>
      </c>
      <c r="G349" s="93">
        <v>0.5</v>
      </c>
      <c r="H349" s="93">
        <v>10.08</v>
      </c>
      <c r="I349" s="88">
        <f>VLOOKUP(D349,'MHO-Analyse'!$C$2:$D$11,2,TRUE)</f>
        <v>304</v>
      </c>
      <c r="J349" s="88">
        <f t="shared" si="5"/>
        <v>30.4</v>
      </c>
    </row>
    <row r="350" spans="1:10" x14ac:dyDescent="0.2">
      <c r="A350" s="94">
        <v>3356944</v>
      </c>
      <c r="B350" s="93" t="s">
        <v>365</v>
      </c>
      <c r="C350" s="144">
        <v>358</v>
      </c>
      <c r="D350" s="93" t="s">
        <v>9</v>
      </c>
      <c r="E350" s="93" t="s">
        <v>32</v>
      </c>
      <c r="F350" s="93">
        <v>125.5</v>
      </c>
      <c r="G350" s="93">
        <v>5.66</v>
      </c>
      <c r="H350" s="93">
        <v>678.06</v>
      </c>
      <c r="I350" s="88">
        <f>VLOOKUP(D350,'MHO-Analyse'!$C$2:$D$11,2,TRUE)</f>
        <v>380</v>
      </c>
      <c r="J350" s="88">
        <f t="shared" si="5"/>
        <v>37.788888888888891</v>
      </c>
    </row>
    <row r="351" spans="1:10" x14ac:dyDescent="0.2">
      <c r="A351" s="94">
        <v>3419027</v>
      </c>
      <c r="B351" s="93" t="s">
        <v>366</v>
      </c>
      <c r="C351" s="144">
        <v>358</v>
      </c>
      <c r="D351" s="93" t="s">
        <v>16</v>
      </c>
      <c r="E351" s="93" t="s">
        <v>32</v>
      </c>
      <c r="F351" s="93">
        <v>4.3099999999999996</v>
      </c>
      <c r="G351" s="93">
        <v>4.16</v>
      </c>
      <c r="H351" s="93">
        <v>275.57</v>
      </c>
      <c r="I351" s="88">
        <f>VLOOKUP(D351,'MHO-Analyse'!$C$2:$D$11,2,TRUE)</f>
        <v>304</v>
      </c>
      <c r="J351" s="88">
        <f t="shared" si="5"/>
        <v>30.231111111111112</v>
      </c>
    </row>
    <row r="352" spans="1:10" x14ac:dyDescent="0.2">
      <c r="A352" s="94">
        <v>5002231</v>
      </c>
      <c r="B352" s="93" t="s">
        <v>367</v>
      </c>
      <c r="C352" s="144">
        <v>357</v>
      </c>
      <c r="D352" s="93" t="s">
        <v>20</v>
      </c>
      <c r="E352" s="93" t="s">
        <v>32</v>
      </c>
      <c r="F352" s="93">
        <v>0.61</v>
      </c>
      <c r="G352" s="93">
        <v>0.26</v>
      </c>
      <c r="H352" s="93">
        <v>27.08</v>
      </c>
      <c r="I352" s="88">
        <f>VLOOKUP(D352,'MHO-Analyse'!$C$2:$D$11,2,TRUE)</f>
        <v>190</v>
      </c>
      <c r="J352" s="88">
        <f t="shared" si="5"/>
        <v>18.841666666666665</v>
      </c>
    </row>
    <row r="353" spans="1:10" x14ac:dyDescent="0.2">
      <c r="A353" s="94">
        <v>6000141</v>
      </c>
      <c r="B353" s="93" t="s">
        <v>368</v>
      </c>
      <c r="C353" s="144">
        <v>357</v>
      </c>
      <c r="D353" s="93" t="s">
        <v>20</v>
      </c>
      <c r="E353" s="93" t="s">
        <v>32</v>
      </c>
      <c r="F353" s="93">
        <v>57.36</v>
      </c>
      <c r="G353" s="93">
        <v>15</v>
      </c>
      <c r="H353" s="93">
        <v>527.86</v>
      </c>
      <c r="I353" s="88">
        <f>VLOOKUP(D353,'MHO-Analyse'!$C$2:$D$11,2,TRUE)</f>
        <v>190</v>
      </c>
      <c r="J353" s="88">
        <f t="shared" si="5"/>
        <v>18.841666666666665</v>
      </c>
    </row>
    <row r="354" spans="1:10" x14ac:dyDescent="0.2">
      <c r="A354" s="94">
        <v>9100151</v>
      </c>
      <c r="B354" s="93" t="s">
        <v>369</v>
      </c>
      <c r="C354" s="144">
        <v>357</v>
      </c>
      <c r="D354" s="93" t="s">
        <v>20</v>
      </c>
      <c r="E354" s="93" t="s">
        <v>32</v>
      </c>
      <c r="F354" s="93">
        <v>125</v>
      </c>
      <c r="G354" s="93">
        <v>5</v>
      </c>
      <c r="H354" s="93">
        <v>2097.9</v>
      </c>
      <c r="I354" s="88">
        <f>VLOOKUP(D354,'MHO-Analyse'!$C$2:$D$11,2,TRUE)</f>
        <v>190</v>
      </c>
      <c r="J354" s="88">
        <f t="shared" si="5"/>
        <v>18.841666666666665</v>
      </c>
    </row>
    <row r="355" spans="1:10" x14ac:dyDescent="0.2">
      <c r="A355" s="94">
        <v>1150866</v>
      </c>
      <c r="B355" s="93" t="s">
        <v>370</v>
      </c>
      <c r="C355" s="144">
        <v>356</v>
      </c>
      <c r="D355" s="93" t="s">
        <v>79</v>
      </c>
      <c r="E355" s="93" t="s">
        <v>59</v>
      </c>
      <c r="F355" s="93">
        <v>0.22</v>
      </c>
      <c r="G355" s="93">
        <v>0.3</v>
      </c>
      <c r="H355" s="93">
        <v>7.72</v>
      </c>
      <c r="I355" s="88">
        <f>VLOOKUP(D355,'MHO-Analyse'!$C$2:$D$11,2,TRUE)</f>
        <v>380</v>
      </c>
      <c r="J355" s="88">
        <f t="shared" si="5"/>
        <v>37.577777777777776</v>
      </c>
    </row>
    <row r="356" spans="1:10" x14ac:dyDescent="0.2">
      <c r="A356" s="94">
        <v>8361004</v>
      </c>
      <c r="B356" s="93" t="s">
        <v>371</v>
      </c>
      <c r="C356" s="144">
        <v>356</v>
      </c>
      <c r="D356" s="93" t="s">
        <v>20</v>
      </c>
      <c r="E356" s="93" t="s">
        <v>10</v>
      </c>
      <c r="F356" s="93">
        <v>0.21</v>
      </c>
      <c r="G356" s="93">
        <v>0.3</v>
      </c>
      <c r="H356" s="93">
        <v>30.83</v>
      </c>
      <c r="I356" s="88">
        <f>VLOOKUP(D356,'MHO-Analyse'!$C$2:$D$11,2,TRUE)</f>
        <v>190</v>
      </c>
      <c r="J356" s="88">
        <f t="shared" si="5"/>
        <v>18.788888888888888</v>
      </c>
    </row>
    <row r="357" spans="1:10" x14ac:dyDescent="0.2">
      <c r="A357" s="94">
        <v>9823152</v>
      </c>
      <c r="B357" s="93" t="s">
        <v>372</v>
      </c>
      <c r="C357" s="144">
        <v>356</v>
      </c>
      <c r="D357" s="93" t="s">
        <v>16</v>
      </c>
      <c r="E357" s="93" t="s">
        <v>10</v>
      </c>
      <c r="F357" s="93">
        <v>5.46</v>
      </c>
      <c r="G357" s="93">
        <v>2.48</v>
      </c>
      <c r="H357" s="93">
        <v>810.16</v>
      </c>
      <c r="I357" s="88">
        <f>VLOOKUP(D357,'MHO-Analyse'!$C$2:$D$11,2,TRUE)</f>
        <v>304</v>
      </c>
      <c r="J357" s="88">
        <f t="shared" si="5"/>
        <v>30.062222222222221</v>
      </c>
    </row>
    <row r="358" spans="1:10" x14ac:dyDescent="0.2">
      <c r="A358" s="94">
        <v>4200509</v>
      </c>
      <c r="B358" s="93" t="s">
        <v>373</v>
      </c>
      <c r="C358" s="144">
        <v>355</v>
      </c>
      <c r="D358" s="93" t="s">
        <v>20</v>
      </c>
      <c r="E358" s="93" t="s">
        <v>32</v>
      </c>
      <c r="F358" s="93">
        <v>2.65</v>
      </c>
      <c r="G358" s="93">
        <v>4.5999999999999996</v>
      </c>
      <c r="H358" s="93">
        <v>3502.72</v>
      </c>
      <c r="I358" s="88">
        <f>VLOOKUP(D358,'MHO-Analyse'!$C$2:$D$11,2,TRUE)</f>
        <v>190</v>
      </c>
      <c r="J358" s="88">
        <f t="shared" si="5"/>
        <v>18.736111111111111</v>
      </c>
    </row>
    <row r="359" spans="1:10" x14ac:dyDescent="0.2">
      <c r="A359" s="94">
        <v>3358421</v>
      </c>
      <c r="B359" s="93" t="s">
        <v>374</v>
      </c>
      <c r="C359" s="144">
        <v>352</v>
      </c>
      <c r="D359" s="93" t="s">
        <v>41</v>
      </c>
      <c r="E359" s="93" t="s">
        <v>59</v>
      </c>
      <c r="F359" s="93">
        <v>8.7899999999999991</v>
      </c>
      <c r="G359" s="93">
        <v>0.72</v>
      </c>
      <c r="H359" s="93">
        <v>175.51</v>
      </c>
      <c r="I359" s="88">
        <f>VLOOKUP(D359,'MHO-Analyse'!$C$2:$D$11,2,TRUE)</f>
        <v>205.2</v>
      </c>
      <c r="J359" s="88">
        <f t="shared" si="5"/>
        <v>20.064</v>
      </c>
    </row>
    <row r="360" spans="1:10" x14ac:dyDescent="0.2">
      <c r="A360" s="94">
        <v>7050115</v>
      </c>
      <c r="B360" s="93" t="s">
        <v>375</v>
      </c>
      <c r="C360" s="144">
        <v>352</v>
      </c>
      <c r="D360" s="93" t="s">
        <v>20</v>
      </c>
      <c r="E360" s="93" t="s">
        <v>32</v>
      </c>
      <c r="F360" s="93">
        <v>87</v>
      </c>
      <c r="G360" s="93">
        <v>18</v>
      </c>
      <c r="H360" s="93">
        <v>1059.82</v>
      </c>
      <c r="I360" s="88">
        <f>VLOOKUP(D360,'MHO-Analyse'!$C$2:$D$11,2,TRUE)</f>
        <v>190</v>
      </c>
      <c r="J360" s="88">
        <f t="shared" si="5"/>
        <v>18.577777777777779</v>
      </c>
    </row>
    <row r="361" spans="1:10" x14ac:dyDescent="0.2">
      <c r="A361" s="94">
        <v>3381229</v>
      </c>
      <c r="B361" s="93" t="s">
        <v>376</v>
      </c>
      <c r="C361" s="144">
        <v>351</v>
      </c>
      <c r="D361" s="93" t="s">
        <v>16</v>
      </c>
      <c r="E361" s="93" t="s">
        <v>32</v>
      </c>
      <c r="F361" s="93">
        <v>0.99</v>
      </c>
      <c r="G361" s="93">
        <v>1.92</v>
      </c>
      <c r="H361" s="93">
        <v>773.47</v>
      </c>
      <c r="I361" s="88">
        <f>VLOOKUP(D361,'MHO-Analyse'!$C$2:$D$11,2,TRUE)</f>
        <v>304</v>
      </c>
      <c r="J361" s="88">
        <f t="shared" si="5"/>
        <v>29.64</v>
      </c>
    </row>
    <row r="362" spans="1:10" x14ac:dyDescent="0.2">
      <c r="A362" s="94">
        <v>9508541</v>
      </c>
      <c r="B362" s="93" t="s">
        <v>377</v>
      </c>
      <c r="C362" s="144">
        <v>351</v>
      </c>
      <c r="D362" s="93" t="s">
        <v>16</v>
      </c>
      <c r="E362" s="93" t="s">
        <v>65</v>
      </c>
      <c r="F362" s="93">
        <v>0.65</v>
      </c>
      <c r="G362" s="93">
        <v>0.26</v>
      </c>
      <c r="H362" s="93">
        <v>63.46</v>
      </c>
      <c r="I362" s="88">
        <f>VLOOKUP(D362,'MHO-Analyse'!$C$2:$D$11,2,TRUE)</f>
        <v>304</v>
      </c>
      <c r="J362" s="88">
        <f t="shared" si="5"/>
        <v>29.64</v>
      </c>
    </row>
    <row r="363" spans="1:10" x14ac:dyDescent="0.2">
      <c r="A363" s="94">
        <v>2002184</v>
      </c>
      <c r="B363" s="93" t="s">
        <v>378</v>
      </c>
      <c r="C363" s="144">
        <v>350</v>
      </c>
      <c r="D363" s="93" t="s">
        <v>12</v>
      </c>
      <c r="E363" s="93" t="s">
        <v>59</v>
      </c>
      <c r="F363" s="93">
        <v>1.02</v>
      </c>
      <c r="G363" s="93">
        <v>0.94</v>
      </c>
      <c r="H363" s="93">
        <v>60.93</v>
      </c>
      <c r="I363" s="88">
        <f>VLOOKUP(D363,'MHO-Analyse'!$C$2:$D$11,2,TRUE)</f>
        <v>254.6</v>
      </c>
      <c r="J363" s="88">
        <f t="shared" si="5"/>
        <v>24.752777777777776</v>
      </c>
    </row>
    <row r="364" spans="1:10" x14ac:dyDescent="0.2">
      <c r="A364" s="94">
        <v>8010221</v>
      </c>
      <c r="B364" s="93" t="s">
        <v>379</v>
      </c>
      <c r="C364" s="144">
        <v>350</v>
      </c>
      <c r="D364" s="93" t="s">
        <v>20</v>
      </c>
      <c r="E364" s="93" t="s">
        <v>10</v>
      </c>
      <c r="F364" s="93">
        <v>275.38</v>
      </c>
      <c r="G364" s="93">
        <v>20.34</v>
      </c>
      <c r="H364" s="93">
        <v>4250.71</v>
      </c>
      <c r="I364" s="88">
        <f>VLOOKUP(D364,'MHO-Analyse'!$C$2:$D$11,2,TRUE)</f>
        <v>190</v>
      </c>
      <c r="J364" s="88">
        <f t="shared" si="5"/>
        <v>18.472222222222221</v>
      </c>
    </row>
    <row r="365" spans="1:10" x14ac:dyDescent="0.2">
      <c r="A365" s="94">
        <v>2003239</v>
      </c>
      <c r="B365" s="93" t="s">
        <v>380</v>
      </c>
      <c r="C365" s="144">
        <v>349</v>
      </c>
      <c r="D365" s="93" t="s">
        <v>12</v>
      </c>
      <c r="E365" s="93" t="s">
        <v>59</v>
      </c>
      <c r="F365" s="93">
        <v>1.24</v>
      </c>
      <c r="G365" s="93">
        <v>1.54</v>
      </c>
      <c r="H365" s="93">
        <v>117.64</v>
      </c>
      <c r="I365" s="88">
        <f>VLOOKUP(D365,'MHO-Analyse'!$C$2:$D$11,2,TRUE)</f>
        <v>254.6</v>
      </c>
      <c r="J365" s="88">
        <f t="shared" si="5"/>
        <v>24.682055555555554</v>
      </c>
    </row>
    <row r="366" spans="1:10" x14ac:dyDescent="0.2">
      <c r="A366" s="94">
        <v>2005729</v>
      </c>
      <c r="B366" s="93" t="s">
        <v>381</v>
      </c>
      <c r="C366" s="144">
        <v>349</v>
      </c>
      <c r="D366" s="93" t="s">
        <v>12</v>
      </c>
      <c r="E366" s="93" t="s">
        <v>65</v>
      </c>
      <c r="F366" s="93">
        <v>0.16</v>
      </c>
      <c r="G366" s="93">
        <v>0.38</v>
      </c>
      <c r="H366" s="93">
        <v>33.01</v>
      </c>
      <c r="I366" s="88">
        <f>VLOOKUP(D366,'MHO-Analyse'!$C$2:$D$11,2,TRUE)</f>
        <v>254.6</v>
      </c>
      <c r="J366" s="88">
        <f t="shared" si="5"/>
        <v>24.682055555555554</v>
      </c>
    </row>
    <row r="367" spans="1:10" x14ac:dyDescent="0.2">
      <c r="A367" s="94">
        <v>1210488</v>
      </c>
      <c r="B367" s="93" t="s">
        <v>382</v>
      </c>
      <c r="C367" s="144">
        <v>348</v>
      </c>
      <c r="D367" s="93" t="s">
        <v>79</v>
      </c>
      <c r="E367" s="93" t="s">
        <v>32</v>
      </c>
      <c r="F367" s="93">
        <v>2.62</v>
      </c>
      <c r="G367" s="93">
        <v>1.82</v>
      </c>
      <c r="H367" s="93">
        <v>87.86</v>
      </c>
      <c r="I367" s="88">
        <f>VLOOKUP(D367,'MHO-Analyse'!$C$2:$D$11,2,TRUE)</f>
        <v>380</v>
      </c>
      <c r="J367" s="88">
        <f t="shared" si="5"/>
        <v>36.733333333333334</v>
      </c>
    </row>
    <row r="368" spans="1:10" x14ac:dyDescent="0.2">
      <c r="A368" s="94">
        <v>2005739</v>
      </c>
      <c r="B368" s="93" t="s">
        <v>383</v>
      </c>
      <c r="C368" s="144">
        <v>348</v>
      </c>
      <c r="D368" s="93" t="s">
        <v>12</v>
      </c>
      <c r="E368" s="93" t="s">
        <v>59</v>
      </c>
      <c r="F368" s="93">
        <v>0.33</v>
      </c>
      <c r="G368" s="93">
        <v>0.64</v>
      </c>
      <c r="H368" s="93">
        <v>53.32</v>
      </c>
      <c r="I368" s="88">
        <f>VLOOKUP(D368,'MHO-Analyse'!$C$2:$D$11,2,TRUE)</f>
        <v>254.6</v>
      </c>
      <c r="J368" s="88">
        <f t="shared" si="5"/>
        <v>24.611333333333334</v>
      </c>
    </row>
    <row r="369" spans="1:10" x14ac:dyDescent="0.2">
      <c r="A369" s="94">
        <v>6040317</v>
      </c>
      <c r="B369" s="93" t="s">
        <v>384</v>
      </c>
      <c r="C369" s="144">
        <v>348</v>
      </c>
      <c r="D369" s="93" t="s">
        <v>20</v>
      </c>
      <c r="E369" s="93" t="s">
        <v>10</v>
      </c>
      <c r="F369" s="93">
        <v>155.52000000000001</v>
      </c>
      <c r="G369" s="93">
        <v>18.420000000000002</v>
      </c>
      <c r="H369" s="93">
        <v>2295.5700000000002</v>
      </c>
      <c r="I369" s="88">
        <f>VLOOKUP(D369,'MHO-Analyse'!$C$2:$D$11,2,TRUE)</f>
        <v>190</v>
      </c>
      <c r="J369" s="88">
        <f t="shared" si="5"/>
        <v>18.366666666666667</v>
      </c>
    </row>
    <row r="370" spans="1:10" x14ac:dyDescent="0.2">
      <c r="A370" s="94">
        <v>9254118</v>
      </c>
      <c r="B370" s="93" t="s">
        <v>385</v>
      </c>
      <c r="C370" s="144">
        <v>347</v>
      </c>
      <c r="D370" s="93" t="s">
        <v>12</v>
      </c>
      <c r="E370" s="93" t="s">
        <v>10</v>
      </c>
      <c r="F370" s="93">
        <v>1.86</v>
      </c>
      <c r="G370" s="93">
        <v>1.05</v>
      </c>
      <c r="H370" s="93">
        <v>1532.98</v>
      </c>
      <c r="I370" s="88">
        <f>VLOOKUP(D370,'MHO-Analyse'!$C$2:$D$11,2,TRUE)</f>
        <v>254.6</v>
      </c>
      <c r="J370" s="88">
        <f t="shared" si="5"/>
        <v>24.540611111111112</v>
      </c>
    </row>
    <row r="371" spans="1:10" x14ac:dyDescent="0.2">
      <c r="A371" s="94">
        <v>9508521</v>
      </c>
      <c r="B371" s="93" t="s">
        <v>386</v>
      </c>
      <c r="C371" s="144">
        <v>347</v>
      </c>
      <c r="D371" s="93" t="s">
        <v>16</v>
      </c>
      <c r="E371" s="93" t="s">
        <v>59</v>
      </c>
      <c r="F371" s="93">
        <v>0.52</v>
      </c>
      <c r="G371" s="93">
        <v>0.27</v>
      </c>
      <c r="H371" s="93">
        <v>58.02</v>
      </c>
      <c r="I371" s="88">
        <f>VLOOKUP(D371,'MHO-Analyse'!$C$2:$D$11,2,TRUE)</f>
        <v>304</v>
      </c>
      <c r="J371" s="88">
        <f t="shared" si="5"/>
        <v>29.302222222222223</v>
      </c>
    </row>
    <row r="372" spans="1:10" x14ac:dyDescent="0.2">
      <c r="A372" s="94">
        <v>3521042</v>
      </c>
      <c r="B372" s="93" t="s">
        <v>387</v>
      </c>
      <c r="C372" s="144">
        <v>346</v>
      </c>
      <c r="D372" s="93" t="s">
        <v>16</v>
      </c>
      <c r="E372" s="93" t="s">
        <v>32</v>
      </c>
      <c r="F372" s="93">
        <v>0.05</v>
      </c>
      <c r="G372" s="93">
        <v>0.32</v>
      </c>
      <c r="H372" s="93">
        <v>6.4</v>
      </c>
      <c r="I372" s="88">
        <f>VLOOKUP(D372,'MHO-Analyse'!$C$2:$D$11,2,TRUE)</f>
        <v>304</v>
      </c>
      <c r="J372" s="88">
        <f t="shared" si="5"/>
        <v>29.217777777777776</v>
      </c>
    </row>
    <row r="373" spans="1:10" x14ac:dyDescent="0.2">
      <c r="A373" s="94">
        <v>9253888</v>
      </c>
      <c r="B373" s="93" t="s">
        <v>388</v>
      </c>
      <c r="C373" s="144">
        <v>345</v>
      </c>
      <c r="D373" s="93" t="s">
        <v>12</v>
      </c>
      <c r="E373" s="93" t="s">
        <v>32</v>
      </c>
      <c r="F373" s="93">
        <v>0.1</v>
      </c>
      <c r="G373" s="93">
        <v>0.35</v>
      </c>
      <c r="H373" s="93">
        <v>51.49</v>
      </c>
      <c r="I373" s="88">
        <f>VLOOKUP(D373,'MHO-Analyse'!$C$2:$D$11,2,TRUE)</f>
        <v>254.6</v>
      </c>
      <c r="J373" s="88">
        <f t="shared" si="5"/>
        <v>24.399166666666666</v>
      </c>
    </row>
    <row r="374" spans="1:10" x14ac:dyDescent="0.2">
      <c r="A374" s="94">
        <v>2070753</v>
      </c>
      <c r="B374" s="93" t="s">
        <v>389</v>
      </c>
      <c r="C374" s="144">
        <v>343</v>
      </c>
      <c r="D374" s="93" t="s">
        <v>16</v>
      </c>
      <c r="E374" s="93" t="s">
        <v>32</v>
      </c>
      <c r="F374" s="93">
        <v>6.4</v>
      </c>
      <c r="G374" s="93">
        <v>6.32</v>
      </c>
      <c r="H374" s="93">
        <v>1283.02</v>
      </c>
      <c r="I374" s="88">
        <f>VLOOKUP(D374,'MHO-Analyse'!$C$2:$D$11,2,TRUE)</f>
        <v>304</v>
      </c>
      <c r="J374" s="88">
        <f t="shared" si="5"/>
        <v>28.964444444444446</v>
      </c>
    </row>
    <row r="375" spans="1:10" x14ac:dyDescent="0.2">
      <c r="A375" s="94">
        <v>9253647</v>
      </c>
      <c r="B375" s="93" t="s">
        <v>390</v>
      </c>
      <c r="C375" s="144">
        <v>343</v>
      </c>
      <c r="D375" s="93" t="s">
        <v>12</v>
      </c>
      <c r="E375" s="93" t="s">
        <v>32</v>
      </c>
      <c r="F375" s="93">
        <v>1.99</v>
      </c>
      <c r="G375" s="93">
        <v>1.8</v>
      </c>
      <c r="H375" s="93">
        <v>73.75</v>
      </c>
      <c r="I375" s="88">
        <f>VLOOKUP(D375,'MHO-Analyse'!$C$2:$D$11,2,TRUE)</f>
        <v>254.6</v>
      </c>
      <c r="J375" s="88">
        <f t="shared" si="5"/>
        <v>24.257722222222224</v>
      </c>
    </row>
    <row r="376" spans="1:10" x14ac:dyDescent="0.2">
      <c r="A376" s="94">
        <v>9508522</v>
      </c>
      <c r="B376" s="93" t="s">
        <v>391</v>
      </c>
      <c r="C376" s="144">
        <v>343</v>
      </c>
      <c r="D376" s="93" t="s">
        <v>16</v>
      </c>
      <c r="E376" s="93" t="s">
        <v>59</v>
      </c>
      <c r="F376" s="93">
        <v>0.79</v>
      </c>
      <c r="G376" s="93">
        <v>0.31</v>
      </c>
      <c r="H376" s="93">
        <v>92.22</v>
      </c>
      <c r="I376" s="88">
        <f>VLOOKUP(D376,'MHO-Analyse'!$C$2:$D$11,2,TRUE)</f>
        <v>304</v>
      </c>
      <c r="J376" s="88">
        <f t="shared" si="5"/>
        <v>28.964444444444446</v>
      </c>
    </row>
    <row r="377" spans="1:10" x14ac:dyDescent="0.2">
      <c r="A377" s="94">
        <v>1253249</v>
      </c>
      <c r="B377" s="93" t="s">
        <v>392</v>
      </c>
      <c r="C377" s="144">
        <v>342</v>
      </c>
      <c r="D377" s="93" t="s">
        <v>9</v>
      </c>
      <c r="E377" s="93" t="s">
        <v>32</v>
      </c>
      <c r="F377" s="93">
        <v>0.42</v>
      </c>
      <c r="G377" s="93">
        <v>1.26</v>
      </c>
      <c r="H377" s="93">
        <v>24.63</v>
      </c>
      <c r="I377" s="88">
        <f>VLOOKUP(D377,'MHO-Analyse'!$C$2:$D$11,2,TRUE)</f>
        <v>380</v>
      </c>
      <c r="J377" s="88">
        <f t="shared" si="5"/>
        <v>36.1</v>
      </c>
    </row>
    <row r="378" spans="1:10" x14ac:dyDescent="0.2">
      <c r="A378" s="94">
        <v>3381227</v>
      </c>
      <c r="B378" s="93" t="s">
        <v>393</v>
      </c>
      <c r="C378" s="144">
        <v>341</v>
      </c>
      <c r="D378" s="93" t="s">
        <v>16</v>
      </c>
      <c r="E378" s="93" t="s">
        <v>32</v>
      </c>
      <c r="F378" s="93">
        <v>0.9</v>
      </c>
      <c r="G378" s="93">
        <v>1.58</v>
      </c>
      <c r="H378" s="93">
        <v>563.26</v>
      </c>
      <c r="I378" s="88">
        <f>VLOOKUP(D378,'MHO-Analyse'!$C$2:$D$11,2,TRUE)</f>
        <v>304</v>
      </c>
      <c r="J378" s="88">
        <f t="shared" si="5"/>
        <v>28.795555555555556</v>
      </c>
    </row>
    <row r="379" spans="1:10" x14ac:dyDescent="0.2">
      <c r="A379" s="94">
        <v>9253648</v>
      </c>
      <c r="B379" s="93" t="s">
        <v>394</v>
      </c>
      <c r="C379" s="144">
        <v>341</v>
      </c>
      <c r="D379" s="93" t="s">
        <v>12</v>
      </c>
      <c r="E379" s="93" t="s">
        <v>32</v>
      </c>
      <c r="F379" s="93">
        <v>2.08</v>
      </c>
      <c r="G379" s="93">
        <v>2.0499999999999998</v>
      </c>
      <c r="H379" s="93">
        <v>76.08</v>
      </c>
      <c r="I379" s="88">
        <f>VLOOKUP(D379,'MHO-Analyse'!$C$2:$D$11,2,TRUE)</f>
        <v>254.6</v>
      </c>
      <c r="J379" s="88">
        <f t="shared" si="5"/>
        <v>24.116277777777775</v>
      </c>
    </row>
    <row r="380" spans="1:10" x14ac:dyDescent="0.2">
      <c r="A380" s="94">
        <v>7080026</v>
      </c>
      <c r="B380" s="93" t="s">
        <v>395</v>
      </c>
      <c r="C380" s="144">
        <v>340</v>
      </c>
      <c r="D380" s="93" t="s">
        <v>82</v>
      </c>
      <c r="E380" s="93" t="s">
        <v>59</v>
      </c>
      <c r="F380" s="93">
        <v>0.25</v>
      </c>
      <c r="G380" s="93">
        <v>0.21</v>
      </c>
      <c r="H380" s="93">
        <v>68.650000000000006</v>
      </c>
      <c r="I380" s="88">
        <f>VLOOKUP(D380,'MHO-Analyse'!$C$2:$D$11,2,TRUE)</f>
        <v>228</v>
      </c>
      <c r="J380" s="88">
        <f t="shared" si="5"/>
        <v>21.533333333333335</v>
      </c>
    </row>
    <row r="381" spans="1:10" x14ac:dyDescent="0.2">
      <c r="A381" s="94">
        <v>9830279</v>
      </c>
      <c r="B381" s="93" t="s">
        <v>396</v>
      </c>
      <c r="C381" s="144">
        <v>340</v>
      </c>
      <c r="D381" s="93" t="s">
        <v>16</v>
      </c>
      <c r="E381" s="93" t="s">
        <v>10</v>
      </c>
      <c r="F381" s="93">
        <v>6.12</v>
      </c>
      <c r="G381" s="93">
        <v>2.06</v>
      </c>
      <c r="H381" s="93">
        <v>849.08</v>
      </c>
      <c r="I381" s="88">
        <f>VLOOKUP(D381,'MHO-Analyse'!$C$2:$D$11,2,TRUE)</f>
        <v>304</v>
      </c>
      <c r="J381" s="88">
        <f t="shared" si="5"/>
        <v>28.711111111111112</v>
      </c>
    </row>
    <row r="382" spans="1:10" x14ac:dyDescent="0.2">
      <c r="A382" s="94">
        <v>1150844</v>
      </c>
      <c r="B382" s="93" t="s">
        <v>397</v>
      </c>
      <c r="C382" s="144">
        <v>338</v>
      </c>
      <c r="D382" s="93" t="s">
        <v>79</v>
      </c>
      <c r="E382" s="93" t="s">
        <v>59</v>
      </c>
      <c r="F382" s="93">
        <v>0.11</v>
      </c>
      <c r="G382" s="93">
        <v>0.2</v>
      </c>
      <c r="H382" s="93">
        <v>6.19</v>
      </c>
      <c r="I382" s="88">
        <f>VLOOKUP(D382,'MHO-Analyse'!$C$2:$D$11,2,TRUE)</f>
        <v>380</v>
      </c>
      <c r="J382" s="88">
        <f t="shared" si="5"/>
        <v>35.677777777777777</v>
      </c>
    </row>
    <row r="383" spans="1:10" x14ac:dyDescent="0.2">
      <c r="A383" s="94">
        <v>2207152</v>
      </c>
      <c r="B383" s="93" t="s">
        <v>398</v>
      </c>
      <c r="C383" s="144">
        <v>337</v>
      </c>
      <c r="D383" s="93" t="s">
        <v>41</v>
      </c>
      <c r="E383" s="93" t="s">
        <v>65</v>
      </c>
      <c r="F383" s="93">
        <v>0.25</v>
      </c>
      <c r="G383" s="93">
        <v>0.02</v>
      </c>
      <c r="H383" s="93">
        <v>10.64</v>
      </c>
      <c r="I383" s="88">
        <f>VLOOKUP(D383,'MHO-Analyse'!$C$2:$D$11,2,TRUE)</f>
        <v>205.2</v>
      </c>
      <c r="J383" s="88">
        <f t="shared" si="5"/>
        <v>19.209</v>
      </c>
    </row>
    <row r="384" spans="1:10" x14ac:dyDescent="0.2">
      <c r="A384" s="94">
        <v>4501659</v>
      </c>
      <c r="B384" s="93" t="s">
        <v>399</v>
      </c>
      <c r="C384" s="144">
        <v>337</v>
      </c>
      <c r="D384" s="93" t="s">
        <v>82</v>
      </c>
      <c r="E384" s="93" t="s">
        <v>59</v>
      </c>
      <c r="F384" s="93">
        <v>10.8</v>
      </c>
      <c r="G384" s="93">
        <v>1</v>
      </c>
      <c r="H384" s="93">
        <v>148</v>
      </c>
      <c r="I384" s="88">
        <f>VLOOKUP(D384,'MHO-Analyse'!$C$2:$D$11,2,TRUE)</f>
        <v>228</v>
      </c>
      <c r="J384" s="88">
        <f t="shared" si="5"/>
        <v>21.343333333333334</v>
      </c>
    </row>
    <row r="385" spans="1:10" x14ac:dyDescent="0.2">
      <c r="A385" s="94">
        <v>9253386</v>
      </c>
      <c r="B385" s="93" t="s">
        <v>400</v>
      </c>
      <c r="C385" s="144">
        <v>337</v>
      </c>
      <c r="D385" s="93" t="s">
        <v>12</v>
      </c>
      <c r="E385" s="93" t="s">
        <v>59</v>
      </c>
      <c r="F385" s="93">
        <v>33</v>
      </c>
      <c r="G385" s="93">
        <v>0.34</v>
      </c>
      <c r="H385" s="93">
        <v>17.91</v>
      </c>
      <c r="I385" s="88">
        <f>VLOOKUP(D385,'MHO-Analyse'!$C$2:$D$11,2,TRUE)</f>
        <v>254.6</v>
      </c>
      <c r="J385" s="88">
        <f t="shared" si="5"/>
        <v>23.833388888888887</v>
      </c>
    </row>
    <row r="386" spans="1:10" x14ac:dyDescent="0.2">
      <c r="A386" s="94">
        <v>3026008</v>
      </c>
      <c r="B386" s="93" t="s">
        <v>401</v>
      </c>
      <c r="C386" s="144">
        <v>336</v>
      </c>
      <c r="D386" s="93" t="s">
        <v>41</v>
      </c>
      <c r="E386" s="93" t="s">
        <v>59</v>
      </c>
      <c r="F386" s="93">
        <v>0.65</v>
      </c>
      <c r="G386" s="93">
        <v>0.04</v>
      </c>
      <c r="H386" s="93">
        <v>13.26</v>
      </c>
      <c r="I386" s="88">
        <f>VLOOKUP(D386,'MHO-Analyse'!$C$2:$D$11,2,TRUE)</f>
        <v>205.2</v>
      </c>
      <c r="J386" s="88">
        <f t="shared" ref="J386:J449" si="6">(C386*I386)/3600</f>
        <v>19.151999999999997</v>
      </c>
    </row>
    <row r="387" spans="1:10" x14ac:dyDescent="0.2">
      <c r="A387" s="94">
        <v>1936006</v>
      </c>
      <c r="B387" s="93" t="s">
        <v>402</v>
      </c>
      <c r="C387" s="144">
        <v>334</v>
      </c>
      <c r="D387" s="93" t="s">
        <v>79</v>
      </c>
      <c r="E387" s="93" t="s">
        <v>32</v>
      </c>
      <c r="F387" s="93">
        <v>1.3</v>
      </c>
      <c r="G387" s="93">
        <v>1.18</v>
      </c>
      <c r="H387" s="93">
        <v>197.33</v>
      </c>
      <c r="I387" s="88">
        <f>VLOOKUP(D387,'MHO-Analyse'!$C$2:$D$11,2,TRUE)</f>
        <v>380</v>
      </c>
      <c r="J387" s="88">
        <f t="shared" si="6"/>
        <v>35.255555555555553</v>
      </c>
    </row>
    <row r="388" spans="1:10" x14ac:dyDescent="0.2">
      <c r="A388" s="94">
        <v>4385341</v>
      </c>
      <c r="B388" s="93" t="s">
        <v>403</v>
      </c>
      <c r="C388" s="144">
        <v>334</v>
      </c>
      <c r="D388" s="93" t="s">
        <v>20</v>
      </c>
      <c r="E388" s="93" t="s">
        <v>32</v>
      </c>
      <c r="F388" s="93">
        <v>3.35</v>
      </c>
      <c r="G388" s="93">
        <v>1.24</v>
      </c>
      <c r="H388" s="93">
        <v>350.22</v>
      </c>
      <c r="I388" s="88">
        <f>VLOOKUP(D388,'MHO-Analyse'!$C$2:$D$11,2,TRUE)</f>
        <v>190</v>
      </c>
      <c r="J388" s="88">
        <f t="shared" si="6"/>
        <v>17.627777777777776</v>
      </c>
    </row>
    <row r="389" spans="1:10" x14ac:dyDescent="0.2">
      <c r="A389" s="94">
        <v>5110682</v>
      </c>
      <c r="B389" s="93" t="s">
        <v>404</v>
      </c>
      <c r="C389" s="144">
        <v>334</v>
      </c>
      <c r="D389" s="93" t="s">
        <v>20</v>
      </c>
      <c r="E389" s="93" t="s">
        <v>32</v>
      </c>
      <c r="F389" s="93">
        <v>4.0999999999999996</v>
      </c>
      <c r="G389" s="93">
        <v>1.3</v>
      </c>
      <c r="H389" s="93">
        <v>451.53</v>
      </c>
      <c r="I389" s="88">
        <f>VLOOKUP(D389,'MHO-Analyse'!$C$2:$D$11,2,TRUE)</f>
        <v>190</v>
      </c>
      <c r="J389" s="88">
        <f t="shared" si="6"/>
        <v>17.627777777777776</v>
      </c>
    </row>
    <row r="390" spans="1:10" x14ac:dyDescent="0.2">
      <c r="A390" s="94">
        <v>8362641</v>
      </c>
      <c r="B390" s="93" t="s">
        <v>405</v>
      </c>
      <c r="C390" s="144">
        <v>334</v>
      </c>
      <c r="D390" s="93" t="s">
        <v>20</v>
      </c>
      <c r="E390" s="93" t="s">
        <v>32</v>
      </c>
      <c r="F390" s="93">
        <v>55.98</v>
      </c>
      <c r="G390" s="93">
        <v>13.86</v>
      </c>
      <c r="H390" s="93">
        <v>1492.83</v>
      </c>
      <c r="I390" s="88">
        <f>VLOOKUP(D390,'MHO-Analyse'!$C$2:$D$11,2,TRUE)</f>
        <v>190</v>
      </c>
      <c r="J390" s="88">
        <f t="shared" si="6"/>
        <v>17.627777777777776</v>
      </c>
    </row>
    <row r="391" spans="1:10" x14ac:dyDescent="0.2">
      <c r="A391" s="94">
        <v>4341967</v>
      </c>
      <c r="B391" s="93" t="s">
        <v>406</v>
      </c>
      <c r="C391" s="144">
        <v>333</v>
      </c>
      <c r="D391" s="93" t="s">
        <v>82</v>
      </c>
      <c r="E391" s="93" t="s">
        <v>32</v>
      </c>
      <c r="F391" s="93">
        <v>48</v>
      </c>
      <c r="G391" s="93">
        <v>7.56</v>
      </c>
      <c r="H391" s="93">
        <v>2020.2</v>
      </c>
      <c r="I391" s="88">
        <f>VLOOKUP(D391,'MHO-Analyse'!$C$2:$D$11,2,TRUE)</f>
        <v>228</v>
      </c>
      <c r="J391" s="88">
        <f t="shared" si="6"/>
        <v>21.09</v>
      </c>
    </row>
    <row r="392" spans="1:10" x14ac:dyDescent="0.2">
      <c r="A392" s="94">
        <v>5110134</v>
      </c>
      <c r="B392" s="93" t="s">
        <v>407</v>
      </c>
      <c r="C392" s="144">
        <v>332</v>
      </c>
      <c r="D392" s="93" t="s">
        <v>20</v>
      </c>
      <c r="E392" s="93" t="s">
        <v>32</v>
      </c>
      <c r="F392" s="93">
        <v>2.34</v>
      </c>
      <c r="G392" s="93">
        <v>0.31</v>
      </c>
      <c r="H392" s="93">
        <v>27.76</v>
      </c>
      <c r="I392" s="88">
        <f>VLOOKUP(D392,'MHO-Analyse'!$C$2:$D$11,2,TRUE)</f>
        <v>190</v>
      </c>
      <c r="J392" s="88">
        <f t="shared" si="6"/>
        <v>17.522222222222222</v>
      </c>
    </row>
    <row r="393" spans="1:10" x14ac:dyDescent="0.2">
      <c r="A393" s="94">
        <v>6166116</v>
      </c>
      <c r="B393" s="93" t="s">
        <v>408</v>
      </c>
      <c r="C393" s="144">
        <v>332</v>
      </c>
      <c r="D393" s="93" t="s">
        <v>20</v>
      </c>
      <c r="E393" s="93" t="s">
        <v>10</v>
      </c>
      <c r="F393" s="93">
        <v>144</v>
      </c>
      <c r="G393" s="93">
        <v>27.98</v>
      </c>
      <c r="H393" s="93">
        <v>4988.84</v>
      </c>
      <c r="I393" s="88">
        <f>VLOOKUP(D393,'MHO-Analyse'!$C$2:$D$11,2,TRUE)</f>
        <v>190</v>
      </c>
      <c r="J393" s="88">
        <f t="shared" si="6"/>
        <v>17.522222222222222</v>
      </c>
    </row>
    <row r="394" spans="1:10" x14ac:dyDescent="0.2">
      <c r="A394" s="94">
        <v>9255042</v>
      </c>
      <c r="B394" s="93" t="s">
        <v>409</v>
      </c>
      <c r="C394" s="144">
        <v>332</v>
      </c>
      <c r="D394" s="93" t="s">
        <v>12</v>
      </c>
      <c r="E394" s="93" t="s">
        <v>10</v>
      </c>
      <c r="F394" s="93">
        <v>0.84</v>
      </c>
      <c r="G394" s="93">
        <v>1.23</v>
      </c>
      <c r="H394" s="93">
        <v>66.430000000000007</v>
      </c>
      <c r="I394" s="88">
        <f>VLOOKUP(D394,'MHO-Analyse'!$C$2:$D$11,2,TRUE)</f>
        <v>254.6</v>
      </c>
      <c r="J394" s="88">
        <f t="shared" si="6"/>
        <v>23.479777777777777</v>
      </c>
    </row>
    <row r="395" spans="1:10" x14ac:dyDescent="0.2">
      <c r="A395" s="94">
        <v>8364058</v>
      </c>
      <c r="B395" s="93" t="s">
        <v>410</v>
      </c>
      <c r="C395" s="144">
        <v>331</v>
      </c>
      <c r="D395" s="93" t="s">
        <v>20</v>
      </c>
      <c r="E395" s="93" t="s">
        <v>32</v>
      </c>
      <c r="F395" s="93">
        <v>2.56</v>
      </c>
      <c r="G395" s="93">
        <v>0.26</v>
      </c>
      <c r="H395" s="93">
        <v>25.17</v>
      </c>
      <c r="I395" s="88">
        <f>VLOOKUP(D395,'MHO-Analyse'!$C$2:$D$11,2,TRUE)</f>
        <v>190</v>
      </c>
      <c r="J395" s="88">
        <f t="shared" si="6"/>
        <v>17.469444444444445</v>
      </c>
    </row>
    <row r="396" spans="1:10" x14ac:dyDescent="0.2">
      <c r="A396" s="94">
        <v>9254973</v>
      </c>
      <c r="B396" s="93" t="s">
        <v>411</v>
      </c>
      <c r="C396" s="144">
        <v>331</v>
      </c>
      <c r="D396" s="93" t="s">
        <v>12</v>
      </c>
      <c r="E396" s="93" t="s">
        <v>32</v>
      </c>
      <c r="F396" s="93">
        <v>2</v>
      </c>
      <c r="G396" s="93">
        <v>3.95</v>
      </c>
      <c r="H396" s="93">
        <v>296.31</v>
      </c>
      <c r="I396" s="88">
        <f>VLOOKUP(D396,'MHO-Analyse'!$C$2:$D$11,2,TRUE)</f>
        <v>254.6</v>
      </c>
      <c r="J396" s="88">
        <f t="shared" si="6"/>
        <v>23.409055555555554</v>
      </c>
    </row>
    <row r="397" spans="1:10" x14ac:dyDescent="0.2">
      <c r="A397" s="94">
        <v>2041919</v>
      </c>
      <c r="B397" s="93" t="s">
        <v>412</v>
      </c>
      <c r="C397" s="144">
        <v>327</v>
      </c>
      <c r="D397" s="93" t="s">
        <v>16</v>
      </c>
      <c r="E397" s="93" t="s">
        <v>32</v>
      </c>
      <c r="F397" s="93">
        <v>21.09</v>
      </c>
      <c r="G397" s="93">
        <v>17</v>
      </c>
      <c r="H397" s="93">
        <v>1103.81</v>
      </c>
      <c r="I397" s="88">
        <f>VLOOKUP(D397,'MHO-Analyse'!$C$2:$D$11,2,TRUE)</f>
        <v>304</v>
      </c>
      <c r="J397" s="88">
        <f t="shared" si="6"/>
        <v>27.613333333333333</v>
      </c>
    </row>
    <row r="398" spans="1:10" x14ac:dyDescent="0.2">
      <c r="A398" s="94">
        <v>3300339</v>
      </c>
      <c r="B398" s="93" t="s">
        <v>413</v>
      </c>
      <c r="C398" s="144">
        <v>327</v>
      </c>
      <c r="D398" s="93" t="s">
        <v>9</v>
      </c>
      <c r="E398" s="93" t="s">
        <v>10</v>
      </c>
      <c r="F398" s="93">
        <v>42.8</v>
      </c>
      <c r="G398" s="93">
        <v>56</v>
      </c>
      <c r="H398" s="93">
        <v>2136.2399999999998</v>
      </c>
      <c r="I398" s="88">
        <f>VLOOKUP(D398,'MHO-Analyse'!$C$2:$D$11,2,TRUE)</f>
        <v>380</v>
      </c>
      <c r="J398" s="88">
        <f t="shared" si="6"/>
        <v>34.516666666666666</v>
      </c>
    </row>
    <row r="399" spans="1:10" x14ac:dyDescent="0.2">
      <c r="A399" s="94">
        <v>6121922</v>
      </c>
      <c r="B399" s="93" t="s">
        <v>414</v>
      </c>
      <c r="C399" s="144">
        <v>327</v>
      </c>
      <c r="D399" s="93" t="s">
        <v>20</v>
      </c>
      <c r="E399" s="93" t="s">
        <v>10</v>
      </c>
      <c r="F399" s="93">
        <v>222.3</v>
      </c>
      <c r="G399" s="93">
        <v>33.9</v>
      </c>
      <c r="H399" s="93">
        <v>1569.95</v>
      </c>
      <c r="I399" s="88">
        <f>VLOOKUP(D399,'MHO-Analyse'!$C$2:$D$11,2,TRUE)</f>
        <v>190</v>
      </c>
      <c r="J399" s="88">
        <f t="shared" si="6"/>
        <v>17.258333333333333</v>
      </c>
    </row>
    <row r="400" spans="1:10" x14ac:dyDescent="0.2">
      <c r="A400" s="94">
        <v>7011422</v>
      </c>
      <c r="B400" s="93" t="s">
        <v>415</v>
      </c>
      <c r="C400" s="144">
        <v>327</v>
      </c>
      <c r="D400" s="93" t="s">
        <v>82</v>
      </c>
      <c r="E400" s="93" t="s">
        <v>32</v>
      </c>
      <c r="F400" s="93">
        <v>240</v>
      </c>
      <c r="G400" s="93">
        <v>21</v>
      </c>
      <c r="H400" s="93">
        <v>960.21</v>
      </c>
      <c r="I400" s="88">
        <f>VLOOKUP(D400,'MHO-Analyse'!$C$2:$D$11,2,TRUE)</f>
        <v>228</v>
      </c>
      <c r="J400" s="88">
        <f t="shared" si="6"/>
        <v>20.71</v>
      </c>
    </row>
    <row r="401" spans="1:10" x14ac:dyDescent="0.2">
      <c r="A401" s="94">
        <v>9253266</v>
      </c>
      <c r="B401" s="93" t="s">
        <v>416</v>
      </c>
      <c r="C401" s="144">
        <v>327</v>
      </c>
      <c r="D401" s="93" t="s">
        <v>12</v>
      </c>
      <c r="E401" s="93" t="s">
        <v>32</v>
      </c>
      <c r="F401" s="93">
        <v>0.56999999999999995</v>
      </c>
      <c r="G401" s="93">
        <v>0.67</v>
      </c>
      <c r="H401" s="93">
        <v>52.87</v>
      </c>
      <c r="I401" s="88">
        <f>VLOOKUP(D401,'MHO-Analyse'!$C$2:$D$11,2,TRUE)</f>
        <v>254.6</v>
      </c>
      <c r="J401" s="88">
        <f t="shared" si="6"/>
        <v>23.126166666666666</v>
      </c>
    </row>
    <row r="402" spans="1:10" x14ac:dyDescent="0.2">
      <c r="A402" s="94">
        <v>6023016</v>
      </c>
      <c r="B402" s="93" t="s">
        <v>417</v>
      </c>
      <c r="C402" s="144">
        <v>326</v>
      </c>
      <c r="D402" s="93" t="s">
        <v>20</v>
      </c>
      <c r="E402" s="93" t="s">
        <v>32</v>
      </c>
      <c r="F402" s="93">
        <v>230.11</v>
      </c>
      <c r="G402" s="93">
        <v>30</v>
      </c>
      <c r="H402" s="93">
        <v>1358.59</v>
      </c>
      <c r="I402" s="88">
        <f>VLOOKUP(D402,'MHO-Analyse'!$C$2:$D$11,2,TRUE)</f>
        <v>190</v>
      </c>
      <c r="J402" s="88">
        <f t="shared" si="6"/>
        <v>17.205555555555556</v>
      </c>
    </row>
    <row r="403" spans="1:10" x14ac:dyDescent="0.2">
      <c r="A403" s="94">
        <v>6045003</v>
      </c>
      <c r="B403" s="93" t="s">
        <v>418</v>
      </c>
      <c r="C403" s="144">
        <v>325</v>
      </c>
      <c r="D403" s="93" t="s">
        <v>20</v>
      </c>
      <c r="E403" s="93" t="s">
        <v>65</v>
      </c>
      <c r="F403" s="93">
        <v>81.37</v>
      </c>
      <c r="G403" s="93">
        <v>22</v>
      </c>
      <c r="H403" s="93">
        <v>1908.31</v>
      </c>
      <c r="I403" s="88">
        <f>VLOOKUP(D403,'MHO-Analyse'!$C$2:$D$11,2,TRUE)</f>
        <v>190</v>
      </c>
      <c r="J403" s="88">
        <f t="shared" si="6"/>
        <v>17.152777777777779</v>
      </c>
    </row>
    <row r="404" spans="1:10" x14ac:dyDescent="0.2">
      <c r="A404" s="94">
        <v>8402806</v>
      </c>
      <c r="B404" s="93" t="s">
        <v>419</v>
      </c>
      <c r="C404" s="144">
        <v>325</v>
      </c>
      <c r="D404" s="93" t="s">
        <v>20</v>
      </c>
      <c r="E404" s="93" t="s">
        <v>32</v>
      </c>
      <c r="F404" s="93">
        <v>22.81</v>
      </c>
      <c r="G404" s="93">
        <v>3.16</v>
      </c>
      <c r="H404" s="93">
        <v>401.97</v>
      </c>
      <c r="I404" s="88">
        <f>VLOOKUP(D404,'MHO-Analyse'!$C$2:$D$11,2,TRUE)</f>
        <v>190</v>
      </c>
      <c r="J404" s="88">
        <f t="shared" si="6"/>
        <v>17.152777777777779</v>
      </c>
    </row>
    <row r="405" spans="1:10" x14ac:dyDescent="0.2">
      <c r="A405" s="94">
        <v>7011411</v>
      </c>
      <c r="B405" s="93" t="s">
        <v>420</v>
      </c>
      <c r="C405" s="144">
        <v>324</v>
      </c>
      <c r="D405" s="93" t="s">
        <v>20</v>
      </c>
      <c r="E405" s="93" t="s">
        <v>59</v>
      </c>
      <c r="F405" s="93">
        <v>47.6</v>
      </c>
      <c r="G405" s="93">
        <v>12.3</v>
      </c>
      <c r="H405" s="93">
        <v>708.07</v>
      </c>
      <c r="I405" s="88">
        <f>VLOOKUP(D405,'MHO-Analyse'!$C$2:$D$11,2,TRUE)</f>
        <v>190</v>
      </c>
      <c r="J405" s="88">
        <f t="shared" si="6"/>
        <v>17.100000000000001</v>
      </c>
    </row>
    <row r="406" spans="1:10" x14ac:dyDescent="0.2">
      <c r="A406" s="94">
        <v>8010163</v>
      </c>
      <c r="B406" s="93" t="s">
        <v>421</v>
      </c>
      <c r="C406" s="144">
        <v>324</v>
      </c>
      <c r="D406" s="93" t="s">
        <v>20</v>
      </c>
      <c r="E406" s="93" t="s">
        <v>10</v>
      </c>
      <c r="F406" s="93">
        <v>290.52</v>
      </c>
      <c r="G406" s="93">
        <v>31.04</v>
      </c>
      <c r="H406" s="93">
        <v>3794.87</v>
      </c>
      <c r="I406" s="88">
        <f>VLOOKUP(D406,'MHO-Analyse'!$C$2:$D$11,2,TRUE)</f>
        <v>190</v>
      </c>
      <c r="J406" s="88">
        <f t="shared" si="6"/>
        <v>17.100000000000001</v>
      </c>
    </row>
    <row r="407" spans="1:10" x14ac:dyDescent="0.2">
      <c r="A407" s="94">
        <v>7011451</v>
      </c>
      <c r="B407" s="93" t="s">
        <v>422</v>
      </c>
      <c r="C407" s="144">
        <v>323</v>
      </c>
      <c r="D407" s="93" t="s">
        <v>82</v>
      </c>
      <c r="E407" s="93" t="s">
        <v>32</v>
      </c>
      <c r="F407" s="93">
        <v>141.36000000000001</v>
      </c>
      <c r="G407" s="93">
        <v>20</v>
      </c>
      <c r="H407" s="93">
        <v>1195.8399999999999</v>
      </c>
      <c r="I407" s="88">
        <f>VLOOKUP(D407,'MHO-Analyse'!$C$2:$D$11,2,TRUE)</f>
        <v>228</v>
      </c>
      <c r="J407" s="88">
        <f t="shared" si="6"/>
        <v>20.456666666666667</v>
      </c>
    </row>
    <row r="408" spans="1:10" x14ac:dyDescent="0.2">
      <c r="A408" s="94">
        <v>9253459</v>
      </c>
      <c r="B408" s="93" t="s">
        <v>423</v>
      </c>
      <c r="C408" s="144">
        <v>322</v>
      </c>
      <c r="D408" s="93" t="s">
        <v>12</v>
      </c>
      <c r="E408" s="93" t="s">
        <v>59</v>
      </c>
      <c r="F408" s="93">
        <v>0.69</v>
      </c>
      <c r="G408" s="93">
        <v>0.67</v>
      </c>
      <c r="H408" s="93">
        <v>26.28</v>
      </c>
      <c r="I408" s="88">
        <f>VLOOKUP(D408,'MHO-Analyse'!$C$2:$D$11,2,TRUE)</f>
        <v>254.6</v>
      </c>
      <c r="J408" s="88">
        <f t="shared" si="6"/>
        <v>22.772555555555556</v>
      </c>
    </row>
    <row r="409" spans="1:10" x14ac:dyDescent="0.2">
      <c r="A409" s="94">
        <v>5083701</v>
      </c>
      <c r="B409" s="93" t="s">
        <v>424</v>
      </c>
      <c r="C409" s="144">
        <v>321</v>
      </c>
      <c r="D409" s="93" t="s">
        <v>20</v>
      </c>
      <c r="E409" s="93" t="s">
        <v>32</v>
      </c>
      <c r="F409" s="93">
        <v>0.24</v>
      </c>
      <c r="G409" s="93">
        <v>0.14000000000000001</v>
      </c>
      <c r="H409" s="93">
        <v>13.73</v>
      </c>
      <c r="I409" s="88">
        <f>VLOOKUP(D409,'MHO-Analyse'!$C$2:$D$11,2,TRUE)</f>
        <v>190</v>
      </c>
      <c r="J409" s="88">
        <f t="shared" si="6"/>
        <v>16.941666666666666</v>
      </c>
    </row>
    <row r="410" spans="1:10" x14ac:dyDescent="0.2">
      <c r="A410" s="94">
        <v>2041241</v>
      </c>
      <c r="B410" s="93" t="s">
        <v>425</v>
      </c>
      <c r="C410" s="144">
        <v>320</v>
      </c>
      <c r="D410" s="93" t="s">
        <v>16</v>
      </c>
      <c r="E410" s="93" t="s">
        <v>32</v>
      </c>
      <c r="F410" s="93">
        <v>20.18</v>
      </c>
      <c r="G410" s="93">
        <v>14.5</v>
      </c>
      <c r="H410" s="93">
        <v>1037.8800000000001</v>
      </c>
      <c r="I410" s="88">
        <f>VLOOKUP(D410,'MHO-Analyse'!$C$2:$D$11,2,TRUE)</f>
        <v>304</v>
      </c>
      <c r="J410" s="88">
        <f t="shared" si="6"/>
        <v>27.022222222222222</v>
      </c>
    </row>
    <row r="411" spans="1:10" x14ac:dyDescent="0.2">
      <c r="A411" s="94">
        <v>3105928</v>
      </c>
      <c r="B411" s="93" t="s">
        <v>426</v>
      </c>
      <c r="C411" s="144">
        <v>320</v>
      </c>
      <c r="D411" s="93" t="s">
        <v>41</v>
      </c>
      <c r="E411" s="93" t="s">
        <v>32</v>
      </c>
      <c r="F411" s="93">
        <v>0.24</v>
      </c>
      <c r="G411" s="93">
        <v>0.95</v>
      </c>
      <c r="H411" s="93">
        <v>173.69</v>
      </c>
      <c r="I411" s="88">
        <f>VLOOKUP(D411,'MHO-Analyse'!$C$2:$D$11,2,TRUE)</f>
        <v>205.2</v>
      </c>
      <c r="J411" s="88">
        <f t="shared" si="6"/>
        <v>18.239999999999998</v>
      </c>
    </row>
    <row r="412" spans="1:10" x14ac:dyDescent="0.2">
      <c r="A412" s="94">
        <v>6070533</v>
      </c>
      <c r="B412" s="93" t="s">
        <v>427</v>
      </c>
      <c r="C412" s="144">
        <v>320</v>
      </c>
      <c r="D412" s="93" t="s">
        <v>20</v>
      </c>
      <c r="E412" s="93" t="s">
        <v>59</v>
      </c>
      <c r="F412" s="93">
        <v>50.27</v>
      </c>
      <c r="G412" s="93">
        <v>14</v>
      </c>
      <c r="H412" s="93">
        <v>549.14</v>
      </c>
      <c r="I412" s="88">
        <f>VLOOKUP(D412,'MHO-Analyse'!$C$2:$D$11,2,TRUE)</f>
        <v>190</v>
      </c>
      <c r="J412" s="88">
        <f t="shared" si="6"/>
        <v>16.888888888888889</v>
      </c>
    </row>
    <row r="413" spans="1:10" x14ac:dyDescent="0.2">
      <c r="A413" s="94">
        <v>9301465</v>
      </c>
      <c r="B413" s="93" t="s">
        <v>428</v>
      </c>
      <c r="C413" s="144">
        <v>320</v>
      </c>
      <c r="D413" s="93" t="s">
        <v>41</v>
      </c>
      <c r="E413" s="93" t="s">
        <v>32</v>
      </c>
      <c r="F413" s="93">
        <v>0.5</v>
      </c>
      <c r="G413" s="93">
        <v>0.22</v>
      </c>
      <c r="H413" s="93">
        <v>73.39</v>
      </c>
      <c r="I413" s="88">
        <f>VLOOKUP(D413,'MHO-Analyse'!$C$2:$D$11,2,TRUE)</f>
        <v>205.2</v>
      </c>
      <c r="J413" s="88">
        <f t="shared" si="6"/>
        <v>18.239999999999998</v>
      </c>
    </row>
    <row r="414" spans="1:10" x14ac:dyDescent="0.2">
      <c r="A414" s="94">
        <v>2004929</v>
      </c>
      <c r="B414" s="93" t="s">
        <v>429</v>
      </c>
      <c r="C414" s="144">
        <v>319</v>
      </c>
      <c r="D414" s="93" t="s">
        <v>12</v>
      </c>
      <c r="E414" s="93" t="s">
        <v>59</v>
      </c>
      <c r="F414" s="93">
        <v>0.54</v>
      </c>
      <c r="G414" s="93">
        <v>0.82</v>
      </c>
      <c r="H414" s="93">
        <v>56.7</v>
      </c>
      <c r="I414" s="88">
        <f>VLOOKUP(D414,'MHO-Analyse'!$C$2:$D$11,2,TRUE)</f>
        <v>254.6</v>
      </c>
      <c r="J414" s="88">
        <f t="shared" si="6"/>
        <v>22.560388888888887</v>
      </c>
    </row>
    <row r="415" spans="1:10" x14ac:dyDescent="0.2">
      <c r="A415" s="94">
        <v>2354179</v>
      </c>
      <c r="B415" s="93" t="s">
        <v>430</v>
      </c>
      <c r="C415" s="144">
        <v>319</v>
      </c>
      <c r="D415" s="93" t="s">
        <v>16</v>
      </c>
      <c r="E415" s="93" t="s">
        <v>32</v>
      </c>
      <c r="F415" s="93">
        <v>32</v>
      </c>
      <c r="G415" s="93">
        <v>5.94</v>
      </c>
      <c r="H415" s="93">
        <v>1010.83</v>
      </c>
      <c r="I415" s="88">
        <f>VLOOKUP(D415,'MHO-Analyse'!$C$2:$D$11,2,TRUE)</f>
        <v>304</v>
      </c>
      <c r="J415" s="88">
        <f t="shared" si="6"/>
        <v>26.937777777777779</v>
      </c>
    </row>
    <row r="416" spans="1:10" x14ac:dyDescent="0.2">
      <c r="A416" s="94">
        <v>9253446</v>
      </c>
      <c r="B416" s="93" t="s">
        <v>431</v>
      </c>
      <c r="C416" s="144">
        <v>319</v>
      </c>
      <c r="D416" s="93" t="s">
        <v>12</v>
      </c>
      <c r="E416" s="93" t="s">
        <v>59</v>
      </c>
      <c r="F416" s="93">
        <v>1.05</v>
      </c>
      <c r="G416" s="93">
        <v>2.25</v>
      </c>
      <c r="H416" s="93">
        <v>83.28</v>
      </c>
      <c r="I416" s="88">
        <f>VLOOKUP(D416,'MHO-Analyse'!$C$2:$D$11,2,TRUE)</f>
        <v>254.6</v>
      </c>
      <c r="J416" s="88">
        <f t="shared" si="6"/>
        <v>22.560388888888887</v>
      </c>
    </row>
    <row r="417" spans="1:10" x14ac:dyDescent="0.2">
      <c r="A417" s="94">
        <v>1254699</v>
      </c>
      <c r="B417" s="93" t="s">
        <v>432</v>
      </c>
      <c r="C417" s="144">
        <v>317</v>
      </c>
      <c r="D417" s="93" t="s">
        <v>9</v>
      </c>
      <c r="E417" s="93" t="s">
        <v>32</v>
      </c>
      <c r="F417" s="93">
        <v>0.87</v>
      </c>
      <c r="G417" s="93">
        <v>4.18</v>
      </c>
      <c r="H417" s="93">
        <v>45.32</v>
      </c>
      <c r="I417" s="88">
        <f>VLOOKUP(D417,'MHO-Analyse'!$C$2:$D$11,2,TRUE)</f>
        <v>380</v>
      </c>
      <c r="J417" s="88">
        <f t="shared" si="6"/>
        <v>33.461111111111109</v>
      </c>
    </row>
    <row r="418" spans="1:10" x14ac:dyDescent="0.2">
      <c r="A418" s="94">
        <v>5521306</v>
      </c>
      <c r="B418" s="93" t="s">
        <v>433</v>
      </c>
      <c r="C418" s="144">
        <v>317</v>
      </c>
      <c r="D418" s="93" t="s">
        <v>12</v>
      </c>
      <c r="E418" s="93" t="s">
        <v>10</v>
      </c>
      <c r="F418" s="93">
        <v>25.52</v>
      </c>
      <c r="G418" s="93">
        <v>12.62</v>
      </c>
      <c r="H418" s="93">
        <v>635.04999999999995</v>
      </c>
      <c r="I418" s="88">
        <f>VLOOKUP(D418,'MHO-Analyse'!$C$2:$D$11,2,TRUE)</f>
        <v>254.6</v>
      </c>
      <c r="J418" s="88">
        <f t="shared" si="6"/>
        <v>22.418944444444442</v>
      </c>
    </row>
    <row r="419" spans="1:10" x14ac:dyDescent="0.2">
      <c r="A419" s="94">
        <v>7011541</v>
      </c>
      <c r="B419" s="93" t="s">
        <v>434</v>
      </c>
      <c r="C419" s="144">
        <v>316</v>
      </c>
      <c r="D419" s="93" t="s">
        <v>82</v>
      </c>
      <c r="E419" s="93" t="s">
        <v>59</v>
      </c>
      <c r="F419" s="93">
        <v>8.84</v>
      </c>
      <c r="G419" s="93">
        <v>4.25</v>
      </c>
      <c r="H419" s="93">
        <v>135.26</v>
      </c>
      <c r="I419" s="88">
        <f>VLOOKUP(D419,'MHO-Analyse'!$C$2:$D$11,2,TRUE)</f>
        <v>228</v>
      </c>
      <c r="J419" s="88">
        <f t="shared" si="6"/>
        <v>20.013333333333332</v>
      </c>
    </row>
    <row r="420" spans="1:10" x14ac:dyDescent="0.2">
      <c r="A420" s="94">
        <v>9215472</v>
      </c>
      <c r="B420" s="93" t="s">
        <v>435</v>
      </c>
      <c r="C420" s="144">
        <v>316</v>
      </c>
      <c r="D420" s="93" t="s">
        <v>20</v>
      </c>
      <c r="E420" s="93" t="s">
        <v>10</v>
      </c>
      <c r="F420" s="93">
        <v>17.02</v>
      </c>
      <c r="G420" s="93">
        <v>9.52</v>
      </c>
      <c r="H420" s="93">
        <v>312.79000000000002</v>
      </c>
      <c r="I420" s="88">
        <f>VLOOKUP(D420,'MHO-Analyse'!$C$2:$D$11,2,TRUE)</f>
        <v>190</v>
      </c>
      <c r="J420" s="88">
        <f t="shared" si="6"/>
        <v>16.677777777777777</v>
      </c>
    </row>
    <row r="421" spans="1:10" x14ac:dyDescent="0.2">
      <c r="A421" s="94">
        <v>3401875</v>
      </c>
      <c r="B421" s="93" t="s">
        <v>436</v>
      </c>
      <c r="C421" s="144">
        <v>315</v>
      </c>
      <c r="D421" s="93" t="s">
        <v>20</v>
      </c>
      <c r="E421" s="93" t="s">
        <v>32</v>
      </c>
      <c r="F421" s="93">
        <v>40</v>
      </c>
      <c r="G421" s="93">
        <v>3.6</v>
      </c>
      <c r="H421" s="93">
        <v>2478.89</v>
      </c>
      <c r="I421" s="88">
        <f>VLOOKUP(D421,'MHO-Analyse'!$C$2:$D$11,2,TRUE)</f>
        <v>190</v>
      </c>
      <c r="J421" s="88">
        <f t="shared" si="6"/>
        <v>16.625</v>
      </c>
    </row>
    <row r="422" spans="1:10" x14ac:dyDescent="0.2">
      <c r="A422" s="94">
        <v>3300077</v>
      </c>
      <c r="B422" s="93" t="s">
        <v>437</v>
      </c>
      <c r="C422" s="144">
        <v>314</v>
      </c>
      <c r="D422" s="93" t="s">
        <v>9</v>
      </c>
      <c r="E422" s="93" t="s">
        <v>10</v>
      </c>
      <c r="F422" s="93">
        <v>32.15</v>
      </c>
      <c r="G422" s="93">
        <v>43</v>
      </c>
      <c r="H422" s="93">
        <v>1247.99</v>
      </c>
      <c r="I422" s="88">
        <f>VLOOKUP(D422,'MHO-Analyse'!$C$2:$D$11,2,TRUE)</f>
        <v>380</v>
      </c>
      <c r="J422" s="88">
        <f t="shared" si="6"/>
        <v>33.144444444444446</v>
      </c>
    </row>
    <row r="423" spans="1:10" x14ac:dyDescent="0.2">
      <c r="A423" s="94">
        <v>6121902</v>
      </c>
      <c r="B423" s="93" t="s">
        <v>438</v>
      </c>
      <c r="C423" s="144">
        <v>314</v>
      </c>
      <c r="D423" s="93" t="s">
        <v>82</v>
      </c>
      <c r="E423" s="93" t="s">
        <v>32</v>
      </c>
      <c r="F423" s="93">
        <v>73.64</v>
      </c>
      <c r="G423" s="93">
        <v>15.4</v>
      </c>
      <c r="H423" s="93">
        <v>397.31</v>
      </c>
      <c r="I423" s="88">
        <f>VLOOKUP(D423,'MHO-Analyse'!$C$2:$D$11,2,TRUE)</f>
        <v>228</v>
      </c>
      <c r="J423" s="88">
        <f t="shared" si="6"/>
        <v>19.886666666666667</v>
      </c>
    </row>
    <row r="424" spans="1:10" x14ac:dyDescent="0.2">
      <c r="A424" s="94">
        <v>8361971</v>
      </c>
      <c r="B424" s="93" t="s">
        <v>137</v>
      </c>
      <c r="C424" s="144">
        <v>314</v>
      </c>
      <c r="D424" s="93" t="s">
        <v>20</v>
      </c>
      <c r="E424" s="93" t="s">
        <v>32</v>
      </c>
      <c r="F424" s="93">
        <v>0.83</v>
      </c>
      <c r="G424" s="93">
        <v>0.12</v>
      </c>
      <c r="H424" s="93">
        <v>11.06</v>
      </c>
      <c r="I424" s="88">
        <f>VLOOKUP(D424,'MHO-Analyse'!$C$2:$D$11,2,TRUE)</f>
        <v>190</v>
      </c>
      <c r="J424" s="88">
        <f t="shared" si="6"/>
        <v>16.572222222222223</v>
      </c>
    </row>
    <row r="425" spans="1:10" x14ac:dyDescent="0.2">
      <c r="A425" s="94">
        <v>2252569</v>
      </c>
      <c r="B425" s="93" t="s">
        <v>439</v>
      </c>
      <c r="C425" s="144">
        <v>313</v>
      </c>
      <c r="D425" s="93" t="s">
        <v>41</v>
      </c>
      <c r="E425" s="93" t="s">
        <v>32</v>
      </c>
      <c r="F425" s="93">
        <v>79</v>
      </c>
      <c r="G425" s="93">
        <v>5.0599999999999996</v>
      </c>
      <c r="H425" s="93">
        <v>1734.62</v>
      </c>
      <c r="I425" s="88">
        <f>VLOOKUP(D425,'MHO-Analyse'!$C$2:$D$11,2,TRUE)</f>
        <v>205.2</v>
      </c>
      <c r="J425" s="88">
        <f t="shared" si="6"/>
        <v>17.841000000000001</v>
      </c>
    </row>
    <row r="426" spans="1:10" x14ac:dyDescent="0.2">
      <c r="A426" s="94">
        <v>7011428</v>
      </c>
      <c r="B426" s="93" t="s">
        <v>440</v>
      </c>
      <c r="C426" s="144">
        <v>313</v>
      </c>
      <c r="D426" s="93" t="s">
        <v>82</v>
      </c>
      <c r="E426" s="93" t="s">
        <v>32</v>
      </c>
      <c r="F426" s="93">
        <v>140</v>
      </c>
      <c r="G426" s="93">
        <v>32</v>
      </c>
      <c r="H426" s="93">
        <v>2153.2399999999998</v>
      </c>
      <c r="I426" s="88">
        <f>VLOOKUP(D426,'MHO-Analyse'!$C$2:$D$11,2,TRUE)</f>
        <v>228</v>
      </c>
      <c r="J426" s="88">
        <f t="shared" si="6"/>
        <v>19.823333333333334</v>
      </c>
    </row>
    <row r="427" spans="1:10" x14ac:dyDescent="0.2">
      <c r="A427" s="94">
        <v>9253268</v>
      </c>
      <c r="B427" s="93" t="s">
        <v>441</v>
      </c>
      <c r="C427" s="144">
        <v>311</v>
      </c>
      <c r="D427" s="93" t="s">
        <v>12</v>
      </c>
      <c r="E427" s="93" t="s">
        <v>32</v>
      </c>
      <c r="F427" s="93">
        <v>0.7</v>
      </c>
      <c r="G427" s="93">
        <v>0.77</v>
      </c>
      <c r="H427" s="93">
        <v>56.37</v>
      </c>
      <c r="I427" s="88">
        <f>VLOOKUP(D427,'MHO-Analyse'!$C$2:$D$11,2,TRUE)</f>
        <v>254.6</v>
      </c>
      <c r="J427" s="88">
        <f t="shared" si="6"/>
        <v>21.994611111111109</v>
      </c>
    </row>
    <row r="428" spans="1:10" x14ac:dyDescent="0.2">
      <c r="A428" s="94">
        <v>1212288</v>
      </c>
      <c r="B428" s="93" t="s">
        <v>442</v>
      </c>
      <c r="C428" s="144">
        <v>310</v>
      </c>
      <c r="D428" s="93" t="s">
        <v>9</v>
      </c>
      <c r="E428" s="93" t="s">
        <v>59</v>
      </c>
      <c r="F428" s="93">
        <v>1.0900000000000001</v>
      </c>
      <c r="G428" s="93">
        <v>0.96</v>
      </c>
      <c r="H428" s="93">
        <v>25.67</v>
      </c>
      <c r="I428" s="88">
        <f>VLOOKUP(D428,'MHO-Analyse'!$C$2:$D$11,2,TRUE)</f>
        <v>380</v>
      </c>
      <c r="J428" s="88">
        <f t="shared" si="6"/>
        <v>32.722222222222221</v>
      </c>
    </row>
    <row r="429" spans="1:10" x14ac:dyDescent="0.2">
      <c r="A429" s="94">
        <v>2070136</v>
      </c>
      <c r="B429" s="93" t="s">
        <v>443</v>
      </c>
      <c r="C429" s="144">
        <v>310</v>
      </c>
      <c r="D429" s="93" t="s">
        <v>9</v>
      </c>
      <c r="E429" s="93" t="s">
        <v>59</v>
      </c>
      <c r="F429" s="93">
        <v>0.2</v>
      </c>
      <c r="G429" s="93">
        <v>0.7</v>
      </c>
      <c r="H429" s="93">
        <v>197.42</v>
      </c>
      <c r="I429" s="88">
        <f>VLOOKUP(D429,'MHO-Analyse'!$C$2:$D$11,2,TRUE)</f>
        <v>380</v>
      </c>
      <c r="J429" s="88">
        <f t="shared" si="6"/>
        <v>32.722222222222221</v>
      </c>
    </row>
    <row r="430" spans="1:10" x14ac:dyDescent="0.2">
      <c r="A430" s="94">
        <v>2207272</v>
      </c>
      <c r="B430" s="93" t="s">
        <v>444</v>
      </c>
      <c r="C430" s="144">
        <v>309</v>
      </c>
      <c r="D430" s="93" t="s">
        <v>41</v>
      </c>
      <c r="E430" s="93" t="s">
        <v>65</v>
      </c>
      <c r="F430" s="93">
        <v>0.05</v>
      </c>
      <c r="G430" s="93">
        <v>0.13</v>
      </c>
      <c r="H430" s="93">
        <v>30.25</v>
      </c>
      <c r="I430" s="88">
        <f>VLOOKUP(D430,'MHO-Analyse'!$C$2:$D$11,2,TRUE)</f>
        <v>205.2</v>
      </c>
      <c r="J430" s="88">
        <f t="shared" si="6"/>
        <v>17.613</v>
      </c>
    </row>
    <row r="431" spans="1:10" x14ac:dyDescent="0.2">
      <c r="A431" s="94">
        <v>2251564</v>
      </c>
      <c r="B431" s="93" t="s">
        <v>445</v>
      </c>
      <c r="C431" s="144">
        <v>309</v>
      </c>
      <c r="D431" s="93" t="s">
        <v>41</v>
      </c>
      <c r="E431" s="93" t="s">
        <v>59</v>
      </c>
      <c r="F431" s="93">
        <v>5</v>
      </c>
      <c r="G431" s="93">
        <v>1.71</v>
      </c>
      <c r="H431" s="93">
        <v>174.77</v>
      </c>
      <c r="I431" s="88">
        <f>VLOOKUP(D431,'MHO-Analyse'!$C$2:$D$11,2,TRUE)</f>
        <v>205.2</v>
      </c>
      <c r="J431" s="88">
        <f t="shared" si="6"/>
        <v>17.613</v>
      </c>
    </row>
    <row r="432" spans="1:10" x14ac:dyDescent="0.2">
      <c r="A432" s="94">
        <v>4303724</v>
      </c>
      <c r="B432" s="93" t="s">
        <v>446</v>
      </c>
      <c r="C432" s="144">
        <v>309</v>
      </c>
      <c r="D432" s="93" t="s">
        <v>20</v>
      </c>
      <c r="E432" s="93" t="s">
        <v>65</v>
      </c>
      <c r="F432" s="93">
        <v>6.6</v>
      </c>
      <c r="G432" s="93">
        <v>1.1000000000000001</v>
      </c>
      <c r="H432" s="93">
        <v>557.72</v>
      </c>
      <c r="I432" s="88">
        <f>VLOOKUP(D432,'MHO-Analyse'!$C$2:$D$11,2,TRUE)</f>
        <v>190</v>
      </c>
      <c r="J432" s="88">
        <f t="shared" si="6"/>
        <v>16.308333333333334</v>
      </c>
    </row>
    <row r="433" spans="1:10" x14ac:dyDescent="0.2">
      <c r="A433" s="94">
        <v>6000082</v>
      </c>
      <c r="B433" s="93" t="s">
        <v>447</v>
      </c>
      <c r="C433" s="144">
        <v>309</v>
      </c>
      <c r="D433" s="93" t="s">
        <v>20</v>
      </c>
      <c r="E433" s="93" t="s">
        <v>59</v>
      </c>
      <c r="F433" s="93">
        <v>30.13</v>
      </c>
      <c r="G433" s="93">
        <v>8.18</v>
      </c>
      <c r="H433" s="93">
        <v>694.02</v>
      </c>
      <c r="I433" s="88">
        <f>VLOOKUP(D433,'MHO-Analyse'!$C$2:$D$11,2,TRUE)</f>
        <v>190</v>
      </c>
      <c r="J433" s="88">
        <f t="shared" si="6"/>
        <v>16.308333333333334</v>
      </c>
    </row>
    <row r="434" spans="1:10" x14ac:dyDescent="0.2">
      <c r="A434" s="94">
        <v>6044107</v>
      </c>
      <c r="B434" s="93" t="s">
        <v>448</v>
      </c>
      <c r="C434" s="144">
        <v>309</v>
      </c>
      <c r="D434" s="93" t="s">
        <v>20</v>
      </c>
      <c r="E434" s="93" t="s">
        <v>206</v>
      </c>
      <c r="F434" s="93">
        <v>185</v>
      </c>
      <c r="G434" s="93">
        <v>29.36</v>
      </c>
      <c r="H434" s="93">
        <v>1911.42</v>
      </c>
      <c r="I434" s="88">
        <f>VLOOKUP(D434,'MHO-Analyse'!$C$2:$D$11,2,TRUE)</f>
        <v>190</v>
      </c>
      <c r="J434" s="88">
        <f t="shared" si="6"/>
        <v>16.308333333333334</v>
      </c>
    </row>
    <row r="435" spans="1:10" x14ac:dyDescent="0.2">
      <c r="A435" s="94">
        <v>4343681</v>
      </c>
      <c r="B435" s="93" t="s">
        <v>449</v>
      </c>
      <c r="C435" s="144">
        <v>308</v>
      </c>
      <c r="D435" s="93" t="s">
        <v>41</v>
      </c>
      <c r="E435" s="93" t="s">
        <v>32</v>
      </c>
      <c r="F435" s="93">
        <v>43.2</v>
      </c>
      <c r="G435" s="93">
        <v>7.56</v>
      </c>
      <c r="H435" s="93">
        <v>2100.27</v>
      </c>
      <c r="I435" s="88">
        <f>VLOOKUP(D435,'MHO-Analyse'!$C$2:$D$11,2,TRUE)</f>
        <v>205.2</v>
      </c>
      <c r="J435" s="88">
        <f t="shared" si="6"/>
        <v>17.556000000000001</v>
      </c>
    </row>
    <row r="436" spans="1:10" x14ac:dyDescent="0.2">
      <c r="A436" s="94">
        <v>2212248</v>
      </c>
      <c r="B436" s="93" t="s">
        <v>450</v>
      </c>
      <c r="C436" s="144">
        <v>306</v>
      </c>
      <c r="D436" s="93" t="s">
        <v>41</v>
      </c>
      <c r="E436" s="93" t="s">
        <v>32</v>
      </c>
      <c r="F436" s="93">
        <v>10.31</v>
      </c>
      <c r="G436" s="93">
        <v>1.72</v>
      </c>
      <c r="H436" s="93">
        <v>155.69</v>
      </c>
      <c r="I436" s="88">
        <f>VLOOKUP(D436,'MHO-Analyse'!$C$2:$D$11,2,TRUE)</f>
        <v>205.2</v>
      </c>
      <c r="J436" s="88">
        <f t="shared" si="6"/>
        <v>17.442</v>
      </c>
    </row>
    <row r="437" spans="1:10" x14ac:dyDescent="0.2">
      <c r="A437" s="94">
        <v>6090211</v>
      </c>
      <c r="B437" s="93" t="s">
        <v>451</v>
      </c>
      <c r="C437" s="144">
        <v>305</v>
      </c>
      <c r="D437" s="93" t="s">
        <v>20</v>
      </c>
      <c r="E437" s="93" t="s">
        <v>32</v>
      </c>
      <c r="F437" s="93">
        <v>107.76</v>
      </c>
      <c r="G437" s="93">
        <v>24.8</v>
      </c>
      <c r="H437" s="93">
        <v>1631.7</v>
      </c>
      <c r="I437" s="88">
        <f>VLOOKUP(D437,'MHO-Analyse'!$C$2:$D$11,2,TRUE)</f>
        <v>190</v>
      </c>
      <c r="J437" s="88">
        <f t="shared" si="6"/>
        <v>16.097222222222221</v>
      </c>
    </row>
    <row r="438" spans="1:10" x14ac:dyDescent="0.2">
      <c r="A438" s="94">
        <v>7010846</v>
      </c>
      <c r="B438" s="93" t="s">
        <v>452</v>
      </c>
      <c r="C438" s="144">
        <v>305</v>
      </c>
      <c r="D438" s="93" t="s">
        <v>82</v>
      </c>
      <c r="E438" s="93" t="s">
        <v>10</v>
      </c>
      <c r="F438" s="93">
        <v>43.16</v>
      </c>
      <c r="G438" s="93">
        <v>9.1</v>
      </c>
      <c r="H438" s="93">
        <v>1103.3599999999999</v>
      </c>
      <c r="I438" s="88">
        <f>VLOOKUP(D438,'MHO-Analyse'!$C$2:$D$11,2,TRUE)</f>
        <v>228</v>
      </c>
      <c r="J438" s="88">
        <f t="shared" si="6"/>
        <v>19.316666666666666</v>
      </c>
    </row>
    <row r="439" spans="1:10" x14ac:dyDescent="0.2">
      <c r="A439" s="94">
        <v>2010966</v>
      </c>
      <c r="B439" s="93" t="s">
        <v>453</v>
      </c>
      <c r="C439" s="144">
        <v>303</v>
      </c>
      <c r="D439" s="93" t="s">
        <v>12</v>
      </c>
      <c r="E439" s="93" t="s">
        <v>59</v>
      </c>
      <c r="F439" s="93">
        <v>1.48</v>
      </c>
      <c r="G439" s="93">
        <v>0.32</v>
      </c>
      <c r="H439" s="93">
        <v>51.03</v>
      </c>
      <c r="I439" s="88">
        <f>VLOOKUP(D439,'MHO-Analyse'!$C$2:$D$11,2,TRUE)</f>
        <v>254.6</v>
      </c>
      <c r="J439" s="88">
        <f t="shared" si="6"/>
        <v>21.428833333333333</v>
      </c>
    </row>
    <row r="440" spans="1:10" x14ac:dyDescent="0.2">
      <c r="A440" s="94">
        <v>8015432</v>
      </c>
      <c r="B440" s="93" t="s">
        <v>454</v>
      </c>
      <c r="C440" s="144">
        <v>303</v>
      </c>
      <c r="D440" s="93" t="s">
        <v>20</v>
      </c>
      <c r="E440" s="93" t="s">
        <v>32</v>
      </c>
      <c r="F440" s="93">
        <v>104.39</v>
      </c>
      <c r="G440" s="93">
        <v>12.42</v>
      </c>
      <c r="H440" s="93">
        <v>729.34</v>
      </c>
      <c r="I440" s="88">
        <f>VLOOKUP(D440,'MHO-Analyse'!$C$2:$D$11,2,TRUE)</f>
        <v>190</v>
      </c>
      <c r="J440" s="88">
        <f t="shared" si="6"/>
        <v>15.991666666666667</v>
      </c>
    </row>
    <row r="441" spans="1:10" x14ac:dyDescent="0.2">
      <c r="A441" s="94">
        <v>9253889</v>
      </c>
      <c r="B441" s="93" t="s">
        <v>455</v>
      </c>
      <c r="C441" s="144">
        <v>303</v>
      </c>
      <c r="D441" s="93" t="s">
        <v>12</v>
      </c>
      <c r="E441" s="93" t="s">
        <v>32</v>
      </c>
      <c r="F441" s="93">
        <v>0.24</v>
      </c>
      <c r="G441" s="93">
        <v>0.5</v>
      </c>
      <c r="H441" s="93">
        <v>51.49</v>
      </c>
      <c r="I441" s="88">
        <f>VLOOKUP(D441,'MHO-Analyse'!$C$2:$D$11,2,TRUE)</f>
        <v>254.6</v>
      </c>
      <c r="J441" s="88">
        <f t="shared" si="6"/>
        <v>21.428833333333333</v>
      </c>
    </row>
    <row r="442" spans="1:10" x14ac:dyDescent="0.2">
      <c r="A442" s="94">
        <v>9253744</v>
      </c>
      <c r="B442" s="93" t="s">
        <v>456</v>
      </c>
      <c r="C442" s="144">
        <v>302</v>
      </c>
      <c r="D442" s="93" t="s">
        <v>12</v>
      </c>
      <c r="E442" s="93" t="s">
        <v>32</v>
      </c>
      <c r="F442" s="93">
        <v>0.09</v>
      </c>
      <c r="G442" s="93">
        <v>0.08</v>
      </c>
      <c r="H442" s="93">
        <v>244.99</v>
      </c>
      <c r="I442" s="88">
        <f>VLOOKUP(D442,'MHO-Analyse'!$C$2:$D$11,2,TRUE)</f>
        <v>254.6</v>
      </c>
      <c r="J442" s="88">
        <f t="shared" si="6"/>
        <v>21.358111111111111</v>
      </c>
    </row>
    <row r="443" spans="1:10" x14ac:dyDescent="0.2">
      <c r="A443" s="94">
        <v>9301466</v>
      </c>
      <c r="B443" s="93" t="s">
        <v>457</v>
      </c>
      <c r="C443" s="144">
        <v>302</v>
      </c>
      <c r="D443" s="93" t="s">
        <v>20</v>
      </c>
      <c r="E443" s="93" t="s">
        <v>32</v>
      </c>
      <c r="F443" s="93">
        <v>0.96</v>
      </c>
      <c r="G443" s="93">
        <v>0.24</v>
      </c>
      <c r="H443" s="93">
        <v>80.59</v>
      </c>
      <c r="I443" s="88">
        <f>VLOOKUP(D443,'MHO-Analyse'!$C$2:$D$11,2,TRUE)</f>
        <v>190</v>
      </c>
      <c r="J443" s="88">
        <f t="shared" si="6"/>
        <v>15.938888888888888</v>
      </c>
    </row>
    <row r="444" spans="1:10" x14ac:dyDescent="0.2">
      <c r="A444" s="94">
        <v>3222562</v>
      </c>
      <c r="B444" s="93" t="s">
        <v>458</v>
      </c>
      <c r="C444" s="144">
        <v>298</v>
      </c>
      <c r="D444" s="93" t="s">
        <v>41</v>
      </c>
      <c r="E444" s="93" t="s">
        <v>59</v>
      </c>
      <c r="F444" s="93">
        <v>1</v>
      </c>
      <c r="G444" s="93">
        <v>1.8</v>
      </c>
      <c r="H444" s="93">
        <v>369.03</v>
      </c>
      <c r="I444" s="88">
        <f>VLOOKUP(D444,'MHO-Analyse'!$C$2:$D$11,2,TRUE)</f>
        <v>205.2</v>
      </c>
      <c r="J444" s="88">
        <f t="shared" si="6"/>
        <v>16.986000000000001</v>
      </c>
    </row>
    <row r="445" spans="1:10" x14ac:dyDescent="0.2">
      <c r="A445" s="94">
        <v>3358514</v>
      </c>
      <c r="B445" s="93" t="s">
        <v>459</v>
      </c>
      <c r="C445" s="144">
        <v>298</v>
      </c>
      <c r="D445" s="93" t="s">
        <v>16</v>
      </c>
      <c r="E445" s="93" t="s">
        <v>10</v>
      </c>
      <c r="F445" s="93">
        <v>85.3</v>
      </c>
      <c r="G445" s="93">
        <v>17.5</v>
      </c>
      <c r="H445" s="93">
        <v>1788.39</v>
      </c>
      <c r="I445" s="88">
        <f>VLOOKUP(D445,'MHO-Analyse'!$C$2:$D$11,2,TRUE)</f>
        <v>304</v>
      </c>
      <c r="J445" s="88">
        <f t="shared" si="6"/>
        <v>25.164444444444445</v>
      </c>
    </row>
    <row r="446" spans="1:10" x14ac:dyDescent="0.2">
      <c r="A446" s="94">
        <v>3535026</v>
      </c>
      <c r="B446" s="93" t="s">
        <v>460</v>
      </c>
      <c r="C446" s="144">
        <v>297</v>
      </c>
      <c r="D446" s="93" t="s">
        <v>16</v>
      </c>
      <c r="E446" s="93" t="s">
        <v>10</v>
      </c>
      <c r="F446" s="93">
        <v>2.81</v>
      </c>
      <c r="G446" s="93">
        <v>1.1399999999999999</v>
      </c>
      <c r="H446" s="93">
        <v>34.630000000000003</v>
      </c>
      <c r="I446" s="88">
        <f>VLOOKUP(D446,'MHO-Analyse'!$C$2:$D$11,2,TRUE)</f>
        <v>304</v>
      </c>
      <c r="J446" s="88">
        <f t="shared" si="6"/>
        <v>25.08</v>
      </c>
    </row>
    <row r="447" spans="1:10" x14ac:dyDescent="0.2">
      <c r="A447" s="94">
        <v>4513736</v>
      </c>
      <c r="B447" s="93" t="s">
        <v>461</v>
      </c>
      <c r="C447" s="144">
        <v>295</v>
      </c>
      <c r="D447" s="93" t="s">
        <v>41</v>
      </c>
      <c r="E447" s="93" t="s">
        <v>59</v>
      </c>
      <c r="F447" s="93">
        <v>0.6</v>
      </c>
      <c r="G447" s="93">
        <v>0.16</v>
      </c>
      <c r="H447" s="93">
        <v>30.82</v>
      </c>
      <c r="I447" s="88">
        <f>VLOOKUP(D447,'MHO-Analyse'!$C$2:$D$11,2,TRUE)</f>
        <v>205.2</v>
      </c>
      <c r="J447" s="88">
        <f t="shared" si="6"/>
        <v>16.815000000000001</v>
      </c>
    </row>
    <row r="448" spans="1:10" x14ac:dyDescent="0.2">
      <c r="A448" s="94">
        <v>1212099</v>
      </c>
      <c r="B448" s="93" t="s">
        <v>462</v>
      </c>
      <c r="C448" s="144">
        <v>294</v>
      </c>
      <c r="D448" s="93" t="s">
        <v>79</v>
      </c>
      <c r="E448" s="93" t="s">
        <v>59</v>
      </c>
      <c r="F448" s="93">
        <v>0.46</v>
      </c>
      <c r="G448" s="93">
        <v>0.46</v>
      </c>
      <c r="H448" s="93">
        <v>15.25</v>
      </c>
      <c r="I448" s="88">
        <f>VLOOKUP(D448,'MHO-Analyse'!$C$2:$D$11,2,TRUE)</f>
        <v>380</v>
      </c>
      <c r="J448" s="88">
        <f t="shared" si="6"/>
        <v>31.033333333333335</v>
      </c>
    </row>
    <row r="449" spans="1:10" x14ac:dyDescent="0.2">
      <c r="A449" s="94">
        <v>5112654</v>
      </c>
      <c r="B449" s="93" t="s">
        <v>463</v>
      </c>
      <c r="C449" s="144">
        <v>294</v>
      </c>
      <c r="D449" s="93" t="s">
        <v>12</v>
      </c>
      <c r="E449" s="93" t="s">
        <v>59</v>
      </c>
      <c r="F449" s="93">
        <v>2.16</v>
      </c>
      <c r="G449" s="93">
        <v>0.3</v>
      </c>
      <c r="H449" s="93">
        <v>209.4</v>
      </c>
      <c r="I449" s="88">
        <f>VLOOKUP(D449,'MHO-Analyse'!$C$2:$D$11,2,TRUE)</f>
        <v>254.6</v>
      </c>
      <c r="J449" s="88">
        <f t="shared" si="6"/>
        <v>20.792333333333332</v>
      </c>
    </row>
    <row r="450" spans="1:10" x14ac:dyDescent="0.2">
      <c r="A450" s="94">
        <v>6070536</v>
      </c>
      <c r="B450" s="93" t="s">
        <v>464</v>
      </c>
      <c r="C450" s="144">
        <v>294</v>
      </c>
      <c r="D450" s="93" t="s">
        <v>20</v>
      </c>
      <c r="E450" s="93" t="s">
        <v>32</v>
      </c>
      <c r="F450" s="93">
        <v>44.29</v>
      </c>
      <c r="G450" s="93">
        <v>11</v>
      </c>
      <c r="H450" s="93">
        <v>669.49</v>
      </c>
      <c r="I450" s="88">
        <f>VLOOKUP(D450,'MHO-Analyse'!$C$2:$D$11,2,TRUE)</f>
        <v>190</v>
      </c>
      <c r="J450" s="88">
        <f t="shared" ref="J450:J513" si="7">(C450*I450)/3600</f>
        <v>15.516666666666667</v>
      </c>
    </row>
    <row r="451" spans="1:10" x14ac:dyDescent="0.2">
      <c r="A451" s="94">
        <v>2462113</v>
      </c>
      <c r="B451" s="93" t="s">
        <v>465</v>
      </c>
      <c r="C451" s="144">
        <v>293</v>
      </c>
      <c r="D451" s="93" t="s">
        <v>41</v>
      </c>
      <c r="E451" s="93" t="s">
        <v>32</v>
      </c>
      <c r="F451" s="93">
        <v>31.64</v>
      </c>
      <c r="G451" s="93">
        <v>3.6</v>
      </c>
      <c r="H451" s="93">
        <v>745.99</v>
      </c>
      <c r="I451" s="88">
        <f>VLOOKUP(D451,'MHO-Analyse'!$C$2:$D$11,2,TRUE)</f>
        <v>205.2</v>
      </c>
      <c r="J451" s="88">
        <f t="shared" si="7"/>
        <v>16.701000000000001</v>
      </c>
    </row>
    <row r="452" spans="1:10" x14ac:dyDescent="0.2">
      <c r="A452" s="94">
        <v>1151033</v>
      </c>
      <c r="B452" s="93" t="s">
        <v>466</v>
      </c>
      <c r="C452" s="144">
        <v>292</v>
      </c>
      <c r="D452" s="93" t="s">
        <v>9</v>
      </c>
      <c r="E452" s="93" t="s">
        <v>32</v>
      </c>
      <c r="F452" s="93">
        <v>4.3099999999999996</v>
      </c>
      <c r="G452" s="93">
        <v>4.0999999999999996</v>
      </c>
      <c r="H452" s="93">
        <v>81.02</v>
      </c>
      <c r="I452" s="88">
        <f>VLOOKUP(D452,'MHO-Analyse'!$C$2:$D$11,2,TRUE)</f>
        <v>380</v>
      </c>
      <c r="J452" s="88">
        <f t="shared" si="7"/>
        <v>30.822222222222223</v>
      </c>
    </row>
    <row r="453" spans="1:10" x14ac:dyDescent="0.2">
      <c r="A453" s="94">
        <v>2005529</v>
      </c>
      <c r="B453" s="93" t="s">
        <v>467</v>
      </c>
      <c r="C453" s="144">
        <v>292</v>
      </c>
      <c r="D453" s="93" t="s">
        <v>12</v>
      </c>
      <c r="E453" s="93" t="s">
        <v>59</v>
      </c>
      <c r="F453" s="93">
        <v>1</v>
      </c>
      <c r="G453" s="93">
        <v>1.54</v>
      </c>
      <c r="H453" s="93">
        <v>186.19</v>
      </c>
      <c r="I453" s="88">
        <f>VLOOKUP(D453,'MHO-Analyse'!$C$2:$D$11,2,TRUE)</f>
        <v>254.6</v>
      </c>
      <c r="J453" s="88">
        <f t="shared" si="7"/>
        <v>20.65088888888889</v>
      </c>
    </row>
    <row r="454" spans="1:10" x14ac:dyDescent="0.2">
      <c r="A454" s="94">
        <v>2003169</v>
      </c>
      <c r="B454" s="93" t="s">
        <v>468</v>
      </c>
      <c r="C454" s="144">
        <v>291</v>
      </c>
      <c r="D454" s="93" t="s">
        <v>12</v>
      </c>
      <c r="E454" s="93" t="s">
        <v>59</v>
      </c>
      <c r="F454" s="93">
        <v>0.78</v>
      </c>
      <c r="G454" s="93">
        <v>1.4</v>
      </c>
      <c r="H454" s="93">
        <v>91.95</v>
      </c>
      <c r="I454" s="88">
        <f>VLOOKUP(D454,'MHO-Analyse'!$C$2:$D$11,2,TRUE)</f>
        <v>254.6</v>
      </c>
      <c r="J454" s="88">
        <f t="shared" si="7"/>
        <v>20.580166666666663</v>
      </c>
    </row>
    <row r="455" spans="1:10" x14ac:dyDescent="0.2">
      <c r="A455" s="94">
        <v>6201402</v>
      </c>
      <c r="B455" s="93" t="s">
        <v>469</v>
      </c>
      <c r="C455" s="144">
        <v>290</v>
      </c>
      <c r="D455" s="93" t="s">
        <v>20</v>
      </c>
      <c r="E455" s="93" t="s">
        <v>32</v>
      </c>
      <c r="F455" s="93">
        <v>6.84</v>
      </c>
      <c r="G455" s="93">
        <v>1.0900000000000001</v>
      </c>
      <c r="H455" s="93">
        <v>105.67</v>
      </c>
      <c r="I455" s="88">
        <f>VLOOKUP(D455,'MHO-Analyse'!$C$2:$D$11,2,TRUE)</f>
        <v>190</v>
      </c>
      <c r="J455" s="88">
        <f t="shared" si="7"/>
        <v>15.305555555555555</v>
      </c>
    </row>
    <row r="456" spans="1:10" x14ac:dyDescent="0.2">
      <c r="A456" s="94">
        <v>7011412</v>
      </c>
      <c r="B456" s="93" t="s">
        <v>470</v>
      </c>
      <c r="C456" s="144">
        <v>290</v>
      </c>
      <c r="D456" s="93" t="s">
        <v>20</v>
      </c>
      <c r="E456" s="93" t="s">
        <v>59</v>
      </c>
      <c r="F456" s="93">
        <v>62</v>
      </c>
      <c r="G456" s="93">
        <v>15.6</v>
      </c>
      <c r="H456" s="93">
        <v>800.93</v>
      </c>
      <c r="I456" s="88">
        <f>VLOOKUP(D456,'MHO-Analyse'!$C$2:$D$11,2,TRUE)</f>
        <v>190</v>
      </c>
      <c r="J456" s="88">
        <f t="shared" si="7"/>
        <v>15.305555555555555</v>
      </c>
    </row>
    <row r="457" spans="1:10" x14ac:dyDescent="0.2">
      <c r="A457" s="94">
        <v>2002109</v>
      </c>
      <c r="B457" s="93" t="s">
        <v>471</v>
      </c>
      <c r="C457" s="144">
        <v>289</v>
      </c>
      <c r="D457" s="93" t="s">
        <v>12</v>
      </c>
      <c r="E457" s="93" t="s">
        <v>59</v>
      </c>
      <c r="F457" s="93">
        <v>0.26</v>
      </c>
      <c r="G457" s="93">
        <v>0.42</v>
      </c>
      <c r="H457" s="93">
        <v>40.67</v>
      </c>
      <c r="I457" s="88">
        <f>VLOOKUP(D457,'MHO-Analyse'!$C$2:$D$11,2,TRUE)</f>
        <v>254.6</v>
      </c>
      <c r="J457" s="88">
        <f t="shared" si="7"/>
        <v>20.438722222222221</v>
      </c>
    </row>
    <row r="458" spans="1:10" x14ac:dyDescent="0.2">
      <c r="A458" s="94">
        <v>3025892</v>
      </c>
      <c r="B458" s="93" t="s">
        <v>472</v>
      </c>
      <c r="C458" s="144">
        <v>289</v>
      </c>
      <c r="D458" s="93" t="s">
        <v>41</v>
      </c>
      <c r="E458" s="93" t="s">
        <v>32</v>
      </c>
      <c r="F458" s="93">
        <v>5.8</v>
      </c>
      <c r="G458" s="93">
        <v>1.7</v>
      </c>
      <c r="H458" s="93">
        <v>201.03</v>
      </c>
      <c r="I458" s="88">
        <f>VLOOKUP(D458,'MHO-Analyse'!$C$2:$D$11,2,TRUE)</f>
        <v>205.2</v>
      </c>
      <c r="J458" s="88">
        <f t="shared" si="7"/>
        <v>16.472999999999999</v>
      </c>
    </row>
    <row r="459" spans="1:10" x14ac:dyDescent="0.2">
      <c r="A459" s="94">
        <v>9253104</v>
      </c>
      <c r="B459" s="93" t="s">
        <v>473</v>
      </c>
      <c r="C459" s="144">
        <v>289</v>
      </c>
      <c r="D459" s="93" t="s">
        <v>12</v>
      </c>
      <c r="E459" s="93" t="s">
        <v>10</v>
      </c>
      <c r="F459" s="93">
        <v>0.76</v>
      </c>
      <c r="G459" s="93">
        <v>1.31</v>
      </c>
      <c r="H459" s="93">
        <v>62.83</v>
      </c>
      <c r="I459" s="88">
        <f>VLOOKUP(D459,'MHO-Analyse'!$C$2:$D$11,2,TRUE)</f>
        <v>254.6</v>
      </c>
      <c r="J459" s="88">
        <f t="shared" si="7"/>
        <v>20.438722222222221</v>
      </c>
    </row>
    <row r="460" spans="1:10" x14ac:dyDescent="0.2">
      <c r="A460" s="94">
        <v>9254117</v>
      </c>
      <c r="B460" s="93" t="s">
        <v>474</v>
      </c>
      <c r="C460" s="144">
        <v>289</v>
      </c>
      <c r="D460" s="93" t="s">
        <v>12</v>
      </c>
      <c r="E460" s="93" t="s">
        <v>10</v>
      </c>
      <c r="F460" s="93">
        <v>1.9</v>
      </c>
      <c r="G460" s="93">
        <v>1.1000000000000001</v>
      </c>
      <c r="H460" s="93">
        <v>1455.84</v>
      </c>
      <c r="I460" s="88">
        <f>VLOOKUP(D460,'MHO-Analyse'!$C$2:$D$11,2,TRUE)</f>
        <v>254.6</v>
      </c>
      <c r="J460" s="88">
        <f t="shared" si="7"/>
        <v>20.438722222222221</v>
      </c>
    </row>
    <row r="461" spans="1:10" x14ac:dyDescent="0.2">
      <c r="A461" s="94">
        <v>3210047</v>
      </c>
      <c r="B461" s="93" t="s">
        <v>475</v>
      </c>
      <c r="C461" s="144">
        <v>288</v>
      </c>
      <c r="D461" s="93" t="s">
        <v>41</v>
      </c>
      <c r="E461" s="93" t="s">
        <v>59</v>
      </c>
      <c r="F461" s="93">
        <v>2</v>
      </c>
      <c r="G461" s="93">
        <v>2.61</v>
      </c>
      <c r="H461" s="93">
        <v>459.13</v>
      </c>
      <c r="I461" s="88">
        <f>VLOOKUP(D461,'MHO-Analyse'!$C$2:$D$11,2,TRUE)</f>
        <v>205.2</v>
      </c>
      <c r="J461" s="88">
        <f t="shared" si="7"/>
        <v>16.416</v>
      </c>
    </row>
    <row r="462" spans="1:10" x14ac:dyDescent="0.2">
      <c r="A462" s="94">
        <v>2253239</v>
      </c>
      <c r="B462" s="93" t="s">
        <v>476</v>
      </c>
      <c r="C462" s="144">
        <v>287</v>
      </c>
      <c r="D462" s="93" t="s">
        <v>41</v>
      </c>
      <c r="E462" s="93" t="s">
        <v>32</v>
      </c>
      <c r="F462" s="93">
        <v>135.43</v>
      </c>
      <c r="G462" s="93">
        <v>8.6</v>
      </c>
      <c r="H462" s="93">
        <v>1748.84</v>
      </c>
      <c r="I462" s="88">
        <f>VLOOKUP(D462,'MHO-Analyse'!$C$2:$D$11,2,TRUE)</f>
        <v>205.2</v>
      </c>
      <c r="J462" s="88">
        <f t="shared" si="7"/>
        <v>16.358999999999998</v>
      </c>
    </row>
    <row r="463" spans="1:10" x14ac:dyDescent="0.2">
      <c r="A463" s="94">
        <v>2255449</v>
      </c>
      <c r="B463" s="93" t="s">
        <v>477</v>
      </c>
      <c r="C463" s="144">
        <v>287</v>
      </c>
      <c r="D463" s="93" t="s">
        <v>41</v>
      </c>
      <c r="E463" s="93" t="s">
        <v>59</v>
      </c>
      <c r="F463" s="93">
        <v>12</v>
      </c>
      <c r="G463" s="93">
        <v>0.86</v>
      </c>
      <c r="H463" s="93">
        <v>151.07</v>
      </c>
      <c r="I463" s="88">
        <f>VLOOKUP(D463,'MHO-Analyse'!$C$2:$D$11,2,TRUE)</f>
        <v>205.2</v>
      </c>
      <c r="J463" s="88">
        <f t="shared" si="7"/>
        <v>16.358999999999998</v>
      </c>
    </row>
    <row r="464" spans="1:10" x14ac:dyDescent="0.2">
      <c r="A464" s="94">
        <v>9253402</v>
      </c>
      <c r="B464" s="93" t="s">
        <v>478</v>
      </c>
      <c r="C464" s="144">
        <v>287</v>
      </c>
      <c r="D464" s="93" t="s">
        <v>12</v>
      </c>
      <c r="E464" s="93" t="s">
        <v>32</v>
      </c>
      <c r="F464" s="93">
        <v>0.25</v>
      </c>
      <c r="G464" s="93">
        <v>0.15</v>
      </c>
      <c r="H464" s="93">
        <v>42.17</v>
      </c>
      <c r="I464" s="88">
        <f>VLOOKUP(D464,'MHO-Analyse'!$C$2:$D$11,2,TRUE)</f>
        <v>254.6</v>
      </c>
      <c r="J464" s="88">
        <f t="shared" si="7"/>
        <v>20.297277777777776</v>
      </c>
    </row>
    <row r="465" spans="1:10" x14ac:dyDescent="0.2">
      <c r="A465" s="94">
        <v>2215376</v>
      </c>
      <c r="B465" s="93" t="s">
        <v>479</v>
      </c>
      <c r="C465" s="144">
        <v>286</v>
      </c>
      <c r="D465" s="93" t="s">
        <v>41</v>
      </c>
      <c r="E465" s="93" t="s">
        <v>32</v>
      </c>
      <c r="F465" s="93">
        <v>9</v>
      </c>
      <c r="G465" s="93">
        <v>0.47</v>
      </c>
      <c r="H465" s="93">
        <v>58.37</v>
      </c>
      <c r="I465" s="88">
        <f>VLOOKUP(D465,'MHO-Analyse'!$C$2:$D$11,2,TRUE)</f>
        <v>205.2</v>
      </c>
      <c r="J465" s="88">
        <f t="shared" si="7"/>
        <v>16.302</v>
      </c>
    </row>
    <row r="466" spans="1:10" x14ac:dyDescent="0.2">
      <c r="A466" s="94">
        <v>9301421</v>
      </c>
      <c r="B466" s="93" t="s">
        <v>480</v>
      </c>
      <c r="C466" s="144">
        <v>286</v>
      </c>
      <c r="D466" s="93" t="s">
        <v>79</v>
      </c>
      <c r="E466" s="93" t="s">
        <v>59</v>
      </c>
      <c r="F466" s="93">
        <v>0.96</v>
      </c>
      <c r="G466" s="93">
        <v>0.67</v>
      </c>
      <c r="H466" s="93">
        <v>80.92</v>
      </c>
      <c r="I466" s="88">
        <f>VLOOKUP(D466,'MHO-Analyse'!$C$2:$D$11,2,TRUE)</f>
        <v>380</v>
      </c>
      <c r="J466" s="88">
        <f t="shared" si="7"/>
        <v>30.18888888888889</v>
      </c>
    </row>
    <row r="467" spans="1:10" x14ac:dyDescent="0.2">
      <c r="A467" s="94">
        <v>2207158</v>
      </c>
      <c r="B467" s="93" t="s">
        <v>481</v>
      </c>
      <c r="C467" s="144">
        <v>285</v>
      </c>
      <c r="D467" s="93" t="s">
        <v>41</v>
      </c>
      <c r="E467" s="93" t="s">
        <v>59</v>
      </c>
      <c r="F467" s="93">
        <v>0.27</v>
      </c>
      <c r="G467" s="93">
        <v>0.02</v>
      </c>
      <c r="H467" s="93">
        <v>33.26</v>
      </c>
      <c r="I467" s="88">
        <f>VLOOKUP(D467,'MHO-Analyse'!$C$2:$D$11,2,TRUE)</f>
        <v>205.2</v>
      </c>
      <c r="J467" s="88">
        <f t="shared" si="7"/>
        <v>16.245000000000001</v>
      </c>
    </row>
    <row r="468" spans="1:10" x14ac:dyDescent="0.2">
      <c r="A468" s="94">
        <v>5083706</v>
      </c>
      <c r="B468" s="93" t="s">
        <v>482</v>
      </c>
      <c r="C468" s="144">
        <v>285</v>
      </c>
      <c r="D468" s="93" t="s">
        <v>20</v>
      </c>
      <c r="E468" s="93" t="s">
        <v>10</v>
      </c>
      <c r="F468" s="93">
        <v>2.94</v>
      </c>
      <c r="G468" s="93">
        <v>0.31</v>
      </c>
      <c r="H468" s="93">
        <v>28.23</v>
      </c>
      <c r="I468" s="88">
        <f>VLOOKUP(D468,'MHO-Analyse'!$C$2:$D$11,2,TRUE)</f>
        <v>190</v>
      </c>
      <c r="J468" s="88">
        <f t="shared" si="7"/>
        <v>15.041666666666666</v>
      </c>
    </row>
    <row r="469" spans="1:10" x14ac:dyDescent="0.2">
      <c r="A469" s="94">
        <v>5521305</v>
      </c>
      <c r="B469" s="93" t="s">
        <v>483</v>
      </c>
      <c r="C469" s="144">
        <v>285</v>
      </c>
      <c r="D469" s="93" t="s">
        <v>12</v>
      </c>
      <c r="E469" s="93" t="s">
        <v>10</v>
      </c>
      <c r="F469" s="93">
        <v>19.27</v>
      </c>
      <c r="G469" s="93">
        <v>11.41</v>
      </c>
      <c r="H469" s="93">
        <v>539.27</v>
      </c>
      <c r="I469" s="88">
        <f>VLOOKUP(D469,'MHO-Analyse'!$C$2:$D$11,2,TRUE)</f>
        <v>254.6</v>
      </c>
      <c r="J469" s="88">
        <f t="shared" si="7"/>
        <v>20.155833333333334</v>
      </c>
    </row>
    <row r="470" spans="1:10" x14ac:dyDescent="0.2">
      <c r="A470" s="94">
        <v>7011547</v>
      </c>
      <c r="B470" s="93" t="s">
        <v>484</v>
      </c>
      <c r="C470" s="144">
        <v>285</v>
      </c>
      <c r="D470" s="93" t="s">
        <v>82</v>
      </c>
      <c r="E470" s="93" t="s">
        <v>59</v>
      </c>
      <c r="F470" s="93">
        <v>29.81</v>
      </c>
      <c r="G470" s="93">
        <v>12.1</v>
      </c>
      <c r="H470" s="93">
        <v>296.35000000000002</v>
      </c>
      <c r="I470" s="88">
        <f>VLOOKUP(D470,'MHO-Analyse'!$C$2:$D$11,2,TRUE)</f>
        <v>228</v>
      </c>
      <c r="J470" s="88">
        <f t="shared" si="7"/>
        <v>18.05</v>
      </c>
    </row>
    <row r="471" spans="1:10" x14ac:dyDescent="0.2">
      <c r="A471" s="94">
        <v>9253469</v>
      </c>
      <c r="B471" s="93" t="s">
        <v>485</v>
      </c>
      <c r="C471" s="144">
        <v>285</v>
      </c>
      <c r="D471" s="93" t="s">
        <v>12</v>
      </c>
      <c r="E471" s="93" t="s">
        <v>32</v>
      </c>
      <c r="F471" s="93">
        <v>0.23</v>
      </c>
      <c r="G471" s="93">
        <v>0.3</v>
      </c>
      <c r="H471" s="93">
        <v>25.85</v>
      </c>
      <c r="I471" s="88">
        <f>VLOOKUP(D471,'MHO-Analyse'!$C$2:$D$11,2,TRUE)</f>
        <v>254.6</v>
      </c>
      <c r="J471" s="88">
        <f t="shared" si="7"/>
        <v>20.155833333333334</v>
      </c>
    </row>
    <row r="472" spans="1:10" x14ac:dyDescent="0.2">
      <c r="A472" s="94">
        <v>5577133</v>
      </c>
      <c r="B472" s="93" t="s">
        <v>486</v>
      </c>
      <c r="C472" s="144">
        <v>284</v>
      </c>
      <c r="D472" s="93" t="s">
        <v>16</v>
      </c>
      <c r="E472" s="93" t="s">
        <v>32</v>
      </c>
      <c r="F472" s="93">
        <v>13</v>
      </c>
      <c r="G472" s="93">
        <v>14.64</v>
      </c>
      <c r="H472" s="93">
        <v>2369.48</v>
      </c>
      <c r="I472" s="88">
        <f>VLOOKUP(D472,'MHO-Analyse'!$C$2:$D$11,2,TRUE)</f>
        <v>304</v>
      </c>
      <c r="J472" s="88">
        <f t="shared" si="7"/>
        <v>23.982222222222223</v>
      </c>
    </row>
    <row r="473" spans="1:10" x14ac:dyDescent="0.2">
      <c r="A473" s="94">
        <v>1212177</v>
      </c>
      <c r="B473" s="93" t="s">
        <v>487</v>
      </c>
      <c r="C473" s="144">
        <v>283</v>
      </c>
      <c r="D473" s="93" t="s">
        <v>9</v>
      </c>
      <c r="E473" s="93" t="s">
        <v>59</v>
      </c>
      <c r="F473" s="93">
        <v>0.63</v>
      </c>
      <c r="G473" s="93">
        <v>0.62</v>
      </c>
      <c r="H473" s="93">
        <v>16.43</v>
      </c>
      <c r="I473" s="88">
        <f>VLOOKUP(D473,'MHO-Analyse'!$C$2:$D$11,2,TRUE)</f>
        <v>380</v>
      </c>
      <c r="J473" s="88">
        <f t="shared" si="7"/>
        <v>29.872222222222224</v>
      </c>
    </row>
    <row r="474" spans="1:10" x14ac:dyDescent="0.2">
      <c r="A474" s="94">
        <v>2033106</v>
      </c>
      <c r="B474" s="93" t="s">
        <v>488</v>
      </c>
      <c r="C474" s="144">
        <v>283</v>
      </c>
      <c r="D474" s="93" t="s">
        <v>16</v>
      </c>
      <c r="E474" s="93" t="s">
        <v>32</v>
      </c>
      <c r="F474" s="93">
        <v>1.57</v>
      </c>
      <c r="G474" s="93">
        <v>0.3</v>
      </c>
      <c r="H474" s="93">
        <v>173.45</v>
      </c>
      <c r="I474" s="88">
        <f>VLOOKUP(D474,'MHO-Analyse'!$C$2:$D$11,2,TRUE)</f>
        <v>304</v>
      </c>
      <c r="J474" s="88">
        <f t="shared" si="7"/>
        <v>23.897777777777776</v>
      </c>
    </row>
    <row r="475" spans="1:10" x14ac:dyDescent="0.2">
      <c r="A475" s="94">
        <v>3419036</v>
      </c>
      <c r="B475" s="93" t="s">
        <v>489</v>
      </c>
      <c r="C475" s="144">
        <v>283</v>
      </c>
      <c r="D475" s="93" t="s">
        <v>16</v>
      </c>
      <c r="E475" s="93" t="s">
        <v>32</v>
      </c>
      <c r="F475" s="93">
        <v>1.84</v>
      </c>
      <c r="G475" s="93">
        <v>4.0999999999999996</v>
      </c>
      <c r="H475" s="93">
        <v>195.38</v>
      </c>
      <c r="I475" s="88">
        <f>VLOOKUP(D475,'MHO-Analyse'!$C$2:$D$11,2,TRUE)</f>
        <v>304</v>
      </c>
      <c r="J475" s="88">
        <f t="shared" si="7"/>
        <v>23.897777777777776</v>
      </c>
    </row>
    <row r="476" spans="1:10" x14ac:dyDescent="0.2">
      <c r="A476" s="94">
        <v>6157749</v>
      </c>
      <c r="B476" s="93" t="s">
        <v>490</v>
      </c>
      <c r="C476" s="144">
        <v>283</v>
      </c>
      <c r="D476" s="93" t="s">
        <v>41</v>
      </c>
      <c r="E476" s="93" t="s">
        <v>65</v>
      </c>
      <c r="F476" s="93">
        <v>0</v>
      </c>
      <c r="G476" s="93">
        <v>0.2</v>
      </c>
      <c r="H476" s="93">
        <v>46.58</v>
      </c>
      <c r="I476" s="88">
        <f>VLOOKUP(D476,'MHO-Analyse'!$C$2:$D$11,2,TRUE)</f>
        <v>205.2</v>
      </c>
      <c r="J476" s="88">
        <f t="shared" si="7"/>
        <v>16.131</v>
      </c>
    </row>
    <row r="477" spans="1:10" x14ac:dyDescent="0.2">
      <c r="A477" s="94">
        <v>8363913</v>
      </c>
      <c r="B477" s="93" t="s">
        <v>491</v>
      </c>
      <c r="C477" s="144">
        <v>283</v>
      </c>
      <c r="D477" s="93" t="s">
        <v>20</v>
      </c>
      <c r="E477" s="93" t="s">
        <v>32</v>
      </c>
      <c r="F477" s="93">
        <v>0.51</v>
      </c>
      <c r="G477" s="93">
        <v>0.09</v>
      </c>
      <c r="H477" s="93">
        <v>6.55</v>
      </c>
      <c r="I477" s="88">
        <f>VLOOKUP(D477,'MHO-Analyse'!$C$2:$D$11,2,TRUE)</f>
        <v>190</v>
      </c>
      <c r="J477" s="88">
        <f t="shared" si="7"/>
        <v>14.936111111111112</v>
      </c>
    </row>
    <row r="478" spans="1:10" x14ac:dyDescent="0.2">
      <c r="A478" s="94">
        <v>2252239</v>
      </c>
      <c r="B478" s="93" t="s">
        <v>492</v>
      </c>
      <c r="C478" s="144">
        <v>281</v>
      </c>
      <c r="D478" s="93" t="s">
        <v>41</v>
      </c>
      <c r="E478" s="93" t="s">
        <v>65</v>
      </c>
      <c r="F478" s="93">
        <v>3</v>
      </c>
      <c r="G478" s="93">
        <v>0.15</v>
      </c>
      <c r="H478" s="93">
        <v>16.440000000000001</v>
      </c>
      <c r="I478" s="88">
        <f>VLOOKUP(D478,'MHO-Analyse'!$C$2:$D$11,2,TRUE)</f>
        <v>205.2</v>
      </c>
      <c r="J478" s="88">
        <f t="shared" si="7"/>
        <v>16.016999999999999</v>
      </c>
    </row>
    <row r="479" spans="1:10" x14ac:dyDescent="0.2">
      <c r="A479" s="94">
        <v>4501675</v>
      </c>
      <c r="B479" s="93" t="s">
        <v>493</v>
      </c>
      <c r="C479" s="144">
        <v>281</v>
      </c>
      <c r="D479" s="93" t="s">
        <v>20</v>
      </c>
      <c r="E479" s="93" t="s">
        <v>65</v>
      </c>
      <c r="F479" s="93">
        <v>0.01</v>
      </c>
      <c r="G479" s="93">
        <v>0.67</v>
      </c>
      <c r="H479" s="93">
        <v>132</v>
      </c>
      <c r="I479" s="88">
        <f>VLOOKUP(D479,'MHO-Analyse'!$C$2:$D$11,2,TRUE)</f>
        <v>190</v>
      </c>
      <c r="J479" s="88">
        <f t="shared" si="7"/>
        <v>14.830555555555556</v>
      </c>
    </row>
    <row r="480" spans="1:10" x14ac:dyDescent="0.2">
      <c r="A480" s="94">
        <v>7011427</v>
      </c>
      <c r="B480" s="93" t="s">
        <v>494</v>
      </c>
      <c r="C480" s="144">
        <v>281</v>
      </c>
      <c r="D480" s="93" t="s">
        <v>82</v>
      </c>
      <c r="E480" s="93" t="s">
        <v>32</v>
      </c>
      <c r="F480" s="93">
        <v>110</v>
      </c>
      <c r="G480" s="93">
        <v>27</v>
      </c>
      <c r="H480" s="93">
        <v>1686.03</v>
      </c>
      <c r="I480" s="88">
        <f>VLOOKUP(D480,'MHO-Analyse'!$C$2:$D$11,2,TRUE)</f>
        <v>228</v>
      </c>
      <c r="J480" s="88">
        <f t="shared" si="7"/>
        <v>17.796666666666667</v>
      </c>
    </row>
    <row r="481" spans="1:10" x14ac:dyDescent="0.2">
      <c r="A481" s="94">
        <v>9300637</v>
      </c>
      <c r="B481" s="93" t="s">
        <v>495</v>
      </c>
      <c r="C481" s="144">
        <v>281</v>
      </c>
      <c r="D481" s="93" t="s">
        <v>16</v>
      </c>
      <c r="E481" s="93" t="s">
        <v>10</v>
      </c>
      <c r="F481" s="93">
        <v>1.05</v>
      </c>
      <c r="G481" s="93">
        <v>0.31</v>
      </c>
      <c r="H481" s="93">
        <v>30.29</v>
      </c>
      <c r="I481" s="88">
        <f>VLOOKUP(D481,'MHO-Analyse'!$C$2:$D$11,2,TRUE)</f>
        <v>304</v>
      </c>
      <c r="J481" s="88">
        <f t="shared" si="7"/>
        <v>23.728888888888889</v>
      </c>
    </row>
    <row r="482" spans="1:10" x14ac:dyDescent="0.2">
      <c r="A482" s="94">
        <v>1208611</v>
      </c>
      <c r="B482" s="93" t="s">
        <v>496</v>
      </c>
      <c r="C482" s="144">
        <v>280</v>
      </c>
      <c r="D482" s="93" t="s">
        <v>79</v>
      </c>
      <c r="E482" s="93" t="s">
        <v>59</v>
      </c>
      <c r="F482" s="93">
        <v>0.52</v>
      </c>
      <c r="G482" s="93">
        <v>0.56000000000000005</v>
      </c>
      <c r="H482" s="93">
        <v>47.86</v>
      </c>
      <c r="I482" s="88">
        <f>VLOOKUP(D482,'MHO-Analyse'!$C$2:$D$11,2,TRUE)</f>
        <v>380</v>
      </c>
      <c r="J482" s="88">
        <f t="shared" si="7"/>
        <v>29.555555555555557</v>
      </c>
    </row>
    <row r="483" spans="1:10" x14ac:dyDescent="0.2">
      <c r="A483" s="94">
        <v>7011455</v>
      </c>
      <c r="B483" s="93" t="s">
        <v>497</v>
      </c>
      <c r="C483" s="144">
        <v>280</v>
      </c>
      <c r="D483" s="93" t="s">
        <v>82</v>
      </c>
      <c r="E483" s="93" t="s">
        <v>32</v>
      </c>
      <c r="F483" s="93">
        <v>130.76</v>
      </c>
      <c r="G483" s="93">
        <v>21.5</v>
      </c>
      <c r="H483" s="93">
        <v>1166.32</v>
      </c>
      <c r="I483" s="88">
        <f>VLOOKUP(D483,'MHO-Analyse'!$C$2:$D$11,2,TRUE)</f>
        <v>228</v>
      </c>
      <c r="J483" s="88">
        <f t="shared" si="7"/>
        <v>17.733333333333334</v>
      </c>
    </row>
    <row r="484" spans="1:10" x14ac:dyDescent="0.2">
      <c r="A484" s="94">
        <v>9254961</v>
      </c>
      <c r="B484" s="93" t="s">
        <v>498</v>
      </c>
      <c r="C484" s="144">
        <v>280</v>
      </c>
      <c r="D484" s="93" t="s">
        <v>12</v>
      </c>
      <c r="E484" s="93" t="s">
        <v>59</v>
      </c>
      <c r="F484" s="93">
        <v>0.2</v>
      </c>
      <c r="G484" s="93">
        <v>0.5</v>
      </c>
      <c r="H484" s="93">
        <v>93.03</v>
      </c>
      <c r="I484" s="88">
        <f>VLOOKUP(D484,'MHO-Analyse'!$C$2:$D$11,2,TRUE)</f>
        <v>254.6</v>
      </c>
      <c r="J484" s="88">
        <f t="shared" si="7"/>
        <v>19.802222222222223</v>
      </c>
    </row>
    <row r="485" spans="1:10" x14ac:dyDescent="0.2">
      <c r="A485" s="94">
        <v>1150288</v>
      </c>
      <c r="B485" s="93" t="s">
        <v>187</v>
      </c>
      <c r="C485" s="144">
        <v>279</v>
      </c>
      <c r="D485" s="93" t="s">
        <v>9</v>
      </c>
      <c r="E485" s="93" t="s">
        <v>32</v>
      </c>
      <c r="F485" s="93">
        <v>2.39</v>
      </c>
      <c r="G485" s="93">
        <v>2.46</v>
      </c>
      <c r="H485" s="93">
        <v>40.92</v>
      </c>
      <c r="I485" s="88">
        <f>VLOOKUP(D485,'MHO-Analyse'!$C$2:$D$11,2,TRUE)</f>
        <v>380</v>
      </c>
      <c r="J485" s="88">
        <f t="shared" si="7"/>
        <v>29.45</v>
      </c>
    </row>
    <row r="486" spans="1:10" x14ac:dyDescent="0.2">
      <c r="A486" s="94">
        <v>1258159</v>
      </c>
      <c r="B486" s="93" t="s">
        <v>499</v>
      </c>
      <c r="C486" s="144">
        <v>279</v>
      </c>
      <c r="D486" s="93" t="s">
        <v>16</v>
      </c>
      <c r="E486" s="93" t="s">
        <v>32</v>
      </c>
      <c r="F486" s="93">
        <v>0.84</v>
      </c>
      <c r="G486" s="93">
        <v>5.68</v>
      </c>
      <c r="H486" s="93">
        <v>107.21</v>
      </c>
      <c r="I486" s="88">
        <f>VLOOKUP(D486,'MHO-Analyse'!$C$2:$D$11,2,TRUE)</f>
        <v>304</v>
      </c>
      <c r="J486" s="88">
        <f t="shared" si="7"/>
        <v>23.56</v>
      </c>
    </row>
    <row r="487" spans="1:10" x14ac:dyDescent="0.2">
      <c r="A487" s="94">
        <v>7010842</v>
      </c>
      <c r="B487" s="93" t="s">
        <v>500</v>
      </c>
      <c r="C487" s="144">
        <v>279</v>
      </c>
      <c r="D487" s="93" t="s">
        <v>82</v>
      </c>
      <c r="E487" s="93" t="s">
        <v>59</v>
      </c>
      <c r="F487" s="93">
        <v>26.48</v>
      </c>
      <c r="G487" s="93">
        <v>5.4</v>
      </c>
      <c r="H487" s="93">
        <v>671.68</v>
      </c>
      <c r="I487" s="88">
        <f>VLOOKUP(D487,'MHO-Analyse'!$C$2:$D$11,2,TRUE)</f>
        <v>228</v>
      </c>
      <c r="J487" s="88">
        <f t="shared" si="7"/>
        <v>17.670000000000002</v>
      </c>
    </row>
    <row r="488" spans="1:10" x14ac:dyDescent="0.2">
      <c r="A488" s="94">
        <v>9253112</v>
      </c>
      <c r="B488" s="93" t="s">
        <v>501</v>
      </c>
      <c r="C488" s="144">
        <v>279</v>
      </c>
      <c r="D488" s="93" t="s">
        <v>12</v>
      </c>
      <c r="E488" s="93" t="s">
        <v>32</v>
      </c>
      <c r="F488" s="93">
        <v>2.21</v>
      </c>
      <c r="G488" s="93">
        <v>1.6</v>
      </c>
      <c r="H488" s="93">
        <v>76.08</v>
      </c>
      <c r="I488" s="88">
        <f>VLOOKUP(D488,'MHO-Analyse'!$C$2:$D$11,2,TRUE)</f>
        <v>254.6</v>
      </c>
      <c r="J488" s="88">
        <f t="shared" si="7"/>
        <v>19.731499999999997</v>
      </c>
    </row>
    <row r="489" spans="1:10" x14ac:dyDescent="0.2">
      <c r="A489" s="94">
        <v>1208555</v>
      </c>
      <c r="B489" s="93" t="s">
        <v>502</v>
      </c>
      <c r="C489" s="144">
        <v>278</v>
      </c>
      <c r="D489" s="93" t="s">
        <v>79</v>
      </c>
      <c r="E489" s="93" t="s">
        <v>59</v>
      </c>
      <c r="F489" s="93">
        <v>0.18</v>
      </c>
      <c r="G489" s="93">
        <v>0.26</v>
      </c>
      <c r="H489" s="93">
        <v>34.29</v>
      </c>
      <c r="I489" s="88">
        <f>VLOOKUP(D489,'MHO-Analyse'!$C$2:$D$11,2,TRUE)</f>
        <v>380</v>
      </c>
      <c r="J489" s="88">
        <f t="shared" si="7"/>
        <v>29.344444444444445</v>
      </c>
    </row>
    <row r="490" spans="1:10" x14ac:dyDescent="0.2">
      <c r="A490" s="94">
        <v>3521024</v>
      </c>
      <c r="B490" s="93" t="s">
        <v>503</v>
      </c>
      <c r="C490" s="144">
        <v>278</v>
      </c>
      <c r="D490" s="93" t="s">
        <v>16</v>
      </c>
      <c r="E490" s="93" t="s">
        <v>59</v>
      </c>
      <c r="F490" s="93">
        <v>0.11</v>
      </c>
      <c r="G490" s="93">
        <v>0.73</v>
      </c>
      <c r="H490" s="93">
        <v>8.35</v>
      </c>
      <c r="I490" s="88">
        <f>VLOOKUP(D490,'MHO-Analyse'!$C$2:$D$11,2,TRUE)</f>
        <v>304</v>
      </c>
      <c r="J490" s="88">
        <f t="shared" si="7"/>
        <v>23.475555555555555</v>
      </c>
    </row>
    <row r="491" spans="1:10" x14ac:dyDescent="0.2">
      <c r="A491" s="94">
        <v>6167421</v>
      </c>
      <c r="B491" s="93" t="s">
        <v>504</v>
      </c>
      <c r="C491" s="144">
        <v>278</v>
      </c>
      <c r="D491" s="93" t="s">
        <v>41</v>
      </c>
      <c r="E491" s="93" t="s">
        <v>32</v>
      </c>
      <c r="F491" s="93">
        <v>5.86</v>
      </c>
      <c r="G491" s="93">
        <v>0.6</v>
      </c>
      <c r="H491" s="93">
        <v>206.77</v>
      </c>
      <c r="I491" s="88">
        <f>VLOOKUP(D491,'MHO-Analyse'!$C$2:$D$11,2,TRUE)</f>
        <v>205.2</v>
      </c>
      <c r="J491" s="88">
        <f t="shared" si="7"/>
        <v>15.846</v>
      </c>
    </row>
    <row r="492" spans="1:10" x14ac:dyDescent="0.2">
      <c r="A492" s="94">
        <v>9042657</v>
      </c>
      <c r="B492" s="93" t="s">
        <v>505</v>
      </c>
      <c r="C492" s="144">
        <v>278</v>
      </c>
      <c r="D492" s="93" t="s">
        <v>20</v>
      </c>
      <c r="E492" s="93" t="s">
        <v>10</v>
      </c>
      <c r="F492" s="93">
        <v>39.9</v>
      </c>
      <c r="G492" s="93">
        <v>17.7</v>
      </c>
      <c r="H492" s="93">
        <v>6162.13</v>
      </c>
      <c r="I492" s="88">
        <f>VLOOKUP(D492,'MHO-Analyse'!$C$2:$D$11,2,TRUE)</f>
        <v>190</v>
      </c>
      <c r="J492" s="88">
        <f t="shared" si="7"/>
        <v>14.672222222222222</v>
      </c>
    </row>
    <row r="493" spans="1:10" x14ac:dyDescent="0.2">
      <c r="A493" s="94">
        <v>2392003</v>
      </c>
      <c r="B493" s="93" t="s">
        <v>506</v>
      </c>
      <c r="C493" s="144">
        <v>277</v>
      </c>
      <c r="D493" s="93" t="s">
        <v>16</v>
      </c>
      <c r="E493" s="93" t="s">
        <v>59</v>
      </c>
      <c r="F493" s="93">
        <v>0.4</v>
      </c>
      <c r="G493" s="93">
        <v>0.12</v>
      </c>
      <c r="H493" s="93">
        <v>4.8099999999999996</v>
      </c>
      <c r="I493" s="88">
        <f>VLOOKUP(D493,'MHO-Analyse'!$C$2:$D$11,2,TRUE)</f>
        <v>304</v>
      </c>
      <c r="J493" s="88">
        <f t="shared" si="7"/>
        <v>23.391111111111112</v>
      </c>
    </row>
    <row r="494" spans="1:10" x14ac:dyDescent="0.2">
      <c r="A494" s="94">
        <v>3450153</v>
      </c>
      <c r="B494" s="93" t="s">
        <v>507</v>
      </c>
      <c r="C494" s="144">
        <v>276</v>
      </c>
      <c r="D494" s="93" t="s">
        <v>16</v>
      </c>
      <c r="E494" s="93" t="s">
        <v>10</v>
      </c>
      <c r="F494" s="93">
        <v>2.71</v>
      </c>
      <c r="G494" s="93">
        <v>0.34</v>
      </c>
      <c r="H494" s="93">
        <v>33.74</v>
      </c>
      <c r="I494" s="88">
        <f>VLOOKUP(D494,'MHO-Analyse'!$C$2:$D$11,2,TRUE)</f>
        <v>304</v>
      </c>
      <c r="J494" s="88">
        <f t="shared" si="7"/>
        <v>23.306666666666668</v>
      </c>
    </row>
    <row r="495" spans="1:10" x14ac:dyDescent="0.2">
      <c r="A495" s="94">
        <v>9040014</v>
      </c>
      <c r="B495" s="93" t="s">
        <v>508</v>
      </c>
      <c r="C495" s="144">
        <v>276</v>
      </c>
      <c r="D495" s="93" t="s">
        <v>20</v>
      </c>
      <c r="E495" s="93" t="s">
        <v>10</v>
      </c>
      <c r="F495" s="93">
        <v>135.94</v>
      </c>
      <c r="G495" s="93">
        <v>21</v>
      </c>
      <c r="H495" s="93">
        <v>3412.58</v>
      </c>
      <c r="I495" s="88">
        <f>VLOOKUP(D495,'MHO-Analyse'!$C$2:$D$11,2,TRUE)</f>
        <v>190</v>
      </c>
      <c r="J495" s="88">
        <f t="shared" si="7"/>
        <v>14.566666666666666</v>
      </c>
    </row>
    <row r="496" spans="1:10" x14ac:dyDescent="0.2">
      <c r="A496" s="94">
        <v>2228776</v>
      </c>
      <c r="B496" s="93" t="s">
        <v>509</v>
      </c>
      <c r="C496" s="144">
        <v>275</v>
      </c>
      <c r="D496" s="93" t="s">
        <v>9</v>
      </c>
      <c r="E496" s="93" t="s">
        <v>59</v>
      </c>
      <c r="F496" s="93">
        <v>2.52</v>
      </c>
      <c r="G496" s="93">
        <v>1.2</v>
      </c>
      <c r="H496" s="93">
        <v>278.32</v>
      </c>
      <c r="I496" s="88">
        <f>VLOOKUP(D496,'MHO-Analyse'!$C$2:$D$11,2,TRUE)</f>
        <v>380</v>
      </c>
      <c r="J496" s="88">
        <f t="shared" si="7"/>
        <v>29.027777777777779</v>
      </c>
    </row>
    <row r="497" spans="1:10" x14ac:dyDescent="0.2">
      <c r="A497" s="94">
        <v>4501626</v>
      </c>
      <c r="B497" s="93" t="s">
        <v>510</v>
      </c>
      <c r="C497" s="144">
        <v>275</v>
      </c>
      <c r="D497" s="93" t="s">
        <v>41</v>
      </c>
      <c r="E497" s="93" t="s">
        <v>59</v>
      </c>
      <c r="F497" s="93">
        <v>14.2</v>
      </c>
      <c r="G497" s="93">
        <v>1.6</v>
      </c>
      <c r="H497" s="93">
        <v>298</v>
      </c>
      <c r="I497" s="88">
        <f>VLOOKUP(D497,'MHO-Analyse'!$C$2:$D$11,2,TRUE)</f>
        <v>205.2</v>
      </c>
      <c r="J497" s="88">
        <f t="shared" si="7"/>
        <v>15.675000000000001</v>
      </c>
    </row>
    <row r="498" spans="1:10" x14ac:dyDescent="0.2">
      <c r="A498" s="94">
        <v>6070509</v>
      </c>
      <c r="B498" s="93" t="s">
        <v>511</v>
      </c>
      <c r="C498" s="144">
        <v>274</v>
      </c>
      <c r="D498" s="93" t="s">
        <v>20</v>
      </c>
      <c r="E498" s="93" t="s">
        <v>32</v>
      </c>
      <c r="F498" s="93">
        <v>74.239999999999995</v>
      </c>
      <c r="G498" s="93">
        <v>23</v>
      </c>
      <c r="H498" s="93">
        <v>884.03</v>
      </c>
      <c r="I498" s="88">
        <f>VLOOKUP(D498,'MHO-Analyse'!$C$2:$D$11,2,TRUE)</f>
        <v>190</v>
      </c>
      <c r="J498" s="88">
        <f t="shared" si="7"/>
        <v>14.46111111111111</v>
      </c>
    </row>
    <row r="499" spans="1:10" x14ac:dyDescent="0.2">
      <c r="A499" s="94">
        <v>2252574</v>
      </c>
      <c r="B499" s="93" t="s">
        <v>512</v>
      </c>
      <c r="C499" s="144">
        <v>273</v>
      </c>
      <c r="D499" s="93" t="s">
        <v>41</v>
      </c>
      <c r="E499" s="93" t="s">
        <v>10</v>
      </c>
      <c r="F499" s="93">
        <v>89.28</v>
      </c>
      <c r="G499" s="93">
        <v>6.5</v>
      </c>
      <c r="H499" s="93">
        <v>2299.8000000000002</v>
      </c>
      <c r="I499" s="88">
        <f>VLOOKUP(D499,'MHO-Analyse'!$C$2:$D$11,2,TRUE)</f>
        <v>205.2</v>
      </c>
      <c r="J499" s="88">
        <f t="shared" si="7"/>
        <v>15.561</v>
      </c>
    </row>
    <row r="500" spans="1:10" x14ac:dyDescent="0.2">
      <c r="A500" s="94">
        <v>7010844</v>
      </c>
      <c r="B500" s="93" t="s">
        <v>513</v>
      </c>
      <c r="C500" s="144">
        <v>273</v>
      </c>
      <c r="D500" s="93" t="s">
        <v>82</v>
      </c>
      <c r="E500" s="93" t="s">
        <v>32</v>
      </c>
      <c r="F500" s="93">
        <v>34.82</v>
      </c>
      <c r="G500" s="93">
        <v>6.95</v>
      </c>
      <c r="H500" s="93">
        <v>701.47</v>
      </c>
      <c r="I500" s="88">
        <f>VLOOKUP(D500,'MHO-Analyse'!$C$2:$D$11,2,TRUE)</f>
        <v>228</v>
      </c>
      <c r="J500" s="88">
        <f t="shared" si="7"/>
        <v>17.29</v>
      </c>
    </row>
    <row r="501" spans="1:10" x14ac:dyDescent="0.2">
      <c r="A501" s="94">
        <v>4501676</v>
      </c>
      <c r="B501" s="93" t="s">
        <v>514</v>
      </c>
      <c r="C501" s="144">
        <v>272</v>
      </c>
      <c r="D501" s="93" t="s">
        <v>20</v>
      </c>
      <c r="E501" s="93" t="s">
        <v>65</v>
      </c>
      <c r="F501" s="93">
        <v>0</v>
      </c>
      <c r="G501" s="93">
        <v>0.5</v>
      </c>
      <c r="H501" s="93">
        <v>82</v>
      </c>
      <c r="I501" s="88">
        <f>VLOOKUP(D501,'MHO-Analyse'!$C$2:$D$11,2,TRUE)</f>
        <v>190</v>
      </c>
      <c r="J501" s="88">
        <f t="shared" si="7"/>
        <v>14.355555555555556</v>
      </c>
    </row>
    <row r="502" spans="1:10" x14ac:dyDescent="0.2">
      <c r="A502" s="94">
        <v>5506039</v>
      </c>
      <c r="B502" s="93" t="s">
        <v>515</v>
      </c>
      <c r="C502" s="144">
        <v>272</v>
      </c>
      <c r="D502" s="93" t="s">
        <v>16</v>
      </c>
      <c r="E502" s="93" t="s">
        <v>32</v>
      </c>
      <c r="F502" s="93">
        <v>26.22</v>
      </c>
      <c r="G502" s="93">
        <v>22.22</v>
      </c>
      <c r="H502" s="93">
        <v>1937.04</v>
      </c>
      <c r="I502" s="88">
        <f>VLOOKUP(D502,'MHO-Analyse'!$C$2:$D$11,2,TRUE)</f>
        <v>304</v>
      </c>
      <c r="J502" s="88">
        <f t="shared" si="7"/>
        <v>22.968888888888888</v>
      </c>
    </row>
    <row r="503" spans="1:10" x14ac:dyDescent="0.2">
      <c r="A503" s="94">
        <v>1150255</v>
      </c>
      <c r="B503" s="93" t="s">
        <v>196</v>
      </c>
      <c r="C503" s="144">
        <v>271</v>
      </c>
      <c r="D503" s="93" t="s">
        <v>9</v>
      </c>
      <c r="E503" s="93" t="s">
        <v>59</v>
      </c>
      <c r="F503" s="93">
        <v>1.08</v>
      </c>
      <c r="G503" s="93">
        <v>1.26</v>
      </c>
      <c r="H503" s="93">
        <v>23.35</v>
      </c>
      <c r="I503" s="88">
        <f>VLOOKUP(D503,'MHO-Analyse'!$C$2:$D$11,2,TRUE)</f>
        <v>380</v>
      </c>
      <c r="J503" s="88">
        <f t="shared" si="7"/>
        <v>28.605555555555554</v>
      </c>
    </row>
    <row r="504" spans="1:10" x14ac:dyDescent="0.2">
      <c r="A504" s="94">
        <v>2004939</v>
      </c>
      <c r="B504" s="93" t="s">
        <v>516</v>
      </c>
      <c r="C504" s="144">
        <v>271</v>
      </c>
      <c r="D504" s="93" t="s">
        <v>12</v>
      </c>
      <c r="E504" s="93" t="s">
        <v>65</v>
      </c>
      <c r="F504" s="93">
        <v>1.36</v>
      </c>
      <c r="G504" s="93">
        <v>1.56</v>
      </c>
      <c r="H504" s="93">
        <v>100.71</v>
      </c>
      <c r="I504" s="88">
        <f>VLOOKUP(D504,'MHO-Analyse'!$C$2:$D$11,2,TRUE)</f>
        <v>254.6</v>
      </c>
      <c r="J504" s="88">
        <f t="shared" si="7"/>
        <v>19.165722222222218</v>
      </c>
    </row>
    <row r="505" spans="1:10" x14ac:dyDescent="0.2">
      <c r="A505" s="94">
        <v>2253005</v>
      </c>
      <c r="B505" s="93" t="s">
        <v>517</v>
      </c>
      <c r="C505" s="144">
        <v>271</v>
      </c>
      <c r="D505" s="93" t="s">
        <v>41</v>
      </c>
      <c r="E505" s="93" t="s">
        <v>65</v>
      </c>
      <c r="F505" s="93">
        <v>8.8000000000000007</v>
      </c>
      <c r="G505" s="93">
        <v>0.21</v>
      </c>
      <c r="H505" s="93">
        <v>32.880000000000003</v>
      </c>
      <c r="I505" s="88">
        <f>VLOOKUP(D505,'MHO-Analyse'!$C$2:$D$11,2,TRUE)</f>
        <v>205.2</v>
      </c>
      <c r="J505" s="88">
        <f t="shared" si="7"/>
        <v>15.446999999999999</v>
      </c>
    </row>
    <row r="506" spans="1:10" x14ac:dyDescent="0.2">
      <c r="A506" s="94">
        <v>2253144</v>
      </c>
      <c r="B506" s="93" t="s">
        <v>518</v>
      </c>
      <c r="C506" s="144">
        <v>270</v>
      </c>
      <c r="D506" s="93" t="s">
        <v>41</v>
      </c>
      <c r="E506" s="93" t="s">
        <v>32</v>
      </c>
      <c r="F506" s="93">
        <v>79</v>
      </c>
      <c r="G506" s="93">
        <v>4.58</v>
      </c>
      <c r="H506" s="93">
        <v>1268.98</v>
      </c>
      <c r="I506" s="88">
        <f>VLOOKUP(D506,'MHO-Analyse'!$C$2:$D$11,2,TRUE)</f>
        <v>205.2</v>
      </c>
      <c r="J506" s="88">
        <f t="shared" si="7"/>
        <v>15.39</v>
      </c>
    </row>
    <row r="507" spans="1:10" x14ac:dyDescent="0.2">
      <c r="A507" s="94">
        <v>5110186</v>
      </c>
      <c r="B507" s="93" t="s">
        <v>519</v>
      </c>
      <c r="C507" s="144">
        <v>269</v>
      </c>
      <c r="D507" s="93" t="s">
        <v>20</v>
      </c>
      <c r="E507" s="93" t="s">
        <v>32</v>
      </c>
      <c r="F507" s="93">
        <v>0.32</v>
      </c>
      <c r="G507" s="93">
        <v>0.11</v>
      </c>
      <c r="H507" s="93">
        <v>14.73</v>
      </c>
      <c r="I507" s="88">
        <f>VLOOKUP(D507,'MHO-Analyse'!$C$2:$D$11,2,TRUE)</f>
        <v>190</v>
      </c>
      <c r="J507" s="88">
        <f t="shared" si="7"/>
        <v>14.197222222222223</v>
      </c>
    </row>
    <row r="508" spans="1:10" x14ac:dyDescent="0.2">
      <c r="A508" s="94">
        <v>6070508</v>
      </c>
      <c r="B508" s="93" t="s">
        <v>520</v>
      </c>
      <c r="C508" s="144">
        <v>269</v>
      </c>
      <c r="D508" s="93" t="s">
        <v>20</v>
      </c>
      <c r="E508" s="93" t="s">
        <v>59</v>
      </c>
      <c r="F508" s="93">
        <v>69.430000000000007</v>
      </c>
      <c r="G508" s="93">
        <v>20.5</v>
      </c>
      <c r="H508" s="93">
        <v>416.76</v>
      </c>
      <c r="I508" s="88">
        <f>VLOOKUP(D508,'MHO-Analyse'!$C$2:$D$11,2,TRUE)</f>
        <v>190</v>
      </c>
      <c r="J508" s="88">
        <f t="shared" si="7"/>
        <v>14.197222222222223</v>
      </c>
    </row>
    <row r="509" spans="1:10" x14ac:dyDescent="0.2">
      <c r="A509" s="94">
        <v>2002334</v>
      </c>
      <c r="B509" s="93" t="s">
        <v>521</v>
      </c>
      <c r="C509" s="144">
        <v>268</v>
      </c>
      <c r="D509" s="93" t="s">
        <v>12</v>
      </c>
      <c r="E509" s="93" t="s">
        <v>32</v>
      </c>
      <c r="F509" s="93">
        <v>3.8</v>
      </c>
      <c r="G509" s="93">
        <v>2.1800000000000002</v>
      </c>
      <c r="H509" s="93">
        <v>163.34</v>
      </c>
      <c r="I509" s="88">
        <f>VLOOKUP(D509,'MHO-Analyse'!$C$2:$D$11,2,TRUE)</f>
        <v>254.6</v>
      </c>
      <c r="J509" s="88">
        <f t="shared" si="7"/>
        <v>18.953555555555557</v>
      </c>
    </row>
    <row r="510" spans="1:10" x14ac:dyDescent="0.2">
      <c r="A510" s="94">
        <v>2090029</v>
      </c>
      <c r="B510" s="93" t="s">
        <v>522</v>
      </c>
      <c r="C510" s="144">
        <v>268</v>
      </c>
      <c r="D510" s="93" t="s">
        <v>16</v>
      </c>
      <c r="E510" s="93" t="s">
        <v>32</v>
      </c>
      <c r="F510" s="93">
        <v>9.1999999999999993</v>
      </c>
      <c r="G510" s="93">
        <v>9</v>
      </c>
      <c r="H510" s="93">
        <v>1060.28</v>
      </c>
      <c r="I510" s="88">
        <f>VLOOKUP(D510,'MHO-Analyse'!$C$2:$D$11,2,TRUE)</f>
        <v>304</v>
      </c>
      <c r="J510" s="88">
        <f t="shared" si="7"/>
        <v>22.63111111111111</v>
      </c>
    </row>
    <row r="511" spans="1:10" x14ac:dyDescent="0.2">
      <c r="A511" s="94">
        <v>9723029</v>
      </c>
      <c r="B511" s="93" t="s">
        <v>523</v>
      </c>
      <c r="C511" s="144">
        <v>268</v>
      </c>
      <c r="D511" s="93" t="s">
        <v>16</v>
      </c>
      <c r="E511" s="93" t="s">
        <v>65</v>
      </c>
      <c r="F511" s="93">
        <v>1.75</v>
      </c>
      <c r="G511" s="93">
        <v>1.95</v>
      </c>
      <c r="H511" s="93">
        <v>84.91</v>
      </c>
      <c r="I511" s="88">
        <f>VLOOKUP(D511,'MHO-Analyse'!$C$2:$D$11,2,TRUE)</f>
        <v>304</v>
      </c>
      <c r="J511" s="88">
        <f t="shared" si="7"/>
        <v>22.63111111111111</v>
      </c>
    </row>
    <row r="512" spans="1:10" x14ac:dyDescent="0.2">
      <c r="A512" s="94">
        <v>2215341</v>
      </c>
      <c r="B512" s="93" t="s">
        <v>524</v>
      </c>
      <c r="C512" s="144">
        <v>267</v>
      </c>
      <c r="D512" s="93" t="s">
        <v>41</v>
      </c>
      <c r="E512" s="93" t="s">
        <v>59</v>
      </c>
      <c r="F512" s="93">
        <v>8.1</v>
      </c>
      <c r="G512" s="93">
        <v>0.52</v>
      </c>
      <c r="H512" s="93">
        <v>55.99</v>
      </c>
      <c r="I512" s="88">
        <f>VLOOKUP(D512,'MHO-Analyse'!$C$2:$D$11,2,TRUE)</f>
        <v>205.2</v>
      </c>
      <c r="J512" s="88">
        <f t="shared" si="7"/>
        <v>15.218999999999998</v>
      </c>
    </row>
    <row r="513" spans="1:10" x14ac:dyDescent="0.2">
      <c r="A513" s="94">
        <v>3356821</v>
      </c>
      <c r="B513" s="93" t="s">
        <v>525</v>
      </c>
      <c r="C513" s="144">
        <v>267</v>
      </c>
      <c r="D513" s="93" t="s">
        <v>41</v>
      </c>
      <c r="E513" s="93" t="s">
        <v>59</v>
      </c>
      <c r="F513" s="93">
        <v>17.100000000000001</v>
      </c>
      <c r="G513" s="93">
        <v>0.62</v>
      </c>
      <c r="H513" s="93">
        <v>225.78</v>
      </c>
      <c r="I513" s="88">
        <f>VLOOKUP(D513,'MHO-Analyse'!$C$2:$D$11,2,TRUE)</f>
        <v>205.2</v>
      </c>
      <c r="J513" s="88">
        <f t="shared" si="7"/>
        <v>15.218999999999998</v>
      </c>
    </row>
    <row r="514" spans="1:10" x14ac:dyDescent="0.2">
      <c r="A514" s="94">
        <v>4246199</v>
      </c>
      <c r="B514" s="93" t="s">
        <v>526</v>
      </c>
      <c r="C514" s="144">
        <v>266</v>
      </c>
      <c r="D514" s="93" t="s">
        <v>41</v>
      </c>
      <c r="E514" s="93" t="s">
        <v>32</v>
      </c>
      <c r="F514" s="93">
        <v>3.98</v>
      </c>
      <c r="G514" s="93">
        <v>2.31</v>
      </c>
      <c r="H514" s="93">
        <v>847.45</v>
      </c>
      <c r="I514" s="88">
        <f>VLOOKUP(D514,'MHO-Analyse'!$C$2:$D$11,2,TRUE)</f>
        <v>205.2</v>
      </c>
      <c r="J514" s="88">
        <f t="shared" ref="J514:J577" si="8">(C514*I514)/3600</f>
        <v>15.161999999999999</v>
      </c>
    </row>
    <row r="515" spans="1:10" x14ac:dyDescent="0.2">
      <c r="A515" s="94">
        <v>4303854</v>
      </c>
      <c r="B515" s="93" t="s">
        <v>527</v>
      </c>
      <c r="C515" s="144">
        <v>266</v>
      </c>
      <c r="D515" s="93" t="s">
        <v>41</v>
      </c>
      <c r="E515" s="93" t="s">
        <v>59</v>
      </c>
      <c r="F515" s="93">
        <v>0.64</v>
      </c>
      <c r="G515" s="93">
        <v>0.3</v>
      </c>
      <c r="H515" s="93">
        <v>231.01</v>
      </c>
      <c r="I515" s="88">
        <f>VLOOKUP(D515,'MHO-Analyse'!$C$2:$D$11,2,TRUE)</f>
        <v>205.2</v>
      </c>
      <c r="J515" s="88">
        <f t="shared" si="8"/>
        <v>15.161999999999999</v>
      </c>
    </row>
    <row r="516" spans="1:10" x14ac:dyDescent="0.2">
      <c r="A516" s="94">
        <v>5577709</v>
      </c>
      <c r="B516" s="93" t="s">
        <v>528</v>
      </c>
      <c r="C516" s="144">
        <v>266</v>
      </c>
      <c r="D516" s="93" t="s">
        <v>16</v>
      </c>
      <c r="E516" s="93" t="s">
        <v>32</v>
      </c>
      <c r="F516" s="93">
        <v>7.44</v>
      </c>
      <c r="G516" s="93">
        <v>10.96</v>
      </c>
      <c r="H516" s="93">
        <v>1534.32</v>
      </c>
      <c r="I516" s="88">
        <f>VLOOKUP(D516,'MHO-Analyse'!$C$2:$D$11,2,TRUE)</f>
        <v>304</v>
      </c>
      <c r="J516" s="88">
        <f t="shared" si="8"/>
        <v>22.462222222222223</v>
      </c>
    </row>
    <row r="517" spans="1:10" x14ac:dyDescent="0.2">
      <c r="A517" s="94">
        <v>8000603</v>
      </c>
      <c r="B517" s="93" t="s">
        <v>529</v>
      </c>
      <c r="C517" s="144">
        <v>266</v>
      </c>
      <c r="D517" s="93" t="s">
        <v>20</v>
      </c>
      <c r="E517" s="93" t="s">
        <v>10</v>
      </c>
      <c r="F517" s="93">
        <v>598</v>
      </c>
      <c r="G517" s="93">
        <v>51</v>
      </c>
      <c r="H517" s="93">
        <v>5470.08</v>
      </c>
      <c r="I517" s="88">
        <f>VLOOKUP(D517,'MHO-Analyse'!$C$2:$D$11,2,TRUE)</f>
        <v>190</v>
      </c>
      <c r="J517" s="88">
        <f t="shared" si="8"/>
        <v>14.03888888888889</v>
      </c>
    </row>
    <row r="518" spans="1:10" x14ac:dyDescent="0.2">
      <c r="A518" s="94">
        <v>8370094</v>
      </c>
      <c r="B518" s="93" t="s">
        <v>530</v>
      </c>
      <c r="C518" s="144">
        <v>265</v>
      </c>
      <c r="D518" s="93" t="s">
        <v>20</v>
      </c>
      <c r="E518" s="93" t="s">
        <v>59</v>
      </c>
      <c r="F518" s="93">
        <v>1.65</v>
      </c>
      <c r="G518" s="93">
        <v>0.09</v>
      </c>
      <c r="H518" s="93">
        <v>8.94</v>
      </c>
      <c r="I518" s="88">
        <f>VLOOKUP(D518,'MHO-Analyse'!$C$2:$D$11,2,TRUE)</f>
        <v>190</v>
      </c>
      <c r="J518" s="88">
        <f t="shared" si="8"/>
        <v>13.986111111111111</v>
      </c>
    </row>
    <row r="519" spans="1:10" x14ac:dyDescent="0.2">
      <c r="A519" s="94">
        <v>3401818</v>
      </c>
      <c r="B519" s="93" t="s">
        <v>531</v>
      </c>
      <c r="C519" s="144">
        <v>263</v>
      </c>
      <c r="D519" s="93" t="s">
        <v>20</v>
      </c>
      <c r="E519" s="93" t="s">
        <v>10</v>
      </c>
      <c r="F519" s="93">
        <v>32</v>
      </c>
      <c r="G519" s="93">
        <v>3.3</v>
      </c>
      <c r="H519" s="93">
        <v>2264.9</v>
      </c>
      <c r="I519" s="88">
        <f>VLOOKUP(D519,'MHO-Analyse'!$C$2:$D$11,2,TRUE)</f>
        <v>190</v>
      </c>
      <c r="J519" s="88">
        <f t="shared" si="8"/>
        <v>13.880555555555556</v>
      </c>
    </row>
    <row r="520" spans="1:10" x14ac:dyDescent="0.2">
      <c r="A520" s="94">
        <v>5635613</v>
      </c>
      <c r="B520" s="93" t="s">
        <v>532</v>
      </c>
      <c r="C520" s="144">
        <v>263</v>
      </c>
      <c r="D520" s="93" t="s">
        <v>16</v>
      </c>
      <c r="E520" s="93" t="s">
        <v>59</v>
      </c>
      <c r="F520" s="93">
        <v>3.47</v>
      </c>
      <c r="G520" s="93">
        <v>6.9</v>
      </c>
      <c r="H520" s="93">
        <v>636.5</v>
      </c>
      <c r="I520" s="88">
        <f>VLOOKUP(D520,'MHO-Analyse'!$C$2:$D$11,2,TRUE)</f>
        <v>304</v>
      </c>
      <c r="J520" s="88">
        <f t="shared" si="8"/>
        <v>22.20888888888889</v>
      </c>
    </row>
    <row r="521" spans="1:10" x14ac:dyDescent="0.2">
      <c r="A521" s="94">
        <v>9254093</v>
      </c>
      <c r="B521" s="93" t="s">
        <v>533</v>
      </c>
      <c r="C521" s="144">
        <v>263</v>
      </c>
      <c r="D521" s="93" t="s">
        <v>12</v>
      </c>
      <c r="E521" s="93" t="s">
        <v>32</v>
      </c>
      <c r="F521" s="93">
        <v>0.4</v>
      </c>
      <c r="G521" s="93">
        <v>0.6</v>
      </c>
      <c r="H521" s="93">
        <v>76.709999999999994</v>
      </c>
      <c r="I521" s="88">
        <f>VLOOKUP(D521,'MHO-Analyse'!$C$2:$D$11,2,TRUE)</f>
        <v>254.6</v>
      </c>
      <c r="J521" s="88">
        <f t="shared" si="8"/>
        <v>18.599944444444446</v>
      </c>
    </row>
    <row r="522" spans="1:10" x14ac:dyDescent="0.2">
      <c r="A522" s="94">
        <v>3351504</v>
      </c>
      <c r="B522" s="93" t="s">
        <v>534</v>
      </c>
      <c r="C522" s="144">
        <v>262</v>
      </c>
      <c r="D522" s="93" t="s">
        <v>16</v>
      </c>
      <c r="E522" s="93" t="s">
        <v>32</v>
      </c>
      <c r="F522" s="93">
        <v>1.4</v>
      </c>
      <c r="G522" s="93">
        <v>3.56</v>
      </c>
      <c r="H522" s="93">
        <v>485.41</v>
      </c>
      <c r="I522" s="88">
        <f>VLOOKUP(D522,'MHO-Analyse'!$C$2:$D$11,2,TRUE)</f>
        <v>304</v>
      </c>
      <c r="J522" s="88">
        <f t="shared" si="8"/>
        <v>22.124444444444446</v>
      </c>
    </row>
    <row r="523" spans="1:10" x14ac:dyDescent="0.2">
      <c r="A523" s="94">
        <v>9508542</v>
      </c>
      <c r="B523" s="93" t="s">
        <v>535</v>
      </c>
      <c r="C523" s="144">
        <v>261</v>
      </c>
      <c r="D523" s="93" t="s">
        <v>16</v>
      </c>
      <c r="E523" s="93" t="s">
        <v>65</v>
      </c>
      <c r="F523" s="93">
        <v>0.86</v>
      </c>
      <c r="G523" s="93">
        <v>0.41</v>
      </c>
      <c r="H523" s="93">
        <v>98.67</v>
      </c>
      <c r="I523" s="88">
        <f>VLOOKUP(D523,'MHO-Analyse'!$C$2:$D$11,2,TRUE)</f>
        <v>304</v>
      </c>
      <c r="J523" s="88">
        <f t="shared" si="8"/>
        <v>22.04</v>
      </c>
    </row>
    <row r="524" spans="1:10" x14ac:dyDescent="0.2">
      <c r="A524" s="94">
        <v>4501674</v>
      </c>
      <c r="B524" s="93" t="s">
        <v>536</v>
      </c>
      <c r="C524" s="144">
        <v>260</v>
      </c>
      <c r="D524" s="93" t="s">
        <v>20</v>
      </c>
      <c r="E524" s="93" t="s">
        <v>65</v>
      </c>
      <c r="F524" s="93">
        <v>0</v>
      </c>
      <c r="G524" s="93">
        <v>0.35</v>
      </c>
      <c r="H524" s="93">
        <v>34</v>
      </c>
      <c r="I524" s="88">
        <f>VLOOKUP(D524,'MHO-Analyse'!$C$2:$D$11,2,TRUE)</f>
        <v>190</v>
      </c>
      <c r="J524" s="88">
        <f t="shared" si="8"/>
        <v>13.722222222222221</v>
      </c>
    </row>
    <row r="525" spans="1:10" x14ac:dyDescent="0.2">
      <c r="A525" s="94">
        <v>7011545</v>
      </c>
      <c r="B525" s="93" t="s">
        <v>537</v>
      </c>
      <c r="C525" s="144">
        <v>260</v>
      </c>
      <c r="D525" s="93" t="s">
        <v>82</v>
      </c>
      <c r="E525" s="93" t="s">
        <v>59</v>
      </c>
      <c r="F525" s="93">
        <v>21.17</v>
      </c>
      <c r="G525" s="93">
        <v>8.25</v>
      </c>
      <c r="H525" s="93">
        <v>200.55</v>
      </c>
      <c r="I525" s="88">
        <f>VLOOKUP(D525,'MHO-Analyse'!$C$2:$D$11,2,TRUE)</f>
        <v>228</v>
      </c>
      <c r="J525" s="88">
        <f t="shared" si="8"/>
        <v>16.466666666666665</v>
      </c>
    </row>
    <row r="526" spans="1:10" x14ac:dyDescent="0.2">
      <c r="A526" s="94">
        <v>1150766</v>
      </c>
      <c r="B526" s="93" t="s">
        <v>538</v>
      </c>
      <c r="C526" s="144">
        <v>259</v>
      </c>
      <c r="D526" s="93" t="s">
        <v>79</v>
      </c>
      <c r="E526" s="93" t="s">
        <v>59</v>
      </c>
      <c r="F526" s="93">
        <v>0.03</v>
      </c>
      <c r="G526" s="93">
        <v>0.03</v>
      </c>
      <c r="H526" s="93">
        <v>5.58</v>
      </c>
      <c r="I526" s="88">
        <f>VLOOKUP(D526,'MHO-Analyse'!$C$2:$D$11,2,TRUE)</f>
        <v>380</v>
      </c>
      <c r="J526" s="88">
        <f t="shared" si="8"/>
        <v>27.338888888888889</v>
      </c>
    </row>
    <row r="527" spans="1:10" x14ac:dyDescent="0.2">
      <c r="A527" s="94">
        <v>2003369</v>
      </c>
      <c r="B527" s="93" t="s">
        <v>539</v>
      </c>
      <c r="C527" s="144">
        <v>259</v>
      </c>
      <c r="D527" s="93" t="s">
        <v>12</v>
      </c>
      <c r="E527" s="93" t="s">
        <v>59</v>
      </c>
      <c r="F527" s="93">
        <v>5.56</v>
      </c>
      <c r="G527" s="93">
        <v>4.96</v>
      </c>
      <c r="H527" s="93">
        <v>298.74</v>
      </c>
      <c r="I527" s="88">
        <f>VLOOKUP(D527,'MHO-Analyse'!$C$2:$D$11,2,TRUE)</f>
        <v>254.6</v>
      </c>
      <c r="J527" s="88">
        <f t="shared" si="8"/>
        <v>18.317055555555555</v>
      </c>
    </row>
    <row r="528" spans="1:10" x14ac:dyDescent="0.2">
      <c r="A528" s="94">
        <v>2252434</v>
      </c>
      <c r="B528" s="93" t="s">
        <v>540</v>
      </c>
      <c r="C528" s="144">
        <v>259</v>
      </c>
      <c r="D528" s="93" t="s">
        <v>41</v>
      </c>
      <c r="E528" s="93" t="s">
        <v>59</v>
      </c>
      <c r="F528" s="93">
        <v>30.6</v>
      </c>
      <c r="G528" s="93">
        <v>1.52</v>
      </c>
      <c r="H528" s="93">
        <v>206.29</v>
      </c>
      <c r="I528" s="88">
        <f>VLOOKUP(D528,'MHO-Analyse'!$C$2:$D$11,2,TRUE)</f>
        <v>205.2</v>
      </c>
      <c r="J528" s="88">
        <f t="shared" si="8"/>
        <v>14.762999999999998</v>
      </c>
    </row>
    <row r="529" spans="1:10" x14ac:dyDescent="0.2">
      <c r="A529" s="94">
        <v>3418032</v>
      </c>
      <c r="B529" s="93" t="s">
        <v>541</v>
      </c>
      <c r="C529" s="144">
        <v>259</v>
      </c>
      <c r="D529" s="93" t="s">
        <v>16</v>
      </c>
      <c r="E529" s="93" t="s">
        <v>32</v>
      </c>
      <c r="F529" s="93">
        <v>12</v>
      </c>
      <c r="G529" s="93">
        <v>8.74</v>
      </c>
      <c r="H529" s="93">
        <v>191.94</v>
      </c>
      <c r="I529" s="88">
        <f>VLOOKUP(D529,'MHO-Analyse'!$C$2:$D$11,2,TRUE)</f>
        <v>304</v>
      </c>
      <c r="J529" s="88">
        <f t="shared" si="8"/>
        <v>21.871111111111112</v>
      </c>
    </row>
    <row r="530" spans="1:10" x14ac:dyDescent="0.2">
      <c r="A530" s="94">
        <v>4304822</v>
      </c>
      <c r="B530" s="93" t="s">
        <v>542</v>
      </c>
      <c r="C530" s="144">
        <v>259</v>
      </c>
      <c r="D530" s="93" t="s">
        <v>41</v>
      </c>
      <c r="E530" s="93" t="s">
        <v>32</v>
      </c>
      <c r="F530" s="93">
        <v>21.94</v>
      </c>
      <c r="G530" s="93">
        <v>5.36</v>
      </c>
      <c r="H530" s="93">
        <v>2521.83</v>
      </c>
      <c r="I530" s="88">
        <f>VLOOKUP(D530,'MHO-Analyse'!$C$2:$D$11,2,TRUE)</f>
        <v>205.2</v>
      </c>
      <c r="J530" s="88">
        <f t="shared" si="8"/>
        <v>14.762999999999998</v>
      </c>
    </row>
    <row r="531" spans="1:10" x14ac:dyDescent="0.2">
      <c r="A531" s="94">
        <v>5110187</v>
      </c>
      <c r="B531" s="93" t="s">
        <v>543</v>
      </c>
      <c r="C531" s="144">
        <v>259</v>
      </c>
      <c r="D531" s="93" t="s">
        <v>20</v>
      </c>
      <c r="E531" s="93" t="s">
        <v>32</v>
      </c>
      <c r="F531" s="93">
        <v>0.01</v>
      </c>
      <c r="G531" s="93">
        <v>7.0000000000000007E-2</v>
      </c>
      <c r="H531" s="93">
        <v>10.31</v>
      </c>
      <c r="I531" s="88">
        <f>VLOOKUP(D531,'MHO-Analyse'!$C$2:$D$11,2,TRUE)</f>
        <v>190</v>
      </c>
      <c r="J531" s="88">
        <f t="shared" si="8"/>
        <v>13.669444444444444</v>
      </c>
    </row>
    <row r="532" spans="1:10" x14ac:dyDescent="0.2">
      <c r="A532" s="94">
        <v>8254726</v>
      </c>
      <c r="B532" s="93" t="s">
        <v>544</v>
      </c>
      <c r="C532" s="144">
        <v>258</v>
      </c>
      <c r="D532" s="93" t="s">
        <v>20</v>
      </c>
      <c r="E532" s="93" t="s">
        <v>10</v>
      </c>
      <c r="F532" s="93">
        <v>4.32</v>
      </c>
      <c r="G532" s="93">
        <v>1.5</v>
      </c>
      <c r="H532" s="93">
        <v>2046.35</v>
      </c>
      <c r="I532" s="88">
        <f>VLOOKUP(D532,'MHO-Analyse'!$C$2:$D$11,2,TRUE)</f>
        <v>190</v>
      </c>
      <c r="J532" s="88">
        <f t="shared" si="8"/>
        <v>13.616666666666667</v>
      </c>
    </row>
    <row r="533" spans="1:10" x14ac:dyDescent="0.2">
      <c r="A533" s="94">
        <v>9253102</v>
      </c>
      <c r="B533" s="93" t="s">
        <v>545</v>
      </c>
      <c r="C533" s="144">
        <v>258</v>
      </c>
      <c r="D533" s="93" t="s">
        <v>12</v>
      </c>
      <c r="E533" s="93" t="s">
        <v>32</v>
      </c>
      <c r="F533" s="93">
        <v>0.91</v>
      </c>
      <c r="G533" s="93">
        <v>1.2</v>
      </c>
      <c r="H533" s="93">
        <v>51.39</v>
      </c>
      <c r="I533" s="88">
        <f>VLOOKUP(D533,'MHO-Analyse'!$C$2:$D$11,2,TRUE)</f>
        <v>254.6</v>
      </c>
      <c r="J533" s="88">
        <f t="shared" si="8"/>
        <v>18.246333333333332</v>
      </c>
    </row>
    <row r="534" spans="1:10" x14ac:dyDescent="0.2">
      <c r="A534" s="94">
        <v>2041926</v>
      </c>
      <c r="B534" s="93" t="s">
        <v>546</v>
      </c>
      <c r="C534" s="144">
        <v>257</v>
      </c>
      <c r="D534" s="93" t="s">
        <v>16</v>
      </c>
      <c r="E534" s="93" t="s">
        <v>32</v>
      </c>
      <c r="F534" s="93">
        <v>72</v>
      </c>
      <c r="G534" s="93">
        <v>29.5</v>
      </c>
      <c r="H534" s="93">
        <v>1724.19</v>
      </c>
      <c r="I534" s="88">
        <f>VLOOKUP(D534,'MHO-Analyse'!$C$2:$D$11,2,TRUE)</f>
        <v>304</v>
      </c>
      <c r="J534" s="88">
        <f t="shared" si="8"/>
        <v>21.702222222222222</v>
      </c>
    </row>
    <row r="535" spans="1:10" x14ac:dyDescent="0.2">
      <c r="A535" s="94">
        <v>8362117</v>
      </c>
      <c r="B535" s="93" t="s">
        <v>547</v>
      </c>
      <c r="C535" s="144">
        <v>256</v>
      </c>
      <c r="D535" s="93" t="s">
        <v>20</v>
      </c>
      <c r="E535" s="93" t="s">
        <v>32</v>
      </c>
      <c r="F535" s="93">
        <v>0.79</v>
      </c>
      <c r="G535" s="93">
        <v>0.1</v>
      </c>
      <c r="H535" s="93">
        <v>8.01</v>
      </c>
      <c r="I535" s="88">
        <f>VLOOKUP(D535,'MHO-Analyse'!$C$2:$D$11,2,TRUE)</f>
        <v>190</v>
      </c>
      <c r="J535" s="88">
        <f t="shared" si="8"/>
        <v>13.511111111111111</v>
      </c>
    </row>
    <row r="536" spans="1:10" x14ac:dyDescent="0.2">
      <c r="A536" s="94">
        <v>3413121</v>
      </c>
      <c r="B536" s="93" t="s">
        <v>548</v>
      </c>
      <c r="C536" s="144">
        <v>255</v>
      </c>
      <c r="D536" s="93" t="s">
        <v>20</v>
      </c>
      <c r="E536" s="93" t="s">
        <v>32</v>
      </c>
      <c r="F536" s="93">
        <v>8.09</v>
      </c>
      <c r="G536" s="93">
        <v>0.52</v>
      </c>
      <c r="H536" s="93">
        <v>253.26</v>
      </c>
      <c r="I536" s="88">
        <f>VLOOKUP(D536,'MHO-Analyse'!$C$2:$D$11,2,TRUE)</f>
        <v>190</v>
      </c>
      <c r="J536" s="88">
        <f t="shared" si="8"/>
        <v>13.458333333333334</v>
      </c>
    </row>
    <row r="537" spans="1:10" x14ac:dyDescent="0.2">
      <c r="A537" s="94">
        <v>9253628</v>
      </c>
      <c r="B537" s="93" t="s">
        <v>549</v>
      </c>
      <c r="C537" s="144">
        <v>255</v>
      </c>
      <c r="D537" s="93" t="s">
        <v>12</v>
      </c>
      <c r="E537" s="93" t="s">
        <v>32</v>
      </c>
      <c r="F537" s="93">
        <v>1.3</v>
      </c>
      <c r="G537" s="93">
        <v>1.4</v>
      </c>
      <c r="H537" s="93">
        <v>48.74</v>
      </c>
      <c r="I537" s="88">
        <f>VLOOKUP(D537,'MHO-Analyse'!$C$2:$D$11,2,TRUE)</f>
        <v>254.6</v>
      </c>
      <c r="J537" s="88">
        <f t="shared" si="8"/>
        <v>18.034166666666668</v>
      </c>
    </row>
    <row r="538" spans="1:10" x14ac:dyDescent="0.2">
      <c r="A538" s="94">
        <v>6200651</v>
      </c>
      <c r="B538" s="93" t="s">
        <v>550</v>
      </c>
      <c r="C538" s="144">
        <v>254</v>
      </c>
      <c r="D538" s="93" t="s">
        <v>20</v>
      </c>
      <c r="E538" s="93" t="s">
        <v>65</v>
      </c>
      <c r="F538" s="93">
        <v>5.72</v>
      </c>
      <c r="G538" s="93">
        <v>0.36</v>
      </c>
      <c r="H538" s="93">
        <v>48.32</v>
      </c>
      <c r="I538" s="88">
        <f>VLOOKUP(D538,'MHO-Analyse'!$C$2:$D$11,2,TRUE)</f>
        <v>190</v>
      </c>
      <c r="J538" s="88">
        <f t="shared" si="8"/>
        <v>13.405555555555555</v>
      </c>
    </row>
    <row r="539" spans="1:10" x14ac:dyDescent="0.2">
      <c r="A539" s="94">
        <v>7011539</v>
      </c>
      <c r="B539" s="93" t="s">
        <v>551</v>
      </c>
      <c r="C539" s="144">
        <v>254</v>
      </c>
      <c r="D539" s="93" t="s">
        <v>82</v>
      </c>
      <c r="E539" s="93" t="s">
        <v>65</v>
      </c>
      <c r="F539" s="93">
        <v>8.84</v>
      </c>
      <c r="G539" s="93">
        <v>3.35</v>
      </c>
      <c r="H539" s="93">
        <v>119.28</v>
      </c>
      <c r="I539" s="88">
        <f>VLOOKUP(D539,'MHO-Analyse'!$C$2:$D$11,2,TRUE)</f>
        <v>228</v>
      </c>
      <c r="J539" s="88">
        <f t="shared" si="8"/>
        <v>16.086666666666666</v>
      </c>
    </row>
    <row r="540" spans="1:10" x14ac:dyDescent="0.2">
      <c r="A540" s="94">
        <v>2351864</v>
      </c>
      <c r="B540" s="93" t="s">
        <v>552</v>
      </c>
      <c r="C540" s="144">
        <v>253</v>
      </c>
      <c r="D540" s="93" t="s">
        <v>16</v>
      </c>
      <c r="E540" s="93" t="s">
        <v>32</v>
      </c>
      <c r="F540" s="93">
        <v>50.5</v>
      </c>
      <c r="G540" s="93">
        <v>5.7</v>
      </c>
      <c r="H540" s="93">
        <v>755.34</v>
      </c>
      <c r="I540" s="88">
        <f>VLOOKUP(D540,'MHO-Analyse'!$C$2:$D$11,2,TRUE)</f>
        <v>304</v>
      </c>
      <c r="J540" s="88">
        <f t="shared" si="8"/>
        <v>21.364444444444445</v>
      </c>
    </row>
    <row r="541" spans="1:10" x14ac:dyDescent="0.2">
      <c r="A541" s="94">
        <v>9253384</v>
      </c>
      <c r="B541" s="93" t="s">
        <v>553</v>
      </c>
      <c r="C541" s="144">
        <v>253</v>
      </c>
      <c r="D541" s="93" t="s">
        <v>12</v>
      </c>
      <c r="E541" s="93" t="s">
        <v>59</v>
      </c>
      <c r="F541" s="93">
        <v>0.25</v>
      </c>
      <c r="G541" s="93">
        <v>0.2</v>
      </c>
      <c r="H541" s="93">
        <v>17.91</v>
      </c>
      <c r="I541" s="88">
        <f>VLOOKUP(D541,'MHO-Analyse'!$C$2:$D$11,2,TRUE)</f>
        <v>254.6</v>
      </c>
      <c r="J541" s="88">
        <f t="shared" si="8"/>
        <v>17.892722222222222</v>
      </c>
    </row>
    <row r="542" spans="1:10" x14ac:dyDescent="0.2">
      <c r="A542" s="94">
        <v>3418024</v>
      </c>
      <c r="B542" s="93" t="s">
        <v>554</v>
      </c>
      <c r="C542" s="144">
        <v>252</v>
      </c>
      <c r="D542" s="93" t="s">
        <v>16</v>
      </c>
      <c r="E542" s="93" t="s">
        <v>65</v>
      </c>
      <c r="F542" s="93">
        <v>1</v>
      </c>
      <c r="G542" s="93">
        <v>0.7</v>
      </c>
      <c r="H542" s="93">
        <v>34.72</v>
      </c>
      <c r="I542" s="88">
        <f>VLOOKUP(D542,'MHO-Analyse'!$C$2:$D$11,2,TRUE)</f>
        <v>304</v>
      </c>
      <c r="J542" s="88">
        <f t="shared" si="8"/>
        <v>21.28</v>
      </c>
    </row>
    <row r="543" spans="1:10" x14ac:dyDescent="0.2">
      <c r="A543" s="94">
        <v>5112689</v>
      </c>
      <c r="B543" s="93" t="s">
        <v>555</v>
      </c>
      <c r="C543" s="144">
        <v>252</v>
      </c>
      <c r="D543" s="93" t="s">
        <v>20</v>
      </c>
      <c r="E543" s="93" t="s">
        <v>59</v>
      </c>
      <c r="F543" s="93">
        <v>0.7</v>
      </c>
      <c r="G543" s="93">
        <v>0.09</v>
      </c>
      <c r="H543" s="93">
        <v>102.77</v>
      </c>
      <c r="I543" s="88">
        <f>VLOOKUP(D543,'MHO-Analyse'!$C$2:$D$11,2,TRUE)</f>
        <v>190</v>
      </c>
      <c r="J543" s="88">
        <f t="shared" si="8"/>
        <v>13.3</v>
      </c>
    </row>
    <row r="544" spans="1:10" x14ac:dyDescent="0.2">
      <c r="A544" s="94">
        <v>3025973</v>
      </c>
      <c r="B544" s="93" t="s">
        <v>556</v>
      </c>
      <c r="C544" s="144">
        <v>251</v>
      </c>
      <c r="D544" s="93" t="s">
        <v>41</v>
      </c>
      <c r="E544" s="93" t="s">
        <v>32</v>
      </c>
      <c r="F544" s="93">
        <v>20</v>
      </c>
      <c r="G544" s="93">
        <v>2</v>
      </c>
      <c r="H544" s="93">
        <v>162.97999999999999</v>
      </c>
      <c r="I544" s="88">
        <f>VLOOKUP(D544,'MHO-Analyse'!$C$2:$D$11,2,TRUE)</f>
        <v>205.2</v>
      </c>
      <c r="J544" s="88">
        <f t="shared" si="8"/>
        <v>14.306999999999999</v>
      </c>
    </row>
    <row r="545" spans="1:10" x14ac:dyDescent="0.2">
      <c r="A545" s="94">
        <v>6189308</v>
      </c>
      <c r="B545" s="93" t="s">
        <v>557</v>
      </c>
      <c r="C545" s="144">
        <v>251</v>
      </c>
      <c r="D545" s="93" t="s">
        <v>20</v>
      </c>
      <c r="E545" s="93" t="s">
        <v>32</v>
      </c>
      <c r="F545" s="93">
        <v>97.1</v>
      </c>
      <c r="G545" s="93">
        <v>31.5</v>
      </c>
      <c r="H545" s="93">
        <v>1965.29</v>
      </c>
      <c r="I545" s="88">
        <f>VLOOKUP(D545,'MHO-Analyse'!$C$2:$D$11,2,TRUE)</f>
        <v>190</v>
      </c>
      <c r="J545" s="88">
        <f t="shared" si="8"/>
        <v>13.247222222222222</v>
      </c>
    </row>
    <row r="546" spans="1:10" x14ac:dyDescent="0.2">
      <c r="A546" s="94">
        <v>8370034</v>
      </c>
      <c r="B546" s="93" t="s">
        <v>558</v>
      </c>
      <c r="C546" s="144">
        <v>251</v>
      </c>
      <c r="D546" s="93" t="s">
        <v>20</v>
      </c>
      <c r="E546" s="93" t="s">
        <v>32</v>
      </c>
      <c r="F546" s="93">
        <v>0.9</v>
      </c>
      <c r="G546" s="93">
        <v>0.1</v>
      </c>
      <c r="H546" s="93">
        <v>8.16</v>
      </c>
      <c r="I546" s="88">
        <f>VLOOKUP(D546,'MHO-Analyse'!$C$2:$D$11,2,TRUE)</f>
        <v>190</v>
      </c>
      <c r="J546" s="88">
        <f t="shared" si="8"/>
        <v>13.247222222222222</v>
      </c>
    </row>
    <row r="547" spans="1:10" x14ac:dyDescent="0.2">
      <c r="A547" s="94">
        <v>3356188</v>
      </c>
      <c r="B547" s="93" t="s">
        <v>559</v>
      </c>
      <c r="C547" s="144">
        <v>250</v>
      </c>
      <c r="D547" s="93" t="s">
        <v>16</v>
      </c>
      <c r="E547" s="93" t="s">
        <v>59</v>
      </c>
      <c r="F547" s="93">
        <v>2.52</v>
      </c>
      <c r="G547" s="93">
        <v>2.52</v>
      </c>
      <c r="H547" s="93">
        <v>215.64</v>
      </c>
      <c r="I547" s="88">
        <f>VLOOKUP(D547,'MHO-Analyse'!$C$2:$D$11,2,TRUE)</f>
        <v>304</v>
      </c>
      <c r="J547" s="88">
        <f t="shared" si="8"/>
        <v>21.111111111111111</v>
      </c>
    </row>
    <row r="548" spans="1:10" x14ac:dyDescent="0.2">
      <c r="A548" s="94">
        <v>3521055</v>
      </c>
      <c r="B548" s="93" t="s">
        <v>560</v>
      </c>
      <c r="C548" s="144">
        <v>250</v>
      </c>
      <c r="D548" s="93" t="s">
        <v>16</v>
      </c>
      <c r="E548" s="93" t="s">
        <v>32</v>
      </c>
      <c r="F548" s="93">
        <v>0.2</v>
      </c>
      <c r="G548" s="93">
        <v>2.08</v>
      </c>
      <c r="H548" s="93">
        <v>48.62</v>
      </c>
      <c r="I548" s="88">
        <f>VLOOKUP(D548,'MHO-Analyse'!$C$2:$D$11,2,TRUE)</f>
        <v>304</v>
      </c>
      <c r="J548" s="88">
        <f t="shared" si="8"/>
        <v>21.111111111111111</v>
      </c>
    </row>
    <row r="549" spans="1:10" x14ac:dyDescent="0.2">
      <c r="A549" s="94">
        <v>5521301</v>
      </c>
      <c r="B549" s="93" t="s">
        <v>561</v>
      </c>
      <c r="C549" s="144">
        <v>250</v>
      </c>
      <c r="D549" s="93" t="s">
        <v>12</v>
      </c>
      <c r="E549" s="93" t="s">
        <v>32</v>
      </c>
      <c r="F549" s="93">
        <v>10.75</v>
      </c>
      <c r="G549" s="93">
        <v>5.0999999999999996</v>
      </c>
      <c r="H549" s="93">
        <v>316.01</v>
      </c>
      <c r="I549" s="88">
        <f>VLOOKUP(D549,'MHO-Analyse'!$C$2:$D$11,2,TRUE)</f>
        <v>254.6</v>
      </c>
      <c r="J549" s="88">
        <f t="shared" si="8"/>
        <v>17.680555555555557</v>
      </c>
    </row>
    <row r="550" spans="1:10" x14ac:dyDescent="0.2">
      <c r="A550" s="94">
        <v>5002601</v>
      </c>
      <c r="B550" s="93" t="s">
        <v>562</v>
      </c>
      <c r="C550" s="144">
        <v>249</v>
      </c>
      <c r="D550" s="93" t="s">
        <v>16</v>
      </c>
      <c r="E550" s="93" t="s">
        <v>59</v>
      </c>
      <c r="F550" s="93">
        <v>0.53</v>
      </c>
      <c r="G550" s="93">
        <v>0.3</v>
      </c>
      <c r="H550" s="93">
        <v>42.38</v>
      </c>
      <c r="I550" s="88">
        <f>VLOOKUP(D550,'MHO-Analyse'!$C$2:$D$11,2,TRUE)</f>
        <v>304</v>
      </c>
      <c r="J550" s="88">
        <f t="shared" si="8"/>
        <v>21.026666666666667</v>
      </c>
    </row>
    <row r="551" spans="1:10" x14ac:dyDescent="0.2">
      <c r="A551" s="94">
        <v>6198853</v>
      </c>
      <c r="B551" s="93" t="s">
        <v>563</v>
      </c>
      <c r="C551" s="144">
        <v>249</v>
      </c>
      <c r="D551" s="93" t="s">
        <v>41</v>
      </c>
      <c r="E551" s="93" t="s">
        <v>65</v>
      </c>
      <c r="F551" s="93">
        <v>2.34</v>
      </c>
      <c r="G551" s="93">
        <v>0.42</v>
      </c>
      <c r="H551" s="93">
        <v>51.27</v>
      </c>
      <c r="I551" s="88">
        <f>VLOOKUP(D551,'MHO-Analyse'!$C$2:$D$11,2,TRUE)</f>
        <v>205.2</v>
      </c>
      <c r="J551" s="88">
        <f t="shared" si="8"/>
        <v>14.193</v>
      </c>
    </row>
    <row r="552" spans="1:10" x14ac:dyDescent="0.2">
      <c r="A552" s="94">
        <v>9254113</v>
      </c>
      <c r="B552" s="93" t="s">
        <v>564</v>
      </c>
      <c r="C552" s="144">
        <v>249</v>
      </c>
      <c r="D552" s="93" t="s">
        <v>12</v>
      </c>
      <c r="E552" s="93" t="s">
        <v>10</v>
      </c>
      <c r="F552" s="93">
        <v>0.2</v>
      </c>
      <c r="G552" s="93">
        <v>0.1</v>
      </c>
      <c r="H552" s="93">
        <v>142.94999999999999</v>
      </c>
      <c r="I552" s="88">
        <f>VLOOKUP(D552,'MHO-Analyse'!$C$2:$D$11,2,TRUE)</f>
        <v>254.6</v>
      </c>
      <c r="J552" s="88">
        <f t="shared" si="8"/>
        <v>17.609833333333334</v>
      </c>
    </row>
    <row r="553" spans="1:10" x14ac:dyDescent="0.2">
      <c r="A553" s="94">
        <v>2251559</v>
      </c>
      <c r="B553" s="93" t="s">
        <v>565</v>
      </c>
      <c r="C553" s="144">
        <v>248</v>
      </c>
      <c r="D553" s="93" t="s">
        <v>41</v>
      </c>
      <c r="E553" s="93" t="s">
        <v>59</v>
      </c>
      <c r="F553" s="93">
        <v>12</v>
      </c>
      <c r="G553" s="93">
        <v>1.71</v>
      </c>
      <c r="H553" s="93">
        <v>174.77</v>
      </c>
      <c r="I553" s="88">
        <f>VLOOKUP(D553,'MHO-Analyse'!$C$2:$D$11,2,TRUE)</f>
        <v>205.2</v>
      </c>
      <c r="J553" s="88">
        <f t="shared" si="8"/>
        <v>14.135999999999999</v>
      </c>
    </row>
    <row r="554" spans="1:10" x14ac:dyDescent="0.2">
      <c r="A554" s="94">
        <v>3401055</v>
      </c>
      <c r="B554" s="93" t="s">
        <v>566</v>
      </c>
      <c r="C554" s="144">
        <v>248</v>
      </c>
      <c r="D554" s="93" t="s">
        <v>12</v>
      </c>
      <c r="E554" s="93" t="s">
        <v>32</v>
      </c>
      <c r="F554" s="93">
        <v>10.199999999999999</v>
      </c>
      <c r="G554" s="93">
        <v>4.4000000000000004</v>
      </c>
      <c r="H554" s="93">
        <v>695.67</v>
      </c>
      <c r="I554" s="88">
        <f>VLOOKUP(D554,'MHO-Analyse'!$C$2:$D$11,2,TRUE)</f>
        <v>254.6</v>
      </c>
      <c r="J554" s="88">
        <f t="shared" si="8"/>
        <v>17.539111111111112</v>
      </c>
    </row>
    <row r="555" spans="1:10" x14ac:dyDescent="0.2">
      <c r="A555" s="94">
        <v>9254088</v>
      </c>
      <c r="B555" s="93" t="s">
        <v>567</v>
      </c>
      <c r="C555" s="144">
        <v>248</v>
      </c>
      <c r="D555" s="93" t="s">
        <v>12</v>
      </c>
      <c r="E555" s="93" t="s">
        <v>32</v>
      </c>
      <c r="F555" s="93">
        <v>0.5</v>
      </c>
      <c r="G555" s="93">
        <v>0.3</v>
      </c>
      <c r="H555" s="93">
        <v>29.39</v>
      </c>
      <c r="I555" s="88">
        <f>VLOOKUP(D555,'MHO-Analyse'!$C$2:$D$11,2,TRUE)</f>
        <v>254.6</v>
      </c>
      <c r="J555" s="88">
        <f t="shared" si="8"/>
        <v>17.539111111111112</v>
      </c>
    </row>
    <row r="556" spans="1:10" x14ac:dyDescent="0.2">
      <c r="A556" s="94">
        <v>9300686</v>
      </c>
      <c r="B556" s="93" t="s">
        <v>568</v>
      </c>
      <c r="C556" s="144">
        <v>248</v>
      </c>
      <c r="D556" s="93" t="s">
        <v>16</v>
      </c>
      <c r="E556" s="93" t="s">
        <v>10</v>
      </c>
      <c r="F556" s="93">
        <v>5.0999999999999996</v>
      </c>
      <c r="G556" s="93">
        <v>4.75</v>
      </c>
      <c r="H556" s="93">
        <v>272.18</v>
      </c>
      <c r="I556" s="88">
        <f>VLOOKUP(D556,'MHO-Analyse'!$C$2:$D$11,2,TRUE)</f>
        <v>304</v>
      </c>
      <c r="J556" s="88">
        <f t="shared" si="8"/>
        <v>20.942222222222224</v>
      </c>
    </row>
    <row r="557" spans="1:10" x14ac:dyDescent="0.2">
      <c r="A557" s="94">
        <v>2212258</v>
      </c>
      <c r="B557" s="93" t="s">
        <v>569</v>
      </c>
      <c r="C557" s="144">
        <v>247</v>
      </c>
      <c r="D557" s="93" t="s">
        <v>41</v>
      </c>
      <c r="E557" s="93" t="s">
        <v>59</v>
      </c>
      <c r="F557" s="93">
        <v>2.5</v>
      </c>
      <c r="G557" s="93">
        <v>0.06</v>
      </c>
      <c r="H557" s="93">
        <v>32.92</v>
      </c>
      <c r="I557" s="88">
        <f>VLOOKUP(D557,'MHO-Analyse'!$C$2:$D$11,2,TRUE)</f>
        <v>205.2</v>
      </c>
      <c r="J557" s="88">
        <f t="shared" si="8"/>
        <v>14.078999999999999</v>
      </c>
    </row>
    <row r="558" spans="1:10" x14ac:dyDescent="0.2">
      <c r="A558" s="94">
        <v>2351829</v>
      </c>
      <c r="B558" s="93" t="s">
        <v>570</v>
      </c>
      <c r="C558" s="144">
        <v>247</v>
      </c>
      <c r="D558" s="93" t="s">
        <v>41</v>
      </c>
      <c r="E558" s="93" t="s">
        <v>59</v>
      </c>
      <c r="F558" s="93">
        <v>40.5</v>
      </c>
      <c r="G558" s="93">
        <v>2.36</v>
      </c>
      <c r="H558" s="93">
        <v>335.46</v>
      </c>
      <c r="I558" s="88">
        <f>VLOOKUP(D558,'MHO-Analyse'!$C$2:$D$11,2,TRUE)</f>
        <v>205.2</v>
      </c>
      <c r="J558" s="88">
        <f t="shared" si="8"/>
        <v>14.078999999999999</v>
      </c>
    </row>
    <row r="559" spans="1:10" x14ac:dyDescent="0.2">
      <c r="A559" s="94">
        <v>3222774</v>
      </c>
      <c r="B559" s="93" t="s">
        <v>571</v>
      </c>
      <c r="C559" s="144">
        <v>247</v>
      </c>
      <c r="D559" s="93" t="s">
        <v>41</v>
      </c>
      <c r="E559" s="93" t="s">
        <v>32</v>
      </c>
      <c r="F559" s="93">
        <v>133.80000000000001</v>
      </c>
      <c r="G559" s="93">
        <v>6.15</v>
      </c>
      <c r="H559" s="93">
        <v>892.37</v>
      </c>
      <c r="I559" s="88">
        <f>VLOOKUP(D559,'MHO-Analyse'!$C$2:$D$11,2,TRUE)</f>
        <v>205.2</v>
      </c>
      <c r="J559" s="88">
        <f t="shared" si="8"/>
        <v>14.078999999999999</v>
      </c>
    </row>
    <row r="560" spans="1:10" x14ac:dyDescent="0.2">
      <c r="A560" s="94">
        <v>6090218</v>
      </c>
      <c r="B560" s="93" t="s">
        <v>572</v>
      </c>
      <c r="C560" s="144">
        <v>247</v>
      </c>
      <c r="D560" s="93" t="s">
        <v>20</v>
      </c>
      <c r="E560" s="93" t="s">
        <v>32</v>
      </c>
      <c r="F560" s="93">
        <v>80</v>
      </c>
      <c r="G560" s="93">
        <v>28.5</v>
      </c>
      <c r="H560" s="93">
        <v>1534.32</v>
      </c>
      <c r="I560" s="88">
        <f>VLOOKUP(D560,'MHO-Analyse'!$C$2:$D$11,2,TRUE)</f>
        <v>190</v>
      </c>
      <c r="J560" s="88">
        <f t="shared" si="8"/>
        <v>13.036111111111111</v>
      </c>
    </row>
    <row r="561" spans="1:10" x14ac:dyDescent="0.2">
      <c r="A561" s="94">
        <v>8442006</v>
      </c>
      <c r="B561" s="93" t="s">
        <v>573</v>
      </c>
      <c r="C561" s="144">
        <v>246</v>
      </c>
      <c r="D561" s="93" t="s">
        <v>20</v>
      </c>
      <c r="E561" s="93" t="s">
        <v>59</v>
      </c>
      <c r="F561" s="93">
        <v>88.7</v>
      </c>
      <c r="G561" s="93">
        <v>12</v>
      </c>
      <c r="H561" s="93">
        <v>429.74</v>
      </c>
      <c r="I561" s="88">
        <f>VLOOKUP(D561,'MHO-Analyse'!$C$2:$D$11,2,TRUE)</f>
        <v>190</v>
      </c>
      <c r="J561" s="88">
        <f t="shared" si="8"/>
        <v>12.983333333333333</v>
      </c>
    </row>
    <row r="562" spans="1:10" x14ac:dyDescent="0.2">
      <c r="A562" s="94">
        <v>5051704</v>
      </c>
      <c r="B562" s="93" t="s">
        <v>574</v>
      </c>
      <c r="C562" s="144">
        <v>245</v>
      </c>
      <c r="D562" s="93" t="s">
        <v>20</v>
      </c>
      <c r="E562" s="93" t="s">
        <v>32</v>
      </c>
      <c r="F562" s="93">
        <v>12.04</v>
      </c>
      <c r="G562" s="93">
        <v>3.9</v>
      </c>
      <c r="H562" s="93">
        <v>482.16</v>
      </c>
      <c r="I562" s="88">
        <f>VLOOKUP(D562,'MHO-Analyse'!$C$2:$D$11,2,TRUE)</f>
        <v>190</v>
      </c>
      <c r="J562" s="88">
        <f t="shared" si="8"/>
        <v>12.930555555555555</v>
      </c>
    </row>
    <row r="563" spans="1:10" x14ac:dyDescent="0.2">
      <c r="A563" s="94">
        <v>8020519</v>
      </c>
      <c r="B563" s="93" t="s">
        <v>575</v>
      </c>
      <c r="C563" s="144">
        <v>244</v>
      </c>
      <c r="D563" s="93" t="s">
        <v>20</v>
      </c>
      <c r="E563" s="93" t="s">
        <v>32</v>
      </c>
      <c r="F563" s="93">
        <v>431.88</v>
      </c>
      <c r="G563" s="93">
        <v>43.14</v>
      </c>
      <c r="H563" s="93">
        <v>2878.42</v>
      </c>
      <c r="I563" s="88">
        <f>VLOOKUP(D563,'MHO-Analyse'!$C$2:$D$11,2,TRUE)</f>
        <v>190</v>
      </c>
      <c r="J563" s="88">
        <f t="shared" si="8"/>
        <v>12.877777777777778</v>
      </c>
    </row>
    <row r="564" spans="1:10" x14ac:dyDescent="0.2">
      <c r="A564" s="94">
        <v>8362101</v>
      </c>
      <c r="B564" s="93" t="s">
        <v>576</v>
      </c>
      <c r="C564" s="144">
        <v>244</v>
      </c>
      <c r="D564" s="93" t="s">
        <v>20</v>
      </c>
      <c r="E564" s="93" t="s">
        <v>10</v>
      </c>
      <c r="F564" s="93">
        <v>3.97</v>
      </c>
      <c r="G564" s="93">
        <v>0.56999999999999995</v>
      </c>
      <c r="H564" s="93">
        <v>42.17</v>
      </c>
      <c r="I564" s="88">
        <f>VLOOKUP(D564,'MHO-Analyse'!$C$2:$D$11,2,TRUE)</f>
        <v>190</v>
      </c>
      <c r="J564" s="88">
        <f t="shared" si="8"/>
        <v>12.877777777777778</v>
      </c>
    </row>
    <row r="565" spans="1:10" x14ac:dyDescent="0.2">
      <c r="A565" s="94">
        <v>8362659</v>
      </c>
      <c r="B565" s="93" t="s">
        <v>577</v>
      </c>
      <c r="C565" s="144">
        <v>244</v>
      </c>
      <c r="D565" s="93" t="s">
        <v>20</v>
      </c>
      <c r="E565" s="93" t="s">
        <v>59</v>
      </c>
      <c r="F565" s="93">
        <v>1.1299999999999999</v>
      </c>
      <c r="G565" s="93">
        <v>0.25</v>
      </c>
      <c r="H565" s="93">
        <v>193.94</v>
      </c>
      <c r="I565" s="88">
        <f>VLOOKUP(D565,'MHO-Analyse'!$C$2:$D$11,2,TRUE)</f>
        <v>190</v>
      </c>
      <c r="J565" s="88">
        <f t="shared" si="8"/>
        <v>12.877777777777778</v>
      </c>
    </row>
    <row r="566" spans="1:10" x14ac:dyDescent="0.2">
      <c r="A566" s="94">
        <v>9822234</v>
      </c>
      <c r="B566" s="93" t="s">
        <v>578</v>
      </c>
      <c r="C566" s="144">
        <v>244</v>
      </c>
      <c r="D566" s="93" t="s">
        <v>16</v>
      </c>
      <c r="E566" s="93" t="s">
        <v>10</v>
      </c>
      <c r="F566" s="93">
        <v>42.8</v>
      </c>
      <c r="G566" s="93">
        <v>2.2999999999999998</v>
      </c>
      <c r="H566" s="93">
        <v>248.27</v>
      </c>
      <c r="I566" s="88">
        <f>VLOOKUP(D566,'MHO-Analyse'!$C$2:$D$11,2,TRUE)</f>
        <v>304</v>
      </c>
      <c r="J566" s="88">
        <f t="shared" si="8"/>
        <v>20.604444444444443</v>
      </c>
    </row>
    <row r="567" spans="1:10" x14ac:dyDescent="0.2">
      <c r="A567" s="94">
        <v>3222778</v>
      </c>
      <c r="B567" s="93" t="s">
        <v>571</v>
      </c>
      <c r="C567" s="144">
        <v>243</v>
      </c>
      <c r="D567" s="93" t="s">
        <v>41</v>
      </c>
      <c r="E567" s="93" t="s">
        <v>32</v>
      </c>
      <c r="F567" s="93">
        <v>133.80000000000001</v>
      </c>
      <c r="G567" s="93">
        <v>7.13</v>
      </c>
      <c r="H567" s="93">
        <v>1408.43</v>
      </c>
      <c r="I567" s="88">
        <f>VLOOKUP(D567,'MHO-Analyse'!$C$2:$D$11,2,TRUE)</f>
        <v>205.2</v>
      </c>
      <c r="J567" s="88">
        <f t="shared" si="8"/>
        <v>13.850999999999999</v>
      </c>
    </row>
    <row r="568" spans="1:10" x14ac:dyDescent="0.2">
      <c r="A568" s="94">
        <v>6070511</v>
      </c>
      <c r="B568" s="93" t="s">
        <v>579</v>
      </c>
      <c r="C568" s="144">
        <v>243</v>
      </c>
      <c r="D568" s="93" t="s">
        <v>20</v>
      </c>
      <c r="E568" s="93" t="s">
        <v>32</v>
      </c>
      <c r="F568" s="93">
        <v>93.03</v>
      </c>
      <c r="G568" s="93">
        <v>26</v>
      </c>
      <c r="H568" s="93">
        <v>1098.73</v>
      </c>
      <c r="I568" s="88">
        <f>VLOOKUP(D568,'MHO-Analyse'!$C$2:$D$11,2,TRUE)</f>
        <v>190</v>
      </c>
      <c r="J568" s="88">
        <f t="shared" si="8"/>
        <v>12.824999999999999</v>
      </c>
    </row>
    <row r="569" spans="1:10" x14ac:dyDescent="0.2">
      <c r="A569" s="94">
        <v>9253481</v>
      </c>
      <c r="B569" s="93" t="s">
        <v>580</v>
      </c>
      <c r="C569" s="144">
        <v>243</v>
      </c>
      <c r="D569" s="93" t="s">
        <v>12</v>
      </c>
      <c r="E569" s="93" t="s">
        <v>32</v>
      </c>
      <c r="F569" s="93">
        <v>0.78</v>
      </c>
      <c r="G569" s="93">
        <v>0.65</v>
      </c>
      <c r="H569" s="93">
        <v>32.85</v>
      </c>
      <c r="I569" s="88">
        <f>VLOOKUP(D569,'MHO-Analyse'!$C$2:$D$11,2,TRUE)</f>
        <v>254.6</v>
      </c>
      <c r="J569" s="88">
        <f t="shared" si="8"/>
        <v>17.185499999999998</v>
      </c>
    </row>
    <row r="570" spans="1:10" x14ac:dyDescent="0.2">
      <c r="A570" s="94">
        <v>9403051</v>
      </c>
      <c r="B570" s="93" t="s">
        <v>581</v>
      </c>
      <c r="C570" s="144">
        <v>243</v>
      </c>
      <c r="D570" s="93" t="s">
        <v>9</v>
      </c>
      <c r="E570" s="93" t="s">
        <v>32</v>
      </c>
      <c r="F570" s="93">
        <v>1.47</v>
      </c>
      <c r="G570" s="93">
        <v>1.47</v>
      </c>
      <c r="H570" s="93">
        <v>80.739999999999995</v>
      </c>
      <c r="I570" s="88">
        <f>VLOOKUP(D570,'MHO-Analyse'!$C$2:$D$11,2,TRUE)</f>
        <v>380</v>
      </c>
      <c r="J570" s="88">
        <f t="shared" si="8"/>
        <v>25.65</v>
      </c>
    </row>
    <row r="571" spans="1:10" x14ac:dyDescent="0.2">
      <c r="A571" s="94">
        <v>2041413</v>
      </c>
      <c r="B571" s="93" t="s">
        <v>582</v>
      </c>
      <c r="C571" s="144">
        <v>242</v>
      </c>
      <c r="D571" s="93" t="s">
        <v>16</v>
      </c>
      <c r="E571" s="93" t="s">
        <v>32</v>
      </c>
      <c r="F571" s="93">
        <v>10.97</v>
      </c>
      <c r="G571" s="93">
        <v>13.56</v>
      </c>
      <c r="H571" s="93">
        <v>1045.21</v>
      </c>
      <c r="I571" s="88">
        <f>VLOOKUP(D571,'MHO-Analyse'!$C$2:$D$11,2,TRUE)</f>
        <v>304</v>
      </c>
      <c r="J571" s="88">
        <f t="shared" si="8"/>
        <v>20.435555555555556</v>
      </c>
    </row>
    <row r="572" spans="1:10" x14ac:dyDescent="0.2">
      <c r="A572" s="94">
        <v>2215371</v>
      </c>
      <c r="B572" s="93" t="s">
        <v>583</v>
      </c>
      <c r="C572" s="144">
        <v>242</v>
      </c>
      <c r="D572" s="93" t="s">
        <v>41</v>
      </c>
      <c r="E572" s="93" t="s">
        <v>59</v>
      </c>
      <c r="F572" s="93">
        <v>2.2000000000000002</v>
      </c>
      <c r="G572" s="93">
        <v>0.15</v>
      </c>
      <c r="H572" s="93">
        <v>27.44</v>
      </c>
      <c r="I572" s="88">
        <f>VLOOKUP(D572,'MHO-Analyse'!$C$2:$D$11,2,TRUE)</f>
        <v>205.2</v>
      </c>
      <c r="J572" s="88">
        <f t="shared" si="8"/>
        <v>13.793999999999999</v>
      </c>
    </row>
    <row r="573" spans="1:10" x14ac:dyDescent="0.2">
      <c r="A573" s="94">
        <v>6000234</v>
      </c>
      <c r="B573" s="93" t="s">
        <v>584</v>
      </c>
      <c r="C573" s="144">
        <v>242</v>
      </c>
      <c r="D573" s="93" t="s">
        <v>20</v>
      </c>
      <c r="E573" s="93" t="s">
        <v>32</v>
      </c>
      <c r="F573" s="93">
        <v>60.09</v>
      </c>
      <c r="G573" s="93">
        <v>11.02</v>
      </c>
      <c r="H573" s="93">
        <v>849.98</v>
      </c>
      <c r="I573" s="88">
        <f>VLOOKUP(D573,'MHO-Analyse'!$C$2:$D$11,2,TRUE)</f>
        <v>190</v>
      </c>
      <c r="J573" s="88">
        <f t="shared" si="8"/>
        <v>12.772222222222222</v>
      </c>
    </row>
    <row r="574" spans="1:10" x14ac:dyDescent="0.2">
      <c r="A574" s="94">
        <v>9253434</v>
      </c>
      <c r="B574" s="93" t="s">
        <v>585</v>
      </c>
      <c r="C574" s="144">
        <v>242</v>
      </c>
      <c r="D574" s="93" t="s">
        <v>12</v>
      </c>
      <c r="E574" s="93" t="s">
        <v>32</v>
      </c>
      <c r="F574" s="93">
        <v>2.13</v>
      </c>
      <c r="G574" s="93">
        <v>5.36</v>
      </c>
      <c r="H574" s="93">
        <v>194.85</v>
      </c>
      <c r="I574" s="88">
        <f>VLOOKUP(D574,'MHO-Analyse'!$C$2:$D$11,2,TRUE)</f>
        <v>254.6</v>
      </c>
      <c r="J574" s="88">
        <f t="shared" si="8"/>
        <v>17.114777777777778</v>
      </c>
    </row>
    <row r="575" spans="1:10" x14ac:dyDescent="0.2">
      <c r="A575" s="94">
        <v>2255264</v>
      </c>
      <c r="B575" s="93" t="s">
        <v>586</v>
      </c>
      <c r="C575" s="144">
        <v>241</v>
      </c>
      <c r="D575" s="93" t="s">
        <v>41</v>
      </c>
      <c r="E575" s="93" t="s">
        <v>32</v>
      </c>
      <c r="F575" s="93">
        <v>69.58</v>
      </c>
      <c r="G575" s="93">
        <v>6.52</v>
      </c>
      <c r="H575" s="93">
        <v>1699.08</v>
      </c>
      <c r="I575" s="88">
        <f>VLOOKUP(D575,'MHO-Analyse'!$C$2:$D$11,2,TRUE)</f>
        <v>205.2</v>
      </c>
      <c r="J575" s="88">
        <f t="shared" si="8"/>
        <v>13.736999999999998</v>
      </c>
    </row>
    <row r="576" spans="1:10" x14ac:dyDescent="0.2">
      <c r="A576" s="94">
        <v>3227313</v>
      </c>
      <c r="B576" s="93" t="s">
        <v>587</v>
      </c>
      <c r="C576" s="144">
        <v>241</v>
      </c>
      <c r="D576" s="93" t="s">
        <v>41</v>
      </c>
      <c r="E576" s="93" t="s">
        <v>32</v>
      </c>
      <c r="F576" s="93">
        <v>15.45</v>
      </c>
      <c r="G576" s="93">
        <v>1.8</v>
      </c>
      <c r="H576" s="93">
        <v>699.8</v>
      </c>
      <c r="I576" s="88">
        <f>VLOOKUP(D576,'MHO-Analyse'!$C$2:$D$11,2,TRUE)</f>
        <v>205.2</v>
      </c>
      <c r="J576" s="88">
        <f t="shared" si="8"/>
        <v>13.736999999999998</v>
      </c>
    </row>
    <row r="577" spans="1:10" x14ac:dyDescent="0.2">
      <c r="A577" s="94">
        <v>6166485</v>
      </c>
      <c r="B577" s="93" t="s">
        <v>588</v>
      </c>
      <c r="C577" s="144">
        <v>241</v>
      </c>
      <c r="D577" s="93" t="s">
        <v>20</v>
      </c>
      <c r="E577" s="93" t="s">
        <v>32</v>
      </c>
      <c r="F577" s="93">
        <v>96.27</v>
      </c>
      <c r="G577" s="93">
        <v>18.100000000000001</v>
      </c>
      <c r="H577" s="93">
        <v>1678.66</v>
      </c>
      <c r="I577" s="88">
        <f>VLOOKUP(D577,'MHO-Analyse'!$C$2:$D$11,2,TRUE)</f>
        <v>190</v>
      </c>
      <c r="J577" s="88">
        <f t="shared" si="8"/>
        <v>12.719444444444445</v>
      </c>
    </row>
    <row r="578" spans="1:10" x14ac:dyDescent="0.2">
      <c r="A578" s="94">
        <v>8201532</v>
      </c>
      <c r="B578" s="93" t="s">
        <v>589</v>
      </c>
      <c r="C578" s="144">
        <v>241</v>
      </c>
      <c r="D578" s="93" t="s">
        <v>20</v>
      </c>
      <c r="E578" s="93" t="s">
        <v>10</v>
      </c>
      <c r="F578" s="93">
        <v>2.1</v>
      </c>
      <c r="G578" s="93">
        <v>0.43</v>
      </c>
      <c r="H578" s="93">
        <v>50.19</v>
      </c>
      <c r="I578" s="88">
        <f>VLOOKUP(D578,'MHO-Analyse'!$C$2:$D$11,2,TRUE)</f>
        <v>190</v>
      </c>
      <c r="J578" s="88">
        <f t="shared" ref="J578:J641" si="9">(C578*I578)/3600</f>
        <v>12.719444444444445</v>
      </c>
    </row>
    <row r="579" spans="1:10" x14ac:dyDescent="0.2">
      <c r="A579" s="94">
        <v>1212044</v>
      </c>
      <c r="B579" s="93" t="s">
        <v>590</v>
      </c>
      <c r="C579" s="144">
        <v>240</v>
      </c>
      <c r="D579" s="93" t="s">
        <v>79</v>
      </c>
      <c r="E579" s="93" t="s">
        <v>65</v>
      </c>
      <c r="F579" s="93">
        <v>0.23</v>
      </c>
      <c r="G579" s="93">
        <v>0.3</v>
      </c>
      <c r="H579" s="93">
        <v>10.74</v>
      </c>
      <c r="I579" s="88">
        <f>VLOOKUP(D579,'MHO-Analyse'!$C$2:$D$11,2,TRUE)</f>
        <v>380</v>
      </c>
      <c r="J579" s="88">
        <f t="shared" si="9"/>
        <v>25.333333333333332</v>
      </c>
    </row>
    <row r="580" spans="1:10" x14ac:dyDescent="0.2">
      <c r="A580" s="94">
        <v>2351839</v>
      </c>
      <c r="B580" s="93" t="s">
        <v>591</v>
      </c>
      <c r="C580" s="144">
        <v>240</v>
      </c>
      <c r="D580" s="93" t="s">
        <v>41</v>
      </c>
      <c r="E580" s="93" t="s">
        <v>59</v>
      </c>
      <c r="F580" s="93">
        <v>40.5</v>
      </c>
      <c r="G580" s="93">
        <v>2.36</v>
      </c>
      <c r="H580" s="93">
        <v>335.46</v>
      </c>
      <c r="I580" s="88">
        <f>VLOOKUP(D580,'MHO-Analyse'!$C$2:$D$11,2,TRUE)</f>
        <v>205.2</v>
      </c>
      <c r="J580" s="88">
        <f t="shared" si="9"/>
        <v>13.68</v>
      </c>
    </row>
    <row r="581" spans="1:10" x14ac:dyDescent="0.2">
      <c r="A581" s="94">
        <v>6321903</v>
      </c>
      <c r="B581" s="93" t="s">
        <v>592</v>
      </c>
      <c r="C581" s="144">
        <v>240</v>
      </c>
      <c r="D581" s="93" t="s">
        <v>82</v>
      </c>
      <c r="E581" s="93" t="s">
        <v>10</v>
      </c>
      <c r="F581" s="93">
        <v>151.21</v>
      </c>
      <c r="G581" s="93">
        <v>8.64</v>
      </c>
      <c r="H581" s="93">
        <v>2779.04</v>
      </c>
      <c r="I581" s="88">
        <f>VLOOKUP(D581,'MHO-Analyse'!$C$2:$D$11,2,TRUE)</f>
        <v>228</v>
      </c>
      <c r="J581" s="88">
        <f t="shared" si="9"/>
        <v>15.2</v>
      </c>
    </row>
    <row r="582" spans="1:10" x14ac:dyDescent="0.2">
      <c r="A582" s="94">
        <v>9253109</v>
      </c>
      <c r="B582" s="93" t="s">
        <v>593</v>
      </c>
      <c r="C582" s="144">
        <v>239</v>
      </c>
      <c r="D582" s="93" t="s">
        <v>12</v>
      </c>
      <c r="E582" s="93" t="s">
        <v>32</v>
      </c>
      <c r="F582" s="93">
        <v>1.29</v>
      </c>
      <c r="G582" s="93">
        <v>1.35</v>
      </c>
      <c r="H582" s="93">
        <v>73.75</v>
      </c>
      <c r="I582" s="88">
        <f>VLOOKUP(D582,'MHO-Analyse'!$C$2:$D$11,2,TRUE)</f>
        <v>254.6</v>
      </c>
      <c r="J582" s="88">
        <f t="shared" si="9"/>
        <v>16.90261111111111</v>
      </c>
    </row>
    <row r="583" spans="1:10" x14ac:dyDescent="0.2">
      <c r="A583" s="94">
        <v>9253997</v>
      </c>
      <c r="B583" s="93" t="s">
        <v>594</v>
      </c>
      <c r="C583" s="144">
        <v>239</v>
      </c>
      <c r="D583" s="93" t="s">
        <v>12</v>
      </c>
      <c r="E583" s="93" t="s">
        <v>32</v>
      </c>
      <c r="F583" s="93">
        <v>0.85</v>
      </c>
      <c r="G583" s="93">
        <v>0.45</v>
      </c>
      <c r="H583" s="93">
        <v>31.84</v>
      </c>
      <c r="I583" s="88">
        <f>VLOOKUP(D583,'MHO-Analyse'!$C$2:$D$11,2,TRUE)</f>
        <v>254.6</v>
      </c>
      <c r="J583" s="88">
        <f t="shared" si="9"/>
        <v>16.90261111111111</v>
      </c>
    </row>
    <row r="584" spans="1:10" x14ac:dyDescent="0.2">
      <c r="A584" s="94">
        <v>9253113</v>
      </c>
      <c r="B584" s="93" t="s">
        <v>595</v>
      </c>
      <c r="C584" s="144">
        <v>238</v>
      </c>
      <c r="D584" s="93" t="s">
        <v>12</v>
      </c>
      <c r="E584" s="93" t="s">
        <v>32</v>
      </c>
      <c r="F584" s="93">
        <v>3.46</v>
      </c>
      <c r="G584" s="93">
        <v>3.05</v>
      </c>
      <c r="H584" s="93">
        <v>76.08</v>
      </c>
      <c r="I584" s="88">
        <f>VLOOKUP(D584,'MHO-Analyse'!$C$2:$D$11,2,TRUE)</f>
        <v>254.6</v>
      </c>
      <c r="J584" s="88">
        <f t="shared" si="9"/>
        <v>16.831888888888887</v>
      </c>
    </row>
    <row r="585" spans="1:10" x14ac:dyDescent="0.2">
      <c r="A585" s="94">
        <v>6006004</v>
      </c>
      <c r="B585" s="93" t="s">
        <v>596</v>
      </c>
      <c r="C585" s="144">
        <v>237</v>
      </c>
      <c r="D585" s="93" t="s">
        <v>20</v>
      </c>
      <c r="E585" s="93" t="s">
        <v>32</v>
      </c>
      <c r="F585" s="93">
        <v>75.099999999999994</v>
      </c>
      <c r="G585" s="93">
        <v>13.5</v>
      </c>
      <c r="H585" s="93">
        <v>2001.08</v>
      </c>
      <c r="I585" s="88">
        <f>VLOOKUP(D585,'MHO-Analyse'!$C$2:$D$11,2,TRUE)</f>
        <v>190</v>
      </c>
      <c r="J585" s="88">
        <f t="shared" si="9"/>
        <v>12.508333333333333</v>
      </c>
    </row>
    <row r="586" spans="1:10" x14ac:dyDescent="0.2">
      <c r="A586" s="94">
        <v>3356234</v>
      </c>
      <c r="B586" s="93" t="s">
        <v>597</v>
      </c>
      <c r="C586" s="144">
        <v>236</v>
      </c>
      <c r="D586" s="93" t="s">
        <v>16</v>
      </c>
      <c r="E586" s="93" t="s">
        <v>32</v>
      </c>
      <c r="F586" s="93">
        <v>8.11</v>
      </c>
      <c r="G586" s="93">
        <v>4.34</v>
      </c>
      <c r="H586" s="93">
        <v>562.86</v>
      </c>
      <c r="I586" s="88">
        <f>VLOOKUP(D586,'MHO-Analyse'!$C$2:$D$11,2,TRUE)</f>
        <v>304</v>
      </c>
      <c r="J586" s="88">
        <f t="shared" si="9"/>
        <v>19.928888888888888</v>
      </c>
    </row>
    <row r="587" spans="1:10" x14ac:dyDescent="0.2">
      <c r="A587" s="94">
        <v>3401842</v>
      </c>
      <c r="B587" s="93" t="s">
        <v>146</v>
      </c>
      <c r="C587" s="144">
        <v>236</v>
      </c>
      <c r="D587" s="93" t="s">
        <v>20</v>
      </c>
      <c r="E587" s="93" t="s">
        <v>32</v>
      </c>
      <c r="F587" s="93">
        <v>32</v>
      </c>
      <c r="G587" s="93">
        <v>3.4</v>
      </c>
      <c r="H587" s="93">
        <v>2320.38</v>
      </c>
      <c r="I587" s="88">
        <f>VLOOKUP(D587,'MHO-Analyse'!$C$2:$D$11,2,TRUE)</f>
        <v>190</v>
      </c>
      <c r="J587" s="88">
        <f t="shared" si="9"/>
        <v>12.455555555555556</v>
      </c>
    </row>
    <row r="588" spans="1:10" x14ac:dyDescent="0.2">
      <c r="A588" s="94">
        <v>8020616</v>
      </c>
      <c r="B588" s="93" t="s">
        <v>598</v>
      </c>
      <c r="C588" s="144">
        <v>236</v>
      </c>
      <c r="D588" s="93" t="s">
        <v>20</v>
      </c>
      <c r="E588" s="93" t="s">
        <v>32</v>
      </c>
      <c r="F588" s="93">
        <v>271.52</v>
      </c>
      <c r="G588" s="93">
        <v>33.72</v>
      </c>
      <c r="H588" s="93">
        <v>3384.52</v>
      </c>
      <c r="I588" s="88">
        <f>VLOOKUP(D588,'MHO-Analyse'!$C$2:$D$11,2,TRUE)</f>
        <v>190</v>
      </c>
      <c r="J588" s="88">
        <f t="shared" si="9"/>
        <v>12.455555555555556</v>
      </c>
    </row>
    <row r="589" spans="1:10" x14ac:dyDescent="0.2">
      <c r="A589" s="94">
        <v>9040027</v>
      </c>
      <c r="B589" s="93" t="s">
        <v>599</v>
      </c>
      <c r="C589" s="144">
        <v>236</v>
      </c>
      <c r="D589" s="93" t="s">
        <v>20</v>
      </c>
      <c r="E589" s="93" t="s">
        <v>10</v>
      </c>
      <c r="F589" s="93">
        <v>55.91</v>
      </c>
      <c r="G589" s="93">
        <v>15.16</v>
      </c>
      <c r="H589" s="93">
        <v>4075.62</v>
      </c>
      <c r="I589" s="88">
        <f>VLOOKUP(D589,'MHO-Analyse'!$C$2:$D$11,2,TRUE)</f>
        <v>190</v>
      </c>
      <c r="J589" s="88">
        <f t="shared" si="9"/>
        <v>12.455555555555556</v>
      </c>
    </row>
    <row r="590" spans="1:10" x14ac:dyDescent="0.2">
      <c r="A590" s="94">
        <v>9842504</v>
      </c>
      <c r="B590" s="93" t="s">
        <v>600</v>
      </c>
      <c r="C590" s="144">
        <v>236</v>
      </c>
      <c r="D590" s="93" t="s">
        <v>16</v>
      </c>
      <c r="E590" s="93" t="s">
        <v>10</v>
      </c>
      <c r="F590" s="93">
        <v>10.119999999999999</v>
      </c>
      <c r="G590" s="93">
        <v>1.48</v>
      </c>
      <c r="H590" s="93">
        <v>220.37</v>
      </c>
      <c r="I590" s="88">
        <f>VLOOKUP(D590,'MHO-Analyse'!$C$2:$D$11,2,TRUE)</f>
        <v>304</v>
      </c>
      <c r="J590" s="88">
        <f t="shared" si="9"/>
        <v>19.928888888888888</v>
      </c>
    </row>
    <row r="591" spans="1:10" x14ac:dyDescent="0.2">
      <c r="A591" s="94">
        <v>2043011</v>
      </c>
      <c r="B591" s="93" t="s">
        <v>601</v>
      </c>
      <c r="C591" s="144">
        <v>235</v>
      </c>
      <c r="D591" s="93" t="s">
        <v>16</v>
      </c>
      <c r="E591" s="93" t="s">
        <v>59</v>
      </c>
      <c r="F591" s="93">
        <v>15.33</v>
      </c>
      <c r="G591" s="93">
        <v>13</v>
      </c>
      <c r="H591" s="93">
        <v>884.07</v>
      </c>
      <c r="I591" s="88">
        <f>VLOOKUP(D591,'MHO-Analyse'!$C$2:$D$11,2,TRUE)</f>
        <v>304</v>
      </c>
      <c r="J591" s="88">
        <f t="shared" si="9"/>
        <v>19.844444444444445</v>
      </c>
    </row>
    <row r="592" spans="1:10" x14ac:dyDescent="0.2">
      <c r="A592" s="94">
        <v>2255569</v>
      </c>
      <c r="B592" s="93" t="s">
        <v>602</v>
      </c>
      <c r="C592" s="144">
        <v>235</v>
      </c>
      <c r="D592" s="93" t="s">
        <v>41</v>
      </c>
      <c r="E592" s="93" t="s">
        <v>32</v>
      </c>
      <c r="F592" s="93">
        <v>60</v>
      </c>
      <c r="G592" s="93">
        <v>9</v>
      </c>
      <c r="H592" s="93">
        <v>1425.38</v>
      </c>
      <c r="I592" s="88">
        <f>VLOOKUP(D592,'MHO-Analyse'!$C$2:$D$11,2,TRUE)</f>
        <v>205.2</v>
      </c>
      <c r="J592" s="88">
        <f t="shared" si="9"/>
        <v>13.395</v>
      </c>
    </row>
    <row r="593" spans="1:10" x14ac:dyDescent="0.2">
      <c r="A593" s="94">
        <v>3100677</v>
      </c>
      <c r="B593" s="93" t="s">
        <v>603</v>
      </c>
      <c r="C593" s="144">
        <v>235</v>
      </c>
      <c r="D593" s="93" t="s">
        <v>41</v>
      </c>
      <c r="E593" s="93" t="s">
        <v>32</v>
      </c>
      <c r="F593" s="93">
        <v>1</v>
      </c>
      <c r="G593" s="93">
        <v>0.38</v>
      </c>
      <c r="H593" s="93">
        <v>212.98</v>
      </c>
      <c r="I593" s="88">
        <f>VLOOKUP(D593,'MHO-Analyse'!$C$2:$D$11,2,TRUE)</f>
        <v>205.2</v>
      </c>
      <c r="J593" s="88">
        <f t="shared" si="9"/>
        <v>13.395</v>
      </c>
    </row>
    <row r="594" spans="1:10" x14ac:dyDescent="0.2">
      <c r="A594" s="94">
        <v>6090208</v>
      </c>
      <c r="B594" s="93" t="s">
        <v>604</v>
      </c>
      <c r="C594" s="144">
        <v>235</v>
      </c>
      <c r="D594" s="93" t="s">
        <v>20</v>
      </c>
      <c r="E594" s="93" t="s">
        <v>32</v>
      </c>
      <c r="F594" s="93">
        <v>106.39</v>
      </c>
      <c r="G594" s="93">
        <v>30.62</v>
      </c>
      <c r="H594" s="93">
        <v>1515.67</v>
      </c>
      <c r="I594" s="88">
        <f>VLOOKUP(D594,'MHO-Analyse'!$C$2:$D$11,2,TRUE)</f>
        <v>190</v>
      </c>
      <c r="J594" s="88">
        <f t="shared" si="9"/>
        <v>12.402777777777779</v>
      </c>
    </row>
    <row r="595" spans="1:10" x14ac:dyDescent="0.2">
      <c r="A595" s="94">
        <v>9100152</v>
      </c>
      <c r="B595" s="93" t="s">
        <v>605</v>
      </c>
      <c r="C595" s="144">
        <v>235</v>
      </c>
      <c r="D595" s="93" t="s">
        <v>82</v>
      </c>
      <c r="E595" s="93" t="s">
        <v>32</v>
      </c>
      <c r="F595" s="93">
        <v>164</v>
      </c>
      <c r="G595" s="93">
        <v>6.6</v>
      </c>
      <c r="H595" s="93">
        <v>2324.7800000000002</v>
      </c>
      <c r="I595" s="88">
        <f>VLOOKUP(D595,'MHO-Analyse'!$C$2:$D$11,2,TRUE)</f>
        <v>228</v>
      </c>
      <c r="J595" s="88">
        <f t="shared" si="9"/>
        <v>14.883333333333333</v>
      </c>
    </row>
    <row r="596" spans="1:10" x14ac:dyDescent="0.2">
      <c r="A596" s="94">
        <v>9253206</v>
      </c>
      <c r="B596" s="93" t="s">
        <v>606</v>
      </c>
      <c r="C596" s="144">
        <v>235</v>
      </c>
      <c r="D596" s="93" t="s">
        <v>12</v>
      </c>
      <c r="E596" s="93" t="s">
        <v>10</v>
      </c>
      <c r="F596" s="93">
        <v>1.45</v>
      </c>
      <c r="G596" s="93">
        <v>3.22</v>
      </c>
      <c r="H596" s="93">
        <v>1282.28</v>
      </c>
      <c r="I596" s="88">
        <f>VLOOKUP(D596,'MHO-Analyse'!$C$2:$D$11,2,TRUE)</f>
        <v>254.6</v>
      </c>
      <c r="J596" s="88">
        <f t="shared" si="9"/>
        <v>16.619722222222222</v>
      </c>
    </row>
    <row r="597" spans="1:10" x14ac:dyDescent="0.2">
      <c r="A597" s="94">
        <v>6040505</v>
      </c>
      <c r="B597" s="93" t="s">
        <v>607</v>
      </c>
      <c r="C597" s="144">
        <v>234</v>
      </c>
      <c r="D597" s="93" t="s">
        <v>20</v>
      </c>
      <c r="E597" s="93" t="s">
        <v>59</v>
      </c>
      <c r="F597" s="93">
        <v>56.02</v>
      </c>
      <c r="G597" s="93">
        <v>14.85</v>
      </c>
      <c r="H597" s="93">
        <v>478.01</v>
      </c>
      <c r="I597" s="88">
        <f>VLOOKUP(D597,'MHO-Analyse'!$C$2:$D$11,2,TRUE)</f>
        <v>190</v>
      </c>
      <c r="J597" s="88">
        <f t="shared" si="9"/>
        <v>12.35</v>
      </c>
    </row>
    <row r="598" spans="1:10" x14ac:dyDescent="0.2">
      <c r="A598" s="94">
        <v>1210466</v>
      </c>
      <c r="B598" s="93" t="s">
        <v>608</v>
      </c>
      <c r="C598" s="144">
        <v>233</v>
      </c>
      <c r="D598" s="93" t="s">
        <v>9</v>
      </c>
      <c r="E598" s="93" t="s">
        <v>59</v>
      </c>
      <c r="F598" s="93">
        <v>0.98</v>
      </c>
      <c r="G598" s="93">
        <v>0.84</v>
      </c>
      <c r="H598" s="93">
        <v>45.76</v>
      </c>
      <c r="I598" s="88">
        <f>VLOOKUP(D598,'MHO-Analyse'!$C$2:$D$11,2,TRUE)</f>
        <v>380</v>
      </c>
      <c r="J598" s="88">
        <f t="shared" si="9"/>
        <v>24.594444444444445</v>
      </c>
    </row>
    <row r="599" spans="1:10" x14ac:dyDescent="0.2">
      <c r="A599" s="94">
        <v>7011549</v>
      </c>
      <c r="B599" s="93" t="s">
        <v>609</v>
      </c>
      <c r="C599" s="144">
        <v>233</v>
      </c>
      <c r="D599" s="93" t="s">
        <v>82</v>
      </c>
      <c r="E599" s="93" t="s">
        <v>32</v>
      </c>
      <c r="F599" s="93">
        <v>91.98</v>
      </c>
      <c r="G599" s="93">
        <v>17</v>
      </c>
      <c r="H599" s="93">
        <v>2001.46</v>
      </c>
      <c r="I599" s="88">
        <f>VLOOKUP(D599,'MHO-Analyse'!$C$2:$D$11,2,TRUE)</f>
        <v>228</v>
      </c>
      <c r="J599" s="88">
        <f t="shared" si="9"/>
        <v>14.756666666666666</v>
      </c>
    </row>
    <row r="600" spans="1:10" x14ac:dyDescent="0.2">
      <c r="A600" s="94">
        <v>1250144</v>
      </c>
      <c r="B600" s="93" t="s">
        <v>610</v>
      </c>
      <c r="C600" s="144">
        <v>232</v>
      </c>
      <c r="D600" s="93" t="s">
        <v>79</v>
      </c>
      <c r="E600" s="93" t="s">
        <v>32</v>
      </c>
      <c r="F600" s="93">
        <v>0.68</v>
      </c>
      <c r="G600" s="93">
        <v>2.52</v>
      </c>
      <c r="H600" s="93">
        <v>45.12</v>
      </c>
      <c r="I600" s="88">
        <f>VLOOKUP(D600,'MHO-Analyse'!$C$2:$D$11,2,TRUE)</f>
        <v>380</v>
      </c>
      <c r="J600" s="88">
        <f t="shared" si="9"/>
        <v>24.488888888888887</v>
      </c>
    </row>
    <row r="601" spans="1:10" x14ac:dyDescent="0.2">
      <c r="A601" s="94">
        <v>1250139</v>
      </c>
      <c r="B601" s="93" t="s">
        <v>611</v>
      </c>
      <c r="C601" s="144">
        <v>231</v>
      </c>
      <c r="D601" s="93" t="s">
        <v>79</v>
      </c>
      <c r="E601" s="93" t="s">
        <v>59</v>
      </c>
      <c r="F601" s="93">
        <v>0.53</v>
      </c>
      <c r="G601" s="93">
        <v>1.88</v>
      </c>
      <c r="H601" s="93">
        <v>34.46</v>
      </c>
      <c r="I601" s="88">
        <f>VLOOKUP(D601,'MHO-Analyse'!$C$2:$D$11,2,TRUE)</f>
        <v>380</v>
      </c>
      <c r="J601" s="88">
        <f t="shared" si="9"/>
        <v>24.383333333333333</v>
      </c>
    </row>
    <row r="602" spans="1:10" x14ac:dyDescent="0.2">
      <c r="A602" s="94">
        <v>5110082</v>
      </c>
      <c r="B602" s="93" t="s">
        <v>612</v>
      </c>
      <c r="C602" s="144">
        <v>231</v>
      </c>
      <c r="D602" s="93" t="s">
        <v>20</v>
      </c>
      <c r="E602" s="93" t="s">
        <v>32</v>
      </c>
      <c r="F602" s="93">
        <v>2</v>
      </c>
      <c r="G602" s="93">
        <v>0.23</v>
      </c>
      <c r="H602" s="93">
        <v>22.7</v>
      </c>
      <c r="I602" s="88">
        <f>VLOOKUP(D602,'MHO-Analyse'!$C$2:$D$11,2,TRUE)</f>
        <v>190</v>
      </c>
      <c r="J602" s="88">
        <f t="shared" si="9"/>
        <v>12.191666666666666</v>
      </c>
    </row>
    <row r="603" spans="1:10" x14ac:dyDescent="0.2">
      <c r="A603" s="94">
        <v>1254689</v>
      </c>
      <c r="B603" s="93" t="s">
        <v>613</v>
      </c>
      <c r="C603" s="144">
        <v>230</v>
      </c>
      <c r="D603" s="93" t="s">
        <v>9</v>
      </c>
      <c r="E603" s="93" t="s">
        <v>32</v>
      </c>
      <c r="F603" s="93">
        <v>0.63</v>
      </c>
      <c r="G603" s="93">
        <v>3.48</v>
      </c>
      <c r="H603" s="93">
        <v>38.340000000000003</v>
      </c>
      <c r="I603" s="88">
        <f>VLOOKUP(D603,'MHO-Analyse'!$C$2:$D$11,2,TRUE)</f>
        <v>380</v>
      </c>
      <c r="J603" s="88">
        <f t="shared" si="9"/>
        <v>24.277777777777779</v>
      </c>
    </row>
    <row r="604" spans="1:10" x14ac:dyDescent="0.2">
      <c r="A604" s="94">
        <v>2351924</v>
      </c>
      <c r="B604" s="93" t="s">
        <v>614</v>
      </c>
      <c r="C604" s="144">
        <v>230</v>
      </c>
      <c r="D604" s="93" t="s">
        <v>41</v>
      </c>
      <c r="E604" s="93" t="s">
        <v>10</v>
      </c>
      <c r="F604" s="93">
        <v>47</v>
      </c>
      <c r="G604" s="93">
        <v>14.72</v>
      </c>
      <c r="H604" s="93">
        <v>1606.96</v>
      </c>
      <c r="I604" s="88">
        <f>VLOOKUP(D604,'MHO-Analyse'!$C$2:$D$11,2,TRUE)</f>
        <v>205.2</v>
      </c>
      <c r="J604" s="88">
        <f t="shared" si="9"/>
        <v>13.11</v>
      </c>
    </row>
    <row r="605" spans="1:10" x14ac:dyDescent="0.2">
      <c r="A605" s="94">
        <v>5511039</v>
      </c>
      <c r="B605" s="93" t="s">
        <v>615</v>
      </c>
      <c r="C605" s="144">
        <v>230</v>
      </c>
      <c r="D605" s="93" t="s">
        <v>16</v>
      </c>
      <c r="E605" s="93" t="s">
        <v>59</v>
      </c>
      <c r="F605" s="93">
        <v>1.85</v>
      </c>
      <c r="G605" s="93">
        <v>3.12</v>
      </c>
      <c r="H605" s="93">
        <v>166.72</v>
      </c>
      <c r="I605" s="88">
        <f>VLOOKUP(D605,'MHO-Analyse'!$C$2:$D$11,2,TRUE)</f>
        <v>304</v>
      </c>
      <c r="J605" s="88">
        <f t="shared" si="9"/>
        <v>19.422222222222221</v>
      </c>
    </row>
    <row r="606" spans="1:10" x14ac:dyDescent="0.2">
      <c r="A606" s="94">
        <v>7011237</v>
      </c>
      <c r="B606" s="93" t="s">
        <v>616</v>
      </c>
      <c r="C606" s="144">
        <v>229</v>
      </c>
      <c r="D606" s="93" t="s">
        <v>82</v>
      </c>
      <c r="E606" s="93" t="s">
        <v>65</v>
      </c>
      <c r="F606" s="93">
        <v>65.61</v>
      </c>
      <c r="G606" s="93">
        <v>17.899999999999999</v>
      </c>
      <c r="H606" s="93">
        <v>1056.19</v>
      </c>
      <c r="I606" s="88">
        <f>VLOOKUP(D606,'MHO-Analyse'!$C$2:$D$11,2,TRUE)</f>
        <v>228</v>
      </c>
      <c r="J606" s="88">
        <f t="shared" si="9"/>
        <v>14.503333333333334</v>
      </c>
    </row>
    <row r="607" spans="1:10" x14ac:dyDescent="0.2">
      <c r="A607" s="94">
        <v>2351869</v>
      </c>
      <c r="B607" s="93" t="s">
        <v>617</v>
      </c>
      <c r="C607" s="144">
        <v>228</v>
      </c>
      <c r="D607" s="93" t="s">
        <v>41</v>
      </c>
      <c r="E607" s="93" t="s">
        <v>32</v>
      </c>
      <c r="F607" s="93">
        <v>75</v>
      </c>
      <c r="G607" s="93">
        <v>7.23</v>
      </c>
      <c r="H607" s="93">
        <v>755.34</v>
      </c>
      <c r="I607" s="88">
        <f>VLOOKUP(D607,'MHO-Analyse'!$C$2:$D$11,2,TRUE)</f>
        <v>205.2</v>
      </c>
      <c r="J607" s="88">
        <f t="shared" si="9"/>
        <v>12.996</v>
      </c>
    </row>
    <row r="608" spans="1:10" x14ac:dyDescent="0.2">
      <c r="A608" s="94">
        <v>4501627</v>
      </c>
      <c r="B608" s="93" t="s">
        <v>618</v>
      </c>
      <c r="C608" s="144">
        <v>228</v>
      </c>
      <c r="D608" s="93" t="s">
        <v>41</v>
      </c>
      <c r="E608" s="93" t="s">
        <v>59</v>
      </c>
      <c r="F608" s="93">
        <v>15</v>
      </c>
      <c r="G608" s="93">
        <v>1.62</v>
      </c>
      <c r="H608" s="93">
        <v>329</v>
      </c>
      <c r="I608" s="88">
        <f>VLOOKUP(D608,'MHO-Analyse'!$C$2:$D$11,2,TRUE)</f>
        <v>205.2</v>
      </c>
      <c r="J608" s="88">
        <f t="shared" si="9"/>
        <v>12.996</v>
      </c>
    </row>
    <row r="609" spans="1:10" x14ac:dyDescent="0.2">
      <c r="A609" s="94">
        <v>5636666</v>
      </c>
      <c r="B609" s="93" t="s">
        <v>619</v>
      </c>
      <c r="C609" s="144">
        <v>228</v>
      </c>
      <c r="D609" s="93" t="s">
        <v>16</v>
      </c>
      <c r="E609" s="93" t="s">
        <v>59</v>
      </c>
      <c r="F609" s="93">
        <v>2.04</v>
      </c>
      <c r="G609" s="93">
        <v>4.5</v>
      </c>
      <c r="H609" s="93">
        <v>543.9</v>
      </c>
      <c r="I609" s="88">
        <f>VLOOKUP(D609,'MHO-Analyse'!$C$2:$D$11,2,TRUE)</f>
        <v>304</v>
      </c>
      <c r="J609" s="88">
        <f t="shared" si="9"/>
        <v>19.253333333333334</v>
      </c>
    </row>
    <row r="610" spans="1:10" x14ac:dyDescent="0.2">
      <c r="A610" s="94">
        <v>2255064</v>
      </c>
      <c r="B610" s="93" t="s">
        <v>620</v>
      </c>
      <c r="C610" s="144">
        <v>227</v>
      </c>
      <c r="D610" s="93" t="s">
        <v>41</v>
      </c>
      <c r="E610" s="93" t="s">
        <v>32</v>
      </c>
      <c r="F610" s="93">
        <v>69.58</v>
      </c>
      <c r="G610" s="93">
        <v>6.66</v>
      </c>
      <c r="H610" s="93">
        <v>1699.08</v>
      </c>
      <c r="I610" s="88">
        <f>VLOOKUP(D610,'MHO-Analyse'!$C$2:$D$11,2,TRUE)</f>
        <v>205.2</v>
      </c>
      <c r="J610" s="88">
        <f t="shared" si="9"/>
        <v>12.938999999999998</v>
      </c>
    </row>
    <row r="611" spans="1:10" x14ac:dyDescent="0.2">
      <c r="A611" s="94">
        <v>5121102</v>
      </c>
      <c r="B611" s="93" t="s">
        <v>621</v>
      </c>
      <c r="C611" s="144">
        <v>227</v>
      </c>
      <c r="D611" s="93" t="s">
        <v>20</v>
      </c>
      <c r="E611" s="93" t="s">
        <v>59</v>
      </c>
      <c r="F611" s="93">
        <v>0.32</v>
      </c>
      <c r="G611" s="93">
        <v>0.1</v>
      </c>
      <c r="H611" s="93">
        <v>14.75</v>
      </c>
      <c r="I611" s="88">
        <f>VLOOKUP(D611,'MHO-Analyse'!$C$2:$D$11,2,TRUE)</f>
        <v>190</v>
      </c>
      <c r="J611" s="88">
        <f t="shared" si="9"/>
        <v>11.980555555555556</v>
      </c>
    </row>
    <row r="612" spans="1:10" x14ac:dyDescent="0.2">
      <c r="A612" s="94">
        <v>9253242</v>
      </c>
      <c r="B612" s="93" t="s">
        <v>622</v>
      </c>
      <c r="C612" s="144">
        <v>227</v>
      </c>
      <c r="D612" s="93" t="s">
        <v>12</v>
      </c>
      <c r="E612" s="93" t="s">
        <v>32</v>
      </c>
      <c r="F612" s="93">
        <v>0.56999999999999995</v>
      </c>
      <c r="G612" s="93">
        <v>0.3</v>
      </c>
      <c r="H612" s="93">
        <v>32.42</v>
      </c>
      <c r="I612" s="88">
        <f>VLOOKUP(D612,'MHO-Analyse'!$C$2:$D$11,2,TRUE)</f>
        <v>254.6</v>
      </c>
      <c r="J612" s="88">
        <f t="shared" si="9"/>
        <v>16.053944444444443</v>
      </c>
    </row>
    <row r="613" spans="1:10" x14ac:dyDescent="0.2">
      <c r="A613" s="94">
        <v>9253484</v>
      </c>
      <c r="B613" s="93" t="s">
        <v>623</v>
      </c>
      <c r="C613" s="144">
        <v>227</v>
      </c>
      <c r="D613" s="93" t="s">
        <v>12</v>
      </c>
      <c r="E613" s="93" t="s">
        <v>32</v>
      </c>
      <c r="F613" s="93">
        <v>1.08</v>
      </c>
      <c r="G613" s="93">
        <v>0.75</v>
      </c>
      <c r="H613" s="93">
        <v>41.22</v>
      </c>
      <c r="I613" s="88">
        <f>VLOOKUP(D613,'MHO-Analyse'!$C$2:$D$11,2,TRUE)</f>
        <v>254.6</v>
      </c>
      <c r="J613" s="88">
        <f t="shared" si="9"/>
        <v>16.053944444444443</v>
      </c>
    </row>
    <row r="614" spans="1:10" x14ac:dyDescent="0.2">
      <c r="A614" s="94">
        <v>2214839</v>
      </c>
      <c r="B614" s="93" t="s">
        <v>624</v>
      </c>
      <c r="C614" s="144">
        <v>226</v>
      </c>
      <c r="D614" s="93" t="s">
        <v>41</v>
      </c>
      <c r="E614" s="93" t="s">
        <v>65</v>
      </c>
      <c r="F614" s="93">
        <v>3.1</v>
      </c>
      <c r="G614" s="93">
        <v>0.2</v>
      </c>
      <c r="H614" s="93">
        <v>32.4</v>
      </c>
      <c r="I614" s="88">
        <f>VLOOKUP(D614,'MHO-Analyse'!$C$2:$D$11,2,TRUE)</f>
        <v>205.2</v>
      </c>
      <c r="J614" s="88">
        <f t="shared" si="9"/>
        <v>12.882</v>
      </c>
    </row>
    <row r="615" spans="1:10" x14ac:dyDescent="0.2">
      <c r="A615" s="94">
        <v>5577715</v>
      </c>
      <c r="B615" s="93" t="s">
        <v>625</v>
      </c>
      <c r="C615" s="144">
        <v>226</v>
      </c>
      <c r="D615" s="93" t="s">
        <v>16</v>
      </c>
      <c r="E615" s="93" t="s">
        <v>10</v>
      </c>
      <c r="F615" s="93">
        <v>35.5</v>
      </c>
      <c r="G615" s="93">
        <v>28.4</v>
      </c>
      <c r="H615" s="93">
        <v>4279.72</v>
      </c>
      <c r="I615" s="88">
        <f>VLOOKUP(D615,'MHO-Analyse'!$C$2:$D$11,2,TRUE)</f>
        <v>304</v>
      </c>
      <c r="J615" s="88">
        <f t="shared" si="9"/>
        <v>19.084444444444443</v>
      </c>
    </row>
    <row r="616" spans="1:10" x14ac:dyDescent="0.2">
      <c r="A616" s="94">
        <v>6044126</v>
      </c>
      <c r="B616" s="93" t="s">
        <v>626</v>
      </c>
      <c r="C616" s="144">
        <v>226</v>
      </c>
      <c r="D616" s="93" t="s">
        <v>20</v>
      </c>
      <c r="E616" s="93" t="s">
        <v>32</v>
      </c>
      <c r="F616" s="93">
        <v>224</v>
      </c>
      <c r="G616" s="93">
        <v>30</v>
      </c>
      <c r="H616" s="93">
        <v>2401.86</v>
      </c>
      <c r="I616" s="88">
        <f>VLOOKUP(D616,'MHO-Analyse'!$C$2:$D$11,2,TRUE)</f>
        <v>190</v>
      </c>
      <c r="J616" s="88">
        <f t="shared" si="9"/>
        <v>11.927777777777777</v>
      </c>
    </row>
    <row r="617" spans="1:10" x14ac:dyDescent="0.2">
      <c r="A617" s="94">
        <v>9000502</v>
      </c>
      <c r="B617" s="93" t="s">
        <v>627</v>
      </c>
      <c r="C617" s="144">
        <v>226</v>
      </c>
      <c r="D617" s="93" t="s">
        <v>82</v>
      </c>
      <c r="E617" s="93" t="s">
        <v>32</v>
      </c>
      <c r="F617" s="93">
        <v>15.91</v>
      </c>
      <c r="G617" s="93">
        <v>3.1</v>
      </c>
      <c r="H617" s="93">
        <v>1010.26</v>
      </c>
      <c r="I617" s="88">
        <f>VLOOKUP(D617,'MHO-Analyse'!$C$2:$D$11,2,TRUE)</f>
        <v>228</v>
      </c>
      <c r="J617" s="88">
        <f t="shared" si="9"/>
        <v>14.313333333333333</v>
      </c>
    </row>
    <row r="618" spans="1:10" x14ac:dyDescent="0.2">
      <c r="A618" s="94">
        <v>8361955</v>
      </c>
      <c r="B618" s="93" t="s">
        <v>241</v>
      </c>
      <c r="C618" s="144">
        <v>225</v>
      </c>
      <c r="D618" s="93" t="s">
        <v>20</v>
      </c>
      <c r="E618" s="93" t="s">
        <v>32</v>
      </c>
      <c r="F618" s="93">
        <v>0.88</v>
      </c>
      <c r="G618" s="93">
        <v>0.12</v>
      </c>
      <c r="H618" s="93">
        <v>11.1</v>
      </c>
      <c r="I618" s="88">
        <f>VLOOKUP(D618,'MHO-Analyse'!$C$2:$D$11,2,TRUE)</f>
        <v>190</v>
      </c>
      <c r="J618" s="88">
        <f t="shared" si="9"/>
        <v>11.875</v>
      </c>
    </row>
    <row r="619" spans="1:10" x14ac:dyDescent="0.2">
      <c r="A619" s="94">
        <v>4501625</v>
      </c>
      <c r="B619" s="93" t="s">
        <v>628</v>
      </c>
      <c r="C619" s="144">
        <v>224</v>
      </c>
      <c r="D619" s="93" t="s">
        <v>41</v>
      </c>
      <c r="E619" s="93" t="s">
        <v>59</v>
      </c>
      <c r="F619" s="93">
        <v>13.69</v>
      </c>
      <c r="G619" s="93">
        <v>1.29</v>
      </c>
      <c r="H619" s="93">
        <v>199</v>
      </c>
      <c r="I619" s="88">
        <f>VLOOKUP(D619,'MHO-Analyse'!$C$2:$D$11,2,TRUE)</f>
        <v>205.2</v>
      </c>
      <c r="J619" s="88">
        <f t="shared" si="9"/>
        <v>12.767999999999999</v>
      </c>
    </row>
    <row r="620" spans="1:10" x14ac:dyDescent="0.2">
      <c r="A620" s="94">
        <v>3521057</v>
      </c>
      <c r="B620" s="93" t="s">
        <v>629</v>
      </c>
      <c r="C620" s="144">
        <v>223</v>
      </c>
      <c r="D620" s="93" t="s">
        <v>16</v>
      </c>
      <c r="E620" s="93" t="s">
        <v>59</v>
      </c>
      <c r="F620" s="93">
        <v>0.1</v>
      </c>
      <c r="G620" s="93">
        <v>0.48</v>
      </c>
      <c r="H620" s="93">
        <v>13</v>
      </c>
      <c r="I620" s="88">
        <f>VLOOKUP(D620,'MHO-Analyse'!$C$2:$D$11,2,TRUE)</f>
        <v>304</v>
      </c>
      <c r="J620" s="88">
        <f t="shared" si="9"/>
        <v>18.83111111111111</v>
      </c>
    </row>
    <row r="621" spans="1:10" x14ac:dyDescent="0.2">
      <c r="A621" s="94">
        <v>8356004</v>
      </c>
      <c r="B621" s="93" t="s">
        <v>630</v>
      </c>
      <c r="C621" s="144">
        <v>223</v>
      </c>
      <c r="D621" s="93" t="s">
        <v>20</v>
      </c>
      <c r="E621" s="93" t="s">
        <v>10</v>
      </c>
      <c r="F621" s="93">
        <v>0.2</v>
      </c>
      <c r="G621" s="93">
        <v>0.08</v>
      </c>
      <c r="H621" s="93">
        <v>8.6999999999999993</v>
      </c>
      <c r="I621" s="88">
        <f>VLOOKUP(D621,'MHO-Analyse'!$C$2:$D$11,2,TRUE)</f>
        <v>190</v>
      </c>
      <c r="J621" s="88">
        <f t="shared" si="9"/>
        <v>11.769444444444444</v>
      </c>
    </row>
    <row r="622" spans="1:10" x14ac:dyDescent="0.2">
      <c r="A622" s="94">
        <v>9253723</v>
      </c>
      <c r="B622" s="93" t="s">
        <v>631</v>
      </c>
      <c r="C622" s="144">
        <v>223</v>
      </c>
      <c r="D622" s="93" t="s">
        <v>12</v>
      </c>
      <c r="E622" s="93" t="s">
        <v>32</v>
      </c>
      <c r="F622" s="93">
        <v>0.44</v>
      </c>
      <c r="G622" s="93">
        <v>1.1599999999999999</v>
      </c>
      <c r="H622" s="93">
        <v>100.45</v>
      </c>
      <c r="I622" s="88">
        <f>VLOOKUP(D622,'MHO-Analyse'!$C$2:$D$11,2,TRUE)</f>
        <v>254.6</v>
      </c>
      <c r="J622" s="88">
        <f t="shared" si="9"/>
        <v>15.771055555555554</v>
      </c>
    </row>
    <row r="623" spans="1:10" x14ac:dyDescent="0.2">
      <c r="A623" s="94">
        <v>2253169</v>
      </c>
      <c r="B623" s="93" t="s">
        <v>632</v>
      </c>
      <c r="C623" s="144">
        <v>222</v>
      </c>
      <c r="D623" s="93" t="s">
        <v>41</v>
      </c>
      <c r="E623" s="93" t="s">
        <v>32</v>
      </c>
      <c r="F623" s="93">
        <v>86.18</v>
      </c>
      <c r="G623" s="93">
        <v>5.04</v>
      </c>
      <c r="H623" s="93">
        <v>1404.05</v>
      </c>
      <c r="I623" s="88">
        <f>VLOOKUP(D623,'MHO-Analyse'!$C$2:$D$11,2,TRUE)</f>
        <v>205.2</v>
      </c>
      <c r="J623" s="88">
        <f t="shared" si="9"/>
        <v>12.653999999999998</v>
      </c>
    </row>
    <row r="624" spans="1:10" x14ac:dyDescent="0.2">
      <c r="A624" s="94">
        <v>3100678</v>
      </c>
      <c r="B624" s="93" t="s">
        <v>633</v>
      </c>
      <c r="C624" s="144">
        <v>222</v>
      </c>
      <c r="D624" s="93" t="s">
        <v>41</v>
      </c>
      <c r="E624" s="93" t="s">
        <v>32</v>
      </c>
      <c r="F624" s="93">
        <v>1</v>
      </c>
      <c r="G624" s="93">
        <v>0.65</v>
      </c>
      <c r="H624" s="93">
        <v>254.41</v>
      </c>
      <c r="I624" s="88">
        <f>VLOOKUP(D624,'MHO-Analyse'!$C$2:$D$11,2,TRUE)</f>
        <v>205.2</v>
      </c>
      <c r="J624" s="88">
        <f t="shared" si="9"/>
        <v>12.653999999999998</v>
      </c>
    </row>
    <row r="625" spans="1:10" x14ac:dyDescent="0.2">
      <c r="A625" s="94">
        <v>4512863</v>
      </c>
      <c r="B625" s="93" t="s">
        <v>634</v>
      </c>
      <c r="C625" s="144">
        <v>222</v>
      </c>
      <c r="D625" s="93" t="s">
        <v>41</v>
      </c>
      <c r="E625" s="93" t="s">
        <v>59</v>
      </c>
      <c r="F625" s="93">
        <v>0.34</v>
      </c>
      <c r="G625" s="93">
        <v>0.03</v>
      </c>
      <c r="H625" s="93">
        <v>27.21</v>
      </c>
      <c r="I625" s="88">
        <f>VLOOKUP(D625,'MHO-Analyse'!$C$2:$D$11,2,TRUE)</f>
        <v>205.2</v>
      </c>
      <c r="J625" s="88">
        <f t="shared" si="9"/>
        <v>12.653999999999998</v>
      </c>
    </row>
    <row r="626" spans="1:10" x14ac:dyDescent="0.2">
      <c r="A626" s="94">
        <v>6166115</v>
      </c>
      <c r="B626" s="93" t="s">
        <v>635</v>
      </c>
      <c r="C626" s="144">
        <v>222</v>
      </c>
      <c r="D626" s="93" t="s">
        <v>20</v>
      </c>
      <c r="E626" s="93" t="s">
        <v>10</v>
      </c>
      <c r="F626" s="93">
        <v>144</v>
      </c>
      <c r="G626" s="93">
        <v>27.98</v>
      </c>
      <c r="H626" s="93">
        <v>3329.71</v>
      </c>
      <c r="I626" s="88">
        <f>VLOOKUP(D626,'MHO-Analyse'!$C$2:$D$11,2,TRUE)</f>
        <v>190</v>
      </c>
      <c r="J626" s="88">
        <f t="shared" si="9"/>
        <v>11.716666666666667</v>
      </c>
    </row>
    <row r="627" spans="1:10" x14ac:dyDescent="0.2">
      <c r="A627" s="94">
        <v>7011424</v>
      </c>
      <c r="B627" s="93" t="s">
        <v>636</v>
      </c>
      <c r="C627" s="144">
        <v>222</v>
      </c>
      <c r="D627" s="93" t="s">
        <v>82</v>
      </c>
      <c r="E627" s="93" t="s">
        <v>32</v>
      </c>
      <c r="F627" s="93">
        <v>360</v>
      </c>
      <c r="G627" s="93">
        <v>29</v>
      </c>
      <c r="H627" s="93">
        <v>1254.82</v>
      </c>
      <c r="I627" s="88">
        <f>VLOOKUP(D627,'MHO-Analyse'!$C$2:$D$11,2,TRUE)</f>
        <v>228</v>
      </c>
      <c r="J627" s="88">
        <f t="shared" si="9"/>
        <v>14.06</v>
      </c>
    </row>
    <row r="628" spans="1:10" x14ac:dyDescent="0.2">
      <c r="A628" s="94">
        <v>9722783</v>
      </c>
      <c r="B628" s="93" t="s">
        <v>637</v>
      </c>
      <c r="C628" s="144">
        <v>222</v>
      </c>
      <c r="D628" s="93" t="s">
        <v>16</v>
      </c>
      <c r="E628" s="93" t="s">
        <v>32</v>
      </c>
      <c r="F628" s="93">
        <v>20.28</v>
      </c>
      <c r="G628" s="93">
        <v>5.6</v>
      </c>
      <c r="H628" s="93">
        <v>169.77</v>
      </c>
      <c r="I628" s="88">
        <f>VLOOKUP(D628,'MHO-Analyse'!$C$2:$D$11,2,TRUE)</f>
        <v>304</v>
      </c>
      <c r="J628" s="88">
        <f t="shared" si="9"/>
        <v>18.746666666666666</v>
      </c>
    </row>
    <row r="629" spans="1:10" x14ac:dyDescent="0.2">
      <c r="A629" s="94">
        <v>2105105</v>
      </c>
      <c r="B629" s="93" t="s">
        <v>638</v>
      </c>
      <c r="C629" s="144">
        <v>221</v>
      </c>
      <c r="D629" s="93" t="s">
        <v>16</v>
      </c>
      <c r="E629" s="93" t="s">
        <v>59</v>
      </c>
      <c r="F629" s="93">
        <v>3.4</v>
      </c>
      <c r="G629" s="93">
        <v>0.78</v>
      </c>
      <c r="H629" s="93">
        <v>223.74</v>
      </c>
      <c r="I629" s="88">
        <f>VLOOKUP(D629,'MHO-Analyse'!$C$2:$D$11,2,TRUE)</f>
        <v>304</v>
      </c>
      <c r="J629" s="88">
        <f t="shared" si="9"/>
        <v>18.662222222222223</v>
      </c>
    </row>
    <row r="630" spans="1:10" x14ac:dyDescent="0.2">
      <c r="A630" s="94">
        <v>3413122</v>
      </c>
      <c r="B630" s="93" t="s">
        <v>639</v>
      </c>
      <c r="C630" s="144">
        <v>221</v>
      </c>
      <c r="D630" s="93" t="s">
        <v>41</v>
      </c>
      <c r="E630" s="93" t="s">
        <v>32</v>
      </c>
      <c r="F630" s="93">
        <v>3.83</v>
      </c>
      <c r="G630" s="93">
        <v>0.28000000000000003</v>
      </c>
      <c r="H630" s="93">
        <v>197.52</v>
      </c>
      <c r="I630" s="88">
        <f>VLOOKUP(D630,'MHO-Analyse'!$C$2:$D$11,2,TRUE)</f>
        <v>205.2</v>
      </c>
      <c r="J630" s="88">
        <f t="shared" si="9"/>
        <v>12.597</v>
      </c>
    </row>
    <row r="631" spans="1:10" x14ac:dyDescent="0.2">
      <c r="A631" s="94">
        <v>8751896</v>
      </c>
      <c r="B631" s="93" t="s">
        <v>640</v>
      </c>
      <c r="C631" s="144">
        <v>221</v>
      </c>
      <c r="D631" s="93" t="s">
        <v>82</v>
      </c>
      <c r="E631" s="93" t="s">
        <v>59</v>
      </c>
      <c r="F631" s="93">
        <v>67.8</v>
      </c>
      <c r="G631" s="93">
        <v>1.63</v>
      </c>
      <c r="H631" s="93">
        <v>228.2</v>
      </c>
      <c r="I631" s="88">
        <f>VLOOKUP(D631,'MHO-Analyse'!$C$2:$D$11,2,TRUE)</f>
        <v>228</v>
      </c>
      <c r="J631" s="88">
        <f t="shared" si="9"/>
        <v>13.996666666666666</v>
      </c>
    </row>
    <row r="632" spans="1:10" x14ac:dyDescent="0.2">
      <c r="A632" s="94">
        <v>3100686</v>
      </c>
      <c r="B632" s="93" t="s">
        <v>641</v>
      </c>
      <c r="C632" s="144">
        <v>220</v>
      </c>
      <c r="D632" s="93" t="s">
        <v>41</v>
      </c>
      <c r="E632" s="93" t="s">
        <v>59</v>
      </c>
      <c r="F632" s="93">
        <v>12.5</v>
      </c>
      <c r="G632" s="93">
        <v>0.7</v>
      </c>
      <c r="H632" s="93">
        <v>73.3</v>
      </c>
      <c r="I632" s="88">
        <f>VLOOKUP(D632,'MHO-Analyse'!$C$2:$D$11,2,TRUE)</f>
        <v>205.2</v>
      </c>
      <c r="J632" s="88">
        <f t="shared" si="9"/>
        <v>12.54</v>
      </c>
    </row>
    <row r="633" spans="1:10" x14ac:dyDescent="0.2">
      <c r="A633" s="94">
        <v>3404501</v>
      </c>
      <c r="B633" s="93" t="s">
        <v>642</v>
      </c>
      <c r="C633" s="144">
        <v>220</v>
      </c>
      <c r="D633" s="93" t="s">
        <v>16</v>
      </c>
      <c r="E633" s="93" t="s">
        <v>32</v>
      </c>
      <c r="F633" s="93">
        <v>64.400000000000006</v>
      </c>
      <c r="G633" s="93">
        <v>13.64</v>
      </c>
      <c r="H633" s="93">
        <v>643.80999999999995</v>
      </c>
      <c r="I633" s="88">
        <f>VLOOKUP(D633,'MHO-Analyse'!$C$2:$D$11,2,TRUE)</f>
        <v>304</v>
      </c>
      <c r="J633" s="88">
        <f t="shared" si="9"/>
        <v>18.577777777777779</v>
      </c>
    </row>
    <row r="634" spans="1:10" x14ac:dyDescent="0.2">
      <c r="A634" s="94">
        <v>8000267</v>
      </c>
      <c r="B634" s="93" t="s">
        <v>643</v>
      </c>
      <c r="C634" s="144">
        <v>220</v>
      </c>
      <c r="D634" s="93" t="s">
        <v>20</v>
      </c>
      <c r="E634" s="93" t="s">
        <v>10</v>
      </c>
      <c r="F634" s="93">
        <v>700</v>
      </c>
      <c r="G634" s="93">
        <v>82</v>
      </c>
      <c r="H634" s="93">
        <v>12353.26</v>
      </c>
      <c r="I634" s="88">
        <f>VLOOKUP(D634,'MHO-Analyse'!$C$2:$D$11,2,TRUE)</f>
        <v>190</v>
      </c>
      <c r="J634" s="88">
        <f t="shared" si="9"/>
        <v>11.611111111111111</v>
      </c>
    </row>
    <row r="635" spans="1:10" x14ac:dyDescent="0.2">
      <c r="A635" s="94">
        <v>2070192</v>
      </c>
      <c r="B635" s="93" t="s">
        <v>644</v>
      </c>
      <c r="C635" s="144">
        <v>219</v>
      </c>
      <c r="D635" s="93" t="s">
        <v>79</v>
      </c>
      <c r="E635" s="93" t="s">
        <v>32</v>
      </c>
      <c r="F635" s="93">
        <v>1.2</v>
      </c>
      <c r="G635" s="93">
        <v>2.2000000000000002</v>
      </c>
      <c r="H635" s="93">
        <v>1233.54</v>
      </c>
      <c r="I635" s="88">
        <f>VLOOKUP(D635,'MHO-Analyse'!$C$2:$D$11,2,TRUE)</f>
        <v>380</v>
      </c>
      <c r="J635" s="88">
        <f t="shared" si="9"/>
        <v>23.116666666666667</v>
      </c>
    </row>
    <row r="636" spans="1:10" x14ac:dyDescent="0.2">
      <c r="A636" s="94">
        <v>3300359</v>
      </c>
      <c r="B636" s="93" t="s">
        <v>645</v>
      </c>
      <c r="C636" s="144">
        <v>219</v>
      </c>
      <c r="D636" s="93" t="s">
        <v>9</v>
      </c>
      <c r="E636" s="93" t="s">
        <v>32</v>
      </c>
      <c r="F636" s="93">
        <v>174</v>
      </c>
      <c r="G636" s="93">
        <v>66.5</v>
      </c>
      <c r="H636" s="93">
        <v>1473.49</v>
      </c>
      <c r="I636" s="88">
        <f>VLOOKUP(D636,'MHO-Analyse'!$C$2:$D$11,2,TRUE)</f>
        <v>380</v>
      </c>
      <c r="J636" s="88">
        <f t="shared" si="9"/>
        <v>23.116666666666667</v>
      </c>
    </row>
    <row r="637" spans="1:10" x14ac:dyDescent="0.2">
      <c r="A637" s="94">
        <v>3535033</v>
      </c>
      <c r="B637" s="93" t="s">
        <v>646</v>
      </c>
      <c r="C637" s="144">
        <v>219</v>
      </c>
      <c r="D637" s="93" t="s">
        <v>16</v>
      </c>
      <c r="E637" s="93" t="s">
        <v>32</v>
      </c>
      <c r="F637" s="93">
        <v>13.12</v>
      </c>
      <c r="G637" s="93">
        <v>2.42</v>
      </c>
      <c r="H637" s="93">
        <v>61.92</v>
      </c>
      <c r="I637" s="88">
        <f>VLOOKUP(D637,'MHO-Analyse'!$C$2:$D$11,2,TRUE)</f>
        <v>304</v>
      </c>
      <c r="J637" s="88">
        <f t="shared" si="9"/>
        <v>18.493333333333332</v>
      </c>
    </row>
    <row r="638" spans="1:10" x14ac:dyDescent="0.2">
      <c r="A638" s="94">
        <v>8000506</v>
      </c>
      <c r="B638" s="93" t="s">
        <v>647</v>
      </c>
      <c r="C638" s="144">
        <v>219</v>
      </c>
      <c r="D638" s="93" t="s">
        <v>20</v>
      </c>
      <c r="E638" s="93" t="s">
        <v>32</v>
      </c>
      <c r="F638" s="93">
        <v>532.6</v>
      </c>
      <c r="G638" s="93">
        <v>44</v>
      </c>
      <c r="H638" s="93">
        <v>3749.28</v>
      </c>
      <c r="I638" s="88">
        <f>VLOOKUP(D638,'MHO-Analyse'!$C$2:$D$11,2,TRUE)</f>
        <v>190</v>
      </c>
      <c r="J638" s="88">
        <f t="shared" si="9"/>
        <v>11.558333333333334</v>
      </c>
    </row>
    <row r="639" spans="1:10" x14ac:dyDescent="0.2">
      <c r="A639" s="94">
        <v>8015263</v>
      </c>
      <c r="B639" s="93" t="s">
        <v>648</v>
      </c>
      <c r="C639" s="144">
        <v>219</v>
      </c>
      <c r="D639" s="93" t="s">
        <v>20</v>
      </c>
      <c r="E639" s="93" t="s">
        <v>59</v>
      </c>
      <c r="F639" s="93">
        <v>0.18</v>
      </c>
      <c r="G639" s="93">
        <v>0.17</v>
      </c>
      <c r="H639" s="93">
        <v>174.05</v>
      </c>
      <c r="I639" s="88">
        <f>VLOOKUP(D639,'MHO-Analyse'!$C$2:$D$11,2,TRUE)</f>
        <v>190</v>
      </c>
      <c r="J639" s="88">
        <f t="shared" si="9"/>
        <v>11.558333333333334</v>
      </c>
    </row>
    <row r="640" spans="1:10" x14ac:dyDescent="0.2">
      <c r="A640" s="94">
        <v>2351834</v>
      </c>
      <c r="B640" s="93" t="s">
        <v>649</v>
      </c>
      <c r="C640" s="144">
        <v>218</v>
      </c>
      <c r="D640" s="93" t="s">
        <v>41</v>
      </c>
      <c r="E640" s="93" t="s">
        <v>59</v>
      </c>
      <c r="F640" s="93">
        <v>40.5</v>
      </c>
      <c r="G640" s="93">
        <v>2.36</v>
      </c>
      <c r="H640" s="93">
        <v>335.46</v>
      </c>
      <c r="I640" s="88">
        <f>VLOOKUP(D640,'MHO-Analyse'!$C$2:$D$11,2,TRUE)</f>
        <v>205.2</v>
      </c>
      <c r="J640" s="88">
        <f t="shared" si="9"/>
        <v>12.426</v>
      </c>
    </row>
    <row r="641" spans="1:10" x14ac:dyDescent="0.2">
      <c r="A641" s="94">
        <v>3358431</v>
      </c>
      <c r="B641" s="93" t="s">
        <v>650</v>
      </c>
      <c r="C641" s="144">
        <v>218</v>
      </c>
      <c r="D641" s="93" t="s">
        <v>41</v>
      </c>
      <c r="E641" s="93" t="s">
        <v>59</v>
      </c>
      <c r="F641" s="93">
        <v>4.58</v>
      </c>
      <c r="G641" s="93">
        <v>0.81</v>
      </c>
      <c r="H641" s="93">
        <v>175.51</v>
      </c>
      <c r="I641" s="88">
        <f>VLOOKUP(D641,'MHO-Analyse'!$C$2:$D$11,2,TRUE)</f>
        <v>205.2</v>
      </c>
      <c r="J641" s="88">
        <f t="shared" si="9"/>
        <v>12.426</v>
      </c>
    </row>
    <row r="642" spans="1:10" x14ac:dyDescent="0.2">
      <c r="A642" s="94">
        <v>9254975</v>
      </c>
      <c r="B642" s="93" t="s">
        <v>651</v>
      </c>
      <c r="C642" s="144">
        <v>218</v>
      </c>
      <c r="D642" s="93" t="s">
        <v>12</v>
      </c>
      <c r="E642" s="93" t="s">
        <v>32</v>
      </c>
      <c r="F642" s="93">
        <v>2.2000000000000002</v>
      </c>
      <c r="G642" s="93">
        <v>4.97</v>
      </c>
      <c r="H642" s="93">
        <v>324.98</v>
      </c>
      <c r="I642" s="88">
        <f>VLOOKUP(D642,'MHO-Analyse'!$C$2:$D$11,2,TRUE)</f>
        <v>254.6</v>
      </c>
      <c r="J642" s="88">
        <f t="shared" ref="J642:J705" si="10">(C642*I642)/3600</f>
        <v>15.417444444444444</v>
      </c>
    </row>
    <row r="643" spans="1:10" x14ac:dyDescent="0.2">
      <c r="A643" s="94">
        <v>9253207</v>
      </c>
      <c r="B643" s="93" t="s">
        <v>652</v>
      </c>
      <c r="C643" s="144">
        <v>217</v>
      </c>
      <c r="D643" s="93" t="s">
        <v>12</v>
      </c>
      <c r="E643" s="93" t="s">
        <v>10</v>
      </c>
      <c r="F643" s="93">
        <v>1.55</v>
      </c>
      <c r="G643" s="93">
        <v>4.9400000000000004</v>
      </c>
      <c r="H643" s="93">
        <v>1490.23</v>
      </c>
      <c r="I643" s="88">
        <f>VLOOKUP(D643,'MHO-Analyse'!$C$2:$D$11,2,TRUE)</f>
        <v>254.6</v>
      </c>
      <c r="J643" s="88">
        <f t="shared" si="10"/>
        <v>15.346722222222221</v>
      </c>
    </row>
    <row r="644" spans="1:10" x14ac:dyDescent="0.2">
      <c r="A644" s="94">
        <v>9403526</v>
      </c>
      <c r="B644" s="93" t="s">
        <v>653</v>
      </c>
      <c r="C644" s="144">
        <v>217</v>
      </c>
      <c r="D644" s="93" t="s">
        <v>9</v>
      </c>
      <c r="E644" s="93" t="s">
        <v>32</v>
      </c>
      <c r="F644" s="93">
        <v>40.67</v>
      </c>
      <c r="G644" s="93">
        <v>1.1399999999999999</v>
      </c>
      <c r="H644" s="93">
        <v>67.22</v>
      </c>
      <c r="I644" s="88">
        <f>VLOOKUP(D644,'MHO-Analyse'!$C$2:$D$11,2,TRUE)</f>
        <v>380</v>
      </c>
      <c r="J644" s="88">
        <f t="shared" si="10"/>
        <v>22.905555555555555</v>
      </c>
    </row>
    <row r="645" spans="1:10" x14ac:dyDescent="0.2">
      <c r="A645" s="94">
        <v>2462106</v>
      </c>
      <c r="B645" s="93" t="s">
        <v>654</v>
      </c>
      <c r="C645" s="144">
        <v>216</v>
      </c>
      <c r="D645" s="93" t="s">
        <v>41</v>
      </c>
      <c r="E645" s="93" t="s">
        <v>59</v>
      </c>
      <c r="F645" s="93">
        <v>2.89</v>
      </c>
      <c r="G645" s="93">
        <v>0.68</v>
      </c>
      <c r="H645" s="93">
        <v>189.67</v>
      </c>
      <c r="I645" s="88">
        <f>VLOOKUP(D645,'MHO-Analyse'!$C$2:$D$11,2,TRUE)</f>
        <v>205.2</v>
      </c>
      <c r="J645" s="88">
        <f t="shared" si="10"/>
        <v>12.311999999999999</v>
      </c>
    </row>
    <row r="646" spans="1:10" x14ac:dyDescent="0.2">
      <c r="A646" s="94">
        <v>6070037</v>
      </c>
      <c r="B646" s="93" t="s">
        <v>655</v>
      </c>
      <c r="C646" s="144">
        <v>216</v>
      </c>
      <c r="D646" s="93" t="s">
        <v>82</v>
      </c>
      <c r="E646" s="93" t="s">
        <v>32</v>
      </c>
      <c r="F646" s="93">
        <v>88.14</v>
      </c>
      <c r="G646" s="93">
        <v>24</v>
      </c>
      <c r="H646" s="93">
        <v>978.03</v>
      </c>
      <c r="I646" s="88">
        <f>VLOOKUP(D646,'MHO-Analyse'!$C$2:$D$11,2,TRUE)</f>
        <v>228</v>
      </c>
      <c r="J646" s="88">
        <f t="shared" si="10"/>
        <v>13.68</v>
      </c>
    </row>
    <row r="647" spans="1:10" x14ac:dyDescent="0.2">
      <c r="A647" s="94">
        <v>6166051</v>
      </c>
      <c r="B647" s="93" t="s">
        <v>656</v>
      </c>
      <c r="C647" s="144">
        <v>216</v>
      </c>
      <c r="D647" s="93" t="s">
        <v>20</v>
      </c>
      <c r="E647" s="93" t="s">
        <v>32</v>
      </c>
      <c r="F647" s="93">
        <v>2.2000000000000002</v>
      </c>
      <c r="G647" s="93">
        <v>0.36</v>
      </c>
      <c r="H647" s="93">
        <v>484.51</v>
      </c>
      <c r="I647" s="88">
        <f>VLOOKUP(D647,'MHO-Analyse'!$C$2:$D$11,2,TRUE)</f>
        <v>190</v>
      </c>
      <c r="J647" s="88">
        <f t="shared" si="10"/>
        <v>11.4</v>
      </c>
    </row>
    <row r="648" spans="1:10" x14ac:dyDescent="0.2">
      <c r="A648" s="94">
        <v>9253251</v>
      </c>
      <c r="B648" s="93" t="s">
        <v>657</v>
      </c>
      <c r="C648" s="144">
        <v>216</v>
      </c>
      <c r="D648" s="93" t="s">
        <v>12</v>
      </c>
      <c r="E648" s="93" t="s">
        <v>32</v>
      </c>
      <c r="F648" s="93">
        <v>1.1399999999999999</v>
      </c>
      <c r="G648" s="93">
        <v>1.34</v>
      </c>
      <c r="H648" s="93">
        <v>100.1</v>
      </c>
      <c r="I648" s="88">
        <f>VLOOKUP(D648,'MHO-Analyse'!$C$2:$D$11,2,TRUE)</f>
        <v>254.6</v>
      </c>
      <c r="J648" s="88">
        <f t="shared" si="10"/>
        <v>15.276</v>
      </c>
    </row>
    <row r="649" spans="1:10" x14ac:dyDescent="0.2">
      <c r="A649" s="94">
        <v>2008209</v>
      </c>
      <c r="B649" s="93" t="s">
        <v>658</v>
      </c>
      <c r="C649" s="144">
        <v>215</v>
      </c>
      <c r="D649" s="93" t="s">
        <v>12</v>
      </c>
      <c r="E649" s="93" t="s">
        <v>32</v>
      </c>
      <c r="F649" s="93">
        <v>0.64</v>
      </c>
      <c r="G649" s="93">
        <v>0.25</v>
      </c>
      <c r="H649" s="93">
        <v>152.63</v>
      </c>
      <c r="I649" s="88">
        <f>VLOOKUP(D649,'MHO-Analyse'!$C$2:$D$11,2,TRUE)</f>
        <v>254.6</v>
      </c>
      <c r="J649" s="88">
        <f t="shared" si="10"/>
        <v>15.205277777777777</v>
      </c>
    </row>
    <row r="650" spans="1:10" x14ac:dyDescent="0.2">
      <c r="A650" s="94">
        <v>2070773</v>
      </c>
      <c r="B650" s="93" t="s">
        <v>659</v>
      </c>
      <c r="C650" s="144">
        <v>215</v>
      </c>
      <c r="D650" s="93" t="s">
        <v>16</v>
      </c>
      <c r="E650" s="93" t="s">
        <v>32</v>
      </c>
      <c r="F650" s="93">
        <v>12.01</v>
      </c>
      <c r="G650" s="93">
        <v>10.66</v>
      </c>
      <c r="H650" s="93">
        <v>2092.04</v>
      </c>
      <c r="I650" s="88">
        <f>VLOOKUP(D650,'MHO-Analyse'!$C$2:$D$11,2,TRUE)</f>
        <v>304</v>
      </c>
      <c r="J650" s="88">
        <f t="shared" si="10"/>
        <v>18.155555555555555</v>
      </c>
    </row>
    <row r="651" spans="1:10" x14ac:dyDescent="0.2">
      <c r="A651" s="94">
        <v>2252679</v>
      </c>
      <c r="B651" s="93" t="s">
        <v>660</v>
      </c>
      <c r="C651" s="144">
        <v>215</v>
      </c>
      <c r="D651" s="93" t="s">
        <v>41</v>
      </c>
      <c r="E651" s="93" t="s">
        <v>32</v>
      </c>
      <c r="F651" s="93">
        <v>130</v>
      </c>
      <c r="G651" s="93">
        <v>6.95</v>
      </c>
      <c r="H651" s="93">
        <v>2832.98</v>
      </c>
      <c r="I651" s="88">
        <f>VLOOKUP(D651,'MHO-Analyse'!$C$2:$D$11,2,TRUE)</f>
        <v>205.2</v>
      </c>
      <c r="J651" s="88">
        <f t="shared" si="10"/>
        <v>12.255000000000001</v>
      </c>
    </row>
    <row r="652" spans="1:10" x14ac:dyDescent="0.2">
      <c r="A652" s="94">
        <v>9836164</v>
      </c>
      <c r="B652" s="93" t="s">
        <v>661</v>
      </c>
      <c r="C652" s="144">
        <v>215</v>
      </c>
      <c r="D652" s="93" t="s">
        <v>16</v>
      </c>
      <c r="E652" s="93" t="s">
        <v>10</v>
      </c>
      <c r="F652" s="93">
        <v>172.48</v>
      </c>
      <c r="G652" s="93">
        <v>7.7</v>
      </c>
      <c r="H652" s="93">
        <v>1338.46</v>
      </c>
      <c r="I652" s="88">
        <f>VLOOKUP(D652,'MHO-Analyse'!$C$2:$D$11,2,TRUE)</f>
        <v>304</v>
      </c>
      <c r="J652" s="88">
        <f t="shared" si="10"/>
        <v>18.155555555555555</v>
      </c>
    </row>
    <row r="653" spans="1:10" x14ac:dyDescent="0.2">
      <c r="A653" s="94">
        <v>2214847</v>
      </c>
      <c r="B653" s="93" t="s">
        <v>662</v>
      </c>
      <c r="C653" s="144">
        <v>214</v>
      </c>
      <c r="D653" s="93" t="s">
        <v>41</v>
      </c>
      <c r="E653" s="93" t="s">
        <v>65</v>
      </c>
      <c r="F653" s="93">
        <v>2</v>
      </c>
      <c r="G653" s="93">
        <v>0.11</v>
      </c>
      <c r="H653" s="93">
        <v>23.9</v>
      </c>
      <c r="I653" s="88">
        <f>VLOOKUP(D653,'MHO-Analyse'!$C$2:$D$11,2,TRUE)</f>
        <v>205.2</v>
      </c>
      <c r="J653" s="88">
        <f t="shared" si="10"/>
        <v>12.197999999999999</v>
      </c>
    </row>
    <row r="654" spans="1:10" x14ac:dyDescent="0.2">
      <c r="A654" s="94">
        <v>6070534</v>
      </c>
      <c r="B654" s="93" t="s">
        <v>663</v>
      </c>
      <c r="C654" s="144">
        <v>214</v>
      </c>
      <c r="D654" s="93" t="s">
        <v>20</v>
      </c>
      <c r="E654" s="93" t="s">
        <v>59</v>
      </c>
      <c r="F654" s="93">
        <v>66.23</v>
      </c>
      <c r="G654" s="93">
        <v>17</v>
      </c>
      <c r="H654" s="93">
        <v>729.86</v>
      </c>
      <c r="I654" s="88">
        <f>VLOOKUP(D654,'MHO-Analyse'!$C$2:$D$11,2,TRUE)</f>
        <v>190</v>
      </c>
      <c r="J654" s="88">
        <f t="shared" si="10"/>
        <v>11.294444444444444</v>
      </c>
    </row>
    <row r="655" spans="1:10" x14ac:dyDescent="0.2">
      <c r="A655" s="94">
        <v>2252319</v>
      </c>
      <c r="B655" s="93" t="s">
        <v>664</v>
      </c>
      <c r="C655" s="144">
        <v>213</v>
      </c>
      <c r="D655" s="93" t="s">
        <v>41</v>
      </c>
      <c r="E655" s="93" t="s">
        <v>59</v>
      </c>
      <c r="F655" s="93">
        <v>9.1</v>
      </c>
      <c r="G655" s="93">
        <v>0.38</v>
      </c>
      <c r="H655" s="93">
        <v>49.84</v>
      </c>
      <c r="I655" s="88">
        <f>VLOOKUP(D655,'MHO-Analyse'!$C$2:$D$11,2,TRUE)</f>
        <v>205.2</v>
      </c>
      <c r="J655" s="88">
        <f t="shared" si="10"/>
        <v>12.141</v>
      </c>
    </row>
    <row r="656" spans="1:10" x14ac:dyDescent="0.2">
      <c r="A656" s="94">
        <v>3358422</v>
      </c>
      <c r="B656" s="93" t="s">
        <v>665</v>
      </c>
      <c r="C656" s="144">
        <v>213</v>
      </c>
      <c r="D656" s="93" t="s">
        <v>9</v>
      </c>
      <c r="E656" s="93" t="s">
        <v>32</v>
      </c>
      <c r="F656" s="93">
        <v>7.25</v>
      </c>
      <c r="G656" s="93">
        <v>12.4</v>
      </c>
      <c r="H656" s="93">
        <v>958.99</v>
      </c>
      <c r="I656" s="88">
        <f>VLOOKUP(D656,'MHO-Analyse'!$C$2:$D$11,2,TRUE)</f>
        <v>380</v>
      </c>
      <c r="J656" s="88">
        <f t="shared" si="10"/>
        <v>22.483333333333334</v>
      </c>
    </row>
    <row r="657" spans="1:10" x14ac:dyDescent="0.2">
      <c r="A657" s="94">
        <v>9253275</v>
      </c>
      <c r="B657" s="93" t="s">
        <v>666</v>
      </c>
      <c r="C657" s="144">
        <v>212</v>
      </c>
      <c r="D657" s="93" t="s">
        <v>12</v>
      </c>
      <c r="E657" s="93" t="s">
        <v>32</v>
      </c>
      <c r="F657" s="93">
        <v>1.1399999999999999</v>
      </c>
      <c r="G657" s="93">
        <v>2.89</v>
      </c>
      <c r="H657" s="93">
        <v>176.22</v>
      </c>
      <c r="I657" s="88">
        <f>VLOOKUP(D657,'MHO-Analyse'!$C$2:$D$11,2,TRUE)</f>
        <v>254.6</v>
      </c>
      <c r="J657" s="88">
        <f t="shared" si="10"/>
        <v>14.99311111111111</v>
      </c>
    </row>
    <row r="658" spans="1:10" x14ac:dyDescent="0.2">
      <c r="A658" s="94">
        <v>9253406</v>
      </c>
      <c r="B658" s="93" t="s">
        <v>667</v>
      </c>
      <c r="C658" s="144">
        <v>212</v>
      </c>
      <c r="D658" s="93" t="s">
        <v>12</v>
      </c>
      <c r="E658" s="93" t="s">
        <v>32</v>
      </c>
      <c r="F658" s="93">
        <v>0.39</v>
      </c>
      <c r="G658" s="93">
        <v>0.97</v>
      </c>
      <c r="H658" s="93">
        <v>39.31</v>
      </c>
      <c r="I658" s="88">
        <f>VLOOKUP(D658,'MHO-Analyse'!$C$2:$D$11,2,TRUE)</f>
        <v>254.6</v>
      </c>
      <c r="J658" s="88">
        <f t="shared" si="10"/>
        <v>14.99311111111111</v>
      </c>
    </row>
    <row r="659" spans="1:10" x14ac:dyDescent="0.2">
      <c r="A659" s="94">
        <v>7011499</v>
      </c>
      <c r="B659" s="93" t="s">
        <v>668</v>
      </c>
      <c r="C659" s="144">
        <v>211</v>
      </c>
      <c r="D659" s="93" t="s">
        <v>82</v>
      </c>
      <c r="E659" s="93" t="s">
        <v>59</v>
      </c>
      <c r="F659" s="93">
        <v>0.38</v>
      </c>
      <c r="G659" s="93">
        <v>0.4</v>
      </c>
      <c r="H659" s="93">
        <v>365.24</v>
      </c>
      <c r="I659" s="88">
        <f>VLOOKUP(D659,'MHO-Analyse'!$C$2:$D$11,2,TRUE)</f>
        <v>228</v>
      </c>
      <c r="J659" s="88">
        <f t="shared" si="10"/>
        <v>13.363333333333333</v>
      </c>
    </row>
    <row r="660" spans="1:10" x14ac:dyDescent="0.2">
      <c r="A660" s="94">
        <v>3356813</v>
      </c>
      <c r="B660" s="93" t="s">
        <v>669</v>
      </c>
      <c r="C660" s="144">
        <v>210</v>
      </c>
      <c r="D660" s="93" t="s">
        <v>41</v>
      </c>
      <c r="E660" s="93" t="s">
        <v>32</v>
      </c>
      <c r="F660" s="93">
        <v>25.5</v>
      </c>
      <c r="G660" s="93">
        <v>2.77</v>
      </c>
      <c r="H660" s="93">
        <v>597.78</v>
      </c>
      <c r="I660" s="88">
        <f>VLOOKUP(D660,'MHO-Analyse'!$C$2:$D$11,2,TRUE)</f>
        <v>205.2</v>
      </c>
      <c r="J660" s="88">
        <f t="shared" si="10"/>
        <v>11.97</v>
      </c>
    </row>
    <row r="661" spans="1:10" x14ac:dyDescent="0.2">
      <c r="A661" s="94">
        <v>3401839</v>
      </c>
      <c r="B661" s="93" t="s">
        <v>146</v>
      </c>
      <c r="C661" s="144">
        <v>210</v>
      </c>
      <c r="D661" s="93" t="s">
        <v>20</v>
      </c>
      <c r="E661" s="93" t="s">
        <v>32</v>
      </c>
      <c r="F661" s="93">
        <v>32</v>
      </c>
      <c r="G661" s="93">
        <v>3.4</v>
      </c>
      <c r="H661" s="93">
        <v>2320.38</v>
      </c>
      <c r="I661" s="88">
        <f>VLOOKUP(D661,'MHO-Analyse'!$C$2:$D$11,2,TRUE)</f>
        <v>190</v>
      </c>
      <c r="J661" s="88">
        <f t="shared" si="10"/>
        <v>11.083333333333334</v>
      </c>
    </row>
    <row r="662" spans="1:10" x14ac:dyDescent="0.2">
      <c r="A662" s="94">
        <v>6023025</v>
      </c>
      <c r="B662" s="93" t="s">
        <v>670</v>
      </c>
      <c r="C662" s="144">
        <v>210</v>
      </c>
      <c r="D662" s="93" t="s">
        <v>20</v>
      </c>
      <c r="E662" s="93" t="s">
        <v>32</v>
      </c>
      <c r="F662" s="93">
        <v>230.11</v>
      </c>
      <c r="G662" s="93">
        <v>29</v>
      </c>
      <c r="H662" s="93">
        <v>1368.95</v>
      </c>
      <c r="I662" s="88">
        <f>VLOOKUP(D662,'MHO-Analyse'!$C$2:$D$11,2,TRUE)</f>
        <v>190</v>
      </c>
      <c r="J662" s="88">
        <f t="shared" si="10"/>
        <v>11.083333333333334</v>
      </c>
    </row>
    <row r="663" spans="1:10" x14ac:dyDescent="0.2">
      <c r="A663" s="94">
        <v>7011452</v>
      </c>
      <c r="B663" s="93" t="s">
        <v>671</v>
      </c>
      <c r="C663" s="144">
        <v>210</v>
      </c>
      <c r="D663" s="93" t="s">
        <v>82</v>
      </c>
      <c r="E663" s="93" t="s">
        <v>32</v>
      </c>
      <c r="F663" s="93">
        <v>169.4</v>
      </c>
      <c r="G663" s="93">
        <v>23</v>
      </c>
      <c r="H663" s="93">
        <v>1384.76</v>
      </c>
      <c r="I663" s="88">
        <f>VLOOKUP(D663,'MHO-Analyse'!$C$2:$D$11,2,TRUE)</f>
        <v>228</v>
      </c>
      <c r="J663" s="88">
        <f t="shared" si="10"/>
        <v>13.3</v>
      </c>
    </row>
    <row r="664" spans="1:10" x14ac:dyDescent="0.2">
      <c r="A664" s="94">
        <v>9301423</v>
      </c>
      <c r="B664" s="93" t="s">
        <v>672</v>
      </c>
      <c r="C664" s="144">
        <v>210</v>
      </c>
      <c r="D664" s="93" t="s">
        <v>79</v>
      </c>
      <c r="E664" s="93" t="s">
        <v>59</v>
      </c>
      <c r="F664" s="93">
        <v>1.6</v>
      </c>
      <c r="G664" s="93">
        <v>1.1299999999999999</v>
      </c>
      <c r="H664" s="93">
        <v>128.32</v>
      </c>
      <c r="I664" s="88">
        <f>VLOOKUP(D664,'MHO-Analyse'!$C$2:$D$11,2,TRUE)</f>
        <v>380</v>
      </c>
      <c r="J664" s="88">
        <f t="shared" si="10"/>
        <v>22.166666666666668</v>
      </c>
    </row>
    <row r="665" spans="1:10" x14ac:dyDescent="0.2">
      <c r="A665" s="94">
        <v>9810455</v>
      </c>
      <c r="B665" s="93" t="s">
        <v>673</v>
      </c>
      <c r="C665" s="144">
        <v>210</v>
      </c>
      <c r="D665" s="93" t="s">
        <v>20</v>
      </c>
      <c r="E665" s="93" t="s">
        <v>65</v>
      </c>
      <c r="F665" s="93">
        <v>2.8</v>
      </c>
      <c r="G665" s="93">
        <v>0.32</v>
      </c>
      <c r="H665" s="93">
        <v>34.19</v>
      </c>
      <c r="I665" s="88">
        <f>VLOOKUP(D665,'MHO-Analyse'!$C$2:$D$11,2,TRUE)</f>
        <v>190</v>
      </c>
      <c r="J665" s="88">
        <f t="shared" si="10"/>
        <v>11.083333333333334</v>
      </c>
    </row>
    <row r="666" spans="1:10" x14ac:dyDescent="0.2">
      <c r="A666" s="94">
        <v>2251549</v>
      </c>
      <c r="B666" s="93" t="s">
        <v>674</v>
      </c>
      <c r="C666" s="144">
        <v>209</v>
      </c>
      <c r="D666" s="93" t="s">
        <v>41</v>
      </c>
      <c r="E666" s="93" t="s">
        <v>59</v>
      </c>
      <c r="F666" s="93">
        <v>10</v>
      </c>
      <c r="G666" s="93">
        <v>1.71</v>
      </c>
      <c r="H666" s="93">
        <v>174.77</v>
      </c>
      <c r="I666" s="88">
        <f>VLOOKUP(D666,'MHO-Analyse'!$C$2:$D$11,2,TRUE)</f>
        <v>205.2</v>
      </c>
      <c r="J666" s="88">
        <f t="shared" si="10"/>
        <v>11.912999999999998</v>
      </c>
    </row>
    <row r="667" spans="1:10" x14ac:dyDescent="0.2">
      <c r="A667" s="94">
        <v>3383406</v>
      </c>
      <c r="B667" s="93" t="s">
        <v>675</v>
      </c>
      <c r="C667" s="144">
        <v>209</v>
      </c>
      <c r="D667" s="93" t="s">
        <v>16</v>
      </c>
      <c r="E667" s="93" t="s">
        <v>32</v>
      </c>
      <c r="F667" s="93">
        <v>1.7</v>
      </c>
      <c r="G667" s="93">
        <v>2.08</v>
      </c>
      <c r="H667" s="93">
        <v>759.9</v>
      </c>
      <c r="I667" s="88">
        <f>VLOOKUP(D667,'MHO-Analyse'!$C$2:$D$11,2,TRUE)</f>
        <v>304</v>
      </c>
      <c r="J667" s="88">
        <f t="shared" si="10"/>
        <v>17.648888888888887</v>
      </c>
    </row>
    <row r="668" spans="1:10" x14ac:dyDescent="0.2">
      <c r="A668" s="94">
        <v>4516145</v>
      </c>
      <c r="B668" s="93" t="s">
        <v>676</v>
      </c>
      <c r="C668" s="144">
        <v>209</v>
      </c>
      <c r="D668" s="93" t="s">
        <v>41</v>
      </c>
      <c r="E668" s="93" t="s">
        <v>59</v>
      </c>
      <c r="F668" s="93">
        <v>0.97</v>
      </c>
      <c r="G668" s="93">
        <v>0.22</v>
      </c>
      <c r="H668" s="93">
        <v>55.13</v>
      </c>
      <c r="I668" s="88">
        <f>VLOOKUP(D668,'MHO-Analyse'!$C$2:$D$11,2,TRUE)</f>
        <v>205.2</v>
      </c>
      <c r="J668" s="88">
        <f t="shared" si="10"/>
        <v>11.912999999999998</v>
      </c>
    </row>
    <row r="669" spans="1:10" x14ac:dyDescent="0.2">
      <c r="A669" s="94">
        <v>9300684</v>
      </c>
      <c r="B669" s="93" t="s">
        <v>677</v>
      </c>
      <c r="C669" s="144">
        <v>209</v>
      </c>
      <c r="D669" s="93" t="s">
        <v>16</v>
      </c>
      <c r="E669" s="93" t="s">
        <v>32</v>
      </c>
      <c r="F669" s="93">
        <v>12.3</v>
      </c>
      <c r="G669" s="93">
        <v>3</v>
      </c>
      <c r="H669" s="93">
        <v>204.22</v>
      </c>
      <c r="I669" s="88">
        <f>VLOOKUP(D669,'MHO-Analyse'!$C$2:$D$11,2,TRUE)</f>
        <v>304</v>
      </c>
      <c r="J669" s="88">
        <f t="shared" si="10"/>
        <v>17.648888888888887</v>
      </c>
    </row>
    <row r="670" spans="1:10" x14ac:dyDescent="0.2">
      <c r="A670" s="94">
        <v>4301837</v>
      </c>
      <c r="B670" s="93" t="s">
        <v>678</v>
      </c>
      <c r="C670" s="144">
        <v>208</v>
      </c>
      <c r="D670" s="93" t="s">
        <v>20</v>
      </c>
      <c r="E670" s="93" t="s">
        <v>10</v>
      </c>
      <c r="F670" s="93">
        <v>41.6</v>
      </c>
      <c r="G670" s="93">
        <v>6.3</v>
      </c>
      <c r="H670" s="93">
        <v>2744.36</v>
      </c>
      <c r="I670" s="88">
        <f>VLOOKUP(D670,'MHO-Analyse'!$C$2:$D$11,2,TRUE)</f>
        <v>190</v>
      </c>
      <c r="J670" s="88">
        <f t="shared" si="10"/>
        <v>10.977777777777778</v>
      </c>
    </row>
    <row r="671" spans="1:10" x14ac:dyDescent="0.2">
      <c r="A671" s="94">
        <v>6122491</v>
      </c>
      <c r="B671" s="93" t="s">
        <v>679</v>
      </c>
      <c r="C671" s="144">
        <v>208</v>
      </c>
      <c r="D671" s="93" t="s">
        <v>20</v>
      </c>
      <c r="E671" s="93" t="s">
        <v>65</v>
      </c>
      <c r="F671" s="93">
        <v>90.2</v>
      </c>
      <c r="G671" s="93">
        <v>16.5</v>
      </c>
      <c r="H671" s="93">
        <v>556.64</v>
      </c>
      <c r="I671" s="88">
        <f>VLOOKUP(D671,'MHO-Analyse'!$C$2:$D$11,2,TRUE)</f>
        <v>190</v>
      </c>
      <c r="J671" s="88">
        <f t="shared" si="10"/>
        <v>10.977777777777778</v>
      </c>
    </row>
    <row r="672" spans="1:10" x14ac:dyDescent="0.2">
      <c r="A672" s="94">
        <v>6320024</v>
      </c>
      <c r="B672" s="93" t="s">
        <v>680</v>
      </c>
      <c r="C672" s="144">
        <v>208</v>
      </c>
      <c r="D672" s="93" t="s">
        <v>82</v>
      </c>
      <c r="E672" s="93" t="s">
        <v>32</v>
      </c>
      <c r="F672" s="93">
        <v>110</v>
      </c>
      <c r="G672" s="93">
        <v>6.5</v>
      </c>
      <c r="H672" s="93">
        <v>1026.32</v>
      </c>
      <c r="I672" s="88">
        <f>VLOOKUP(D672,'MHO-Analyse'!$C$2:$D$11,2,TRUE)</f>
        <v>228</v>
      </c>
      <c r="J672" s="88">
        <f t="shared" si="10"/>
        <v>13.173333333333334</v>
      </c>
    </row>
    <row r="673" spans="1:10" x14ac:dyDescent="0.2">
      <c r="A673" s="94">
        <v>9253244</v>
      </c>
      <c r="B673" s="93" t="s">
        <v>681</v>
      </c>
      <c r="C673" s="144">
        <v>208</v>
      </c>
      <c r="D673" s="93" t="s">
        <v>12</v>
      </c>
      <c r="E673" s="93" t="s">
        <v>32</v>
      </c>
      <c r="F673" s="93">
        <v>0.7</v>
      </c>
      <c r="G673" s="93">
        <v>0.41</v>
      </c>
      <c r="H673" s="93">
        <v>36.130000000000003</v>
      </c>
      <c r="I673" s="88">
        <f>VLOOKUP(D673,'MHO-Analyse'!$C$2:$D$11,2,TRUE)</f>
        <v>254.6</v>
      </c>
      <c r="J673" s="88">
        <f t="shared" si="10"/>
        <v>14.710222222222221</v>
      </c>
    </row>
    <row r="674" spans="1:10" x14ac:dyDescent="0.2">
      <c r="A674" s="94">
        <v>9508524</v>
      </c>
      <c r="B674" s="93" t="s">
        <v>682</v>
      </c>
      <c r="C674" s="144">
        <v>208</v>
      </c>
      <c r="D674" s="93" t="s">
        <v>16</v>
      </c>
      <c r="E674" s="93" t="s">
        <v>59</v>
      </c>
      <c r="F674" s="93">
        <v>1.51</v>
      </c>
      <c r="G674" s="93">
        <v>0.74</v>
      </c>
      <c r="H674" s="93">
        <v>124.09</v>
      </c>
      <c r="I674" s="88">
        <f>VLOOKUP(D674,'MHO-Analyse'!$C$2:$D$11,2,TRUE)</f>
        <v>304</v>
      </c>
      <c r="J674" s="88">
        <f t="shared" si="10"/>
        <v>17.564444444444444</v>
      </c>
    </row>
    <row r="675" spans="1:10" x14ac:dyDescent="0.2">
      <c r="A675" s="94">
        <v>8010172</v>
      </c>
      <c r="B675" s="93" t="s">
        <v>683</v>
      </c>
      <c r="C675" s="144">
        <v>207</v>
      </c>
      <c r="D675" s="93" t="s">
        <v>20</v>
      </c>
      <c r="E675" s="93" t="s">
        <v>32</v>
      </c>
      <c r="F675" s="93">
        <v>407.77</v>
      </c>
      <c r="G675" s="93">
        <v>41.5</v>
      </c>
      <c r="H675" s="93">
        <v>4478.63</v>
      </c>
      <c r="I675" s="88">
        <f>VLOOKUP(D675,'MHO-Analyse'!$C$2:$D$11,2,TRUE)</f>
        <v>190</v>
      </c>
      <c r="J675" s="88">
        <f t="shared" si="10"/>
        <v>10.925000000000001</v>
      </c>
    </row>
    <row r="676" spans="1:10" x14ac:dyDescent="0.2">
      <c r="A676" s="94">
        <v>2034604</v>
      </c>
      <c r="B676" s="93" t="s">
        <v>684</v>
      </c>
      <c r="C676" s="144">
        <v>205</v>
      </c>
      <c r="D676" s="93" t="s">
        <v>16</v>
      </c>
      <c r="E676" s="93" t="s">
        <v>206</v>
      </c>
      <c r="F676" s="93">
        <v>16.46</v>
      </c>
      <c r="G676" s="93">
        <v>15.3</v>
      </c>
      <c r="H676" s="93">
        <v>3223.4</v>
      </c>
      <c r="I676" s="88">
        <f>VLOOKUP(D676,'MHO-Analyse'!$C$2:$D$11,2,TRUE)</f>
        <v>304</v>
      </c>
      <c r="J676" s="88">
        <f t="shared" si="10"/>
        <v>17.31111111111111</v>
      </c>
    </row>
    <row r="677" spans="1:10" x14ac:dyDescent="0.2">
      <c r="A677" s="94">
        <v>2081468</v>
      </c>
      <c r="B677" s="93" t="s">
        <v>685</v>
      </c>
      <c r="C677" s="144">
        <v>205</v>
      </c>
      <c r="D677" s="93" t="s">
        <v>16</v>
      </c>
      <c r="E677" s="93" t="s">
        <v>32</v>
      </c>
      <c r="F677" s="93">
        <v>8.3000000000000007</v>
      </c>
      <c r="G677" s="93">
        <v>4.7</v>
      </c>
      <c r="H677" s="93">
        <v>764.72</v>
      </c>
      <c r="I677" s="88">
        <f>VLOOKUP(D677,'MHO-Analyse'!$C$2:$D$11,2,TRUE)</f>
        <v>304</v>
      </c>
      <c r="J677" s="88">
        <f t="shared" si="10"/>
        <v>17.31111111111111</v>
      </c>
    </row>
    <row r="678" spans="1:10" x14ac:dyDescent="0.2">
      <c r="A678" s="94">
        <v>5110154</v>
      </c>
      <c r="B678" s="93" t="s">
        <v>686</v>
      </c>
      <c r="C678" s="144">
        <v>205</v>
      </c>
      <c r="D678" s="93" t="s">
        <v>20</v>
      </c>
      <c r="E678" s="93" t="s">
        <v>32</v>
      </c>
      <c r="F678" s="93">
        <v>1.89</v>
      </c>
      <c r="G678" s="93">
        <v>0.24</v>
      </c>
      <c r="H678" s="93">
        <v>23.19</v>
      </c>
      <c r="I678" s="88">
        <f>VLOOKUP(D678,'MHO-Analyse'!$C$2:$D$11,2,TRUE)</f>
        <v>190</v>
      </c>
      <c r="J678" s="88">
        <f t="shared" si="10"/>
        <v>10.819444444444445</v>
      </c>
    </row>
    <row r="679" spans="1:10" x14ac:dyDescent="0.2">
      <c r="A679" s="94">
        <v>6121917</v>
      </c>
      <c r="B679" s="93" t="s">
        <v>687</v>
      </c>
      <c r="C679" s="144">
        <v>205</v>
      </c>
      <c r="D679" s="93" t="s">
        <v>20</v>
      </c>
      <c r="E679" s="93" t="s">
        <v>32</v>
      </c>
      <c r="F679" s="93">
        <v>208.26</v>
      </c>
      <c r="G679" s="93">
        <v>37.9</v>
      </c>
      <c r="H679" s="93">
        <v>1168.94</v>
      </c>
      <c r="I679" s="88">
        <f>VLOOKUP(D679,'MHO-Analyse'!$C$2:$D$11,2,TRUE)</f>
        <v>190</v>
      </c>
      <c r="J679" s="88">
        <f t="shared" si="10"/>
        <v>10.819444444444445</v>
      </c>
    </row>
    <row r="680" spans="1:10" x14ac:dyDescent="0.2">
      <c r="A680" s="94">
        <v>9045982</v>
      </c>
      <c r="B680" s="93" t="s">
        <v>688</v>
      </c>
      <c r="C680" s="144">
        <v>205</v>
      </c>
      <c r="D680" s="93" t="s">
        <v>20</v>
      </c>
      <c r="E680" s="93" t="s">
        <v>59</v>
      </c>
      <c r="F680" s="93">
        <v>17</v>
      </c>
      <c r="G680" s="93">
        <v>6</v>
      </c>
      <c r="H680" s="93">
        <v>705.17</v>
      </c>
      <c r="I680" s="88">
        <f>VLOOKUP(D680,'MHO-Analyse'!$C$2:$D$11,2,TRUE)</f>
        <v>190</v>
      </c>
      <c r="J680" s="88">
        <f t="shared" si="10"/>
        <v>10.819444444444445</v>
      </c>
    </row>
    <row r="681" spans="1:10" x14ac:dyDescent="0.2">
      <c r="A681" s="94">
        <v>9253105</v>
      </c>
      <c r="B681" s="93" t="s">
        <v>689</v>
      </c>
      <c r="C681" s="144">
        <v>205</v>
      </c>
      <c r="D681" s="93" t="s">
        <v>12</v>
      </c>
      <c r="E681" s="93" t="s">
        <v>59</v>
      </c>
      <c r="F681" s="93">
        <v>0.88</v>
      </c>
      <c r="G681" s="93">
        <v>1.35</v>
      </c>
      <c r="H681" s="93">
        <v>62.83</v>
      </c>
      <c r="I681" s="88">
        <f>VLOOKUP(D681,'MHO-Analyse'!$C$2:$D$11,2,TRUE)</f>
        <v>254.6</v>
      </c>
      <c r="J681" s="88">
        <f t="shared" si="10"/>
        <v>14.498055555555556</v>
      </c>
    </row>
    <row r="682" spans="1:10" x14ac:dyDescent="0.2">
      <c r="A682" s="94">
        <v>2002394</v>
      </c>
      <c r="B682" s="93" t="s">
        <v>690</v>
      </c>
      <c r="C682" s="144">
        <v>204</v>
      </c>
      <c r="D682" s="93" t="s">
        <v>12</v>
      </c>
      <c r="E682" s="93" t="s">
        <v>59</v>
      </c>
      <c r="F682" s="93">
        <v>4.78</v>
      </c>
      <c r="G682" s="93">
        <v>3.72</v>
      </c>
      <c r="H682" s="93">
        <v>220.88</v>
      </c>
      <c r="I682" s="88">
        <f>VLOOKUP(D682,'MHO-Analyse'!$C$2:$D$11,2,TRUE)</f>
        <v>254.6</v>
      </c>
      <c r="J682" s="88">
        <f t="shared" si="10"/>
        <v>14.427333333333333</v>
      </c>
    </row>
    <row r="683" spans="1:10" x14ac:dyDescent="0.2">
      <c r="A683" s="94">
        <v>3304553</v>
      </c>
      <c r="B683" s="93" t="s">
        <v>691</v>
      </c>
      <c r="C683" s="144">
        <v>204</v>
      </c>
      <c r="D683" s="93" t="s">
        <v>16</v>
      </c>
      <c r="E683" s="93" t="s">
        <v>59</v>
      </c>
      <c r="F683" s="93">
        <v>1.83</v>
      </c>
      <c r="G683" s="93">
        <v>3.3</v>
      </c>
      <c r="H683" s="93">
        <v>875.42</v>
      </c>
      <c r="I683" s="88">
        <f>VLOOKUP(D683,'MHO-Analyse'!$C$2:$D$11,2,TRUE)</f>
        <v>304</v>
      </c>
      <c r="J683" s="88">
        <f t="shared" si="10"/>
        <v>17.226666666666667</v>
      </c>
    </row>
    <row r="684" spans="1:10" x14ac:dyDescent="0.2">
      <c r="A684" s="94">
        <v>7011558</v>
      </c>
      <c r="B684" s="93" t="s">
        <v>692</v>
      </c>
      <c r="C684" s="144">
        <v>204</v>
      </c>
      <c r="D684" s="93" t="s">
        <v>82</v>
      </c>
      <c r="E684" s="93" t="s">
        <v>59</v>
      </c>
      <c r="F684" s="93">
        <v>57.46</v>
      </c>
      <c r="G684" s="93">
        <v>17</v>
      </c>
      <c r="H684" s="93">
        <v>1941.76</v>
      </c>
      <c r="I684" s="88">
        <f>VLOOKUP(D684,'MHO-Analyse'!$C$2:$D$11,2,TRUE)</f>
        <v>228</v>
      </c>
      <c r="J684" s="88">
        <f t="shared" si="10"/>
        <v>12.92</v>
      </c>
    </row>
    <row r="685" spans="1:10" x14ac:dyDescent="0.2">
      <c r="A685" s="94">
        <v>1254719</v>
      </c>
      <c r="B685" s="93" t="s">
        <v>693</v>
      </c>
      <c r="C685" s="144">
        <v>203</v>
      </c>
      <c r="D685" s="93" t="s">
        <v>9</v>
      </c>
      <c r="E685" s="93" t="s">
        <v>32</v>
      </c>
      <c r="F685" s="93">
        <v>1.59</v>
      </c>
      <c r="G685" s="93">
        <v>7.14</v>
      </c>
      <c r="H685" s="93">
        <v>77.87</v>
      </c>
      <c r="I685" s="88">
        <f>VLOOKUP(D685,'MHO-Analyse'!$C$2:$D$11,2,TRUE)</f>
        <v>380</v>
      </c>
      <c r="J685" s="88">
        <f t="shared" si="10"/>
        <v>21.427777777777777</v>
      </c>
    </row>
    <row r="686" spans="1:10" x14ac:dyDescent="0.2">
      <c r="A686" s="94">
        <v>2034539</v>
      </c>
      <c r="B686" s="93" t="s">
        <v>694</v>
      </c>
      <c r="C686" s="144">
        <v>203</v>
      </c>
      <c r="D686" s="93" t="s">
        <v>16</v>
      </c>
      <c r="E686" s="93" t="s">
        <v>206</v>
      </c>
      <c r="F686" s="93">
        <v>13.07</v>
      </c>
      <c r="G686" s="93">
        <v>10</v>
      </c>
      <c r="H686" s="93">
        <v>2272.9499999999998</v>
      </c>
      <c r="I686" s="88">
        <f>VLOOKUP(D686,'MHO-Analyse'!$C$2:$D$11,2,TRUE)</f>
        <v>304</v>
      </c>
      <c r="J686" s="88">
        <f t="shared" si="10"/>
        <v>17.142222222222223</v>
      </c>
    </row>
    <row r="687" spans="1:10" x14ac:dyDescent="0.2">
      <c r="A687" s="94">
        <v>9253974</v>
      </c>
      <c r="B687" s="93" t="s">
        <v>695</v>
      </c>
      <c r="C687" s="144">
        <v>203</v>
      </c>
      <c r="D687" s="93" t="s">
        <v>12</v>
      </c>
      <c r="E687" s="93" t="s">
        <v>59</v>
      </c>
      <c r="F687" s="93">
        <v>0.23</v>
      </c>
      <c r="G687" s="93">
        <v>0.57999999999999996</v>
      </c>
      <c r="H687" s="93">
        <v>62.51</v>
      </c>
      <c r="I687" s="88">
        <f>VLOOKUP(D687,'MHO-Analyse'!$C$2:$D$11,2,TRUE)</f>
        <v>254.6</v>
      </c>
      <c r="J687" s="88">
        <f t="shared" si="10"/>
        <v>14.356611111111111</v>
      </c>
    </row>
    <row r="688" spans="1:10" x14ac:dyDescent="0.2">
      <c r="A688" s="94">
        <v>3401677</v>
      </c>
      <c r="B688" s="93" t="s">
        <v>696</v>
      </c>
      <c r="C688" s="144">
        <v>202</v>
      </c>
      <c r="D688" s="93" t="s">
        <v>41</v>
      </c>
      <c r="E688" s="93" t="s">
        <v>59</v>
      </c>
      <c r="F688" s="93">
        <v>18.7</v>
      </c>
      <c r="G688" s="93">
        <v>0.92</v>
      </c>
      <c r="H688" s="93">
        <v>241.28</v>
      </c>
      <c r="I688" s="88">
        <f>VLOOKUP(D688,'MHO-Analyse'!$C$2:$D$11,2,TRUE)</f>
        <v>205.2</v>
      </c>
      <c r="J688" s="88">
        <f t="shared" si="10"/>
        <v>11.513999999999998</v>
      </c>
    </row>
    <row r="689" spans="1:10" x14ac:dyDescent="0.2">
      <c r="A689" s="94">
        <v>4015588</v>
      </c>
      <c r="B689" s="93" t="s">
        <v>697</v>
      </c>
      <c r="C689" s="144">
        <v>201</v>
      </c>
      <c r="D689" s="93" t="s">
        <v>79</v>
      </c>
      <c r="E689" s="93" t="s">
        <v>59</v>
      </c>
      <c r="F689" s="93">
        <v>0.57999999999999996</v>
      </c>
      <c r="G689" s="93">
        <v>0.85</v>
      </c>
      <c r="H689" s="93">
        <v>348.62</v>
      </c>
      <c r="I689" s="88">
        <f>VLOOKUP(D689,'MHO-Analyse'!$C$2:$D$11,2,TRUE)</f>
        <v>380</v>
      </c>
      <c r="J689" s="88">
        <f t="shared" si="10"/>
        <v>21.216666666666665</v>
      </c>
    </row>
    <row r="690" spans="1:10" x14ac:dyDescent="0.2">
      <c r="A690" s="94">
        <v>6002266</v>
      </c>
      <c r="B690" s="93" t="s">
        <v>698</v>
      </c>
      <c r="C690" s="144">
        <v>201</v>
      </c>
      <c r="D690" s="93" t="s">
        <v>20</v>
      </c>
      <c r="E690" s="93" t="s">
        <v>32</v>
      </c>
      <c r="F690" s="93">
        <v>208</v>
      </c>
      <c r="G690" s="93">
        <v>29</v>
      </c>
      <c r="H690" s="93">
        <v>2864.26</v>
      </c>
      <c r="I690" s="88">
        <f>VLOOKUP(D690,'MHO-Analyse'!$C$2:$D$11,2,TRUE)</f>
        <v>190</v>
      </c>
      <c r="J690" s="88">
        <f t="shared" si="10"/>
        <v>10.608333333333333</v>
      </c>
    </row>
    <row r="691" spans="1:10" x14ac:dyDescent="0.2">
      <c r="A691" s="94">
        <v>9253338</v>
      </c>
      <c r="B691" s="93" t="s">
        <v>699</v>
      </c>
      <c r="C691" s="144">
        <v>201</v>
      </c>
      <c r="D691" s="93" t="s">
        <v>12</v>
      </c>
      <c r="E691" s="93" t="s">
        <v>59</v>
      </c>
      <c r="F691" s="93">
        <v>0.95</v>
      </c>
      <c r="G691" s="93">
        <v>0.72</v>
      </c>
      <c r="H691" s="93">
        <v>59.34</v>
      </c>
      <c r="I691" s="88">
        <f>VLOOKUP(D691,'MHO-Analyse'!$C$2:$D$11,2,TRUE)</f>
        <v>254.6</v>
      </c>
      <c r="J691" s="88">
        <f t="shared" si="10"/>
        <v>14.215166666666667</v>
      </c>
    </row>
    <row r="692" spans="1:10" x14ac:dyDescent="0.2">
      <c r="A692" s="94">
        <v>9821329</v>
      </c>
      <c r="B692" s="93" t="s">
        <v>700</v>
      </c>
      <c r="C692" s="144">
        <v>201</v>
      </c>
      <c r="D692" s="93" t="s">
        <v>16</v>
      </c>
      <c r="E692" s="93" t="s">
        <v>32</v>
      </c>
      <c r="F692" s="93">
        <v>30.96</v>
      </c>
      <c r="G692" s="93">
        <v>1.3</v>
      </c>
      <c r="H692" s="93">
        <v>339.52</v>
      </c>
      <c r="I692" s="88">
        <f>VLOOKUP(D692,'MHO-Analyse'!$C$2:$D$11,2,TRUE)</f>
        <v>304</v>
      </c>
      <c r="J692" s="88">
        <f t="shared" si="10"/>
        <v>16.973333333333333</v>
      </c>
    </row>
    <row r="693" spans="1:10" x14ac:dyDescent="0.2">
      <c r="A693" s="94">
        <v>4501662</v>
      </c>
      <c r="B693" s="93" t="s">
        <v>701</v>
      </c>
      <c r="C693" s="144">
        <v>200</v>
      </c>
      <c r="D693" s="93" t="s">
        <v>41</v>
      </c>
      <c r="E693" s="93" t="s">
        <v>59</v>
      </c>
      <c r="F693" s="93">
        <v>19.579999999999998</v>
      </c>
      <c r="G693" s="93">
        <v>1.5</v>
      </c>
      <c r="H693" s="93">
        <v>240</v>
      </c>
      <c r="I693" s="88">
        <f>VLOOKUP(D693,'MHO-Analyse'!$C$2:$D$11,2,TRUE)</f>
        <v>205.2</v>
      </c>
      <c r="J693" s="88">
        <f t="shared" si="10"/>
        <v>11.4</v>
      </c>
    </row>
    <row r="694" spans="1:10" x14ac:dyDescent="0.2">
      <c r="A694" s="94">
        <v>9253462</v>
      </c>
      <c r="B694" s="93" t="s">
        <v>702</v>
      </c>
      <c r="C694" s="144">
        <v>200</v>
      </c>
      <c r="D694" s="93" t="s">
        <v>12</v>
      </c>
      <c r="E694" s="93" t="s">
        <v>59</v>
      </c>
      <c r="F694" s="93">
        <v>0.85</v>
      </c>
      <c r="G694" s="93">
        <v>1.31</v>
      </c>
      <c r="H694" s="93">
        <v>47.36</v>
      </c>
      <c r="I694" s="88">
        <f>VLOOKUP(D694,'MHO-Analyse'!$C$2:$D$11,2,TRUE)</f>
        <v>254.6</v>
      </c>
      <c r="J694" s="88">
        <f t="shared" si="10"/>
        <v>14.144444444444444</v>
      </c>
    </row>
    <row r="695" spans="1:10" x14ac:dyDescent="0.2">
      <c r="A695" s="94">
        <v>5577009</v>
      </c>
      <c r="B695" s="93" t="s">
        <v>703</v>
      </c>
      <c r="C695" s="144">
        <v>199</v>
      </c>
      <c r="D695" s="93" t="s">
        <v>16</v>
      </c>
      <c r="E695" s="93" t="s">
        <v>32</v>
      </c>
      <c r="F695" s="93">
        <v>13.07</v>
      </c>
      <c r="G695" s="93">
        <v>13.94</v>
      </c>
      <c r="H695" s="93">
        <v>1549.87</v>
      </c>
      <c r="I695" s="88">
        <f>VLOOKUP(D695,'MHO-Analyse'!$C$2:$D$11,2,TRUE)</f>
        <v>304</v>
      </c>
      <c r="J695" s="88">
        <f t="shared" si="10"/>
        <v>16.804444444444446</v>
      </c>
    </row>
    <row r="696" spans="1:10" x14ac:dyDescent="0.2">
      <c r="A696" s="94">
        <v>5648219</v>
      </c>
      <c r="B696" s="93" t="s">
        <v>704</v>
      </c>
      <c r="C696" s="144">
        <v>199</v>
      </c>
      <c r="D696" s="93" t="s">
        <v>20</v>
      </c>
      <c r="E696" s="93" t="s">
        <v>32</v>
      </c>
      <c r="F696" s="93">
        <v>3.74</v>
      </c>
      <c r="G696" s="93">
        <v>1.8</v>
      </c>
      <c r="H696" s="93">
        <v>2241.46</v>
      </c>
      <c r="I696" s="88">
        <f>VLOOKUP(D696,'MHO-Analyse'!$C$2:$D$11,2,TRUE)</f>
        <v>190</v>
      </c>
      <c r="J696" s="88">
        <f t="shared" si="10"/>
        <v>10.502777777777778</v>
      </c>
    </row>
    <row r="697" spans="1:10" x14ac:dyDescent="0.2">
      <c r="A697" s="94">
        <v>9253391</v>
      </c>
      <c r="B697" s="93" t="s">
        <v>705</v>
      </c>
      <c r="C697" s="144">
        <v>199</v>
      </c>
      <c r="D697" s="93" t="s">
        <v>12</v>
      </c>
      <c r="E697" s="93" t="s">
        <v>65</v>
      </c>
      <c r="F697" s="93">
        <v>0.35</v>
      </c>
      <c r="G697" s="93">
        <v>0.73</v>
      </c>
      <c r="H697" s="93">
        <v>28.4</v>
      </c>
      <c r="I697" s="88">
        <f>VLOOKUP(D697,'MHO-Analyse'!$C$2:$D$11,2,TRUE)</f>
        <v>254.6</v>
      </c>
      <c r="J697" s="88">
        <f t="shared" si="10"/>
        <v>14.073722222222223</v>
      </c>
    </row>
    <row r="698" spans="1:10" x14ac:dyDescent="0.2">
      <c r="A698" s="94">
        <v>1150788</v>
      </c>
      <c r="B698" s="93" t="s">
        <v>706</v>
      </c>
      <c r="C698" s="144">
        <v>198</v>
      </c>
      <c r="D698" s="93" t="s">
        <v>79</v>
      </c>
      <c r="E698" s="93" t="s">
        <v>59</v>
      </c>
      <c r="F698" s="93">
        <v>0.03</v>
      </c>
      <c r="G698" s="93">
        <v>0.08</v>
      </c>
      <c r="H698" s="93">
        <v>5.58</v>
      </c>
      <c r="I698" s="88">
        <f>VLOOKUP(D698,'MHO-Analyse'!$C$2:$D$11,2,TRUE)</f>
        <v>380</v>
      </c>
      <c r="J698" s="88">
        <f t="shared" si="10"/>
        <v>20.9</v>
      </c>
    </row>
    <row r="699" spans="1:10" x14ac:dyDescent="0.2">
      <c r="A699" s="94">
        <v>1212277</v>
      </c>
      <c r="B699" s="93" t="s">
        <v>707</v>
      </c>
      <c r="C699" s="144">
        <v>198</v>
      </c>
      <c r="D699" s="93" t="s">
        <v>79</v>
      </c>
      <c r="E699" s="93" t="s">
        <v>65</v>
      </c>
      <c r="F699" s="93">
        <v>1.0900000000000001</v>
      </c>
      <c r="G699" s="93">
        <v>0.96</v>
      </c>
      <c r="H699" s="93">
        <v>25.67</v>
      </c>
      <c r="I699" s="88">
        <f>VLOOKUP(D699,'MHO-Analyse'!$C$2:$D$11,2,TRUE)</f>
        <v>380</v>
      </c>
      <c r="J699" s="88">
        <f t="shared" si="10"/>
        <v>20.9</v>
      </c>
    </row>
    <row r="700" spans="1:10" x14ac:dyDescent="0.2">
      <c r="A700" s="94">
        <v>4342896</v>
      </c>
      <c r="B700" s="93" t="s">
        <v>708</v>
      </c>
      <c r="C700" s="144">
        <v>198</v>
      </c>
      <c r="D700" s="93" t="s">
        <v>20</v>
      </c>
      <c r="E700" s="93" t="s">
        <v>59</v>
      </c>
      <c r="F700" s="93">
        <v>13.02</v>
      </c>
      <c r="G700" s="93">
        <v>1.27</v>
      </c>
      <c r="H700" s="93">
        <v>208.1</v>
      </c>
      <c r="I700" s="88">
        <f>VLOOKUP(D700,'MHO-Analyse'!$C$2:$D$11,2,TRUE)</f>
        <v>190</v>
      </c>
      <c r="J700" s="88">
        <f t="shared" si="10"/>
        <v>10.45</v>
      </c>
    </row>
    <row r="701" spans="1:10" x14ac:dyDescent="0.2">
      <c r="A701" s="94">
        <v>8370248</v>
      </c>
      <c r="B701" s="93" t="s">
        <v>709</v>
      </c>
      <c r="C701" s="144">
        <v>198</v>
      </c>
      <c r="D701" s="93" t="s">
        <v>20</v>
      </c>
      <c r="E701" s="93" t="s">
        <v>32</v>
      </c>
      <c r="F701" s="93">
        <v>61.6</v>
      </c>
      <c r="G701" s="93">
        <v>17</v>
      </c>
      <c r="H701" s="93">
        <v>1724.94</v>
      </c>
      <c r="I701" s="88">
        <f>VLOOKUP(D701,'MHO-Analyse'!$C$2:$D$11,2,TRUE)</f>
        <v>190</v>
      </c>
      <c r="J701" s="88">
        <f t="shared" si="10"/>
        <v>10.45</v>
      </c>
    </row>
    <row r="702" spans="1:10" x14ac:dyDescent="0.2">
      <c r="A702" s="94">
        <v>2462143</v>
      </c>
      <c r="B702" s="93" t="s">
        <v>710</v>
      </c>
      <c r="C702" s="144">
        <v>197</v>
      </c>
      <c r="D702" s="93" t="s">
        <v>41</v>
      </c>
      <c r="E702" s="93" t="s">
        <v>59</v>
      </c>
      <c r="F702" s="93">
        <v>3.95</v>
      </c>
      <c r="G702" s="93">
        <v>0.68</v>
      </c>
      <c r="H702" s="93">
        <v>189.67</v>
      </c>
      <c r="I702" s="88">
        <f>VLOOKUP(D702,'MHO-Analyse'!$C$2:$D$11,2,TRUE)</f>
        <v>205.2</v>
      </c>
      <c r="J702" s="88">
        <f t="shared" si="10"/>
        <v>11.228999999999999</v>
      </c>
    </row>
    <row r="703" spans="1:10" x14ac:dyDescent="0.2">
      <c r="A703" s="94">
        <v>3100672</v>
      </c>
      <c r="B703" s="93" t="s">
        <v>711</v>
      </c>
      <c r="C703" s="144">
        <v>197</v>
      </c>
      <c r="D703" s="93" t="s">
        <v>41</v>
      </c>
      <c r="E703" s="93" t="s">
        <v>59</v>
      </c>
      <c r="F703" s="93">
        <v>1</v>
      </c>
      <c r="G703" s="93">
        <v>0.03</v>
      </c>
      <c r="H703" s="93">
        <v>20.57</v>
      </c>
      <c r="I703" s="88">
        <f>VLOOKUP(D703,'MHO-Analyse'!$C$2:$D$11,2,TRUE)</f>
        <v>205.2</v>
      </c>
      <c r="J703" s="88">
        <f t="shared" si="10"/>
        <v>11.228999999999999</v>
      </c>
    </row>
    <row r="704" spans="1:10" x14ac:dyDescent="0.2">
      <c r="A704" s="94">
        <v>3521054</v>
      </c>
      <c r="B704" s="93" t="s">
        <v>712</v>
      </c>
      <c r="C704" s="144">
        <v>197</v>
      </c>
      <c r="D704" s="93" t="s">
        <v>16</v>
      </c>
      <c r="E704" s="93" t="s">
        <v>59</v>
      </c>
      <c r="F704" s="93">
        <v>0.11</v>
      </c>
      <c r="G704" s="93">
        <v>1.33</v>
      </c>
      <c r="H704" s="93">
        <v>27.08</v>
      </c>
      <c r="I704" s="88">
        <f>VLOOKUP(D704,'MHO-Analyse'!$C$2:$D$11,2,TRUE)</f>
        <v>304</v>
      </c>
      <c r="J704" s="88">
        <f t="shared" si="10"/>
        <v>16.635555555555555</v>
      </c>
    </row>
    <row r="705" spans="1:10" x14ac:dyDescent="0.2">
      <c r="A705" s="94">
        <v>4223547</v>
      </c>
      <c r="B705" s="93" t="s">
        <v>713</v>
      </c>
      <c r="C705" s="144">
        <v>197</v>
      </c>
      <c r="D705" s="93" t="s">
        <v>41</v>
      </c>
      <c r="E705" s="93" t="s">
        <v>32</v>
      </c>
      <c r="F705" s="93">
        <v>51.07</v>
      </c>
      <c r="G705" s="93">
        <v>7.2</v>
      </c>
      <c r="H705" s="93">
        <v>2429.7199999999998</v>
      </c>
      <c r="I705" s="88">
        <f>VLOOKUP(D705,'MHO-Analyse'!$C$2:$D$11,2,TRUE)</f>
        <v>205.2</v>
      </c>
      <c r="J705" s="88">
        <f t="shared" si="10"/>
        <v>11.228999999999999</v>
      </c>
    </row>
    <row r="706" spans="1:10" x14ac:dyDescent="0.2">
      <c r="A706" s="94">
        <v>5510854</v>
      </c>
      <c r="B706" s="93" t="s">
        <v>714</v>
      </c>
      <c r="C706" s="144">
        <v>197</v>
      </c>
      <c r="D706" s="93" t="s">
        <v>16</v>
      </c>
      <c r="E706" s="93" t="s">
        <v>65</v>
      </c>
      <c r="F706" s="93">
        <v>0.77</v>
      </c>
      <c r="G706" s="93">
        <v>1.35</v>
      </c>
      <c r="H706" s="93">
        <v>70.27</v>
      </c>
      <c r="I706" s="88">
        <f>VLOOKUP(D706,'MHO-Analyse'!$C$2:$D$11,2,TRUE)</f>
        <v>304</v>
      </c>
      <c r="J706" s="88">
        <f t="shared" ref="J706:J769" si="11">(C706*I706)/3600</f>
        <v>16.635555555555555</v>
      </c>
    </row>
    <row r="707" spans="1:10" x14ac:dyDescent="0.2">
      <c r="A707" s="94">
        <v>9253637</v>
      </c>
      <c r="B707" s="93" t="s">
        <v>715</v>
      </c>
      <c r="C707" s="144">
        <v>197</v>
      </c>
      <c r="D707" s="93" t="s">
        <v>12</v>
      </c>
      <c r="E707" s="93" t="s">
        <v>32</v>
      </c>
      <c r="F707" s="93">
        <v>1.22</v>
      </c>
      <c r="G707" s="93">
        <v>1.65</v>
      </c>
      <c r="H707" s="93">
        <v>62.83</v>
      </c>
      <c r="I707" s="88">
        <f>VLOOKUP(D707,'MHO-Analyse'!$C$2:$D$11,2,TRUE)</f>
        <v>254.6</v>
      </c>
      <c r="J707" s="88">
        <f t="shared" si="11"/>
        <v>13.932277777777777</v>
      </c>
    </row>
    <row r="708" spans="1:10" x14ac:dyDescent="0.2">
      <c r="A708" s="94">
        <v>9403525</v>
      </c>
      <c r="B708" s="93" t="s">
        <v>716</v>
      </c>
      <c r="C708" s="144">
        <v>197</v>
      </c>
      <c r="D708" s="93" t="s">
        <v>9</v>
      </c>
      <c r="E708" s="93" t="s">
        <v>32</v>
      </c>
      <c r="F708" s="93">
        <v>30.5</v>
      </c>
      <c r="G708" s="93">
        <v>1.02</v>
      </c>
      <c r="H708" s="93">
        <v>61.75</v>
      </c>
      <c r="I708" s="88">
        <f>VLOOKUP(D708,'MHO-Analyse'!$C$2:$D$11,2,TRUE)</f>
        <v>380</v>
      </c>
      <c r="J708" s="88">
        <f t="shared" si="11"/>
        <v>20.794444444444444</v>
      </c>
    </row>
    <row r="709" spans="1:10" x14ac:dyDescent="0.2">
      <c r="A709" s="94">
        <v>1253259</v>
      </c>
      <c r="B709" s="93" t="s">
        <v>717</v>
      </c>
      <c r="C709" s="144">
        <v>196</v>
      </c>
      <c r="D709" s="93" t="s">
        <v>79</v>
      </c>
      <c r="E709" s="93" t="s">
        <v>32</v>
      </c>
      <c r="F709" s="93">
        <v>0.66</v>
      </c>
      <c r="G709" s="93">
        <v>1.96</v>
      </c>
      <c r="H709" s="93">
        <v>34.57</v>
      </c>
      <c r="I709" s="88">
        <f>VLOOKUP(D709,'MHO-Analyse'!$C$2:$D$11,2,TRUE)</f>
        <v>380</v>
      </c>
      <c r="J709" s="88">
        <f t="shared" si="11"/>
        <v>20.68888888888889</v>
      </c>
    </row>
    <row r="710" spans="1:10" x14ac:dyDescent="0.2">
      <c r="A710" s="94">
        <v>3403521</v>
      </c>
      <c r="B710" s="93" t="s">
        <v>718</v>
      </c>
      <c r="C710" s="144">
        <v>196</v>
      </c>
      <c r="D710" s="93" t="s">
        <v>41</v>
      </c>
      <c r="E710" s="93" t="s">
        <v>32</v>
      </c>
      <c r="F710" s="93">
        <v>7.25</v>
      </c>
      <c r="G710" s="93">
        <v>0.6</v>
      </c>
      <c r="H710" s="93">
        <v>143.15</v>
      </c>
      <c r="I710" s="88">
        <f>VLOOKUP(D710,'MHO-Analyse'!$C$2:$D$11,2,TRUE)</f>
        <v>205.2</v>
      </c>
      <c r="J710" s="88">
        <f t="shared" si="11"/>
        <v>11.171999999999999</v>
      </c>
    </row>
    <row r="711" spans="1:10" x14ac:dyDescent="0.2">
      <c r="A711" s="94">
        <v>9253644</v>
      </c>
      <c r="B711" s="93" t="s">
        <v>719</v>
      </c>
      <c r="C711" s="144">
        <v>196</v>
      </c>
      <c r="D711" s="93" t="s">
        <v>12</v>
      </c>
      <c r="E711" s="93" t="s">
        <v>59</v>
      </c>
      <c r="F711" s="93">
        <v>0.98</v>
      </c>
      <c r="G711" s="93">
        <v>1.49</v>
      </c>
      <c r="H711" s="93">
        <v>73.75</v>
      </c>
      <c r="I711" s="88">
        <f>VLOOKUP(D711,'MHO-Analyse'!$C$2:$D$11,2,TRUE)</f>
        <v>254.6</v>
      </c>
      <c r="J711" s="88">
        <f t="shared" si="11"/>
        <v>13.861555555555555</v>
      </c>
    </row>
    <row r="712" spans="1:10" x14ac:dyDescent="0.2">
      <c r="A712" s="94">
        <v>1208577</v>
      </c>
      <c r="B712" s="93" t="s">
        <v>720</v>
      </c>
      <c r="C712" s="144">
        <v>195</v>
      </c>
      <c r="D712" s="93" t="s">
        <v>79</v>
      </c>
      <c r="E712" s="93" t="s">
        <v>59</v>
      </c>
      <c r="F712" s="93">
        <v>0.25</v>
      </c>
      <c r="G712" s="93">
        <v>0.34</v>
      </c>
      <c r="H712" s="93">
        <v>38.119999999999997</v>
      </c>
      <c r="I712" s="88">
        <f>VLOOKUP(D712,'MHO-Analyse'!$C$2:$D$11,2,TRUE)</f>
        <v>380</v>
      </c>
      <c r="J712" s="88">
        <f t="shared" si="11"/>
        <v>20.583333333333332</v>
      </c>
    </row>
    <row r="713" spans="1:10" x14ac:dyDescent="0.2">
      <c r="A713" s="94">
        <v>1258169</v>
      </c>
      <c r="B713" s="93" t="s">
        <v>721</v>
      </c>
      <c r="C713" s="144">
        <v>195</v>
      </c>
      <c r="D713" s="93" t="s">
        <v>79</v>
      </c>
      <c r="E713" s="93" t="s">
        <v>32</v>
      </c>
      <c r="F713" s="93">
        <v>1.63</v>
      </c>
      <c r="G713" s="93">
        <v>10.76</v>
      </c>
      <c r="H713" s="93">
        <v>183.48</v>
      </c>
      <c r="I713" s="88">
        <f>VLOOKUP(D713,'MHO-Analyse'!$C$2:$D$11,2,TRUE)</f>
        <v>380</v>
      </c>
      <c r="J713" s="88">
        <f t="shared" si="11"/>
        <v>20.583333333333332</v>
      </c>
    </row>
    <row r="714" spans="1:10" x14ac:dyDescent="0.2">
      <c r="A714" s="94">
        <v>1151099</v>
      </c>
      <c r="B714" s="93" t="s">
        <v>722</v>
      </c>
      <c r="C714" s="144">
        <v>194</v>
      </c>
      <c r="D714" s="93" t="s">
        <v>9</v>
      </c>
      <c r="E714" s="93" t="s">
        <v>10</v>
      </c>
      <c r="F714" s="93">
        <v>17.86</v>
      </c>
      <c r="G714" s="93">
        <v>16.64</v>
      </c>
      <c r="H714" s="93">
        <v>283.57</v>
      </c>
      <c r="I714" s="88">
        <f>VLOOKUP(D714,'MHO-Analyse'!$C$2:$D$11,2,TRUE)</f>
        <v>380</v>
      </c>
      <c r="J714" s="88">
        <f t="shared" si="11"/>
        <v>20.477777777777778</v>
      </c>
    </row>
    <row r="715" spans="1:10" x14ac:dyDescent="0.2">
      <c r="A715" s="94">
        <v>1250134</v>
      </c>
      <c r="B715" s="93" t="s">
        <v>723</v>
      </c>
      <c r="C715" s="144">
        <v>194</v>
      </c>
      <c r="D715" s="93" t="s">
        <v>79</v>
      </c>
      <c r="E715" s="93" t="s">
        <v>59</v>
      </c>
      <c r="F715" s="93">
        <v>0.46</v>
      </c>
      <c r="G715" s="93">
        <v>1.68</v>
      </c>
      <c r="H715" s="93">
        <v>31.36</v>
      </c>
      <c r="I715" s="88">
        <f>VLOOKUP(D715,'MHO-Analyse'!$C$2:$D$11,2,TRUE)</f>
        <v>380</v>
      </c>
      <c r="J715" s="88">
        <f t="shared" si="11"/>
        <v>20.477777777777778</v>
      </c>
    </row>
    <row r="716" spans="1:10" x14ac:dyDescent="0.2">
      <c r="A716" s="94">
        <v>3025872</v>
      </c>
      <c r="B716" s="93" t="s">
        <v>724</v>
      </c>
      <c r="C716" s="144">
        <v>194</v>
      </c>
      <c r="D716" s="93" t="s">
        <v>41</v>
      </c>
      <c r="E716" s="93" t="s">
        <v>32</v>
      </c>
      <c r="F716" s="93">
        <v>33.19</v>
      </c>
      <c r="G716" s="93">
        <v>2.5</v>
      </c>
      <c r="H716" s="93">
        <v>193.01</v>
      </c>
      <c r="I716" s="88">
        <f>VLOOKUP(D716,'MHO-Analyse'!$C$2:$D$11,2,TRUE)</f>
        <v>205.2</v>
      </c>
      <c r="J716" s="88">
        <f t="shared" si="11"/>
        <v>11.057999999999998</v>
      </c>
    </row>
    <row r="717" spans="1:10" x14ac:dyDescent="0.2">
      <c r="A717" s="94">
        <v>6192482</v>
      </c>
      <c r="B717" s="93" t="s">
        <v>725</v>
      </c>
      <c r="C717" s="144">
        <v>194</v>
      </c>
      <c r="D717" s="93" t="s">
        <v>20</v>
      </c>
      <c r="E717" s="93" t="s">
        <v>59</v>
      </c>
      <c r="F717" s="93">
        <v>3.84</v>
      </c>
      <c r="G717" s="93">
        <v>0.46</v>
      </c>
      <c r="H717" s="93">
        <v>297.45999999999998</v>
      </c>
      <c r="I717" s="88">
        <f>VLOOKUP(D717,'MHO-Analyse'!$C$2:$D$11,2,TRUE)</f>
        <v>190</v>
      </c>
      <c r="J717" s="88">
        <f t="shared" si="11"/>
        <v>10.238888888888889</v>
      </c>
    </row>
    <row r="718" spans="1:10" x14ac:dyDescent="0.2">
      <c r="A718" s="94">
        <v>8370252</v>
      </c>
      <c r="B718" s="93" t="s">
        <v>726</v>
      </c>
      <c r="C718" s="144">
        <v>194</v>
      </c>
      <c r="D718" s="93" t="s">
        <v>20</v>
      </c>
      <c r="E718" s="93" t="s">
        <v>10</v>
      </c>
      <c r="F718" s="93">
        <v>4.5599999999999996</v>
      </c>
      <c r="G718" s="93">
        <v>0.34</v>
      </c>
      <c r="H718" s="93">
        <v>28.75</v>
      </c>
      <c r="I718" s="88">
        <f>VLOOKUP(D718,'MHO-Analyse'!$C$2:$D$11,2,TRUE)</f>
        <v>190</v>
      </c>
      <c r="J718" s="88">
        <f t="shared" si="11"/>
        <v>10.238888888888889</v>
      </c>
    </row>
    <row r="719" spans="1:10" x14ac:dyDescent="0.2">
      <c r="A719" s="94">
        <v>9253111</v>
      </c>
      <c r="B719" s="93" t="s">
        <v>727</v>
      </c>
      <c r="C719" s="144">
        <v>194</v>
      </c>
      <c r="D719" s="93" t="s">
        <v>12</v>
      </c>
      <c r="E719" s="93" t="s">
        <v>32</v>
      </c>
      <c r="F719" s="93">
        <v>1.78</v>
      </c>
      <c r="G719" s="93">
        <v>1.4</v>
      </c>
      <c r="H719" s="93">
        <v>73.75</v>
      </c>
      <c r="I719" s="88">
        <f>VLOOKUP(D719,'MHO-Analyse'!$C$2:$D$11,2,TRUE)</f>
        <v>254.6</v>
      </c>
      <c r="J719" s="88">
        <f t="shared" si="11"/>
        <v>13.720111111111111</v>
      </c>
    </row>
    <row r="720" spans="1:10" x14ac:dyDescent="0.2">
      <c r="A720" s="94">
        <v>9836163</v>
      </c>
      <c r="B720" s="93" t="s">
        <v>728</v>
      </c>
      <c r="C720" s="144">
        <v>194</v>
      </c>
      <c r="D720" s="93" t="s">
        <v>16</v>
      </c>
      <c r="E720" s="93" t="s">
        <v>10</v>
      </c>
      <c r="F720" s="93">
        <v>144.69</v>
      </c>
      <c r="G720" s="93">
        <v>6.9</v>
      </c>
      <c r="H720" s="93">
        <v>1133.33</v>
      </c>
      <c r="I720" s="88">
        <f>VLOOKUP(D720,'MHO-Analyse'!$C$2:$D$11,2,TRUE)</f>
        <v>304</v>
      </c>
      <c r="J720" s="88">
        <f t="shared" si="11"/>
        <v>16.382222222222222</v>
      </c>
    </row>
    <row r="721" spans="1:10" x14ac:dyDescent="0.2">
      <c r="A721" s="94">
        <v>6023027</v>
      </c>
      <c r="B721" s="93" t="s">
        <v>729</v>
      </c>
      <c r="C721" s="144">
        <v>193</v>
      </c>
      <c r="D721" s="93" t="s">
        <v>20</v>
      </c>
      <c r="E721" s="93" t="s">
        <v>32</v>
      </c>
      <c r="F721" s="93">
        <v>230.11</v>
      </c>
      <c r="G721" s="93">
        <v>29</v>
      </c>
      <c r="H721" s="93">
        <v>1368.95</v>
      </c>
      <c r="I721" s="88">
        <f>VLOOKUP(D721,'MHO-Analyse'!$C$2:$D$11,2,TRUE)</f>
        <v>190</v>
      </c>
      <c r="J721" s="88">
        <f t="shared" si="11"/>
        <v>10.186111111111112</v>
      </c>
    </row>
    <row r="722" spans="1:10" x14ac:dyDescent="0.2">
      <c r="A722" s="94">
        <v>8356272</v>
      </c>
      <c r="B722" s="93" t="s">
        <v>730</v>
      </c>
      <c r="C722" s="144">
        <v>193</v>
      </c>
      <c r="D722" s="93" t="s">
        <v>20</v>
      </c>
      <c r="E722" s="93" t="s">
        <v>32</v>
      </c>
      <c r="F722" s="93">
        <v>2.66</v>
      </c>
      <c r="G722" s="93">
        <v>1.85</v>
      </c>
      <c r="H722" s="93">
        <v>905.45</v>
      </c>
      <c r="I722" s="88">
        <f>VLOOKUP(D722,'MHO-Analyse'!$C$2:$D$11,2,TRUE)</f>
        <v>190</v>
      </c>
      <c r="J722" s="88">
        <f t="shared" si="11"/>
        <v>10.186111111111112</v>
      </c>
    </row>
    <row r="723" spans="1:10" x14ac:dyDescent="0.2">
      <c r="A723" s="94">
        <v>2392005</v>
      </c>
      <c r="B723" s="93" t="s">
        <v>731</v>
      </c>
      <c r="C723" s="144">
        <v>192</v>
      </c>
      <c r="D723" s="93" t="s">
        <v>16</v>
      </c>
      <c r="E723" s="93" t="s">
        <v>59</v>
      </c>
      <c r="F723" s="93">
        <v>3.56</v>
      </c>
      <c r="G723" s="93">
        <v>0.2</v>
      </c>
      <c r="H723" s="93">
        <v>7.16</v>
      </c>
      <c r="I723" s="88">
        <f>VLOOKUP(D723,'MHO-Analyse'!$C$2:$D$11,2,TRUE)</f>
        <v>304</v>
      </c>
      <c r="J723" s="88">
        <f t="shared" si="11"/>
        <v>16.213333333333335</v>
      </c>
    </row>
    <row r="724" spans="1:10" x14ac:dyDescent="0.2">
      <c r="A724" s="94">
        <v>3303335</v>
      </c>
      <c r="B724" s="93" t="s">
        <v>732</v>
      </c>
      <c r="C724" s="144">
        <v>192</v>
      </c>
      <c r="D724" s="93" t="s">
        <v>9</v>
      </c>
      <c r="E724" s="93" t="s">
        <v>32</v>
      </c>
      <c r="F724" s="93">
        <v>30.78</v>
      </c>
      <c r="G724" s="93">
        <v>29</v>
      </c>
      <c r="H724" s="93">
        <v>1914.46</v>
      </c>
      <c r="I724" s="88">
        <f>VLOOKUP(D724,'MHO-Analyse'!$C$2:$D$11,2,TRUE)</f>
        <v>380</v>
      </c>
      <c r="J724" s="88">
        <f t="shared" si="11"/>
        <v>20.266666666666666</v>
      </c>
    </row>
    <row r="725" spans="1:10" x14ac:dyDescent="0.2">
      <c r="A725" s="94">
        <v>3419025</v>
      </c>
      <c r="B725" s="93" t="s">
        <v>733</v>
      </c>
      <c r="C725" s="144">
        <v>192</v>
      </c>
      <c r="D725" s="93" t="s">
        <v>16</v>
      </c>
      <c r="E725" s="93" t="s">
        <v>59</v>
      </c>
      <c r="F725" s="93">
        <v>2.15</v>
      </c>
      <c r="G725" s="93">
        <v>3.5</v>
      </c>
      <c r="H725" s="93">
        <v>140.63999999999999</v>
      </c>
      <c r="I725" s="88">
        <f>VLOOKUP(D725,'MHO-Analyse'!$C$2:$D$11,2,TRUE)</f>
        <v>304</v>
      </c>
      <c r="J725" s="88">
        <f t="shared" si="11"/>
        <v>16.213333333333335</v>
      </c>
    </row>
    <row r="726" spans="1:10" x14ac:dyDescent="0.2">
      <c r="A726" s="94">
        <v>3521385</v>
      </c>
      <c r="B726" s="93" t="s">
        <v>734</v>
      </c>
      <c r="C726" s="144">
        <v>192</v>
      </c>
      <c r="D726" s="93" t="s">
        <v>16</v>
      </c>
      <c r="E726" s="93" t="s">
        <v>32</v>
      </c>
      <c r="F726" s="93">
        <v>0.26</v>
      </c>
      <c r="G726" s="93">
        <v>1.3</v>
      </c>
      <c r="H726" s="93">
        <v>65.599999999999994</v>
      </c>
      <c r="I726" s="88">
        <f>VLOOKUP(D726,'MHO-Analyse'!$C$2:$D$11,2,TRUE)</f>
        <v>304</v>
      </c>
      <c r="J726" s="88">
        <f t="shared" si="11"/>
        <v>16.213333333333335</v>
      </c>
    </row>
    <row r="727" spans="1:10" x14ac:dyDescent="0.2">
      <c r="A727" s="94">
        <v>6188907</v>
      </c>
      <c r="B727" s="93" t="s">
        <v>735</v>
      </c>
      <c r="C727" s="144">
        <v>192</v>
      </c>
      <c r="D727" s="93" t="s">
        <v>20</v>
      </c>
      <c r="E727" s="93" t="s">
        <v>32</v>
      </c>
      <c r="F727" s="93">
        <v>93.6</v>
      </c>
      <c r="G727" s="93">
        <v>28.35</v>
      </c>
      <c r="H727" s="93">
        <v>1321.94</v>
      </c>
      <c r="I727" s="88">
        <f>VLOOKUP(D727,'MHO-Analyse'!$C$2:$D$11,2,TRUE)</f>
        <v>190</v>
      </c>
      <c r="J727" s="88">
        <f t="shared" si="11"/>
        <v>10.133333333333333</v>
      </c>
    </row>
    <row r="728" spans="1:10" x14ac:dyDescent="0.2">
      <c r="A728" s="94">
        <v>3227709</v>
      </c>
      <c r="B728" s="93" t="s">
        <v>736</v>
      </c>
      <c r="C728" s="144">
        <v>191</v>
      </c>
      <c r="D728" s="93" t="s">
        <v>41</v>
      </c>
      <c r="E728" s="93" t="s">
        <v>32</v>
      </c>
      <c r="F728" s="93">
        <v>427.76</v>
      </c>
      <c r="G728" s="93">
        <v>10.3</v>
      </c>
      <c r="H728" s="93">
        <v>2506.6999999999998</v>
      </c>
      <c r="I728" s="88">
        <f>VLOOKUP(D728,'MHO-Analyse'!$C$2:$D$11,2,TRUE)</f>
        <v>205.2</v>
      </c>
      <c r="J728" s="88">
        <f t="shared" si="11"/>
        <v>10.886999999999999</v>
      </c>
    </row>
    <row r="729" spans="1:10" x14ac:dyDescent="0.2">
      <c r="A729" s="94">
        <v>3074854</v>
      </c>
      <c r="B729" s="93" t="s">
        <v>737</v>
      </c>
      <c r="C729" s="144">
        <v>190</v>
      </c>
      <c r="D729" s="93" t="s">
        <v>16</v>
      </c>
      <c r="E729" s="93" t="s">
        <v>59</v>
      </c>
      <c r="F729" s="93">
        <v>30</v>
      </c>
      <c r="G729" s="93">
        <v>0.69</v>
      </c>
      <c r="H729" s="93">
        <v>214.75</v>
      </c>
      <c r="I729" s="88">
        <f>VLOOKUP(D729,'MHO-Analyse'!$C$2:$D$11,2,TRUE)</f>
        <v>304</v>
      </c>
      <c r="J729" s="88">
        <f t="shared" si="11"/>
        <v>16.044444444444444</v>
      </c>
    </row>
    <row r="730" spans="1:10" x14ac:dyDescent="0.2">
      <c r="A730" s="94">
        <v>8751897</v>
      </c>
      <c r="B730" s="93" t="s">
        <v>738</v>
      </c>
      <c r="C730" s="144">
        <v>190</v>
      </c>
      <c r="D730" s="93" t="s">
        <v>20</v>
      </c>
      <c r="E730" s="93" t="s">
        <v>59</v>
      </c>
      <c r="F730" s="93">
        <v>105.84</v>
      </c>
      <c r="G730" s="93">
        <v>3.41</v>
      </c>
      <c r="H730" s="93">
        <v>387.18</v>
      </c>
      <c r="I730" s="88">
        <f>VLOOKUP(D730,'MHO-Analyse'!$C$2:$D$11,2,TRUE)</f>
        <v>190</v>
      </c>
      <c r="J730" s="88">
        <f t="shared" si="11"/>
        <v>10.027777777777779</v>
      </c>
    </row>
    <row r="731" spans="1:10" x14ac:dyDescent="0.2">
      <c r="A731" s="94">
        <v>9215935</v>
      </c>
      <c r="B731" s="93" t="s">
        <v>739</v>
      </c>
      <c r="C731" s="144">
        <v>190</v>
      </c>
      <c r="D731" s="93" t="s">
        <v>20</v>
      </c>
      <c r="E731" s="93" t="s">
        <v>59</v>
      </c>
      <c r="F731" s="93">
        <v>40.909999999999997</v>
      </c>
      <c r="G731" s="93">
        <v>3.08</v>
      </c>
      <c r="H731" s="93">
        <v>355.21</v>
      </c>
      <c r="I731" s="88">
        <f>VLOOKUP(D731,'MHO-Analyse'!$C$2:$D$11,2,TRUE)</f>
        <v>190</v>
      </c>
      <c r="J731" s="88">
        <f t="shared" si="11"/>
        <v>10.027777777777779</v>
      </c>
    </row>
    <row r="732" spans="1:10" x14ac:dyDescent="0.2">
      <c r="A732" s="94">
        <v>3026018</v>
      </c>
      <c r="B732" s="93" t="s">
        <v>740</v>
      </c>
      <c r="C732" s="144">
        <v>189</v>
      </c>
      <c r="D732" s="93" t="s">
        <v>41</v>
      </c>
      <c r="E732" s="93" t="s">
        <v>65</v>
      </c>
      <c r="F732" s="93">
        <v>1.8</v>
      </c>
      <c r="G732" s="93">
        <v>0.08</v>
      </c>
      <c r="H732" s="93">
        <v>18.489999999999998</v>
      </c>
      <c r="I732" s="88">
        <f>VLOOKUP(D732,'MHO-Analyse'!$C$2:$D$11,2,TRUE)</f>
        <v>205.2</v>
      </c>
      <c r="J732" s="88">
        <f t="shared" si="11"/>
        <v>10.772999999999998</v>
      </c>
    </row>
    <row r="733" spans="1:10" x14ac:dyDescent="0.2">
      <c r="A733" s="94">
        <v>6157218</v>
      </c>
      <c r="B733" s="93" t="s">
        <v>741</v>
      </c>
      <c r="C733" s="144">
        <v>189</v>
      </c>
      <c r="D733" s="93" t="s">
        <v>20</v>
      </c>
      <c r="E733" s="93" t="s">
        <v>32</v>
      </c>
      <c r="F733" s="93">
        <v>75.239999999999995</v>
      </c>
      <c r="G733" s="93">
        <v>21.8</v>
      </c>
      <c r="H733" s="93">
        <v>1288.22</v>
      </c>
      <c r="I733" s="88">
        <f>VLOOKUP(D733,'MHO-Analyse'!$C$2:$D$11,2,TRUE)</f>
        <v>190</v>
      </c>
      <c r="J733" s="88">
        <f t="shared" si="11"/>
        <v>9.9749999999999996</v>
      </c>
    </row>
    <row r="734" spans="1:10" x14ac:dyDescent="0.2">
      <c r="A734" s="94">
        <v>8020585</v>
      </c>
      <c r="B734" s="93" t="s">
        <v>742</v>
      </c>
      <c r="C734" s="144">
        <v>189</v>
      </c>
      <c r="D734" s="93" t="s">
        <v>20</v>
      </c>
      <c r="E734" s="93" t="s">
        <v>32</v>
      </c>
      <c r="F734" s="93">
        <v>439.08</v>
      </c>
      <c r="G734" s="93">
        <v>42</v>
      </c>
      <c r="H734" s="93">
        <v>2885.01</v>
      </c>
      <c r="I734" s="88">
        <f>VLOOKUP(D734,'MHO-Analyse'!$C$2:$D$11,2,TRUE)</f>
        <v>190</v>
      </c>
      <c r="J734" s="88">
        <f t="shared" si="11"/>
        <v>9.9749999999999996</v>
      </c>
    </row>
    <row r="735" spans="1:10" x14ac:dyDescent="0.2">
      <c r="A735" s="94">
        <v>2206972</v>
      </c>
      <c r="B735" s="93" t="s">
        <v>743</v>
      </c>
      <c r="C735" s="144">
        <v>188</v>
      </c>
      <c r="D735" s="93" t="s">
        <v>12</v>
      </c>
      <c r="E735" s="93" t="s">
        <v>59</v>
      </c>
      <c r="F735" s="93">
        <v>8.93</v>
      </c>
      <c r="G735" s="93">
        <v>0.76</v>
      </c>
      <c r="H735" s="93">
        <v>59.78</v>
      </c>
      <c r="I735" s="88">
        <f>VLOOKUP(D735,'MHO-Analyse'!$C$2:$D$11,2,TRUE)</f>
        <v>254.6</v>
      </c>
      <c r="J735" s="88">
        <f t="shared" si="11"/>
        <v>13.295777777777776</v>
      </c>
    </row>
    <row r="736" spans="1:10" x14ac:dyDescent="0.2">
      <c r="A736" s="94">
        <v>3100549</v>
      </c>
      <c r="B736" s="93" t="s">
        <v>744</v>
      </c>
      <c r="C736" s="144">
        <v>188</v>
      </c>
      <c r="D736" s="93" t="s">
        <v>41</v>
      </c>
      <c r="E736" s="93" t="s">
        <v>59</v>
      </c>
      <c r="F736" s="93">
        <v>40</v>
      </c>
      <c r="G736" s="93">
        <v>1</v>
      </c>
      <c r="H736" s="93">
        <v>231.15</v>
      </c>
      <c r="I736" s="88">
        <f>VLOOKUP(D736,'MHO-Analyse'!$C$2:$D$11,2,TRUE)</f>
        <v>205.2</v>
      </c>
      <c r="J736" s="88">
        <f t="shared" si="11"/>
        <v>10.715999999999999</v>
      </c>
    </row>
    <row r="737" spans="1:10" x14ac:dyDescent="0.2">
      <c r="A737" s="94">
        <v>5110687</v>
      </c>
      <c r="B737" s="93" t="s">
        <v>745</v>
      </c>
      <c r="C737" s="144">
        <v>188</v>
      </c>
      <c r="D737" s="93" t="s">
        <v>20</v>
      </c>
      <c r="E737" s="93" t="s">
        <v>59</v>
      </c>
      <c r="F737" s="93">
        <v>10.08</v>
      </c>
      <c r="G737" s="93">
        <v>2.48</v>
      </c>
      <c r="H737" s="93">
        <v>778.24</v>
      </c>
      <c r="I737" s="88">
        <f>VLOOKUP(D737,'MHO-Analyse'!$C$2:$D$11,2,TRUE)</f>
        <v>190</v>
      </c>
      <c r="J737" s="88">
        <f t="shared" si="11"/>
        <v>9.9222222222222225</v>
      </c>
    </row>
    <row r="738" spans="1:10" x14ac:dyDescent="0.2">
      <c r="A738" s="94">
        <v>2003299</v>
      </c>
      <c r="B738" s="93" t="s">
        <v>746</v>
      </c>
      <c r="C738" s="144">
        <v>187</v>
      </c>
      <c r="D738" s="93" t="s">
        <v>12</v>
      </c>
      <c r="E738" s="93" t="s">
        <v>59</v>
      </c>
      <c r="F738" s="93">
        <v>1.85</v>
      </c>
      <c r="G738" s="93">
        <v>2.1</v>
      </c>
      <c r="H738" s="93">
        <v>139.63999999999999</v>
      </c>
      <c r="I738" s="88">
        <f>VLOOKUP(D738,'MHO-Analyse'!$C$2:$D$11,2,TRUE)</f>
        <v>254.6</v>
      </c>
      <c r="J738" s="88">
        <f t="shared" si="11"/>
        <v>13.225055555555555</v>
      </c>
    </row>
    <row r="739" spans="1:10" x14ac:dyDescent="0.2">
      <c r="A739" s="94">
        <v>6189288</v>
      </c>
      <c r="B739" s="93" t="s">
        <v>747</v>
      </c>
      <c r="C739" s="144">
        <v>187</v>
      </c>
      <c r="D739" s="93" t="s">
        <v>82</v>
      </c>
      <c r="E739" s="93" t="s">
        <v>59</v>
      </c>
      <c r="F739" s="93">
        <v>60.48</v>
      </c>
      <c r="G739" s="93">
        <v>24.85</v>
      </c>
      <c r="H739" s="93">
        <v>1344.73</v>
      </c>
      <c r="I739" s="88">
        <f>VLOOKUP(D739,'MHO-Analyse'!$C$2:$D$11,2,TRUE)</f>
        <v>228</v>
      </c>
      <c r="J739" s="88">
        <f t="shared" si="11"/>
        <v>11.843333333333334</v>
      </c>
    </row>
    <row r="740" spans="1:10" x14ac:dyDescent="0.2">
      <c r="A740" s="94">
        <v>9253408</v>
      </c>
      <c r="B740" s="93" t="s">
        <v>748</v>
      </c>
      <c r="C740" s="144">
        <v>187</v>
      </c>
      <c r="D740" s="93" t="s">
        <v>12</v>
      </c>
      <c r="E740" s="93" t="s">
        <v>32</v>
      </c>
      <c r="F740" s="93">
        <v>0.49</v>
      </c>
      <c r="G740" s="93">
        <v>1.45</v>
      </c>
      <c r="H740" s="93">
        <v>61.03</v>
      </c>
      <c r="I740" s="88">
        <f>VLOOKUP(D740,'MHO-Analyse'!$C$2:$D$11,2,TRUE)</f>
        <v>254.6</v>
      </c>
      <c r="J740" s="88">
        <f t="shared" si="11"/>
        <v>13.225055555555555</v>
      </c>
    </row>
    <row r="741" spans="1:10" x14ac:dyDescent="0.2">
      <c r="A741" s="94">
        <v>3227725</v>
      </c>
      <c r="B741" s="93" t="s">
        <v>749</v>
      </c>
      <c r="C741" s="144">
        <v>186</v>
      </c>
      <c r="D741" s="93" t="s">
        <v>41</v>
      </c>
      <c r="E741" s="93" t="s">
        <v>59</v>
      </c>
      <c r="F741" s="93">
        <v>115</v>
      </c>
      <c r="G741" s="93">
        <v>4.55</v>
      </c>
      <c r="H741" s="93">
        <v>929.37</v>
      </c>
      <c r="I741" s="88">
        <f>VLOOKUP(D741,'MHO-Analyse'!$C$2:$D$11,2,TRUE)</f>
        <v>205.2</v>
      </c>
      <c r="J741" s="88">
        <f t="shared" si="11"/>
        <v>10.601999999999999</v>
      </c>
    </row>
    <row r="742" spans="1:10" x14ac:dyDescent="0.2">
      <c r="A742" s="94">
        <v>4365141</v>
      </c>
      <c r="B742" s="93" t="s">
        <v>750</v>
      </c>
      <c r="C742" s="144">
        <v>186</v>
      </c>
      <c r="D742" s="93" t="s">
        <v>41</v>
      </c>
      <c r="E742" s="93" t="s">
        <v>59</v>
      </c>
      <c r="F742" s="93">
        <v>4.62</v>
      </c>
      <c r="G742" s="93">
        <v>1.83</v>
      </c>
      <c r="H742" s="93">
        <v>430.98</v>
      </c>
      <c r="I742" s="88">
        <f>VLOOKUP(D742,'MHO-Analyse'!$C$2:$D$11,2,TRUE)</f>
        <v>205.2</v>
      </c>
      <c r="J742" s="88">
        <f t="shared" si="11"/>
        <v>10.601999999999999</v>
      </c>
    </row>
    <row r="743" spans="1:10" x14ac:dyDescent="0.2">
      <c r="A743" s="94">
        <v>9253277</v>
      </c>
      <c r="B743" s="93" t="s">
        <v>751</v>
      </c>
      <c r="C743" s="144">
        <v>186</v>
      </c>
      <c r="D743" s="93" t="s">
        <v>12</v>
      </c>
      <c r="E743" s="93" t="s">
        <v>32</v>
      </c>
      <c r="F743" s="93">
        <v>1.27</v>
      </c>
      <c r="G743" s="93">
        <v>5.0599999999999996</v>
      </c>
      <c r="H743" s="93">
        <v>239.07</v>
      </c>
      <c r="I743" s="88">
        <f>VLOOKUP(D743,'MHO-Analyse'!$C$2:$D$11,2,TRUE)</f>
        <v>254.6</v>
      </c>
      <c r="J743" s="88">
        <f t="shared" si="11"/>
        <v>13.154333333333334</v>
      </c>
    </row>
    <row r="744" spans="1:10" x14ac:dyDescent="0.2">
      <c r="A744" s="94">
        <v>2005419</v>
      </c>
      <c r="B744" s="93" t="s">
        <v>752</v>
      </c>
      <c r="C744" s="144">
        <v>185</v>
      </c>
      <c r="D744" s="93" t="s">
        <v>12</v>
      </c>
      <c r="E744" s="93" t="s">
        <v>65</v>
      </c>
      <c r="F744" s="93">
        <v>0.26</v>
      </c>
      <c r="G744" s="93">
        <v>0.46</v>
      </c>
      <c r="H744" s="93">
        <v>72.5</v>
      </c>
      <c r="I744" s="88">
        <f>VLOOKUP(D744,'MHO-Analyse'!$C$2:$D$11,2,TRUE)</f>
        <v>254.6</v>
      </c>
      <c r="J744" s="88">
        <f t="shared" si="11"/>
        <v>13.083611111111111</v>
      </c>
    </row>
    <row r="745" spans="1:10" x14ac:dyDescent="0.2">
      <c r="A745" s="94">
        <v>4515968</v>
      </c>
      <c r="B745" s="93" t="s">
        <v>753</v>
      </c>
      <c r="C745" s="144">
        <v>185</v>
      </c>
      <c r="D745" s="93" t="s">
        <v>20</v>
      </c>
      <c r="E745" s="93" t="s">
        <v>59</v>
      </c>
      <c r="F745" s="93">
        <v>6.2</v>
      </c>
      <c r="G745" s="93">
        <v>0.75</v>
      </c>
      <c r="H745" s="93">
        <v>139.06</v>
      </c>
      <c r="I745" s="88">
        <f>VLOOKUP(D745,'MHO-Analyse'!$C$2:$D$11,2,TRUE)</f>
        <v>190</v>
      </c>
      <c r="J745" s="88">
        <f t="shared" si="11"/>
        <v>9.7638888888888893</v>
      </c>
    </row>
    <row r="746" spans="1:10" x14ac:dyDescent="0.2">
      <c r="A746" s="94">
        <v>6188903</v>
      </c>
      <c r="B746" s="93" t="s">
        <v>754</v>
      </c>
      <c r="C746" s="144">
        <v>185</v>
      </c>
      <c r="D746" s="93" t="s">
        <v>82</v>
      </c>
      <c r="E746" s="93" t="s">
        <v>32</v>
      </c>
      <c r="F746" s="93">
        <v>80.11</v>
      </c>
      <c r="G746" s="93">
        <v>22</v>
      </c>
      <c r="H746" s="93">
        <v>1185.18</v>
      </c>
      <c r="I746" s="88">
        <f>VLOOKUP(D746,'MHO-Analyse'!$C$2:$D$11,2,TRUE)</f>
        <v>228</v>
      </c>
      <c r="J746" s="88">
        <f t="shared" si="11"/>
        <v>11.716666666666667</v>
      </c>
    </row>
    <row r="747" spans="1:10" x14ac:dyDescent="0.2">
      <c r="A747" s="94">
        <v>7011198</v>
      </c>
      <c r="B747" s="93" t="s">
        <v>755</v>
      </c>
      <c r="C747" s="144">
        <v>185</v>
      </c>
      <c r="D747" s="93" t="s">
        <v>82</v>
      </c>
      <c r="E747" s="93" t="s">
        <v>65</v>
      </c>
      <c r="F747" s="93">
        <v>0.13</v>
      </c>
      <c r="G747" s="93">
        <v>21.8</v>
      </c>
      <c r="H747" s="93">
        <v>1249.58</v>
      </c>
      <c r="I747" s="88">
        <f>VLOOKUP(D747,'MHO-Analyse'!$C$2:$D$11,2,TRUE)</f>
        <v>228</v>
      </c>
      <c r="J747" s="88">
        <f t="shared" si="11"/>
        <v>11.716666666666667</v>
      </c>
    </row>
    <row r="748" spans="1:10" x14ac:dyDescent="0.2">
      <c r="A748" s="94">
        <v>8356281</v>
      </c>
      <c r="B748" s="93" t="s">
        <v>756</v>
      </c>
      <c r="C748" s="144">
        <v>185</v>
      </c>
      <c r="D748" s="93" t="s">
        <v>20</v>
      </c>
      <c r="E748" s="93" t="s">
        <v>59</v>
      </c>
      <c r="F748" s="93">
        <v>0.15</v>
      </c>
      <c r="G748" s="93">
        <v>0.3</v>
      </c>
      <c r="H748" s="93">
        <v>123.27</v>
      </c>
      <c r="I748" s="88">
        <f>VLOOKUP(D748,'MHO-Analyse'!$C$2:$D$11,2,TRUE)</f>
        <v>190</v>
      </c>
      <c r="J748" s="88">
        <f t="shared" si="11"/>
        <v>9.7638888888888893</v>
      </c>
    </row>
    <row r="749" spans="1:10" x14ac:dyDescent="0.2">
      <c r="A749" s="94">
        <v>9253344</v>
      </c>
      <c r="B749" s="93" t="s">
        <v>757</v>
      </c>
      <c r="C749" s="144">
        <v>185</v>
      </c>
      <c r="D749" s="93" t="s">
        <v>12</v>
      </c>
      <c r="E749" s="93" t="s">
        <v>59</v>
      </c>
      <c r="F749" s="93">
        <v>1.08</v>
      </c>
      <c r="G749" s="93">
        <v>1.45</v>
      </c>
      <c r="H749" s="93">
        <v>64.319999999999993</v>
      </c>
      <c r="I749" s="88">
        <f>VLOOKUP(D749,'MHO-Analyse'!$C$2:$D$11,2,TRUE)</f>
        <v>254.6</v>
      </c>
      <c r="J749" s="88">
        <f t="shared" si="11"/>
        <v>13.083611111111111</v>
      </c>
    </row>
    <row r="750" spans="1:10" x14ac:dyDescent="0.2">
      <c r="A750" s="94">
        <v>3100548</v>
      </c>
      <c r="B750" s="93" t="s">
        <v>758</v>
      </c>
      <c r="C750" s="144">
        <v>184</v>
      </c>
      <c r="D750" s="93" t="s">
        <v>41</v>
      </c>
      <c r="E750" s="93" t="s">
        <v>59</v>
      </c>
      <c r="F750" s="93">
        <v>37.5</v>
      </c>
      <c r="G750" s="93">
        <v>0.9</v>
      </c>
      <c r="H750" s="93">
        <v>233.33</v>
      </c>
      <c r="I750" s="88">
        <f>VLOOKUP(D750,'MHO-Analyse'!$C$2:$D$11,2,TRUE)</f>
        <v>205.2</v>
      </c>
      <c r="J750" s="88">
        <f t="shared" si="11"/>
        <v>10.488</v>
      </c>
    </row>
    <row r="751" spans="1:10" x14ac:dyDescent="0.2">
      <c r="A751" s="94">
        <v>4501622</v>
      </c>
      <c r="B751" s="93" t="s">
        <v>759</v>
      </c>
      <c r="C751" s="144">
        <v>184</v>
      </c>
      <c r="D751" s="93" t="s">
        <v>41</v>
      </c>
      <c r="E751" s="93" t="s">
        <v>59</v>
      </c>
      <c r="F751" s="93">
        <v>11.9</v>
      </c>
      <c r="G751" s="93">
        <v>1.6</v>
      </c>
      <c r="H751" s="93">
        <v>194</v>
      </c>
      <c r="I751" s="88">
        <f>VLOOKUP(D751,'MHO-Analyse'!$C$2:$D$11,2,TRUE)</f>
        <v>205.2</v>
      </c>
      <c r="J751" s="88">
        <f t="shared" si="11"/>
        <v>10.488</v>
      </c>
    </row>
    <row r="752" spans="1:10" x14ac:dyDescent="0.2">
      <c r="A752" s="94">
        <v>7011551</v>
      </c>
      <c r="B752" s="93" t="s">
        <v>760</v>
      </c>
      <c r="C752" s="144">
        <v>184</v>
      </c>
      <c r="D752" s="93" t="s">
        <v>82</v>
      </c>
      <c r="E752" s="93" t="s">
        <v>32</v>
      </c>
      <c r="F752" s="93">
        <v>121.18</v>
      </c>
      <c r="G752" s="93">
        <v>22</v>
      </c>
      <c r="H752" s="93">
        <v>2592.58</v>
      </c>
      <c r="I752" s="88">
        <f>VLOOKUP(D752,'MHO-Analyse'!$C$2:$D$11,2,TRUE)</f>
        <v>228</v>
      </c>
      <c r="J752" s="88">
        <f t="shared" si="11"/>
        <v>11.653333333333334</v>
      </c>
    </row>
    <row r="753" spans="1:10" x14ac:dyDescent="0.2">
      <c r="A753" s="94">
        <v>8361959</v>
      </c>
      <c r="B753" s="93" t="s">
        <v>241</v>
      </c>
      <c r="C753" s="144">
        <v>184</v>
      </c>
      <c r="D753" s="93" t="s">
        <v>20</v>
      </c>
      <c r="E753" s="93" t="s">
        <v>10</v>
      </c>
      <c r="F753" s="93">
        <v>0.6</v>
      </c>
      <c r="G753" s="93">
        <v>0.13</v>
      </c>
      <c r="H753" s="93">
        <v>7.81</v>
      </c>
      <c r="I753" s="88">
        <f>VLOOKUP(D753,'MHO-Analyse'!$C$2:$D$11,2,TRUE)</f>
        <v>190</v>
      </c>
      <c r="J753" s="88">
        <f t="shared" si="11"/>
        <v>9.7111111111111104</v>
      </c>
    </row>
    <row r="754" spans="1:10" x14ac:dyDescent="0.2">
      <c r="A754" s="94">
        <v>9253145</v>
      </c>
      <c r="B754" s="93" t="s">
        <v>761</v>
      </c>
      <c r="C754" s="144">
        <v>184</v>
      </c>
      <c r="D754" s="93" t="s">
        <v>12</v>
      </c>
      <c r="E754" s="93" t="s">
        <v>32</v>
      </c>
      <c r="F754" s="93">
        <v>0.36</v>
      </c>
      <c r="G754" s="93">
        <v>0.9</v>
      </c>
      <c r="H754" s="93">
        <v>58.26</v>
      </c>
      <c r="I754" s="88">
        <f>VLOOKUP(D754,'MHO-Analyse'!$C$2:$D$11,2,TRUE)</f>
        <v>254.6</v>
      </c>
      <c r="J754" s="88">
        <f t="shared" si="11"/>
        <v>13.01288888888889</v>
      </c>
    </row>
    <row r="755" spans="1:10" x14ac:dyDescent="0.2">
      <c r="A755" s="94">
        <v>3351036</v>
      </c>
      <c r="B755" s="93" t="s">
        <v>762</v>
      </c>
      <c r="C755" s="144">
        <v>183</v>
      </c>
      <c r="D755" s="93" t="s">
        <v>16</v>
      </c>
      <c r="E755" s="93" t="s">
        <v>59</v>
      </c>
      <c r="F755" s="93">
        <v>1.98</v>
      </c>
      <c r="G755" s="93">
        <v>1.1000000000000001</v>
      </c>
      <c r="H755" s="93">
        <v>196.2</v>
      </c>
      <c r="I755" s="88">
        <f>VLOOKUP(D755,'MHO-Analyse'!$C$2:$D$11,2,TRUE)</f>
        <v>304</v>
      </c>
      <c r="J755" s="88">
        <f t="shared" si="11"/>
        <v>15.453333333333333</v>
      </c>
    </row>
    <row r="756" spans="1:10" x14ac:dyDescent="0.2">
      <c r="A756" s="94">
        <v>4015737</v>
      </c>
      <c r="B756" s="93" t="s">
        <v>763</v>
      </c>
      <c r="C756" s="144">
        <v>183</v>
      </c>
      <c r="D756" s="93" t="s">
        <v>79</v>
      </c>
      <c r="E756" s="93" t="s">
        <v>32</v>
      </c>
      <c r="F756" s="93">
        <v>17.100000000000001</v>
      </c>
      <c r="G756" s="93">
        <v>16.8</v>
      </c>
      <c r="H756" s="93">
        <v>435.77</v>
      </c>
      <c r="I756" s="88">
        <f>VLOOKUP(D756,'MHO-Analyse'!$C$2:$D$11,2,TRUE)</f>
        <v>380</v>
      </c>
      <c r="J756" s="88">
        <f t="shared" si="11"/>
        <v>19.316666666666666</v>
      </c>
    </row>
    <row r="757" spans="1:10" x14ac:dyDescent="0.2">
      <c r="A757" s="94">
        <v>7011454</v>
      </c>
      <c r="B757" s="93" t="s">
        <v>764</v>
      </c>
      <c r="C757" s="144">
        <v>183</v>
      </c>
      <c r="D757" s="93" t="s">
        <v>82</v>
      </c>
      <c r="E757" s="93" t="s">
        <v>32</v>
      </c>
      <c r="F757" s="93">
        <v>58.61</v>
      </c>
      <c r="G757" s="93">
        <v>10.199999999999999</v>
      </c>
      <c r="H757" s="93">
        <v>580.97</v>
      </c>
      <c r="I757" s="88">
        <f>VLOOKUP(D757,'MHO-Analyse'!$C$2:$D$11,2,TRUE)</f>
        <v>228</v>
      </c>
      <c r="J757" s="88">
        <f t="shared" si="11"/>
        <v>11.59</v>
      </c>
    </row>
    <row r="758" spans="1:10" x14ac:dyDescent="0.2">
      <c r="A758" s="94">
        <v>8010207</v>
      </c>
      <c r="B758" s="93" t="s">
        <v>765</v>
      </c>
      <c r="C758" s="144">
        <v>183</v>
      </c>
      <c r="D758" s="93" t="s">
        <v>20</v>
      </c>
      <c r="E758" s="93" t="s">
        <v>32</v>
      </c>
      <c r="F758" s="93">
        <v>184.32</v>
      </c>
      <c r="G758" s="93">
        <v>13.4</v>
      </c>
      <c r="H758" s="93">
        <v>2974.36</v>
      </c>
      <c r="I758" s="88">
        <f>VLOOKUP(D758,'MHO-Analyse'!$C$2:$D$11,2,TRUE)</f>
        <v>190</v>
      </c>
      <c r="J758" s="88">
        <f t="shared" si="11"/>
        <v>9.6583333333333332</v>
      </c>
    </row>
    <row r="759" spans="1:10" x14ac:dyDescent="0.2">
      <c r="A759" s="94">
        <v>9253499</v>
      </c>
      <c r="B759" s="93" t="s">
        <v>766</v>
      </c>
      <c r="C759" s="144">
        <v>183</v>
      </c>
      <c r="D759" s="93" t="s">
        <v>12</v>
      </c>
      <c r="E759" s="93" t="s">
        <v>10</v>
      </c>
      <c r="F759" s="93">
        <v>1.55</v>
      </c>
      <c r="G759" s="93">
        <v>6.2</v>
      </c>
      <c r="H759" s="93">
        <v>1511.35</v>
      </c>
      <c r="I759" s="88">
        <f>VLOOKUP(D759,'MHO-Analyse'!$C$2:$D$11,2,TRUE)</f>
        <v>254.6</v>
      </c>
      <c r="J759" s="88">
        <f t="shared" si="11"/>
        <v>12.942166666666665</v>
      </c>
    </row>
    <row r="760" spans="1:10" x14ac:dyDescent="0.2">
      <c r="A760" s="94">
        <v>1212011</v>
      </c>
      <c r="B760" s="93" t="s">
        <v>767</v>
      </c>
      <c r="C760" s="144">
        <v>182</v>
      </c>
      <c r="D760" s="93" t="s">
        <v>79</v>
      </c>
      <c r="E760" s="93" t="s">
        <v>65</v>
      </c>
      <c r="F760" s="93">
        <v>0.23</v>
      </c>
      <c r="G760" s="93">
        <v>0.3</v>
      </c>
      <c r="H760" s="93">
        <v>15.79</v>
      </c>
      <c r="I760" s="88">
        <f>VLOOKUP(D760,'MHO-Analyse'!$C$2:$D$11,2,TRUE)</f>
        <v>380</v>
      </c>
      <c r="J760" s="88">
        <f t="shared" si="11"/>
        <v>19.211111111111112</v>
      </c>
    </row>
    <row r="761" spans="1:10" x14ac:dyDescent="0.2">
      <c r="A761" s="94">
        <v>1258154</v>
      </c>
      <c r="B761" s="93" t="s">
        <v>768</v>
      </c>
      <c r="C761" s="144">
        <v>182</v>
      </c>
      <c r="D761" s="93" t="s">
        <v>16</v>
      </c>
      <c r="E761" s="93" t="s">
        <v>59</v>
      </c>
      <c r="F761" s="93">
        <v>0.69</v>
      </c>
      <c r="G761" s="93">
        <v>4.68</v>
      </c>
      <c r="H761" s="93">
        <v>82.17</v>
      </c>
      <c r="I761" s="88">
        <f>VLOOKUP(D761,'MHO-Analyse'!$C$2:$D$11,2,TRUE)</f>
        <v>304</v>
      </c>
      <c r="J761" s="88">
        <f t="shared" si="11"/>
        <v>15.36888888888889</v>
      </c>
    </row>
    <row r="762" spans="1:10" x14ac:dyDescent="0.2">
      <c r="A762" s="94">
        <v>3300272</v>
      </c>
      <c r="B762" s="93" t="s">
        <v>769</v>
      </c>
      <c r="C762" s="144">
        <v>182</v>
      </c>
      <c r="D762" s="93" t="s">
        <v>9</v>
      </c>
      <c r="E762" s="93" t="s">
        <v>32</v>
      </c>
      <c r="F762" s="93">
        <v>174.85</v>
      </c>
      <c r="G762" s="93">
        <v>66.5</v>
      </c>
      <c r="H762" s="93">
        <v>2574.66</v>
      </c>
      <c r="I762" s="88">
        <f>VLOOKUP(D762,'MHO-Analyse'!$C$2:$D$11,2,TRUE)</f>
        <v>380</v>
      </c>
      <c r="J762" s="88">
        <f t="shared" si="11"/>
        <v>19.211111111111112</v>
      </c>
    </row>
    <row r="763" spans="1:10" x14ac:dyDescent="0.2">
      <c r="A763" s="94">
        <v>3477097</v>
      </c>
      <c r="B763" s="93" t="s">
        <v>770</v>
      </c>
      <c r="C763" s="144">
        <v>182</v>
      </c>
      <c r="D763" s="93" t="s">
        <v>9</v>
      </c>
      <c r="E763" s="93" t="s">
        <v>32</v>
      </c>
      <c r="F763" s="93">
        <v>1.59</v>
      </c>
      <c r="G763" s="93">
        <v>0.9</v>
      </c>
      <c r="H763" s="93">
        <v>424.76</v>
      </c>
      <c r="I763" s="88">
        <f>VLOOKUP(D763,'MHO-Analyse'!$C$2:$D$11,2,TRUE)</f>
        <v>380</v>
      </c>
      <c r="J763" s="88">
        <f t="shared" si="11"/>
        <v>19.211111111111112</v>
      </c>
    </row>
    <row r="764" spans="1:10" x14ac:dyDescent="0.2">
      <c r="A764" s="94">
        <v>8442007</v>
      </c>
      <c r="B764" s="93" t="s">
        <v>771</v>
      </c>
      <c r="C764" s="144">
        <v>182</v>
      </c>
      <c r="D764" s="93" t="s">
        <v>20</v>
      </c>
      <c r="E764" s="93" t="s">
        <v>59</v>
      </c>
      <c r="F764" s="93">
        <v>151.4</v>
      </c>
      <c r="G764" s="93">
        <v>16.600000000000001</v>
      </c>
      <c r="H764" s="93">
        <v>664.85</v>
      </c>
      <c r="I764" s="88">
        <f>VLOOKUP(D764,'MHO-Analyse'!$C$2:$D$11,2,TRUE)</f>
        <v>190</v>
      </c>
      <c r="J764" s="88">
        <f t="shared" si="11"/>
        <v>9.6055555555555561</v>
      </c>
    </row>
    <row r="765" spans="1:10" x14ac:dyDescent="0.2">
      <c r="A765" s="94">
        <v>1212499</v>
      </c>
      <c r="B765" s="93" t="s">
        <v>772</v>
      </c>
      <c r="C765" s="144">
        <v>181</v>
      </c>
      <c r="D765" s="93" t="s">
        <v>9</v>
      </c>
      <c r="E765" s="93" t="s">
        <v>59</v>
      </c>
      <c r="F765" s="93">
        <v>3.29</v>
      </c>
      <c r="G765" s="93">
        <v>2.46</v>
      </c>
      <c r="H765" s="93">
        <v>72.61</v>
      </c>
      <c r="I765" s="88">
        <f>VLOOKUP(D765,'MHO-Analyse'!$C$2:$D$11,2,TRUE)</f>
        <v>380</v>
      </c>
      <c r="J765" s="88">
        <f t="shared" si="11"/>
        <v>19.105555555555554</v>
      </c>
    </row>
    <row r="766" spans="1:10" x14ac:dyDescent="0.2">
      <c r="A766" s="94">
        <v>2170064</v>
      </c>
      <c r="B766" s="93" t="s">
        <v>773</v>
      </c>
      <c r="C766" s="144">
        <v>181</v>
      </c>
      <c r="D766" s="93" t="s">
        <v>41</v>
      </c>
      <c r="E766" s="93" t="s">
        <v>32</v>
      </c>
      <c r="F766" s="93">
        <v>0.87</v>
      </c>
      <c r="G766" s="93">
        <v>0.22</v>
      </c>
      <c r="H766" s="93">
        <v>128.63</v>
      </c>
      <c r="I766" s="88">
        <f>VLOOKUP(D766,'MHO-Analyse'!$C$2:$D$11,2,TRUE)</f>
        <v>205.2</v>
      </c>
      <c r="J766" s="88">
        <f t="shared" si="11"/>
        <v>10.316999999999998</v>
      </c>
    </row>
    <row r="767" spans="1:10" x14ac:dyDescent="0.2">
      <c r="A767" s="94">
        <v>2254409</v>
      </c>
      <c r="B767" s="93" t="s">
        <v>774</v>
      </c>
      <c r="C767" s="144">
        <v>181</v>
      </c>
      <c r="D767" s="93" t="s">
        <v>41</v>
      </c>
      <c r="E767" s="93" t="s">
        <v>65</v>
      </c>
      <c r="F767" s="93">
        <v>5.93</v>
      </c>
      <c r="G767" s="93">
        <v>0.5</v>
      </c>
      <c r="H767" s="93">
        <v>53.58</v>
      </c>
      <c r="I767" s="88">
        <f>VLOOKUP(D767,'MHO-Analyse'!$C$2:$D$11,2,TRUE)</f>
        <v>205.2</v>
      </c>
      <c r="J767" s="88">
        <f t="shared" si="11"/>
        <v>10.316999999999998</v>
      </c>
    </row>
    <row r="768" spans="1:10" x14ac:dyDescent="0.2">
      <c r="A768" s="94">
        <v>3100577</v>
      </c>
      <c r="B768" s="93" t="s">
        <v>775</v>
      </c>
      <c r="C768" s="144">
        <v>181</v>
      </c>
      <c r="D768" s="93" t="s">
        <v>41</v>
      </c>
      <c r="E768" s="93" t="s">
        <v>32</v>
      </c>
      <c r="F768" s="93">
        <v>120</v>
      </c>
      <c r="G768" s="93">
        <v>2.5</v>
      </c>
      <c r="H768" s="93">
        <v>467.38</v>
      </c>
      <c r="I768" s="88">
        <f>VLOOKUP(D768,'MHO-Analyse'!$C$2:$D$11,2,TRUE)</f>
        <v>205.2</v>
      </c>
      <c r="J768" s="88">
        <f t="shared" si="11"/>
        <v>10.316999999999998</v>
      </c>
    </row>
    <row r="769" spans="1:10" x14ac:dyDescent="0.2">
      <c r="A769" s="94">
        <v>3227311</v>
      </c>
      <c r="B769" s="93" t="s">
        <v>776</v>
      </c>
      <c r="C769" s="144">
        <v>181</v>
      </c>
      <c r="D769" s="93" t="s">
        <v>41</v>
      </c>
      <c r="E769" s="93" t="s">
        <v>59</v>
      </c>
      <c r="F769" s="93">
        <v>5.8</v>
      </c>
      <c r="G769" s="93">
        <v>0.7</v>
      </c>
      <c r="H769" s="93">
        <v>249.56</v>
      </c>
      <c r="I769" s="88">
        <f>VLOOKUP(D769,'MHO-Analyse'!$C$2:$D$11,2,TRUE)</f>
        <v>205.2</v>
      </c>
      <c r="J769" s="88">
        <f t="shared" si="11"/>
        <v>10.316999999999998</v>
      </c>
    </row>
    <row r="770" spans="1:10" x14ac:dyDescent="0.2">
      <c r="A770" s="94">
        <v>9253357</v>
      </c>
      <c r="B770" s="93" t="s">
        <v>777</v>
      </c>
      <c r="C770" s="144">
        <v>181</v>
      </c>
      <c r="D770" s="93" t="s">
        <v>12</v>
      </c>
      <c r="E770" s="93" t="s">
        <v>59</v>
      </c>
      <c r="F770" s="93">
        <v>1.69</v>
      </c>
      <c r="G770" s="93">
        <v>2.6</v>
      </c>
      <c r="H770" s="93">
        <v>135.31</v>
      </c>
      <c r="I770" s="88">
        <f>VLOOKUP(D770,'MHO-Analyse'!$C$2:$D$11,2,TRUE)</f>
        <v>254.6</v>
      </c>
      <c r="J770" s="88">
        <f t="shared" ref="J770:J833" si="12">(C770*I770)/3600</f>
        <v>12.800722222222221</v>
      </c>
    </row>
    <row r="771" spans="1:10" x14ac:dyDescent="0.2">
      <c r="A771" s="94">
        <v>9999807</v>
      </c>
      <c r="B771" s="93" t="s">
        <v>778</v>
      </c>
      <c r="C771" s="144">
        <v>181</v>
      </c>
      <c r="D771" s="93" t="s">
        <v>20</v>
      </c>
      <c r="E771" s="93" t="s">
        <v>65</v>
      </c>
      <c r="F771" s="93">
        <v>0.95</v>
      </c>
      <c r="G771" s="93">
        <v>0.72</v>
      </c>
      <c r="H771" s="93">
        <v>0.01</v>
      </c>
      <c r="I771" s="88">
        <f>VLOOKUP(D771,'MHO-Analyse'!$C$2:$D$11,2,TRUE)</f>
        <v>190</v>
      </c>
      <c r="J771" s="88">
        <f t="shared" si="12"/>
        <v>9.5527777777777771</v>
      </c>
    </row>
    <row r="772" spans="1:10" x14ac:dyDescent="0.2">
      <c r="A772" s="94">
        <v>1253229</v>
      </c>
      <c r="B772" s="93" t="s">
        <v>779</v>
      </c>
      <c r="C772" s="144">
        <v>180</v>
      </c>
      <c r="D772" s="93" t="s">
        <v>79</v>
      </c>
      <c r="E772" s="93" t="s">
        <v>59</v>
      </c>
      <c r="F772" s="93">
        <v>0.36</v>
      </c>
      <c r="G772" s="93">
        <v>0.78</v>
      </c>
      <c r="H772" s="93">
        <v>15.63</v>
      </c>
      <c r="I772" s="88">
        <f>VLOOKUP(D772,'MHO-Analyse'!$C$2:$D$11,2,TRUE)</f>
        <v>380</v>
      </c>
      <c r="J772" s="88">
        <f t="shared" si="12"/>
        <v>19</v>
      </c>
    </row>
    <row r="773" spans="1:10" x14ac:dyDescent="0.2">
      <c r="A773" s="94">
        <v>2540628</v>
      </c>
      <c r="B773" s="93" t="s">
        <v>780</v>
      </c>
      <c r="C773" s="144">
        <v>180</v>
      </c>
      <c r="D773" s="93" t="s">
        <v>41</v>
      </c>
      <c r="E773" s="93" t="s">
        <v>65</v>
      </c>
      <c r="F773" s="93">
        <v>1.73</v>
      </c>
      <c r="G773" s="93">
        <v>0.31</v>
      </c>
      <c r="H773" s="93">
        <v>46.12</v>
      </c>
      <c r="I773" s="88">
        <f>VLOOKUP(D773,'MHO-Analyse'!$C$2:$D$11,2,TRUE)</f>
        <v>205.2</v>
      </c>
      <c r="J773" s="88">
        <f t="shared" si="12"/>
        <v>10.26</v>
      </c>
    </row>
    <row r="774" spans="1:10" x14ac:dyDescent="0.2">
      <c r="A774" s="94">
        <v>5640101</v>
      </c>
      <c r="B774" s="93" t="s">
        <v>781</v>
      </c>
      <c r="C774" s="144">
        <v>180</v>
      </c>
      <c r="D774" s="93" t="s">
        <v>79</v>
      </c>
      <c r="E774" s="93" t="s">
        <v>32</v>
      </c>
      <c r="F774" s="93">
        <v>0.24</v>
      </c>
      <c r="G774" s="93">
        <v>0.55000000000000004</v>
      </c>
      <c r="H774" s="93">
        <v>460.4</v>
      </c>
      <c r="I774" s="88">
        <f>VLOOKUP(D774,'MHO-Analyse'!$C$2:$D$11,2,TRUE)</f>
        <v>380</v>
      </c>
      <c r="J774" s="88">
        <f t="shared" si="12"/>
        <v>19</v>
      </c>
    </row>
    <row r="775" spans="1:10" x14ac:dyDescent="0.2">
      <c r="A775" s="94">
        <v>8442008</v>
      </c>
      <c r="B775" s="93" t="s">
        <v>782</v>
      </c>
      <c r="C775" s="144">
        <v>180</v>
      </c>
      <c r="D775" s="93" t="s">
        <v>20</v>
      </c>
      <c r="E775" s="93" t="s">
        <v>59</v>
      </c>
      <c r="F775" s="93">
        <v>203.3</v>
      </c>
      <c r="G775" s="93">
        <v>23.8</v>
      </c>
      <c r="H775" s="93">
        <v>1052.58</v>
      </c>
      <c r="I775" s="88">
        <f>VLOOKUP(D775,'MHO-Analyse'!$C$2:$D$11,2,TRUE)</f>
        <v>190</v>
      </c>
      <c r="J775" s="88">
        <f t="shared" si="12"/>
        <v>9.5</v>
      </c>
    </row>
    <row r="776" spans="1:10" x14ac:dyDescent="0.2">
      <c r="A776" s="94">
        <v>9253743</v>
      </c>
      <c r="B776" s="93" t="s">
        <v>783</v>
      </c>
      <c r="C776" s="144">
        <v>180</v>
      </c>
      <c r="D776" s="93" t="s">
        <v>12</v>
      </c>
      <c r="E776" s="93" t="s">
        <v>59</v>
      </c>
      <c r="F776" s="93">
        <v>0.28999999999999998</v>
      </c>
      <c r="G776" s="93">
        <v>0.49</v>
      </c>
      <c r="H776" s="93">
        <v>93.03</v>
      </c>
      <c r="I776" s="88">
        <f>VLOOKUP(D776,'MHO-Analyse'!$C$2:$D$11,2,TRUE)</f>
        <v>254.6</v>
      </c>
      <c r="J776" s="88">
        <f t="shared" si="12"/>
        <v>12.73</v>
      </c>
    </row>
    <row r="777" spans="1:10" x14ac:dyDescent="0.2">
      <c r="A777" s="94">
        <v>1208522</v>
      </c>
      <c r="B777" s="93" t="s">
        <v>784</v>
      </c>
      <c r="C777" s="144">
        <v>179</v>
      </c>
      <c r="D777" s="93" t="s">
        <v>79</v>
      </c>
      <c r="E777" s="93" t="s">
        <v>59</v>
      </c>
      <c r="F777" s="93">
        <v>0.08</v>
      </c>
      <c r="G777" s="93">
        <v>0.14000000000000001</v>
      </c>
      <c r="H777" s="93">
        <v>30.46</v>
      </c>
      <c r="I777" s="88">
        <f>VLOOKUP(D777,'MHO-Analyse'!$C$2:$D$11,2,TRUE)</f>
        <v>380</v>
      </c>
      <c r="J777" s="88">
        <f t="shared" si="12"/>
        <v>18.894444444444446</v>
      </c>
    </row>
    <row r="778" spans="1:10" x14ac:dyDescent="0.2">
      <c r="A778" s="94">
        <v>2042216</v>
      </c>
      <c r="B778" s="93" t="s">
        <v>785</v>
      </c>
      <c r="C778" s="144">
        <v>179</v>
      </c>
      <c r="D778" s="93" t="s">
        <v>16</v>
      </c>
      <c r="E778" s="93" t="s">
        <v>59</v>
      </c>
      <c r="F778" s="93">
        <v>18.079999999999998</v>
      </c>
      <c r="G778" s="93">
        <v>13.5</v>
      </c>
      <c r="H778" s="93">
        <v>830.6</v>
      </c>
      <c r="I778" s="88">
        <f>VLOOKUP(D778,'MHO-Analyse'!$C$2:$D$11,2,TRUE)</f>
        <v>304</v>
      </c>
      <c r="J778" s="88">
        <f t="shared" si="12"/>
        <v>15.115555555555556</v>
      </c>
    </row>
    <row r="779" spans="1:10" x14ac:dyDescent="0.2">
      <c r="A779" s="94">
        <v>5002603</v>
      </c>
      <c r="B779" s="93" t="s">
        <v>786</v>
      </c>
      <c r="C779" s="144">
        <v>178</v>
      </c>
      <c r="D779" s="93" t="s">
        <v>16</v>
      </c>
      <c r="E779" s="93" t="s">
        <v>59</v>
      </c>
      <c r="F779" s="93">
        <v>0.18</v>
      </c>
      <c r="G779" s="93">
        <v>0.38</v>
      </c>
      <c r="H779" s="93">
        <v>55.81</v>
      </c>
      <c r="I779" s="88">
        <f>VLOOKUP(D779,'MHO-Analyse'!$C$2:$D$11,2,TRUE)</f>
        <v>304</v>
      </c>
      <c r="J779" s="88">
        <f t="shared" si="12"/>
        <v>15.031111111111111</v>
      </c>
    </row>
    <row r="780" spans="1:10" x14ac:dyDescent="0.2">
      <c r="A780" s="94">
        <v>6044144</v>
      </c>
      <c r="B780" s="93" t="s">
        <v>787</v>
      </c>
      <c r="C780" s="144">
        <v>178</v>
      </c>
      <c r="D780" s="93" t="s">
        <v>20</v>
      </c>
      <c r="E780" s="93" t="s">
        <v>32</v>
      </c>
      <c r="F780" s="93">
        <v>80</v>
      </c>
      <c r="G780" s="93">
        <v>23.1</v>
      </c>
      <c r="H780" s="93">
        <v>2257.0300000000002</v>
      </c>
      <c r="I780" s="88">
        <f>VLOOKUP(D780,'MHO-Analyse'!$C$2:$D$11,2,TRUE)</f>
        <v>190</v>
      </c>
      <c r="J780" s="88">
        <f t="shared" si="12"/>
        <v>9.3944444444444439</v>
      </c>
    </row>
    <row r="781" spans="1:10" x14ac:dyDescent="0.2">
      <c r="A781" s="94">
        <v>8000601</v>
      </c>
      <c r="B781" s="93" t="s">
        <v>788</v>
      </c>
      <c r="C781" s="144">
        <v>178</v>
      </c>
      <c r="D781" s="93" t="s">
        <v>20</v>
      </c>
      <c r="E781" s="93" t="s">
        <v>32</v>
      </c>
      <c r="F781" s="93">
        <v>360</v>
      </c>
      <c r="G781" s="93">
        <v>36</v>
      </c>
      <c r="H781" s="93">
        <v>4296.29</v>
      </c>
      <c r="I781" s="88">
        <f>VLOOKUP(D781,'MHO-Analyse'!$C$2:$D$11,2,TRUE)</f>
        <v>190</v>
      </c>
      <c r="J781" s="88">
        <f t="shared" si="12"/>
        <v>9.3944444444444439</v>
      </c>
    </row>
    <row r="782" spans="1:10" x14ac:dyDescent="0.2">
      <c r="A782" s="94">
        <v>9253999</v>
      </c>
      <c r="B782" s="93" t="s">
        <v>789</v>
      </c>
      <c r="C782" s="144">
        <v>178</v>
      </c>
      <c r="D782" s="93" t="s">
        <v>12</v>
      </c>
      <c r="E782" s="93" t="s">
        <v>32</v>
      </c>
      <c r="F782" s="93">
        <v>0.48</v>
      </c>
      <c r="G782" s="93">
        <v>0.45</v>
      </c>
      <c r="H782" s="93">
        <v>27.14</v>
      </c>
      <c r="I782" s="88">
        <f>VLOOKUP(D782,'MHO-Analyse'!$C$2:$D$11,2,TRUE)</f>
        <v>254.6</v>
      </c>
      <c r="J782" s="88">
        <f t="shared" si="12"/>
        <v>12.588555555555555</v>
      </c>
    </row>
    <row r="783" spans="1:10" x14ac:dyDescent="0.2">
      <c r="A783" s="94">
        <v>1254684</v>
      </c>
      <c r="B783" s="93" t="s">
        <v>790</v>
      </c>
      <c r="C783" s="144">
        <v>177</v>
      </c>
      <c r="D783" s="93" t="s">
        <v>9</v>
      </c>
      <c r="E783" s="93" t="s">
        <v>32</v>
      </c>
      <c r="F783" s="93">
        <v>0.54</v>
      </c>
      <c r="G783" s="93">
        <v>2.88</v>
      </c>
      <c r="H783" s="93">
        <v>33.74</v>
      </c>
      <c r="I783" s="88">
        <f>VLOOKUP(D783,'MHO-Analyse'!$C$2:$D$11,2,TRUE)</f>
        <v>380</v>
      </c>
      <c r="J783" s="88">
        <f t="shared" si="12"/>
        <v>18.683333333333334</v>
      </c>
    </row>
    <row r="784" spans="1:10" x14ac:dyDescent="0.2">
      <c r="A784" s="94">
        <v>2214514</v>
      </c>
      <c r="B784" s="93" t="s">
        <v>791</v>
      </c>
      <c r="C784" s="144">
        <v>177</v>
      </c>
      <c r="D784" s="93" t="s">
        <v>41</v>
      </c>
      <c r="E784" s="93" t="s">
        <v>59</v>
      </c>
      <c r="F784" s="93">
        <v>1</v>
      </c>
      <c r="G784" s="93">
        <v>0.04</v>
      </c>
      <c r="H784" s="93">
        <v>16.2</v>
      </c>
      <c r="I784" s="88">
        <f>VLOOKUP(D784,'MHO-Analyse'!$C$2:$D$11,2,TRUE)</f>
        <v>205.2</v>
      </c>
      <c r="J784" s="88">
        <f t="shared" si="12"/>
        <v>10.089</v>
      </c>
    </row>
    <row r="785" spans="1:10" x14ac:dyDescent="0.2">
      <c r="A785" s="94">
        <v>3025868</v>
      </c>
      <c r="B785" s="93" t="s">
        <v>792</v>
      </c>
      <c r="C785" s="144">
        <v>177</v>
      </c>
      <c r="D785" s="93" t="s">
        <v>41</v>
      </c>
      <c r="E785" s="93" t="s">
        <v>32</v>
      </c>
      <c r="F785" s="93">
        <v>33.200000000000003</v>
      </c>
      <c r="G785" s="93">
        <v>2.5</v>
      </c>
      <c r="H785" s="93">
        <v>256.5</v>
      </c>
      <c r="I785" s="88">
        <f>VLOOKUP(D785,'MHO-Analyse'!$C$2:$D$11,2,TRUE)</f>
        <v>205.2</v>
      </c>
      <c r="J785" s="88">
        <f t="shared" si="12"/>
        <v>10.089</v>
      </c>
    </row>
    <row r="786" spans="1:10" x14ac:dyDescent="0.2">
      <c r="A786" s="94">
        <v>3401801</v>
      </c>
      <c r="B786" s="93" t="s">
        <v>793</v>
      </c>
      <c r="C786" s="144">
        <v>177</v>
      </c>
      <c r="D786" s="93" t="s">
        <v>20</v>
      </c>
      <c r="E786" s="93" t="s">
        <v>32</v>
      </c>
      <c r="F786" s="93">
        <v>32</v>
      </c>
      <c r="G786" s="93">
        <v>3.2</v>
      </c>
      <c r="H786" s="93">
        <v>2211.19</v>
      </c>
      <c r="I786" s="88">
        <f>VLOOKUP(D786,'MHO-Analyse'!$C$2:$D$11,2,TRUE)</f>
        <v>190</v>
      </c>
      <c r="J786" s="88">
        <f t="shared" si="12"/>
        <v>9.3416666666666668</v>
      </c>
    </row>
    <row r="787" spans="1:10" x14ac:dyDescent="0.2">
      <c r="A787" s="94">
        <v>5577116</v>
      </c>
      <c r="B787" s="93" t="s">
        <v>794</v>
      </c>
      <c r="C787" s="144">
        <v>177</v>
      </c>
      <c r="D787" s="93" t="s">
        <v>16</v>
      </c>
      <c r="E787" s="93" t="s">
        <v>59</v>
      </c>
      <c r="F787" s="93">
        <v>3.73</v>
      </c>
      <c r="G787" s="93">
        <v>0.3</v>
      </c>
      <c r="H787" s="93">
        <v>166.27</v>
      </c>
      <c r="I787" s="88">
        <f>VLOOKUP(D787,'MHO-Analyse'!$C$2:$D$11,2,TRUE)</f>
        <v>304</v>
      </c>
      <c r="J787" s="88">
        <f t="shared" si="12"/>
        <v>14.946666666666667</v>
      </c>
    </row>
    <row r="788" spans="1:10" x14ac:dyDescent="0.2">
      <c r="A788" s="94">
        <v>6025449</v>
      </c>
      <c r="B788" s="93" t="s">
        <v>795</v>
      </c>
      <c r="C788" s="144">
        <v>177</v>
      </c>
      <c r="D788" s="93" t="s">
        <v>20</v>
      </c>
      <c r="E788" s="93" t="s">
        <v>59</v>
      </c>
      <c r="F788" s="93">
        <v>10</v>
      </c>
      <c r="G788" s="93">
        <v>3.05</v>
      </c>
      <c r="H788" s="93">
        <v>781.14</v>
      </c>
      <c r="I788" s="88">
        <f>VLOOKUP(D788,'MHO-Analyse'!$C$2:$D$11,2,TRUE)</f>
        <v>190</v>
      </c>
      <c r="J788" s="88">
        <f t="shared" si="12"/>
        <v>9.3416666666666668</v>
      </c>
    </row>
    <row r="789" spans="1:10" x14ac:dyDescent="0.2">
      <c r="A789" s="94">
        <v>1252729</v>
      </c>
      <c r="B789" s="93" t="s">
        <v>796</v>
      </c>
      <c r="C789" s="144">
        <v>176</v>
      </c>
      <c r="D789" s="93" t="s">
        <v>79</v>
      </c>
      <c r="E789" s="93" t="s">
        <v>32</v>
      </c>
      <c r="F789" s="93">
        <v>6.07</v>
      </c>
      <c r="G789" s="93">
        <v>10.7</v>
      </c>
      <c r="H789" s="93">
        <v>211.22</v>
      </c>
      <c r="I789" s="88">
        <f>VLOOKUP(D789,'MHO-Analyse'!$C$2:$D$11,2,TRUE)</f>
        <v>380</v>
      </c>
      <c r="J789" s="88">
        <f t="shared" si="12"/>
        <v>18.577777777777779</v>
      </c>
    </row>
    <row r="790" spans="1:10" x14ac:dyDescent="0.2">
      <c r="A790" s="94">
        <v>2253179</v>
      </c>
      <c r="B790" s="93" t="s">
        <v>797</v>
      </c>
      <c r="C790" s="144">
        <v>176</v>
      </c>
      <c r="D790" s="93" t="s">
        <v>41</v>
      </c>
      <c r="E790" s="93" t="s">
        <v>32</v>
      </c>
      <c r="F790" s="93">
        <v>136.29</v>
      </c>
      <c r="G790" s="93">
        <v>9.6</v>
      </c>
      <c r="H790" s="93">
        <v>2006.84</v>
      </c>
      <c r="I790" s="88">
        <f>VLOOKUP(D790,'MHO-Analyse'!$C$2:$D$11,2,TRUE)</f>
        <v>205.2</v>
      </c>
      <c r="J790" s="88">
        <f t="shared" si="12"/>
        <v>10.032</v>
      </c>
    </row>
    <row r="791" spans="1:10" x14ac:dyDescent="0.2">
      <c r="A791" s="94">
        <v>2255309</v>
      </c>
      <c r="B791" s="93" t="s">
        <v>798</v>
      </c>
      <c r="C791" s="144">
        <v>176</v>
      </c>
      <c r="D791" s="93" t="s">
        <v>41</v>
      </c>
      <c r="E791" s="93" t="s">
        <v>65</v>
      </c>
      <c r="F791" s="93">
        <v>1.44</v>
      </c>
      <c r="G791" s="93">
        <v>0.14000000000000001</v>
      </c>
      <c r="H791" s="93">
        <v>41.43</v>
      </c>
      <c r="I791" s="88">
        <f>VLOOKUP(D791,'MHO-Analyse'!$C$2:$D$11,2,TRUE)</f>
        <v>205.2</v>
      </c>
      <c r="J791" s="88">
        <f t="shared" si="12"/>
        <v>10.032</v>
      </c>
    </row>
    <row r="792" spans="1:10" x14ac:dyDescent="0.2">
      <c r="A792" s="94">
        <v>3074648</v>
      </c>
      <c r="B792" s="93" t="s">
        <v>799</v>
      </c>
      <c r="C792" s="144">
        <v>176</v>
      </c>
      <c r="D792" s="93" t="s">
        <v>41</v>
      </c>
      <c r="E792" s="93" t="s">
        <v>59</v>
      </c>
      <c r="F792" s="93">
        <v>65.81</v>
      </c>
      <c r="G792" s="93">
        <v>4.3600000000000003</v>
      </c>
      <c r="H792" s="93">
        <v>687.65</v>
      </c>
      <c r="I792" s="88">
        <f>VLOOKUP(D792,'MHO-Analyse'!$C$2:$D$11,2,TRUE)</f>
        <v>205.2</v>
      </c>
      <c r="J792" s="88">
        <f t="shared" si="12"/>
        <v>10.032</v>
      </c>
    </row>
    <row r="793" spans="1:10" x14ac:dyDescent="0.2">
      <c r="A793" s="94">
        <v>3351125</v>
      </c>
      <c r="B793" s="93" t="s">
        <v>800</v>
      </c>
      <c r="C793" s="144">
        <v>176</v>
      </c>
      <c r="D793" s="93" t="s">
        <v>16</v>
      </c>
      <c r="E793" s="93" t="s">
        <v>59</v>
      </c>
      <c r="F793" s="93">
        <v>4.08</v>
      </c>
      <c r="G793" s="93">
        <v>2.5</v>
      </c>
      <c r="H793" s="93">
        <v>229.91</v>
      </c>
      <c r="I793" s="88">
        <f>VLOOKUP(D793,'MHO-Analyse'!$C$2:$D$11,2,TRUE)</f>
        <v>304</v>
      </c>
      <c r="J793" s="88">
        <f t="shared" si="12"/>
        <v>14.862222222222222</v>
      </c>
    </row>
    <row r="794" spans="1:10" x14ac:dyDescent="0.2">
      <c r="A794" s="94">
        <v>6000228</v>
      </c>
      <c r="B794" s="93" t="s">
        <v>801</v>
      </c>
      <c r="C794" s="144">
        <v>176</v>
      </c>
      <c r="D794" s="93" t="s">
        <v>20</v>
      </c>
      <c r="E794" s="93" t="s">
        <v>59</v>
      </c>
      <c r="F794" s="93">
        <v>43.26</v>
      </c>
      <c r="G794" s="93">
        <v>13</v>
      </c>
      <c r="H794" s="93">
        <v>596.84</v>
      </c>
      <c r="I794" s="88">
        <f>VLOOKUP(D794,'MHO-Analyse'!$C$2:$D$11,2,TRUE)</f>
        <v>190</v>
      </c>
      <c r="J794" s="88">
        <f t="shared" si="12"/>
        <v>9.2888888888888896</v>
      </c>
    </row>
    <row r="795" spans="1:10" x14ac:dyDescent="0.2">
      <c r="A795" s="94">
        <v>6321917</v>
      </c>
      <c r="B795" s="93" t="s">
        <v>802</v>
      </c>
      <c r="C795" s="144">
        <v>176</v>
      </c>
      <c r="D795" s="93" t="s">
        <v>82</v>
      </c>
      <c r="E795" s="93" t="s">
        <v>10</v>
      </c>
      <c r="F795" s="93">
        <v>145.35</v>
      </c>
      <c r="G795" s="93">
        <v>11.42</v>
      </c>
      <c r="H795" s="93">
        <v>3718.29</v>
      </c>
      <c r="I795" s="88">
        <f>VLOOKUP(D795,'MHO-Analyse'!$C$2:$D$11,2,TRUE)</f>
        <v>228</v>
      </c>
      <c r="J795" s="88">
        <f t="shared" si="12"/>
        <v>11.146666666666667</v>
      </c>
    </row>
    <row r="796" spans="1:10" x14ac:dyDescent="0.2">
      <c r="A796" s="94">
        <v>8364373</v>
      </c>
      <c r="B796" s="93" t="s">
        <v>803</v>
      </c>
      <c r="C796" s="144">
        <v>176</v>
      </c>
      <c r="D796" s="93" t="s">
        <v>9</v>
      </c>
      <c r="E796" s="93" t="s">
        <v>59</v>
      </c>
      <c r="F796" s="93">
        <v>0.28000000000000003</v>
      </c>
      <c r="G796" s="93">
        <v>0.38</v>
      </c>
      <c r="H796" s="93">
        <v>70.63</v>
      </c>
      <c r="I796" s="88">
        <f>VLOOKUP(D796,'MHO-Analyse'!$C$2:$D$11,2,TRUE)</f>
        <v>380</v>
      </c>
      <c r="J796" s="88">
        <f t="shared" si="12"/>
        <v>18.577777777777779</v>
      </c>
    </row>
    <row r="797" spans="1:10" x14ac:dyDescent="0.2">
      <c r="A797" s="94">
        <v>1258164</v>
      </c>
      <c r="B797" s="93" t="s">
        <v>804</v>
      </c>
      <c r="C797" s="144">
        <v>175</v>
      </c>
      <c r="D797" s="93" t="s">
        <v>16</v>
      </c>
      <c r="E797" s="93" t="s">
        <v>32</v>
      </c>
      <c r="F797" s="93">
        <v>1.23</v>
      </c>
      <c r="G797" s="93">
        <v>8.02</v>
      </c>
      <c r="H797" s="93">
        <v>150.88999999999999</v>
      </c>
      <c r="I797" s="88">
        <f>VLOOKUP(D797,'MHO-Analyse'!$C$2:$D$11,2,TRUE)</f>
        <v>304</v>
      </c>
      <c r="J797" s="88">
        <f t="shared" si="12"/>
        <v>14.777777777777779</v>
      </c>
    </row>
    <row r="798" spans="1:10" x14ac:dyDescent="0.2">
      <c r="A798" s="94">
        <v>2170163</v>
      </c>
      <c r="B798" s="93" t="s">
        <v>805</v>
      </c>
      <c r="C798" s="144">
        <v>175</v>
      </c>
      <c r="D798" s="93" t="s">
        <v>41</v>
      </c>
      <c r="E798" s="93" t="s">
        <v>32</v>
      </c>
      <c r="F798" s="93">
        <v>0.44</v>
      </c>
      <c r="G798" s="93">
        <v>0.16</v>
      </c>
      <c r="H798" s="93">
        <v>76.25</v>
      </c>
      <c r="I798" s="88">
        <f>VLOOKUP(D798,'MHO-Analyse'!$C$2:$D$11,2,TRUE)</f>
        <v>205.2</v>
      </c>
      <c r="J798" s="88">
        <f t="shared" si="12"/>
        <v>9.9749999999999996</v>
      </c>
    </row>
    <row r="799" spans="1:10" x14ac:dyDescent="0.2">
      <c r="A799" s="94">
        <v>3300271</v>
      </c>
      <c r="B799" s="93" t="s">
        <v>806</v>
      </c>
      <c r="C799" s="144">
        <v>175</v>
      </c>
      <c r="D799" s="93" t="s">
        <v>9</v>
      </c>
      <c r="E799" s="93" t="s">
        <v>32</v>
      </c>
      <c r="F799" s="93">
        <v>70.260000000000005</v>
      </c>
      <c r="G799" s="93">
        <v>58.5</v>
      </c>
      <c r="H799" s="93">
        <v>2673.64</v>
      </c>
      <c r="I799" s="88">
        <f>VLOOKUP(D799,'MHO-Analyse'!$C$2:$D$11,2,TRUE)</f>
        <v>380</v>
      </c>
      <c r="J799" s="88">
        <f t="shared" si="12"/>
        <v>18.472222222222221</v>
      </c>
    </row>
    <row r="800" spans="1:10" x14ac:dyDescent="0.2">
      <c r="A800" s="94">
        <v>4015739</v>
      </c>
      <c r="B800" s="93" t="s">
        <v>807</v>
      </c>
      <c r="C800" s="144">
        <v>174</v>
      </c>
      <c r="D800" s="93" t="s">
        <v>16</v>
      </c>
      <c r="E800" s="93" t="s">
        <v>32</v>
      </c>
      <c r="F800" s="93">
        <v>28.18</v>
      </c>
      <c r="G800" s="93">
        <v>29.6</v>
      </c>
      <c r="H800" s="93">
        <v>777.68</v>
      </c>
      <c r="I800" s="88">
        <f>VLOOKUP(D800,'MHO-Analyse'!$C$2:$D$11,2,TRUE)</f>
        <v>304</v>
      </c>
      <c r="J800" s="88">
        <f t="shared" si="12"/>
        <v>14.693333333333333</v>
      </c>
    </row>
    <row r="801" spans="1:10" x14ac:dyDescent="0.2">
      <c r="A801" s="94">
        <v>6192418</v>
      </c>
      <c r="B801" s="93" t="s">
        <v>808</v>
      </c>
      <c r="C801" s="144">
        <v>172</v>
      </c>
      <c r="D801" s="93" t="s">
        <v>20</v>
      </c>
      <c r="E801" s="93" t="s">
        <v>59</v>
      </c>
      <c r="F801" s="93">
        <v>4.6399999999999997</v>
      </c>
      <c r="G801" s="93">
        <v>0.46</v>
      </c>
      <c r="H801" s="93">
        <v>384.71</v>
      </c>
      <c r="I801" s="88">
        <f>VLOOKUP(D801,'MHO-Analyse'!$C$2:$D$11,2,TRUE)</f>
        <v>190</v>
      </c>
      <c r="J801" s="88">
        <f t="shared" si="12"/>
        <v>9.0777777777777775</v>
      </c>
    </row>
    <row r="802" spans="1:10" x14ac:dyDescent="0.2">
      <c r="A802" s="94">
        <v>9253449</v>
      </c>
      <c r="B802" s="93" t="s">
        <v>809</v>
      </c>
      <c r="C802" s="144">
        <v>172</v>
      </c>
      <c r="D802" s="93" t="s">
        <v>12</v>
      </c>
      <c r="E802" s="93" t="s">
        <v>32</v>
      </c>
      <c r="F802" s="93">
        <v>2.35</v>
      </c>
      <c r="G802" s="93">
        <v>9.58</v>
      </c>
      <c r="H802" s="93">
        <v>287.88</v>
      </c>
      <c r="I802" s="88">
        <f>VLOOKUP(D802,'MHO-Analyse'!$C$2:$D$11,2,TRUE)</f>
        <v>254.6</v>
      </c>
      <c r="J802" s="88">
        <f t="shared" si="12"/>
        <v>12.164222222222222</v>
      </c>
    </row>
    <row r="803" spans="1:10" x14ac:dyDescent="0.2">
      <c r="A803" s="94">
        <v>1254709</v>
      </c>
      <c r="B803" s="93" t="s">
        <v>810</v>
      </c>
      <c r="C803" s="144">
        <v>171</v>
      </c>
      <c r="D803" s="93" t="s">
        <v>9</v>
      </c>
      <c r="E803" s="93" t="s">
        <v>32</v>
      </c>
      <c r="F803" s="93">
        <v>1.23</v>
      </c>
      <c r="G803" s="93">
        <v>5.36</v>
      </c>
      <c r="H803" s="93">
        <v>63.8</v>
      </c>
      <c r="I803" s="88">
        <f>VLOOKUP(D803,'MHO-Analyse'!$C$2:$D$11,2,TRUE)</f>
        <v>380</v>
      </c>
      <c r="J803" s="88">
        <f t="shared" si="12"/>
        <v>18.05</v>
      </c>
    </row>
    <row r="804" spans="1:10" x14ac:dyDescent="0.2">
      <c r="A804" s="94">
        <v>2206973</v>
      </c>
      <c r="B804" s="93" t="s">
        <v>811</v>
      </c>
      <c r="C804" s="144">
        <v>171</v>
      </c>
      <c r="D804" s="93" t="s">
        <v>12</v>
      </c>
      <c r="E804" s="93" t="s">
        <v>59</v>
      </c>
      <c r="F804" s="93">
        <v>14</v>
      </c>
      <c r="G804" s="93">
        <v>1.73</v>
      </c>
      <c r="H804" s="93">
        <v>70.56</v>
      </c>
      <c r="I804" s="88">
        <f>VLOOKUP(D804,'MHO-Analyse'!$C$2:$D$11,2,TRUE)</f>
        <v>254.6</v>
      </c>
      <c r="J804" s="88">
        <f t="shared" si="12"/>
        <v>12.093499999999999</v>
      </c>
    </row>
    <row r="805" spans="1:10" x14ac:dyDescent="0.2">
      <c r="A805" s="94">
        <v>3401861</v>
      </c>
      <c r="B805" s="93" t="s">
        <v>216</v>
      </c>
      <c r="C805" s="144">
        <v>171</v>
      </c>
      <c r="D805" s="93" t="s">
        <v>20</v>
      </c>
      <c r="E805" s="93" t="s">
        <v>32</v>
      </c>
      <c r="F805" s="93">
        <v>40</v>
      </c>
      <c r="G805" s="93">
        <v>3.5</v>
      </c>
      <c r="H805" s="93">
        <v>2401.4</v>
      </c>
      <c r="I805" s="88">
        <f>VLOOKUP(D805,'MHO-Analyse'!$C$2:$D$11,2,TRUE)</f>
        <v>190</v>
      </c>
      <c r="J805" s="88">
        <f t="shared" si="12"/>
        <v>9.0250000000000004</v>
      </c>
    </row>
    <row r="806" spans="1:10" x14ac:dyDescent="0.2">
      <c r="A806" s="94">
        <v>6198855</v>
      </c>
      <c r="B806" s="93" t="s">
        <v>812</v>
      </c>
      <c r="C806" s="144">
        <v>171</v>
      </c>
      <c r="D806" s="93" t="s">
        <v>41</v>
      </c>
      <c r="E806" s="93" t="s">
        <v>65</v>
      </c>
      <c r="F806" s="93">
        <v>2.61</v>
      </c>
      <c r="G806" s="93">
        <v>0.48</v>
      </c>
      <c r="H806" s="93">
        <v>51.27</v>
      </c>
      <c r="I806" s="88">
        <f>VLOOKUP(D806,'MHO-Analyse'!$C$2:$D$11,2,TRUE)</f>
        <v>205.2</v>
      </c>
      <c r="J806" s="88">
        <f t="shared" si="12"/>
        <v>9.7469999999999999</v>
      </c>
    </row>
    <row r="807" spans="1:10" x14ac:dyDescent="0.2">
      <c r="A807" s="94">
        <v>9253724</v>
      </c>
      <c r="B807" s="93" t="s">
        <v>813</v>
      </c>
      <c r="C807" s="144">
        <v>171</v>
      </c>
      <c r="D807" s="93" t="s">
        <v>12</v>
      </c>
      <c r="E807" s="93" t="s">
        <v>59</v>
      </c>
      <c r="F807" s="93">
        <v>0.44</v>
      </c>
      <c r="G807" s="93">
        <v>1.1000000000000001</v>
      </c>
      <c r="H807" s="93">
        <v>100.45</v>
      </c>
      <c r="I807" s="88">
        <f>VLOOKUP(D807,'MHO-Analyse'!$C$2:$D$11,2,TRUE)</f>
        <v>254.6</v>
      </c>
      <c r="J807" s="88">
        <f t="shared" si="12"/>
        <v>12.093499999999999</v>
      </c>
    </row>
    <row r="808" spans="1:10" x14ac:dyDescent="0.2">
      <c r="A808" s="94">
        <v>9827217</v>
      </c>
      <c r="B808" s="93" t="s">
        <v>814</v>
      </c>
      <c r="C808" s="144">
        <v>171</v>
      </c>
      <c r="D808" s="93" t="s">
        <v>16</v>
      </c>
      <c r="E808" s="93" t="s">
        <v>32</v>
      </c>
      <c r="F808" s="93">
        <v>5.04</v>
      </c>
      <c r="G808" s="93">
        <v>0.39</v>
      </c>
      <c r="H808" s="93">
        <v>264.49</v>
      </c>
      <c r="I808" s="88">
        <f>VLOOKUP(D808,'MHO-Analyse'!$C$2:$D$11,2,TRUE)</f>
        <v>304</v>
      </c>
      <c r="J808" s="88">
        <f t="shared" si="12"/>
        <v>14.44</v>
      </c>
    </row>
    <row r="809" spans="1:10" x14ac:dyDescent="0.2">
      <c r="A809" s="94">
        <v>1258149</v>
      </c>
      <c r="B809" s="93" t="s">
        <v>815</v>
      </c>
      <c r="C809" s="144">
        <v>170</v>
      </c>
      <c r="D809" s="93" t="s">
        <v>79</v>
      </c>
      <c r="E809" s="93" t="s">
        <v>59</v>
      </c>
      <c r="F809" s="93">
        <v>0.54</v>
      </c>
      <c r="G809" s="93">
        <v>3.68</v>
      </c>
      <c r="H809" s="93">
        <v>65.09</v>
      </c>
      <c r="I809" s="88">
        <f>VLOOKUP(D809,'MHO-Analyse'!$C$2:$D$11,2,TRUE)</f>
        <v>380</v>
      </c>
      <c r="J809" s="88">
        <f t="shared" si="12"/>
        <v>17.944444444444443</v>
      </c>
    </row>
    <row r="810" spans="1:10" x14ac:dyDescent="0.2">
      <c r="A810" s="94">
        <v>3401858</v>
      </c>
      <c r="B810" s="93" t="s">
        <v>216</v>
      </c>
      <c r="C810" s="144">
        <v>170</v>
      </c>
      <c r="D810" s="93" t="s">
        <v>20</v>
      </c>
      <c r="E810" s="93" t="s">
        <v>32</v>
      </c>
      <c r="F810" s="93">
        <v>40</v>
      </c>
      <c r="G810" s="93">
        <v>3.5</v>
      </c>
      <c r="H810" s="93">
        <v>2401.4</v>
      </c>
      <c r="I810" s="88">
        <f>VLOOKUP(D810,'MHO-Analyse'!$C$2:$D$11,2,TRUE)</f>
        <v>190</v>
      </c>
      <c r="J810" s="88">
        <f t="shared" si="12"/>
        <v>8.9722222222222214</v>
      </c>
    </row>
    <row r="811" spans="1:10" x14ac:dyDescent="0.2">
      <c r="A811" s="94">
        <v>5112827</v>
      </c>
      <c r="B811" s="93" t="s">
        <v>816</v>
      </c>
      <c r="C811" s="144">
        <v>170</v>
      </c>
      <c r="D811" s="93" t="s">
        <v>82</v>
      </c>
      <c r="E811" s="93" t="s">
        <v>32</v>
      </c>
      <c r="F811" s="93">
        <v>21.94</v>
      </c>
      <c r="G811" s="93">
        <v>10.18</v>
      </c>
      <c r="H811" s="93">
        <v>2693.6</v>
      </c>
      <c r="I811" s="88">
        <f>VLOOKUP(D811,'MHO-Analyse'!$C$2:$D$11,2,TRUE)</f>
        <v>228</v>
      </c>
      <c r="J811" s="88">
        <f t="shared" si="12"/>
        <v>10.766666666666667</v>
      </c>
    </row>
    <row r="812" spans="1:10" x14ac:dyDescent="0.2">
      <c r="A812" s="94">
        <v>6192437</v>
      </c>
      <c r="B812" s="93" t="s">
        <v>817</v>
      </c>
      <c r="C812" s="144">
        <v>170</v>
      </c>
      <c r="D812" s="93" t="s">
        <v>20</v>
      </c>
      <c r="E812" s="93" t="s">
        <v>32</v>
      </c>
      <c r="F812" s="93">
        <v>71.09</v>
      </c>
      <c r="G812" s="93">
        <v>12.5</v>
      </c>
      <c r="H812" s="93">
        <v>1654.49</v>
      </c>
      <c r="I812" s="88">
        <f>VLOOKUP(D812,'MHO-Analyse'!$C$2:$D$11,2,TRUE)</f>
        <v>190</v>
      </c>
      <c r="J812" s="88">
        <f t="shared" si="12"/>
        <v>8.9722222222222214</v>
      </c>
    </row>
    <row r="813" spans="1:10" x14ac:dyDescent="0.2">
      <c r="A813" s="94">
        <v>2254764</v>
      </c>
      <c r="B813" s="93" t="s">
        <v>818</v>
      </c>
      <c r="C813" s="144">
        <v>169</v>
      </c>
      <c r="D813" s="93" t="s">
        <v>41</v>
      </c>
      <c r="E813" s="93" t="s">
        <v>59</v>
      </c>
      <c r="F813" s="93">
        <v>20.329999999999998</v>
      </c>
      <c r="G813" s="93">
        <v>3.78</v>
      </c>
      <c r="H813" s="93">
        <v>718.32</v>
      </c>
      <c r="I813" s="88">
        <f>VLOOKUP(D813,'MHO-Analyse'!$C$2:$D$11,2,TRUE)</f>
        <v>205.2</v>
      </c>
      <c r="J813" s="88">
        <f t="shared" si="12"/>
        <v>9.6329999999999991</v>
      </c>
    </row>
    <row r="814" spans="1:10" x14ac:dyDescent="0.2">
      <c r="A814" s="94">
        <v>1212633</v>
      </c>
      <c r="B814" s="93" t="s">
        <v>819</v>
      </c>
      <c r="C814" s="144">
        <v>168</v>
      </c>
      <c r="D814" s="93" t="s">
        <v>79</v>
      </c>
      <c r="E814" s="93" t="s">
        <v>59</v>
      </c>
      <c r="F814" s="93">
        <v>6.36</v>
      </c>
      <c r="G814" s="93">
        <v>4.88</v>
      </c>
      <c r="H814" s="93">
        <v>123.2</v>
      </c>
      <c r="I814" s="88">
        <f>VLOOKUP(D814,'MHO-Analyse'!$C$2:$D$11,2,TRUE)</f>
        <v>380</v>
      </c>
      <c r="J814" s="88">
        <f t="shared" si="12"/>
        <v>17.733333333333334</v>
      </c>
    </row>
    <row r="815" spans="1:10" x14ac:dyDescent="0.2">
      <c r="A815" s="94">
        <v>2004127</v>
      </c>
      <c r="B815" s="93" t="s">
        <v>820</v>
      </c>
      <c r="C815" s="144">
        <v>168</v>
      </c>
      <c r="D815" s="93" t="s">
        <v>12</v>
      </c>
      <c r="E815" s="93" t="s">
        <v>59</v>
      </c>
      <c r="F815" s="93">
        <v>10.82</v>
      </c>
      <c r="G815" s="93">
        <v>4.5599999999999996</v>
      </c>
      <c r="H815" s="93">
        <v>411.3</v>
      </c>
      <c r="I815" s="88">
        <f>VLOOKUP(D815,'MHO-Analyse'!$C$2:$D$11,2,TRUE)</f>
        <v>254.6</v>
      </c>
      <c r="J815" s="88">
        <f t="shared" si="12"/>
        <v>11.881333333333332</v>
      </c>
    </row>
    <row r="816" spans="1:10" x14ac:dyDescent="0.2">
      <c r="A816" s="94">
        <v>3401193</v>
      </c>
      <c r="B816" s="93" t="s">
        <v>821</v>
      </c>
      <c r="C816" s="144">
        <v>168</v>
      </c>
      <c r="D816" s="93" t="s">
        <v>20</v>
      </c>
      <c r="E816" s="93" t="s">
        <v>59</v>
      </c>
      <c r="F816" s="93">
        <v>2</v>
      </c>
      <c r="G816" s="93">
        <v>0.2</v>
      </c>
      <c r="H816" s="93">
        <v>163.69</v>
      </c>
      <c r="I816" s="88">
        <f>VLOOKUP(D816,'MHO-Analyse'!$C$2:$D$11,2,TRUE)</f>
        <v>190</v>
      </c>
      <c r="J816" s="88">
        <f t="shared" si="12"/>
        <v>8.8666666666666671</v>
      </c>
    </row>
    <row r="817" spans="1:10" x14ac:dyDescent="0.2">
      <c r="A817" s="94">
        <v>5110733</v>
      </c>
      <c r="B817" s="93" t="s">
        <v>822</v>
      </c>
      <c r="C817" s="144">
        <v>168</v>
      </c>
      <c r="D817" s="93" t="s">
        <v>20</v>
      </c>
      <c r="E817" s="93" t="s">
        <v>32</v>
      </c>
      <c r="F817" s="93">
        <v>1.22</v>
      </c>
      <c r="G817" s="93">
        <v>0.18</v>
      </c>
      <c r="H817" s="93">
        <v>13.43</v>
      </c>
      <c r="I817" s="88">
        <f>VLOOKUP(D817,'MHO-Analyse'!$C$2:$D$11,2,TRUE)</f>
        <v>190</v>
      </c>
      <c r="J817" s="88">
        <f t="shared" si="12"/>
        <v>8.8666666666666671</v>
      </c>
    </row>
    <row r="818" spans="1:10" x14ac:dyDescent="0.2">
      <c r="A818" s="94">
        <v>6002756</v>
      </c>
      <c r="B818" s="93" t="s">
        <v>823</v>
      </c>
      <c r="C818" s="144">
        <v>168</v>
      </c>
      <c r="D818" s="93" t="s">
        <v>20</v>
      </c>
      <c r="E818" s="93" t="s">
        <v>32</v>
      </c>
      <c r="F818" s="93">
        <v>120.88</v>
      </c>
      <c r="G818" s="93">
        <v>22.5</v>
      </c>
      <c r="H818" s="93">
        <v>1788.14</v>
      </c>
      <c r="I818" s="88">
        <f>VLOOKUP(D818,'MHO-Analyse'!$C$2:$D$11,2,TRUE)</f>
        <v>190</v>
      </c>
      <c r="J818" s="88">
        <f t="shared" si="12"/>
        <v>8.8666666666666671</v>
      </c>
    </row>
    <row r="819" spans="1:10" x14ac:dyDescent="0.2">
      <c r="A819" s="94">
        <v>6070544</v>
      </c>
      <c r="B819" s="93" t="s">
        <v>824</v>
      </c>
      <c r="C819" s="144">
        <v>168</v>
      </c>
      <c r="D819" s="93" t="s">
        <v>82</v>
      </c>
      <c r="E819" s="93" t="s">
        <v>32</v>
      </c>
      <c r="F819" s="93">
        <v>151.25</v>
      </c>
      <c r="G819" s="93">
        <v>36</v>
      </c>
      <c r="H819" s="93">
        <v>2021.85</v>
      </c>
      <c r="I819" s="88">
        <f>VLOOKUP(D819,'MHO-Analyse'!$C$2:$D$11,2,TRUE)</f>
        <v>228</v>
      </c>
      <c r="J819" s="88">
        <f t="shared" si="12"/>
        <v>10.64</v>
      </c>
    </row>
    <row r="820" spans="1:10" x14ac:dyDescent="0.2">
      <c r="A820" s="94">
        <v>9821335</v>
      </c>
      <c r="B820" s="93" t="s">
        <v>825</v>
      </c>
      <c r="C820" s="144">
        <v>168</v>
      </c>
      <c r="D820" s="93" t="s">
        <v>16</v>
      </c>
      <c r="E820" s="93" t="s">
        <v>59</v>
      </c>
      <c r="F820" s="93">
        <v>8</v>
      </c>
      <c r="G820" s="93">
        <v>0.85</v>
      </c>
      <c r="H820" s="93">
        <v>123.24</v>
      </c>
      <c r="I820" s="88">
        <f>VLOOKUP(D820,'MHO-Analyse'!$C$2:$D$11,2,TRUE)</f>
        <v>304</v>
      </c>
      <c r="J820" s="88">
        <f t="shared" si="12"/>
        <v>14.186666666666667</v>
      </c>
    </row>
    <row r="821" spans="1:10" x14ac:dyDescent="0.2">
      <c r="A821" s="94">
        <v>3356853</v>
      </c>
      <c r="B821" s="93" t="s">
        <v>826</v>
      </c>
      <c r="C821" s="144">
        <v>167</v>
      </c>
      <c r="D821" s="93" t="s">
        <v>41</v>
      </c>
      <c r="E821" s="93" t="s">
        <v>65</v>
      </c>
      <c r="F821" s="93">
        <v>2.9</v>
      </c>
      <c r="G821" s="93">
        <v>0.4</v>
      </c>
      <c r="H821" s="93">
        <v>100.35</v>
      </c>
      <c r="I821" s="88">
        <f>VLOOKUP(D821,'MHO-Analyse'!$C$2:$D$11,2,TRUE)</f>
        <v>205.2</v>
      </c>
      <c r="J821" s="88">
        <f t="shared" si="12"/>
        <v>9.5190000000000001</v>
      </c>
    </row>
    <row r="822" spans="1:10" x14ac:dyDescent="0.2">
      <c r="A822" s="94">
        <v>5118118</v>
      </c>
      <c r="B822" s="93" t="s">
        <v>827</v>
      </c>
      <c r="C822" s="144">
        <v>167</v>
      </c>
      <c r="D822" s="93" t="s">
        <v>20</v>
      </c>
      <c r="E822" s="93" t="s">
        <v>32</v>
      </c>
      <c r="F822" s="93">
        <v>42.24</v>
      </c>
      <c r="G822" s="93">
        <v>4.5999999999999996</v>
      </c>
      <c r="H822" s="93">
        <v>1394.97</v>
      </c>
      <c r="I822" s="88">
        <f>VLOOKUP(D822,'MHO-Analyse'!$C$2:$D$11,2,TRUE)</f>
        <v>190</v>
      </c>
      <c r="J822" s="88">
        <f t="shared" si="12"/>
        <v>8.8138888888888882</v>
      </c>
    </row>
    <row r="823" spans="1:10" x14ac:dyDescent="0.2">
      <c r="A823" s="94">
        <v>1150199</v>
      </c>
      <c r="B823" s="93" t="s">
        <v>208</v>
      </c>
      <c r="C823" s="144">
        <v>166</v>
      </c>
      <c r="D823" s="93" t="s">
        <v>79</v>
      </c>
      <c r="E823" s="93" t="s">
        <v>65</v>
      </c>
      <c r="F823" s="93">
        <v>0.35</v>
      </c>
      <c r="G823" s="93">
        <v>0.52</v>
      </c>
      <c r="H823" s="93">
        <v>11.37</v>
      </c>
      <c r="I823" s="88">
        <f>VLOOKUP(D823,'MHO-Analyse'!$C$2:$D$11,2,TRUE)</f>
        <v>380</v>
      </c>
      <c r="J823" s="88">
        <f t="shared" si="12"/>
        <v>17.522222222222222</v>
      </c>
    </row>
    <row r="824" spans="1:10" x14ac:dyDescent="0.2">
      <c r="A824" s="94">
        <v>3302792</v>
      </c>
      <c r="B824" s="93" t="s">
        <v>828</v>
      </c>
      <c r="C824" s="144">
        <v>166</v>
      </c>
      <c r="D824" s="93" t="s">
        <v>16</v>
      </c>
      <c r="E824" s="93" t="s">
        <v>10</v>
      </c>
      <c r="F824" s="93">
        <v>19.760000000000002</v>
      </c>
      <c r="G824" s="93">
        <v>4.88</v>
      </c>
      <c r="H824" s="93">
        <v>1513.07</v>
      </c>
      <c r="I824" s="88">
        <f>VLOOKUP(D824,'MHO-Analyse'!$C$2:$D$11,2,TRUE)</f>
        <v>304</v>
      </c>
      <c r="J824" s="88">
        <f t="shared" si="12"/>
        <v>14.017777777777777</v>
      </c>
    </row>
    <row r="825" spans="1:10" x14ac:dyDescent="0.2">
      <c r="A825" s="94">
        <v>4516796</v>
      </c>
      <c r="B825" s="93" t="s">
        <v>829</v>
      </c>
      <c r="C825" s="144">
        <v>166</v>
      </c>
      <c r="D825" s="93" t="s">
        <v>16</v>
      </c>
      <c r="E825" s="93" t="s">
        <v>32</v>
      </c>
      <c r="F825" s="93">
        <v>1</v>
      </c>
      <c r="G825" s="93">
        <v>0.04</v>
      </c>
      <c r="H825" s="93">
        <v>7.29</v>
      </c>
      <c r="I825" s="88">
        <f>VLOOKUP(D825,'MHO-Analyse'!$C$2:$D$11,2,TRUE)</f>
        <v>304</v>
      </c>
      <c r="J825" s="88">
        <f t="shared" si="12"/>
        <v>14.017777777777777</v>
      </c>
    </row>
    <row r="826" spans="1:10" x14ac:dyDescent="0.2">
      <c r="A826" s="94">
        <v>5636668</v>
      </c>
      <c r="B826" s="93" t="s">
        <v>830</v>
      </c>
      <c r="C826" s="144">
        <v>166</v>
      </c>
      <c r="D826" s="93" t="s">
        <v>16</v>
      </c>
      <c r="E826" s="93" t="s">
        <v>59</v>
      </c>
      <c r="F826" s="93">
        <v>3.41</v>
      </c>
      <c r="G826" s="93">
        <v>7</v>
      </c>
      <c r="H826" s="93">
        <v>697.21</v>
      </c>
      <c r="I826" s="88">
        <f>VLOOKUP(D826,'MHO-Analyse'!$C$2:$D$11,2,TRUE)</f>
        <v>304</v>
      </c>
      <c r="J826" s="88">
        <f t="shared" si="12"/>
        <v>14.017777777777777</v>
      </c>
    </row>
    <row r="827" spans="1:10" x14ac:dyDescent="0.2">
      <c r="A827" s="94">
        <v>6022298</v>
      </c>
      <c r="B827" s="93" t="s">
        <v>831</v>
      </c>
      <c r="C827" s="144">
        <v>166</v>
      </c>
      <c r="D827" s="93" t="s">
        <v>20</v>
      </c>
      <c r="E827" s="93" t="s">
        <v>32</v>
      </c>
      <c r="F827" s="93">
        <v>230.11</v>
      </c>
      <c r="G827" s="93">
        <v>31</v>
      </c>
      <c r="H827" s="93">
        <v>2381.35</v>
      </c>
      <c r="I827" s="88">
        <f>VLOOKUP(D827,'MHO-Analyse'!$C$2:$D$11,2,TRUE)</f>
        <v>190</v>
      </c>
      <c r="J827" s="88">
        <f t="shared" si="12"/>
        <v>8.7611111111111111</v>
      </c>
    </row>
    <row r="828" spans="1:10" x14ac:dyDescent="0.2">
      <c r="A828" s="94">
        <v>6070122</v>
      </c>
      <c r="B828" s="93" t="s">
        <v>832</v>
      </c>
      <c r="C828" s="144">
        <v>166</v>
      </c>
      <c r="D828" s="93" t="s">
        <v>20</v>
      </c>
      <c r="E828" s="93" t="s">
        <v>65</v>
      </c>
      <c r="F828" s="93">
        <v>110</v>
      </c>
      <c r="G828" s="93">
        <v>13.8</v>
      </c>
      <c r="H828" s="93">
        <v>790.05</v>
      </c>
      <c r="I828" s="88">
        <f>VLOOKUP(D828,'MHO-Analyse'!$C$2:$D$11,2,TRUE)</f>
        <v>190</v>
      </c>
      <c r="J828" s="88">
        <f t="shared" si="12"/>
        <v>8.7611111111111111</v>
      </c>
    </row>
    <row r="829" spans="1:10" x14ac:dyDescent="0.2">
      <c r="A829" s="94">
        <v>8402601</v>
      </c>
      <c r="B829" s="93" t="s">
        <v>833</v>
      </c>
      <c r="C829" s="144">
        <v>166</v>
      </c>
      <c r="D829" s="93" t="s">
        <v>20</v>
      </c>
      <c r="E829" s="93" t="s">
        <v>32</v>
      </c>
      <c r="F829" s="93">
        <v>15.14</v>
      </c>
      <c r="G829" s="93">
        <v>4.2</v>
      </c>
      <c r="H829" s="93">
        <v>543.37</v>
      </c>
      <c r="I829" s="88">
        <f>VLOOKUP(D829,'MHO-Analyse'!$C$2:$D$11,2,TRUE)</f>
        <v>190</v>
      </c>
      <c r="J829" s="88">
        <f t="shared" si="12"/>
        <v>8.7611111111111111</v>
      </c>
    </row>
    <row r="830" spans="1:10" x14ac:dyDescent="0.2">
      <c r="A830" s="94">
        <v>9253222</v>
      </c>
      <c r="B830" s="93" t="s">
        <v>834</v>
      </c>
      <c r="C830" s="144">
        <v>166</v>
      </c>
      <c r="D830" s="93" t="s">
        <v>12</v>
      </c>
      <c r="E830" s="93" t="s">
        <v>59</v>
      </c>
      <c r="F830" s="93">
        <v>0.83</v>
      </c>
      <c r="G830" s="93">
        <v>0.81</v>
      </c>
      <c r="H830" s="93">
        <v>54.08</v>
      </c>
      <c r="I830" s="88">
        <f>VLOOKUP(D830,'MHO-Analyse'!$C$2:$D$11,2,TRUE)</f>
        <v>254.6</v>
      </c>
      <c r="J830" s="88">
        <f t="shared" si="12"/>
        <v>11.739888888888888</v>
      </c>
    </row>
    <row r="831" spans="1:10" x14ac:dyDescent="0.2">
      <c r="A831" s="94">
        <v>9253253</v>
      </c>
      <c r="B831" s="93" t="s">
        <v>835</v>
      </c>
      <c r="C831" s="144">
        <v>166</v>
      </c>
      <c r="D831" s="93" t="s">
        <v>12</v>
      </c>
      <c r="E831" s="93" t="s">
        <v>32</v>
      </c>
      <c r="F831" s="93">
        <v>1.27</v>
      </c>
      <c r="G831" s="93">
        <v>2.35</v>
      </c>
      <c r="H831" s="93">
        <v>140.19999999999999</v>
      </c>
      <c r="I831" s="88">
        <f>VLOOKUP(D831,'MHO-Analyse'!$C$2:$D$11,2,TRUE)</f>
        <v>254.6</v>
      </c>
      <c r="J831" s="88">
        <f t="shared" si="12"/>
        <v>11.739888888888888</v>
      </c>
    </row>
    <row r="832" spans="1:10" x14ac:dyDescent="0.2">
      <c r="A832" s="94">
        <v>9253626</v>
      </c>
      <c r="B832" s="93" t="s">
        <v>836</v>
      </c>
      <c r="C832" s="144">
        <v>166</v>
      </c>
      <c r="D832" s="93" t="s">
        <v>12</v>
      </c>
      <c r="E832" s="93" t="s">
        <v>32</v>
      </c>
      <c r="F832" s="93">
        <v>0.82</v>
      </c>
      <c r="G832" s="93">
        <v>1.5</v>
      </c>
      <c r="H832" s="93">
        <v>51.39</v>
      </c>
      <c r="I832" s="88">
        <f>VLOOKUP(D832,'MHO-Analyse'!$C$2:$D$11,2,TRUE)</f>
        <v>254.6</v>
      </c>
      <c r="J832" s="88">
        <f t="shared" si="12"/>
        <v>11.739888888888888</v>
      </c>
    </row>
    <row r="833" spans="1:10" x14ac:dyDescent="0.2">
      <c r="A833" s="94">
        <v>3100557</v>
      </c>
      <c r="B833" s="93" t="s">
        <v>837</v>
      </c>
      <c r="C833" s="144">
        <v>165</v>
      </c>
      <c r="D833" s="93" t="s">
        <v>41</v>
      </c>
      <c r="E833" s="93" t="s">
        <v>32</v>
      </c>
      <c r="F833" s="93">
        <v>120</v>
      </c>
      <c r="G833" s="93">
        <v>2.4</v>
      </c>
      <c r="H833" s="93">
        <v>1057.6099999999999</v>
      </c>
      <c r="I833" s="88">
        <f>VLOOKUP(D833,'MHO-Analyse'!$C$2:$D$11,2,TRUE)</f>
        <v>205.2</v>
      </c>
      <c r="J833" s="88">
        <f t="shared" si="12"/>
        <v>9.4049999999999994</v>
      </c>
    </row>
    <row r="834" spans="1:10" x14ac:dyDescent="0.2">
      <c r="A834" s="94">
        <v>5506049</v>
      </c>
      <c r="B834" s="93" t="s">
        <v>838</v>
      </c>
      <c r="C834" s="144">
        <v>165</v>
      </c>
      <c r="D834" s="93" t="s">
        <v>16</v>
      </c>
      <c r="E834" s="93" t="s">
        <v>32</v>
      </c>
      <c r="F834" s="93">
        <v>44.37</v>
      </c>
      <c r="G834" s="93">
        <v>38.700000000000003</v>
      </c>
      <c r="H834" s="93">
        <v>3228.4</v>
      </c>
      <c r="I834" s="88">
        <f>VLOOKUP(D834,'MHO-Analyse'!$C$2:$D$11,2,TRUE)</f>
        <v>304</v>
      </c>
      <c r="J834" s="88">
        <f t="shared" ref="J834:J897" si="13">(C834*I834)/3600</f>
        <v>13.933333333333334</v>
      </c>
    </row>
    <row r="835" spans="1:10" x14ac:dyDescent="0.2">
      <c r="A835" s="94">
        <v>6020201</v>
      </c>
      <c r="B835" s="93" t="s">
        <v>839</v>
      </c>
      <c r="C835" s="144">
        <v>165</v>
      </c>
      <c r="D835" s="93" t="s">
        <v>20</v>
      </c>
      <c r="E835" s="93" t="s">
        <v>59</v>
      </c>
      <c r="F835" s="93">
        <v>23.37</v>
      </c>
      <c r="G835" s="93">
        <v>7</v>
      </c>
      <c r="H835" s="93">
        <v>468.48</v>
      </c>
      <c r="I835" s="88">
        <f>VLOOKUP(D835,'MHO-Analyse'!$C$2:$D$11,2,TRUE)</f>
        <v>190</v>
      </c>
      <c r="J835" s="88">
        <f t="shared" si="13"/>
        <v>8.7083333333333339</v>
      </c>
    </row>
    <row r="836" spans="1:10" x14ac:dyDescent="0.2">
      <c r="A836" s="94">
        <v>8377012</v>
      </c>
      <c r="B836" s="93" t="s">
        <v>840</v>
      </c>
      <c r="C836" s="144">
        <v>165</v>
      </c>
      <c r="D836" s="93" t="s">
        <v>20</v>
      </c>
      <c r="E836" s="93" t="s">
        <v>32</v>
      </c>
      <c r="F836" s="93">
        <v>1.32</v>
      </c>
      <c r="G836" s="93">
        <v>0.17</v>
      </c>
      <c r="H836" s="93">
        <v>20.81</v>
      </c>
      <c r="I836" s="88">
        <f>VLOOKUP(D836,'MHO-Analyse'!$C$2:$D$11,2,TRUE)</f>
        <v>190</v>
      </c>
      <c r="J836" s="88">
        <f t="shared" si="13"/>
        <v>8.7083333333333339</v>
      </c>
    </row>
    <row r="837" spans="1:10" x14ac:dyDescent="0.2">
      <c r="A837" s="94">
        <v>9300635</v>
      </c>
      <c r="B837" s="93" t="s">
        <v>841</v>
      </c>
      <c r="C837" s="144">
        <v>165</v>
      </c>
      <c r="D837" s="93" t="s">
        <v>20</v>
      </c>
      <c r="E837" s="93" t="s">
        <v>10</v>
      </c>
      <c r="F837" s="93">
        <v>0.7</v>
      </c>
      <c r="G837" s="93">
        <v>0.21</v>
      </c>
      <c r="H837" s="93">
        <v>19.760000000000002</v>
      </c>
      <c r="I837" s="88">
        <f>VLOOKUP(D837,'MHO-Analyse'!$C$2:$D$11,2,TRUE)</f>
        <v>190</v>
      </c>
      <c r="J837" s="88">
        <f t="shared" si="13"/>
        <v>8.7083333333333339</v>
      </c>
    </row>
    <row r="838" spans="1:10" x14ac:dyDescent="0.2">
      <c r="A838" s="94">
        <v>7011442</v>
      </c>
      <c r="B838" s="93" t="s">
        <v>93</v>
      </c>
      <c r="C838" s="144">
        <v>164</v>
      </c>
      <c r="D838" s="93" t="s">
        <v>82</v>
      </c>
      <c r="E838" s="93" t="s">
        <v>59</v>
      </c>
      <c r="F838" s="93">
        <v>149</v>
      </c>
      <c r="G838" s="93">
        <v>28.8</v>
      </c>
      <c r="H838" s="93">
        <v>1102.1199999999999</v>
      </c>
      <c r="I838" s="88">
        <f>VLOOKUP(D838,'MHO-Analyse'!$C$2:$D$11,2,TRUE)</f>
        <v>228</v>
      </c>
      <c r="J838" s="88">
        <f t="shared" si="13"/>
        <v>10.386666666666667</v>
      </c>
    </row>
    <row r="839" spans="1:10" x14ac:dyDescent="0.2">
      <c r="A839" s="94">
        <v>1212511</v>
      </c>
      <c r="B839" s="93" t="s">
        <v>842</v>
      </c>
      <c r="C839" s="144">
        <v>163</v>
      </c>
      <c r="D839" s="93" t="s">
        <v>79</v>
      </c>
      <c r="E839" s="93" t="s">
        <v>59</v>
      </c>
      <c r="F839" s="93">
        <v>3.29</v>
      </c>
      <c r="G839" s="93">
        <v>2.36</v>
      </c>
      <c r="H839" s="93">
        <v>68.739999999999995</v>
      </c>
      <c r="I839" s="88">
        <f>VLOOKUP(D839,'MHO-Analyse'!$C$2:$D$11,2,TRUE)</f>
        <v>380</v>
      </c>
      <c r="J839" s="88">
        <f t="shared" si="13"/>
        <v>17.205555555555556</v>
      </c>
    </row>
    <row r="840" spans="1:10" x14ac:dyDescent="0.2">
      <c r="A840" s="94">
        <v>8751898</v>
      </c>
      <c r="B840" s="93" t="s">
        <v>843</v>
      </c>
      <c r="C840" s="144">
        <v>163</v>
      </c>
      <c r="D840" s="93" t="s">
        <v>82</v>
      </c>
      <c r="E840" s="93" t="s">
        <v>65</v>
      </c>
      <c r="F840" s="93">
        <v>12.85</v>
      </c>
      <c r="G840" s="93">
        <v>0.4</v>
      </c>
      <c r="H840" s="93">
        <v>45.61</v>
      </c>
      <c r="I840" s="88">
        <f>VLOOKUP(D840,'MHO-Analyse'!$C$2:$D$11,2,TRUE)</f>
        <v>228</v>
      </c>
      <c r="J840" s="88">
        <f t="shared" si="13"/>
        <v>10.323333333333334</v>
      </c>
    </row>
    <row r="841" spans="1:10" x14ac:dyDescent="0.2">
      <c r="A841" s="94">
        <v>2003429</v>
      </c>
      <c r="B841" s="93" t="s">
        <v>844</v>
      </c>
      <c r="C841" s="144">
        <v>162</v>
      </c>
      <c r="D841" s="93" t="s">
        <v>12</v>
      </c>
      <c r="E841" s="93" t="s">
        <v>59</v>
      </c>
      <c r="F841" s="93">
        <v>12.93</v>
      </c>
      <c r="G841" s="93">
        <v>6.66</v>
      </c>
      <c r="H841" s="93">
        <v>424</v>
      </c>
      <c r="I841" s="88">
        <f>VLOOKUP(D841,'MHO-Analyse'!$C$2:$D$11,2,TRUE)</f>
        <v>254.6</v>
      </c>
      <c r="J841" s="88">
        <f t="shared" si="13"/>
        <v>11.456999999999999</v>
      </c>
    </row>
    <row r="842" spans="1:10" x14ac:dyDescent="0.2">
      <c r="A842" s="94">
        <v>2105125</v>
      </c>
      <c r="B842" s="93" t="s">
        <v>845</v>
      </c>
      <c r="C842" s="144">
        <v>162</v>
      </c>
      <c r="D842" s="93" t="s">
        <v>16</v>
      </c>
      <c r="E842" s="93" t="s">
        <v>59</v>
      </c>
      <c r="F842" s="93">
        <v>9.16</v>
      </c>
      <c r="G842" s="93">
        <v>1.3</v>
      </c>
      <c r="H842" s="93">
        <v>426.97</v>
      </c>
      <c r="I842" s="88">
        <f>VLOOKUP(D842,'MHO-Analyse'!$C$2:$D$11,2,TRUE)</f>
        <v>304</v>
      </c>
      <c r="J842" s="88">
        <f t="shared" si="13"/>
        <v>13.68</v>
      </c>
    </row>
    <row r="843" spans="1:10" x14ac:dyDescent="0.2">
      <c r="A843" s="94">
        <v>3476536</v>
      </c>
      <c r="B843" s="93" t="s">
        <v>846</v>
      </c>
      <c r="C843" s="144">
        <v>162</v>
      </c>
      <c r="D843" s="93" t="s">
        <v>16</v>
      </c>
      <c r="E843" s="93" t="s">
        <v>65</v>
      </c>
      <c r="F843" s="93">
        <v>5.46</v>
      </c>
      <c r="G843" s="93">
        <v>1.48</v>
      </c>
      <c r="H843" s="93">
        <v>28.86</v>
      </c>
      <c r="I843" s="88">
        <f>VLOOKUP(D843,'MHO-Analyse'!$C$2:$D$11,2,TRUE)</f>
        <v>304</v>
      </c>
      <c r="J843" s="88">
        <f t="shared" si="13"/>
        <v>13.68</v>
      </c>
    </row>
    <row r="844" spans="1:10" x14ac:dyDescent="0.2">
      <c r="A844" s="94">
        <v>3222573</v>
      </c>
      <c r="B844" s="93" t="s">
        <v>847</v>
      </c>
      <c r="C844" s="144">
        <v>161</v>
      </c>
      <c r="D844" s="93" t="s">
        <v>41</v>
      </c>
      <c r="E844" s="93" t="s">
        <v>59</v>
      </c>
      <c r="F844" s="93">
        <v>115</v>
      </c>
      <c r="G844" s="93">
        <v>10.71</v>
      </c>
      <c r="H844" s="93">
        <v>757.45</v>
      </c>
      <c r="I844" s="88">
        <f>VLOOKUP(D844,'MHO-Analyse'!$C$2:$D$11,2,TRUE)</f>
        <v>205.2</v>
      </c>
      <c r="J844" s="88">
        <f t="shared" si="13"/>
        <v>9.1769999999999996</v>
      </c>
    </row>
    <row r="845" spans="1:10" x14ac:dyDescent="0.2">
      <c r="A845" s="94">
        <v>4304408</v>
      </c>
      <c r="B845" s="93" t="s">
        <v>848</v>
      </c>
      <c r="C845" s="144">
        <v>161</v>
      </c>
      <c r="D845" s="93" t="s">
        <v>20</v>
      </c>
      <c r="E845" s="93" t="s">
        <v>59</v>
      </c>
      <c r="F845" s="93">
        <v>4.5999999999999996</v>
      </c>
      <c r="G845" s="93">
        <v>7.0000000000000007E-2</v>
      </c>
      <c r="H845" s="93">
        <v>216.03</v>
      </c>
      <c r="I845" s="88">
        <f>VLOOKUP(D845,'MHO-Analyse'!$C$2:$D$11,2,TRUE)</f>
        <v>190</v>
      </c>
      <c r="J845" s="88">
        <f t="shared" si="13"/>
        <v>8.4972222222222218</v>
      </c>
    </row>
    <row r="846" spans="1:10" x14ac:dyDescent="0.2">
      <c r="A846" s="94">
        <v>1258144</v>
      </c>
      <c r="B846" s="93" t="s">
        <v>849</v>
      </c>
      <c r="C846" s="144">
        <v>160</v>
      </c>
      <c r="D846" s="93" t="s">
        <v>79</v>
      </c>
      <c r="E846" s="93" t="s">
        <v>59</v>
      </c>
      <c r="F846" s="93">
        <v>0.43</v>
      </c>
      <c r="G846" s="93">
        <v>2.9</v>
      </c>
      <c r="H846" s="93">
        <v>51.85</v>
      </c>
      <c r="I846" s="88">
        <f>VLOOKUP(D846,'MHO-Analyse'!$C$2:$D$11,2,TRUE)</f>
        <v>380</v>
      </c>
      <c r="J846" s="88">
        <f t="shared" si="13"/>
        <v>16.888888888888889</v>
      </c>
    </row>
    <row r="847" spans="1:10" x14ac:dyDescent="0.2">
      <c r="A847" s="94">
        <v>3535034</v>
      </c>
      <c r="B847" s="93" t="s">
        <v>850</v>
      </c>
      <c r="C847" s="144">
        <v>160</v>
      </c>
      <c r="D847" s="93" t="s">
        <v>16</v>
      </c>
      <c r="E847" s="93" t="s">
        <v>32</v>
      </c>
      <c r="F847" s="93">
        <v>16.16</v>
      </c>
      <c r="G847" s="93">
        <v>2.84</v>
      </c>
      <c r="H847" s="93">
        <v>62.56</v>
      </c>
      <c r="I847" s="88">
        <f>VLOOKUP(D847,'MHO-Analyse'!$C$2:$D$11,2,TRUE)</f>
        <v>304</v>
      </c>
      <c r="J847" s="88">
        <f t="shared" si="13"/>
        <v>13.511111111111111</v>
      </c>
    </row>
    <row r="848" spans="1:10" x14ac:dyDescent="0.2">
      <c r="A848" s="94">
        <v>8362644</v>
      </c>
      <c r="B848" s="93" t="s">
        <v>851</v>
      </c>
      <c r="C848" s="144">
        <v>160</v>
      </c>
      <c r="D848" s="93" t="s">
        <v>20</v>
      </c>
      <c r="E848" s="93" t="s">
        <v>59</v>
      </c>
      <c r="F848" s="93">
        <v>18.87</v>
      </c>
      <c r="G848" s="93">
        <v>3.22</v>
      </c>
      <c r="H848" s="93">
        <v>882.67</v>
      </c>
      <c r="I848" s="88">
        <f>VLOOKUP(D848,'MHO-Analyse'!$C$2:$D$11,2,TRUE)</f>
        <v>190</v>
      </c>
      <c r="J848" s="88">
        <f t="shared" si="13"/>
        <v>8.4444444444444446</v>
      </c>
    </row>
    <row r="849" spans="1:10" x14ac:dyDescent="0.2">
      <c r="A849" s="94">
        <v>1210555</v>
      </c>
      <c r="B849" s="93" t="s">
        <v>852</v>
      </c>
      <c r="C849" s="144">
        <v>159</v>
      </c>
      <c r="D849" s="93" t="s">
        <v>79</v>
      </c>
      <c r="E849" s="93" t="s">
        <v>32</v>
      </c>
      <c r="F849" s="93">
        <v>12.04</v>
      </c>
      <c r="G849" s="93">
        <v>8.1199999999999992</v>
      </c>
      <c r="H849" s="93">
        <v>270.45</v>
      </c>
      <c r="I849" s="88">
        <f>VLOOKUP(D849,'MHO-Analyse'!$C$2:$D$11,2,TRUE)</f>
        <v>380</v>
      </c>
      <c r="J849" s="88">
        <f t="shared" si="13"/>
        <v>16.783333333333335</v>
      </c>
    </row>
    <row r="850" spans="1:10" x14ac:dyDescent="0.2">
      <c r="A850" s="94">
        <v>2540636</v>
      </c>
      <c r="B850" s="93" t="s">
        <v>853</v>
      </c>
      <c r="C850" s="144">
        <v>159</v>
      </c>
      <c r="D850" s="93" t="s">
        <v>41</v>
      </c>
      <c r="E850" s="93" t="s">
        <v>59</v>
      </c>
      <c r="F850" s="93">
        <v>14.58</v>
      </c>
      <c r="G850" s="93">
        <v>3.42</v>
      </c>
      <c r="H850" s="93">
        <v>256.52999999999997</v>
      </c>
      <c r="I850" s="88">
        <f>VLOOKUP(D850,'MHO-Analyse'!$C$2:$D$11,2,TRUE)</f>
        <v>205.2</v>
      </c>
      <c r="J850" s="88">
        <f t="shared" si="13"/>
        <v>9.0630000000000006</v>
      </c>
    </row>
    <row r="851" spans="1:10" x14ac:dyDescent="0.2">
      <c r="A851" s="94">
        <v>8356002</v>
      </c>
      <c r="B851" s="93" t="s">
        <v>854</v>
      </c>
      <c r="C851" s="144">
        <v>159</v>
      </c>
      <c r="D851" s="93" t="s">
        <v>20</v>
      </c>
      <c r="E851" s="93" t="s">
        <v>32</v>
      </c>
      <c r="F851" s="93">
        <v>0.52</v>
      </c>
      <c r="G851" s="93">
        <v>0.09</v>
      </c>
      <c r="H851" s="93">
        <v>8.6999999999999993</v>
      </c>
      <c r="I851" s="88">
        <f>VLOOKUP(D851,'MHO-Analyse'!$C$2:$D$11,2,TRUE)</f>
        <v>190</v>
      </c>
      <c r="J851" s="88">
        <f t="shared" si="13"/>
        <v>8.3916666666666675</v>
      </c>
    </row>
    <row r="852" spans="1:10" x14ac:dyDescent="0.2">
      <c r="A852" s="94">
        <v>1164177</v>
      </c>
      <c r="B852" s="93" t="s">
        <v>855</v>
      </c>
      <c r="C852" s="144">
        <v>158</v>
      </c>
      <c r="D852" s="93" t="s">
        <v>9</v>
      </c>
      <c r="E852" s="93" t="s">
        <v>59</v>
      </c>
      <c r="F852" s="93">
        <v>0.35</v>
      </c>
      <c r="G852" s="93">
        <v>0.8</v>
      </c>
      <c r="H852" s="93">
        <v>26.8</v>
      </c>
      <c r="I852" s="88">
        <f>VLOOKUP(D852,'MHO-Analyse'!$C$2:$D$11,2,TRUE)</f>
        <v>380</v>
      </c>
      <c r="J852" s="88">
        <f t="shared" si="13"/>
        <v>16.677777777777777</v>
      </c>
    </row>
    <row r="853" spans="1:10" x14ac:dyDescent="0.2">
      <c r="A853" s="94">
        <v>3025076</v>
      </c>
      <c r="B853" s="93" t="s">
        <v>856</v>
      </c>
      <c r="C853" s="144">
        <v>158</v>
      </c>
      <c r="D853" s="93" t="s">
        <v>16</v>
      </c>
      <c r="E853" s="93" t="s">
        <v>32</v>
      </c>
      <c r="F853" s="93">
        <v>0.01</v>
      </c>
      <c r="G853" s="93">
        <v>0.01</v>
      </c>
      <c r="H853" s="93">
        <v>2.5</v>
      </c>
      <c r="I853" s="88">
        <f>VLOOKUP(D853,'MHO-Analyse'!$C$2:$D$11,2,TRUE)</f>
        <v>304</v>
      </c>
      <c r="J853" s="88">
        <f t="shared" si="13"/>
        <v>13.342222222222222</v>
      </c>
    </row>
    <row r="854" spans="1:10" x14ac:dyDescent="0.2">
      <c r="A854" s="94">
        <v>6026201</v>
      </c>
      <c r="B854" s="93" t="s">
        <v>857</v>
      </c>
      <c r="C854" s="144">
        <v>158</v>
      </c>
      <c r="D854" s="93" t="s">
        <v>20</v>
      </c>
      <c r="E854" s="93" t="s">
        <v>32</v>
      </c>
      <c r="F854" s="93">
        <v>0.8</v>
      </c>
      <c r="G854" s="93">
        <v>0.04</v>
      </c>
      <c r="H854" s="93">
        <v>272.20999999999998</v>
      </c>
      <c r="I854" s="88">
        <f>VLOOKUP(D854,'MHO-Analyse'!$C$2:$D$11,2,TRUE)</f>
        <v>190</v>
      </c>
      <c r="J854" s="88">
        <f t="shared" si="13"/>
        <v>8.3388888888888886</v>
      </c>
    </row>
    <row r="855" spans="1:10" x14ac:dyDescent="0.2">
      <c r="A855" s="94">
        <v>9253405</v>
      </c>
      <c r="B855" s="93" t="s">
        <v>858</v>
      </c>
      <c r="C855" s="144">
        <v>158</v>
      </c>
      <c r="D855" s="93" t="s">
        <v>12</v>
      </c>
      <c r="E855" s="93" t="s">
        <v>32</v>
      </c>
      <c r="F855" s="93">
        <v>0.36</v>
      </c>
      <c r="G855" s="93">
        <v>0.84</v>
      </c>
      <c r="H855" s="93">
        <v>37.08</v>
      </c>
      <c r="I855" s="88">
        <f>VLOOKUP(D855,'MHO-Analyse'!$C$2:$D$11,2,TRUE)</f>
        <v>254.6</v>
      </c>
      <c r="J855" s="88">
        <f t="shared" si="13"/>
        <v>11.17411111111111</v>
      </c>
    </row>
    <row r="856" spans="1:10" x14ac:dyDescent="0.2">
      <c r="A856" s="94">
        <v>1210533</v>
      </c>
      <c r="B856" s="93" t="s">
        <v>859</v>
      </c>
      <c r="C856" s="144">
        <v>157</v>
      </c>
      <c r="D856" s="93" t="s">
        <v>79</v>
      </c>
      <c r="E856" s="93" t="s">
        <v>32</v>
      </c>
      <c r="F856" s="93">
        <v>7.08</v>
      </c>
      <c r="G856" s="93">
        <v>5.5</v>
      </c>
      <c r="H856" s="93">
        <v>194.19</v>
      </c>
      <c r="I856" s="88">
        <f>VLOOKUP(D856,'MHO-Analyse'!$C$2:$D$11,2,TRUE)</f>
        <v>380</v>
      </c>
      <c r="J856" s="88">
        <f t="shared" si="13"/>
        <v>16.572222222222223</v>
      </c>
    </row>
    <row r="857" spans="1:10" x14ac:dyDescent="0.2">
      <c r="A857" s="94">
        <v>2042808</v>
      </c>
      <c r="B857" s="93" t="s">
        <v>860</v>
      </c>
      <c r="C857" s="144">
        <v>157</v>
      </c>
      <c r="D857" s="93" t="s">
        <v>16</v>
      </c>
      <c r="E857" s="93" t="s">
        <v>59</v>
      </c>
      <c r="F857" s="93">
        <v>18.14</v>
      </c>
      <c r="G857" s="93">
        <v>11.9</v>
      </c>
      <c r="H857" s="93">
        <v>830.6</v>
      </c>
      <c r="I857" s="88">
        <f>VLOOKUP(D857,'MHO-Analyse'!$C$2:$D$11,2,TRUE)</f>
        <v>304</v>
      </c>
      <c r="J857" s="88">
        <f t="shared" si="13"/>
        <v>13.257777777777777</v>
      </c>
    </row>
    <row r="858" spans="1:10" x14ac:dyDescent="0.2">
      <c r="A858" s="94">
        <v>3476532</v>
      </c>
      <c r="B858" s="93" t="s">
        <v>861</v>
      </c>
      <c r="C858" s="144">
        <v>157</v>
      </c>
      <c r="D858" s="93" t="s">
        <v>16</v>
      </c>
      <c r="E858" s="93" t="s">
        <v>65</v>
      </c>
      <c r="F858" s="93">
        <v>1.76</v>
      </c>
      <c r="G858" s="93">
        <v>0.68</v>
      </c>
      <c r="H858" s="93">
        <v>15.56</v>
      </c>
      <c r="I858" s="88">
        <f>VLOOKUP(D858,'MHO-Analyse'!$C$2:$D$11,2,TRUE)</f>
        <v>304</v>
      </c>
      <c r="J858" s="88">
        <f t="shared" si="13"/>
        <v>13.257777777777777</v>
      </c>
    </row>
    <row r="859" spans="1:10" x14ac:dyDescent="0.2">
      <c r="A859" s="94">
        <v>2070161</v>
      </c>
      <c r="B859" s="93" t="s">
        <v>862</v>
      </c>
      <c r="C859" s="144">
        <v>156</v>
      </c>
      <c r="D859" s="93" t="s">
        <v>16</v>
      </c>
      <c r="E859" s="93" t="s">
        <v>32</v>
      </c>
      <c r="F859" s="93">
        <v>1.5</v>
      </c>
      <c r="G859" s="93">
        <v>4.0999999999999996</v>
      </c>
      <c r="H859" s="93">
        <v>1345.32</v>
      </c>
      <c r="I859" s="88">
        <f>VLOOKUP(D859,'MHO-Analyse'!$C$2:$D$11,2,TRUE)</f>
        <v>304</v>
      </c>
      <c r="J859" s="88">
        <f t="shared" si="13"/>
        <v>13.173333333333334</v>
      </c>
    </row>
    <row r="860" spans="1:10" x14ac:dyDescent="0.2">
      <c r="A860" s="94">
        <v>3100558</v>
      </c>
      <c r="B860" s="93" t="s">
        <v>863</v>
      </c>
      <c r="C860" s="144">
        <v>156</v>
      </c>
      <c r="D860" s="93" t="s">
        <v>41</v>
      </c>
      <c r="E860" s="93" t="s">
        <v>32</v>
      </c>
      <c r="F860" s="93">
        <v>120</v>
      </c>
      <c r="G860" s="93">
        <v>2.4</v>
      </c>
      <c r="H860" s="93">
        <v>1057.6099999999999</v>
      </c>
      <c r="I860" s="88">
        <f>VLOOKUP(D860,'MHO-Analyse'!$C$2:$D$11,2,TRUE)</f>
        <v>205.2</v>
      </c>
      <c r="J860" s="88">
        <f t="shared" si="13"/>
        <v>8.8919999999999995</v>
      </c>
    </row>
    <row r="861" spans="1:10" x14ac:dyDescent="0.2">
      <c r="A861" s="94">
        <v>4522726</v>
      </c>
      <c r="B861" s="93" t="s">
        <v>864</v>
      </c>
      <c r="C861" s="144">
        <v>156</v>
      </c>
      <c r="D861" s="93" t="s">
        <v>41</v>
      </c>
      <c r="E861" s="93" t="s">
        <v>59</v>
      </c>
      <c r="F861" s="93">
        <v>13</v>
      </c>
      <c r="G861" s="93">
        <v>0.6</v>
      </c>
      <c r="H861" s="93">
        <v>152.35</v>
      </c>
      <c r="I861" s="88">
        <f>VLOOKUP(D861,'MHO-Analyse'!$C$2:$D$11,2,TRUE)</f>
        <v>205.2</v>
      </c>
      <c r="J861" s="88">
        <f t="shared" si="13"/>
        <v>8.8919999999999995</v>
      </c>
    </row>
    <row r="862" spans="1:10" x14ac:dyDescent="0.2">
      <c r="A862" s="94">
        <v>6002143</v>
      </c>
      <c r="B862" s="93" t="s">
        <v>865</v>
      </c>
      <c r="C862" s="144">
        <v>156</v>
      </c>
      <c r="D862" s="93" t="s">
        <v>20</v>
      </c>
      <c r="E862" s="93" t="s">
        <v>32</v>
      </c>
      <c r="F862" s="93">
        <v>67.03</v>
      </c>
      <c r="G862" s="93">
        <v>13.7</v>
      </c>
      <c r="H862" s="93">
        <v>646.83000000000004</v>
      </c>
      <c r="I862" s="88">
        <f>VLOOKUP(D862,'MHO-Analyse'!$C$2:$D$11,2,TRUE)</f>
        <v>190</v>
      </c>
      <c r="J862" s="88">
        <f t="shared" si="13"/>
        <v>8.2333333333333325</v>
      </c>
    </row>
    <row r="863" spans="1:10" x14ac:dyDescent="0.2">
      <c r="A863" s="94">
        <v>6020069</v>
      </c>
      <c r="B863" s="93" t="s">
        <v>866</v>
      </c>
      <c r="C863" s="144">
        <v>156</v>
      </c>
      <c r="D863" s="93" t="s">
        <v>20</v>
      </c>
      <c r="E863" s="93" t="s">
        <v>59</v>
      </c>
      <c r="F863" s="93">
        <v>43.02</v>
      </c>
      <c r="G863" s="93">
        <v>10.06</v>
      </c>
      <c r="H863" s="93">
        <v>295.39</v>
      </c>
      <c r="I863" s="88">
        <f>VLOOKUP(D863,'MHO-Analyse'!$C$2:$D$11,2,TRUE)</f>
        <v>190</v>
      </c>
      <c r="J863" s="88">
        <f t="shared" si="13"/>
        <v>8.2333333333333325</v>
      </c>
    </row>
    <row r="864" spans="1:10" x14ac:dyDescent="0.2">
      <c r="A864" s="94">
        <v>6022998</v>
      </c>
      <c r="B864" s="93" t="s">
        <v>867</v>
      </c>
      <c r="C864" s="144">
        <v>156</v>
      </c>
      <c r="D864" s="93" t="s">
        <v>20</v>
      </c>
      <c r="E864" s="93" t="s">
        <v>32</v>
      </c>
      <c r="F864" s="93">
        <v>101.2</v>
      </c>
      <c r="G864" s="93">
        <v>24.7</v>
      </c>
      <c r="H864" s="93">
        <v>1451.3</v>
      </c>
      <c r="I864" s="88">
        <f>VLOOKUP(D864,'MHO-Analyse'!$C$2:$D$11,2,TRUE)</f>
        <v>190</v>
      </c>
      <c r="J864" s="88">
        <f t="shared" si="13"/>
        <v>8.2333333333333325</v>
      </c>
    </row>
    <row r="865" spans="1:10" x14ac:dyDescent="0.2">
      <c r="A865" s="94">
        <v>8370247</v>
      </c>
      <c r="B865" s="93" t="s">
        <v>868</v>
      </c>
      <c r="C865" s="144">
        <v>156</v>
      </c>
      <c r="D865" s="93" t="s">
        <v>20</v>
      </c>
      <c r="E865" s="93" t="s">
        <v>32</v>
      </c>
      <c r="F865" s="93">
        <v>42.35</v>
      </c>
      <c r="G865" s="93">
        <v>13</v>
      </c>
      <c r="H865" s="93">
        <v>1471.12</v>
      </c>
      <c r="I865" s="88">
        <f>VLOOKUP(D865,'MHO-Analyse'!$C$2:$D$11,2,TRUE)</f>
        <v>190</v>
      </c>
      <c r="J865" s="88">
        <f t="shared" si="13"/>
        <v>8.2333333333333325</v>
      </c>
    </row>
    <row r="866" spans="1:10" x14ac:dyDescent="0.2">
      <c r="A866" s="94">
        <v>8754514</v>
      </c>
      <c r="B866" s="93" t="s">
        <v>869</v>
      </c>
      <c r="C866" s="144">
        <v>156</v>
      </c>
      <c r="D866" s="93" t="s">
        <v>41</v>
      </c>
      <c r="E866" s="93" t="s">
        <v>59</v>
      </c>
      <c r="F866" s="93">
        <v>0.36</v>
      </c>
      <c r="G866" s="93">
        <v>0.09</v>
      </c>
      <c r="H866" s="93">
        <v>14.48</v>
      </c>
      <c r="I866" s="88">
        <f>VLOOKUP(D866,'MHO-Analyse'!$C$2:$D$11,2,TRUE)</f>
        <v>205.2</v>
      </c>
      <c r="J866" s="88">
        <f t="shared" si="13"/>
        <v>8.8919999999999995</v>
      </c>
    </row>
    <row r="867" spans="1:10" x14ac:dyDescent="0.2">
      <c r="A867" s="94">
        <v>9816645</v>
      </c>
      <c r="B867" s="93" t="s">
        <v>870</v>
      </c>
      <c r="C867" s="144">
        <v>156</v>
      </c>
      <c r="D867" s="93" t="s">
        <v>16</v>
      </c>
      <c r="E867" s="93" t="s">
        <v>59</v>
      </c>
      <c r="F867" s="93">
        <v>8.14</v>
      </c>
      <c r="G867" s="93">
        <v>0.23</v>
      </c>
      <c r="H867" s="93">
        <v>8.5299999999999994</v>
      </c>
      <c r="I867" s="88">
        <f>VLOOKUP(D867,'MHO-Analyse'!$C$2:$D$11,2,TRUE)</f>
        <v>304</v>
      </c>
      <c r="J867" s="88">
        <f t="shared" si="13"/>
        <v>13.173333333333334</v>
      </c>
    </row>
    <row r="868" spans="1:10" x14ac:dyDescent="0.2">
      <c r="A868" s="94">
        <v>1210433</v>
      </c>
      <c r="B868" s="93" t="s">
        <v>871</v>
      </c>
      <c r="C868" s="144">
        <v>155</v>
      </c>
      <c r="D868" s="93" t="s">
        <v>79</v>
      </c>
      <c r="E868" s="93" t="s">
        <v>59</v>
      </c>
      <c r="F868" s="93">
        <v>0.21</v>
      </c>
      <c r="G868" s="93">
        <v>0.26</v>
      </c>
      <c r="H868" s="93">
        <v>31.04</v>
      </c>
      <c r="I868" s="88">
        <f>VLOOKUP(D868,'MHO-Analyse'!$C$2:$D$11,2,TRUE)</f>
        <v>380</v>
      </c>
      <c r="J868" s="88">
        <f t="shared" si="13"/>
        <v>16.361111111111111</v>
      </c>
    </row>
    <row r="869" spans="1:10" x14ac:dyDescent="0.2">
      <c r="A869" s="94">
        <v>2004944</v>
      </c>
      <c r="B869" s="93" t="s">
        <v>872</v>
      </c>
      <c r="C869" s="144">
        <v>155</v>
      </c>
      <c r="D869" s="93" t="s">
        <v>12</v>
      </c>
      <c r="E869" s="93" t="s">
        <v>65</v>
      </c>
      <c r="F869" s="93">
        <v>2.99</v>
      </c>
      <c r="G869" s="93">
        <v>2.3199999999999998</v>
      </c>
      <c r="H869" s="93">
        <v>148.94999999999999</v>
      </c>
      <c r="I869" s="88">
        <f>VLOOKUP(D869,'MHO-Analyse'!$C$2:$D$11,2,TRUE)</f>
        <v>254.6</v>
      </c>
      <c r="J869" s="88">
        <f t="shared" si="13"/>
        <v>10.961944444444445</v>
      </c>
    </row>
    <row r="870" spans="1:10" x14ac:dyDescent="0.2">
      <c r="A870" s="94">
        <v>3227102</v>
      </c>
      <c r="B870" s="93" t="s">
        <v>873</v>
      </c>
      <c r="C870" s="144">
        <v>155</v>
      </c>
      <c r="D870" s="93" t="s">
        <v>41</v>
      </c>
      <c r="E870" s="93" t="s">
        <v>59</v>
      </c>
      <c r="F870" s="93">
        <v>116.07</v>
      </c>
      <c r="G870" s="93">
        <v>4.58</v>
      </c>
      <c r="H870" s="93">
        <v>514.66999999999996</v>
      </c>
      <c r="I870" s="88">
        <f>VLOOKUP(D870,'MHO-Analyse'!$C$2:$D$11,2,TRUE)</f>
        <v>205.2</v>
      </c>
      <c r="J870" s="88">
        <f t="shared" si="13"/>
        <v>8.8350000000000009</v>
      </c>
    </row>
    <row r="871" spans="1:10" x14ac:dyDescent="0.2">
      <c r="A871" s="94">
        <v>9204812</v>
      </c>
      <c r="B871" s="93" t="s">
        <v>874</v>
      </c>
      <c r="C871" s="144">
        <v>155</v>
      </c>
      <c r="D871" s="93" t="s">
        <v>20</v>
      </c>
      <c r="E871" s="93" t="s">
        <v>10</v>
      </c>
      <c r="F871" s="93">
        <v>105</v>
      </c>
      <c r="G871" s="93">
        <v>48.5</v>
      </c>
      <c r="H871" s="93">
        <v>4298.29</v>
      </c>
      <c r="I871" s="88">
        <f>VLOOKUP(D871,'MHO-Analyse'!$C$2:$D$11,2,TRUE)</f>
        <v>190</v>
      </c>
      <c r="J871" s="88">
        <f t="shared" si="13"/>
        <v>8.1805555555555554</v>
      </c>
    </row>
    <row r="872" spans="1:10" x14ac:dyDescent="0.2">
      <c r="A872" s="94">
        <v>2253249</v>
      </c>
      <c r="B872" s="93" t="s">
        <v>875</v>
      </c>
      <c r="C872" s="144">
        <v>154</v>
      </c>
      <c r="D872" s="93" t="s">
        <v>41</v>
      </c>
      <c r="E872" s="93" t="s">
        <v>32</v>
      </c>
      <c r="F872" s="93">
        <v>135.43</v>
      </c>
      <c r="G872" s="93">
        <v>8.76</v>
      </c>
      <c r="H872" s="93">
        <v>1883.92</v>
      </c>
      <c r="I872" s="88">
        <f>VLOOKUP(D872,'MHO-Analyse'!$C$2:$D$11,2,TRUE)</f>
        <v>205.2</v>
      </c>
      <c r="J872" s="88">
        <f t="shared" si="13"/>
        <v>8.7780000000000005</v>
      </c>
    </row>
    <row r="873" spans="1:10" x14ac:dyDescent="0.2">
      <c r="A873" s="94">
        <v>5051701</v>
      </c>
      <c r="B873" s="93" t="s">
        <v>876</v>
      </c>
      <c r="C873" s="144">
        <v>154</v>
      </c>
      <c r="D873" s="93" t="s">
        <v>20</v>
      </c>
      <c r="E873" s="93" t="s">
        <v>59</v>
      </c>
      <c r="F873" s="93">
        <v>8.02</v>
      </c>
      <c r="G873" s="93">
        <v>2.7</v>
      </c>
      <c r="H873" s="93">
        <v>398.86</v>
      </c>
      <c r="I873" s="88">
        <f>VLOOKUP(D873,'MHO-Analyse'!$C$2:$D$11,2,TRUE)</f>
        <v>190</v>
      </c>
      <c r="J873" s="88">
        <f t="shared" si="13"/>
        <v>8.1277777777777782</v>
      </c>
    </row>
    <row r="874" spans="1:10" x14ac:dyDescent="0.2">
      <c r="A874" s="94">
        <v>5598664</v>
      </c>
      <c r="B874" s="93" t="s">
        <v>877</v>
      </c>
      <c r="C874" s="144">
        <v>154</v>
      </c>
      <c r="D874" s="93" t="s">
        <v>79</v>
      </c>
      <c r="E874" s="93" t="s">
        <v>32</v>
      </c>
      <c r="F874" s="93">
        <v>1.73</v>
      </c>
      <c r="G874" s="93">
        <v>2.7</v>
      </c>
      <c r="H874" s="93">
        <v>336.47</v>
      </c>
      <c r="I874" s="88">
        <f>VLOOKUP(D874,'MHO-Analyse'!$C$2:$D$11,2,TRUE)</f>
        <v>380</v>
      </c>
      <c r="J874" s="88">
        <f t="shared" si="13"/>
        <v>16.255555555555556</v>
      </c>
    </row>
    <row r="875" spans="1:10" x14ac:dyDescent="0.2">
      <c r="A875" s="94">
        <v>9040115</v>
      </c>
      <c r="B875" s="93" t="s">
        <v>878</v>
      </c>
      <c r="C875" s="144">
        <v>154</v>
      </c>
      <c r="D875" s="93" t="s">
        <v>20</v>
      </c>
      <c r="E875" s="93" t="s">
        <v>32</v>
      </c>
      <c r="F875" s="93">
        <v>228.42</v>
      </c>
      <c r="G875" s="93">
        <v>27.56</v>
      </c>
      <c r="H875" s="93">
        <v>4265.21</v>
      </c>
      <c r="I875" s="88">
        <f>VLOOKUP(D875,'MHO-Analyse'!$C$2:$D$11,2,TRUE)</f>
        <v>190</v>
      </c>
      <c r="J875" s="88">
        <f t="shared" si="13"/>
        <v>8.1277777777777782</v>
      </c>
    </row>
    <row r="876" spans="1:10" x14ac:dyDescent="0.2">
      <c r="A876" s="94">
        <v>1250149</v>
      </c>
      <c r="B876" s="93" t="s">
        <v>879</v>
      </c>
      <c r="C876" s="144">
        <v>153</v>
      </c>
      <c r="D876" s="93" t="s">
        <v>16</v>
      </c>
      <c r="E876" s="93" t="s">
        <v>59</v>
      </c>
      <c r="F876" s="93">
        <v>0.94</v>
      </c>
      <c r="G876" s="93">
        <v>3.26</v>
      </c>
      <c r="H876" s="93">
        <v>57.23</v>
      </c>
      <c r="I876" s="88">
        <f>VLOOKUP(D876,'MHO-Analyse'!$C$2:$D$11,2,TRUE)</f>
        <v>304</v>
      </c>
      <c r="J876" s="88">
        <f t="shared" si="13"/>
        <v>12.92</v>
      </c>
    </row>
    <row r="877" spans="1:10" x14ac:dyDescent="0.2">
      <c r="A877" s="94">
        <v>3100689</v>
      </c>
      <c r="B877" s="93" t="s">
        <v>880</v>
      </c>
      <c r="C877" s="144">
        <v>153</v>
      </c>
      <c r="D877" s="93" t="s">
        <v>41</v>
      </c>
      <c r="E877" s="93" t="s">
        <v>32</v>
      </c>
      <c r="F877" s="93">
        <v>50</v>
      </c>
      <c r="G877" s="93">
        <v>2.1</v>
      </c>
      <c r="H877" s="93">
        <v>870.91</v>
      </c>
      <c r="I877" s="88">
        <f>VLOOKUP(D877,'MHO-Analyse'!$C$2:$D$11,2,TRUE)</f>
        <v>205.2</v>
      </c>
      <c r="J877" s="88">
        <f t="shared" si="13"/>
        <v>8.7210000000000001</v>
      </c>
    </row>
    <row r="878" spans="1:10" x14ac:dyDescent="0.2">
      <c r="A878" s="94">
        <v>9100153</v>
      </c>
      <c r="B878" s="93" t="s">
        <v>881</v>
      </c>
      <c r="C878" s="144">
        <v>153</v>
      </c>
      <c r="D878" s="93" t="s">
        <v>20</v>
      </c>
      <c r="E878" s="93" t="s">
        <v>32</v>
      </c>
      <c r="F878" s="93">
        <v>188</v>
      </c>
      <c r="G878" s="93">
        <v>8</v>
      </c>
      <c r="H878" s="93">
        <v>2932.92</v>
      </c>
      <c r="I878" s="88">
        <f>VLOOKUP(D878,'MHO-Analyse'!$C$2:$D$11,2,TRUE)</f>
        <v>190</v>
      </c>
      <c r="J878" s="88">
        <f t="shared" si="13"/>
        <v>8.0749999999999993</v>
      </c>
    </row>
    <row r="879" spans="1:10" x14ac:dyDescent="0.2">
      <c r="A879" s="94">
        <v>2214604</v>
      </c>
      <c r="B879" s="93" t="s">
        <v>882</v>
      </c>
      <c r="C879" s="144">
        <v>152</v>
      </c>
      <c r="D879" s="93" t="s">
        <v>41</v>
      </c>
      <c r="E879" s="93" t="s">
        <v>59</v>
      </c>
      <c r="F879" s="93">
        <v>1.1000000000000001</v>
      </c>
      <c r="G879" s="93">
        <v>0.15</v>
      </c>
      <c r="H879" s="93">
        <v>35.090000000000003</v>
      </c>
      <c r="I879" s="88">
        <f>VLOOKUP(D879,'MHO-Analyse'!$C$2:$D$11,2,TRUE)</f>
        <v>205.2</v>
      </c>
      <c r="J879" s="88">
        <f t="shared" si="13"/>
        <v>8.6639999999999997</v>
      </c>
    </row>
    <row r="880" spans="1:10" x14ac:dyDescent="0.2">
      <c r="A880" s="94">
        <v>3358411</v>
      </c>
      <c r="B880" s="93" t="s">
        <v>883</v>
      </c>
      <c r="C880" s="144">
        <v>152</v>
      </c>
      <c r="D880" s="93" t="s">
        <v>16</v>
      </c>
      <c r="E880" s="93" t="s">
        <v>59</v>
      </c>
      <c r="F880" s="93">
        <v>8.8000000000000007</v>
      </c>
      <c r="G880" s="93">
        <v>1.7</v>
      </c>
      <c r="H880" s="93">
        <v>298.43</v>
      </c>
      <c r="I880" s="88">
        <f>VLOOKUP(D880,'MHO-Analyse'!$C$2:$D$11,2,TRUE)</f>
        <v>304</v>
      </c>
      <c r="J880" s="88">
        <f t="shared" si="13"/>
        <v>12.835555555555555</v>
      </c>
    </row>
    <row r="881" spans="1:10" x14ac:dyDescent="0.2">
      <c r="A881" s="94">
        <v>4245092</v>
      </c>
      <c r="B881" s="93" t="s">
        <v>884</v>
      </c>
      <c r="C881" s="144">
        <v>152</v>
      </c>
      <c r="D881" s="93" t="s">
        <v>20</v>
      </c>
      <c r="E881" s="93" t="s">
        <v>32</v>
      </c>
      <c r="F881" s="93">
        <v>43.56</v>
      </c>
      <c r="G881" s="93">
        <v>9.8000000000000007</v>
      </c>
      <c r="H881" s="93">
        <v>4721.05</v>
      </c>
      <c r="I881" s="88">
        <f>VLOOKUP(D881,'MHO-Analyse'!$C$2:$D$11,2,TRUE)</f>
        <v>190</v>
      </c>
      <c r="J881" s="88">
        <f t="shared" si="13"/>
        <v>8.0222222222222221</v>
      </c>
    </row>
    <row r="882" spans="1:10" x14ac:dyDescent="0.2">
      <c r="A882" s="94">
        <v>5598666</v>
      </c>
      <c r="B882" s="93" t="s">
        <v>885</v>
      </c>
      <c r="C882" s="144">
        <v>152</v>
      </c>
      <c r="D882" s="93" t="s">
        <v>79</v>
      </c>
      <c r="E882" s="93" t="s">
        <v>32</v>
      </c>
      <c r="F882" s="93">
        <v>3.05</v>
      </c>
      <c r="G882" s="93">
        <v>4.4000000000000004</v>
      </c>
      <c r="H882" s="93">
        <v>542.38</v>
      </c>
      <c r="I882" s="88">
        <f>VLOOKUP(D882,'MHO-Analyse'!$C$2:$D$11,2,TRUE)</f>
        <v>380</v>
      </c>
      <c r="J882" s="88">
        <f t="shared" si="13"/>
        <v>16.044444444444444</v>
      </c>
    </row>
    <row r="883" spans="1:10" x14ac:dyDescent="0.2">
      <c r="A883" s="94">
        <v>7010822</v>
      </c>
      <c r="B883" s="93" t="s">
        <v>886</v>
      </c>
      <c r="C883" s="144">
        <v>152</v>
      </c>
      <c r="D883" s="93" t="s">
        <v>82</v>
      </c>
      <c r="E883" s="93" t="s">
        <v>32</v>
      </c>
      <c r="F883" s="93">
        <v>259.33</v>
      </c>
      <c r="G883" s="93">
        <v>23</v>
      </c>
      <c r="H883" s="93">
        <v>1818.86</v>
      </c>
      <c r="I883" s="88">
        <f>VLOOKUP(D883,'MHO-Analyse'!$C$2:$D$11,2,TRUE)</f>
        <v>228</v>
      </c>
      <c r="J883" s="88">
        <f t="shared" si="13"/>
        <v>9.6266666666666669</v>
      </c>
    </row>
    <row r="884" spans="1:10" x14ac:dyDescent="0.2">
      <c r="A884" s="94">
        <v>9722736</v>
      </c>
      <c r="B884" s="93" t="s">
        <v>887</v>
      </c>
      <c r="C884" s="144">
        <v>152</v>
      </c>
      <c r="D884" s="93" t="s">
        <v>16</v>
      </c>
      <c r="E884" s="93" t="s">
        <v>206</v>
      </c>
      <c r="F884" s="93">
        <v>1.62</v>
      </c>
      <c r="G884" s="93">
        <v>0.04</v>
      </c>
      <c r="H884" s="93">
        <v>9.16</v>
      </c>
      <c r="I884" s="88">
        <f>VLOOKUP(D884,'MHO-Analyse'!$C$2:$D$11,2,TRUE)</f>
        <v>304</v>
      </c>
      <c r="J884" s="88">
        <f t="shared" si="13"/>
        <v>12.835555555555555</v>
      </c>
    </row>
    <row r="885" spans="1:10" x14ac:dyDescent="0.2">
      <c r="A885" s="94">
        <v>3418022</v>
      </c>
      <c r="B885" s="93" t="s">
        <v>888</v>
      </c>
      <c r="C885" s="144">
        <v>151</v>
      </c>
      <c r="D885" s="93" t="s">
        <v>16</v>
      </c>
      <c r="E885" s="93" t="s">
        <v>65</v>
      </c>
      <c r="F885" s="93">
        <v>0.23</v>
      </c>
      <c r="G885" s="93">
        <v>0.68</v>
      </c>
      <c r="H885" s="93">
        <v>100.88</v>
      </c>
      <c r="I885" s="88">
        <f>VLOOKUP(D885,'MHO-Analyse'!$C$2:$D$11,2,TRUE)</f>
        <v>304</v>
      </c>
      <c r="J885" s="88">
        <f t="shared" si="13"/>
        <v>12.751111111111111</v>
      </c>
    </row>
    <row r="886" spans="1:10" x14ac:dyDescent="0.2">
      <c r="A886" s="94">
        <v>6321372</v>
      </c>
      <c r="B886" s="93" t="s">
        <v>889</v>
      </c>
      <c r="C886" s="144">
        <v>151</v>
      </c>
      <c r="D886" s="93" t="s">
        <v>82</v>
      </c>
      <c r="E886" s="93" t="s">
        <v>59</v>
      </c>
      <c r="F886" s="93">
        <v>14.9</v>
      </c>
      <c r="G886" s="93">
        <v>1.1599999999999999</v>
      </c>
      <c r="H886" s="93">
        <v>292.74</v>
      </c>
      <c r="I886" s="88">
        <f>VLOOKUP(D886,'MHO-Analyse'!$C$2:$D$11,2,TRUE)</f>
        <v>228</v>
      </c>
      <c r="J886" s="88">
        <f t="shared" si="13"/>
        <v>9.5633333333333326</v>
      </c>
    </row>
    <row r="887" spans="1:10" x14ac:dyDescent="0.2">
      <c r="A887" s="94">
        <v>8000604</v>
      </c>
      <c r="B887" s="93" t="s">
        <v>890</v>
      </c>
      <c r="C887" s="144">
        <v>151</v>
      </c>
      <c r="D887" s="93" t="s">
        <v>20</v>
      </c>
      <c r="E887" s="93" t="s">
        <v>10</v>
      </c>
      <c r="F887" s="93">
        <v>590</v>
      </c>
      <c r="G887" s="93">
        <v>55</v>
      </c>
      <c r="H887" s="93">
        <v>5948.71</v>
      </c>
      <c r="I887" s="88">
        <f>VLOOKUP(D887,'MHO-Analyse'!$C$2:$D$11,2,TRUE)</f>
        <v>190</v>
      </c>
      <c r="J887" s="88">
        <f t="shared" si="13"/>
        <v>7.9694444444444441</v>
      </c>
    </row>
    <row r="888" spans="1:10" x14ac:dyDescent="0.2">
      <c r="A888" s="94">
        <v>9254982</v>
      </c>
      <c r="B888" s="93" t="s">
        <v>891</v>
      </c>
      <c r="C888" s="144">
        <v>151</v>
      </c>
      <c r="D888" s="93" t="s">
        <v>12</v>
      </c>
      <c r="E888" s="93" t="s">
        <v>32</v>
      </c>
      <c r="F888" s="93">
        <v>3.9</v>
      </c>
      <c r="G888" s="93">
        <v>9.91</v>
      </c>
      <c r="H888" s="93">
        <v>530.17999999999995</v>
      </c>
      <c r="I888" s="88">
        <f>VLOOKUP(D888,'MHO-Analyse'!$C$2:$D$11,2,TRUE)</f>
        <v>254.6</v>
      </c>
      <c r="J888" s="88">
        <f t="shared" si="13"/>
        <v>10.679055555555555</v>
      </c>
    </row>
    <row r="889" spans="1:10" x14ac:dyDescent="0.2">
      <c r="A889" s="94">
        <v>2044191</v>
      </c>
      <c r="B889" s="93" t="s">
        <v>892</v>
      </c>
      <c r="C889" s="144">
        <v>150</v>
      </c>
      <c r="D889" s="93" t="s">
        <v>16</v>
      </c>
      <c r="E889" s="93" t="s">
        <v>59</v>
      </c>
      <c r="F889" s="93">
        <v>3.38</v>
      </c>
      <c r="G889" s="93">
        <v>14.4</v>
      </c>
      <c r="H889" s="93">
        <v>788.12</v>
      </c>
      <c r="I889" s="88">
        <f>VLOOKUP(D889,'MHO-Analyse'!$C$2:$D$11,2,TRUE)</f>
        <v>304</v>
      </c>
      <c r="J889" s="88">
        <f t="shared" si="13"/>
        <v>12.666666666666666</v>
      </c>
    </row>
    <row r="890" spans="1:10" x14ac:dyDescent="0.2">
      <c r="A890" s="94">
        <v>4501633</v>
      </c>
      <c r="B890" s="93" t="s">
        <v>893</v>
      </c>
      <c r="C890" s="144">
        <v>150</v>
      </c>
      <c r="D890" s="93" t="s">
        <v>82</v>
      </c>
      <c r="E890" s="93" t="s">
        <v>65</v>
      </c>
      <c r="F890" s="93">
        <v>0.72</v>
      </c>
      <c r="G890" s="93">
        <v>0.17</v>
      </c>
      <c r="H890" s="93">
        <v>95</v>
      </c>
      <c r="I890" s="88">
        <f>VLOOKUP(D890,'MHO-Analyse'!$C$2:$D$11,2,TRUE)</f>
        <v>228</v>
      </c>
      <c r="J890" s="88">
        <f t="shared" si="13"/>
        <v>9.5</v>
      </c>
    </row>
    <row r="891" spans="1:10" x14ac:dyDescent="0.2">
      <c r="A891" s="94">
        <v>6002229</v>
      </c>
      <c r="B891" s="93" t="s">
        <v>894</v>
      </c>
      <c r="C891" s="144">
        <v>150</v>
      </c>
      <c r="D891" s="93" t="s">
        <v>20</v>
      </c>
      <c r="E891" s="93" t="s">
        <v>32</v>
      </c>
      <c r="F891" s="93">
        <v>150</v>
      </c>
      <c r="G891" s="93">
        <v>25.5</v>
      </c>
      <c r="H891" s="93">
        <v>2533.7399999999998</v>
      </c>
      <c r="I891" s="88">
        <f>VLOOKUP(D891,'MHO-Analyse'!$C$2:$D$11,2,TRUE)</f>
        <v>190</v>
      </c>
      <c r="J891" s="88">
        <f t="shared" si="13"/>
        <v>7.916666666666667</v>
      </c>
    </row>
    <row r="892" spans="1:10" x14ac:dyDescent="0.2">
      <c r="A892" s="94">
        <v>6201051</v>
      </c>
      <c r="B892" s="93" t="s">
        <v>895</v>
      </c>
      <c r="C892" s="144">
        <v>150</v>
      </c>
      <c r="D892" s="93" t="s">
        <v>41</v>
      </c>
      <c r="E892" s="93" t="s">
        <v>65</v>
      </c>
      <c r="F892" s="93">
        <v>1.49</v>
      </c>
      <c r="G892" s="93">
        <v>0.12</v>
      </c>
      <c r="H892" s="93">
        <v>23.82</v>
      </c>
      <c r="I892" s="88">
        <f>VLOOKUP(D892,'MHO-Analyse'!$C$2:$D$11,2,TRUE)</f>
        <v>205.2</v>
      </c>
      <c r="J892" s="88">
        <f t="shared" si="13"/>
        <v>8.5500000000000007</v>
      </c>
    </row>
    <row r="893" spans="1:10" x14ac:dyDescent="0.2">
      <c r="A893" s="94">
        <v>2070007</v>
      </c>
      <c r="B893" s="93" t="s">
        <v>896</v>
      </c>
      <c r="C893" s="144">
        <v>149</v>
      </c>
      <c r="D893" s="93" t="s">
        <v>16</v>
      </c>
      <c r="E893" s="93" t="s">
        <v>32</v>
      </c>
      <c r="F893" s="93">
        <v>1.3</v>
      </c>
      <c r="G893" s="93">
        <v>4.3</v>
      </c>
      <c r="H893" s="93">
        <v>1430.3</v>
      </c>
      <c r="I893" s="88">
        <f>VLOOKUP(D893,'MHO-Analyse'!$C$2:$D$11,2,TRUE)</f>
        <v>304</v>
      </c>
      <c r="J893" s="88">
        <f t="shared" si="13"/>
        <v>12.582222222222223</v>
      </c>
    </row>
    <row r="894" spans="1:10" x14ac:dyDescent="0.2">
      <c r="A894" s="94">
        <v>3222775</v>
      </c>
      <c r="B894" s="93" t="s">
        <v>897</v>
      </c>
      <c r="C894" s="144">
        <v>149</v>
      </c>
      <c r="D894" s="93" t="s">
        <v>41</v>
      </c>
      <c r="E894" s="93" t="s">
        <v>59</v>
      </c>
      <c r="F894" s="93">
        <v>150.5</v>
      </c>
      <c r="G894" s="93">
        <v>6.76</v>
      </c>
      <c r="H894" s="93">
        <v>1345.36</v>
      </c>
      <c r="I894" s="88">
        <f>VLOOKUP(D894,'MHO-Analyse'!$C$2:$D$11,2,TRUE)</f>
        <v>205.2</v>
      </c>
      <c r="J894" s="88">
        <f t="shared" si="13"/>
        <v>8.4930000000000003</v>
      </c>
    </row>
    <row r="895" spans="1:10" x14ac:dyDescent="0.2">
      <c r="A895" s="94">
        <v>3396082</v>
      </c>
      <c r="B895" s="93" t="s">
        <v>898</v>
      </c>
      <c r="C895" s="144">
        <v>149</v>
      </c>
      <c r="D895" s="93" t="s">
        <v>41</v>
      </c>
      <c r="E895" s="93" t="s">
        <v>32</v>
      </c>
      <c r="F895" s="93">
        <v>12</v>
      </c>
      <c r="G895" s="93">
        <v>2.14</v>
      </c>
      <c r="H895" s="93">
        <v>697.52</v>
      </c>
      <c r="I895" s="88">
        <f>VLOOKUP(D895,'MHO-Analyse'!$C$2:$D$11,2,TRUE)</f>
        <v>205.2</v>
      </c>
      <c r="J895" s="88">
        <f t="shared" si="13"/>
        <v>8.4930000000000003</v>
      </c>
    </row>
    <row r="896" spans="1:10" x14ac:dyDescent="0.2">
      <c r="A896" s="94">
        <v>6057223</v>
      </c>
      <c r="B896" s="93" t="s">
        <v>899</v>
      </c>
      <c r="C896" s="144">
        <v>149</v>
      </c>
      <c r="D896" s="93" t="s">
        <v>20</v>
      </c>
      <c r="E896" s="93" t="s">
        <v>65</v>
      </c>
      <c r="F896" s="93">
        <v>57.45</v>
      </c>
      <c r="G896" s="93">
        <v>15.5</v>
      </c>
      <c r="H896" s="93">
        <v>230.26</v>
      </c>
      <c r="I896" s="88">
        <f>VLOOKUP(D896,'MHO-Analyse'!$C$2:$D$11,2,TRUE)</f>
        <v>190</v>
      </c>
      <c r="J896" s="88">
        <f t="shared" si="13"/>
        <v>7.8638888888888889</v>
      </c>
    </row>
    <row r="897" spans="1:10" x14ac:dyDescent="0.2">
      <c r="A897" s="94">
        <v>9253638</v>
      </c>
      <c r="B897" s="93" t="s">
        <v>900</v>
      </c>
      <c r="C897" s="144">
        <v>149</v>
      </c>
      <c r="D897" s="93" t="s">
        <v>12</v>
      </c>
      <c r="E897" s="93" t="s">
        <v>59</v>
      </c>
      <c r="F897" s="93">
        <v>1.62</v>
      </c>
      <c r="G897" s="93">
        <v>1.76</v>
      </c>
      <c r="H897" s="93">
        <v>62.83</v>
      </c>
      <c r="I897" s="88">
        <f>VLOOKUP(D897,'MHO-Analyse'!$C$2:$D$11,2,TRUE)</f>
        <v>254.6</v>
      </c>
      <c r="J897" s="88">
        <f t="shared" si="13"/>
        <v>10.537611111111111</v>
      </c>
    </row>
    <row r="898" spans="1:10" x14ac:dyDescent="0.2">
      <c r="A898" s="94">
        <v>7011399</v>
      </c>
      <c r="B898" s="93" t="s">
        <v>901</v>
      </c>
      <c r="C898" s="144">
        <v>148</v>
      </c>
      <c r="D898" s="93" t="s">
        <v>82</v>
      </c>
      <c r="E898" s="93" t="s">
        <v>65</v>
      </c>
      <c r="F898" s="93">
        <v>3.6</v>
      </c>
      <c r="G898" s="93">
        <v>0.48</v>
      </c>
      <c r="H898" s="93">
        <v>0</v>
      </c>
      <c r="I898" s="88">
        <f>VLOOKUP(D898,'MHO-Analyse'!$C$2:$D$11,2,TRUE)</f>
        <v>228</v>
      </c>
      <c r="J898" s="88">
        <f t="shared" ref="J898:J961" si="14">(C898*I898)/3600</f>
        <v>9.3733333333333331</v>
      </c>
    </row>
    <row r="899" spans="1:10" x14ac:dyDescent="0.2">
      <c r="A899" s="94">
        <v>2005719</v>
      </c>
      <c r="B899" s="93" t="s">
        <v>902</v>
      </c>
      <c r="C899" s="144">
        <v>147</v>
      </c>
      <c r="D899" s="93" t="s">
        <v>12</v>
      </c>
      <c r="E899" s="93" t="s">
        <v>65</v>
      </c>
      <c r="F899" s="93">
        <v>0.09</v>
      </c>
      <c r="G899" s="93">
        <v>0.28000000000000003</v>
      </c>
      <c r="H899" s="93">
        <v>28.29</v>
      </c>
      <c r="I899" s="88">
        <f>VLOOKUP(D899,'MHO-Analyse'!$C$2:$D$11,2,TRUE)</f>
        <v>254.6</v>
      </c>
      <c r="J899" s="88">
        <f t="shared" si="14"/>
        <v>10.396166666666666</v>
      </c>
    </row>
    <row r="900" spans="1:10" x14ac:dyDescent="0.2">
      <c r="A900" s="94">
        <v>2372427</v>
      </c>
      <c r="B900" s="93" t="s">
        <v>903</v>
      </c>
      <c r="C900" s="144">
        <v>147</v>
      </c>
      <c r="D900" s="93" t="s">
        <v>16</v>
      </c>
      <c r="E900" s="93" t="s">
        <v>32</v>
      </c>
      <c r="F900" s="93">
        <v>16.79</v>
      </c>
      <c r="G900" s="93">
        <v>15.5</v>
      </c>
      <c r="H900" s="93">
        <v>1048.1400000000001</v>
      </c>
      <c r="I900" s="88">
        <f>VLOOKUP(D900,'MHO-Analyse'!$C$2:$D$11,2,TRUE)</f>
        <v>304</v>
      </c>
      <c r="J900" s="88">
        <f t="shared" si="14"/>
        <v>12.413333333333334</v>
      </c>
    </row>
    <row r="901" spans="1:10" x14ac:dyDescent="0.2">
      <c r="A901" s="94">
        <v>3025877</v>
      </c>
      <c r="B901" s="93" t="s">
        <v>904</v>
      </c>
      <c r="C901" s="144">
        <v>147</v>
      </c>
      <c r="D901" s="93" t="s">
        <v>16</v>
      </c>
      <c r="E901" s="93" t="s">
        <v>32</v>
      </c>
      <c r="F901" s="93">
        <v>48.6</v>
      </c>
      <c r="G901" s="93">
        <v>3.03</v>
      </c>
      <c r="H901" s="93">
        <v>447.09</v>
      </c>
      <c r="I901" s="88">
        <f>VLOOKUP(D901,'MHO-Analyse'!$C$2:$D$11,2,TRUE)</f>
        <v>304</v>
      </c>
      <c r="J901" s="88">
        <f t="shared" si="14"/>
        <v>12.413333333333334</v>
      </c>
    </row>
    <row r="902" spans="1:10" x14ac:dyDescent="0.2">
      <c r="A902" s="94">
        <v>2042006</v>
      </c>
      <c r="B902" s="93" t="s">
        <v>905</v>
      </c>
      <c r="C902" s="144">
        <v>146</v>
      </c>
      <c r="D902" s="93" t="s">
        <v>16</v>
      </c>
      <c r="E902" s="93" t="s">
        <v>59</v>
      </c>
      <c r="F902" s="93">
        <v>28.8</v>
      </c>
      <c r="G902" s="93">
        <v>20.5</v>
      </c>
      <c r="H902" s="93">
        <v>1733.71</v>
      </c>
      <c r="I902" s="88">
        <f>VLOOKUP(D902,'MHO-Analyse'!$C$2:$D$11,2,TRUE)</f>
        <v>304</v>
      </c>
      <c r="J902" s="88">
        <f t="shared" si="14"/>
        <v>12.328888888888889</v>
      </c>
    </row>
    <row r="903" spans="1:10" x14ac:dyDescent="0.2">
      <c r="A903" s="94">
        <v>6020044</v>
      </c>
      <c r="B903" s="93" t="s">
        <v>906</v>
      </c>
      <c r="C903" s="144">
        <v>146</v>
      </c>
      <c r="D903" s="93" t="s">
        <v>20</v>
      </c>
      <c r="E903" s="93" t="s">
        <v>32</v>
      </c>
      <c r="F903" s="93">
        <v>92.3</v>
      </c>
      <c r="G903" s="93">
        <v>25</v>
      </c>
      <c r="H903" s="93">
        <v>2127.39</v>
      </c>
      <c r="I903" s="88">
        <f>VLOOKUP(D903,'MHO-Analyse'!$C$2:$D$11,2,TRUE)</f>
        <v>190</v>
      </c>
      <c r="J903" s="88">
        <f t="shared" si="14"/>
        <v>7.7055555555555557</v>
      </c>
    </row>
    <row r="904" spans="1:10" x14ac:dyDescent="0.2">
      <c r="A904" s="94">
        <v>2004949</v>
      </c>
      <c r="B904" s="93" t="s">
        <v>907</v>
      </c>
      <c r="C904" s="144">
        <v>145</v>
      </c>
      <c r="D904" s="93" t="s">
        <v>12</v>
      </c>
      <c r="E904" s="93" t="s">
        <v>65</v>
      </c>
      <c r="F904" s="93">
        <v>2.94</v>
      </c>
      <c r="G904" s="93">
        <v>1.96</v>
      </c>
      <c r="H904" s="93">
        <v>176.03</v>
      </c>
      <c r="I904" s="88">
        <f>VLOOKUP(D904,'MHO-Analyse'!$C$2:$D$11,2,TRUE)</f>
        <v>254.6</v>
      </c>
      <c r="J904" s="88">
        <f t="shared" si="14"/>
        <v>10.254722222222222</v>
      </c>
    </row>
    <row r="905" spans="1:10" x14ac:dyDescent="0.2">
      <c r="A905" s="94">
        <v>6023024</v>
      </c>
      <c r="B905" s="93" t="s">
        <v>908</v>
      </c>
      <c r="C905" s="144">
        <v>145</v>
      </c>
      <c r="D905" s="93" t="s">
        <v>20</v>
      </c>
      <c r="E905" s="93" t="s">
        <v>32</v>
      </c>
      <c r="F905" s="93">
        <v>230.11</v>
      </c>
      <c r="G905" s="93">
        <v>29</v>
      </c>
      <c r="H905" s="93">
        <v>1565.71</v>
      </c>
      <c r="I905" s="88">
        <f>VLOOKUP(D905,'MHO-Analyse'!$C$2:$D$11,2,TRUE)</f>
        <v>190</v>
      </c>
      <c r="J905" s="88">
        <f t="shared" si="14"/>
        <v>7.6527777777777777</v>
      </c>
    </row>
    <row r="906" spans="1:10" x14ac:dyDescent="0.2">
      <c r="A906" s="94">
        <v>6121953</v>
      </c>
      <c r="B906" s="93" t="s">
        <v>909</v>
      </c>
      <c r="C906" s="144">
        <v>145</v>
      </c>
      <c r="D906" s="93" t="s">
        <v>82</v>
      </c>
      <c r="E906" s="93" t="s">
        <v>59</v>
      </c>
      <c r="F906" s="93">
        <v>17.559999999999999</v>
      </c>
      <c r="G906" s="93">
        <v>1</v>
      </c>
      <c r="H906" s="93">
        <v>195.39</v>
      </c>
      <c r="I906" s="88">
        <f>VLOOKUP(D906,'MHO-Analyse'!$C$2:$D$11,2,TRUE)</f>
        <v>228</v>
      </c>
      <c r="J906" s="88">
        <f t="shared" si="14"/>
        <v>9.1833333333333336</v>
      </c>
    </row>
    <row r="907" spans="1:10" x14ac:dyDescent="0.2">
      <c r="A907" s="94">
        <v>8364801</v>
      </c>
      <c r="B907" s="93" t="s">
        <v>910</v>
      </c>
      <c r="C907" s="144">
        <v>145</v>
      </c>
      <c r="D907" s="93" t="s">
        <v>20</v>
      </c>
      <c r="E907" s="93" t="s">
        <v>59</v>
      </c>
      <c r="F907" s="93">
        <v>73.02</v>
      </c>
      <c r="G907" s="93">
        <v>10.7</v>
      </c>
      <c r="H907" s="93">
        <v>1208.79</v>
      </c>
      <c r="I907" s="88">
        <f>VLOOKUP(D907,'MHO-Analyse'!$C$2:$D$11,2,TRUE)</f>
        <v>190</v>
      </c>
      <c r="J907" s="88">
        <f t="shared" si="14"/>
        <v>7.6527777777777777</v>
      </c>
    </row>
    <row r="908" spans="1:10" x14ac:dyDescent="0.2">
      <c r="A908" s="94">
        <v>6189088</v>
      </c>
      <c r="B908" s="93" t="s">
        <v>911</v>
      </c>
      <c r="C908" s="144">
        <v>144</v>
      </c>
      <c r="D908" s="93" t="s">
        <v>20</v>
      </c>
      <c r="E908" s="93" t="s">
        <v>32</v>
      </c>
      <c r="F908" s="93">
        <v>81</v>
      </c>
      <c r="G908" s="93">
        <v>25.55</v>
      </c>
      <c r="H908" s="93">
        <v>1458.69</v>
      </c>
      <c r="I908" s="88">
        <f>VLOOKUP(D908,'MHO-Analyse'!$C$2:$D$11,2,TRUE)</f>
        <v>190</v>
      </c>
      <c r="J908" s="88">
        <f t="shared" si="14"/>
        <v>7.6</v>
      </c>
    </row>
    <row r="909" spans="1:10" x14ac:dyDescent="0.2">
      <c r="A909" s="94">
        <v>8363919</v>
      </c>
      <c r="B909" s="93" t="s">
        <v>912</v>
      </c>
      <c r="C909" s="144">
        <v>144</v>
      </c>
      <c r="D909" s="93" t="s">
        <v>20</v>
      </c>
      <c r="E909" s="93" t="s">
        <v>10</v>
      </c>
      <c r="F909" s="93">
        <v>0.65</v>
      </c>
      <c r="G909" s="93">
        <v>0.1</v>
      </c>
      <c r="H909" s="93">
        <v>7.63</v>
      </c>
      <c r="I909" s="88">
        <f>VLOOKUP(D909,'MHO-Analyse'!$C$2:$D$11,2,TRUE)</f>
        <v>190</v>
      </c>
      <c r="J909" s="88">
        <f t="shared" si="14"/>
        <v>7.6</v>
      </c>
    </row>
    <row r="910" spans="1:10" x14ac:dyDescent="0.2">
      <c r="A910" s="94">
        <v>8541323</v>
      </c>
      <c r="B910" s="93" t="s">
        <v>913</v>
      </c>
      <c r="C910" s="144">
        <v>144</v>
      </c>
      <c r="D910" s="93" t="s">
        <v>16</v>
      </c>
      <c r="E910" s="93" t="s">
        <v>32</v>
      </c>
      <c r="F910" s="93">
        <v>5.36</v>
      </c>
      <c r="G910" s="93">
        <v>7.7</v>
      </c>
      <c r="H910" s="93">
        <v>674.19</v>
      </c>
      <c r="I910" s="88">
        <f>VLOOKUP(D910,'MHO-Analyse'!$C$2:$D$11,2,TRUE)</f>
        <v>304</v>
      </c>
      <c r="J910" s="88">
        <f t="shared" si="14"/>
        <v>12.16</v>
      </c>
    </row>
    <row r="911" spans="1:10" x14ac:dyDescent="0.2">
      <c r="A911" s="94">
        <v>9042662</v>
      </c>
      <c r="B911" s="93" t="s">
        <v>914</v>
      </c>
      <c r="C911" s="144">
        <v>144</v>
      </c>
      <c r="D911" s="93" t="s">
        <v>20</v>
      </c>
      <c r="E911" s="93" t="s">
        <v>10</v>
      </c>
      <c r="F911" s="93">
        <v>36.4</v>
      </c>
      <c r="G911" s="93">
        <v>18.5</v>
      </c>
      <c r="H911" s="93">
        <v>7944.05</v>
      </c>
      <c r="I911" s="88">
        <f>VLOOKUP(D911,'MHO-Analyse'!$C$2:$D$11,2,TRUE)</f>
        <v>190</v>
      </c>
      <c r="J911" s="88">
        <f t="shared" si="14"/>
        <v>7.6</v>
      </c>
    </row>
    <row r="912" spans="1:10" x14ac:dyDescent="0.2">
      <c r="A912" s="94">
        <v>3358433</v>
      </c>
      <c r="B912" s="93" t="s">
        <v>915</v>
      </c>
      <c r="C912" s="144">
        <v>143</v>
      </c>
      <c r="D912" s="93" t="s">
        <v>41</v>
      </c>
      <c r="E912" s="93" t="s">
        <v>59</v>
      </c>
      <c r="F912" s="93">
        <v>22.74</v>
      </c>
      <c r="G912" s="93">
        <v>2.4500000000000002</v>
      </c>
      <c r="H912" s="93">
        <v>293.99</v>
      </c>
      <c r="I912" s="88">
        <f>VLOOKUP(D912,'MHO-Analyse'!$C$2:$D$11,2,TRUE)</f>
        <v>205.2</v>
      </c>
      <c r="J912" s="88">
        <f t="shared" si="14"/>
        <v>8.1509999999999998</v>
      </c>
    </row>
    <row r="913" spans="1:10" x14ac:dyDescent="0.2">
      <c r="A913" s="94">
        <v>4015738</v>
      </c>
      <c r="B913" s="93" t="s">
        <v>916</v>
      </c>
      <c r="C913" s="144">
        <v>143</v>
      </c>
      <c r="D913" s="93" t="s">
        <v>16</v>
      </c>
      <c r="E913" s="93" t="s">
        <v>59</v>
      </c>
      <c r="F913" s="93">
        <v>20.46</v>
      </c>
      <c r="G913" s="93">
        <v>19.5</v>
      </c>
      <c r="H913" s="93">
        <v>549.74</v>
      </c>
      <c r="I913" s="88">
        <f>VLOOKUP(D913,'MHO-Analyse'!$C$2:$D$11,2,TRUE)</f>
        <v>304</v>
      </c>
      <c r="J913" s="88">
        <f t="shared" si="14"/>
        <v>12.075555555555555</v>
      </c>
    </row>
    <row r="914" spans="1:10" x14ac:dyDescent="0.2">
      <c r="A914" s="94">
        <v>6192333</v>
      </c>
      <c r="B914" s="93" t="s">
        <v>917</v>
      </c>
      <c r="C914" s="144">
        <v>143</v>
      </c>
      <c r="D914" s="93" t="s">
        <v>20</v>
      </c>
      <c r="E914" s="93" t="s">
        <v>59</v>
      </c>
      <c r="F914" s="93">
        <v>0.19</v>
      </c>
      <c r="G914" s="93">
        <v>0.01</v>
      </c>
      <c r="H914" s="93">
        <v>93.88</v>
      </c>
      <c r="I914" s="88">
        <f>VLOOKUP(D914,'MHO-Analyse'!$C$2:$D$11,2,TRUE)</f>
        <v>190</v>
      </c>
      <c r="J914" s="88">
        <f t="shared" si="14"/>
        <v>7.5472222222222225</v>
      </c>
    </row>
    <row r="915" spans="1:10" x14ac:dyDescent="0.2">
      <c r="A915" s="94">
        <v>7011208</v>
      </c>
      <c r="B915" s="93" t="s">
        <v>918</v>
      </c>
      <c r="C915" s="144">
        <v>143</v>
      </c>
      <c r="D915" s="93" t="s">
        <v>82</v>
      </c>
      <c r="E915" s="93" t="s">
        <v>65</v>
      </c>
      <c r="F915" s="93">
        <v>51.91</v>
      </c>
      <c r="G915" s="93">
        <v>11.7</v>
      </c>
      <c r="H915" s="93">
        <v>706.28</v>
      </c>
      <c r="I915" s="88">
        <f>VLOOKUP(D915,'MHO-Analyse'!$C$2:$D$11,2,TRUE)</f>
        <v>228</v>
      </c>
      <c r="J915" s="88">
        <f t="shared" si="14"/>
        <v>9.0566666666666666</v>
      </c>
    </row>
    <row r="916" spans="1:10" x14ac:dyDescent="0.2">
      <c r="A916" s="94">
        <v>7011423</v>
      </c>
      <c r="B916" s="93" t="s">
        <v>919</v>
      </c>
      <c r="C916" s="144">
        <v>143</v>
      </c>
      <c r="D916" s="93" t="s">
        <v>82</v>
      </c>
      <c r="E916" s="93" t="s">
        <v>32</v>
      </c>
      <c r="F916" s="93">
        <v>300</v>
      </c>
      <c r="G916" s="93">
        <v>25</v>
      </c>
      <c r="H916" s="93">
        <v>1086.42</v>
      </c>
      <c r="I916" s="88">
        <f>VLOOKUP(D916,'MHO-Analyse'!$C$2:$D$11,2,TRUE)</f>
        <v>228</v>
      </c>
      <c r="J916" s="88">
        <f t="shared" si="14"/>
        <v>9.0566666666666666</v>
      </c>
    </row>
    <row r="917" spans="1:10" x14ac:dyDescent="0.2">
      <c r="A917" s="94">
        <v>2043111</v>
      </c>
      <c r="B917" s="93" t="s">
        <v>920</v>
      </c>
      <c r="C917" s="144">
        <v>142</v>
      </c>
      <c r="D917" s="93" t="s">
        <v>16</v>
      </c>
      <c r="E917" s="93" t="s">
        <v>59</v>
      </c>
      <c r="F917" s="93">
        <v>18.77</v>
      </c>
      <c r="G917" s="93">
        <v>17</v>
      </c>
      <c r="H917" s="93">
        <v>949.26</v>
      </c>
      <c r="I917" s="88">
        <f>VLOOKUP(D917,'MHO-Analyse'!$C$2:$D$11,2,TRUE)</f>
        <v>304</v>
      </c>
      <c r="J917" s="88">
        <f t="shared" si="14"/>
        <v>11.991111111111111</v>
      </c>
    </row>
    <row r="918" spans="1:10" x14ac:dyDescent="0.2">
      <c r="A918" s="94">
        <v>3300512</v>
      </c>
      <c r="B918" s="93" t="s">
        <v>921</v>
      </c>
      <c r="C918" s="144">
        <v>142</v>
      </c>
      <c r="D918" s="93" t="s">
        <v>9</v>
      </c>
      <c r="E918" s="93" t="s">
        <v>32</v>
      </c>
      <c r="F918" s="93">
        <v>79.239999999999995</v>
      </c>
      <c r="G918" s="93">
        <v>26.67</v>
      </c>
      <c r="H918" s="93">
        <v>1135.97</v>
      </c>
      <c r="I918" s="88">
        <f>VLOOKUP(D918,'MHO-Analyse'!$C$2:$D$11,2,TRUE)</f>
        <v>380</v>
      </c>
      <c r="J918" s="88">
        <f t="shared" si="14"/>
        <v>14.988888888888889</v>
      </c>
    </row>
    <row r="919" spans="1:10" x14ac:dyDescent="0.2">
      <c r="A919" s="94">
        <v>3404502</v>
      </c>
      <c r="B919" s="93" t="s">
        <v>922</v>
      </c>
      <c r="C919" s="144">
        <v>142</v>
      </c>
      <c r="D919" s="93" t="s">
        <v>41</v>
      </c>
      <c r="E919" s="93" t="s">
        <v>32</v>
      </c>
      <c r="F919" s="93">
        <v>183.75</v>
      </c>
      <c r="G919" s="93">
        <v>18.5</v>
      </c>
      <c r="H919" s="93">
        <v>965.72</v>
      </c>
      <c r="I919" s="88">
        <f>VLOOKUP(D919,'MHO-Analyse'!$C$2:$D$11,2,TRUE)</f>
        <v>205.2</v>
      </c>
      <c r="J919" s="88">
        <f t="shared" si="14"/>
        <v>8.0939999999999994</v>
      </c>
    </row>
    <row r="920" spans="1:10" x14ac:dyDescent="0.2">
      <c r="A920" s="94">
        <v>3476535</v>
      </c>
      <c r="B920" s="93" t="s">
        <v>923</v>
      </c>
      <c r="C920" s="144">
        <v>142</v>
      </c>
      <c r="D920" s="93" t="s">
        <v>16</v>
      </c>
      <c r="E920" s="93" t="s">
        <v>65</v>
      </c>
      <c r="F920" s="93">
        <v>4.37</v>
      </c>
      <c r="G920" s="93">
        <v>1.32</v>
      </c>
      <c r="H920" s="93">
        <v>24.84</v>
      </c>
      <c r="I920" s="88">
        <f>VLOOKUP(D920,'MHO-Analyse'!$C$2:$D$11,2,TRUE)</f>
        <v>304</v>
      </c>
      <c r="J920" s="88">
        <f t="shared" si="14"/>
        <v>11.991111111111111</v>
      </c>
    </row>
    <row r="921" spans="1:10" x14ac:dyDescent="0.2">
      <c r="A921" s="94">
        <v>4203653</v>
      </c>
      <c r="B921" s="93" t="s">
        <v>924</v>
      </c>
      <c r="C921" s="144">
        <v>142</v>
      </c>
      <c r="D921" s="93" t="s">
        <v>41</v>
      </c>
      <c r="E921" s="93" t="s">
        <v>59</v>
      </c>
      <c r="F921" s="93">
        <v>7.87</v>
      </c>
      <c r="G921" s="93">
        <v>1.65</v>
      </c>
      <c r="H921" s="93">
        <v>590.02</v>
      </c>
      <c r="I921" s="88">
        <f>VLOOKUP(D921,'MHO-Analyse'!$C$2:$D$11,2,TRUE)</f>
        <v>205.2</v>
      </c>
      <c r="J921" s="88">
        <f t="shared" si="14"/>
        <v>8.0939999999999994</v>
      </c>
    </row>
    <row r="922" spans="1:10" x14ac:dyDescent="0.2">
      <c r="A922" s="94">
        <v>6166495</v>
      </c>
      <c r="B922" s="93" t="s">
        <v>925</v>
      </c>
      <c r="C922" s="144">
        <v>142</v>
      </c>
      <c r="D922" s="93" t="s">
        <v>20</v>
      </c>
      <c r="E922" s="93" t="s">
        <v>32</v>
      </c>
      <c r="F922" s="93">
        <v>78.5</v>
      </c>
      <c r="G922" s="93">
        <v>16.3</v>
      </c>
      <c r="H922" s="93">
        <v>2317.9499999999998</v>
      </c>
      <c r="I922" s="88">
        <f>VLOOKUP(D922,'MHO-Analyse'!$C$2:$D$11,2,TRUE)</f>
        <v>190</v>
      </c>
      <c r="J922" s="88">
        <f t="shared" si="14"/>
        <v>7.4944444444444445</v>
      </c>
    </row>
    <row r="923" spans="1:10" x14ac:dyDescent="0.2">
      <c r="A923" s="94">
        <v>2034546</v>
      </c>
      <c r="B923" s="93" t="s">
        <v>926</v>
      </c>
      <c r="C923" s="144">
        <v>141</v>
      </c>
      <c r="D923" s="93" t="s">
        <v>16</v>
      </c>
      <c r="E923" s="93" t="s">
        <v>206</v>
      </c>
      <c r="F923" s="93">
        <v>40.32</v>
      </c>
      <c r="G923" s="93">
        <v>28.5</v>
      </c>
      <c r="H923" s="93">
        <v>6253.79</v>
      </c>
      <c r="I923" s="88">
        <f>VLOOKUP(D923,'MHO-Analyse'!$C$2:$D$11,2,TRUE)</f>
        <v>304</v>
      </c>
      <c r="J923" s="88">
        <f t="shared" si="14"/>
        <v>11.906666666666666</v>
      </c>
    </row>
    <row r="924" spans="1:10" x14ac:dyDescent="0.2">
      <c r="A924" s="94">
        <v>3302703</v>
      </c>
      <c r="B924" s="93" t="s">
        <v>927</v>
      </c>
      <c r="C924" s="144">
        <v>141</v>
      </c>
      <c r="D924" s="93" t="s">
        <v>9</v>
      </c>
      <c r="E924" s="93" t="s">
        <v>32</v>
      </c>
      <c r="F924" s="93">
        <v>7.17</v>
      </c>
      <c r="G924" s="93">
        <v>10</v>
      </c>
      <c r="H924" s="93">
        <v>1066.3699999999999</v>
      </c>
      <c r="I924" s="88">
        <f>VLOOKUP(D924,'MHO-Analyse'!$C$2:$D$11,2,TRUE)</f>
        <v>380</v>
      </c>
      <c r="J924" s="88">
        <f t="shared" si="14"/>
        <v>14.883333333333333</v>
      </c>
    </row>
    <row r="925" spans="1:10" x14ac:dyDescent="0.2">
      <c r="A925" s="94">
        <v>3326996</v>
      </c>
      <c r="B925" s="93" t="s">
        <v>928</v>
      </c>
      <c r="C925" s="144">
        <v>141</v>
      </c>
      <c r="D925" s="93" t="s">
        <v>16</v>
      </c>
      <c r="E925" s="93" t="s">
        <v>59</v>
      </c>
      <c r="F925" s="93">
        <v>5.09</v>
      </c>
      <c r="G925" s="93">
        <v>6.06</v>
      </c>
      <c r="H925" s="93">
        <v>774.37</v>
      </c>
      <c r="I925" s="88">
        <f>VLOOKUP(D925,'MHO-Analyse'!$C$2:$D$11,2,TRUE)</f>
        <v>304</v>
      </c>
      <c r="J925" s="88">
        <f t="shared" si="14"/>
        <v>11.906666666666666</v>
      </c>
    </row>
    <row r="926" spans="1:10" x14ac:dyDescent="0.2">
      <c r="A926" s="94">
        <v>3476537</v>
      </c>
      <c r="B926" s="93" t="s">
        <v>929</v>
      </c>
      <c r="C926" s="144">
        <v>141</v>
      </c>
      <c r="D926" s="93" t="s">
        <v>16</v>
      </c>
      <c r="E926" s="93" t="s">
        <v>65</v>
      </c>
      <c r="F926" s="93">
        <v>6.52</v>
      </c>
      <c r="G926" s="93">
        <v>1.72</v>
      </c>
      <c r="H926" s="93">
        <v>27.15</v>
      </c>
      <c r="I926" s="88">
        <f>VLOOKUP(D926,'MHO-Analyse'!$C$2:$D$11,2,TRUE)</f>
        <v>304</v>
      </c>
      <c r="J926" s="88">
        <f t="shared" si="14"/>
        <v>11.906666666666666</v>
      </c>
    </row>
    <row r="927" spans="1:10" x14ac:dyDescent="0.2">
      <c r="A927" s="94">
        <v>6167411</v>
      </c>
      <c r="B927" s="93" t="s">
        <v>930</v>
      </c>
      <c r="C927" s="144">
        <v>141</v>
      </c>
      <c r="D927" s="93" t="s">
        <v>41</v>
      </c>
      <c r="E927" s="93" t="s">
        <v>59</v>
      </c>
      <c r="F927" s="93">
        <v>0.4</v>
      </c>
      <c r="G927" s="93">
        <v>0.55000000000000004</v>
      </c>
      <c r="H927" s="93">
        <v>144.99</v>
      </c>
      <c r="I927" s="88">
        <f>VLOOKUP(D927,'MHO-Analyse'!$C$2:$D$11,2,TRUE)</f>
        <v>205.2</v>
      </c>
      <c r="J927" s="88">
        <f t="shared" si="14"/>
        <v>8.036999999999999</v>
      </c>
    </row>
    <row r="928" spans="1:10" x14ac:dyDescent="0.2">
      <c r="A928" s="94">
        <v>8011205</v>
      </c>
      <c r="B928" s="93" t="s">
        <v>931</v>
      </c>
      <c r="C928" s="144">
        <v>141</v>
      </c>
      <c r="D928" s="93" t="s">
        <v>20</v>
      </c>
      <c r="E928" s="93" t="s">
        <v>32</v>
      </c>
      <c r="F928" s="93">
        <v>281</v>
      </c>
      <c r="G928" s="93">
        <v>29</v>
      </c>
      <c r="H928" s="93">
        <v>3076.92</v>
      </c>
      <c r="I928" s="88">
        <f>VLOOKUP(D928,'MHO-Analyse'!$C$2:$D$11,2,TRUE)</f>
        <v>190</v>
      </c>
      <c r="J928" s="88">
        <f t="shared" si="14"/>
        <v>7.4416666666666664</v>
      </c>
    </row>
    <row r="929" spans="1:10" x14ac:dyDescent="0.2">
      <c r="A929" s="94">
        <v>8362118</v>
      </c>
      <c r="B929" s="93" t="s">
        <v>932</v>
      </c>
      <c r="C929" s="144">
        <v>141</v>
      </c>
      <c r="D929" s="93" t="s">
        <v>20</v>
      </c>
      <c r="E929" s="93" t="s">
        <v>32</v>
      </c>
      <c r="F929" s="93">
        <v>0.79</v>
      </c>
      <c r="G929" s="93">
        <v>0.11</v>
      </c>
      <c r="H929" s="93">
        <v>8.16</v>
      </c>
      <c r="I929" s="88">
        <f>VLOOKUP(D929,'MHO-Analyse'!$C$2:$D$11,2,TRUE)</f>
        <v>190</v>
      </c>
      <c r="J929" s="88">
        <f t="shared" si="14"/>
        <v>7.4416666666666664</v>
      </c>
    </row>
    <row r="930" spans="1:10" x14ac:dyDescent="0.2">
      <c r="A930" s="94">
        <v>8521955</v>
      </c>
      <c r="B930" s="93" t="s">
        <v>933</v>
      </c>
      <c r="C930" s="144">
        <v>141</v>
      </c>
      <c r="D930" s="93" t="s">
        <v>20</v>
      </c>
      <c r="E930" s="93" t="s">
        <v>32</v>
      </c>
      <c r="F930" s="93">
        <v>35.81</v>
      </c>
      <c r="G930" s="93">
        <v>22</v>
      </c>
      <c r="H930" s="93">
        <v>7043.92</v>
      </c>
      <c r="I930" s="88">
        <f>VLOOKUP(D930,'MHO-Analyse'!$C$2:$D$11,2,TRUE)</f>
        <v>190</v>
      </c>
      <c r="J930" s="88">
        <f t="shared" si="14"/>
        <v>7.4416666666666664</v>
      </c>
    </row>
    <row r="931" spans="1:10" x14ac:dyDescent="0.2">
      <c r="A931" s="94">
        <v>1208644</v>
      </c>
      <c r="B931" s="93" t="s">
        <v>934</v>
      </c>
      <c r="C931" s="144">
        <v>140</v>
      </c>
      <c r="D931" s="93" t="s">
        <v>79</v>
      </c>
      <c r="E931" s="93" t="s">
        <v>59</v>
      </c>
      <c r="F931" s="93">
        <v>1.1100000000000001</v>
      </c>
      <c r="G931" s="93">
        <v>1.04</v>
      </c>
      <c r="H931" s="93">
        <v>59.88</v>
      </c>
      <c r="I931" s="88">
        <f>VLOOKUP(D931,'MHO-Analyse'!$C$2:$D$11,2,TRUE)</f>
        <v>380</v>
      </c>
      <c r="J931" s="88">
        <f t="shared" si="14"/>
        <v>14.777777777777779</v>
      </c>
    </row>
    <row r="932" spans="1:10" x14ac:dyDescent="0.2">
      <c r="A932" s="94">
        <v>2108409</v>
      </c>
      <c r="B932" s="93" t="s">
        <v>935</v>
      </c>
      <c r="C932" s="144">
        <v>140</v>
      </c>
      <c r="D932" s="93" t="s">
        <v>16</v>
      </c>
      <c r="E932" s="93" t="s">
        <v>65</v>
      </c>
      <c r="F932" s="93">
        <v>1.65</v>
      </c>
      <c r="G932" s="93">
        <v>0.4</v>
      </c>
      <c r="H932" s="93">
        <v>70.430000000000007</v>
      </c>
      <c r="I932" s="88">
        <f>VLOOKUP(D932,'MHO-Analyse'!$C$2:$D$11,2,TRUE)</f>
        <v>304</v>
      </c>
      <c r="J932" s="88">
        <f t="shared" si="14"/>
        <v>11.822222222222223</v>
      </c>
    </row>
    <row r="933" spans="1:10" x14ac:dyDescent="0.2">
      <c r="A933" s="94">
        <v>2170169</v>
      </c>
      <c r="B933" s="93" t="s">
        <v>936</v>
      </c>
      <c r="C933" s="144">
        <v>140</v>
      </c>
      <c r="D933" s="93" t="s">
        <v>41</v>
      </c>
      <c r="E933" s="93" t="s">
        <v>32</v>
      </c>
      <c r="F933" s="93">
        <v>2.11</v>
      </c>
      <c r="G933" s="93">
        <v>0.42</v>
      </c>
      <c r="H933" s="93">
        <v>154.49</v>
      </c>
      <c r="I933" s="88">
        <f>VLOOKUP(D933,'MHO-Analyse'!$C$2:$D$11,2,TRUE)</f>
        <v>205.2</v>
      </c>
      <c r="J933" s="88">
        <f t="shared" si="14"/>
        <v>7.98</v>
      </c>
    </row>
    <row r="934" spans="1:10" x14ac:dyDescent="0.2">
      <c r="A934" s="94">
        <v>3026028</v>
      </c>
      <c r="B934" s="93" t="s">
        <v>937</v>
      </c>
      <c r="C934" s="144">
        <v>140</v>
      </c>
      <c r="D934" s="93" t="s">
        <v>16</v>
      </c>
      <c r="E934" s="93" t="s">
        <v>65</v>
      </c>
      <c r="F934" s="93">
        <v>3.93</v>
      </c>
      <c r="G934" s="93">
        <v>0.14000000000000001</v>
      </c>
      <c r="H934" s="93">
        <v>30.27</v>
      </c>
      <c r="I934" s="88">
        <f>VLOOKUP(D934,'MHO-Analyse'!$C$2:$D$11,2,TRUE)</f>
        <v>304</v>
      </c>
      <c r="J934" s="88">
        <f t="shared" si="14"/>
        <v>11.822222222222223</v>
      </c>
    </row>
    <row r="935" spans="1:10" x14ac:dyDescent="0.2">
      <c r="A935" s="94">
        <v>4294167</v>
      </c>
      <c r="B935" s="93" t="s">
        <v>938</v>
      </c>
      <c r="C935" s="144">
        <v>140</v>
      </c>
      <c r="D935" s="93" t="s">
        <v>41</v>
      </c>
      <c r="E935" s="93" t="s">
        <v>32</v>
      </c>
      <c r="F935" s="93">
        <v>22.8</v>
      </c>
      <c r="G935" s="93">
        <v>5.9</v>
      </c>
      <c r="H935" s="93">
        <v>2465.8000000000002</v>
      </c>
      <c r="I935" s="88">
        <f>VLOOKUP(D935,'MHO-Analyse'!$C$2:$D$11,2,TRUE)</f>
        <v>205.2</v>
      </c>
      <c r="J935" s="88">
        <f t="shared" si="14"/>
        <v>7.98</v>
      </c>
    </row>
    <row r="936" spans="1:10" x14ac:dyDescent="0.2">
      <c r="A936" s="94">
        <v>5083704</v>
      </c>
      <c r="B936" s="93" t="s">
        <v>939</v>
      </c>
      <c r="C936" s="144">
        <v>140</v>
      </c>
      <c r="D936" s="93" t="s">
        <v>20</v>
      </c>
      <c r="E936" s="93" t="s">
        <v>32</v>
      </c>
      <c r="F936" s="93">
        <v>2.06</v>
      </c>
      <c r="G936" s="93">
        <v>0.2</v>
      </c>
      <c r="H936" s="93">
        <v>14.63</v>
      </c>
      <c r="I936" s="88">
        <f>VLOOKUP(D936,'MHO-Analyse'!$C$2:$D$11,2,TRUE)</f>
        <v>190</v>
      </c>
      <c r="J936" s="88">
        <f t="shared" si="14"/>
        <v>7.3888888888888893</v>
      </c>
    </row>
    <row r="937" spans="1:10" x14ac:dyDescent="0.2">
      <c r="A937" s="94">
        <v>6167383</v>
      </c>
      <c r="B937" s="93" t="s">
        <v>940</v>
      </c>
      <c r="C937" s="144">
        <v>140</v>
      </c>
      <c r="D937" s="93" t="s">
        <v>20</v>
      </c>
      <c r="E937" s="93" t="s">
        <v>59</v>
      </c>
      <c r="F937" s="93">
        <v>2.86</v>
      </c>
      <c r="G937" s="93">
        <v>0.34</v>
      </c>
      <c r="H937" s="93">
        <v>203.1</v>
      </c>
      <c r="I937" s="88">
        <f>VLOOKUP(D937,'MHO-Analyse'!$C$2:$D$11,2,TRUE)</f>
        <v>190</v>
      </c>
      <c r="J937" s="88">
        <f t="shared" si="14"/>
        <v>7.3888888888888893</v>
      </c>
    </row>
    <row r="938" spans="1:10" x14ac:dyDescent="0.2">
      <c r="A938" s="94">
        <v>8370343</v>
      </c>
      <c r="B938" s="93" t="s">
        <v>941</v>
      </c>
      <c r="C938" s="144">
        <v>140</v>
      </c>
      <c r="D938" s="93" t="s">
        <v>20</v>
      </c>
      <c r="E938" s="93" t="s">
        <v>59</v>
      </c>
      <c r="F938" s="93">
        <v>0.02</v>
      </c>
      <c r="G938" s="93">
        <v>0</v>
      </c>
      <c r="H938" s="93">
        <v>0.78</v>
      </c>
      <c r="I938" s="88">
        <f>VLOOKUP(D938,'MHO-Analyse'!$C$2:$D$11,2,TRUE)</f>
        <v>190</v>
      </c>
      <c r="J938" s="88">
        <f t="shared" si="14"/>
        <v>7.3888888888888893</v>
      </c>
    </row>
    <row r="939" spans="1:10" x14ac:dyDescent="0.2">
      <c r="A939" s="94">
        <v>2003219</v>
      </c>
      <c r="B939" s="93" t="s">
        <v>942</v>
      </c>
      <c r="C939" s="144">
        <v>139</v>
      </c>
      <c r="D939" s="93" t="s">
        <v>12</v>
      </c>
      <c r="E939" s="93" t="s">
        <v>59</v>
      </c>
      <c r="F939" s="93">
        <v>0.91</v>
      </c>
      <c r="G939" s="93">
        <v>1.3</v>
      </c>
      <c r="H939" s="93">
        <v>106.63</v>
      </c>
      <c r="I939" s="88">
        <f>VLOOKUP(D939,'MHO-Analyse'!$C$2:$D$11,2,TRUE)</f>
        <v>254.6</v>
      </c>
      <c r="J939" s="88">
        <f t="shared" si="14"/>
        <v>9.8303888888888888</v>
      </c>
    </row>
    <row r="940" spans="1:10" x14ac:dyDescent="0.2">
      <c r="A940" s="94">
        <v>2003334</v>
      </c>
      <c r="B940" s="93" t="s">
        <v>943</v>
      </c>
      <c r="C940" s="144">
        <v>139</v>
      </c>
      <c r="D940" s="93" t="s">
        <v>12</v>
      </c>
      <c r="E940" s="93" t="s">
        <v>59</v>
      </c>
      <c r="F940" s="93">
        <v>2.91</v>
      </c>
      <c r="G940" s="93">
        <v>2.84</v>
      </c>
      <c r="H940" s="93">
        <v>156.57</v>
      </c>
      <c r="I940" s="88">
        <f>VLOOKUP(D940,'MHO-Analyse'!$C$2:$D$11,2,TRUE)</f>
        <v>254.6</v>
      </c>
      <c r="J940" s="88">
        <f t="shared" si="14"/>
        <v>9.8303888888888888</v>
      </c>
    </row>
    <row r="941" spans="1:10" x14ac:dyDescent="0.2">
      <c r="A941" s="94">
        <v>2004134</v>
      </c>
      <c r="B941" s="93" t="s">
        <v>944</v>
      </c>
      <c r="C941" s="144">
        <v>139</v>
      </c>
      <c r="D941" s="93" t="s">
        <v>12</v>
      </c>
      <c r="E941" s="93" t="s">
        <v>59</v>
      </c>
      <c r="F941" s="93">
        <v>6.62</v>
      </c>
      <c r="G941" s="93">
        <v>3.95</v>
      </c>
      <c r="H941" s="93">
        <v>309.75</v>
      </c>
      <c r="I941" s="88">
        <f>VLOOKUP(D941,'MHO-Analyse'!$C$2:$D$11,2,TRUE)</f>
        <v>254.6</v>
      </c>
      <c r="J941" s="88">
        <f t="shared" si="14"/>
        <v>9.8303888888888888</v>
      </c>
    </row>
    <row r="942" spans="1:10" x14ac:dyDescent="0.2">
      <c r="A942" s="94">
        <v>8751899</v>
      </c>
      <c r="B942" s="93" t="s">
        <v>945</v>
      </c>
      <c r="C942" s="144">
        <v>139</v>
      </c>
      <c r="D942" s="93" t="s">
        <v>82</v>
      </c>
      <c r="E942" s="93" t="s">
        <v>65</v>
      </c>
      <c r="F942" s="93">
        <v>15.69</v>
      </c>
      <c r="G942" s="93">
        <v>0.66</v>
      </c>
      <c r="H942" s="93">
        <v>68.3</v>
      </c>
      <c r="I942" s="88">
        <f>VLOOKUP(D942,'MHO-Analyse'!$C$2:$D$11,2,TRUE)</f>
        <v>228</v>
      </c>
      <c r="J942" s="88">
        <f t="shared" si="14"/>
        <v>8.8033333333333328</v>
      </c>
    </row>
    <row r="943" spans="1:10" x14ac:dyDescent="0.2">
      <c r="A943" s="94">
        <v>1212022</v>
      </c>
      <c r="B943" s="93" t="s">
        <v>946</v>
      </c>
      <c r="C943" s="144">
        <v>138</v>
      </c>
      <c r="D943" s="93" t="s">
        <v>79</v>
      </c>
      <c r="E943" s="93" t="s">
        <v>65</v>
      </c>
      <c r="F943" s="93">
        <v>0.23</v>
      </c>
      <c r="G943" s="93">
        <v>0.3</v>
      </c>
      <c r="H943" s="93">
        <v>11.6</v>
      </c>
      <c r="I943" s="88">
        <f>VLOOKUP(D943,'MHO-Analyse'!$C$2:$D$11,2,TRUE)</f>
        <v>380</v>
      </c>
      <c r="J943" s="88">
        <f t="shared" si="14"/>
        <v>14.566666666666666</v>
      </c>
    </row>
    <row r="944" spans="1:10" x14ac:dyDescent="0.2">
      <c r="A944" s="94">
        <v>1212155</v>
      </c>
      <c r="B944" s="93" t="s">
        <v>947</v>
      </c>
      <c r="C944" s="144">
        <v>138</v>
      </c>
      <c r="D944" s="93" t="s">
        <v>79</v>
      </c>
      <c r="E944" s="93" t="s">
        <v>65</v>
      </c>
      <c r="F944" s="93">
        <v>0.56999999999999995</v>
      </c>
      <c r="G944" s="93">
        <v>0.6</v>
      </c>
      <c r="H944" s="93">
        <v>20.41</v>
      </c>
      <c r="I944" s="88">
        <f>VLOOKUP(D944,'MHO-Analyse'!$C$2:$D$11,2,TRUE)</f>
        <v>380</v>
      </c>
      <c r="J944" s="88">
        <f t="shared" si="14"/>
        <v>14.566666666666666</v>
      </c>
    </row>
    <row r="945" spans="1:10" x14ac:dyDescent="0.2">
      <c r="A945" s="94">
        <v>2041013</v>
      </c>
      <c r="B945" s="93" t="s">
        <v>948</v>
      </c>
      <c r="C945" s="144">
        <v>138</v>
      </c>
      <c r="D945" s="93" t="s">
        <v>16</v>
      </c>
      <c r="E945" s="93" t="s">
        <v>59</v>
      </c>
      <c r="F945" s="93">
        <v>2.31</v>
      </c>
      <c r="G945" s="93">
        <v>11</v>
      </c>
      <c r="H945" s="93">
        <v>551.54</v>
      </c>
      <c r="I945" s="88">
        <f>VLOOKUP(D945,'MHO-Analyse'!$C$2:$D$11,2,TRUE)</f>
        <v>304</v>
      </c>
      <c r="J945" s="88">
        <f t="shared" si="14"/>
        <v>11.653333333333334</v>
      </c>
    </row>
    <row r="946" spans="1:10" x14ac:dyDescent="0.2">
      <c r="A946" s="94">
        <v>2041243</v>
      </c>
      <c r="B946" s="93" t="s">
        <v>949</v>
      </c>
      <c r="C946" s="144">
        <v>138</v>
      </c>
      <c r="D946" s="93" t="s">
        <v>16</v>
      </c>
      <c r="E946" s="93" t="s">
        <v>32</v>
      </c>
      <c r="F946" s="93">
        <v>29.4</v>
      </c>
      <c r="G946" s="93">
        <v>23</v>
      </c>
      <c r="H946" s="93">
        <v>1537.42</v>
      </c>
      <c r="I946" s="88">
        <f>VLOOKUP(D946,'MHO-Analyse'!$C$2:$D$11,2,TRUE)</f>
        <v>304</v>
      </c>
      <c r="J946" s="88">
        <f t="shared" si="14"/>
        <v>11.653333333333334</v>
      </c>
    </row>
    <row r="947" spans="1:10" x14ac:dyDescent="0.2">
      <c r="A947" s="94">
        <v>3326947</v>
      </c>
      <c r="B947" s="93" t="s">
        <v>950</v>
      </c>
      <c r="C947" s="144">
        <v>138</v>
      </c>
      <c r="D947" s="93" t="s">
        <v>16</v>
      </c>
      <c r="E947" s="93" t="s">
        <v>59</v>
      </c>
      <c r="F947" s="93">
        <v>1.34</v>
      </c>
      <c r="G947" s="93">
        <v>2.02</v>
      </c>
      <c r="H947" s="93">
        <v>314.16000000000003</v>
      </c>
      <c r="I947" s="88">
        <f>VLOOKUP(D947,'MHO-Analyse'!$C$2:$D$11,2,TRUE)</f>
        <v>304</v>
      </c>
      <c r="J947" s="88">
        <f t="shared" si="14"/>
        <v>11.653333333333334</v>
      </c>
    </row>
    <row r="948" spans="1:10" x14ac:dyDescent="0.2">
      <c r="A948" s="94">
        <v>6168739</v>
      </c>
      <c r="B948" s="93" t="s">
        <v>951</v>
      </c>
      <c r="C948" s="144">
        <v>138</v>
      </c>
      <c r="D948" s="93" t="s">
        <v>20</v>
      </c>
      <c r="E948" s="93" t="s">
        <v>32</v>
      </c>
      <c r="F948" s="93">
        <v>40</v>
      </c>
      <c r="G948" s="93">
        <v>11.5</v>
      </c>
      <c r="H948" s="93">
        <v>957.26</v>
      </c>
      <c r="I948" s="88">
        <f>VLOOKUP(D948,'MHO-Analyse'!$C$2:$D$11,2,TRUE)</f>
        <v>190</v>
      </c>
      <c r="J948" s="88">
        <f t="shared" si="14"/>
        <v>7.2833333333333332</v>
      </c>
    </row>
    <row r="949" spans="1:10" x14ac:dyDescent="0.2">
      <c r="A949" s="94">
        <v>6188368</v>
      </c>
      <c r="B949" s="93" t="s">
        <v>952</v>
      </c>
      <c r="C949" s="144">
        <v>138</v>
      </c>
      <c r="D949" s="93" t="s">
        <v>41</v>
      </c>
      <c r="E949" s="93" t="s">
        <v>65</v>
      </c>
      <c r="F949" s="93">
        <v>1.1200000000000001</v>
      </c>
      <c r="G949" s="93">
        <v>0.09</v>
      </c>
      <c r="H949" s="93">
        <v>12.42</v>
      </c>
      <c r="I949" s="88">
        <f>VLOOKUP(D949,'MHO-Analyse'!$C$2:$D$11,2,TRUE)</f>
        <v>205.2</v>
      </c>
      <c r="J949" s="88">
        <f t="shared" si="14"/>
        <v>7.8659999999999997</v>
      </c>
    </row>
    <row r="950" spans="1:10" x14ac:dyDescent="0.2">
      <c r="A950" s="94">
        <v>9041313</v>
      </c>
      <c r="B950" s="93" t="s">
        <v>953</v>
      </c>
      <c r="C950" s="144">
        <v>138</v>
      </c>
      <c r="D950" s="93" t="s">
        <v>20</v>
      </c>
      <c r="E950" s="93" t="s">
        <v>32</v>
      </c>
      <c r="F950" s="93">
        <v>10.29</v>
      </c>
      <c r="G950" s="93">
        <v>5.72</v>
      </c>
      <c r="H950" s="93">
        <v>5994.3</v>
      </c>
      <c r="I950" s="88">
        <f>VLOOKUP(D950,'MHO-Analyse'!$C$2:$D$11,2,TRUE)</f>
        <v>190</v>
      </c>
      <c r="J950" s="88">
        <f t="shared" si="14"/>
        <v>7.2833333333333332</v>
      </c>
    </row>
    <row r="951" spans="1:10" x14ac:dyDescent="0.2">
      <c r="A951" s="94">
        <v>9253634</v>
      </c>
      <c r="B951" s="93" t="s">
        <v>954</v>
      </c>
      <c r="C951" s="144">
        <v>138</v>
      </c>
      <c r="D951" s="93" t="s">
        <v>12</v>
      </c>
      <c r="E951" s="93" t="s">
        <v>59</v>
      </c>
      <c r="F951" s="93">
        <v>0.98</v>
      </c>
      <c r="G951" s="93">
        <v>1.5</v>
      </c>
      <c r="H951" s="93">
        <v>51.18</v>
      </c>
      <c r="I951" s="88">
        <f>VLOOKUP(D951,'MHO-Analyse'!$C$2:$D$11,2,TRUE)</f>
        <v>254.6</v>
      </c>
      <c r="J951" s="88">
        <f t="shared" si="14"/>
        <v>9.759666666666666</v>
      </c>
    </row>
    <row r="952" spans="1:10" x14ac:dyDescent="0.2">
      <c r="A952" s="94">
        <v>9300687</v>
      </c>
      <c r="B952" s="93" t="s">
        <v>955</v>
      </c>
      <c r="C952" s="144">
        <v>138</v>
      </c>
      <c r="D952" s="93" t="s">
        <v>16</v>
      </c>
      <c r="E952" s="93" t="s">
        <v>32</v>
      </c>
      <c r="F952" s="93">
        <v>9.1999999999999993</v>
      </c>
      <c r="G952" s="93">
        <v>9.5</v>
      </c>
      <c r="H952" s="93">
        <v>544.36</v>
      </c>
      <c r="I952" s="88">
        <f>VLOOKUP(D952,'MHO-Analyse'!$C$2:$D$11,2,TRUE)</f>
        <v>304</v>
      </c>
      <c r="J952" s="88">
        <f t="shared" si="14"/>
        <v>11.653333333333334</v>
      </c>
    </row>
    <row r="953" spans="1:10" x14ac:dyDescent="0.2">
      <c r="A953" s="94">
        <v>9814369</v>
      </c>
      <c r="B953" s="93" t="s">
        <v>956</v>
      </c>
      <c r="C953" s="144">
        <v>138</v>
      </c>
      <c r="D953" s="93" t="s">
        <v>16</v>
      </c>
      <c r="E953" s="93" t="s">
        <v>32</v>
      </c>
      <c r="F953" s="93">
        <v>37</v>
      </c>
      <c r="G953" s="93">
        <v>2.69</v>
      </c>
      <c r="H953" s="93">
        <v>516.63</v>
      </c>
      <c r="I953" s="88">
        <f>VLOOKUP(D953,'MHO-Analyse'!$C$2:$D$11,2,TRUE)</f>
        <v>304</v>
      </c>
      <c r="J953" s="88">
        <f t="shared" si="14"/>
        <v>11.653333333333334</v>
      </c>
    </row>
    <row r="954" spans="1:10" x14ac:dyDescent="0.2">
      <c r="A954" s="94">
        <v>9830283</v>
      </c>
      <c r="B954" s="93" t="s">
        <v>957</v>
      </c>
      <c r="C954" s="144">
        <v>138</v>
      </c>
      <c r="D954" s="93" t="s">
        <v>16</v>
      </c>
      <c r="E954" s="93" t="s">
        <v>32</v>
      </c>
      <c r="F954" s="93">
        <v>0.5</v>
      </c>
      <c r="G954" s="93">
        <v>0.46</v>
      </c>
      <c r="H954" s="93">
        <v>458.8</v>
      </c>
      <c r="I954" s="88">
        <f>VLOOKUP(D954,'MHO-Analyse'!$C$2:$D$11,2,TRUE)</f>
        <v>304</v>
      </c>
      <c r="J954" s="88">
        <f t="shared" si="14"/>
        <v>11.653333333333334</v>
      </c>
    </row>
    <row r="955" spans="1:10" x14ac:dyDescent="0.2">
      <c r="A955" s="94">
        <v>3080175</v>
      </c>
      <c r="B955" s="93" t="s">
        <v>958</v>
      </c>
      <c r="C955" s="144">
        <v>137</v>
      </c>
      <c r="D955" s="93" t="s">
        <v>41</v>
      </c>
      <c r="E955" s="93" t="s">
        <v>59</v>
      </c>
      <c r="F955" s="93">
        <v>57.95</v>
      </c>
      <c r="G955" s="93">
        <v>2.48</v>
      </c>
      <c r="H955" s="93">
        <v>1192.26</v>
      </c>
      <c r="I955" s="88">
        <f>VLOOKUP(D955,'MHO-Analyse'!$C$2:$D$11,2,TRUE)</f>
        <v>205.2</v>
      </c>
      <c r="J955" s="88">
        <f t="shared" si="14"/>
        <v>7.8089999999999993</v>
      </c>
    </row>
    <row r="956" spans="1:10" x14ac:dyDescent="0.2">
      <c r="A956" s="94">
        <v>6157591</v>
      </c>
      <c r="B956" s="93" t="s">
        <v>959</v>
      </c>
      <c r="C956" s="144">
        <v>137</v>
      </c>
      <c r="D956" s="93" t="s">
        <v>20</v>
      </c>
      <c r="E956" s="93" t="s">
        <v>32</v>
      </c>
      <c r="F956" s="93">
        <v>105.6</v>
      </c>
      <c r="G956" s="93">
        <v>16.5</v>
      </c>
      <c r="H956" s="93">
        <v>998.82</v>
      </c>
      <c r="I956" s="88">
        <f>VLOOKUP(D956,'MHO-Analyse'!$C$2:$D$11,2,TRUE)</f>
        <v>190</v>
      </c>
      <c r="J956" s="88">
        <f t="shared" si="14"/>
        <v>7.2305555555555552</v>
      </c>
    </row>
    <row r="957" spans="1:10" x14ac:dyDescent="0.2">
      <c r="A957" s="94">
        <v>7011413</v>
      </c>
      <c r="B957" s="93" t="s">
        <v>960</v>
      </c>
      <c r="C957" s="144">
        <v>137</v>
      </c>
      <c r="D957" s="93" t="s">
        <v>82</v>
      </c>
      <c r="E957" s="93" t="s">
        <v>59</v>
      </c>
      <c r="F957" s="93">
        <v>75.599999999999994</v>
      </c>
      <c r="G957" s="93">
        <v>19.899999999999999</v>
      </c>
      <c r="H957" s="93">
        <v>835.75</v>
      </c>
      <c r="I957" s="88">
        <f>VLOOKUP(D957,'MHO-Analyse'!$C$2:$D$11,2,TRUE)</f>
        <v>228</v>
      </c>
      <c r="J957" s="88">
        <f t="shared" si="14"/>
        <v>8.6766666666666659</v>
      </c>
    </row>
    <row r="958" spans="1:10" x14ac:dyDescent="0.2">
      <c r="A958" s="94">
        <v>9253422</v>
      </c>
      <c r="B958" s="93" t="s">
        <v>961</v>
      </c>
      <c r="C958" s="144">
        <v>137</v>
      </c>
      <c r="D958" s="93" t="s">
        <v>12</v>
      </c>
      <c r="E958" s="93" t="s">
        <v>59</v>
      </c>
      <c r="F958" s="93">
        <v>0.72</v>
      </c>
      <c r="G958" s="93">
        <v>1.23</v>
      </c>
      <c r="H958" s="93">
        <v>50.65</v>
      </c>
      <c r="I958" s="88">
        <f>VLOOKUP(D958,'MHO-Analyse'!$C$2:$D$11,2,TRUE)</f>
        <v>254.6</v>
      </c>
      <c r="J958" s="88">
        <f t="shared" si="14"/>
        <v>9.6889444444444432</v>
      </c>
    </row>
    <row r="959" spans="1:10" x14ac:dyDescent="0.2">
      <c r="A959" s="94">
        <v>5110124</v>
      </c>
      <c r="B959" s="93" t="s">
        <v>962</v>
      </c>
      <c r="C959" s="144">
        <v>136</v>
      </c>
      <c r="D959" s="93" t="s">
        <v>20</v>
      </c>
      <c r="E959" s="93" t="s">
        <v>65</v>
      </c>
      <c r="F959" s="93">
        <v>0.1</v>
      </c>
      <c r="G959" s="93">
        <v>0.08</v>
      </c>
      <c r="H959" s="93">
        <v>6.54</v>
      </c>
      <c r="I959" s="88">
        <f>VLOOKUP(D959,'MHO-Analyse'!$C$2:$D$11,2,TRUE)</f>
        <v>190</v>
      </c>
      <c r="J959" s="88">
        <f t="shared" si="14"/>
        <v>7.177777777777778</v>
      </c>
    </row>
    <row r="960" spans="1:10" x14ac:dyDescent="0.2">
      <c r="A960" s="94">
        <v>2096835</v>
      </c>
      <c r="B960" s="93" t="s">
        <v>963</v>
      </c>
      <c r="C960" s="144">
        <v>135</v>
      </c>
      <c r="D960" s="93" t="s">
        <v>16</v>
      </c>
      <c r="E960" s="93" t="s">
        <v>32</v>
      </c>
      <c r="F960" s="93">
        <v>31</v>
      </c>
      <c r="G960" s="93">
        <v>14</v>
      </c>
      <c r="H960" s="93">
        <v>4070.26</v>
      </c>
      <c r="I960" s="88">
        <f>VLOOKUP(D960,'MHO-Analyse'!$C$2:$D$11,2,TRUE)</f>
        <v>304</v>
      </c>
      <c r="J960" s="88">
        <f t="shared" si="14"/>
        <v>11.4</v>
      </c>
    </row>
    <row r="961" spans="1:10" x14ac:dyDescent="0.2">
      <c r="A961" s="94">
        <v>3356939</v>
      </c>
      <c r="B961" s="93" t="s">
        <v>964</v>
      </c>
      <c r="C961" s="144">
        <v>135</v>
      </c>
      <c r="D961" s="93" t="s">
        <v>41</v>
      </c>
      <c r="E961" s="93" t="s">
        <v>59</v>
      </c>
      <c r="F961" s="93">
        <v>100.5</v>
      </c>
      <c r="G961" s="93">
        <v>6.91</v>
      </c>
      <c r="H961" s="93">
        <v>572.69000000000005</v>
      </c>
      <c r="I961" s="88">
        <f>VLOOKUP(D961,'MHO-Analyse'!$C$2:$D$11,2,TRUE)</f>
        <v>205.2</v>
      </c>
      <c r="J961" s="88">
        <f t="shared" si="14"/>
        <v>7.6950000000000003</v>
      </c>
    </row>
    <row r="962" spans="1:10" x14ac:dyDescent="0.2">
      <c r="A962" s="94">
        <v>6066211</v>
      </c>
      <c r="B962" s="93" t="s">
        <v>965</v>
      </c>
      <c r="C962" s="144">
        <v>135</v>
      </c>
      <c r="D962" s="93" t="s">
        <v>20</v>
      </c>
      <c r="E962" s="93" t="s">
        <v>59</v>
      </c>
      <c r="F962" s="93">
        <v>7</v>
      </c>
      <c r="G962" s="93">
        <v>0.82</v>
      </c>
      <c r="H962" s="93">
        <v>104.47</v>
      </c>
      <c r="I962" s="88">
        <f>VLOOKUP(D962,'MHO-Analyse'!$C$2:$D$11,2,TRUE)</f>
        <v>190</v>
      </c>
      <c r="J962" s="88">
        <f t="shared" ref="J962:J1025" si="15">(C962*I962)/3600</f>
        <v>7.125</v>
      </c>
    </row>
    <row r="963" spans="1:10" x14ac:dyDescent="0.2">
      <c r="A963" s="94">
        <v>8364026</v>
      </c>
      <c r="B963" s="93" t="s">
        <v>966</v>
      </c>
      <c r="C963" s="144">
        <v>135</v>
      </c>
      <c r="D963" s="93" t="s">
        <v>20</v>
      </c>
      <c r="E963" s="93" t="s">
        <v>32</v>
      </c>
      <c r="F963" s="93">
        <v>2.56</v>
      </c>
      <c r="G963" s="93">
        <v>0.36</v>
      </c>
      <c r="H963" s="93">
        <v>37.49</v>
      </c>
      <c r="I963" s="88">
        <f>VLOOKUP(D963,'MHO-Analyse'!$C$2:$D$11,2,TRUE)</f>
        <v>190</v>
      </c>
      <c r="J963" s="88">
        <f t="shared" si="15"/>
        <v>7.125</v>
      </c>
    </row>
    <row r="964" spans="1:10" x14ac:dyDescent="0.2">
      <c r="A964" s="94">
        <v>9300685</v>
      </c>
      <c r="B964" s="93" t="s">
        <v>967</v>
      </c>
      <c r="C964" s="144">
        <v>135</v>
      </c>
      <c r="D964" s="93" t="s">
        <v>16</v>
      </c>
      <c r="E964" s="93" t="s">
        <v>32</v>
      </c>
      <c r="F964" s="93">
        <v>7.2</v>
      </c>
      <c r="G964" s="93">
        <v>5.4</v>
      </c>
      <c r="H964" s="93">
        <v>353.83</v>
      </c>
      <c r="I964" s="88">
        <f>VLOOKUP(D964,'MHO-Analyse'!$C$2:$D$11,2,TRUE)</f>
        <v>304</v>
      </c>
      <c r="J964" s="88">
        <f t="shared" si="15"/>
        <v>11.4</v>
      </c>
    </row>
    <row r="965" spans="1:10" x14ac:dyDescent="0.2">
      <c r="A965" s="94">
        <v>9403052</v>
      </c>
      <c r="B965" s="93" t="s">
        <v>968</v>
      </c>
      <c r="C965" s="144">
        <v>135</v>
      </c>
      <c r="D965" s="93" t="s">
        <v>9</v>
      </c>
      <c r="E965" s="93" t="s">
        <v>59</v>
      </c>
      <c r="F965" s="93">
        <v>1.47</v>
      </c>
      <c r="G965" s="93">
        <v>1.47</v>
      </c>
      <c r="H965" s="93">
        <v>98.66</v>
      </c>
      <c r="I965" s="88">
        <f>VLOOKUP(D965,'MHO-Analyse'!$C$2:$D$11,2,TRUE)</f>
        <v>380</v>
      </c>
      <c r="J965" s="88">
        <f t="shared" si="15"/>
        <v>14.25</v>
      </c>
    </row>
    <row r="966" spans="1:10" x14ac:dyDescent="0.2">
      <c r="A966" s="94">
        <v>2170166</v>
      </c>
      <c r="B966" s="93" t="s">
        <v>969</v>
      </c>
      <c r="C966" s="144">
        <v>134</v>
      </c>
      <c r="D966" s="93" t="s">
        <v>41</v>
      </c>
      <c r="E966" s="93" t="s">
        <v>59</v>
      </c>
      <c r="F966" s="93">
        <v>1.01</v>
      </c>
      <c r="G966" s="93">
        <v>0.26</v>
      </c>
      <c r="H966" s="93">
        <v>110.06</v>
      </c>
      <c r="I966" s="88">
        <f>VLOOKUP(D966,'MHO-Analyse'!$C$2:$D$11,2,TRUE)</f>
        <v>205.2</v>
      </c>
      <c r="J966" s="88">
        <f t="shared" si="15"/>
        <v>7.6379999999999999</v>
      </c>
    </row>
    <row r="967" spans="1:10" x14ac:dyDescent="0.2">
      <c r="A967" s="94">
        <v>3025663</v>
      </c>
      <c r="B967" s="93" t="s">
        <v>970</v>
      </c>
      <c r="C967" s="144">
        <v>134</v>
      </c>
      <c r="D967" s="93" t="s">
        <v>41</v>
      </c>
      <c r="E967" s="93" t="s">
        <v>32</v>
      </c>
      <c r="F967" s="93">
        <v>0.09</v>
      </c>
      <c r="G967" s="93">
        <v>0.02</v>
      </c>
      <c r="H967" s="93">
        <v>0.62</v>
      </c>
      <c r="I967" s="88">
        <f>VLOOKUP(D967,'MHO-Analyse'!$C$2:$D$11,2,TRUE)</f>
        <v>205.2</v>
      </c>
      <c r="J967" s="88">
        <f t="shared" si="15"/>
        <v>7.6379999999999999</v>
      </c>
    </row>
    <row r="968" spans="1:10" x14ac:dyDescent="0.2">
      <c r="A968" s="94">
        <v>3100551</v>
      </c>
      <c r="B968" s="93" t="s">
        <v>971</v>
      </c>
      <c r="C968" s="144">
        <v>134</v>
      </c>
      <c r="D968" s="93" t="s">
        <v>41</v>
      </c>
      <c r="E968" s="93" t="s">
        <v>59</v>
      </c>
      <c r="F968" s="93">
        <v>66</v>
      </c>
      <c r="G968" s="93">
        <v>1.1000000000000001</v>
      </c>
      <c r="H968" s="93">
        <v>231.15</v>
      </c>
      <c r="I968" s="88">
        <f>VLOOKUP(D968,'MHO-Analyse'!$C$2:$D$11,2,TRUE)</f>
        <v>205.2</v>
      </c>
      <c r="J968" s="88">
        <f t="shared" si="15"/>
        <v>7.6379999999999999</v>
      </c>
    </row>
    <row r="969" spans="1:10" x14ac:dyDescent="0.2">
      <c r="A969" s="94">
        <v>6020225</v>
      </c>
      <c r="B969" s="93" t="s">
        <v>972</v>
      </c>
      <c r="C969" s="144">
        <v>134</v>
      </c>
      <c r="D969" s="93" t="s">
        <v>20</v>
      </c>
      <c r="E969" s="93" t="s">
        <v>59</v>
      </c>
      <c r="F969" s="93">
        <v>58.29</v>
      </c>
      <c r="G969" s="93">
        <v>17</v>
      </c>
      <c r="H969" s="93">
        <v>381.19</v>
      </c>
      <c r="I969" s="88">
        <f>VLOOKUP(D969,'MHO-Analyse'!$C$2:$D$11,2,TRUE)</f>
        <v>190</v>
      </c>
      <c r="J969" s="88">
        <f t="shared" si="15"/>
        <v>7.072222222222222</v>
      </c>
    </row>
    <row r="970" spans="1:10" x14ac:dyDescent="0.2">
      <c r="A970" s="94">
        <v>6188901</v>
      </c>
      <c r="B970" s="93" t="s">
        <v>973</v>
      </c>
      <c r="C970" s="144">
        <v>134</v>
      </c>
      <c r="D970" s="93" t="s">
        <v>82</v>
      </c>
      <c r="E970" s="93" t="s">
        <v>32</v>
      </c>
      <c r="F970" s="93">
        <v>96.3</v>
      </c>
      <c r="G970" s="93">
        <v>26.12</v>
      </c>
      <c r="H970" s="93">
        <v>1048.43</v>
      </c>
      <c r="I970" s="88">
        <f>VLOOKUP(D970,'MHO-Analyse'!$C$2:$D$11,2,TRUE)</f>
        <v>228</v>
      </c>
      <c r="J970" s="88">
        <f t="shared" si="15"/>
        <v>8.4866666666666664</v>
      </c>
    </row>
    <row r="971" spans="1:10" x14ac:dyDescent="0.2">
      <c r="A971" s="94">
        <v>1253279</v>
      </c>
      <c r="B971" s="93" t="s">
        <v>974</v>
      </c>
      <c r="C971" s="144">
        <v>133</v>
      </c>
      <c r="D971" s="93" t="s">
        <v>79</v>
      </c>
      <c r="E971" s="93" t="s">
        <v>59</v>
      </c>
      <c r="F971" s="93">
        <v>1</v>
      </c>
      <c r="G971" s="93">
        <v>2.76</v>
      </c>
      <c r="H971" s="93">
        <v>49.67</v>
      </c>
      <c r="I971" s="88">
        <f>VLOOKUP(D971,'MHO-Analyse'!$C$2:$D$11,2,TRUE)</f>
        <v>380</v>
      </c>
      <c r="J971" s="88">
        <f t="shared" si="15"/>
        <v>14.03888888888889</v>
      </c>
    </row>
    <row r="972" spans="1:10" x14ac:dyDescent="0.2">
      <c r="A972" s="94">
        <v>3351127</v>
      </c>
      <c r="B972" s="93" t="s">
        <v>975</v>
      </c>
      <c r="C972" s="144">
        <v>133</v>
      </c>
      <c r="D972" s="93" t="s">
        <v>16</v>
      </c>
      <c r="E972" s="93" t="s">
        <v>59</v>
      </c>
      <c r="F972" s="93">
        <v>5.61</v>
      </c>
      <c r="G972" s="93">
        <v>3.5</v>
      </c>
      <c r="H972" s="93">
        <v>279.18</v>
      </c>
      <c r="I972" s="88">
        <f>VLOOKUP(D972,'MHO-Analyse'!$C$2:$D$11,2,TRUE)</f>
        <v>304</v>
      </c>
      <c r="J972" s="88">
        <f t="shared" si="15"/>
        <v>11.231111111111112</v>
      </c>
    </row>
    <row r="973" spans="1:10" x14ac:dyDescent="0.2">
      <c r="A973" s="94">
        <v>5502009</v>
      </c>
      <c r="B973" s="93" t="s">
        <v>976</v>
      </c>
      <c r="C973" s="144">
        <v>133</v>
      </c>
      <c r="D973" s="93" t="s">
        <v>16</v>
      </c>
      <c r="E973" s="93" t="s">
        <v>65</v>
      </c>
      <c r="F973" s="93">
        <v>2.27</v>
      </c>
      <c r="G973" s="93">
        <v>3.72</v>
      </c>
      <c r="H973" s="93">
        <v>180.18</v>
      </c>
      <c r="I973" s="88">
        <f>VLOOKUP(D973,'MHO-Analyse'!$C$2:$D$11,2,TRUE)</f>
        <v>304</v>
      </c>
      <c r="J973" s="88">
        <f t="shared" si="15"/>
        <v>11.231111111111112</v>
      </c>
    </row>
    <row r="974" spans="1:10" x14ac:dyDescent="0.2">
      <c r="A974" s="94">
        <v>6165997</v>
      </c>
      <c r="B974" s="93" t="s">
        <v>977</v>
      </c>
      <c r="C974" s="144">
        <v>133</v>
      </c>
      <c r="D974" s="93" t="s">
        <v>20</v>
      </c>
      <c r="E974" s="93" t="s">
        <v>59</v>
      </c>
      <c r="F974" s="93">
        <v>2.2999999999999998</v>
      </c>
      <c r="G974" s="93">
        <v>0.4</v>
      </c>
      <c r="H974" s="93">
        <v>378.68</v>
      </c>
      <c r="I974" s="88">
        <f>VLOOKUP(D974,'MHO-Analyse'!$C$2:$D$11,2,TRUE)</f>
        <v>190</v>
      </c>
      <c r="J974" s="88">
        <f t="shared" si="15"/>
        <v>7.0194444444444448</v>
      </c>
    </row>
    <row r="975" spans="1:10" x14ac:dyDescent="0.2">
      <c r="A975" s="94">
        <v>9253862</v>
      </c>
      <c r="B975" s="93" t="s">
        <v>978</v>
      </c>
      <c r="C975" s="144">
        <v>133</v>
      </c>
      <c r="D975" s="93" t="s">
        <v>12</v>
      </c>
      <c r="E975" s="93" t="s">
        <v>32</v>
      </c>
      <c r="F975" s="93">
        <v>0.44</v>
      </c>
      <c r="G975" s="93">
        <v>0.8</v>
      </c>
      <c r="H975" s="93">
        <v>134.18</v>
      </c>
      <c r="I975" s="88">
        <f>VLOOKUP(D975,'MHO-Analyse'!$C$2:$D$11,2,TRUE)</f>
        <v>254.6</v>
      </c>
      <c r="J975" s="88">
        <f t="shared" si="15"/>
        <v>9.4060555555555538</v>
      </c>
    </row>
    <row r="976" spans="1:10" x14ac:dyDescent="0.2">
      <c r="A976" s="94">
        <v>9253866</v>
      </c>
      <c r="B976" s="93" t="s">
        <v>979</v>
      </c>
      <c r="C976" s="144">
        <v>133</v>
      </c>
      <c r="D976" s="93" t="s">
        <v>12</v>
      </c>
      <c r="E976" s="93" t="s">
        <v>32</v>
      </c>
      <c r="F976" s="93">
        <v>1.1399999999999999</v>
      </c>
      <c r="G976" s="93">
        <v>1.72</v>
      </c>
      <c r="H976" s="93">
        <v>263.25</v>
      </c>
      <c r="I976" s="88">
        <f>VLOOKUP(D976,'MHO-Analyse'!$C$2:$D$11,2,TRUE)</f>
        <v>254.6</v>
      </c>
      <c r="J976" s="88">
        <f t="shared" si="15"/>
        <v>9.4060555555555538</v>
      </c>
    </row>
    <row r="977" spans="1:10" x14ac:dyDescent="0.2">
      <c r="A977" s="94">
        <v>1253239</v>
      </c>
      <c r="B977" s="93" t="s">
        <v>980</v>
      </c>
      <c r="C977" s="144">
        <v>132</v>
      </c>
      <c r="D977" s="93" t="s">
        <v>79</v>
      </c>
      <c r="E977" s="93" t="s">
        <v>59</v>
      </c>
      <c r="F977" s="93">
        <v>0.35</v>
      </c>
      <c r="G977" s="93">
        <v>1.1000000000000001</v>
      </c>
      <c r="H977" s="93">
        <v>21.94</v>
      </c>
      <c r="I977" s="88">
        <f>VLOOKUP(D977,'MHO-Analyse'!$C$2:$D$11,2,TRUE)</f>
        <v>380</v>
      </c>
      <c r="J977" s="88">
        <f t="shared" si="15"/>
        <v>13.933333333333334</v>
      </c>
    </row>
    <row r="978" spans="1:10" x14ac:dyDescent="0.2">
      <c r="A978" s="94">
        <v>2041929</v>
      </c>
      <c r="B978" s="93" t="s">
        <v>981</v>
      </c>
      <c r="C978" s="144">
        <v>132</v>
      </c>
      <c r="D978" s="93" t="s">
        <v>16</v>
      </c>
      <c r="E978" s="93" t="s">
        <v>32</v>
      </c>
      <c r="F978" s="93">
        <v>44.77</v>
      </c>
      <c r="G978" s="93">
        <v>29.5</v>
      </c>
      <c r="H978" s="93">
        <v>1881.67</v>
      </c>
      <c r="I978" s="88">
        <f>VLOOKUP(D978,'MHO-Analyse'!$C$2:$D$11,2,TRUE)</f>
        <v>304</v>
      </c>
      <c r="J978" s="88">
        <f t="shared" si="15"/>
        <v>11.146666666666667</v>
      </c>
    </row>
    <row r="979" spans="1:10" x14ac:dyDescent="0.2">
      <c r="A979" s="94">
        <v>3401845</v>
      </c>
      <c r="B979" s="93" t="s">
        <v>982</v>
      </c>
      <c r="C979" s="144">
        <v>132</v>
      </c>
      <c r="D979" s="93" t="s">
        <v>20</v>
      </c>
      <c r="E979" s="93" t="s">
        <v>32</v>
      </c>
      <c r="F979" s="93">
        <v>32</v>
      </c>
      <c r="G979" s="93">
        <v>3.4</v>
      </c>
      <c r="H979" s="93">
        <v>2320.38</v>
      </c>
      <c r="I979" s="88">
        <f>VLOOKUP(D979,'MHO-Analyse'!$C$2:$D$11,2,TRUE)</f>
        <v>190</v>
      </c>
      <c r="J979" s="88">
        <f t="shared" si="15"/>
        <v>6.9666666666666668</v>
      </c>
    </row>
    <row r="980" spans="1:10" x14ac:dyDescent="0.2">
      <c r="A980" s="94">
        <v>5118125</v>
      </c>
      <c r="B980" s="93" t="s">
        <v>983</v>
      </c>
      <c r="C980" s="144">
        <v>132</v>
      </c>
      <c r="D980" s="93" t="s">
        <v>20</v>
      </c>
      <c r="E980" s="93" t="s">
        <v>59</v>
      </c>
      <c r="F980" s="93">
        <v>16.2</v>
      </c>
      <c r="G980" s="93">
        <v>5.0999999999999996</v>
      </c>
      <c r="H980" s="93">
        <v>575.5</v>
      </c>
      <c r="I980" s="88">
        <f>VLOOKUP(D980,'MHO-Analyse'!$C$2:$D$11,2,TRUE)</f>
        <v>190</v>
      </c>
      <c r="J980" s="88">
        <f t="shared" si="15"/>
        <v>6.9666666666666668</v>
      </c>
    </row>
    <row r="981" spans="1:10" x14ac:dyDescent="0.2">
      <c r="A981" s="94">
        <v>7011202</v>
      </c>
      <c r="B981" s="93" t="s">
        <v>984</v>
      </c>
      <c r="C981" s="144">
        <v>132</v>
      </c>
      <c r="D981" s="93" t="s">
        <v>82</v>
      </c>
      <c r="E981" s="93" t="s">
        <v>65</v>
      </c>
      <c r="F981" s="93">
        <v>166.75</v>
      </c>
      <c r="G981" s="93">
        <v>26</v>
      </c>
      <c r="H981" s="93">
        <v>1351.51</v>
      </c>
      <c r="I981" s="88">
        <f>VLOOKUP(D981,'MHO-Analyse'!$C$2:$D$11,2,TRUE)</f>
        <v>228</v>
      </c>
      <c r="J981" s="88">
        <f t="shared" si="15"/>
        <v>8.36</v>
      </c>
    </row>
    <row r="982" spans="1:10" x14ac:dyDescent="0.2">
      <c r="A982" s="94">
        <v>7011552</v>
      </c>
      <c r="B982" s="93" t="s">
        <v>985</v>
      </c>
      <c r="C982" s="144">
        <v>132</v>
      </c>
      <c r="D982" s="93" t="s">
        <v>82</v>
      </c>
      <c r="E982" s="93" t="s">
        <v>32</v>
      </c>
      <c r="F982" s="93">
        <v>150.38</v>
      </c>
      <c r="G982" s="93">
        <v>28.75</v>
      </c>
      <c r="H982" s="93">
        <v>3120.28</v>
      </c>
      <c r="I982" s="88">
        <f>VLOOKUP(D982,'MHO-Analyse'!$C$2:$D$11,2,TRUE)</f>
        <v>228</v>
      </c>
      <c r="J982" s="88">
        <f t="shared" si="15"/>
        <v>8.36</v>
      </c>
    </row>
    <row r="983" spans="1:10" x14ac:dyDescent="0.2">
      <c r="A983" s="94">
        <v>8363912</v>
      </c>
      <c r="B983" s="93" t="s">
        <v>491</v>
      </c>
      <c r="C983" s="144">
        <v>132</v>
      </c>
      <c r="D983" s="93" t="s">
        <v>20</v>
      </c>
      <c r="E983" s="93" t="s">
        <v>59</v>
      </c>
      <c r="F983" s="93">
        <v>0.66</v>
      </c>
      <c r="G983" s="93">
        <v>0.09</v>
      </c>
      <c r="H983" s="93">
        <v>7.86</v>
      </c>
      <c r="I983" s="88">
        <f>VLOOKUP(D983,'MHO-Analyse'!$C$2:$D$11,2,TRUE)</f>
        <v>190</v>
      </c>
      <c r="J983" s="88">
        <f t="shared" si="15"/>
        <v>6.9666666666666668</v>
      </c>
    </row>
    <row r="984" spans="1:10" x14ac:dyDescent="0.2">
      <c r="A984" s="94">
        <v>1212377</v>
      </c>
      <c r="B984" s="93" t="s">
        <v>986</v>
      </c>
      <c r="C984" s="144">
        <v>131</v>
      </c>
      <c r="D984" s="93" t="s">
        <v>79</v>
      </c>
      <c r="E984" s="93" t="s">
        <v>59</v>
      </c>
      <c r="F984" s="93">
        <v>2.2999999999999998</v>
      </c>
      <c r="G984" s="93">
        <v>1.68</v>
      </c>
      <c r="H984" s="93">
        <v>49.09</v>
      </c>
      <c r="I984" s="88">
        <f>VLOOKUP(D984,'MHO-Analyse'!$C$2:$D$11,2,TRUE)</f>
        <v>380</v>
      </c>
      <c r="J984" s="88">
        <f t="shared" si="15"/>
        <v>13.827777777777778</v>
      </c>
    </row>
    <row r="985" spans="1:10" x14ac:dyDescent="0.2">
      <c r="A985" s="94">
        <v>2252689</v>
      </c>
      <c r="B985" s="93" t="s">
        <v>987</v>
      </c>
      <c r="C985" s="144">
        <v>131</v>
      </c>
      <c r="D985" s="93" t="s">
        <v>41</v>
      </c>
      <c r="E985" s="93" t="s">
        <v>32</v>
      </c>
      <c r="F985" s="93">
        <v>189.6</v>
      </c>
      <c r="G985" s="93">
        <v>9.9</v>
      </c>
      <c r="H985" s="93">
        <v>2953.84</v>
      </c>
      <c r="I985" s="88">
        <f>VLOOKUP(D985,'MHO-Analyse'!$C$2:$D$11,2,TRUE)</f>
        <v>205.2</v>
      </c>
      <c r="J985" s="88">
        <f t="shared" si="15"/>
        <v>7.4669999999999987</v>
      </c>
    </row>
    <row r="986" spans="1:10" x14ac:dyDescent="0.2">
      <c r="A986" s="94">
        <v>2362514</v>
      </c>
      <c r="B986" s="93" t="s">
        <v>988</v>
      </c>
      <c r="C986" s="144">
        <v>131</v>
      </c>
      <c r="D986" s="93" t="s">
        <v>41</v>
      </c>
      <c r="E986" s="93" t="s">
        <v>59</v>
      </c>
      <c r="F986" s="93">
        <v>17.7</v>
      </c>
      <c r="G986" s="93">
        <v>2.04</v>
      </c>
      <c r="H986" s="93">
        <v>1188.56</v>
      </c>
      <c r="I986" s="88">
        <f>VLOOKUP(D986,'MHO-Analyse'!$C$2:$D$11,2,TRUE)</f>
        <v>205.2</v>
      </c>
      <c r="J986" s="88">
        <f t="shared" si="15"/>
        <v>7.4669999999999987</v>
      </c>
    </row>
    <row r="987" spans="1:10" x14ac:dyDescent="0.2">
      <c r="A987" s="94">
        <v>2540164</v>
      </c>
      <c r="B987" s="93" t="s">
        <v>989</v>
      </c>
      <c r="C987" s="144">
        <v>131</v>
      </c>
      <c r="D987" s="93" t="s">
        <v>16</v>
      </c>
      <c r="E987" s="93" t="s">
        <v>59</v>
      </c>
      <c r="F987" s="93">
        <v>80.38</v>
      </c>
      <c r="G987" s="93">
        <v>8.4600000000000009</v>
      </c>
      <c r="H987" s="93">
        <v>1085.06</v>
      </c>
      <c r="I987" s="88">
        <f>VLOOKUP(D987,'MHO-Analyse'!$C$2:$D$11,2,TRUE)</f>
        <v>304</v>
      </c>
      <c r="J987" s="88">
        <f t="shared" si="15"/>
        <v>11.062222222222223</v>
      </c>
    </row>
    <row r="988" spans="1:10" x14ac:dyDescent="0.2">
      <c r="A988" s="94">
        <v>3100688</v>
      </c>
      <c r="B988" s="93" t="s">
        <v>990</v>
      </c>
      <c r="C988" s="144">
        <v>131</v>
      </c>
      <c r="D988" s="93" t="s">
        <v>41</v>
      </c>
      <c r="E988" s="93" t="s">
        <v>59</v>
      </c>
      <c r="F988" s="93">
        <v>33</v>
      </c>
      <c r="G988" s="93">
        <v>1.4</v>
      </c>
      <c r="H988" s="93">
        <v>471.02</v>
      </c>
      <c r="I988" s="88">
        <f>VLOOKUP(D988,'MHO-Analyse'!$C$2:$D$11,2,TRUE)</f>
        <v>205.2</v>
      </c>
      <c r="J988" s="88">
        <f t="shared" si="15"/>
        <v>7.4669999999999987</v>
      </c>
    </row>
    <row r="989" spans="1:10" x14ac:dyDescent="0.2">
      <c r="A989" s="94">
        <v>3535025</v>
      </c>
      <c r="B989" s="93" t="s">
        <v>991</v>
      </c>
      <c r="C989" s="144">
        <v>131</v>
      </c>
      <c r="D989" s="93" t="s">
        <v>16</v>
      </c>
      <c r="E989" s="93" t="s">
        <v>32</v>
      </c>
      <c r="F989" s="93">
        <v>2.81</v>
      </c>
      <c r="G989" s="93">
        <v>1.1000000000000001</v>
      </c>
      <c r="H989" s="93">
        <v>31.74</v>
      </c>
      <c r="I989" s="88">
        <f>VLOOKUP(D989,'MHO-Analyse'!$C$2:$D$11,2,TRUE)</f>
        <v>304</v>
      </c>
      <c r="J989" s="88">
        <f t="shared" si="15"/>
        <v>11.062222222222223</v>
      </c>
    </row>
    <row r="990" spans="1:10" x14ac:dyDescent="0.2">
      <c r="A990" s="94">
        <v>4244222</v>
      </c>
      <c r="B990" s="93" t="s">
        <v>992</v>
      </c>
      <c r="C990" s="144">
        <v>131</v>
      </c>
      <c r="D990" s="93" t="s">
        <v>20</v>
      </c>
      <c r="E990" s="93" t="s">
        <v>65</v>
      </c>
      <c r="F990" s="93">
        <v>45.54</v>
      </c>
      <c r="G990" s="93">
        <v>6.44</v>
      </c>
      <c r="H990" s="93">
        <v>2733.42</v>
      </c>
      <c r="I990" s="88">
        <f>VLOOKUP(D990,'MHO-Analyse'!$C$2:$D$11,2,TRUE)</f>
        <v>190</v>
      </c>
      <c r="J990" s="88">
        <f t="shared" si="15"/>
        <v>6.9138888888888888</v>
      </c>
    </row>
    <row r="991" spans="1:10" x14ac:dyDescent="0.2">
      <c r="A991" s="94">
        <v>6070542</v>
      </c>
      <c r="B991" s="93" t="s">
        <v>993</v>
      </c>
      <c r="C991" s="144">
        <v>131</v>
      </c>
      <c r="D991" s="93" t="s">
        <v>82</v>
      </c>
      <c r="E991" s="93" t="s">
        <v>59</v>
      </c>
      <c r="F991" s="93">
        <v>108.9</v>
      </c>
      <c r="G991" s="93">
        <v>28</v>
      </c>
      <c r="H991" s="93">
        <v>1252.24</v>
      </c>
      <c r="I991" s="88">
        <f>VLOOKUP(D991,'MHO-Analyse'!$C$2:$D$11,2,TRUE)</f>
        <v>228</v>
      </c>
      <c r="J991" s="88">
        <f t="shared" si="15"/>
        <v>8.2966666666666669</v>
      </c>
    </row>
    <row r="992" spans="1:10" x14ac:dyDescent="0.2">
      <c r="A992" s="94">
        <v>6121935</v>
      </c>
      <c r="B992" s="93" t="s">
        <v>994</v>
      </c>
      <c r="C992" s="144">
        <v>131</v>
      </c>
      <c r="D992" s="93" t="s">
        <v>82</v>
      </c>
      <c r="E992" s="93" t="s">
        <v>59</v>
      </c>
      <c r="F992" s="93">
        <v>51.04</v>
      </c>
      <c r="G992" s="93">
        <v>12.7</v>
      </c>
      <c r="H992" s="93">
        <v>351.02</v>
      </c>
      <c r="I992" s="88">
        <f>VLOOKUP(D992,'MHO-Analyse'!$C$2:$D$11,2,TRUE)</f>
        <v>228</v>
      </c>
      <c r="J992" s="88">
        <f t="shared" si="15"/>
        <v>8.2966666666666669</v>
      </c>
    </row>
    <row r="993" spans="1:10" x14ac:dyDescent="0.2">
      <c r="A993" s="94">
        <v>8020606</v>
      </c>
      <c r="B993" s="93" t="s">
        <v>995</v>
      </c>
      <c r="C993" s="144">
        <v>131</v>
      </c>
      <c r="D993" s="93" t="s">
        <v>20</v>
      </c>
      <c r="E993" s="93" t="s">
        <v>32</v>
      </c>
      <c r="F993" s="93">
        <v>248.89</v>
      </c>
      <c r="G993" s="93">
        <v>19.420000000000002</v>
      </c>
      <c r="H993" s="93">
        <v>3175.62</v>
      </c>
      <c r="I993" s="88">
        <f>VLOOKUP(D993,'MHO-Analyse'!$C$2:$D$11,2,TRUE)</f>
        <v>190</v>
      </c>
      <c r="J993" s="88">
        <f t="shared" si="15"/>
        <v>6.9138888888888888</v>
      </c>
    </row>
    <row r="994" spans="1:10" x14ac:dyDescent="0.2">
      <c r="A994" s="94">
        <v>8541316</v>
      </c>
      <c r="B994" s="93" t="s">
        <v>996</v>
      </c>
      <c r="C994" s="144">
        <v>131</v>
      </c>
      <c r="D994" s="93" t="s">
        <v>16</v>
      </c>
      <c r="E994" s="93" t="s">
        <v>32</v>
      </c>
      <c r="F994" s="93">
        <v>3.83</v>
      </c>
      <c r="G994" s="93">
        <v>5.58</v>
      </c>
      <c r="H994" s="93">
        <v>485.03</v>
      </c>
      <c r="I994" s="88">
        <f>VLOOKUP(D994,'MHO-Analyse'!$C$2:$D$11,2,TRUE)</f>
        <v>304</v>
      </c>
      <c r="J994" s="88">
        <f t="shared" si="15"/>
        <v>11.062222222222223</v>
      </c>
    </row>
    <row r="995" spans="1:10" x14ac:dyDescent="0.2">
      <c r="A995" s="94">
        <v>9204813</v>
      </c>
      <c r="B995" s="93" t="s">
        <v>997</v>
      </c>
      <c r="C995" s="144">
        <v>131</v>
      </c>
      <c r="D995" s="93" t="s">
        <v>20</v>
      </c>
      <c r="E995" s="93" t="s">
        <v>10</v>
      </c>
      <c r="F995" s="93">
        <v>105</v>
      </c>
      <c r="G995" s="93">
        <v>50</v>
      </c>
      <c r="H995" s="93">
        <v>4437.9399999999996</v>
      </c>
      <c r="I995" s="88">
        <f>VLOOKUP(D995,'MHO-Analyse'!$C$2:$D$11,2,TRUE)</f>
        <v>190</v>
      </c>
      <c r="J995" s="88">
        <f t="shared" si="15"/>
        <v>6.9138888888888888</v>
      </c>
    </row>
    <row r="996" spans="1:10" x14ac:dyDescent="0.2">
      <c r="A996" s="94">
        <v>1150333</v>
      </c>
      <c r="B996" s="93" t="s">
        <v>466</v>
      </c>
      <c r="C996" s="144">
        <v>130</v>
      </c>
      <c r="D996" s="93" t="s">
        <v>16</v>
      </c>
      <c r="E996" s="93" t="s">
        <v>32</v>
      </c>
      <c r="F996" s="93">
        <v>4.72</v>
      </c>
      <c r="G996" s="93">
        <v>4.1399999999999997</v>
      </c>
      <c r="H996" s="93">
        <v>73.709999999999994</v>
      </c>
      <c r="I996" s="88">
        <f>VLOOKUP(D996,'MHO-Analyse'!$C$2:$D$11,2,TRUE)</f>
        <v>304</v>
      </c>
      <c r="J996" s="88">
        <f t="shared" si="15"/>
        <v>10.977777777777778</v>
      </c>
    </row>
    <row r="997" spans="1:10" x14ac:dyDescent="0.2">
      <c r="A997" s="94">
        <v>1211944</v>
      </c>
      <c r="B997" s="93" t="s">
        <v>998</v>
      </c>
      <c r="C997" s="144">
        <v>130</v>
      </c>
      <c r="D997" s="93" t="s">
        <v>79</v>
      </c>
      <c r="E997" s="93" t="s">
        <v>65</v>
      </c>
      <c r="F997" s="93">
        <v>0.13</v>
      </c>
      <c r="G997" s="93">
        <v>0.18</v>
      </c>
      <c r="H997" s="93">
        <v>10.31</v>
      </c>
      <c r="I997" s="88">
        <f>VLOOKUP(D997,'MHO-Analyse'!$C$2:$D$11,2,TRUE)</f>
        <v>380</v>
      </c>
      <c r="J997" s="88">
        <f t="shared" si="15"/>
        <v>13.722222222222221</v>
      </c>
    </row>
    <row r="998" spans="1:10" x14ac:dyDescent="0.2">
      <c r="A998" s="94">
        <v>2170056</v>
      </c>
      <c r="B998" s="93" t="s">
        <v>999</v>
      </c>
      <c r="C998" s="144">
        <v>130</v>
      </c>
      <c r="D998" s="93" t="s">
        <v>41</v>
      </c>
      <c r="E998" s="93" t="s">
        <v>32</v>
      </c>
      <c r="F998" s="93">
        <v>3.28</v>
      </c>
      <c r="G998" s="93">
        <v>0.56000000000000005</v>
      </c>
      <c r="H998" s="93">
        <v>169.08</v>
      </c>
      <c r="I998" s="88">
        <f>VLOOKUP(D998,'MHO-Analyse'!$C$2:$D$11,2,TRUE)</f>
        <v>205.2</v>
      </c>
      <c r="J998" s="88">
        <f t="shared" si="15"/>
        <v>7.41</v>
      </c>
    </row>
    <row r="999" spans="1:10" x14ac:dyDescent="0.2">
      <c r="A999" s="94">
        <v>5110085</v>
      </c>
      <c r="B999" s="93" t="s">
        <v>122</v>
      </c>
      <c r="C999" s="144">
        <v>130</v>
      </c>
      <c r="D999" s="93" t="s">
        <v>20</v>
      </c>
      <c r="E999" s="93" t="s">
        <v>32</v>
      </c>
      <c r="F999" s="93">
        <v>4</v>
      </c>
      <c r="G999" s="93">
        <v>0.75</v>
      </c>
      <c r="H999" s="93">
        <v>12.45</v>
      </c>
      <c r="I999" s="88">
        <f>VLOOKUP(D999,'MHO-Analyse'!$C$2:$D$11,2,TRUE)</f>
        <v>190</v>
      </c>
      <c r="J999" s="88">
        <f t="shared" si="15"/>
        <v>6.8611111111111107</v>
      </c>
    </row>
    <row r="1000" spans="1:10" x14ac:dyDescent="0.2">
      <c r="A1000" s="94">
        <v>8362151</v>
      </c>
      <c r="B1000" s="93" t="s">
        <v>1000</v>
      </c>
      <c r="C1000" s="144">
        <v>130</v>
      </c>
      <c r="D1000" s="93" t="s">
        <v>41</v>
      </c>
      <c r="E1000" s="93" t="s">
        <v>65</v>
      </c>
      <c r="F1000" s="93">
        <v>0.28999999999999998</v>
      </c>
      <c r="G1000" s="93">
        <v>0.09</v>
      </c>
      <c r="H1000" s="93">
        <v>24.27</v>
      </c>
      <c r="I1000" s="88">
        <f>VLOOKUP(D1000,'MHO-Analyse'!$C$2:$D$11,2,TRUE)</f>
        <v>205.2</v>
      </c>
      <c r="J1000" s="88">
        <f t="shared" si="15"/>
        <v>7.41</v>
      </c>
    </row>
    <row r="1001" spans="1:10" x14ac:dyDescent="0.2">
      <c r="A1001" s="94">
        <v>9254988</v>
      </c>
      <c r="B1001" s="93" t="s">
        <v>1001</v>
      </c>
      <c r="C1001" s="144">
        <v>130</v>
      </c>
      <c r="D1001" s="93" t="s">
        <v>12</v>
      </c>
      <c r="E1001" s="93" t="s">
        <v>10</v>
      </c>
      <c r="F1001" s="93">
        <v>104.9</v>
      </c>
      <c r="G1001" s="93">
        <v>1.7</v>
      </c>
      <c r="H1001" s="93">
        <v>107.14</v>
      </c>
      <c r="I1001" s="88">
        <f>VLOOKUP(D1001,'MHO-Analyse'!$C$2:$D$11,2,TRUE)</f>
        <v>254.6</v>
      </c>
      <c r="J1001" s="88">
        <f t="shared" si="15"/>
        <v>9.193888888888889</v>
      </c>
    </row>
    <row r="1002" spans="1:10" x14ac:dyDescent="0.2">
      <c r="A1002" s="94">
        <v>9999808</v>
      </c>
      <c r="B1002" s="93" t="s">
        <v>1002</v>
      </c>
      <c r="C1002" s="144">
        <v>130</v>
      </c>
      <c r="D1002" s="93" t="s">
        <v>20</v>
      </c>
      <c r="E1002" s="93" t="s">
        <v>65</v>
      </c>
      <c r="F1002" s="93">
        <v>0.37</v>
      </c>
      <c r="G1002" s="93">
        <v>0.7</v>
      </c>
      <c r="H1002" s="93">
        <v>0.01</v>
      </c>
      <c r="I1002" s="88">
        <f>VLOOKUP(D1002,'MHO-Analyse'!$C$2:$D$11,2,TRUE)</f>
        <v>190</v>
      </c>
      <c r="J1002" s="88">
        <f t="shared" si="15"/>
        <v>6.8611111111111107</v>
      </c>
    </row>
    <row r="1003" spans="1:10" x14ac:dyDescent="0.2">
      <c r="A1003" s="94">
        <v>1010992</v>
      </c>
      <c r="B1003" s="93" t="s">
        <v>1003</v>
      </c>
      <c r="C1003" s="144">
        <v>129</v>
      </c>
      <c r="D1003" s="93" t="s">
        <v>79</v>
      </c>
      <c r="E1003" s="93" t="s">
        <v>32</v>
      </c>
      <c r="F1003" s="93">
        <v>0.15</v>
      </c>
      <c r="G1003" s="93">
        <v>0.44</v>
      </c>
      <c r="H1003" s="93">
        <v>72.59</v>
      </c>
      <c r="I1003" s="88">
        <f>VLOOKUP(D1003,'MHO-Analyse'!$C$2:$D$11,2,TRUE)</f>
        <v>380</v>
      </c>
      <c r="J1003" s="88">
        <f t="shared" si="15"/>
        <v>13.616666666666667</v>
      </c>
    </row>
    <row r="1004" spans="1:10" x14ac:dyDescent="0.2">
      <c r="A1004" s="94">
        <v>1258739</v>
      </c>
      <c r="B1004" s="93" t="s">
        <v>1004</v>
      </c>
      <c r="C1004" s="144">
        <v>129</v>
      </c>
      <c r="D1004" s="93" t="s">
        <v>79</v>
      </c>
      <c r="E1004" s="93" t="s">
        <v>59</v>
      </c>
      <c r="F1004" s="93">
        <v>0.32</v>
      </c>
      <c r="G1004" s="93">
        <v>2.1800000000000002</v>
      </c>
      <c r="H1004" s="93">
        <v>41.29</v>
      </c>
      <c r="I1004" s="88">
        <f>VLOOKUP(D1004,'MHO-Analyse'!$C$2:$D$11,2,TRUE)</f>
        <v>380</v>
      </c>
      <c r="J1004" s="88">
        <f t="shared" si="15"/>
        <v>13.616666666666667</v>
      </c>
    </row>
    <row r="1005" spans="1:10" x14ac:dyDescent="0.2">
      <c r="A1005" s="94">
        <v>3100562</v>
      </c>
      <c r="B1005" s="93" t="s">
        <v>1005</v>
      </c>
      <c r="C1005" s="144">
        <v>129</v>
      </c>
      <c r="D1005" s="93" t="s">
        <v>41</v>
      </c>
      <c r="E1005" s="93" t="s">
        <v>32</v>
      </c>
      <c r="F1005" s="93">
        <v>136.80000000000001</v>
      </c>
      <c r="G1005" s="93">
        <v>3.5</v>
      </c>
      <c r="H1005" s="93">
        <v>1660.19</v>
      </c>
      <c r="I1005" s="88">
        <f>VLOOKUP(D1005,'MHO-Analyse'!$C$2:$D$11,2,TRUE)</f>
        <v>205.2</v>
      </c>
      <c r="J1005" s="88">
        <f t="shared" si="15"/>
        <v>7.3529999999999998</v>
      </c>
    </row>
    <row r="1006" spans="1:10" x14ac:dyDescent="0.2">
      <c r="A1006" s="94">
        <v>9836165</v>
      </c>
      <c r="B1006" s="93" t="s">
        <v>1006</v>
      </c>
      <c r="C1006" s="144">
        <v>129</v>
      </c>
      <c r="D1006" s="93" t="s">
        <v>16</v>
      </c>
      <c r="E1006" s="93" t="s">
        <v>10</v>
      </c>
      <c r="F1006" s="93">
        <v>198.94</v>
      </c>
      <c r="G1006" s="93">
        <v>9.1</v>
      </c>
      <c r="H1006" s="93">
        <v>1611.96</v>
      </c>
      <c r="I1006" s="88">
        <f>VLOOKUP(D1006,'MHO-Analyse'!$C$2:$D$11,2,TRUE)</f>
        <v>304</v>
      </c>
      <c r="J1006" s="88">
        <f t="shared" si="15"/>
        <v>10.893333333333333</v>
      </c>
    </row>
    <row r="1007" spans="1:10" x14ac:dyDescent="0.2">
      <c r="A1007" s="94">
        <v>2362506</v>
      </c>
      <c r="B1007" s="93" t="s">
        <v>1007</v>
      </c>
      <c r="C1007" s="144">
        <v>128</v>
      </c>
      <c r="D1007" s="93" t="s">
        <v>41</v>
      </c>
      <c r="E1007" s="93" t="s">
        <v>59</v>
      </c>
      <c r="F1007" s="93">
        <v>10.119999999999999</v>
      </c>
      <c r="G1007" s="93">
        <v>1.02</v>
      </c>
      <c r="H1007" s="93">
        <v>807.18</v>
      </c>
      <c r="I1007" s="88">
        <f>VLOOKUP(D1007,'MHO-Analyse'!$C$2:$D$11,2,TRUE)</f>
        <v>205.2</v>
      </c>
      <c r="J1007" s="88">
        <f t="shared" si="15"/>
        <v>7.2959999999999994</v>
      </c>
    </row>
    <row r="1008" spans="1:10" x14ac:dyDescent="0.2">
      <c r="A1008" s="94">
        <v>2398411</v>
      </c>
      <c r="B1008" s="93" t="s">
        <v>1008</v>
      </c>
      <c r="C1008" s="144">
        <v>128</v>
      </c>
      <c r="D1008" s="93" t="s">
        <v>41</v>
      </c>
      <c r="E1008" s="93" t="s">
        <v>32</v>
      </c>
      <c r="F1008" s="93">
        <v>5.05</v>
      </c>
      <c r="G1008" s="93">
        <v>1.22</v>
      </c>
      <c r="H1008" s="93">
        <v>104.9</v>
      </c>
      <c r="I1008" s="88">
        <f>VLOOKUP(D1008,'MHO-Analyse'!$C$2:$D$11,2,TRUE)</f>
        <v>205.2</v>
      </c>
      <c r="J1008" s="88">
        <f t="shared" si="15"/>
        <v>7.2959999999999994</v>
      </c>
    </row>
    <row r="1009" spans="1:10" x14ac:dyDescent="0.2">
      <c r="A1009" s="94">
        <v>3025871</v>
      </c>
      <c r="B1009" s="93" t="s">
        <v>1009</v>
      </c>
      <c r="C1009" s="144">
        <v>128</v>
      </c>
      <c r="D1009" s="93" t="s">
        <v>41</v>
      </c>
      <c r="E1009" s="93" t="s">
        <v>32</v>
      </c>
      <c r="F1009" s="93">
        <v>19.22</v>
      </c>
      <c r="G1009" s="93">
        <v>1.5</v>
      </c>
      <c r="H1009" s="93">
        <v>164.41</v>
      </c>
      <c r="I1009" s="88">
        <f>VLOOKUP(D1009,'MHO-Analyse'!$C$2:$D$11,2,TRUE)</f>
        <v>205.2</v>
      </c>
      <c r="J1009" s="88">
        <f t="shared" si="15"/>
        <v>7.2959999999999994</v>
      </c>
    </row>
    <row r="1010" spans="1:10" x14ac:dyDescent="0.2">
      <c r="A1010" s="94">
        <v>6000084</v>
      </c>
      <c r="B1010" s="93" t="s">
        <v>1010</v>
      </c>
      <c r="C1010" s="144">
        <v>128</v>
      </c>
      <c r="D1010" s="93" t="s">
        <v>82</v>
      </c>
      <c r="E1010" s="93" t="s">
        <v>59</v>
      </c>
      <c r="F1010" s="93">
        <v>57.6</v>
      </c>
      <c r="G1010" s="93">
        <v>9.35</v>
      </c>
      <c r="H1010" s="93">
        <v>1091.1199999999999</v>
      </c>
      <c r="I1010" s="88">
        <f>VLOOKUP(D1010,'MHO-Analyse'!$C$2:$D$11,2,TRUE)</f>
        <v>228</v>
      </c>
      <c r="J1010" s="88">
        <f t="shared" si="15"/>
        <v>8.1066666666666674</v>
      </c>
    </row>
    <row r="1011" spans="1:10" x14ac:dyDescent="0.2">
      <c r="A1011" s="94">
        <v>6004276</v>
      </c>
      <c r="B1011" s="93" t="s">
        <v>1011</v>
      </c>
      <c r="C1011" s="144">
        <v>128</v>
      </c>
      <c r="D1011" s="93" t="s">
        <v>20</v>
      </c>
      <c r="E1011" s="93" t="s">
        <v>59</v>
      </c>
      <c r="F1011" s="93">
        <v>10.16</v>
      </c>
      <c r="G1011" s="93">
        <v>2.75</v>
      </c>
      <c r="H1011" s="93">
        <v>636.33000000000004</v>
      </c>
      <c r="I1011" s="88">
        <f>VLOOKUP(D1011,'MHO-Analyse'!$C$2:$D$11,2,TRUE)</f>
        <v>190</v>
      </c>
      <c r="J1011" s="88">
        <f t="shared" si="15"/>
        <v>6.7555555555555555</v>
      </c>
    </row>
    <row r="1012" spans="1:10" x14ac:dyDescent="0.2">
      <c r="A1012" s="94">
        <v>6070543</v>
      </c>
      <c r="B1012" s="93" t="s">
        <v>1012</v>
      </c>
      <c r="C1012" s="144">
        <v>128</v>
      </c>
      <c r="D1012" s="93" t="s">
        <v>82</v>
      </c>
      <c r="E1012" s="93" t="s">
        <v>59</v>
      </c>
      <c r="F1012" s="93">
        <v>133.1</v>
      </c>
      <c r="G1012" s="93">
        <v>29</v>
      </c>
      <c r="H1012" s="93">
        <v>1591.39</v>
      </c>
      <c r="I1012" s="88">
        <f>VLOOKUP(D1012,'MHO-Analyse'!$C$2:$D$11,2,TRUE)</f>
        <v>228</v>
      </c>
      <c r="J1012" s="88">
        <f t="shared" si="15"/>
        <v>8.1066666666666674</v>
      </c>
    </row>
    <row r="1013" spans="1:10" x14ac:dyDescent="0.2">
      <c r="A1013" s="94">
        <v>9253521</v>
      </c>
      <c r="B1013" s="93" t="s">
        <v>1013</v>
      </c>
      <c r="C1013" s="144">
        <v>128</v>
      </c>
      <c r="D1013" s="93" t="s">
        <v>12</v>
      </c>
      <c r="E1013" s="93" t="s">
        <v>32</v>
      </c>
      <c r="F1013" s="93">
        <v>0.39</v>
      </c>
      <c r="G1013" s="93">
        <v>0.97</v>
      </c>
      <c r="H1013" s="93">
        <v>36.24</v>
      </c>
      <c r="I1013" s="88">
        <f>VLOOKUP(D1013,'MHO-Analyse'!$C$2:$D$11,2,TRUE)</f>
        <v>254.6</v>
      </c>
      <c r="J1013" s="88">
        <f t="shared" si="15"/>
        <v>9.0524444444444434</v>
      </c>
    </row>
    <row r="1014" spans="1:10" x14ac:dyDescent="0.2">
      <c r="A1014" s="94">
        <v>1211877</v>
      </c>
      <c r="B1014" s="93" t="s">
        <v>1014</v>
      </c>
      <c r="C1014" s="144">
        <v>127</v>
      </c>
      <c r="D1014" s="93" t="s">
        <v>79</v>
      </c>
      <c r="E1014" s="93" t="s">
        <v>65</v>
      </c>
      <c r="F1014" s="93">
        <v>7.0000000000000007E-2</v>
      </c>
      <c r="G1014" s="93">
        <v>0.12</v>
      </c>
      <c r="H1014" s="93">
        <v>8.3800000000000008</v>
      </c>
      <c r="I1014" s="88">
        <f>VLOOKUP(D1014,'MHO-Analyse'!$C$2:$D$11,2,TRUE)</f>
        <v>380</v>
      </c>
      <c r="J1014" s="88">
        <f t="shared" si="15"/>
        <v>13.405555555555555</v>
      </c>
    </row>
    <row r="1015" spans="1:10" x14ac:dyDescent="0.2">
      <c r="A1015" s="94">
        <v>2253089</v>
      </c>
      <c r="B1015" s="93" t="s">
        <v>1015</v>
      </c>
      <c r="C1015" s="144">
        <v>127</v>
      </c>
      <c r="D1015" s="93" t="s">
        <v>16</v>
      </c>
      <c r="E1015" s="93" t="s">
        <v>65</v>
      </c>
      <c r="F1015" s="93">
        <v>51.49</v>
      </c>
      <c r="G1015" s="93">
        <v>1.74</v>
      </c>
      <c r="H1015" s="93">
        <v>184.41</v>
      </c>
      <c r="I1015" s="88">
        <f>VLOOKUP(D1015,'MHO-Analyse'!$C$2:$D$11,2,TRUE)</f>
        <v>304</v>
      </c>
      <c r="J1015" s="88">
        <f t="shared" si="15"/>
        <v>10.724444444444444</v>
      </c>
    </row>
    <row r="1016" spans="1:10" x14ac:dyDescent="0.2">
      <c r="A1016" s="94">
        <v>3358408</v>
      </c>
      <c r="B1016" s="93" t="s">
        <v>1016</v>
      </c>
      <c r="C1016" s="144">
        <v>127</v>
      </c>
      <c r="D1016" s="93" t="s">
        <v>9</v>
      </c>
      <c r="E1016" s="93" t="s">
        <v>32</v>
      </c>
      <c r="F1016" s="93">
        <v>166.4</v>
      </c>
      <c r="G1016" s="93">
        <v>56</v>
      </c>
      <c r="H1016" s="93">
        <v>1977.22</v>
      </c>
      <c r="I1016" s="88">
        <f>VLOOKUP(D1016,'MHO-Analyse'!$C$2:$D$11,2,TRUE)</f>
        <v>380</v>
      </c>
      <c r="J1016" s="88">
        <f t="shared" si="15"/>
        <v>13.405555555555555</v>
      </c>
    </row>
    <row r="1017" spans="1:10" x14ac:dyDescent="0.2">
      <c r="A1017" s="94">
        <v>9253478</v>
      </c>
      <c r="B1017" s="93" t="s">
        <v>1017</v>
      </c>
      <c r="C1017" s="144">
        <v>127</v>
      </c>
      <c r="D1017" s="93" t="s">
        <v>12</v>
      </c>
      <c r="E1017" s="93" t="s">
        <v>59</v>
      </c>
      <c r="F1017" s="93">
        <v>0.61</v>
      </c>
      <c r="G1017" s="93">
        <v>0.55000000000000004</v>
      </c>
      <c r="H1017" s="93">
        <v>29.24</v>
      </c>
      <c r="I1017" s="88">
        <f>VLOOKUP(D1017,'MHO-Analyse'!$C$2:$D$11,2,TRUE)</f>
        <v>254.6</v>
      </c>
      <c r="J1017" s="88">
        <f t="shared" si="15"/>
        <v>8.9817222222222224</v>
      </c>
    </row>
    <row r="1018" spans="1:10" x14ac:dyDescent="0.2">
      <c r="A1018" s="94">
        <v>9254967</v>
      </c>
      <c r="B1018" s="93" t="s">
        <v>1018</v>
      </c>
      <c r="C1018" s="144">
        <v>127</v>
      </c>
      <c r="D1018" s="93" t="s">
        <v>12</v>
      </c>
      <c r="E1018" s="93" t="s">
        <v>65</v>
      </c>
      <c r="F1018" s="93">
        <v>0.4</v>
      </c>
      <c r="G1018" s="93">
        <v>1.1000000000000001</v>
      </c>
      <c r="H1018" s="93">
        <v>100.45</v>
      </c>
      <c r="I1018" s="88">
        <f>VLOOKUP(D1018,'MHO-Analyse'!$C$2:$D$11,2,TRUE)</f>
        <v>254.6</v>
      </c>
      <c r="J1018" s="88">
        <f t="shared" si="15"/>
        <v>8.9817222222222224</v>
      </c>
    </row>
    <row r="1019" spans="1:10" x14ac:dyDescent="0.2">
      <c r="A1019" s="94">
        <v>2002344</v>
      </c>
      <c r="B1019" s="93" t="s">
        <v>1019</v>
      </c>
      <c r="C1019" s="144">
        <v>126</v>
      </c>
      <c r="D1019" s="93" t="s">
        <v>12</v>
      </c>
      <c r="E1019" s="93" t="s">
        <v>65</v>
      </c>
      <c r="F1019" s="93">
        <v>4.1399999999999997</v>
      </c>
      <c r="G1019" s="93">
        <v>3.42</v>
      </c>
      <c r="H1019" s="93">
        <v>195.5</v>
      </c>
      <c r="I1019" s="88">
        <f>VLOOKUP(D1019,'MHO-Analyse'!$C$2:$D$11,2,TRUE)</f>
        <v>254.6</v>
      </c>
      <c r="J1019" s="88">
        <f t="shared" si="15"/>
        <v>8.9109999999999996</v>
      </c>
    </row>
    <row r="1020" spans="1:10" x14ac:dyDescent="0.2">
      <c r="A1020" s="94">
        <v>2101523</v>
      </c>
      <c r="B1020" s="93" t="s">
        <v>1020</v>
      </c>
      <c r="C1020" s="144">
        <v>126</v>
      </c>
      <c r="D1020" s="93" t="s">
        <v>16</v>
      </c>
      <c r="E1020" s="93" t="s">
        <v>32</v>
      </c>
      <c r="F1020" s="93">
        <v>48</v>
      </c>
      <c r="G1020" s="93">
        <v>11.7</v>
      </c>
      <c r="H1020" s="93">
        <v>2032.37</v>
      </c>
      <c r="I1020" s="88">
        <f>VLOOKUP(D1020,'MHO-Analyse'!$C$2:$D$11,2,TRUE)</f>
        <v>304</v>
      </c>
      <c r="J1020" s="88">
        <f t="shared" si="15"/>
        <v>10.64</v>
      </c>
    </row>
    <row r="1021" spans="1:10" x14ac:dyDescent="0.2">
      <c r="A1021" s="94">
        <v>2254424</v>
      </c>
      <c r="B1021" s="93" t="s">
        <v>1021</v>
      </c>
      <c r="C1021" s="144">
        <v>126</v>
      </c>
      <c r="D1021" s="93" t="s">
        <v>41</v>
      </c>
      <c r="E1021" s="93" t="s">
        <v>65</v>
      </c>
      <c r="F1021" s="93">
        <v>16.399999999999999</v>
      </c>
      <c r="G1021" s="93">
        <v>1.1200000000000001</v>
      </c>
      <c r="H1021" s="93">
        <v>219.52</v>
      </c>
      <c r="I1021" s="88">
        <f>VLOOKUP(D1021,'MHO-Analyse'!$C$2:$D$11,2,TRUE)</f>
        <v>205.2</v>
      </c>
      <c r="J1021" s="88">
        <f t="shared" si="15"/>
        <v>7.1819999999999995</v>
      </c>
    </row>
    <row r="1022" spans="1:10" x14ac:dyDescent="0.2">
      <c r="A1022" s="94">
        <v>2351849</v>
      </c>
      <c r="B1022" s="93" t="s">
        <v>1022</v>
      </c>
      <c r="C1022" s="144">
        <v>126</v>
      </c>
      <c r="D1022" s="93" t="s">
        <v>16</v>
      </c>
      <c r="E1022" s="93" t="s">
        <v>65</v>
      </c>
      <c r="F1022" s="93">
        <v>50</v>
      </c>
      <c r="G1022" s="93">
        <v>3.02</v>
      </c>
      <c r="H1022" s="93">
        <v>407.29</v>
      </c>
      <c r="I1022" s="88">
        <f>VLOOKUP(D1022,'MHO-Analyse'!$C$2:$D$11,2,TRUE)</f>
        <v>304</v>
      </c>
      <c r="J1022" s="88">
        <f t="shared" si="15"/>
        <v>10.64</v>
      </c>
    </row>
    <row r="1023" spans="1:10" x14ac:dyDescent="0.2">
      <c r="A1023" s="94">
        <v>6198024</v>
      </c>
      <c r="B1023" s="93" t="s">
        <v>1023</v>
      </c>
      <c r="C1023" s="144">
        <v>126</v>
      </c>
      <c r="D1023" s="93" t="s">
        <v>41</v>
      </c>
      <c r="E1023" s="93" t="s">
        <v>65</v>
      </c>
      <c r="F1023" s="93">
        <v>1.78</v>
      </c>
      <c r="G1023" s="93">
        <v>0.67</v>
      </c>
      <c r="H1023" s="93">
        <v>70.42</v>
      </c>
      <c r="I1023" s="88">
        <f>VLOOKUP(D1023,'MHO-Analyse'!$C$2:$D$11,2,TRUE)</f>
        <v>205.2</v>
      </c>
      <c r="J1023" s="88">
        <f t="shared" si="15"/>
        <v>7.1819999999999995</v>
      </c>
    </row>
    <row r="1024" spans="1:10" x14ac:dyDescent="0.2">
      <c r="A1024" s="94">
        <v>2043211</v>
      </c>
      <c r="B1024" s="93" t="s">
        <v>1024</v>
      </c>
      <c r="C1024" s="144">
        <v>125</v>
      </c>
      <c r="D1024" s="93" t="s">
        <v>16</v>
      </c>
      <c r="E1024" s="93" t="s">
        <v>59</v>
      </c>
      <c r="F1024" s="93">
        <v>20.53</v>
      </c>
      <c r="G1024" s="93">
        <v>18</v>
      </c>
      <c r="H1024" s="93">
        <v>1000.53</v>
      </c>
      <c r="I1024" s="88">
        <f>VLOOKUP(D1024,'MHO-Analyse'!$C$2:$D$11,2,TRUE)</f>
        <v>304</v>
      </c>
      <c r="J1024" s="88">
        <f t="shared" si="15"/>
        <v>10.555555555555555</v>
      </c>
    </row>
    <row r="1025" spans="1:10" x14ac:dyDescent="0.2">
      <c r="A1025" s="94">
        <v>2043311</v>
      </c>
      <c r="B1025" s="93" t="s">
        <v>1025</v>
      </c>
      <c r="C1025" s="144">
        <v>125</v>
      </c>
      <c r="D1025" s="93" t="s">
        <v>16</v>
      </c>
      <c r="E1025" s="93" t="s">
        <v>59</v>
      </c>
      <c r="F1025" s="93">
        <v>26.57</v>
      </c>
      <c r="G1025" s="93">
        <v>18</v>
      </c>
      <c r="H1025" s="93">
        <v>1000.53</v>
      </c>
      <c r="I1025" s="88">
        <f>VLOOKUP(D1025,'MHO-Analyse'!$C$2:$D$11,2,TRUE)</f>
        <v>304</v>
      </c>
      <c r="J1025" s="88">
        <f t="shared" si="15"/>
        <v>10.555555555555555</v>
      </c>
    </row>
    <row r="1026" spans="1:10" x14ac:dyDescent="0.2">
      <c r="A1026" s="94">
        <v>8201534</v>
      </c>
      <c r="B1026" s="93" t="s">
        <v>1026</v>
      </c>
      <c r="C1026" s="144">
        <v>125</v>
      </c>
      <c r="D1026" s="93" t="s">
        <v>20</v>
      </c>
      <c r="E1026" s="93" t="s">
        <v>10</v>
      </c>
      <c r="F1026" s="93">
        <v>6.4</v>
      </c>
      <c r="G1026" s="93">
        <v>0.71</v>
      </c>
      <c r="H1026" s="93">
        <v>83.63</v>
      </c>
      <c r="I1026" s="88">
        <f>VLOOKUP(D1026,'MHO-Analyse'!$C$2:$D$11,2,TRUE)</f>
        <v>190</v>
      </c>
      <c r="J1026" s="88">
        <f t="shared" ref="J1026:J1089" si="16">(C1026*I1026)/3600</f>
        <v>6.5972222222222223</v>
      </c>
    </row>
    <row r="1027" spans="1:10" x14ac:dyDescent="0.2">
      <c r="A1027" s="94">
        <v>9723352</v>
      </c>
      <c r="B1027" s="93" t="s">
        <v>1027</v>
      </c>
      <c r="C1027" s="144">
        <v>125</v>
      </c>
      <c r="D1027" s="93" t="s">
        <v>16</v>
      </c>
      <c r="E1027" s="93" t="s">
        <v>32</v>
      </c>
      <c r="F1027" s="93">
        <v>20.399999999999999</v>
      </c>
      <c r="G1027" s="93">
        <v>21.15</v>
      </c>
      <c r="H1027" s="93">
        <v>118.6</v>
      </c>
      <c r="I1027" s="88">
        <f>VLOOKUP(D1027,'MHO-Analyse'!$C$2:$D$11,2,TRUE)</f>
        <v>304</v>
      </c>
      <c r="J1027" s="88">
        <f t="shared" si="16"/>
        <v>10.555555555555555</v>
      </c>
    </row>
    <row r="1028" spans="1:10" x14ac:dyDescent="0.2">
      <c r="A1028" s="94">
        <v>3222779</v>
      </c>
      <c r="B1028" s="93" t="s">
        <v>897</v>
      </c>
      <c r="C1028" s="144">
        <v>124</v>
      </c>
      <c r="D1028" s="93" t="s">
        <v>41</v>
      </c>
      <c r="E1028" s="93" t="s">
        <v>32</v>
      </c>
      <c r="F1028" s="93">
        <v>150.5</v>
      </c>
      <c r="G1028" s="93">
        <v>7.99</v>
      </c>
      <c r="H1028" s="93">
        <v>1668.62</v>
      </c>
      <c r="I1028" s="88">
        <f>VLOOKUP(D1028,'MHO-Analyse'!$C$2:$D$11,2,TRUE)</f>
        <v>205.2</v>
      </c>
      <c r="J1028" s="88">
        <f t="shared" si="16"/>
        <v>7.0679999999999996</v>
      </c>
    </row>
    <row r="1029" spans="1:10" x14ac:dyDescent="0.2">
      <c r="A1029" s="94">
        <v>3310509</v>
      </c>
      <c r="B1029" s="93" t="s">
        <v>1028</v>
      </c>
      <c r="C1029" s="144">
        <v>124</v>
      </c>
      <c r="D1029" s="93" t="s">
        <v>16</v>
      </c>
      <c r="E1029" s="93" t="s">
        <v>32</v>
      </c>
      <c r="F1029" s="93">
        <v>10.78</v>
      </c>
      <c r="G1029" s="93">
        <v>8.2799999999999994</v>
      </c>
      <c r="H1029" s="93">
        <v>2444.19</v>
      </c>
      <c r="I1029" s="88">
        <f>VLOOKUP(D1029,'MHO-Analyse'!$C$2:$D$11,2,TRUE)</f>
        <v>304</v>
      </c>
      <c r="J1029" s="88">
        <f t="shared" si="16"/>
        <v>10.471111111111112</v>
      </c>
    </row>
    <row r="1030" spans="1:10" x14ac:dyDescent="0.2">
      <c r="A1030" s="94">
        <v>3353853</v>
      </c>
      <c r="B1030" s="93" t="s">
        <v>1029</v>
      </c>
      <c r="C1030" s="144">
        <v>124</v>
      </c>
      <c r="D1030" s="93" t="s">
        <v>16</v>
      </c>
      <c r="E1030" s="93" t="s">
        <v>59</v>
      </c>
      <c r="F1030" s="93">
        <v>0.17</v>
      </c>
      <c r="G1030" s="93">
        <v>3.65</v>
      </c>
      <c r="H1030" s="93">
        <v>456.92</v>
      </c>
      <c r="I1030" s="88">
        <f>VLOOKUP(D1030,'MHO-Analyse'!$C$2:$D$11,2,TRUE)</f>
        <v>304</v>
      </c>
      <c r="J1030" s="88">
        <f t="shared" si="16"/>
        <v>10.471111111111112</v>
      </c>
    </row>
    <row r="1031" spans="1:10" x14ac:dyDescent="0.2">
      <c r="A1031" s="94">
        <v>5112465</v>
      </c>
      <c r="B1031" s="93" t="s">
        <v>1030</v>
      </c>
      <c r="C1031" s="144">
        <v>124</v>
      </c>
      <c r="D1031" s="93" t="s">
        <v>41</v>
      </c>
      <c r="E1031" s="93" t="s">
        <v>59</v>
      </c>
      <c r="F1031" s="93">
        <v>0.75</v>
      </c>
      <c r="G1031" s="93">
        <v>0.77</v>
      </c>
      <c r="H1031" s="93">
        <v>31.54</v>
      </c>
      <c r="I1031" s="88">
        <f>VLOOKUP(D1031,'MHO-Analyse'!$C$2:$D$11,2,TRUE)</f>
        <v>205.2</v>
      </c>
      <c r="J1031" s="88">
        <f t="shared" si="16"/>
        <v>7.0679999999999996</v>
      </c>
    </row>
    <row r="1032" spans="1:10" x14ac:dyDescent="0.2">
      <c r="A1032" s="94">
        <v>8364101</v>
      </c>
      <c r="B1032" s="93" t="s">
        <v>1031</v>
      </c>
      <c r="C1032" s="144">
        <v>124</v>
      </c>
      <c r="D1032" s="93" t="s">
        <v>20</v>
      </c>
      <c r="E1032" s="93" t="s">
        <v>32</v>
      </c>
      <c r="F1032" s="93">
        <v>3.72</v>
      </c>
      <c r="G1032" s="93">
        <v>0.3</v>
      </c>
      <c r="H1032" s="93">
        <v>24.9</v>
      </c>
      <c r="I1032" s="88">
        <f>VLOOKUP(D1032,'MHO-Analyse'!$C$2:$D$11,2,TRUE)</f>
        <v>190</v>
      </c>
      <c r="J1032" s="88">
        <f t="shared" si="16"/>
        <v>6.5444444444444443</v>
      </c>
    </row>
    <row r="1033" spans="1:10" x14ac:dyDescent="0.2">
      <c r="A1033" s="94">
        <v>8364791</v>
      </c>
      <c r="B1033" s="93" t="s">
        <v>1032</v>
      </c>
      <c r="C1033" s="144">
        <v>124</v>
      </c>
      <c r="D1033" s="93" t="s">
        <v>20</v>
      </c>
      <c r="E1033" s="93" t="s">
        <v>32</v>
      </c>
      <c r="F1033" s="93">
        <v>21.68</v>
      </c>
      <c r="G1033" s="93">
        <v>6.8</v>
      </c>
      <c r="H1033" s="93">
        <v>556.86</v>
      </c>
      <c r="I1033" s="88">
        <f>VLOOKUP(D1033,'MHO-Analyse'!$C$2:$D$11,2,TRUE)</f>
        <v>190</v>
      </c>
      <c r="J1033" s="88">
        <f t="shared" si="16"/>
        <v>6.5444444444444443</v>
      </c>
    </row>
    <row r="1034" spans="1:10" x14ac:dyDescent="0.2">
      <c r="A1034" s="94">
        <v>9040111</v>
      </c>
      <c r="B1034" s="93" t="s">
        <v>1033</v>
      </c>
      <c r="C1034" s="144">
        <v>124</v>
      </c>
      <c r="D1034" s="93" t="s">
        <v>20</v>
      </c>
      <c r="E1034" s="93" t="s">
        <v>32</v>
      </c>
      <c r="F1034" s="93">
        <v>26.01</v>
      </c>
      <c r="G1034" s="93">
        <v>13.26</v>
      </c>
      <c r="H1034" s="93">
        <v>2695.67</v>
      </c>
      <c r="I1034" s="88">
        <f>VLOOKUP(D1034,'MHO-Analyse'!$C$2:$D$11,2,TRUE)</f>
        <v>190</v>
      </c>
      <c r="J1034" s="88">
        <f t="shared" si="16"/>
        <v>6.5444444444444443</v>
      </c>
    </row>
    <row r="1035" spans="1:10" x14ac:dyDescent="0.2">
      <c r="A1035" s="94">
        <v>9253108</v>
      </c>
      <c r="B1035" s="93" t="s">
        <v>1034</v>
      </c>
      <c r="C1035" s="144">
        <v>124</v>
      </c>
      <c r="D1035" s="93" t="s">
        <v>12</v>
      </c>
      <c r="E1035" s="93" t="s">
        <v>59</v>
      </c>
      <c r="F1035" s="93">
        <v>1.05</v>
      </c>
      <c r="G1035" s="93">
        <v>1.35</v>
      </c>
      <c r="H1035" s="93">
        <v>62.83</v>
      </c>
      <c r="I1035" s="88">
        <f>VLOOKUP(D1035,'MHO-Analyse'!$C$2:$D$11,2,TRUE)</f>
        <v>254.6</v>
      </c>
      <c r="J1035" s="88">
        <f t="shared" si="16"/>
        <v>8.7695555555555558</v>
      </c>
    </row>
    <row r="1036" spans="1:10" x14ac:dyDescent="0.2">
      <c r="A1036" s="94">
        <v>9253403</v>
      </c>
      <c r="B1036" s="93" t="s">
        <v>1035</v>
      </c>
      <c r="C1036" s="144">
        <v>124</v>
      </c>
      <c r="D1036" s="93" t="s">
        <v>12</v>
      </c>
      <c r="E1036" s="93" t="s">
        <v>32</v>
      </c>
      <c r="F1036" s="93">
        <v>0.28999999999999998</v>
      </c>
      <c r="G1036" s="93">
        <v>0.63</v>
      </c>
      <c r="H1036" s="93">
        <v>34.33</v>
      </c>
      <c r="I1036" s="88">
        <f>VLOOKUP(D1036,'MHO-Analyse'!$C$2:$D$11,2,TRUE)</f>
        <v>254.6</v>
      </c>
      <c r="J1036" s="88">
        <f t="shared" si="16"/>
        <v>8.7695555555555558</v>
      </c>
    </row>
    <row r="1037" spans="1:10" x14ac:dyDescent="0.2">
      <c r="A1037" s="94">
        <v>2351929</v>
      </c>
      <c r="B1037" s="93" t="s">
        <v>1036</v>
      </c>
      <c r="C1037" s="144">
        <v>123</v>
      </c>
      <c r="D1037" s="93" t="s">
        <v>16</v>
      </c>
      <c r="E1037" s="93" t="s">
        <v>32</v>
      </c>
      <c r="F1037" s="93">
        <v>85</v>
      </c>
      <c r="G1037" s="93">
        <v>14.98</v>
      </c>
      <c r="H1037" s="93">
        <v>1606.96</v>
      </c>
      <c r="I1037" s="88">
        <f>VLOOKUP(D1037,'MHO-Analyse'!$C$2:$D$11,2,TRUE)</f>
        <v>304</v>
      </c>
      <c r="J1037" s="88">
        <f t="shared" si="16"/>
        <v>10.386666666666667</v>
      </c>
    </row>
    <row r="1038" spans="1:10" x14ac:dyDescent="0.2">
      <c r="A1038" s="94">
        <v>3400176</v>
      </c>
      <c r="B1038" s="93" t="s">
        <v>1037</v>
      </c>
      <c r="C1038" s="144">
        <v>123</v>
      </c>
      <c r="D1038" s="93" t="s">
        <v>82</v>
      </c>
      <c r="E1038" s="93" t="s">
        <v>59</v>
      </c>
      <c r="F1038" s="93">
        <v>4.8</v>
      </c>
      <c r="G1038" s="93">
        <v>1.1599999999999999</v>
      </c>
      <c r="H1038" s="93">
        <v>170.94</v>
      </c>
      <c r="I1038" s="88">
        <f>VLOOKUP(D1038,'MHO-Analyse'!$C$2:$D$11,2,TRUE)</f>
        <v>228</v>
      </c>
      <c r="J1038" s="88">
        <f t="shared" si="16"/>
        <v>7.79</v>
      </c>
    </row>
    <row r="1039" spans="1:10" x14ac:dyDescent="0.2">
      <c r="A1039" s="94">
        <v>3419028</v>
      </c>
      <c r="B1039" s="93" t="s">
        <v>733</v>
      </c>
      <c r="C1039" s="144">
        <v>123</v>
      </c>
      <c r="D1039" s="93" t="s">
        <v>16</v>
      </c>
      <c r="E1039" s="93" t="s">
        <v>65</v>
      </c>
      <c r="F1039" s="93">
        <v>2.15</v>
      </c>
      <c r="G1039" s="93">
        <v>2.3199999999999998</v>
      </c>
      <c r="H1039" s="93">
        <v>181.34</v>
      </c>
      <c r="I1039" s="88">
        <f>VLOOKUP(D1039,'MHO-Analyse'!$C$2:$D$11,2,TRUE)</f>
        <v>304</v>
      </c>
      <c r="J1039" s="88">
        <f t="shared" si="16"/>
        <v>10.386666666666667</v>
      </c>
    </row>
    <row r="1040" spans="1:10" x14ac:dyDescent="0.2">
      <c r="A1040" s="94">
        <v>5112545</v>
      </c>
      <c r="B1040" s="93" t="s">
        <v>1038</v>
      </c>
      <c r="C1040" s="144">
        <v>123</v>
      </c>
      <c r="D1040" s="93" t="s">
        <v>20</v>
      </c>
      <c r="E1040" s="93" t="s">
        <v>59</v>
      </c>
      <c r="F1040" s="93">
        <v>1.9</v>
      </c>
      <c r="G1040" s="93">
        <v>0.15</v>
      </c>
      <c r="H1040" s="93">
        <v>98.92</v>
      </c>
      <c r="I1040" s="88">
        <f>VLOOKUP(D1040,'MHO-Analyse'!$C$2:$D$11,2,TRUE)</f>
        <v>190</v>
      </c>
      <c r="J1040" s="88">
        <f t="shared" si="16"/>
        <v>6.4916666666666663</v>
      </c>
    </row>
    <row r="1041" spans="1:10" x14ac:dyDescent="0.2">
      <c r="A1041" s="94">
        <v>6121931</v>
      </c>
      <c r="B1041" s="93" t="s">
        <v>1039</v>
      </c>
      <c r="C1041" s="144">
        <v>123</v>
      </c>
      <c r="D1041" s="93" t="s">
        <v>82</v>
      </c>
      <c r="E1041" s="93" t="s">
        <v>59</v>
      </c>
      <c r="F1041" s="93">
        <v>36.5</v>
      </c>
      <c r="G1041" s="93">
        <v>9.5</v>
      </c>
      <c r="H1041" s="93">
        <v>363.52</v>
      </c>
      <c r="I1041" s="88">
        <f>VLOOKUP(D1041,'MHO-Analyse'!$C$2:$D$11,2,TRUE)</f>
        <v>228</v>
      </c>
      <c r="J1041" s="88">
        <f t="shared" si="16"/>
        <v>7.79</v>
      </c>
    </row>
    <row r="1042" spans="1:10" x14ac:dyDescent="0.2">
      <c r="A1042" s="94">
        <v>9255306</v>
      </c>
      <c r="B1042" s="93" t="s">
        <v>1040</v>
      </c>
      <c r="C1042" s="144">
        <v>123</v>
      </c>
      <c r="D1042" s="93" t="s">
        <v>12</v>
      </c>
      <c r="E1042" s="93" t="s">
        <v>65</v>
      </c>
      <c r="F1042" s="93">
        <v>0.24</v>
      </c>
      <c r="G1042" s="93">
        <v>0.45</v>
      </c>
      <c r="H1042" s="93">
        <v>398.55</v>
      </c>
      <c r="I1042" s="88">
        <f>VLOOKUP(D1042,'MHO-Analyse'!$C$2:$D$11,2,TRUE)</f>
        <v>254.6</v>
      </c>
      <c r="J1042" s="88">
        <f t="shared" si="16"/>
        <v>8.698833333333333</v>
      </c>
    </row>
    <row r="1043" spans="1:10" x14ac:dyDescent="0.2">
      <c r="A1043" s="94">
        <v>2042013</v>
      </c>
      <c r="B1043" s="93" t="s">
        <v>1041</v>
      </c>
      <c r="C1043" s="144">
        <v>122</v>
      </c>
      <c r="D1043" s="93" t="s">
        <v>16</v>
      </c>
      <c r="E1043" s="93" t="s">
        <v>32</v>
      </c>
      <c r="F1043" s="93">
        <v>51.24</v>
      </c>
      <c r="G1043" s="93">
        <v>36.5</v>
      </c>
      <c r="H1043" s="93">
        <v>2526.23</v>
      </c>
      <c r="I1043" s="88">
        <f>VLOOKUP(D1043,'MHO-Analyse'!$C$2:$D$11,2,TRUE)</f>
        <v>304</v>
      </c>
      <c r="J1043" s="88">
        <f t="shared" si="16"/>
        <v>10.302222222222222</v>
      </c>
    </row>
    <row r="1044" spans="1:10" x14ac:dyDescent="0.2">
      <c r="A1044" s="94">
        <v>3080157</v>
      </c>
      <c r="B1044" s="93" t="s">
        <v>1042</v>
      </c>
      <c r="C1044" s="144">
        <v>122</v>
      </c>
      <c r="D1044" s="93" t="s">
        <v>41</v>
      </c>
      <c r="E1044" s="93" t="s">
        <v>59</v>
      </c>
      <c r="F1044" s="93">
        <v>13.83</v>
      </c>
      <c r="G1044" s="93">
        <v>0.57999999999999996</v>
      </c>
      <c r="H1044" s="93">
        <v>131.07</v>
      </c>
      <c r="I1044" s="88">
        <f>VLOOKUP(D1044,'MHO-Analyse'!$C$2:$D$11,2,TRUE)</f>
        <v>205.2</v>
      </c>
      <c r="J1044" s="88">
        <f t="shared" si="16"/>
        <v>6.9539999999999997</v>
      </c>
    </row>
    <row r="1045" spans="1:10" x14ac:dyDescent="0.2">
      <c r="A1045" s="94">
        <v>3100563</v>
      </c>
      <c r="B1045" s="93" t="s">
        <v>1043</v>
      </c>
      <c r="C1045" s="144">
        <v>122</v>
      </c>
      <c r="D1045" s="93" t="s">
        <v>41</v>
      </c>
      <c r="E1045" s="93" t="s">
        <v>32</v>
      </c>
      <c r="F1045" s="93">
        <v>130</v>
      </c>
      <c r="G1045" s="93">
        <v>6</v>
      </c>
      <c r="H1045" s="93">
        <v>1660.19</v>
      </c>
      <c r="I1045" s="88">
        <f>VLOOKUP(D1045,'MHO-Analyse'!$C$2:$D$11,2,TRUE)</f>
        <v>205.2</v>
      </c>
      <c r="J1045" s="88">
        <f t="shared" si="16"/>
        <v>6.9539999999999997</v>
      </c>
    </row>
    <row r="1046" spans="1:10" x14ac:dyDescent="0.2">
      <c r="A1046" s="94">
        <v>6023013</v>
      </c>
      <c r="B1046" s="93" t="s">
        <v>1044</v>
      </c>
      <c r="C1046" s="144">
        <v>122</v>
      </c>
      <c r="D1046" s="93" t="s">
        <v>20</v>
      </c>
      <c r="E1046" s="93" t="s">
        <v>32</v>
      </c>
      <c r="F1046" s="93">
        <v>230.11</v>
      </c>
      <c r="G1046" s="93">
        <v>30</v>
      </c>
      <c r="H1046" s="93">
        <v>1426.64</v>
      </c>
      <c r="I1046" s="88">
        <f>VLOOKUP(D1046,'MHO-Analyse'!$C$2:$D$11,2,TRUE)</f>
        <v>190</v>
      </c>
      <c r="J1046" s="88">
        <f t="shared" si="16"/>
        <v>6.4388888888888891</v>
      </c>
    </row>
    <row r="1047" spans="1:10" x14ac:dyDescent="0.2">
      <c r="A1047" s="94">
        <v>8000277</v>
      </c>
      <c r="B1047" s="93" t="s">
        <v>1045</v>
      </c>
      <c r="C1047" s="144">
        <v>122</v>
      </c>
      <c r="D1047" s="93" t="s">
        <v>20</v>
      </c>
      <c r="E1047" s="93" t="s">
        <v>10</v>
      </c>
      <c r="F1047" s="93">
        <v>700</v>
      </c>
      <c r="G1047" s="93">
        <v>86</v>
      </c>
      <c r="H1047" s="93">
        <v>13378.9</v>
      </c>
      <c r="I1047" s="88">
        <f>VLOOKUP(D1047,'MHO-Analyse'!$C$2:$D$11,2,TRUE)</f>
        <v>190</v>
      </c>
      <c r="J1047" s="88">
        <f t="shared" si="16"/>
        <v>6.4388888888888891</v>
      </c>
    </row>
    <row r="1048" spans="1:10" x14ac:dyDescent="0.2">
      <c r="A1048" s="94">
        <v>8020516</v>
      </c>
      <c r="B1048" s="93" t="s">
        <v>1046</v>
      </c>
      <c r="C1048" s="144">
        <v>122</v>
      </c>
      <c r="D1048" s="93" t="s">
        <v>20</v>
      </c>
      <c r="E1048" s="93" t="s">
        <v>32</v>
      </c>
      <c r="F1048" s="93">
        <v>287.31</v>
      </c>
      <c r="G1048" s="93">
        <v>31.08</v>
      </c>
      <c r="H1048" s="93">
        <v>2771.67</v>
      </c>
      <c r="I1048" s="88">
        <f>VLOOKUP(D1048,'MHO-Analyse'!$C$2:$D$11,2,TRUE)</f>
        <v>190</v>
      </c>
      <c r="J1048" s="88">
        <f t="shared" si="16"/>
        <v>6.4388888888888891</v>
      </c>
    </row>
    <row r="1049" spans="1:10" x14ac:dyDescent="0.2">
      <c r="A1049" s="94">
        <v>8020543</v>
      </c>
      <c r="B1049" s="93" t="s">
        <v>1047</v>
      </c>
      <c r="C1049" s="144">
        <v>122</v>
      </c>
      <c r="D1049" s="93" t="s">
        <v>20</v>
      </c>
      <c r="E1049" s="93" t="s">
        <v>59</v>
      </c>
      <c r="F1049" s="93">
        <v>261.69</v>
      </c>
      <c r="G1049" s="93">
        <v>20.3</v>
      </c>
      <c r="H1049" s="93">
        <v>2785.51</v>
      </c>
      <c r="I1049" s="88">
        <f>VLOOKUP(D1049,'MHO-Analyse'!$C$2:$D$11,2,TRUE)</f>
        <v>190</v>
      </c>
      <c r="J1049" s="88">
        <f t="shared" si="16"/>
        <v>6.4388888888888891</v>
      </c>
    </row>
    <row r="1050" spans="1:10" x14ac:dyDescent="0.2">
      <c r="A1050" s="94">
        <v>8362309</v>
      </c>
      <c r="B1050" s="93" t="s">
        <v>1048</v>
      </c>
      <c r="C1050" s="144">
        <v>122</v>
      </c>
      <c r="D1050" s="93" t="s">
        <v>20</v>
      </c>
      <c r="E1050" s="93" t="s">
        <v>32</v>
      </c>
      <c r="F1050" s="93">
        <v>2.6</v>
      </c>
      <c r="G1050" s="93">
        <v>0.26</v>
      </c>
      <c r="H1050" s="93">
        <v>47.64</v>
      </c>
      <c r="I1050" s="88">
        <f>VLOOKUP(D1050,'MHO-Analyse'!$C$2:$D$11,2,TRUE)</f>
        <v>190</v>
      </c>
      <c r="J1050" s="88">
        <f t="shared" si="16"/>
        <v>6.4388888888888891</v>
      </c>
    </row>
    <row r="1051" spans="1:10" x14ac:dyDescent="0.2">
      <c r="A1051" s="94">
        <v>8362723</v>
      </c>
      <c r="B1051" s="93" t="s">
        <v>1049</v>
      </c>
      <c r="C1051" s="144">
        <v>122</v>
      </c>
      <c r="D1051" s="93" t="s">
        <v>20</v>
      </c>
      <c r="E1051" s="93" t="s">
        <v>59</v>
      </c>
      <c r="F1051" s="93">
        <v>3.75</v>
      </c>
      <c r="G1051" s="93">
        <v>0.7</v>
      </c>
      <c r="H1051" s="93">
        <v>711.11</v>
      </c>
      <c r="I1051" s="88">
        <f>VLOOKUP(D1051,'MHO-Analyse'!$C$2:$D$11,2,TRUE)</f>
        <v>190</v>
      </c>
      <c r="J1051" s="88">
        <f t="shared" si="16"/>
        <v>6.4388888888888891</v>
      </c>
    </row>
    <row r="1052" spans="1:10" x14ac:dyDescent="0.2">
      <c r="A1052" s="94">
        <v>8442005</v>
      </c>
      <c r="B1052" s="93" t="s">
        <v>1050</v>
      </c>
      <c r="C1052" s="144">
        <v>122</v>
      </c>
      <c r="D1052" s="93" t="s">
        <v>20</v>
      </c>
      <c r="E1052" s="93" t="s">
        <v>65</v>
      </c>
      <c r="F1052" s="93">
        <v>63.8</v>
      </c>
      <c r="G1052" s="93">
        <v>7.78</v>
      </c>
      <c r="H1052" s="93">
        <v>312.95999999999998</v>
      </c>
      <c r="I1052" s="88">
        <f>VLOOKUP(D1052,'MHO-Analyse'!$C$2:$D$11,2,TRUE)</f>
        <v>190</v>
      </c>
      <c r="J1052" s="88">
        <f t="shared" si="16"/>
        <v>6.4388888888888891</v>
      </c>
    </row>
    <row r="1053" spans="1:10" x14ac:dyDescent="0.2">
      <c r="A1053" s="94">
        <v>9253639</v>
      </c>
      <c r="B1053" s="93" t="s">
        <v>1051</v>
      </c>
      <c r="C1053" s="144">
        <v>122</v>
      </c>
      <c r="D1053" s="93" t="s">
        <v>12</v>
      </c>
      <c r="E1053" s="93" t="s">
        <v>59</v>
      </c>
      <c r="F1053" s="93">
        <v>1.39</v>
      </c>
      <c r="G1053" s="93">
        <v>2.0499999999999998</v>
      </c>
      <c r="H1053" s="93">
        <v>62.83</v>
      </c>
      <c r="I1053" s="88">
        <f>VLOOKUP(D1053,'MHO-Analyse'!$C$2:$D$11,2,TRUE)</f>
        <v>254.6</v>
      </c>
      <c r="J1053" s="88">
        <f t="shared" si="16"/>
        <v>8.628111111111112</v>
      </c>
    </row>
    <row r="1054" spans="1:10" x14ac:dyDescent="0.2">
      <c r="A1054" s="94">
        <v>9253778</v>
      </c>
      <c r="B1054" s="93" t="s">
        <v>1052</v>
      </c>
      <c r="C1054" s="144">
        <v>122</v>
      </c>
      <c r="D1054" s="93" t="s">
        <v>12</v>
      </c>
      <c r="E1054" s="93" t="s">
        <v>59</v>
      </c>
      <c r="F1054" s="93">
        <v>0.59</v>
      </c>
      <c r="G1054" s="93">
        <v>0.84</v>
      </c>
      <c r="H1054" s="93">
        <v>53.57</v>
      </c>
      <c r="I1054" s="88">
        <f>VLOOKUP(D1054,'MHO-Analyse'!$C$2:$D$11,2,TRUE)</f>
        <v>254.6</v>
      </c>
      <c r="J1054" s="88">
        <f t="shared" si="16"/>
        <v>8.628111111111112</v>
      </c>
    </row>
    <row r="1055" spans="1:10" x14ac:dyDescent="0.2">
      <c r="A1055" s="94">
        <v>9821336</v>
      </c>
      <c r="B1055" s="93" t="s">
        <v>1053</v>
      </c>
      <c r="C1055" s="144">
        <v>122</v>
      </c>
      <c r="D1055" s="93" t="s">
        <v>16</v>
      </c>
      <c r="E1055" s="93" t="s">
        <v>59</v>
      </c>
      <c r="F1055" s="93">
        <v>8</v>
      </c>
      <c r="G1055" s="93">
        <v>0.5</v>
      </c>
      <c r="H1055" s="93">
        <v>272.60000000000002</v>
      </c>
      <c r="I1055" s="88">
        <f>VLOOKUP(D1055,'MHO-Analyse'!$C$2:$D$11,2,TRUE)</f>
        <v>304</v>
      </c>
      <c r="J1055" s="88">
        <f t="shared" si="16"/>
        <v>10.302222222222222</v>
      </c>
    </row>
    <row r="1056" spans="1:10" x14ac:dyDescent="0.2">
      <c r="A1056" s="94">
        <v>2041426</v>
      </c>
      <c r="B1056" s="93" t="s">
        <v>1054</v>
      </c>
      <c r="C1056" s="144">
        <v>121</v>
      </c>
      <c r="D1056" s="93" t="s">
        <v>16</v>
      </c>
      <c r="E1056" s="93" t="s">
        <v>59</v>
      </c>
      <c r="F1056" s="93">
        <v>18.73</v>
      </c>
      <c r="G1056" s="93">
        <v>18.32</v>
      </c>
      <c r="H1056" s="93">
        <v>1625.31</v>
      </c>
      <c r="I1056" s="88">
        <f>VLOOKUP(D1056,'MHO-Analyse'!$C$2:$D$11,2,TRUE)</f>
        <v>304</v>
      </c>
      <c r="J1056" s="88">
        <f t="shared" si="16"/>
        <v>10.217777777777778</v>
      </c>
    </row>
    <row r="1057" spans="1:10" x14ac:dyDescent="0.2">
      <c r="A1057" s="94">
        <v>2253224</v>
      </c>
      <c r="B1057" s="93" t="s">
        <v>1055</v>
      </c>
      <c r="C1057" s="144">
        <v>121</v>
      </c>
      <c r="D1057" s="93" t="s">
        <v>41</v>
      </c>
      <c r="E1057" s="93" t="s">
        <v>32</v>
      </c>
      <c r="F1057" s="93">
        <v>135.43</v>
      </c>
      <c r="G1057" s="93">
        <v>8.2799999999999994</v>
      </c>
      <c r="H1057" s="93">
        <v>1731.07</v>
      </c>
      <c r="I1057" s="88">
        <f>VLOOKUP(D1057,'MHO-Analyse'!$C$2:$D$11,2,TRUE)</f>
        <v>205.2</v>
      </c>
      <c r="J1057" s="88">
        <f t="shared" si="16"/>
        <v>6.8969999999999994</v>
      </c>
    </row>
    <row r="1058" spans="1:10" x14ac:dyDescent="0.2">
      <c r="A1058" s="94">
        <v>3402656</v>
      </c>
      <c r="B1058" s="93" t="s">
        <v>1056</v>
      </c>
      <c r="C1058" s="144">
        <v>121</v>
      </c>
      <c r="D1058" s="93" t="s">
        <v>12</v>
      </c>
      <c r="E1058" s="93" t="s">
        <v>32</v>
      </c>
      <c r="F1058" s="93">
        <v>1.98</v>
      </c>
      <c r="G1058" s="93">
        <v>1.25</v>
      </c>
      <c r="H1058" s="93">
        <v>532.76</v>
      </c>
      <c r="I1058" s="88">
        <f>VLOOKUP(D1058,'MHO-Analyse'!$C$2:$D$11,2,TRUE)</f>
        <v>254.6</v>
      </c>
      <c r="J1058" s="88">
        <f t="shared" si="16"/>
        <v>8.5573888888888892</v>
      </c>
    </row>
    <row r="1059" spans="1:10" x14ac:dyDescent="0.2">
      <c r="A1059" s="94">
        <v>8361008</v>
      </c>
      <c r="B1059" s="93" t="s">
        <v>1057</v>
      </c>
      <c r="C1059" s="144">
        <v>121</v>
      </c>
      <c r="D1059" s="93" t="s">
        <v>20</v>
      </c>
      <c r="E1059" s="93" t="s">
        <v>32</v>
      </c>
      <c r="F1059" s="93">
        <v>2.34</v>
      </c>
      <c r="G1059" s="93">
        <v>0.3</v>
      </c>
      <c r="H1059" s="93">
        <v>36.49</v>
      </c>
      <c r="I1059" s="88">
        <f>VLOOKUP(D1059,'MHO-Analyse'!$C$2:$D$11,2,TRUE)</f>
        <v>190</v>
      </c>
      <c r="J1059" s="88">
        <f t="shared" si="16"/>
        <v>6.3861111111111111</v>
      </c>
    </row>
    <row r="1060" spans="1:10" x14ac:dyDescent="0.2">
      <c r="A1060" s="94">
        <v>8541319</v>
      </c>
      <c r="B1060" s="93" t="s">
        <v>1058</v>
      </c>
      <c r="C1060" s="144">
        <v>121</v>
      </c>
      <c r="D1060" s="93" t="s">
        <v>16</v>
      </c>
      <c r="E1060" s="93" t="s">
        <v>32</v>
      </c>
      <c r="F1060" s="93">
        <v>4.67</v>
      </c>
      <c r="G1060" s="93">
        <v>6.84</v>
      </c>
      <c r="H1060" s="93">
        <v>568.52</v>
      </c>
      <c r="I1060" s="88">
        <f>VLOOKUP(D1060,'MHO-Analyse'!$C$2:$D$11,2,TRUE)</f>
        <v>304</v>
      </c>
      <c r="J1060" s="88">
        <f t="shared" si="16"/>
        <v>10.217777777777778</v>
      </c>
    </row>
    <row r="1061" spans="1:10" x14ac:dyDescent="0.2">
      <c r="A1061" s="94">
        <v>1252429</v>
      </c>
      <c r="B1061" s="93" t="s">
        <v>1059</v>
      </c>
      <c r="C1061" s="144">
        <v>120</v>
      </c>
      <c r="D1061" s="93" t="s">
        <v>79</v>
      </c>
      <c r="E1061" s="93" t="s">
        <v>32</v>
      </c>
      <c r="F1061" s="93">
        <v>3.47</v>
      </c>
      <c r="G1061" s="93">
        <v>11.6</v>
      </c>
      <c r="H1061" s="93">
        <v>197.56</v>
      </c>
      <c r="I1061" s="88">
        <f>VLOOKUP(D1061,'MHO-Analyse'!$C$2:$D$11,2,TRUE)</f>
        <v>380</v>
      </c>
      <c r="J1061" s="88">
        <f t="shared" si="16"/>
        <v>12.666666666666666</v>
      </c>
    </row>
    <row r="1062" spans="1:10" x14ac:dyDescent="0.2">
      <c r="A1062" s="94">
        <v>3025867</v>
      </c>
      <c r="B1062" s="93" t="s">
        <v>1060</v>
      </c>
      <c r="C1062" s="144">
        <v>120</v>
      </c>
      <c r="D1062" s="93" t="s">
        <v>41</v>
      </c>
      <c r="E1062" s="93" t="s">
        <v>32</v>
      </c>
      <c r="F1062" s="93">
        <v>19.2</v>
      </c>
      <c r="G1062" s="93">
        <v>1.5</v>
      </c>
      <c r="H1062" s="93">
        <v>210.16</v>
      </c>
      <c r="I1062" s="88">
        <f>VLOOKUP(D1062,'MHO-Analyse'!$C$2:$D$11,2,TRUE)</f>
        <v>205.2</v>
      </c>
      <c r="J1062" s="88">
        <f t="shared" si="16"/>
        <v>6.84</v>
      </c>
    </row>
    <row r="1063" spans="1:10" x14ac:dyDescent="0.2">
      <c r="A1063" s="94">
        <v>3100559</v>
      </c>
      <c r="B1063" s="93" t="s">
        <v>1061</v>
      </c>
      <c r="C1063" s="144">
        <v>120</v>
      </c>
      <c r="D1063" s="93" t="s">
        <v>41</v>
      </c>
      <c r="E1063" s="93" t="s">
        <v>59</v>
      </c>
      <c r="F1063" s="93">
        <v>120</v>
      </c>
      <c r="G1063" s="93">
        <v>2.7</v>
      </c>
      <c r="H1063" s="93">
        <v>1061.97</v>
      </c>
      <c r="I1063" s="88">
        <f>VLOOKUP(D1063,'MHO-Analyse'!$C$2:$D$11,2,TRUE)</f>
        <v>205.2</v>
      </c>
      <c r="J1063" s="88">
        <f t="shared" si="16"/>
        <v>6.84</v>
      </c>
    </row>
    <row r="1064" spans="1:10" x14ac:dyDescent="0.2">
      <c r="A1064" s="94">
        <v>3394898</v>
      </c>
      <c r="B1064" s="93" t="s">
        <v>1062</v>
      </c>
      <c r="C1064" s="144">
        <v>120</v>
      </c>
      <c r="D1064" s="93" t="s">
        <v>20</v>
      </c>
      <c r="E1064" s="93" t="s">
        <v>59</v>
      </c>
      <c r="F1064" s="93">
        <v>0.2</v>
      </c>
      <c r="G1064" s="93">
        <v>0.5</v>
      </c>
      <c r="H1064" s="93">
        <v>200.9</v>
      </c>
      <c r="I1064" s="88">
        <f>VLOOKUP(D1064,'MHO-Analyse'!$C$2:$D$11,2,TRUE)</f>
        <v>190</v>
      </c>
      <c r="J1064" s="88">
        <f t="shared" si="16"/>
        <v>6.333333333333333</v>
      </c>
    </row>
    <row r="1065" spans="1:10" x14ac:dyDescent="0.2">
      <c r="A1065" s="94">
        <v>6022957</v>
      </c>
      <c r="B1065" s="93" t="s">
        <v>1063</v>
      </c>
      <c r="C1065" s="144">
        <v>120</v>
      </c>
      <c r="D1065" s="93" t="s">
        <v>20</v>
      </c>
      <c r="E1065" s="93" t="s">
        <v>65</v>
      </c>
      <c r="F1065" s="93">
        <v>230</v>
      </c>
      <c r="G1065" s="93">
        <v>31.5</v>
      </c>
      <c r="H1065" s="93">
        <v>2203.33</v>
      </c>
      <c r="I1065" s="88">
        <f>VLOOKUP(D1065,'MHO-Analyse'!$C$2:$D$11,2,TRUE)</f>
        <v>190</v>
      </c>
      <c r="J1065" s="88">
        <f t="shared" si="16"/>
        <v>6.333333333333333</v>
      </c>
    </row>
    <row r="1066" spans="1:10" x14ac:dyDescent="0.2">
      <c r="A1066" s="94">
        <v>9253407</v>
      </c>
      <c r="B1066" s="93" t="s">
        <v>1064</v>
      </c>
      <c r="C1066" s="144">
        <v>120</v>
      </c>
      <c r="D1066" s="93" t="s">
        <v>12</v>
      </c>
      <c r="E1066" s="93" t="s">
        <v>32</v>
      </c>
      <c r="F1066" s="93">
        <v>0.44</v>
      </c>
      <c r="G1066" s="93">
        <v>1.1200000000000001</v>
      </c>
      <c r="H1066" s="93">
        <v>44.29</v>
      </c>
      <c r="I1066" s="88">
        <f>VLOOKUP(D1066,'MHO-Analyse'!$C$2:$D$11,2,TRUE)</f>
        <v>254.6</v>
      </c>
      <c r="J1066" s="88">
        <f t="shared" si="16"/>
        <v>8.4866666666666664</v>
      </c>
    </row>
    <row r="1067" spans="1:10" x14ac:dyDescent="0.2">
      <c r="A1067" s="94">
        <v>9253879</v>
      </c>
      <c r="B1067" s="93" t="s">
        <v>1065</v>
      </c>
      <c r="C1067" s="144">
        <v>120</v>
      </c>
      <c r="D1067" s="93" t="s">
        <v>12</v>
      </c>
      <c r="E1067" s="93" t="s">
        <v>59</v>
      </c>
      <c r="F1067" s="93">
        <v>0.25</v>
      </c>
      <c r="G1067" s="93">
        <v>0.4</v>
      </c>
      <c r="H1067" s="93">
        <v>98.11</v>
      </c>
      <c r="I1067" s="88">
        <f>VLOOKUP(D1067,'MHO-Analyse'!$C$2:$D$11,2,TRUE)</f>
        <v>254.6</v>
      </c>
      <c r="J1067" s="88">
        <f t="shared" si="16"/>
        <v>8.4866666666666664</v>
      </c>
    </row>
    <row r="1068" spans="1:10" x14ac:dyDescent="0.2">
      <c r="A1068" s="94">
        <v>1208677</v>
      </c>
      <c r="B1068" s="93" t="s">
        <v>1066</v>
      </c>
      <c r="C1068" s="144">
        <v>119</v>
      </c>
      <c r="D1068" s="93" t="s">
        <v>79</v>
      </c>
      <c r="E1068" s="93" t="s">
        <v>59</v>
      </c>
      <c r="F1068" s="93">
        <v>1.47</v>
      </c>
      <c r="G1068" s="93">
        <v>1.48</v>
      </c>
      <c r="H1068" s="93">
        <v>88.06</v>
      </c>
      <c r="I1068" s="88">
        <f>VLOOKUP(D1068,'MHO-Analyse'!$C$2:$D$11,2,TRUE)</f>
        <v>380</v>
      </c>
      <c r="J1068" s="88">
        <f t="shared" si="16"/>
        <v>12.561111111111112</v>
      </c>
    </row>
    <row r="1069" spans="1:10" x14ac:dyDescent="0.2">
      <c r="A1069" s="94">
        <v>2005549</v>
      </c>
      <c r="B1069" s="93" t="s">
        <v>1067</v>
      </c>
      <c r="C1069" s="144">
        <v>119</v>
      </c>
      <c r="D1069" s="93" t="s">
        <v>41</v>
      </c>
      <c r="E1069" s="93" t="s">
        <v>59</v>
      </c>
      <c r="F1069" s="93">
        <v>10.64</v>
      </c>
      <c r="G1069" s="93">
        <v>7.24</v>
      </c>
      <c r="H1069" s="93">
        <v>637.26</v>
      </c>
      <c r="I1069" s="88">
        <f>VLOOKUP(D1069,'MHO-Analyse'!$C$2:$D$11,2,TRUE)</f>
        <v>205.2</v>
      </c>
      <c r="J1069" s="88">
        <f t="shared" si="16"/>
        <v>6.7829999999999995</v>
      </c>
    </row>
    <row r="1070" spans="1:10" x14ac:dyDescent="0.2">
      <c r="A1070" s="94">
        <v>2351853</v>
      </c>
      <c r="B1070" s="93" t="s">
        <v>1068</v>
      </c>
      <c r="C1070" s="144">
        <v>119</v>
      </c>
      <c r="D1070" s="93" t="s">
        <v>16</v>
      </c>
      <c r="E1070" s="93" t="s">
        <v>59</v>
      </c>
      <c r="F1070" s="93">
        <v>45</v>
      </c>
      <c r="G1070" s="93">
        <v>5.3</v>
      </c>
      <c r="H1070" s="93">
        <v>755.34</v>
      </c>
      <c r="I1070" s="88">
        <f>VLOOKUP(D1070,'MHO-Analyse'!$C$2:$D$11,2,TRUE)</f>
        <v>304</v>
      </c>
      <c r="J1070" s="88">
        <f t="shared" si="16"/>
        <v>10.048888888888889</v>
      </c>
    </row>
    <row r="1071" spans="1:10" x14ac:dyDescent="0.2">
      <c r="A1071" s="94">
        <v>3267522</v>
      </c>
      <c r="B1071" s="93" t="s">
        <v>1069</v>
      </c>
      <c r="C1071" s="144">
        <v>119</v>
      </c>
      <c r="D1071" s="93" t="s">
        <v>16</v>
      </c>
      <c r="E1071" s="93" t="s">
        <v>32</v>
      </c>
      <c r="F1071" s="93">
        <v>6.4</v>
      </c>
      <c r="G1071" s="93">
        <v>1.25</v>
      </c>
      <c r="H1071" s="93">
        <v>56.71</v>
      </c>
      <c r="I1071" s="88">
        <f>VLOOKUP(D1071,'MHO-Analyse'!$C$2:$D$11,2,TRUE)</f>
        <v>304</v>
      </c>
      <c r="J1071" s="88">
        <f t="shared" si="16"/>
        <v>10.048888888888889</v>
      </c>
    </row>
    <row r="1072" spans="1:10" x14ac:dyDescent="0.2">
      <c r="A1072" s="94">
        <v>3301209</v>
      </c>
      <c r="B1072" s="93" t="s">
        <v>1070</v>
      </c>
      <c r="C1072" s="144">
        <v>119</v>
      </c>
      <c r="D1072" s="93" t="s">
        <v>16</v>
      </c>
      <c r="E1072" s="93" t="s">
        <v>10</v>
      </c>
      <c r="F1072" s="93">
        <v>7.22</v>
      </c>
      <c r="G1072" s="93">
        <v>2.85</v>
      </c>
      <c r="H1072" s="93">
        <v>1094.02</v>
      </c>
      <c r="I1072" s="88">
        <f>VLOOKUP(D1072,'MHO-Analyse'!$C$2:$D$11,2,TRUE)</f>
        <v>304</v>
      </c>
      <c r="J1072" s="88">
        <f t="shared" si="16"/>
        <v>10.048888888888889</v>
      </c>
    </row>
    <row r="1073" spans="1:10" x14ac:dyDescent="0.2">
      <c r="A1073" s="94">
        <v>7011538</v>
      </c>
      <c r="B1073" s="93" t="s">
        <v>1071</v>
      </c>
      <c r="C1073" s="144">
        <v>119</v>
      </c>
      <c r="D1073" s="93" t="s">
        <v>82</v>
      </c>
      <c r="E1073" s="93" t="s">
        <v>65</v>
      </c>
      <c r="F1073" s="93">
        <v>23.13</v>
      </c>
      <c r="G1073" s="93">
        <v>8.26</v>
      </c>
      <c r="H1073" s="93">
        <v>214.03</v>
      </c>
      <c r="I1073" s="88">
        <f>VLOOKUP(D1073,'MHO-Analyse'!$C$2:$D$11,2,TRUE)</f>
        <v>228</v>
      </c>
      <c r="J1073" s="88">
        <f t="shared" si="16"/>
        <v>7.5366666666666671</v>
      </c>
    </row>
    <row r="1074" spans="1:10" x14ac:dyDescent="0.2">
      <c r="A1074" s="94">
        <v>9253882</v>
      </c>
      <c r="B1074" s="93" t="s">
        <v>1072</v>
      </c>
      <c r="C1074" s="144">
        <v>119</v>
      </c>
      <c r="D1074" s="93" t="s">
        <v>12</v>
      </c>
      <c r="E1074" s="93" t="s">
        <v>59</v>
      </c>
      <c r="F1074" s="93">
        <v>0.56999999999999995</v>
      </c>
      <c r="G1074" s="93">
        <v>0.8</v>
      </c>
      <c r="H1074" s="93">
        <v>154.16999999999999</v>
      </c>
      <c r="I1074" s="88">
        <f>VLOOKUP(D1074,'MHO-Analyse'!$C$2:$D$11,2,TRUE)</f>
        <v>254.6</v>
      </c>
      <c r="J1074" s="88">
        <f t="shared" si="16"/>
        <v>8.4159444444444436</v>
      </c>
    </row>
    <row r="1075" spans="1:10" x14ac:dyDescent="0.2">
      <c r="A1075" s="94">
        <v>9835729</v>
      </c>
      <c r="B1075" s="93" t="s">
        <v>1073</v>
      </c>
      <c r="C1075" s="144">
        <v>119</v>
      </c>
      <c r="D1075" s="93" t="s">
        <v>16</v>
      </c>
      <c r="E1075" s="93" t="s">
        <v>32</v>
      </c>
      <c r="F1075" s="93">
        <v>78.84</v>
      </c>
      <c r="G1075" s="93">
        <v>5.5</v>
      </c>
      <c r="H1075" s="93">
        <v>797.15</v>
      </c>
      <c r="I1075" s="88">
        <f>VLOOKUP(D1075,'MHO-Analyse'!$C$2:$D$11,2,TRUE)</f>
        <v>304</v>
      </c>
      <c r="J1075" s="88">
        <f t="shared" si="16"/>
        <v>10.048888888888889</v>
      </c>
    </row>
    <row r="1076" spans="1:10" x14ac:dyDescent="0.2">
      <c r="A1076" s="94">
        <v>1150144</v>
      </c>
      <c r="B1076" s="93" t="s">
        <v>397</v>
      </c>
      <c r="C1076" s="144">
        <v>118</v>
      </c>
      <c r="D1076" s="93" t="s">
        <v>9</v>
      </c>
      <c r="E1076" s="93" t="s">
        <v>59</v>
      </c>
      <c r="F1076" s="93">
        <v>0.16</v>
      </c>
      <c r="G1076" s="93">
        <v>0.2</v>
      </c>
      <c r="H1076" s="93">
        <v>5.89</v>
      </c>
      <c r="I1076" s="88">
        <f>VLOOKUP(D1076,'MHO-Analyse'!$C$2:$D$11,2,TRUE)</f>
        <v>380</v>
      </c>
      <c r="J1076" s="88">
        <f t="shared" si="16"/>
        <v>12.455555555555556</v>
      </c>
    </row>
    <row r="1077" spans="1:10" x14ac:dyDescent="0.2">
      <c r="A1077" s="94">
        <v>2007319</v>
      </c>
      <c r="B1077" s="93" t="s">
        <v>1074</v>
      </c>
      <c r="C1077" s="144">
        <v>118</v>
      </c>
      <c r="D1077" s="93" t="s">
        <v>12</v>
      </c>
      <c r="E1077" s="93" t="s">
        <v>59</v>
      </c>
      <c r="F1077" s="93">
        <v>0.37</v>
      </c>
      <c r="G1077" s="93">
        <v>0.2</v>
      </c>
      <c r="H1077" s="93">
        <v>42.07</v>
      </c>
      <c r="I1077" s="88">
        <f>VLOOKUP(D1077,'MHO-Analyse'!$C$2:$D$11,2,TRUE)</f>
        <v>254.6</v>
      </c>
      <c r="J1077" s="88">
        <f t="shared" si="16"/>
        <v>8.3452222222222225</v>
      </c>
    </row>
    <row r="1078" spans="1:10" x14ac:dyDescent="0.2">
      <c r="A1078" s="94">
        <v>2090044</v>
      </c>
      <c r="B1078" s="93" t="s">
        <v>1075</v>
      </c>
      <c r="C1078" s="144">
        <v>118</v>
      </c>
      <c r="D1078" s="93" t="s">
        <v>16</v>
      </c>
      <c r="E1078" s="93" t="s">
        <v>59</v>
      </c>
      <c r="F1078" s="93">
        <v>14.3</v>
      </c>
      <c r="G1078" s="93">
        <v>15</v>
      </c>
      <c r="H1078" s="93">
        <v>1652.77</v>
      </c>
      <c r="I1078" s="88">
        <f>VLOOKUP(D1078,'MHO-Analyse'!$C$2:$D$11,2,TRUE)</f>
        <v>304</v>
      </c>
      <c r="J1078" s="88">
        <f t="shared" si="16"/>
        <v>9.9644444444444442</v>
      </c>
    </row>
    <row r="1079" spans="1:10" x14ac:dyDescent="0.2">
      <c r="A1079" s="94">
        <v>2170055</v>
      </c>
      <c r="B1079" s="93" t="s">
        <v>1076</v>
      </c>
      <c r="C1079" s="144">
        <v>118</v>
      </c>
      <c r="D1079" s="93" t="s">
        <v>20</v>
      </c>
      <c r="E1079" s="93" t="s">
        <v>32</v>
      </c>
      <c r="F1079" s="93">
        <v>2.02</v>
      </c>
      <c r="G1079" s="93">
        <v>0.34</v>
      </c>
      <c r="H1079" s="93">
        <v>121.34</v>
      </c>
      <c r="I1079" s="88">
        <f>VLOOKUP(D1079,'MHO-Analyse'!$C$2:$D$11,2,TRUE)</f>
        <v>190</v>
      </c>
      <c r="J1079" s="88">
        <f t="shared" si="16"/>
        <v>6.2277777777777779</v>
      </c>
    </row>
    <row r="1080" spans="1:10" x14ac:dyDescent="0.2">
      <c r="A1080" s="94">
        <v>2252694</v>
      </c>
      <c r="B1080" s="93" t="s">
        <v>1077</v>
      </c>
      <c r="C1080" s="144">
        <v>118</v>
      </c>
      <c r="D1080" s="93" t="s">
        <v>41</v>
      </c>
      <c r="E1080" s="93" t="s">
        <v>32</v>
      </c>
      <c r="F1080" s="93">
        <v>186.96</v>
      </c>
      <c r="G1080" s="93">
        <v>12.5</v>
      </c>
      <c r="H1080" s="93">
        <v>3405.27</v>
      </c>
      <c r="I1080" s="88">
        <f>VLOOKUP(D1080,'MHO-Analyse'!$C$2:$D$11,2,TRUE)</f>
        <v>205.2</v>
      </c>
      <c r="J1080" s="88">
        <f t="shared" si="16"/>
        <v>6.726</v>
      </c>
    </row>
    <row r="1081" spans="1:10" x14ac:dyDescent="0.2">
      <c r="A1081" s="94">
        <v>2540163</v>
      </c>
      <c r="B1081" s="93" t="s">
        <v>1078</v>
      </c>
      <c r="C1081" s="144">
        <v>118</v>
      </c>
      <c r="D1081" s="93" t="s">
        <v>16</v>
      </c>
      <c r="E1081" s="93" t="s">
        <v>59</v>
      </c>
      <c r="F1081" s="93">
        <v>14.52</v>
      </c>
      <c r="G1081" s="93">
        <v>4.2</v>
      </c>
      <c r="H1081" s="93">
        <v>615.08000000000004</v>
      </c>
      <c r="I1081" s="88">
        <f>VLOOKUP(D1081,'MHO-Analyse'!$C$2:$D$11,2,TRUE)</f>
        <v>304</v>
      </c>
      <c r="J1081" s="88">
        <f t="shared" si="16"/>
        <v>9.9644444444444442</v>
      </c>
    </row>
    <row r="1082" spans="1:10" x14ac:dyDescent="0.2">
      <c r="A1082" s="94">
        <v>3383328</v>
      </c>
      <c r="B1082" s="93" t="s">
        <v>1079</v>
      </c>
      <c r="C1082" s="144">
        <v>118</v>
      </c>
      <c r="D1082" s="93" t="s">
        <v>16</v>
      </c>
      <c r="E1082" s="93" t="s">
        <v>32</v>
      </c>
      <c r="F1082" s="93">
        <v>5.41</v>
      </c>
      <c r="G1082" s="93">
        <v>5.84</v>
      </c>
      <c r="H1082" s="93">
        <v>1676.88</v>
      </c>
      <c r="I1082" s="88">
        <f>VLOOKUP(D1082,'MHO-Analyse'!$C$2:$D$11,2,TRUE)</f>
        <v>304</v>
      </c>
      <c r="J1082" s="88">
        <f t="shared" si="16"/>
        <v>9.9644444444444442</v>
      </c>
    </row>
    <row r="1083" spans="1:10" x14ac:dyDescent="0.2">
      <c r="A1083" s="94">
        <v>9508523</v>
      </c>
      <c r="B1083" s="93" t="s">
        <v>1080</v>
      </c>
      <c r="C1083" s="144">
        <v>118</v>
      </c>
      <c r="D1083" s="93" t="s">
        <v>16</v>
      </c>
      <c r="E1083" s="93" t="s">
        <v>59</v>
      </c>
      <c r="F1083" s="93">
        <v>1.1100000000000001</v>
      </c>
      <c r="G1083" s="93">
        <v>0.5</v>
      </c>
      <c r="H1083" s="93">
        <v>113.11</v>
      </c>
      <c r="I1083" s="88">
        <f>VLOOKUP(D1083,'MHO-Analyse'!$C$2:$D$11,2,TRUE)</f>
        <v>304</v>
      </c>
      <c r="J1083" s="88">
        <f t="shared" si="16"/>
        <v>9.9644444444444442</v>
      </c>
    </row>
    <row r="1084" spans="1:10" x14ac:dyDescent="0.2">
      <c r="A1084" s="94">
        <v>9822849</v>
      </c>
      <c r="B1084" s="93" t="s">
        <v>1081</v>
      </c>
      <c r="C1084" s="144">
        <v>118</v>
      </c>
      <c r="D1084" s="93" t="s">
        <v>16</v>
      </c>
      <c r="E1084" s="93" t="s">
        <v>32</v>
      </c>
      <c r="F1084" s="93">
        <v>21.6</v>
      </c>
      <c r="G1084" s="93">
        <v>24</v>
      </c>
      <c r="H1084" s="93">
        <v>110.46</v>
      </c>
      <c r="I1084" s="88">
        <f>VLOOKUP(D1084,'MHO-Analyse'!$C$2:$D$11,2,TRUE)</f>
        <v>304</v>
      </c>
      <c r="J1084" s="88">
        <f t="shared" si="16"/>
        <v>9.9644444444444442</v>
      </c>
    </row>
    <row r="1085" spans="1:10" x14ac:dyDescent="0.2">
      <c r="A1085" s="94">
        <v>9842528</v>
      </c>
      <c r="B1085" s="93" t="s">
        <v>1082</v>
      </c>
      <c r="C1085" s="144">
        <v>118</v>
      </c>
      <c r="D1085" s="93" t="s">
        <v>16</v>
      </c>
      <c r="E1085" s="93" t="s">
        <v>59</v>
      </c>
      <c r="F1085" s="93">
        <v>9.6</v>
      </c>
      <c r="G1085" s="93">
        <v>1.3</v>
      </c>
      <c r="H1085" s="93">
        <v>211.15</v>
      </c>
      <c r="I1085" s="88">
        <f>VLOOKUP(D1085,'MHO-Analyse'!$C$2:$D$11,2,TRUE)</f>
        <v>304</v>
      </c>
      <c r="J1085" s="88">
        <f t="shared" si="16"/>
        <v>9.9644444444444442</v>
      </c>
    </row>
    <row r="1086" spans="1:10" x14ac:dyDescent="0.2">
      <c r="A1086" s="94">
        <v>2060359</v>
      </c>
      <c r="B1086" s="93" t="s">
        <v>1083</v>
      </c>
      <c r="C1086" s="144">
        <v>117</v>
      </c>
      <c r="D1086" s="93" t="s">
        <v>16</v>
      </c>
      <c r="E1086" s="93" t="s">
        <v>10</v>
      </c>
      <c r="F1086" s="93">
        <v>25.99</v>
      </c>
      <c r="G1086" s="93">
        <v>11.34</v>
      </c>
      <c r="H1086" s="93">
        <v>2064.7800000000002</v>
      </c>
      <c r="I1086" s="88">
        <f>VLOOKUP(D1086,'MHO-Analyse'!$C$2:$D$11,2,TRUE)</f>
        <v>304</v>
      </c>
      <c r="J1086" s="88">
        <f t="shared" si="16"/>
        <v>9.8800000000000008</v>
      </c>
    </row>
    <row r="1087" spans="1:10" x14ac:dyDescent="0.2">
      <c r="A1087" s="94">
        <v>3326989</v>
      </c>
      <c r="B1087" s="93" t="s">
        <v>1084</v>
      </c>
      <c r="C1087" s="144">
        <v>117</v>
      </c>
      <c r="D1087" s="93" t="s">
        <v>16</v>
      </c>
      <c r="E1087" s="93" t="s">
        <v>59</v>
      </c>
      <c r="F1087" s="93">
        <v>2.4900000000000002</v>
      </c>
      <c r="G1087" s="93">
        <v>3.44</v>
      </c>
      <c r="H1087" s="93">
        <v>425.76</v>
      </c>
      <c r="I1087" s="88">
        <f>VLOOKUP(D1087,'MHO-Analyse'!$C$2:$D$11,2,TRUE)</f>
        <v>304</v>
      </c>
      <c r="J1087" s="88">
        <f t="shared" si="16"/>
        <v>9.8800000000000008</v>
      </c>
    </row>
    <row r="1088" spans="1:10" x14ac:dyDescent="0.2">
      <c r="A1088" s="94">
        <v>6023605</v>
      </c>
      <c r="B1088" s="93" t="s">
        <v>1085</v>
      </c>
      <c r="C1088" s="144">
        <v>117</v>
      </c>
      <c r="D1088" s="93" t="s">
        <v>20</v>
      </c>
      <c r="E1088" s="93" t="s">
        <v>32</v>
      </c>
      <c r="F1088" s="93">
        <v>56</v>
      </c>
      <c r="G1088" s="93">
        <v>29.16</v>
      </c>
      <c r="H1088" s="93">
        <v>1627.78</v>
      </c>
      <c r="I1088" s="88">
        <f>VLOOKUP(D1088,'MHO-Analyse'!$C$2:$D$11,2,TRUE)</f>
        <v>190</v>
      </c>
      <c r="J1088" s="88">
        <f t="shared" si="16"/>
        <v>6.1749999999999998</v>
      </c>
    </row>
    <row r="1089" spans="1:10" x14ac:dyDescent="0.2">
      <c r="A1089" s="94">
        <v>2096719</v>
      </c>
      <c r="B1089" s="93" t="s">
        <v>1086</v>
      </c>
      <c r="C1089" s="144">
        <v>116</v>
      </c>
      <c r="D1089" s="93" t="s">
        <v>16</v>
      </c>
      <c r="E1089" s="93" t="s">
        <v>32</v>
      </c>
      <c r="F1089" s="93">
        <v>11.7</v>
      </c>
      <c r="G1089" s="93">
        <v>8.74</v>
      </c>
      <c r="H1089" s="93">
        <v>1672.06</v>
      </c>
      <c r="I1089" s="88">
        <f>VLOOKUP(D1089,'MHO-Analyse'!$C$2:$D$11,2,TRUE)</f>
        <v>304</v>
      </c>
      <c r="J1089" s="88">
        <f t="shared" si="16"/>
        <v>9.7955555555555556</v>
      </c>
    </row>
    <row r="1090" spans="1:10" x14ac:dyDescent="0.2">
      <c r="A1090" s="94">
        <v>3025875</v>
      </c>
      <c r="B1090" s="93" t="s">
        <v>1087</v>
      </c>
      <c r="C1090" s="144">
        <v>116</v>
      </c>
      <c r="D1090" s="93" t="s">
        <v>41</v>
      </c>
      <c r="E1090" s="93" t="s">
        <v>32</v>
      </c>
      <c r="F1090" s="93">
        <v>26</v>
      </c>
      <c r="G1090" s="93">
        <v>2.71</v>
      </c>
      <c r="H1090" s="93">
        <v>336.13</v>
      </c>
      <c r="I1090" s="88">
        <f>VLOOKUP(D1090,'MHO-Analyse'!$C$2:$D$11,2,TRUE)</f>
        <v>205.2</v>
      </c>
      <c r="J1090" s="88">
        <f t="shared" ref="J1090:J1153" si="17">(C1090*I1090)/3600</f>
        <v>6.6119999999999992</v>
      </c>
    </row>
    <row r="1091" spans="1:10" x14ac:dyDescent="0.2">
      <c r="A1091" s="94">
        <v>3080178</v>
      </c>
      <c r="B1091" s="93" t="s">
        <v>1088</v>
      </c>
      <c r="C1091" s="144">
        <v>116</v>
      </c>
      <c r="D1091" s="93" t="s">
        <v>41</v>
      </c>
      <c r="E1091" s="93" t="s">
        <v>59</v>
      </c>
      <c r="F1091" s="93">
        <v>71.77</v>
      </c>
      <c r="G1091" s="93">
        <v>2.7</v>
      </c>
      <c r="H1091" s="93">
        <v>1210.77</v>
      </c>
      <c r="I1091" s="88">
        <f>VLOOKUP(D1091,'MHO-Analyse'!$C$2:$D$11,2,TRUE)</f>
        <v>205.2</v>
      </c>
      <c r="J1091" s="88">
        <f t="shared" si="17"/>
        <v>6.6119999999999992</v>
      </c>
    </row>
    <row r="1092" spans="1:10" x14ac:dyDescent="0.2">
      <c r="A1092" s="94">
        <v>3521025</v>
      </c>
      <c r="B1092" s="93" t="s">
        <v>1089</v>
      </c>
      <c r="C1092" s="144">
        <v>116</v>
      </c>
      <c r="D1092" s="93" t="s">
        <v>16</v>
      </c>
      <c r="E1092" s="93" t="s">
        <v>59</v>
      </c>
      <c r="F1092" s="93">
        <v>0.2</v>
      </c>
      <c r="G1092" s="93">
        <v>1.33</v>
      </c>
      <c r="H1092" s="93">
        <v>20.05</v>
      </c>
      <c r="I1092" s="88">
        <f>VLOOKUP(D1092,'MHO-Analyse'!$C$2:$D$11,2,TRUE)</f>
        <v>304</v>
      </c>
      <c r="J1092" s="88">
        <f t="shared" si="17"/>
        <v>9.7955555555555556</v>
      </c>
    </row>
    <row r="1093" spans="1:10" x14ac:dyDescent="0.2">
      <c r="A1093" s="94">
        <v>6070545</v>
      </c>
      <c r="B1093" s="93" t="s">
        <v>1090</v>
      </c>
      <c r="C1093" s="144">
        <v>116</v>
      </c>
      <c r="D1093" s="93" t="s">
        <v>82</v>
      </c>
      <c r="E1093" s="93" t="s">
        <v>32</v>
      </c>
      <c r="F1093" s="93">
        <v>151.25</v>
      </c>
      <c r="G1093" s="93">
        <v>38</v>
      </c>
      <c r="H1093" s="93">
        <v>2204.4699999999998</v>
      </c>
      <c r="I1093" s="88">
        <f>VLOOKUP(D1093,'MHO-Analyse'!$C$2:$D$11,2,TRUE)</f>
        <v>228</v>
      </c>
      <c r="J1093" s="88">
        <f t="shared" si="17"/>
        <v>7.3466666666666667</v>
      </c>
    </row>
    <row r="1094" spans="1:10" x14ac:dyDescent="0.2">
      <c r="A1094" s="94">
        <v>8364256</v>
      </c>
      <c r="B1094" s="93" t="s">
        <v>1091</v>
      </c>
      <c r="C1094" s="144">
        <v>116</v>
      </c>
      <c r="D1094" s="93" t="s">
        <v>20</v>
      </c>
      <c r="E1094" s="93" t="s">
        <v>65</v>
      </c>
      <c r="F1094" s="93">
        <v>1.32</v>
      </c>
      <c r="G1094" s="93">
        <v>0.62</v>
      </c>
      <c r="H1094" s="93">
        <v>9.0500000000000007</v>
      </c>
      <c r="I1094" s="88">
        <f>VLOOKUP(D1094,'MHO-Analyse'!$C$2:$D$11,2,TRUE)</f>
        <v>190</v>
      </c>
      <c r="J1094" s="88">
        <f t="shared" si="17"/>
        <v>6.1222222222222218</v>
      </c>
    </row>
    <row r="1095" spans="1:10" x14ac:dyDescent="0.2">
      <c r="A1095" s="94">
        <v>9253523</v>
      </c>
      <c r="B1095" s="93" t="s">
        <v>1092</v>
      </c>
      <c r="C1095" s="144">
        <v>116</v>
      </c>
      <c r="D1095" s="93" t="s">
        <v>12</v>
      </c>
      <c r="E1095" s="93" t="s">
        <v>32</v>
      </c>
      <c r="F1095" s="93">
        <v>0.49</v>
      </c>
      <c r="G1095" s="93">
        <v>1.61</v>
      </c>
      <c r="H1095" s="93">
        <v>53.93</v>
      </c>
      <c r="I1095" s="88">
        <f>VLOOKUP(D1095,'MHO-Analyse'!$C$2:$D$11,2,TRUE)</f>
        <v>254.6</v>
      </c>
      <c r="J1095" s="88">
        <f t="shared" si="17"/>
        <v>8.2037777777777769</v>
      </c>
    </row>
    <row r="1096" spans="1:10" x14ac:dyDescent="0.2">
      <c r="A1096" s="94">
        <v>9508526</v>
      </c>
      <c r="B1096" s="93" t="s">
        <v>1093</v>
      </c>
      <c r="C1096" s="144">
        <v>116</v>
      </c>
      <c r="D1096" s="93" t="s">
        <v>16</v>
      </c>
      <c r="E1096" s="93" t="s">
        <v>59</v>
      </c>
      <c r="F1096" s="93">
        <v>1.81</v>
      </c>
      <c r="G1096" s="93">
        <v>0.94</v>
      </c>
      <c r="H1096" s="93">
        <v>218.53</v>
      </c>
      <c r="I1096" s="88">
        <f>VLOOKUP(D1096,'MHO-Analyse'!$C$2:$D$11,2,TRUE)</f>
        <v>304</v>
      </c>
      <c r="J1096" s="88">
        <f t="shared" si="17"/>
        <v>9.7955555555555556</v>
      </c>
    </row>
    <row r="1097" spans="1:10" x14ac:dyDescent="0.2">
      <c r="A1097" s="94">
        <v>9841544</v>
      </c>
      <c r="B1097" s="93" t="s">
        <v>1094</v>
      </c>
      <c r="C1097" s="144">
        <v>116</v>
      </c>
      <c r="D1097" s="93" t="s">
        <v>16</v>
      </c>
      <c r="E1097" s="93" t="s">
        <v>32</v>
      </c>
      <c r="F1097" s="93">
        <v>15.56</v>
      </c>
      <c r="G1097" s="93">
        <v>3.26</v>
      </c>
      <c r="H1097" s="93">
        <v>3408.44</v>
      </c>
      <c r="I1097" s="88">
        <f>VLOOKUP(D1097,'MHO-Analyse'!$C$2:$D$11,2,TRUE)</f>
        <v>304</v>
      </c>
      <c r="J1097" s="88">
        <f t="shared" si="17"/>
        <v>9.7955555555555556</v>
      </c>
    </row>
    <row r="1098" spans="1:10" x14ac:dyDescent="0.2">
      <c r="A1098" s="94">
        <v>1254429</v>
      </c>
      <c r="B1098" s="93" t="s">
        <v>1095</v>
      </c>
      <c r="C1098" s="144">
        <v>115</v>
      </c>
      <c r="D1098" s="93" t="s">
        <v>79</v>
      </c>
      <c r="E1098" s="93" t="s">
        <v>32</v>
      </c>
      <c r="F1098" s="93">
        <v>2.27</v>
      </c>
      <c r="G1098" s="93">
        <v>8.8800000000000008</v>
      </c>
      <c r="H1098" s="93">
        <v>106.37</v>
      </c>
      <c r="I1098" s="88">
        <f>VLOOKUP(D1098,'MHO-Analyse'!$C$2:$D$11,2,TRUE)</f>
        <v>380</v>
      </c>
      <c r="J1098" s="88">
        <f t="shared" si="17"/>
        <v>12.138888888888889</v>
      </c>
    </row>
    <row r="1099" spans="1:10" x14ac:dyDescent="0.2">
      <c r="A1099" s="94">
        <v>2170065</v>
      </c>
      <c r="B1099" s="93" t="s">
        <v>1096</v>
      </c>
      <c r="C1099" s="144">
        <v>115</v>
      </c>
      <c r="D1099" s="93" t="s">
        <v>20</v>
      </c>
      <c r="E1099" s="93" t="s">
        <v>59</v>
      </c>
      <c r="F1099" s="93">
        <v>2.09</v>
      </c>
      <c r="G1099" s="93">
        <v>0.4</v>
      </c>
      <c r="H1099" s="93">
        <v>172.39</v>
      </c>
      <c r="I1099" s="88">
        <f>VLOOKUP(D1099,'MHO-Analyse'!$C$2:$D$11,2,TRUE)</f>
        <v>190</v>
      </c>
      <c r="J1099" s="88">
        <f t="shared" si="17"/>
        <v>6.0694444444444446</v>
      </c>
    </row>
    <row r="1100" spans="1:10" x14ac:dyDescent="0.2">
      <c r="A1100" s="94">
        <v>5002011</v>
      </c>
      <c r="B1100" s="93" t="s">
        <v>1097</v>
      </c>
      <c r="C1100" s="144">
        <v>115</v>
      </c>
      <c r="D1100" s="93" t="s">
        <v>20</v>
      </c>
      <c r="E1100" s="93" t="s">
        <v>59</v>
      </c>
      <c r="F1100" s="93">
        <v>1.35</v>
      </c>
      <c r="G1100" s="93">
        <v>0.16</v>
      </c>
      <c r="H1100" s="93">
        <v>19.899999999999999</v>
      </c>
      <c r="I1100" s="88">
        <f>VLOOKUP(D1100,'MHO-Analyse'!$C$2:$D$11,2,TRUE)</f>
        <v>190</v>
      </c>
      <c r="J1100" s="88">
        <f t="shared" si="17"/>
        <v>6.0694444444444446</v>
      </c>
    </row>
    <row r="1101" spans="1:10" x14ac:dyDescent="0.2">
      <c r="A1101" s="94">
        <v>5002605</v>
      </c>
      <c r="B1101" s="93" t="s">
        <v>1098</v>
      </c>
      <c r="C1101" s="144">
        <v>115</v>
      </c>
      <c r="D1101" s="93" t="s">
        <v>16</v>
      </c>
      <c r="E1101" s="93" t="s">
        <v>59</v>
      </c>
      <c r="F1101" s="93">
        <v>0.53</v>
      </c>
      <c r="G1101" s="93">
        <v>0.52</v>
      </c>
      <c r="H1101" s="93">
        <v>65.12</v>
      </c>
      <c r="I1101" s="88">
        <f>VLOOKUP(D1101,'MHO-Analyse'!$C$2:$D$11,2,TRUE)</f>
        <v>304</v>
      </c>
      <c r="J1101" s="88">
        <f t="shared" si="17"/>
        <v>9.7111111111111104</v>
      </c>
    </row>
    <row r="1102" spans="1:10" x14ac:dyDescent="0.2">
      <c r="A1102" s="94">
        <v>8020619</v>
      </c>
      <c r="B1102" s="93" t="s">
        <v>1099</v>
      </c>
      <c r="C1102" s="144">
        <v>115</v>
      </c>
      <c r="D1102" s="93" t="s">
        <v>20</v>
      </c>
      <c r="E1102" s="93" t="s">
        <v>32</v>
      </c>
      <c r="F1102" s="93">
        <v>435.55</v>
      </c>
      <c r="G1102" s="93">
        <v>43.5</v>
      </c>
      <c r="H1102" s="93">
        <v>4247.79</v>
      </c>
      <c r="I1102" s="88">
        <f>VLOOKUP(D1102,'MHO-Analyse'!$C$2:$D$11,2,TRUE)</f>
        <v>190</v>
      </c>
      <c r="J1102" s="88">
        <f t="shared" si="17"/>
        <v>6.0694444444444446</v>
      </c>
    </row>
    <row r="1103" spans="1:10" x14ac:dyDescent="0.2">
      <c r="A1103" s="94">
        <v>9253424</v>
      </c>
      <c r="B1103" s="93" t="s">
        <v>1100</v>
      </c>
      <c r="C1103" s="144">
        <v>115</v>
      </c>
      <c r="D1103" s="93" t="s">
        <v>12</v>
      </c>
      <c r="E1103" s="93" t="s">
        <v>32</v>
      </c>
      <c r="F1103" s="93">
        <v>1.05</v>
      </c>
      <c r="G1103" s="93">
        <v>2.4700000000000002</v>
      </c>
      <c r="H1103" s="93">
        <v>88.58</v>
      </c>
      <c r="I1103" s="88">
        <f>VLOOKUP(D1103,'MHO-Analyse'!$C$2:$D$11,2,TRUE)</f>
        <v>254.6</v>
      </c>
      <c r="J1103" s="88">
        <f t="shared" si="17"/>
        <v>8.1330555555555559</v>
      </c>
    </row>
    <row r="1104" spans="1:10" x14ac:dyDescent="0.2">
      <c r="A1104" s="94">
        <v>1165088</v>
      </c>
      <c r="B1104" s="93" t="s">
        <v>1101</v>
      </c>
      <c r="C1104" s="144">
        <v>114</v>
      </c>
      <c r="D1104" s="93" t="s">
        <v>9</v>
      </c>
      <c r="E1104" s="93" t="s">
        <v>32</v>
      </c>
      <c r="F1104" s="93">
        <v>2.39</v>
      </c>
      <c r="G1104" s="93">
        <v>2.92</v>
      </c>
      <c r="H1104" s="93">
        <v>85.79</v>
      </c>
      <c r="I1104" s="88">
        <f>VLOOKUP(D1104,'MHO-Analyse'!$C$2:$D$11,2,TRUE)</f>
        <v>380</v>
      </c>
      <c r="J1104" s="88">
        <f t="shared" si="17"/>
        <v>12.033333333333333</v>
      </c>
    </row>
    <row r="1105" spans="1:10" x14ac:dyDescent="0.2">
      <c r="A1105" s="94">
        <v>1210444</v>
      </c>
      <c r="B1105" s="93" t="s">
        <v>1102</v>
      </c>
      <c r="C1105" s="144">
        <v>114</v>
      </c>
      <c r="D1105" s="93" t="s">
        <v>79</v>
      </c>
      <c r="E1105" s="93" t="s">
        <v>59</v>
      </c>
      <c r="F1105" s="93">
        <v>0.37</v>
      </c>
      <c r="G1105" s="93">
        <v>0.42</v>
      </c>
      <c r="H1105" s="93">
        <v>35.020000000000003</v>
      </c>
      <c r="I1105" s="88">
        <f>VLOOKUP(D1105,'MHO-Analyse'!$C$2:$D$11,2,TRUE)</f>
        <v>380</v>
      </c>
      <c r="J1105" s="88">
        <f t="shared" si="17"/>
        <v>12.033333333333333</v>
      </c>
    </row>
    <row r="1106" spans="1:10" x14ac:dyDescent="0.2">
      <c r="A1106" s="94">
        <v>2105006</v>
      </c>
      <c r="B1106" s="93" t="s">
        <v>1103</v>
      </c>
      <c r="C1106" s="144">
        <v>114</v>
      </c>
      <c r="D1106" s="93" t="s">
        <v>41</v>
      </c>
      <c r="E1106" s="93" t="s">
        <v>59</v>
      </c>
      <c r="F1106" s="93">
        <v>2.57</v>
      </c>
      <c r="G1106" s="93">
        <v>0.7</v>
      </c>
      <c r="H1106" s="93">
        <v>384.71</v>
      </c>
      <c r="I1106" s="88">
        <f>VLOOKUP(D1106,'MHO-Analyse'!$C$2:$D$11,2,TRUE)</f>
        <v>205.2</v>
      </c>
      <c r="J1106" s="88">
        <f t="shared" si="17"/>
        <v>6.4980000000000002</v>
      </c>
    </row>
    <row r="1107" spans="1:10" x14ac:dyDescent="0.2">
      <c r="A1107" s="94">
        <v>2540732</v>
      </c>
      <c r="B1107" s="93" t="s">
        <v>1104</v>
      </c>
      <c r="C1107" s="144">
        <v>114</v>
      </c>
      <c r="D1107" s="93" t="s">
        <v>41</v>
      </c>
      <c r="E1107" s="93" t="s">
        <v>65</v>
      </c>
      <c r="F1107" s="93">
        <v>2.54</v>
      </c>
      <c r="G1107" s="93">
        <v>0.5</v>
      </c>
      <c r="H1107" s="93">
        <v>109.08</v>
      </c>
      <c r="I1107" s="88">
        <f>VLOOKUP(D1107,'MHO-Analyse'!$C$2:$D$11,2,TRUE)</f>
        <v>205.2</v>
      </c>
      <c r="J1107" s="88">
        <f t="shared" si="17"/>
        <v>6.4980000000000002</v>
      </c>
    </row>
    <row r="1108" spans="1:10" x14ac:dyDescent="0.2">
      <c r="A1108" s="94">
        <v>3396092</v>
      </c>
      <c r="B1108" s="93" t="s">
        <v>1105</v>
      </c>
      <c r="C1108" s="144">
        <v>114</v>
      </c>
      <c r="D1108" s="93" t="s">
        <v>20</v>
      </c>
      <c r="E1108" s="93" t="s">
        <v>32</v>
      </c>
      <c r="F1108" s="93">
        <v>11.25</v>
      </c>
      <c r="G1108" s="93">
        <v>2.14</v>
      </c>
      <c r="H1108" s="93">
        <v>1044.95</v>
      </c>
      <c r="I1108" s="88">
        <f>VLOOKUP(D1108,'MHO-Analyse'!$C$2:$D$11,2,TRUE)</f>
        <v>190</v>
      </c>
      <c r="J1108" s="88">
        <f t="shared" si="17"/>
        <v>6.0166666666666666</v>
      </c>
    </row>
    <row r="1109" spans="1:10" x14ac:dyDescent="0.2">
      <c r="A1109" s="94">
        <v>3521056</v>
      </c>
      <c r="B1109" s="93" t="s">
        <v>1106</v>
      </c>
      <c r="C1109" s="144">
        <v>114</v>
      </c>
      <c r="D1109" s="93" t="s">
        <v>16</v>
      </c>
      <c r="E1109" s="93" t="s">
        <v>59</v>
      </c>
      <c r="F1109" s="93">
        <v>0.26</v>
      </c>
      <c r="G1109" s="93">
        <v>0.3</v>
      </c>
      <c r="H1109" s="93">
        <v>11.92</v>
      </c>
      <c r="I1109" s="88">
        <f>VLOOKUP(D1109,'MHO-Analyse'!$C$2:$D$11,2,TRUE)</f>
        <v>304</v>
      </c>
      <c r="J1109" s="88">
        <f t="shared" si="17"/>
        <v>9.6266666666666669</v>
      </c>
    </row>
    <row r="1110" spans="1:10" x14ac:dyDescent="0.2">
      <c r="A1110" s="94">
        <v>9254848</v>
      </c>
      <c r="B1110" s="93" t="s">
        <v>1107</v>
      </c>
      <c r="C1110" s="144">
        <v>114</v>
      </c>
      <c r="D1110" s="93" t="s">
        <v>12</v>
      </c>
      <c r="E1110" s="93" t="s">
        <v>10</v>
      </c>
      <c r="F1110" s="93">
        <v>18.2</v>
      </c>
      <c r="G1110" s="93">
        <v>16.350000000000001</v>
      </c>
      <c r="H1110" s="93">
        <v>1871.54</v>
      </c>
      <c r="I1110" s="88">
        <f>VLOOKUP(D1110,'MHO-Analyse'!$C$2:$D$11,2,TRUE)</f>
        <v>254.6</v>
      </c>
      <c r="J1110" s="88">
        <f t="shared" si="17"/>
        <v>8.0623333333333331</v>
      </c>
    </row>
    <row r="1111" spans="1:10" x14ac:dyDescent="0.2">
      <c r="A1111" s="94">
        <v>9255059</v>
      </c>
      <c r="B1111" s="93" t="s">
        <v>1108</v>
      </c>
      <c r="C1111" s="144">
        <v>114</v>
      </c>
      <c r="D1111" s="93" t="s">
        <v>12</v>
      </c>
      <c r="E1111" s="93" t="s">
        <v>10</v>
      </c>
      <c r="F1111" s="93">
        <v>0.14000000000000001</v>
      </c>
      <c r="G1111" s="93">
        <v>0.54</v>
      </c>
      <c r="H1111" s="93">
        <v>267.33</v>
      </c>
      <c r="I1111" s="88">
        <f>VLOOKUP(D1111,'MHO-Analyse'!$C$2:$D$11,2,TRUE)</f>
        <v>254.6</v>
      </c>
      <c r="J1111" s="88">
        <f t="shared" si="17"/>
        <v>8.0623333333333331</v>
      </c>
    </row>
    <row r="1112" spans="1:10" x14ac:dyDescent="0.2">
      <c r="A1112" s="94">
        <v>9806793</v>
      </c>
      <c r="B1112" s="93" t="s">
        <v>1109</v>
      </c>
      <c r="C1112" s="144">
        <v>114</v>
      </c>
      <c r="D1112" s="93" t="s">
        <v>16</v>
      </c>
      <c r="E1112" s="93" t="s">
        <v>59</v>
      </c>
      <c r="F1112" s="93">
        <v>0</v>
      </c>
      <c r="G1112" s="93">
        <v>0</v>
      </c>
      <c r="H1112" s="93">
        <v>243.36</v>
      </c>
      <c r="I1112" s="88">
        <f>VLOOKUP(D1112,'MHO-Analyse'!$C$2:$D$11,2,TRUE)</f>
        <v>304</v>
      </c>
      <c r="J1112" s="88">
        <f t="shared" si="17"/>
        <v>9.6266666666666669</v>
      </c>
    </row>
    <row r="1113" spans="1:10" x14ac:dyDescent="0.2">
      <c r="A1113" s="94">
        <v>2108423</v>
      </c>
      <c r="B1113" s="93" t="s">
        <v>1110</v>
      </c>
      <c r="C1113" s="144">
        <v>113</v>
      </c>
      <c r="D1113" s="93" t="s">
        <v>16</v>
      </c>
      <c r="E1113" s="93" t="s">
        <v>65</v>
      </c>
      <c r="F1113" s="93">
        <v>6.95</v>
      </c>
      <c r="G1113" s="93">
        <v>0.72</v>
      </c>
      <c r="H1113" s="93">
        <v>119.05</v>
      </c>
      <c r="I1113" s="88">
        <f>VLOOKUP(D1113,'MHO-Analyse'!$C$2:$D$11,2,TRUE)</f>
        <v>304</v>
      </c>
      <c r="J1113" s="88">
        <f t="shared" si="17"/>
        <v>9.5422222222222217</v>
      </c>
    </row>
    <row r="1114" spans="1:10" x14ac:dyDescent="0.2">
      <c r="A1114" s="94">
        <v>4510053</v>
      </c>
      <c r="B1114" s="93" t="s">
        <v>1111</v>
      </c>
      <c r="C1114" s="144">
        <v>113</v>
      </c>
      <c r="D1114" s="93" t="s">
        <v>41</v>
      </c>
      <c r="E1114" s="93" t="s">
        <v>59</v>
      </c>
      <c r="F1114" s="93">
        <v>0.71</v>
      </c>
      <c r="G1114" s="93">
        <v>0.45</v>
      </c>
      <c r="H1114" s="93">
        <v>128.71</v>
      </c>
      <c r="I1114" s="88">
        <f>VLOOKUP(D1114,'MHO-Analyse'!$C$2:$D$11,2,TRUE)</f>
        <v>205.2</v>
      </c>
      <c r="J1114" s="88">
        <f t="shared" si="17"/>
        <v>6.4409999999999998</v>
      </c>
    </row>
    <row r="1115" spans="1:10" x14ac:dyDescent="0.2">
      <c r="A1115" s="94">
        <v>5510054</v>
      </c>
      <c r="B1115" s="93" t="s">
        <v>1112</v>
      </c>
      <c r="C1115" s="144">
        <v>113</v>
      </c>
      <c r="D1115" s="93" t="s">
        <v>16</v>
      </c>
      <c r="E1115" s="93" t="s">
        <v>32</v>
      </c>
      <c r="F1115" s="93">
        <v>62.1</v>
      </c>
      <c r="G1115" s="93">
        <v>58.83</v>
      </c>
      <c r="H1115" s="93">
        <v>4594.66</v>
      </c>
      <c r="I1115" s="88">
        <f>VLOOKUP(D1115,'MHO-Analyse'!$C$2:$D$11,2,TRUE)</f>
        <v>304</v>
      </c>
      <c r="J1115" s="88">
        <f t="shared" si="17"/>
        <v>9.5422222222222217</v>
      </c>
    </row>
    <row r="1116" spans="1:10" x14ac:dyDescent="0.2">
      <c r="A1116" s="94">
        <v>5635611</v>
      </c>
      <c r="B1116" s="93" t="s">
        <v>1113</v>
      </c>
      <c r="C1116" s="144">
        <v>113</v>
      </c>
      <c r="D1116" s="93" t="s">
        <v>16</v>
      </c>
      <c r="E1116" s="93" t="s">
        <v>59</v>
      </c>
      <c r="F1116" s="93">
        <v>1.4</v>
      </c>
      <c r="G1116" s="93">
        <v>6.1</v>
      </c>
      <c r="H1116" s="93">
        <v>1188.04</v>
      </c>
      <c r="I1116" s="88">
        <f>VLOOKUP(D1116,'MHO-Analyse'!$C$2:$D$11,2,TRUE)</f>
        <v>304</v>
      </c>
      <c r="J1116" s="88">
        <f t="shared" si="17"/>
        <v>9.5422222222222217</v>
      </c>
    </row>
    <row r="1117" spans="1:10" x14ac:dyDescent="0.2">
      <c r="A1117" s="94">
        <v>6002265</v>
      </c>
      <c r="B1117" s="93" t="s">
        <v>698</v>
      </c>
      <c r="C1117" s="144">
        <v>113</v>
      </c>
      <c r="D1117" s="93" t="s">
        <v>20</v>
      </c>
      <c r="E1117" s="93" t="s">
        <v>32</v>
      </c>
      <c r="F1117" s="93">
        <v>208</v>
      </c>
      <c r="G1117" s="93">
        <v>29</v>
      </c>
      <c r="H1117" s="93">
        <v>2780.88</v>
      </c>
      <c r="I1117" s="88">
        <f>VLOOKUP(D1117,'MHO-Analyse'!$C$2:$D$11,2,TRUE)</f>
        <v>190</v>
      </c>
      <c r="J1117" s="88">
        <f t="shared" si="17"/>
        <v>5.9638888888888886</v>
      </c>
    </row>
    <row r="1118" spans="1:10" x14ac:dyDescent="0.2">
      <c r="A1118" s="94">
        <v>6090275</v>
      </c>
      <c r="B1118" s="93" t="s">
        <v>1114</v>
      </c>
      <c r="C1118" s="144">
        <v>113</v>
      </c>
      <c r="D1118" s="93" t="s">
        <v>20</v>
      </c>
      <c r="E1118" s="93" t="s">
        <v>59</v>
      </c>
      <c r="F1118" s="93">
        <v>100.12</v>
      </c>
      <c r="G1118" s="93">
        <v>13.76</v>
      </c>
      <c r="H1118" s="93">
        <v>774.93</v>
      </c>
      <c r="I1118" s="88">
        <f>VLOOKUP(D1118,'MHO-Analyse'!$C$2:$D$11,2,TRUE)</f>
        <v>190</v>
      </c>
      <c r="J1118" s="88">
        <f t="shared" si="17"/>
        <v>5.9638888888888886</v>
      </c>
    </row>
    <row r="1119" spans="1:10" x14ac:dyDescent="0.2">
      <c r="A1119" s="94">
        <v>6321906</v>
      </c>
      <c r="B1119" s="93" t="s">
        <v>1115</v>
      </c>
      <c r="C1119" s="144">
        <v>113</v>
      </c>
      <c r="D1119" s="93" t="s">
        <v>82</v>
      </c>
      <c r="E1119" s="93" t="s">
        <v>32</v>
      </c>
      <c r="F1119" s="93">
        <v>217.35</v>
      </c>
      <c r="G1119" s="93">
        <v>11.9</v>
      </c>
      <c r="H1119" s="93">
        <v>3172.59</v>
      </c>
      <c r="I1119" s="88">
        <f>VLOOKUP(D1119,'MHO-Analyse'!$C$2:$D$11,2,TRUE)</f>
        <v>228</v>
      </c>
      <c r="J1119" s="88">
        <f t="shared" si="17"/>
        <v>7.1566666666666663</v>
      </c>
    </row>
    <row r="1120" spans="1:10" x14ac:dyDescent="0.2">
      <c r="A1120" s="94">
        <v>7011238</v>
      </c>
      <c r="B1120" s="93" t="s">
        <v>1116</v>
      </c>
      <c r="C1120" s="144">
        <v>113</v>
      </c>
      <c r="D1120" s="93" t="s">
        <v>82</v>
      </c>
      <c r="E1120" s="93" t="s">
        <v>65</v>
      </c>
      <c r="F1120" s="93">
        <v>65.61</v>
      </c>
      <c r="G1120" s="93">
        <v>17.899999999999999</v>
      </c>
      <c r="H1120" s="93">
        <v>1056.19</v>
      </c>
      <c r="I1120" s="88">
        <f>VLOOKUP(D1120,'MHO-Analyse'!$C$2:$D$11,2,TRUE)</f>
        <v>228</v>
      </c>
      <c r="J1120" s="88">
        <f t="shared" si="17"/>
        <v>7.1566666666666663</v>
      </c>
    </row>
    <row r="1121" spans="1:10" x14ac:dyDescent="0.2">
      <c r="A1121" s="94">
        <v>8362643</v>
      </c>
      <c r="B1121" s="93" t="s">
        <v>1117</v>
      </c>
      <c r="C1121" s="144">
        <v>113</v>
      </c>
      <c r="D1121" s="93" t="s">
        <v>20</v>
      </c>
      <c r="E1121" s="93" t="s">
        <v>59</v>
      </c>
      <c r="F1121" s="93">
        <v>12.69</v>
      </c>
      <c r="G1121" s="93">
        <v>2.58</v>
      </c>
      <c r="H1121" s="93">
        <v>670.83</v>
      </c>
      <c r="I1121" s="88">
        <f>VLOOKUP(D1121,'MHO-Analyse'!$C$2:$D$11,2,TRUE)</f>
        <v>190</v>
      </c>
      <c r="J1121" s="88">
        <f t="shared" si="17"/>
        <v>5.9638888888888886</v>
      </c>
    </row>
    <row r="1122" spans="1:10" x14ac:dyDescent="0.2">
      <c r="A1122" s="94">
        <v>2200106</v>
      </c>
      <c r="B1122" s="93" t="s">
        <v>1118</v>
      </c>
      <c r="C1122" s="144">
        <v>112</v>
      </c>
      <c r="D1122" s="93" t="s">
        <v>41</v>
      </c>
      <c r="E1122" s="93" t="s">
        <v>65</v>
      </c>
      <c r="F1122" s="93">
        <v>6.75</v>
      </c>
      <c r="G1122" s="93">
        <v>0.88</v>
      </c>
      <c r="H1122" s="93">
        <v>78.400000000000006</v>
      </c>
      <c r="I1122" s="88">
        <f>VLOOKUP(D1122,'MHO-Analyse'!$C$2:$D$11,2,TRUE)</f>
        <v>205.2</v>
      </c>
      <c r="J1122" s="88">
        <f t="shared" si="17"/>
        <v>6.3839999999999995</v>
      </c>
    </row>
    <row r="1123" spans="1:10" x14ac:dyDescent="0.2">
      <c r="A1123" s="94">
        <v>2225042</v>
      </c>
      <c r="B1123" s="93" t="s">
        <v>1119</v>
      </c>
      <c r="C1123" s="144">
        <v>112</v>
      </c>
      <c r="D1123" s="93" t="s">
        <v>16</v>
      </c>
      <c r="E1123" s="93" t="s">
        <v>32</v>
      </c>
      <c r="F1123" s="93">
        <v>13.66</v>
      </c>
      <c r="G1123" s="93">
        <v>5.14</v>
      </c>
      <c r="H1123" s="93">
        <v>215.49</v>
      </c>
      <c r="I1123" s="88">
        <f>VLOOKUP(D1123,'MHO-Analyse'!$C$2:$D$11,2,TRUE)</f>
        <v>304</v>
      </c>
      <c r="J1123" s="88">
        <f t="shared" si="17"/>
        <v>9.4577777777777783</v>
      </c>
    </row>
    <row r="1124" spans="1:10" x14ac:dyDescent="0.2">
      <c r="A1124" s="94">
        <v>3020036</v>
      </c>
      <c r="B1124" s="93" t="s">
        <v>1120</v>
      </c>
      <c r="C1124" s="144">
        <v>112</v>
      </c>
      <c r="D1124" s="93" t="s">
        <v>41</v>
      </c>
      <c r="E1124" s="93" t="s">
        <v>59</v>
      </c>
      <c r="F1124" s="93">
        <v>7.39</v>
      </c>
      <c r="G1124" s="93">
        <v>0.3</v>
      </c>
      <c r="H1124" s="93">
        <v>32.82</v>
      </c>
      <c r="I1124" s="88">
        <f>VLOOKUP(D1124,'MHO-Analyse'!$C$2:$D$11,2,TRUE)</f>
        <v>205.2</v>
      </c>
      <c r="J1124" s="88">
        <f t="shared" si="17"/>
        <v>6.3839999999999995</v>
      </c>
    </row>
    <row r="1125" spans="1:10" x14ac:dyDescent="0.2">
      <c r="A1125" s="94">
        <v>3025891</v>
      </c>
      <c r="B1125" s="93" t="s">
        <v>1121</v>
      </c>
      <c r="C1125" s="144">
        <v>112</v>
      </c>
      <c r="D1125" s="93" t="s">
        <v>16</v>
      </c>
      <c r="E1125" s="93" t="s">
        <v>59</v>
      </c>
      <c r="F1125" s="93">
        <v>31.9</v>
      </c>
      <c r="G1125" s="93">
        <v>0.89</v>
      </c>
      <c r="H1125" s="93">
        <v>197.11</v>
      </c>
      <c r="I1125" s="88">
        <f>VLOOKUP(D1125,'MHO-Analyse'!$C$2:$D$11,2,TRUE)</f>
        <v>304</v>
      </c>
      <c r="J1125" s="88">
        <f t="shared" si="17"/>
        <v>9.4577777777777783</v>
      </c>
    </row>
    <row r="1126" spans="1:10" x14ac:dyDescent="0.2">
      <c r="A1126" s="94">
        <v>3300344</v>
      </c>
      <c r="B1126" s="93" t="s">
        <v>1122</v>
      </c>
      <c r="C1126" s="144">
        <v>112</v>
      </c>
      <c r="D1126" s="93" t="s">
        <v>9</v>
      </c>
      <c r="E1126" s="93" t="s">
        <v>32</v>
      </c>
      <c r="F1126" s="93">
        <v>42.8</v>
      </c>
      <c r="G1126" s="93">
        <v>54</v>
      </c>
      <c r="H1126" s="93">
        <v>2241.3000000000002</v>
      </c>
      <c r="I1126" s="88">
        <f>VLOOKUP(D1126,'MHO-Analyse'!$C$2:$D$11,2,TRUE)</f>
        <v>380</v>
      </c>
      <c r="J1126" s="88">
        <f t="shared" si="17"/>
        <v>11.822222222222223</v>
      </c>
    </row>
    <row r="1127" spans="1:10" x14ac:dyDescent="0.2">
      <c r="A1127" s="94">
        <v>3401821</v>
      </c>
      <c r="B1127" s="93" t="s">
        <v>531</v>
      </c>
      <c r="C1127" s="144">
        <v>112</v>
      </c>
      <c r="D1127" s="93" t="s">
        <v>20</v>
      </c>
      <c r="E1127" s="93" t="s">
        <v>32</v>
      </c>
      <c r="F1127" s="93">
        <v>32</v>
      </c>
      <c r="G1127" s="93">
        <v>3.3</v>
      </c>
      <c r="H1127" s="93">
        <v>2264.9</v>
      </c>
      <c r="I1127" s="88">
        <f>VLOOKUP(D1127,'MHO-Analyse'!$C$2:$D$11,2,TRUE)</f>
        <v>190</v>
      </c>
      <c r="J1127" s="88">
        <f t="shared" si="17"/>
        <v>5.9111111111111114</v>
      </c>
    </row>
    <row r="1128" spans="1:10" x14ac:dyDescent="0.2">
      <c r="A1128" s="94">
        <v>6320028</v>
      </c>
      <c r="B1128" s="93" t="s">
        <v>1123</v>
      </c>
      <c r="C1128" s="144">
        <v>112</v>
      </c>
      <c r="D1128" s="93" t="s">
        <v>82</v>
      </c>
      <c r="E1128" s="93" t="s">
        <v>59</v>
      </c>
      <c r="F1128" s="93">
        <v>63</v>
      </c>
      <c r="G1128" s="93">
        <v>4.5</v>
      </c>
      <c r="H1128" s="93">
        <v>972.13</v>
      </c>
      <c r="I1128" s="88">
        <f>VLOOKUP(D1128,'MHO-Analyse'!$C$2:$D$11,2,TRUE)</f>
        <v>228</v>
      </c>
      <c r="J1128" s="88">
        <f t="shared" si="17"/>
        <v>7.0933333333333337</v>
      </c>
    </row>
    <row r="1129" spans="1:10" x14ac:dyDescent="0.2">
      <c r="A1129" s="94">
        <v>8356039</v>
      </c>
      <c r="B1129" s="93" t="s">
        <v>1124</v>
      </c>
      <c r="C1129" s="144">
        <v>112</v>
      </c>
      <c r="D1129" s="93" t="s">
        <v>41</v>
      </c>
      <c r="E1129" s="93" t="s">
        <v>32</v>
      </c>
      <c r="F1129" s="93">
        <v>2.88</v>
      </c>
      <c r="G1129" s="93">
        <v>0.89</v>
      </c>
      <c r="H1129" s="93">
        <v>2218.89</v>
      </c>
      <c r="I1129" s="88">
        <f>VLOOKUP(D1129,'MHO-Analyse'!$C$2:$D$11,2,TRUE)</f>
        <v>205.2</v>
      </c>
      <c r="J1129" s="88">
        <f t="shared" si="17"/>
        <v>6.3839999999999995</v>
      </c>
    </row>
    <row r="1130" spans="1:10" x14ac:dyDescent="0.2">
      <c r="A1130" s="94">
        <v>9254905</v>
      </c>
      <c r="B1130" s="93" t="s">
        <v>324</v>
      </c>
      <c r="C1130" s="144">
        <v>112</v>
      </c>
      <c r="D1130" s="93" t="s">
        <v>12</v>
      </c>
      <c r="E1130" s="93" t="s">
        <v>10</v>
      </c>
      <c r="F1130" s="93">
        <v>3</v>
      </c>
      <c r="G1130" s="93">
        <v>1.1499999999999999</v>
      </c>
      <c r="H1130" s="93">
        <v>1478.5</v>
      </c>
      <c r="I1130" s="88">
        <f>VLOOKUP(D1130,'MHO-Analyse'!$C$2:$D$11,2,TRUE)</f>
        <v>254.6</v>
      </c>
      <c r="J1130" s="88">
        <f t="shared" si="17"/>
        <v>7.9208888888888893</v>
      </c>
    </row>
    <row r="1131" spans="1:10" x14ac:dyDescent="0.2">
      <c r="A1131" s="94">
        <v>3521386</v>
      </c>
      <c r="B1131" s="93" t="s">
        <v>1125</v>
      </c>
      <c r="C1131" s="144">
        <v>111</v>
      </c>
      <c r="D1131" s="93" t="s">
        <v>16</v>
      </c>
      <c r="E1131" s="93" t="s">
        <v>32</v>
      </c>
      <c r="F1131" s="93">
        <v>0.4</v>
      </c>
      <c r="G1131" s="93">
        <v>2.08</v>
      </c>
      <c r="H1131" s="93">
        <v>135.69999999999999</v>
      </c>
      <c r="I1131" s="88">
        <f>VLOOKUP(D1131,'MHO-Analyse'!$C$2:$D$11,2,TRUE)</f>
        <v>304</v>
      </c>
      <c r="J1131" s="88">
        <f t="shared" si="17"/>
        <v>9.3733333333333331</v>
      </c>
    </row>
    <row r="1132" spans="1:10" x14ac:dyDescent="0.2">
      <c r="A1132" s="94">
        <v>5110721</v>
      </c>
      <c r="B1132" s="93" t="s">
        <v>1126</v>
      </c>
      <c r="C1132" s="144">
        <v>111</v>
      </c>
      <c r="D1132" s="93" t="s">
        <v>41</v>
      </c>
      <c r="E1132" s="93" t="s">
        <v>59</v>
      </c>
      <c r="F1132" s="93">
        <v>0.09</v>
      </c>
      <c r="G1132" s="93">
        <v>0.04</v>
      </c>
      <c r="H1132" s="93">
        <v>49.23</v>
      </c>
      <c r="I1132" s="88">
        <f>VLOOKUP(D1132,'MHO-Analyse'!$C$2:$D$11,2,TRUE)</f>
        <v>205.2</v>
      </c>
      <c r="J1132" s="88">
        <f t="shared" si="17"/>
        <v>6.3269999999999991</v>
      </c>
    </row>
    <row r="1133" spans="1:10" x14ac:dyDescent="0.2">
      <c r="A1133" s="94">
        <v>5600248</v>
      </c>
      <c r="B1133" s="93" t="s">
        <v>1127</v>
      </c>
      <c r="C1133" s="144">
        <v>111</v>
      </c>
      <c r="D1133" s="93" t="s">
        <v>79</v>
      </c>
      <c r="E1133" s="93" t="s">
        <v>10</v>
      </c>
      <c r="F1133" s="93">
        <v>5.2</v>
      </c>
      <c r="G1133" s="93">
        <v>9.3800000000000008</v>
      </c>
      <c r="H1133" s="93">
        <v>1519.98</v>
      </c>
      <c r="I1133" s="88">
        <f>VLOOKUP(D1133,'MHO-Analyse'!$C$2:$D$11,2,TRUE)</f>
        <v>380</v>
      </c>
      <c r="J1133" s="88">
        <f t="shared" si="17"/>
        <v>11.716666666666667</v>
      </c>
    </row>
    <row r="1134" spans="1:10" x14ac:dyDescent="0.2">
      <c r="A1134" s="94">
        <v>7011218</v>
      </c>
      <c r="B1134" s="93" t="s">
        <v>1128</v>
      </c>
      <c r="C1134" s="144">
        <v>111</v>
      </c>
      <c r="D1134" s="93" t="s">
        <v>82</v>
      </c>
      <c r="E1134" s="93" t="s">
        <v>65</v>
      </c>
      <c r="F1134" s="93">
        <v>106.2</v>
      </c>
      <c r="G1134" s="93">
        <v>17.899999999999999</v>
      </c>
      <c r="H1134" s="93">
        <v>836.03</v>
      </c>
      <c r="I1134" s="88">
        <f>VLOOKUP(D1134,'MHO-Analyse'!$C$2:$D$11,2,TRUE)</f>
        <v>228</v>
      </c>
      <c r="J1134" s="88">
        <f t="shared" si="17"/>
        <v>7.03</v>
      </c>
    </row>
    <row r="1135" spans="1:10" x14ac:dyDescent="0.2">
      <c r="A1135" s="94">
        <v>7011596</v>
      </c>
      <c r="B1135" s="93" t="s">
        <v>142</v>
      </c>
      <c r="C1135" s="144">
        <v>111</v>
      </c>
      <c r="D1135" s="93" t="s">
        <v>82</v>
      </c>
      <c r="E1135" s="93" t="s">
        <v>65</v>
      </c>
      <c r="F1135" s="93">
        <v>217.34</v>
      </c>
      <c r="G1135" s="93">
        <v>27</v>
      </c>
      <c r="H1135" s="93">
        <v>1499.45</v>
      </c>
      <c r="I1135" s="88">
        <f>VLOOKUP(D1135,'MHO-Analyse'!$C$2:$D$11,2,TRUE)</f>
        <v>228</v>
      </c>
      <c r="J1135" s="88">
        <f t="shared" si="17"/>
        <v>7.03</v>
      </c>
    </row>
    <row r="1136" spans="1:10" x14ac:dyDescent="0.2">
      <c r="A1136" s="94">
        <v>9253039</v>
      </c>
      <c r="B1136" s="93" t="s">
        <v>1129</v>
      </c>
      <c r="C1136" s="144">
        <v>111</v>
      </c>
      <c r="D1136" s="93" t="s">
        <v>12</v>
      </c>
      <c r="E1136" s="93" t="s">
        <v>32</v>
      </c>
      <c r="F1136" s="93">
        <v>1.81</v>
      </c>
      <c r="G1136" s="93">
        <v>3.44</v>
      </c>
      <c r="H1136" s="93">
        <v>276.44</v>
      </c>
      <c r="I1136" s="88">
        <f>VLOOKUP(D1136,'MHO-Analyse'!$C$2:$D$11,2,TRUE)</f>
        <v>254.6</v>
      </c>
      <c r="J1136" s="88">
        <f t="shared" si="17"/>
        <v>7.8501666666666665</v>
      </c>
    </row>
    <row r="1137" spans="1:10" x14ac:dyDescent="0.2">
      <c r="A1137" s="94">
        <v>9403048</v>
      </c>
      <c r="B1137" s="93" t="s">
        <v>1130</v>
      </c>
      <c r="C1137" s="144">
        <v>111</v>
      </c>
      <c r="D1137" s="93" t="s">
        <v>9</v>
      </c>
      <c r="E1137" s="93" t="s">
        <v>32</v>
      </c>
      <c r="F1137" s="93">
        <v>0.84</v>
      </c>
      <c r="G1137" s="93">
        <v>0.84</v>
      </c>
      <c r="H1137" s="93">
        <v>55.29</v>
      </c>
      <c r="I1137" s="88">
        <f>VLOOKUP(D1137,'MHO-Analyse'!$C$2:$D$11,2,TRUE)</f>
        <v>380</v>
      </c>
      <c r="J1137" s="88">
        <f t="shared" si="17"/>
        <v>11.716666666666667</v>
      </c>
    </row>
    <row r="1138" spans="1:10" x14ac:dyDescent="0.2">
      <c r="A1138" s="94">
        <v>9990204</v>
      </c>
      <c r="B1138" s="93" t="s">
        <v>1131</v>
      </c>
      <c r="C1138" s="144">
        <v>111</v>
      </c>
      <c r="D1138" s="93" t="s">
        <v>16</v>
      </c>
      <c r="E1138" s="93" t="s">
        <v>65</v>
      </c>
      <c r="F1138" s="93">
        <v>1.32</v>
      </c>
      <c r="G1138" s="93">
        <v>0.08</v>
      </c>
      <c r="H1138" s="93">
        <v>35.24</v>
      </c>
      <c r="I1138" s="88">
        <f>VLOOKUP(D1138,'MHO-Analyse'!$C$2:$D$11,2,TRUE)</f>
        <v>304</v>
      </c>
      <c r="J1138" s="88">
        <f t="shared" si="17"/>
        <v>9.3733333333333331</v>
      </c>
    </row>
    <row r="1139" spans="1:10" x14ac:dyDescent="0.2">
      <c r="A1139" s="94">
        <v>2096713</v>
      </c>
      <c r="B1139" s="93" t="s">
        <v>1132</v>
      </c>
      <c r="C1139" s="144">
        <v>110</v>
      </c>
      <c r="D1139" s="93" t="s">
        <v>16</v>
      </c>
      <c r="E1139" s="93" t="s">
        <v>59</v>
      </c>
      <c r="F1139" s="93">
        <v>6.2</v>
      </c>
      <c r="G1139" s="93">
        <v>6.24</v>
      </c>
      <c r="H1139" s="93">
        <v>1027.21</v>
      </c>
      <c r="I1139" s="88">
        <f>VLOOKUP(D1139,'MHO-Analyse'!$C$2:$D$11,2,TRUE)</f>
        <v>304</v>
      </c>
      <c r="J1139" s="88">
        <f t="shared" si="17"/>
        <v>9.2888888888888896</v>
      </c>
    </row>
    <row r="1140" spans="1:10" x14ac:dyDescent="0.2">
      <c r="A1140" s="94">
        <v>2294745</v>
      </c>
      <c r="B1140" s="93" t="s">
        <v>1133</v>
      </c>
      <c r="C1140" s="144">
        <v>110</v>
      </c>
      <c r="D1140" s="93" t="s">
        <v>20</v>
      </c>
      <c r="E1140" s="93" t="s">
        <v>59</v>
      </c>
      <c r="F1140" s="93">
        <v>3.11</v>
      </c>
      <c r="G1140" s="93">
        <v>0.34</v>
      </c>
      <c r="H1140" s="93">
        <v>45.42</v>
      </c>
      <c r="I1140" s="88">
        <f>VLOOKUP(D1140,'MHO-Analyse'!$C$2:$D$11,2,TRUE)</f>
        <v>190</v>
      </c>
      <c r="J1140" s="88">
        <f t="shared" si="17"/>
        <v>5.8055555555555554</v>
      </c>
    </row>
    <row r="1141" spans="1:10" x14ac:dyDescent="0.2">
      <c r="A1141" s="94">
        <v>3395003</v>
      </c>
      <c r="B1141" s="93" t="s">
        <v>1134</v>
      </c>
      <c r="C1141" s="144">
        <v>110</v>
      </c>
      <c r="D1141" s="93" t="s">
        <v>41</v>
      </c>
      <c r="E1141" s="93" t="s">
        <v>32</v>
      </c>
      <c r="F1141" s="93">
        <v>10.66</v>
      </c>
      <c r="G1141" s="93">
        <v>0.96</v>
      </c>
      <c r="H1141" s="93">
        <v>925.6</v>
      </c>
      <c r="I1141" s="88">
        <f>VLOOKUP(D1141,'MHO-Analyse'!$C$2:$D$11,2,TRUE)</f>
        <v>205.2</v>
      </c>
      <c r="J1141" s="88">
        <f t="shared" si="17"/>
        <v>6.27</v>
      </c>
    </row>
    <row r="1142" spans="1:10" x14ac:dyDescent="0.2">
      <c r="A1142" s="94">
        <v>6321927</v>
      </c>
      <c r="B1142" s="93" t="s">
        <v>1135</v>
      </c>
      <c r="C1142" s="144">
        <v>110</v>
      </c>
      <c r="D1142" s="93" t="s">
        <v>82</v>
      </c>
      <c r="E1142" s="93" t="s">
        <v>59</v>
      </c>
      <c r="F1142" s="93">
        <v>3.88</v>
      </c>
      <c r="G1142" s="93">
        <v>1.66</v>
      </c>
      <c r="H1142" s="93">
        <v>647.72</v>
      </c>
      <c r="I1142" s="88">
        <f>VLOOKUP(D1142,'MHO-Analyse'!$C$2:$D$11,2,TRUE)</f>
        <v>228</v>
      </c>
      <c r="J1142" s="88">
        <f t="shared" si="17"/>
        <v>6.9666666666666668</v>
      </c>
    </row>
    <row r="1143" spans="1:10" x14ac:dyDescent="0.2">
      <c r="A1143" s="94">
        <v>3025884</v>
      </c>
      <c r="B1143" s="93" t="s">
        <v>1136</v>
      </c>
      <c r="C1143" s="144">
        <v>109</v>
      </c>
      <c r="D1143" s="93" t="s">
        <v>41</v>
      </c>
      <c r="E1143" s="93" t="s">
        <v>32</v>
      </c>
      <c r="F1143" s="93">
        <v>10.8</v>
      </c>
      <c r="G1143" s="93">
        <v>0.4</v>
      </c>
      <c r="H1143" s="93">
        <v>163.16999999999999</v>
      </c>
      <c r="I1143" s="88">
        <f>VLOOKUP(D1143,'MHO-Analyse'!$C$2:$D$11,2,TRUE)</f>
        <v>205.2</v>
      </c>
      <c r="J1143" s="88">
        <f t="shared" si="17"/>
        <v>6.2130000000000001</v>
      </c>
    </row>
    <row r="1144" spans="1:10" x14ac:dyDescent="0.2">
      <c r="A1144" s="94">
        <v>4202918</v>
      </c>
      <c r="B1144" s="93" t="s">
        <v>1137</v>
      </c>
      <c r="C1144" s="144">
        <v>109</v>
      </c>
      <c r="D1144" s="93" t="s">
        <v>41</v>
      </c>
      <c r="E1144" s="93" t="s">
        <v>59</v>
      </c>
      <c r="F1144" s="93">
        <v>12.7</v>
      </c>
      <c r="G1144" s="93">
        <v>1.65</v>
      </c>
      <c r="H1144" s="93">
        <v>609.16999999999996</v>
      </c>
      <c r="I1144" s="88">
        <f>VLOOKUP(D1144,'MHO-Analyse'!$C$2:$D$11,2,TRUE)</f>
        <v>205.2</v>
      </c>
      <c r="J1144" s="88">
        <f t="shared" si="17"/>
        <v>6.2130000000000001</v>
      </c>
    </row>
    <row r="1145" spans="1:10" x14ac:dyDescent="0.2">
      <c r="A1145" s="94">
        <v>9254872</v>
      </c>
      <c r="B1145" s="93" t="s">
        <v>1138</v>
      </c>
      <c r="C1145" s="144">
        <v>109</v>
      </c>
      <c r="D1145" s="93" t="s">
        <v>12</v>
      </c>
      <c r="E1145" s="93" t="s">
        <v>32</v>
      </c>
      <c r="F1145" s="93">
        <v>0.3</v>
      </c>
      <c r="G1145" s="93">
        <v>0.75</v>
      </c>
      <c r="H1145" s="93">
        <v>27.65</v>
      </c>
      <c r="I1145" s="88">
        <f>VLOOKUP(D1145,'MHO-Analyse'!$C$2:$D$11,2,TRUE)</f>
        <v>254.6</v>
      </c>
      <c r="J1145" s="88">
        <f t="shared" si="17"/>
        <v>7.7087222222222218</v>
      </c>
    </row>
    <row r="1146" spans="1:10" x14ac:dyDescent="0.2">
      <c r="A1146" s="94">
        <v>9842544</v>
      </c>
      <c r="B1146" s="93" t="s">
        <v>1139</v>
      </c>
      <c r="C1146" s="144">
        <v>109</v>
      </c>
      <c r="D1146" s="93" t="s">
        <v>16</v>
      </c>
      <c r="E1146" s="93" t="s">
        <v>59</v>
      </c>
      <c r="F1146" s="93">
        <v>5</v>
      </c>
      <c r="G1146" s="93">
        <v>1.54</v>
      </c>
      <c r="H1146" s="93">
        <v>168.73</v>
      </c>
      <c r="I1146" s="88">
        <f>VLOOKUP(D1146,'MHO-Analyse'!$C$2:$D$11,2,TRUE)</f>
        <v>304</v>
      </c>
      <c r="J1146" s="88">
        <f t="shared" si="17"/>
        <v>9.2044444444444444</v>
      </c>
    </row>
    <row r="1147" spans="1:10" x14ac:dyDescent="0.2">
      <c r="A1147" s="94">
        <v>2228778</v>
      </c>
      <c r="B1147" s="93" t="s">
        <v>1140</v>
      </c>
      <c r="C1147" s="144">
        <v>108</v>
      </c>
      <c r="D1147" s="93" t="s">
        <v>16</v>
      </c>
      <c r="E1147" s="93" t="s">
        <v>59</v>
      </c>
      <c r="F1147" s="93">
        <v>4.62</v>
      </c>
      <c r="G1147" s="93">
        <v>1.4</v>
      </c>
      <c r="H1147" s="93">
        <v>402.33</v>
      </c>
      <c r="I1147" s="88">
        <f>VLOOKUP(D1147,'MHO-Analyse'!$C$2:$D$11,2,TRUE)</f>
        <v>304</v>
      </c>
      <c r="J1147" s="88">
        <f t="shared" si="17"/>
        <v>9.1199999999999992</v>
      </c>
    </row>
    <row r="1148" spans="1:10" x14ac:dyDescent="0.2">
      <c r="A1148" s="94">
        <v>4522098</v>
      </c>
      <c r="B1148" s="93" t="s">
        <v>1141</v>
      </c>
      <c r="C1148" s="144">
        <v>108</v>
      </c>
      <c r="D1148" s="93" t="s">
        <v>41</v>
      </c>
      <c r="E1148" s="93" t="s">
        <v>65</v>
      </c>
      <c r="F1148" s="93">
        <v>7.94</v>
      </c>
      <c r="G1148" s="93">
        <v>0.45</v>
      </c>
      <c r="H1148" s="93">
        <v>135.57</v>
      </c>
      <c r="I1148" s="88">
        <f>VLOOKUP(D1148,'MHO-Analyse'!$C$2:$D$11,2,TRUE)</f>
        <v>205.2</v>
      </c>
      <c r="J1148" s="88">
        <f t="shared" si="17"/>
        <v>6.1559999999999997</v>
      </c>
    </row>
    <row r="1149" spans="1:10" x14ac:dyDescent="0.2">
      <c r="A1149" s="94">
        <v>6023607</v>
      </c>
      <c r="B1149" s="93" t="s">
        <v>1142</v>
      </c>
      <c r="C1149" s="144">
        <v>108</v>
      </c>
      <c r="D1149" s="93" t="s">
        <v>20</v>
      </c>
      <c r="E1149" s="93" t="s">
        <v>65</v>
      </c>
      <c r="F1149" s="93">
        <v>74.150000000000006</v>
      </c>
      <c r="G1149" s="93">
        <v>28.5</v>
      </c>
      <c r="H1149" s="93">
        <v>1830.35</v>
      </c>
      <c r="I1149" s="88">
        <f>VLOOKUP(D1149,'MHO-Analyse'!$C$2:$D$11,2,TRUE)</f>
        <v>190</v>
      </c>
      <c r="J1149" s="88">
        <f t="shared" si="17"/>
        <v>5.7</v>
      </c>
    </row>
    <row r="1150" spans="1:10" x14ac:dyDescent="0.2">
      <c r="A1150" s="94">
        <v>6320074</v>
      </c>
      <c r="B1150" s="93" t="s">
        <v>1143</v>
      </c>
      <c r="C1150" s="144">
        <v>108</v>
      </c>
      <c r="D1150" s="93" t="s">
        <v>82</v>
      </c>
      <c r="E1150" s="93" t="s">
        <v>59</v>
      </c>
      <c r="F1150" s="93">
        <v>0.5</v>
      </c>
      <c r="G1150" s="93">
        <v>0.9</v>
      </c>
      <c r="H1150" s="93">
        <v>480.71</v>
      </c>
      <c r="I1150" s="88">
        <f>VLOOKUP(D1150,'MHO-Analyse'!$C$2:$D$11,2,TRUE)</f>
        <v>228</v>
      </c>
      <c r="J1150" s="88">
        <f t="shared" si="17"/>
        <v>6.84</v>
      </c>
    </row>
    <row r="1151" spans="1:10" x14ac:dyDescent="0.2">
      <c r="A1151" s="94">
        <v>8356325</v>
      </c>
      <c r="B1151" s="93" t="s">
        <v>1144</v>
      </c>
      <c r="C1151" s="144">
        <v>108</v>
      </c>
      <c r="D1151" s="93" t="s">
        <v>20</v>
      </c>
      <c r="E1151" s="93" t="s">
        <v>32</v>
      </c>
      <c r="F1151" s="93">
        <v>78.7</v>
      </c>
      <c r="G1151" s="93">
        <v>13</v>
      </c>
      <c r="H1151" s="93">
        <v>1909.14</v>
      </c>
      <c r="I1151" s="88">
        <f>VLOOKUP(D1151,'MHO-Analyse'!$C$2:$D$11,2,TRUE)</f>
        <v>190</v>
      </c>
      <c r="J1151" s="88">
        <f t="shared" si="17"/>
        <v>5.7</v>
      </c>
    </row>
    <row r="1152" spans="1:10" x14ac:dyDescent="0.2">
      <c r="A1152" s="94">
        <v>9253146</v>
      </c>
      <c r="B1152" s="93" t="s">
        <v>1145</v>
      </c>
      <c r="C1152" s="144">
        <v>108</v>
      </c>
      <c r="D1152" s="93" t="s">
        <v>12</v>
      </c>
      <c r="E1152" s="93" t="s">
        <v>32</v>
      </c>
      <c r="F1152" s="93">
        <v>0.44</v>
      </c>
      <c r="G1152" s="93">
        <v>1.23</v>
      </c>
      <c r="H1152" s="93">
        <v>64.489999999999995</v>
      </c>
      <c r="I1152" s="88">
        <f>VLOOKUP(D1152,'MHO-Analyse'!$C$2:$D$11,2,TRUE)</f>
        <v>254.6</v>
      </c>
      <c r="J1152" s="88">
        <f t="shared" si="17"/>
        <v>7.6379999999999999</v>
      </c>
    </row>
    <row r="1153" spans="1:10" x14ac:dyDescent="0.2">
      <c r="A1153" s="94">
        <v>2392001</v>
      </c>
      <c r="B1153" s="93" t="s">
        <v>1146</v>
      </c>
      <c r="C1153" s="144">
        <v>107</v>
      </c>
      <c r="D1153" s="93" t="s">
        <v>16</v>
      </c>
      <c r="E1153" s="93" t="s">
        <v>65</v>
      </c>
      <c r="F1153" s="93">
        <v>2.5299999999999998</v>
      </c>
      <c r="G1153" s="93">
        <v>0.15</v>
      </c>
      <c r="H1153" s="93">
        <v>4.84</v>
      </c>
      <c r="I1153" s="88">
        <f>VLOOKUP(D1153,'MHO-Analyse'!$C$2:$D$11,2,TRUE)</f>
        <v>304</v>
      </c>
      <c r="J1153" s="88">
        <f t="shared" si="17"/>
        <v>9.0355555555555558</v>
      </c>
    </row>
    <row r="1154" spans="1:10" x14ac:dyDescent="0.2">
      <c r="A1154" s="94">
        <v>2540621</v>
      </c>
      <c r="B1154" s="93" t="s">
        <v>1147</v>
      </c>
      <c r="C1154" s="144">
        <v>107</v>
      </c>
      <c r="D1154" s="93" t="s">
        <v>20</v>
      </c>
      <c r="E1154" s="93" t="s">
        <v>59</v>
      </c>
      <c r="F1154" s="93">
        <v>27.65</v>
      </c>
      <c r="G1154" s="93">
        <v>5.82</v>
      </c>
      <c r="H1154" s="93">
        <v>696.89</v>
      </c>
      <c r="I1154" s="88">
        <f>VLOOKUP(D1154,'MHO-Analyse'!$C$2:$D$11,2,TRUE)</f>
        <v>190</v>
      </c>
      <c r="J1154" s="88">
        <f t="shared" ref="J1154:J1217" si="18">(C1154*I1154)/3600</f>
        <v>5.6472222222222221</v>
      </c>
    </row>
    <row r="1155" spans="1:10" x14ac:dyDescent="0.2">
      <c r="A1155" s="94">
        <v>3268703</v>
      </c>
      <c r="B1155" s="93" t="s">
        <v>1148</v>
      </c>
      <c r="C1155" s="144">
        <v>107</v>
      </c>
      <c r="D1155" s="93" t="s">
        <v>16</v>
      </c>
      <c r="E1155" s="93" t="s">
        <v>65</v>
      </c>
      <c r="F1155" s="93">
        <v>50</v>
      </c>
      <c r="G1155" s="93">
        <v>15</v>
      </c>
      <c r="H1155" s="93">
        <v>79.77</v>
      </c>
      <c r="I1155" s="88">
        <f>VLOOKUP(D1155,'MHO-Analyse'!$C$2:$D$11,2,TRUE)</f>
        <v>304</v>
      </c>
      <c r="J1155" s="88">
        <f t="shared" si="18"/>
        <v>9.0355555555555558</v>
      </c>
    </row>
    <row r="1156" spans="1:10" x14ac:dyDescent="0.2">
      <c r="A1156" s="94">
        <v>8013544</v>
      </c>
      <c r="B1156" s="93" t="s">
        <v>1149</v>
      </c>
      <c r="C1156" s="144">
        <v>107</v>
      </c>
      <c r="D1156" s="93" t="s">
        <v>20</v>
      </c>
      <c r="E1156" s="93" t="s">
        <v>32</v>
      </c>
      <c r="F1156" s="93">
        <v>63.8</v>
      </c>
      <c r="G1156" s="93">
        <v>12.5</v>
      </c>
      <c r="H1156" s="93">
        <v>5925.92</v>
      </c>
      <c r="I1156" s="88">
        <f>VLOOKUP(D1156,'MHO-Analyse'!$C$2:$D$11,2,TRUE)</f>
        <v>190</v>
      </c>
      <c r="J1156" s="88">
        <f t="shared" si="18"/>
        <v>5.6472222222222221</v>
      </c>
    </row>
    <row r="1157" spans="1:10" x14ac:dyDescent="0.2">
      <c r="A1157" s="94">
        <v>9255053</v>
      </c>
      <c r="B1157" s="93" t="s">
        <v>1150</v>
      </c>
      <c r="C1157" s="144">
        <v>107</v>
      </c>
      <c r="D1157" s="93" t="s">
        <v>12</v>
      </c>
      <c r="E1157" s="93" t="s">
        <v>10</v>
      </c>
      <c r="F1157" s="93">
        <v>3.72</v>
      </c>
      <c r="G1157" s="93">
        <v>3.7</v>
      </c>
      <c r="H1157" s="93">
        <v>221.72</v>
      </c>
      <c r="I1157" s="88">
        <f>VLOOKUP(D1157,'MHO-Analyse'!$C$2:$D$11,2,TRUE)</f>
        <v>254.6</v>
      </c>
      <c r="J1157" s="88">
        <f t="shared" si="18"/>
        <v>7.567277777777778</v>
      </c>
    </row>
    <row r="1158" spans="1:10" x14ac:dyDescent="0.2">
      <c r="A1158" s="94">
        <v>9836166</v>
      </c>
      <c r="B1158" s="93" t="s">
        <v>1151</v>
      </c>
      <c r="C1158" s="144">
        <v>107</v>
      </c>
      <c r="D1158" s="93" t="s">
        <v>16</v>
      </c>
      <c r="E1158" s="93" t="s">
        <v>32</v>
      </c>
      <c r="F1158" s="93">
        <v>230.58</v>
      </c>
      <c r="G1158" s="93">
        <v>10.199999999999999</v>
      </c>
      <c r="H1158" s="93">
        <v>1697.43</v>
      </c>
      <c r="I1158" s="88">
        <f>VLOOKUP(D1158,'MHO-Analyse'!$C$2:$D$11,2,TRUE)</f>
        <v>304</v>
      </c>
      <c r="J1158" s="88">
        <f t="shared" si="18"/>
        <v>9.0355555555555558</v>
      </c>
    </row>
    <row r="1159" spans="1:10" x14ac:dyDescent="0.2">
      <c r="A1159" s="94">
        <v>2002269</v>
      </c>
      <c r="B1159" s="93" t="s">
        <v>1152</v>
      </c>
      <c r="C1159" s="144">
        <v>106</v>
      </c>
      <c r="D1159" s="93" t="s">
        <v>12</v>
      </c>
      <c r="E1159" s="93" t="s">
        <v>59</v>
      </c>
      <c r="F1159" s="93">
        <v>2.0499999999999998</v>
      </c>
      <c r="G1159" s="93">
        <v>2.2200000000000002</v>
      </c>
      <c r="H1159" s="93">
        <v>92.25</v>
      </c>
      <c r="I1159" s="88">
        <f>VLOOKUP(D1159,'MHO-Analyse'!$C$2:$D$11,2,TRUE)</f>
        <v>254.6</v>
      </c>
      <c r="J1159" s="88">
        <f t="shared" si="18"/>
        <v>7.4965555555555552</v>
      </c>
    </row>
    <row r="1160" spans="1:10" x14ac:dyDescent="0.2">
      <c r="A1160" s="94">
        <v>3383324</v>
      </c>
      <c r="B1160" s="93" t="s">
        <v>1153</v>
      </c>
      <c r="C1160" s="144">
        <v>106</v>
      </c>
      <c r="D1160" s="93" t="s">
        <v>16</v>
      </c>
      <c r="E1160" s="93" t="s">
        <v>59</v>
      </c>
      <c r="F1160" s="93">
        <v>2.16</v>
      </c>
      <c r="G1160" s="93">
        <v>2.64</v>
      </c>
      <c r="H1160" s="93">
        <v>999.65</v>
      </c>
      <c r="I1160" s="88">
        <f>VLOOKUP(D1160,'MHO-Analyse'!$C$2:$D$11,2,TRUE)</f>
        <v>304</v>
      </c>
      <c r="J1160" s="88">
        <f t="shared" si="18"/>
        <v>8.9511111111111106</v>
      </c>
    </row>
    <row r="1161" spans="1:10" x14ac:dyDescent="0.2">
      <c r="A1161" s="94">
        <v>6070513</v>
      </c>
      <c r="B1161" s="93" t="s">
        <v>1154</v>
      </c>
      <c r="C1161" s="144">
        <v>106</v>
      </c>
      <c r="D1161" s="93" t="s">
        <v>20</v>
      </c>
      <c r="E1161" s="93" t="s">
        <v>65</v>
      </c>
      <c r="F1161" s="93">
        <v>48.73</v>
      </c>
      <c r="G1161" s="93">
        <v>13.1</v>
      </c>
      <c r="H1161" s="93">
        <v>278.81</v>
      </c>
      <c r="I1161" s="88">
        <f>VLOOKUP(D1161,'MHO-Analyse'!$C$2:$D$11,2,TRUE)</f>
        <v>190</v>
      </c>
      <c r="J1161" s="88">
        <f t="shared" si="18"/>
        <v>5.5944444444444441</v>
      </c>
    </row>
    <row r="1162" spans="1:10" x14ac:dyDescent="0.2">
      <c r="A1162" s="94">
        <v>7011484</v>
      </c>
      <c r="B1162" s="93" t="s">
        <v>1155</v>
      </c>
      <c r="C1162" s="144">
        <v>106</v>
      </c>
      <c r="D1162" s="93" t="s">
        <v>82</v>
      </c>
      <c r="E1162" s="93" t="s">
        <v>59</v>
      </c>
      <c r="F1162" s="93">
        <v>77.52</v>
      </c>
      <c r="G1162" s="93">
        <v>11</v>
      </c>
      <c r="H1162" s="93">
        <v>1395.73</v>
      </c>
      <c r="I1162" s="88">
        <f>VLOOKUP(D1162,'MHO-Analyse'!$C$2:$D$11,2,TRUE)</f>
        <v>228</v>
      </c>
      <c r="J1162" s="88">
        <f t="shared" si="18"/>
        <v>6.7133333333333329</v>
      </c>
    </row>
    <row r="1163" spans="1:10" x14ac:dyDescent="0.2">
      <c r="A1163" s="94">
        <v>8362258</v>
      </c>
      <c r="B1163" s="93" t="s">
        <v>1156</v>
      </c>
      <c r="C1163" s="144">
        <v>106</v>
      </c>
      <c r="D1163" s="93" t="s">
        <v>20</v>
      </c>
      <c r="E1163" s="93" t="s">
        <v>59</v>
      </c>
      <c r="F1163" s="93">
        <v>0.19</v>
      </c>
      <c r="G1163" s="93">
        <v>0.01</v>
      </c>
      <c r="H1163" s="93">
        <v>285.44</v>
      </c>
      <c r="I1163" s="88">
        <f>VLOOKUP(D1163,'MHO-Analyse'!$C$2:$D$11,2,TRUE)</f>
        <v>190</v>
      </c>
      <c r="J1163" s="88">
        <f t="shared" si="18"/>
        <v>5.5944444444444441</v>
      </c>
    </row>
    <row r="1164" spans="1:10" x14ac:dyDescent="0.2">
      <c r="A1164" s="94">
        <v>9253036</v>
      </c>
      <c r="B1164" s="93" t="s">
        <v>1157</v>
      </c>
      <c r="C1164" s="144">
        <v>106</v>
      </c>
      <c r="D1164" s="93" t="s">
        <v>12</v>
      </c>
      <c r="E1164" s="93" t="s">
        <v>32</v>
      </c>
      <c r="F1164" s="93">
        <v>1.44</v>
      </c>
      <c r="G1164" s="93">
        <v>2.1800000000000002</v>
      </c>
      <c r="H1164" s="93">
        <v>339.8</v>
      </c>
      <c r="I1164" s="88">
        <f>VLOOKUP(D1164,'MHO-Analyse'!$C$2:$D$11,2,TRUE)</f>
        <v>254.6</v>
      </c>
      <c r="J1164" s="88">
        <f t="shared" si="18"/>
        <v>7.4965555555555552</v>
      </c>
    </row>
    <row r="1165" spans="1:10" x14ac:dyDescent="0.2">
      <c r="A1165" s="94">
        <v>9253231</v>
      </c>
      <c r="B1165" s="93" t="s">
        <v>1158</v>
      </c>
      <c r="C1165" s="144">
        <v>106</v>
      </c>
      <c r="D1165" s="93" t="s">
        <v>12</v>
      </c>
      <c r="E1165" s="93" t="s">
        <v>32</v>
      </c>
      <c r="F1165" s="93">
        <v>1.4</v>
      </c>
      <c r="G1165" s="93">
        <v>4.17</v>
      </c>
      <c r="H1165" s="93">
        <v>337.33</v>
      </c>
      <c r="I1165" s="88">
        <f>VLOOKUP(D1165,'MHO-Analyse'!$C$2:$D$11,2,TRUE)</f>
        <v>254.6</v>
      </c>
      <c r="J1165" s="88">
        <f t="shared" si="18"/>
        <v>7.4965555555555552</v>
      </c>
    </row>
    <row r="1166" spans="1:10" x14ac:dyDescent="0.2">
      <c r="A1166" s="94">
        <v>3351208</v>
      </c>
      <c r="B1166" s="93" t="s">
        <v>1159</v>
      </c>
      <c r="C1166" s="144">
        <v>105</v>
      </c>
      <c r="D1166" s="93" t="s">
        <v>16</v>
      </c>
      <c r="E1166" s="93" t="s">
        <v>65</v>
      </c>
      <c r="F1166" s="93">
        <v>2</v>
      </c>
      <c r="G1166" s="93">
        <v>0.69</v>
      </c>
      <c r="H1166" s="93">
        <v>101.13</v>
      </c>
      <c r="I1166" s="88">
        <f>VLOOKUP(D1166,'MHO-Analyse'!$C$2:$D$11,2,TRUE)</f>
        <v>304</v>
      </c>
      <c r="J1166" s="88">
        <f t="shared" si="18"/>
        <v>8.8666666666666671</v>
      </c>
    </row>
    <row r="1167" spans="1:10" x14ac:dyDescent="0.2">
      <c r="A1167" s="94">
        <v>2096886</v>
      </c>
      <c r="B1167" s="93" t="s">
        <v>1160</v>
      </c>
      <c r="C1167" s="144">
        <v>104</v>
      </c>
      <c r="D1167" s="93" t="s">
        <v>16</v>
      </c>
      <c r="E1167" s="93" t="s">
        <v>59</v>
      </c>
      <c r="F1167" s="93">
        <v>14.3</v>
      </c>
      <c r="G1167" s="93">
        <v>8</v>
      </c>
      <c r="H1167" s="93">
        <v>2156.38</v>
      </c>
      <c r="I1167" s="88">
        <f>VLOOKUP(D1167,'MHO-Analyse'!$C$2:$D$11,2,TRUE)</f>
        <v>304</v>
      </c>
      <c r="J1167" s="88">
        <f t="shared" si="18"/>
        <v>8.7822222222222219</v>
      </c>
    </row>
    <row r="1168" spans="1:10" x14ac:dyDescent="0.2">
      <c r="A1168" s="94">
        <v>2252505</v>
      </c>
      <c r="B1168" s="93" t="s">
        <v>1161</v>
      </c>
      <c r="C1168" s="144">
        <v>104</v>
      </c>
      <c r="D1168" s="93" t="s">
        <v>41</v>
      </c>
      <c r="E1168" s="93" t="s">
        <v>32</v>
      </c>
      <c r="F1168" s="93">
        <v>126</v>
      </c>
      <c r="G1168" s="93">
        <v>5.46</v>
      </c>
      <c r="H1168" s="93">
        <v>2406.44</v>
      </c>
      <c r="I1168" s="88">
        <f>VLOOKUP(D1168,'MHO-Analyse'!$C$2:$D$11,2,TRUE)</f>
        <v>205.2</v>
      </c>
      <c r="J1168" s="88">
        <f t="shared" si="18"/>
        <v>5.9279999999999999</v>
      </c>
    </row>
    <row r="1169" spans="1:10" x14ac:dyDescent="0.2">
      <c r="A1169" s="94">
        <v>3111241</v>
      </c>
      <c r="B1169" s="93" t="s">
        <v>1162</v>
      </c>
      <c r="C1169" s="144">
        <v>104</v>
      </c>
      <c r="D1169" s="93" t="s">
        <v>16</v>
      </c>
      <c r="E1169" s="93" t="s">
        <v>32</v>
      </c>
      <c r="F1169" s="93">
        <v>0.16</v>
      </c>
      <c r="G1169" s="93">
        <v>0.01</v>
      </c>
      <c r="H1169" s="93">
        <v>2.5</v>
      </c>
      <c r="I1169" s="88">
        <f>VLOOKUP(D1169,'MHO-Analyse'!$C$2:$D$11,2,TRUE)</f>
        <v>304</v>
      </c>
      <c r="J1169" s="88">
        <f t="shared" si="18"/>
        <v>8.7822222222222219</v>
      </c>
    </row>
    <row r="1170" spans="1:10" x14ac:dyDescent="0.2">
      <c r="A1170" s="94">
        <v>5598668</v>
      </c>
      <c r="B1170" s="93" t="s">
        <v>1163</v>
      </c>
      <c r="C1170" s="144">
        <v>104</v>
      </c>
      <c r="D1170" s="93" t="s">
        <v>79</v>
      </c>
      <c r="E1170" s="93" t="s">
        <v>32</v>
      </c>
      <c r="F1170" s="93">
        <v>9.27</v>
      </c>
      <c r="G1170" s="93">
        <v>5.7</v>
      </c>
      <c r="H1170" s="93">
        <v>768.05</v>
      </c>
      <c r="I1170" s="88">
        <f>VLOOKUP(D1170,'MHO-Analyse'!$C$2:$D$11,2,TRUE)</f>
        <v>380</v>
      </c>
      <c r="J1170" s="88">
        <f t="shared" si="18"/>
        <v>10.977777777777778</v>
      </c>
    </row>
    <row r="1171" spans="1:10" x14ac:dyDescent="0.2">
      <c r="A1171" s="94">
        <v>6002228</v>
      </c>
      <c r="B1171" s="93" t="s">
        <v>1164</v>
      </c>
      <c r="C1171" s="144">
        <v>104</v>
      </c>
      <c r="D1171" s="93" t="s">
        <v>20</v>
      </c>
      <c r="E1171" s="93" t="s">
        <v>32</v>
      </c>
      <c r="F1171" s="93">
        <v>203.52</v>
      </c>
      <c r="G1171" s="93">
        <v>27.3</v>
      </c>
      <c r="H1171" s="93">
        <v>2465.36</v>
      </c>
      <c r="I1171" s="88">
        <f>VLOOKUP(D1171,'MHO-Analyse'!$C$2:$D$11,2,TRUE)</f>
        <v>190</v>
      </c>
      <c r="J1171" s="88">
        <f t="shared" si="18"/>
        <v>5.4888888888888889</v>
      </c>
    </row>
    <row r="1172" spans="1:10" x14ac:dyDescent="0.2">
      <c r="A1172" s="94">
        <v>6023647</v>
      </c>
      <c r="B1172" s="93" t="s">
        <v>1165</v>
      </c>
      <c r="C1172" s="144">
        <v>104</v>
      </c>
      <c r="D1172" s="93" t="s">
        <v>20</v>
      </c>
      <c r="E1172" s="93" t="s">
        <v>10</v>
      </c>
      <c r="F1172" s="93">
        <v>230.11</v>
      </c>
      <c r="G1172" s="93">
        <v>29</v>
      </c>
      <c r="H1172" s="93">
        <v>2165.36</v>
      </c>
      <c r="I1172" s="88">
        <f>VLOOKUP(D1172,'MHO-Analyse'!$C$2:$D$11,2,TRUE)</f>
        <v>190</v>
      </c>
      <c r="J1172" s="88">
        <f t="shared" si="18"/>
        <v>5.4888888888888889</v>
      </c>
    </row>
    <row r="1173" spans="1:10" x14ac:dyDescent="0.2">
      <c r="A1173" s="94">
        <v>6044008</v>
      </c>
      <c r="B1173" s="93" t="s">
        <v>1166</v>
      </c>
      <c r="C1173" s="144">
        <v>104</v>
      </c>
      <c r="D1173" s="93" t="s">
        <v>20</v>
      </c>
      <c r="E1173" s="93" t="s">
        <v>32</v>
      </c>
      <c r="F1173" s="93">
        <v>193.47</v>
      </c>
      <c r="G1173" s="93">
        <v>25.5</v>
      </c>
      <c r="H1173" s="93">
        <v>2976.22</v>
      </c>
      <c r="I1173" s="88">
        <f>VLOOKUP(D1173,'MHO-Analyse'!$C$2:$D$11,2,TRUE)</f>
        <v>190</v>
      </c>
      <c r="J1173" s="88">
        <f t="shared" si="18"/>
        <v>5.4888888888888889</v>
      </c>
    </row>
    <row r="1174" spans="1:10" x14ac:dyDescent="0.2">
      <c r="A1174" s="94">
        <v>6121944</v>
      </c>
      <c r="B1174" s="93" t="s">
        <v>1167</v>
      </c>
      <c r="C1174" s="144">
        <v>104</v>
      </c>
      <c r="D1174" s="93" t="s">
        <v>82</v>
      </c>
      <c r="E1174" s="93" t="s">
        <v>65</v>
      </c>
      <c r="F1174" s="93">
        <v>21.75</v>
      </c>
      <c r="G1174" s="93">
        <v>9</v>
      </c>
      <c r="H1174" s="93">
        <v>527.1</v>
      </c>
      <c r="I1174" s="88">
        <f>VLOOKUP(D1174,'MHO-Analyse'!$C$2:$D$11,2,TRUE)</f>
        <v>228</v>
      </c>
      <c r="J1174" s="88">
        <f t="shared" si="18"/>
        <v>6.5866666666666669</v>
      </c>
    </row>
    <row r="1175" spans="1:10" x14ac:dyDescent="0.2">
      <c r="A1175" s="94">
        <v>8601831</v>
      </c>
      <c r="B1175" s="93" t="s">
        <v>1168</v>
      </c>
      <c r="C1175" s="144">
        <v>104</v>
      </c>
      <c r="D1175" s="93" t="s">
        <v>20</v>
      </c>
      <c r="E1175" s="93" t="s">
        <v>59</v>
      </c>
      <c r="F1175" s="93">
        <v>0</v>
      </c>
      <c r="G1175" s="93">
        <v>0.08</v>
      </c>
      <c r="H1175" s="93">
        <v>112.88</v>
      </c>
      <c r="I1175" s="88">
        <f>VLOOKUP(D1175,'MHO-Analyse'!$C$2:$D$11,2,TRUE)</f>
        <v>190</v>
      </c>
      <c r="J1175" s="88">
        <f t="shared" si="18"/>
        <v>5.4888888888888889</v>
      </c>
    </row>
    <row r="1176" spans="1:10" x14ac:dyDescent="0.2">
      <c r="A1176" s="94">
        <v>9253302</v>
      </c>
      <c r="B1176" s="93" t="s">
        <v>1169</v>
      </c>
      <c r="C1176" s="144">
        <v>104</v>
      </c>
      <c r="D1176" s="93" t="s">
        <v>12</v>
      </c>
      <c r="E1176" s="93" t="s">
        <v>32</v>
      </c>
      <c r="F1176" s="93">
        <v>1.08</v>
      </c>
      <c r="G1176" s="93">
        <v>4.66</v>
      </c>
      <c r="H1176" s="93">
        <v>369.78</v>
      </c>
      <c r="I1176" s="88">
        <f>VLOOKUP(D1176,'MHO-Analyse'!$C$2:$D$11,2,TRUE)</f>
        <v>254.6</v>
      </c>
      <c r="J1176" s="88">
        <f t="shared" si="18"/>
        <v>7.3551111111111105</v>
      </c>
    </row>
    <row r="1177" spans="1:10" x14ac:dyDescent="0.2">
      <c r="A1177" s="94">
        <v>9812407</v>
      </c>
      <c r="B1177" s="93" t="s">
        <v>1170</v>
      </c>
      <c r="C1177" s="144">
        <v>104</v>
      </c>
      <c r="D1177" s="93" t="s">
        <v>41</v>
      </c>
      <c r="E1177" s="93" t="s">
        <v>59</v>
      </c>
      <c r="F1177" s="93">
        <v>5.28</v>
      </c>
      <c r="G1177" s="93">
        <v>0.14000000000000001</v>
      </c>
      <c r="H1177" s="93">
        <v>182.38</v>
      </c>
      <c r="I1177" s="88">
        <f>VLOOKUP(D1177,'MHO-Analyse'!$C$2:$D$11,2,TRUE)</f>
        <v>205.2</v>
      </c>
      <c r="J1177" s="88">
        <f t="shared" si="18"/>
        <v>5.9279999999999999</v>
      </c>
    </row>
    <row r="1178" spans="1:10" x14ac:dyDescent="0.2">
      <c r="A1178" s="94">
        <v>9830039</v>
      </c>
      <c r="B1178" s="93" t="s">
        <v>1171</v>
      </c>
      <c r="C1178" s="144">
        <v>104</v>
      </c>
      <c r="D1178" s="93" t="s">
        <v>16</v>
      </c>
      <c r="E1178" s="93" t="s">
        <v>32</v>
      </c>
      <c r="F1178" s="93">
        <v>80.97</v>
      </c>
      <c r="G1178" s="93">
        <v>24.64</v>
      </c>
      <c r="H1178" s="93">
        <v>743.53</v>
      </c>
      <c r="I1178" s="88">
        <f>VLOOKUP(D1178,'MHO-Analyse'!$C$2:$D$11,2,TRUE)</f>
        <v>304</v>
      </c>
      <c r="J1178" s="88">
        <f t="shared" si="18"/>
        <v>8.7822222222222219</v>
      </c>
    </row>
    <row r="1179" spans="1:10" x14ac:dyDescent="0.2">
      <c r="A1179" s="94">
        <v>3025982</v>
      </c>
      <c r="B1179" s="93" t="s">
        <v>1172</v>
      </c>
      <c r="C1179" s="144">
        <v>103</v>
      </c>
      <c r="D1179" s="93" t="s">
        <v>41</v>
      </c>
      <c r="E1179" s="93" t="s">
        <v>59</v>
      </c>
      <c r="F1179" s="93">
        <v>4.5999999999999996</v>
      </c>
      <c r="G1179" s="93">
        <v>0.56999999999999995</v>
      </c>
      <c r="H1179" s="93">
        <v>155.41</v>
      </c>
      <c r="I1179" s="88">
        <f>VLOOKUP(D1179,'MHO-Analyse'!$C$2:$D$11,2,TRUE)</f>
        <v>205.2</v>
      </c>
      <c r="J1179" s="88">
        <f t="shared" si="18"/>
        <v>5.8709999999999996</v>
      </c>
    </row>
    <row r="1180" spans="1:10" x14ac:dyDescent="0.2">
      <c r="A1180" s="94">
        <v>3396366</v>
      </c>
      <c r="B1180" s="93" t="s">
        <v>1105</v>
      </c>
      <c r="C1180" s="144">
        <v>103</v>
      </c>
      <c r="D1180" s="93" t="s">
        <v>41</v>
      </c>
      <c r="E1180" s="93" t="s">
        <v>32</v>
      </c>
      <c r="F1180" s="93">
        <v>9.1</v>
      </c>
      <c r="G1180" s="93">
        <v>1.92</v>
      </c>
      <c r="H1180" s="93">
        <v>1044.95</v>
      </c>
      <c r="I1180" s="88">
        <f>VLOOKUP(D1180,'MHO-Analyse'!$C$2:$D$11,2,TRUE)</f>
        <v>205.2</v>
      </c>
      <c r="J1180" s="88">
        <f t="shared" si="18"/>
        <v>5.8709999999999996</v>
      </c>
    </row>
    <row r="1181" spans="1:10" x14ac:dyDescent="0.2">
      <c r="A1181" s="94">
        <v>3400694</v>
      </c>
      <c r="B1181" s="93" t="s">
        <v>1173</v>
      </c>
      <c r="C1181" s="144">
        <v>103</v>
      </c>
      <c r="D1181" s="93" t="s">
        <v>82</v>
      </c>
      <c r="E1181" s="93" t="s">
        <v>65</v>
      </c>
      <c r="F1181" s="93">
        <v>2.16</v>
      </c>
      <c r="G1181" s="93">
        <v>0.8</v>
      </c>
      <c r="H1181" s="93">
        <v>302.76</v>
      </c>
      <c r="I1181" s="88">
        <f>VLOOKUP(D1181,'MHO-Analyse'!$C$2:$D$11,2,TRUE)</f>
        <v>228</v>
      </c>
      <c r="J1181" s="88">
        <f t="shared" si="18"/>
        <v>6.5233333333333334</v>
      </c>
    </row>
    <row r="1182" spans="1:10" x14ac:dyDescent="0.2">
      <c r="A1182" s="94">
        <v>4501673</v>
      </c>
      <c r="B1182" s="93" t="s">
        <v>1174</v>
      </c>
      <c r="C1182" s="144">
        <v>103</v>
      </c>
      <c r="D1182" s="93" t="s">
        <v>20</v>
      </c>
      <c r="E1182" s="93" t="s">
        <v>65</v>
      </c>
      <c r="F1182" s="93">
        <v>0</v>
      </c>
      <c r="G1182" s="93">
        <v>0.1</v>
      </c>
      <c r="H1182" s="93">
        <v>75</v>
      </c>
      <c r="I1182" s="88">
        <f>VLOOKUP(D1182,'MHO-Analyse'!$C$2:$D$11,2,TRUE)</f>
        <v>190</v>
      </c>
      <c r="J1182" s="88">
        <f t="shared" si="18"/>
        <v>5.4361111111111109</v>
      </c>
    </row>
    <row r="1183" spans="1:10" x14ac:dyDescent="0.2">
      <c r="A1183" s="94">
        <v>9300638</v>
      </c>
      <c r="B1183" s="93" t="s">
        <v>1175</v>
      </c>
      <c r="C1183" s="144">
        <v>103</v>
      </c>
      <c r="D1183" s="93" t="s">
        <v>16</v>
      </c>
      <c r="E1183" s="93" t="s">
        <v>10</v>
      </c>
      <c r="F1183" s="93">
        <v>2.06</v>
      </c>
      <c r="G1183" s="93">
        <v>0.42</v>
      </c>
      <c r="H1183" s="93">
        <v>44.76</v>
      </c>
      <c r="I1183" s="88">
        <f>VLOOKUP(D1183,'MHO-Analyse'!$C$2:$D$11,2,TRUE)</f>
        <v>304</v>
      </c>
      <c r="J1183" s="88">
        <f t="shared" si="18"/>
        <v>8.6977777777777785</v>
      </c>
    </row>
    <row r="1184" spans="1:10" x14ac:dyDescent="0.2">
      <c r="A1184" s="94">
        <v>9842522</v>
      </c>
      <c r="B1184" s="93" t="s">
        <v>1176</v>
      </c>
      <c r="C1184" s="144">
        <v>103</v>
      </c>
      <c r="D1184" s="93" t="s">
        <v>16</v>
      </c>
      <c r="E1184" s="93" t="s">
        <v>59</v>
      </c>
      <c r="F1184" s="93">
        <v>21.5</v>
      </c>
      <c r="G1184" s="93">
        <v>2.2000000000000002</v>
      </c>
      <c r="H1184" s="93">
        <v>273.85000000000002</v>
      </c>
      <c r="I1184" s="88">
        <f>VLOOKUP(D1184,'MHO-Analyse'!$C$2:$D$11,2,TRUE)</f>
        <v>304</v>
      </c>
      <c r="J1184" s="88">
        <f t="shared" si="18"/>
        <v>8.6977777777777785</v>
      </c>
    </row>
    <row r="1185" spans="1:10" x14ac:dyDescent="0.2">
      <c r="A1185" s="94">
        <v>3081027</v>
      </c>
      <c r="B1185" s="93" t="s">
        <v>1177</v>
      </c>
      <c r="C1185" s="144">
        <v>102</v>
      </c>
      <c r="D1185" s="93" t="s">
        <v>16</v>
      </c>
      <c r="E1185" s="93" t="s">
        <v>59</v>
      </c>
      <c r="F1185" s="93">
        <v>188.39</v>
      </c>
      <c r="G1185" s="93">
        <v>6.7</v>
      </c>
      <c r="H1185" s="93">
        <v>608.30999999999995</v>
      </c>
      <c r="I1185" s="88">
        <f>VLOOKUP(D1185,'MHO-Analyse'!$C$2:$D$11,2,TRUE)</f>
        <v>304</v>
      </c>
      <c r="J1185" s="88">
        <f t="shared" si="18"/>
        <v>8.6133333333333333</v>
      </c>
    </row>
    <row r="1186" spans="1:10" x14ac:dyDescent="0.2">
      <c r="A1186" s="94">
        <v>3100554</v>
      </c>
      <c r="B1186" s="93" t="s">
        <v>1178</v>
      </c>
      <c r="C1186" s="144">
        <v>102</v>
      </c>
      <c r="D1186" s="93" t="s">
        <v>41</v>
      </c>
      <c r="E1186" s="93" t="s">
        <v>59</v>
      </c>
      <c r="F1186" s="93">
        <v>86</v>
      </c>
      <c r="G1186" s="93">
        <v>1.7</v>
      </c>
      <c r="H1186" s="93">
        <v>688.36</v>
      </c>
      <c r="I1186" s="88">
        <f>VLOOKUP(D1186,'MHO-Analyse'!$C$2:$D$11,2,TRUE)</f>
        <v>205.2</v>
      </c>
      <c r="J1186" s="88">
        <f t="shared" si="18"/>
        <v>5.8139999999999992</v>
      </c>
    </row>
    <row r="1187" spans="1:10" x14ac:dyDescent="0.2">
      <c r="A1187" s="94">
        <v>3300922</v>
      </c>
      <c r="B1187" s="93" t="s">
        <v>1179</v>
      </c>
      <c r="C1187" s="144">
        <v>102</v>
      </c>
      <c r="D1187" s="93" t="s">
        <v>16</v>
      </c>
      <c r="E1187" s="93" t="s">
        <v>59</v>
      </c>
      <c r="F1187" s="93">
        <v>47.52</v>
      </c>
      <c r="G1187" s="93">
        <v>17.5</v>
      </c>
      <c r="H1187" s="93">
        <v>786.2</v>
      </c>
      <c r="I1187" s="88">
        <f>VLOOKUP(D1187,'MHO-Analyse'!$C$2:$D$11,2,TRUE)</f>
        <v>304</v>
      </c>
      <c r="J1187" s="88">
        <f t="shared" si="18"/>
        <v>8.6133333333333333</v>
      </c>
    </row>
    <row r="1188" spans="1:10" x14ac:dyDescent="0.2">
      <c r="A1188" s="94">
        <v>7011212</v>
      </c>
      <c r="B1188" s="93" t="s">
        <v>1180</v>
      </c>
      <c r="C1188" s="144">
        <v>102</v>
      </c>
      <c r="D1188" s="93" t="s">
        <v>82</v>
      </c>
      <c r="E1188" s="93" t="s">
        <v>65</v>
      </c>
      <c r="F1188" s="93">
        <v>69.22</v>
      </c>
      <c r="G1188" s="93">
        <v>16.2</v>
      </c>
      <c r="H1188" s="93">
        <v>855.69</v>
      </c>
      <c r="I1188" s="88">
        <f>VLOOKUP(D1188,'MHO-Analyse'!$C$2:$D$11,2,TRUE)</f>
        <v>228</v>
      </c>
      <c r="J1188" s="88">
        <f t="shared" si="18"/>
        <v>6.46</v>
      </c>
    </row>
    <row r="1189" spans="1:10" x14ac:dyDescent="0.2">
      <c r="A1189" s="94">
        <v>1164777</v>
      </c>
      <c r="B1189" s="93" t="s">
        <v>1181</v>
      </c>
      <c r="C1189" s="144">
        <v>101</v>
      </c>
      <c r="D1189" s="93" t="s">
        <v>79</v>
      </c>
      <c r="E1189" s="93" t="s">
        <v>32</v>
      </c>
      <c r="F1189" s="93">
        <v>1.08</v>
      </c>
      <c r="G1189" s="93">
        <v>1.7</v>
      </c>
      <c r="H1189" s="93">
        <v>46.6</v>
      </c>
      <c r="I1189" s="88">
        <f>VLOOKUP(D1189,'MHO-Analyse'!$C$2:$D$11,2,TRUE)</f>
        <v>380</v>
      </c>
      <c r="J1189" s="88">
        <f t="shared" si="18"/>
        <v>10.661111111111111</v>
      </c>
    </row>
    <row r="1190" spans="1:10" x14ac:dyDescent="0.2">
      <c r="A1190" s="94">
        <v>1208466</v>
      </c>
      <c r="B1190" s="93" t="s">
        <v>1182</v>
      </c>
      <c r="C1190" s="144">
        <v>101</v>
      </c>
      <c r="D1190" s="93" t="s">
        <v>79</v>
      </c>
      <c r="E1190" s="93" t="s">
        <v>65</v>
      </c>
      <c r="F1190" s="93">
        <v>0.04</v>
      </c>
      <c r="G1190" s="93">
        <v>7.0000000000000007E-2</v>
      </c>
      <c r="H1190" s="93">
        <v>27.14</v>
      </c>
      <c r="I1190" s="88">
        <f>VLOOKUP(D1190,'MHO-Analyse'!$C$2:$D$11,2,TRUE)</f>
        <v>380</v>
      </c>
      <c r="J1190" s="88">
        <f t="shared" si="18"/>
        <v>10.661111111111111</v>
      </c>
    </row>
    <row r="1191" spans="1:10" x14ac:dyDescent="0.2">
      <c r="A1191" s="94">
        <v>2170066</v>
      </c>
      <c r="B1191" s="93" t="s">
        <v>1183</v>
      </c>
      <c r="C1191" s="144">
        <v>101</v>
      </c>
      <c r="D1191" s="93" t="s">
        <v>41</v>
      </c>
      <c r="E1191" s="93" t="s">
        <v>32</v>
      </c>
      <c r="F1191" s="93">
        <v>4.88</v>
      </c>
      <c r="G1191" s="93">
        <v>0.72</v>
      </c>
      <c r="H1191" s="93">
        <v>241.35</v>
      </c>
      <c r="I1191" s="88">
        <f>VLOOKUP(D1191,'MHO-Analyse'!$C$2:$D$11,2,TRUE)</f>
        <v>205.2</v>
      </c>
      <c r="J1191" s="88">
        <f t="shared" si="18"/>
        <v>5.7569999999999988</v>
      </c>
    </row>
    <row r="1192" spans="1:10" x14ac:dyDescent="0.2">
      <c r="A1192" s="94">
        <v>2251664</v>
      </c>
      <c r="B1192" s="93" t="s">
        <v>1184</v>
      </c>
      <c r="C1192" s="144">
        <v>101</v>
      </c>
      <c r="D1192" s="93" t="s">
        <v>41</v>
      </c>
      <c r="E1192" s="93" t="s">
        <v>65</v>
      </c>
      <c r="F1192" s="93">
        <v>30</v>
      </c>
      <c r="G1192" s="93">
        <v>3.45</v>
      </c>
      <c r="H1192" s="93">
        <v>403.59</v>
      </c>
      <c r="I1192" s="88">
        <f>VLOOKUP(D1192,'MHO-Analyse'!$C$2:$D$11,2,TRUE)</f>
        <v>205.2</v>
      </c>
      <c r="J1192" s="88">
        <f t="shared" si="18"/>
        <v>5.7569999999999988</v>
      </c>
    </row>
    <row r="1193" spans="1:10" x14ac:dyDescent="0.2">
      <c r="A1193" s="94">
        <v>3025901</v>
      </c>
      <c r="B1193" s="93" t="s">
        <v>1185</v>
      </c>
      <c r="C1193" s="144">
        <v>101</v>
      </c>
      <c r="D1193" s="93" t="s">
        <v>16</v>
      </c>
      <c r="E1193" s="93" t="s">
        <v>59</v>
      </c>
      <c r="F1193" s="93">
        <v>5</v>
      </c>
      <c r="G1193" s="93">
        <v>1.04</v>
      </c>
      <c r="H1193" s="93">
        <v>16.59</v>
      </c>
      <c r="I1193" s="88">
        <f>VLOOKUP(D1193,'MHO-Analyse'!$C$2:$D$11,2,TRUE)</f>
        <v>304</v>
      </c>
      <c r="J1193" s="88">
        <f t="shared" si="18"/>
        <v>8.5288888888888881</v>
      </c>
    </row>
    <row r="1194" spans="1:10" x14ac:dyDescent="0.2">
      <c r="A1194" s="94">
        <v>3100576</v>
      </c>
      <c r="B1194" s="93" t="s">
        <v>1186</v>
      </c>
      <c r="C1194" s="144">
        <v>101</v>
      </c>
      <c r="D1194" s="93" t="s">
        <v>41</v>
      </c>
      <c r="E1194" s="93" t="s">
        <v>65</v>
      </c>
      <c r="F1194" s="93">
        <v>60</v>
      </c>
      <c r="G1194" s="93">
        <v>1.3</v>
      </c>
      <c r="H1194" s="93">
        <v>186.81</v>
      </c>
      <c r="I1194" s="88">
        <f>VLOOKUP(D1194,'MHO-Analyse'!$C$2:$D$11,2,TRUE)</f>
        <v>205.2</v>
      </c>
      <c r="J1194" s="88">
        <f t="shared" si="18"/>
        <v>5.7569999999999988</v>
      </c>
    </row>
    <row r="1195" spans="1:10" x14ac:dyDescent="0.2">
      <c r="A1195" s="94">
        <v>6000004</v>
      </c>
      <c r="B1195" s="93" t="s">
        <v>1187</v>
      </c>
      <c r="C1195" s="144">
        <v>101</v>
      </c>
      <c r="D1195" s="93" t="s">
        <v>82</v>
      </c>
      <c r="E1195" s="93" t="s">
        <v>206</v>
      </c>
      <c r="F1195" s="93">
        <v>43.91</v>
      </c>
      <c r="G1195" s="93">
        <v>8.0399999999999991</v>
      </c>
      <c r="H1195" s="93">
        <v>900.37</v>
      </c>
      <c r="I1195" s="88">
        <f>VLOOKUP(D1195,'MHO-Analyse'!$C$2:$D$11,2,TRUE)</f>
        <v>228</v>
      </c>
      <c r="J1195" s="88">
        <f t="shared" si="18"/>
        <v>6.3966666666666665</v>
      </c>
    </row>
    <row r="1196" spans="1:10" x14ac:dyDescent="0.2">
      <c r="A1196" s="94">
        <v>7011485</v>
      </c>
      <c r="B1196" s="93" t="s">
        <v>1188</v>
      </c>
      <c r="C1196" s="144">
        <v>101</v>
      </c>
      <c r="D1196" s="93" t="s">
        <v>82</v>
      </c>
      <c r="E1196" s="93" t="s">
        <v>59</v>
      </c>
      <c r="F1196" s="93">
        <v>103.36</v>
      </c>
      <c r="G1196" s="93">
        <v>14</v>
      </c>
      <c r="H1196" s="93">
        <v>1747.92</v>
      </c>
      <c r="I1196" s="88">
        <f>VLOOKUP(D1196,'MHO-Analyse'!$C$2:$D$11,2,TRUE)</f>
        <v>228</v>
      </c>
      <c r="J1196" s="88">
        <f t="shared" si="18"/>
        <v>6.3966666666666665</v>
      </c>
    </row>
    <row r="1197" spans="1:10" x14ac:dyDescent="0.2">
      <c r="A1197" s="94">
        <v>9253071</v>
      </c>
      <c r="B1197" s="93" t="s">
        <v>1189</v>
      </c>
      <c r="C1197" s="144">
        <v>101</v>
      </c>
      <c r="D1197" s="93" t="s">
        <v>12</v>
      </c>
      <c r="E1197" s="93" t="s">
        <v>32</v>
      </c>
      <c r="F1197" s="93">
        <v>1.0900000000000001</v>
      </c>
      <c r="G1197" s="93">
        <v>1.42</v>
      </c>
      <c r="H1197" s="93">
        <v>163.69999999999999</v>
      </c>
      <c r="I1197" s="88">
        <f>VLOOKUP(D1197,'MHO-Analyse'!$C$2:$D$11,2,TRUE)</f>
        <v>254.6</v>
      </c>
      <c r="J1197" s="88">
        <f t="shared" si="18"/>
        <v>7.1429444444444439</v>
      </c>
    </row>
    <row r="1198" spans="1:10" x14ac:dyDescent="0.2">
      <c r="A1198" s="94">
        <v>9253107</v>
      </c>
      <c r="B1198" s="93" t="s">
        <v>1190</v>
      </c>
      <c r="C1198" s="144">
        <v>101</v>
      </c>
      <c r="D1198" s="93" t="s">
        <v>12</v>
      </c>
      <c r="E1198" s="93" t="s">
        <v>65</v>
      </c>
      <c r="F1198" s="93">
        <v>1.18</v>
      </c>
      <c r="G1198" s="93">
        <v>1.6</v>
      </c>
      <c r="H1198" s="93">
        <v>62.83</v>
      </c>
      <c r="I1198" s="88">
        <f>VLOOKUP(D1198,'MHO-Analyse'!$C$2:$D$11,2,TRUE)</f>
        <v>254.6</v>
      </c>
      <c r="J1198" s="88">
        <f t="shared" si="18"/>
        <v>7.1429444444444439</v>
      </c>
    </row>
    <row r="1199" spans="1:10" x14ac:dyDescent="0.2">
      <c r="A1199" s="94">
        <v>2187821</v>
      </c>
      <c r="B1199" s="93" t="s">
        <v>1191</v>
      </c>
      <c r="C1199" s="144">
        <v>100</v>
      </c>
      <c r="D1199" s="93" t="s">
        <v>9</v>
      </c>
      <c r="E1199" s="93" t="s">
        <v>59</v>
      </c>
      <c r="F1199" s="93">
        <v>37</v>
      </c>
      <c r="G1199" s="93">
        <v>16</v>
      </c>
      <c r="H1199" s="93">
        <v>385.45</v>
      </c>
      <c r="I1199" s="88">
        <f>VLOOKUP(D1199,'MHO-Analyse'!$C$2:$D$11,2,TRUE)</f>
        <v>380</v>
      </c>
      <c r="J1199" s="88">
        <f t="shared" si="18"/>
        <v>10.555555555555555</v>
      </c>
    </row>
    <row r="1200" spans="1:10" x14ac:dyDescent="0.2">
      <c r="A1200" s="94">
        <v>2256424</v>
      </c>
      <c r="B1200" s="93" t="s">
        <v>1192</v>
      </c>
      <c r="C1200" s="144">
        <v>100</v>
      </c>
      <c r="D1200" s="93" t="s">
        <v>41</v>
      </c>
      <c r="E1200" s="93" t="s">
        <v>65</v>
      </c>
      <c r="F1200" s="93">
        <v>9.1</v>
      </c>
      <c r="G1200" s="93">
        <v>0.83</v>
      </c>
      <c r="H1200" s="93">
        <v>124.6</v>
      </c>
      <c r="I1200" s="88">
        <f>VLOOKUP(D1200,'MHO-Analyse'!$C$2:$D$11,2,TRUE)</f>
        <v>205.2</v>
      </c>
      <c r="J1200" s="88">
        <f t="shared" si="18"/>
        <v>5.7</v>
      </c>
    </row>
    <row r="1201" spans="1:10" x14ac:dyDescent="0.2">
      <c r="A1201" s="94">
        <v>3100579</v>
      </c>
      <c r="B1201" s="93" t="s">
        <v>1193</v>
      </c>
      <c r="C1201" s="144">
        <v>100</v>
      </c>
      <c r="D1201" s="93" t="s">
        <v>41</v>
      </c>
      <c r="E1201" s="93" t="s">
        <v>59</v>
      </c>
      <c r="F1201" s="93">
        <v>400</v>
      </c>
      <c r="G1201" s="93">
        <v>6.8</v>
      </c>
      <c r="H1201" s="93">
        <v>1729.97</v>
      </c>
      <c r="I1201" s="88">
        <f>VLOOKUP(D1201,'MHO-Analyse'!$C$2:$D$11,2,TRUE)</f>
        <v>205.2</v>
      </c>
      <c r="J1201" s="88">
        <f t="shared" si="18"/>
        <v>5.7</v>
      </c>
    </row>
    <row r="1202" spans="1:10" x14ac:dyDescent="0.2">
      <c r="A1202" s="94">
        <v>3267523</v>
      </c>
      <c r="B1202" s="93" t="s">
        <v>1194</v>
      </c>
      <c r="C1202" s="144">
        <v>100</v>
      </c>
      <c r="D1202" s="93" t="s">
        <v>16</v>
      </c>
      <c r="E1202" s="93" t="s">
        <v>32</v>
      </c>
      <c r="F1202" s="93">
        <v>36.1</v>
      </c>
      <c r="G1202" s="93">
        <v>5.2</v>
      </c>
      <c r="H1202" s="93">
        <v>228.74</v>
      </c>
      <c r="I1202" s="88">
        <f>VLOOKUP(D1202,'MHO-Analyse'!$C$2:$D$11,2,TRUE)</f>
        <v>304</v>
      </c>
      <c r="J1202" s="88">
        <f t="shared" si="18"/>
        <v>8.4444444444444446</v>
      </c>
    </row>
    <row r="1203" spans="1:10" x14ac:dyDescent="0.2">
      <c r="A1203" s="94">
        <v>6165962</v>
      </c>
      <c r="B1203" s="93" t="s">
        <v>1195</v>
      </c>
      <c r="C1203" s="144">
        <v>100</v>
      </c>
      <c r="D1203" s="93" t="s">
        <v>20</v>
      </c>
      <c r="E1203" s="93" t="s">
        <v>59</v>
      </c>
      <c r="F1203" s="93">
        <v>68.27</v>
      </c>
      <c r="G1203" s="93">
        <v>14.26</v>
      </c>
      <c r="H1203" s="93">
        <v>1378.9</v>
      </c>
      <c r="I1203" s="88">
        <f>VLOOKUP(D1203,'MHO-Analyse'!$C$2:$D$11,2,TRUE)</f>
        <v>190</v>
      </c>
      <c r="J1203" s="88">
        <f t="shared" si="18"/>
        <v>5.2777777777777777</v>
      </c>
    </row>
    <row r="1204" spans="1:10" x14ac:dyDescent="0.2">
      <c r="A1204" s="94">
        <v>9253563</v>
      </c>
      <c r="B1204" s="93" t="s">
        <v>1196</v>
      </c>
      <c r="C1204" s="144">
        <v>100</v>
      </c>
      <c r="D1204" s="93" t="s">
        <v>12</v>
      </c>
      <c r="E1204" s="93" t="s">
        <v>59</v>
      </c>
      <c r="F1204" s="93">
        <v>0.66</v>
      </c>
      <c r="G1204" s="93">
        <v>1.29</v>
      </c>
      <c r="H1204" s="93">
        <v>81.48</v>
      </c>
      <c r="I1204" s="88">
        <f>VLOOKUP(D1204,'MHO-Analyse'!$C$2:$D$11,2,TRUE)</f>
        <v>254.6</v>
      </c>
      <c r="J1204" s="88">
        <f t="shared" si="18"/>
        <v>7.072222222222222</v>
      </c>
    </row>
    <row r="1205" spans="1:10" x14ac:dyDescent="0.2">
      <c r="A1205" s="94">
        <v>2004449</v>
      </c>
      <c r="B1205" s="93" t="s">
        <v>1197</v>
      </c>
      <c r="C1205" s="144">
        <v>99</v>
      </c>
      <c r="D1205" s="93" t="s">
        <v>12</v>
      </c>
      <c r="E1205" s="93" t="s">
        <v>59</v>
      </c>
      <c r="F1205" s="93">
        <v>6.89</v>
      </c>
      <c r="G1205" s="93">
        <v>3.52</v>
      </c>
      <c r="H1205" s="93">
        <v>415.53</v>
      </c>
      <c r="I1205" s="88">
        <f>VLOOKUP(D1205,'MHO-Analyse'!$C$2:$D$11,2,TRUE)</f>
        <v>254.6</v>
      </c>
      <c r="J1205" s="88">
        <f t="shared" si="18"/>
        <v>7.0014999999999992</v>
      </c>
    </row>
    <row r="1206" spans="1:10" x14ac:dyDescent="0.2">
      <c r="A1206" s="94">
        <v>2041238</v>
      </c>
      <c r="B1206" s="93" t="s">
        <v>1198</v>
      </c>
      <c r="C1206" s="144">
        <v>99</v>
      </c>
      <c r="D1206" s="93" t="s">
        <v>16</v>
      </c>
      <c r="E1206" s="93" t="s">
        <v>59</v>
      </c>
      <c r="F1206" s="93">
        <v>12.7</v>
      </c>
      <c r="G1206" s="93">
        <v>10.5</v>
      </c>
      <c r="H1206" s="93">
        <v>711.94</v>
      </c>
      <c r="I1206" s="88">
        <f>VLOOKUP(D1206,'MHO-Analyse'!$C$2:$D$11,2,TRUE)</f>
        <v>304</v>
      </c>
      <c r="J1206" s="88">
        <f t="shared" si="18"/>
        <v>8.36</v>
      </c>
    </row>
    <row r="1207" spans="1:10" x14ac:dyDescent="0.2">
      <c r="A1207" s="94">
        <v>2251605</v>
      </c>
      <c r="B1207" s="93" t="s">
        <v>1199</v>
      </c>
      <c r="C1207" s="144">
        <v>99</v>
      </c>
      <c r="D1207" s="93" t="s">
        <v>41</v>
      </c>
      <c r="E1207" s="93" t="s">
        <v>65</v>
      </c>
      <c r="F1207" s="93">
        <v>6</v>
      </c>
      <c r="G1207" s="93">
        <v>2.16</v>
      </c>
      <c r="H1207" s="93">
        <v>230.31</v>
      </c>
      <c r="I1207" s="88">
        <f>VLOOKUP(D1207,'MHO-Analyse'!$C$2:$D$11,2,TRUE)</f>
        <v>205.2</v>
      </c>
      <c r="J1207" s="88">
        <f t="shared" si="18"/>
        <v>5.6429999999999998</v>
      </c>
    </row>
    <row r="1208" spans="1:10" x14ac:dyDescent="0.2">
      <c r="A1208" s="94">
        <v>2256354</v>
      </c>
      <c r="B1208" s="93" t="s">
        <v>1200</v>
      </c>
      <c r="C1208" s="144">
        <v>99</v>
      </c>
      <c r="D1208" s="93" t="s">
        <v>41</v>
      </c>
      <c r="E1208" s="93" t="s">
        <v>59</v>
      </c>
      <c r="F1208" s="93">
        <v>94.61</v>
      </c>
      <c r="G1208" s="93">
        <v>7.54</v>
      </c>
      <c r="H1208" s="93">
        <v>818.29</v>
      </c>
      <c r="I1208" s="88">
        <f>VLOOKUP(D1208,'MHO-Analyse'!$C$2:$D$11,2,TRUE)</f>
        <v>205.2</v>
      </c>
      <c r="J1208" s="88">
        <f t="shared" si="18"/>
        <v>5.6429999999999998</v>
      </c>
    </row>
    <row r="1209" spans="1:10" x14ac:dyDescent="0.2">
      <c r="A1209" s="94">
        <v>3222739</v>
      </c>
      <c r="B1209" s="93" t="s">
        <v>1201</v>
      </c>
      <c r="C1209" s="144">
        <v>99</v>
      </c>
      <c r="D1209" s="93" t="s">
        <v>41</v>
      </c>
      <c r="E1209" s="93" t="s">
        <v>59</v>
      </c>
      <c r="F1209" s="93">
        <v>100.5</v>
      </c>
      <c r="G1209" s="93">
        <v>4.53</v>
      </c>
      <c r="H1209" s="93">
        <v>1201.29</v>
      </c>
      <c r="I1209" s="88">
        <f>VLOOKUP(D1209,'MHO-Analyse'!$C$2:$D$11,2,TRUE)</f>
        <v>205.2</v>
      </c>
      <c r="J1209" s="88">
        <f t="shared" si="18"/>
        <v>5.6429999999999998</v>
      </c>
    </row>
    <row r="1210" spans="1:10" x14ac:dyDescent="0.2">
      <c r="A1210" s="94">
        <v>3300109</v>
      </c>
      <c r="B1210" s="93" t="s">
        <v>1202</v>
      </c>
      <c r="C1210" s="144">
        <v>99</v>
      </c>
      <c r="D1210" s="93" t="s">
        <v>9</v>
      </c>
      <c r="E1210" s="93" t="s">
        <v>32</v>
      </c>
      <c r="F1210" s="93">
        <v>128.11000000000001</v>
      </c>
      <c r="G1210" s="93">
        <v>55.7</v>
      </c>
      <c r="H1210" s="93">
        <v>1174.6500000000001</v>
      </c>
      <c r="I1210" s="88">
        <f>VLOOKUP(D1210,'MHO-Analyse'!$C$2:$D$11,2,TRUE)</f>
        <v>380</v>
      </c>
      <c r="J1210" s="88">
        <f t="shared" si="18"/>
        <v>10.45</v>
      </c>
    </row>
    <row r="1211" spans="1:10" x14ac:dyDescent="0.2">
      <c r="A1211" s="94">
        <v>4522723</v>
      </c>
      <c r="B1211" s="93" t="s">
        <v>1203</v>
      </c>
      <c r="C1211" s="144">
        <v>99</v>
      </c>
      <c r="D1211" s="93" t="s">
        <v>41</v>
      </c>
      <c r="E1211" s="93" t="s">
        <v>65</v>
      </c>
      <c r="F1211" s="93">
        <v>13.6</v>
      </c>
      <c r="G1211" s="93">
        <v>0.6</v>
      </c>
      <c r="H1211" s="93">
        <v>147.84</v>
      </c>
      <c r="I1211" s="88">
        <f>VLOOKUP(D1211,'MHO-Analyse'!$C$2:$D$11,2,TRUE)</f>
        <v>205.2</v>
      </c>
      <c r="J1211" s="88">
        <f t="shared" si="18"/>
        <v>5.6429999999999998</v>
      </c>
    </row>
    <row r="1212" spans="1:10" x14ac:dyDescent="0.2">
      <c r="A1212" s="94">
        <v>6044105</v>
      </c>
      <c r="B1212" s="93" t="s">
        <v>1204</v>
      </c>
      <c r="C1212" s="144">
        <v>99</v>
      </c>
      <c r="D1212" s="93" t="s">
        <v>20</v>
      </c>
      <c r="E1212" s="93" t="s">
        <v>59</v>
      </c>
      <c r="F1212" s="93">
        <v>149.83000000000001</v>
      </c>
      <c r="G1212" s="93">
        <v>29.48</v>
      </c>
      <c r="H1212" s="93">
        <v>1941.26</v>
      </c>
      <c r="I1212" s="88">
        <f>VLOOKUP(D1212,'MHO-Analyse'!$C$2:$D$11,2,TRUE)</f>
        <v>190</v>
      </c>
      <c r="J1212" s="88">
        <f t="shared" si="18"/>
        <v>5.2249999999999996</v>
      </c>
    </row>
    <row r="1213" spans="1:10" x14ac:dyDescent="0.2">
      <c r="A1213" s="94">
        <v>6070517</v>
      </c>
      <c r="B1213" s="93" t="s">
        <v>1205</v>
      </c>
      <c r="C1213" s="144">
        <v>99</v>
      </c>
      <c r="D1213" s="93" t="s">
        <v>82</v>
      </c>
      <c r="E1213" s="93" t="s">
        <v>59</v>
      </c>
      <c r="F1213" s="93">
        <v>112.32</v>
      </c>
      <c r="G1213" s="93">
        <v>28</v>
      </c>
      <c r="H1213" s="93">
        <v>1560.78</v>
      </c>
      <c r="I1213" s="88">
        <f>VLOOKUP(D1213,'MHO-Analyse'!$C$2:$D$11,2,TRUE)</f>
        <v>228</v>
      </c>
      <c r="J1213" s="88">
        <f t="shared" si="18"/>
        <v>6.27</v>
      </c>
    </row>
    <row r="1214" spans="1:10" x14ac:dyDescent="0.2">
      <c r="A1214" s="94">
        <v>8356005</v>
      </c>
      <c r="B1214" s="93" t="s">
        <v>1206</v>
      </c>
      <c r="C1214" s="144">
        <v>99</v>
      </c>
      <c r="D1214" s="93" t="s">
        <v>20</v>
      </c>
      <c r="E1214" s="93" t="s">
        <v>10</v>
      </c>
      <c r="F1214" s="93">
        <v>0.31</v>
      </c>
      <c r="G1214" s="93">
        <v>0.11</v>
      </c>
      <c r="H1214" s="93">
        <v>8.8000000000000007</v>
      </c>
      <c r="I1214" s="88">
        <f>VLOOKUP(D1214,'MHO-Analyse'!$C$2:$D$11,2,TRUE)</f>
        <v>190</v>
      </c>
      <c r="J1214" s="88">
        <f t="shared" si="18"/>
        <v>5.2249999999999996</v>
      </c>
    </row>
    <row r="1215" spans="1:10" x14ac:dyDescent="0.2">
      <c r="A1215" s="94">
        <v>9040752</v>
      </c>
      <c r="B1215" s="93" t="s">
        <v>1207</v>
      </c>
      <c r="C1215" s="144">
        <v>99</v>
      </c>
      <c r="D1215" s="93" t="s">
        <v>20</v>
      </c>
      <c r="E1215" s="93" t="s">
        <v>32</v>
      </c>
      <c r="F1215" s="93">
        <v>14.4</v>
      </c>
      <c r="G1215" s="93">
        <v>6.5</v>
      </c>
      <c r="H1215" s="93">
        <v>2139.34</v>
      </c>
      <c r="I1215" s="88">
        <f>VLOOKUP(D1215,'MHO-Analyse'!$C$2:$D$11,2,TRUE)</f>
        <v>190</v>
      </c>
      <c r="J1215" s="88">
        <f t="shared" si="18"/>
        <v>5.2249999999999996</v>
      </c>
    </row>
    <row r="1216" spans="1:10" x14ac:dyDescent="0.2">
      <c r="A1216" s="94">
        <v>9253147</v>
      </c>
      <c r="B1216" s="93" t="s">
        <v>1208</v>
      </c>
      <c r="C1216" s="144">
        <v>99</v>
      </c>
      <c r="D1216" s="93" t="s">
        <v>12</v>
      </c>
      <c r="E1216" s="93" t="s">
        <v>32</v>
      </c>
      <c r="F1216" s="93">
        <v>0.49</v>
      </c>
      <c r="G1216" s="93">
        <v>1.83</v>
      </c>
      <c r="H1216" s="93">
        <v>82.96</v>
      </c>
      <c r="I1216" s="88">
        <f>VLOOKUP(D1216,'MHO-Analyse'!$C$2:$D$11,2,TRUE)</f>
        <v>254.6</v>
      </c>
      <c r="J1216" s="88">
        <f t="shared" si="18"/>
        <v>7.0014999999999992</v>
      </c>
    </row>
    <row r="1217" spans="1:10" x14ac:dyDescent="0.2">
      <c r="A1217" s="94">
        <v>9253671</v>
      </c>
      <c r="B1217" s="93" t="s">
        <v>1209</v>
      </c>
      <c r="C1217" s="144">
        <v>99</v>
      </c>
      <c r="D1217" s="93" t="s">
        <v>12</v>
      </c>
      <c r="E1217" s="93" t="s">
        <v>59</v>
      </c>
      <c r="F1217" s="93">
        <v>2.58</v>
      </c>
      <c r="G1217" s="93">
        <v>2.35</v>
      </c>
      <c r="H1217" s="93">
        <v>96.42</v>
      </c>
      <c r="I1217" s="88">
        <f>VLOOKUP(D1217,'MHO-Analyse'!$C$2:$D$11,2,TRUE)</f>
        <v>254.6</v>
      </c>
      <c r="J1217" s="88">
        <f t="shared" si="18"/>
        <v>7.0014999999999992</v>
      </c>
    </row>
    <row r="1218" spans="1:10" x14ac:dyDescent="0.2">
      <c r="A1218" s="94">
        <v>9842502</v>
      </c>
      <c r="B1218" s="93" t="s">
        <v>1210</v>
      </c>
      <c r="C1218" s="144">
        <v>99</v>
      </c>
      <c r="D1218" s="93" t="s">
        <v>16</v>
      </c>
      <c r="E1218" s="93" t="s">
        <v>32</v>
      </c>
      <c r="F1218" s="93">
        <v>13.96</v>
      </c>
      <c r="G1218" s="93">
        <v>2.08</v>
      </c>
      <c r="H1218" s="93">
        <v>201</v>
      </c>
      <c r="I1218" s="88">
        <f>VLOOKUP(D1218,'MHO-Analyse'!$C$2:$D$11,2,TRUE)</f>
        <v>304</v>
      </c>
      <c r="J1218" s="88">
        <f t="shared" ref="J1218:J1281" si="19">(C1218*I1218)/3600</f>
        <v>8.36</v>
      </c>
    </row>
    <row r="1219" spans="1:10" x14ac:dyDescent="0.2">
      <c r="A1219" s="94">
        <v>1253284</v>
      </c>
      <c r="B1219" s="93" t="s">
        <v>1211</v>
      </c>
      <c r="C1219" s="144">
        <v>98</v>
      </c>
      <c r="D1219" s="93" t="s">
        <v>79</v>
      </c>
      <c r="E1219" s="93" t="s">
        <v>59</v>
      </c>
      <c r="F1219" s="93">
        <v>1.4</v>
      </c>
      <c r="G1219" s="93">
        <v>3.7</v>
      </c>
      <c r="H1219" s="93">
        <v>64.89</v>
      </c>
      <c r="I1219" s="88">
        <f>VLOOKUP(D1219,'MHO-Analyse'!$C$2:$D$11,2,TRUE)</f>
        <v>380</v>
      </c>
      <c r="J1219" s="88">
        <f t="shared" si="19"/>
        <v>10.344444444444445</v>
      </c>
    </row>
    <row r="1220" spans="1:10" x14ac:dyDescent="0.2">
      <c r="A1220" s="94">
        <v>2223619</v>
      </c>
      <c r="B1220" s="93" t="s">
        <v>1212</v>
      </c>
      <c r="C1220" s="144">
        <v>98</v>
      </c>
      <c r="D1220" s="93" t="s">
        <v>41</v>
      </c>
      <c r="E1220" s="93" t="s">
        <v>65</v>
      </c>
      <c r="F1220" s="93">
        <v>0.96</v>
      </c>
      <c r="G1220" s="93">
        <v>0.12</v>
      </c>
      <c r="H1220" s="93">
        <v>23.6</v>
      </c>
      <c r="I1220" s="88">
        <f>VLOOKUP(D1220,'MHO-Analyse'!$C$2:$D$11,2,TRUE)</f>
        <v>205.2</v>
      </c>
      <c r="J1220" s="88">
        <f t="shared" si="19"/>
        <v>5.5859999999999994</v>
      </c>
    </row>
    <row r="1221" spans="1:10" x14ac:dyDescent="0.2">
      <c r="A1221" s="94">
        <v>3302767</v>
      </c>
      <c r="B1221" s="93" t="s">
        <v>1213</v>
      </c>
      <c r="C1221" s="144">
        <v>98</v>
      </c>
      <c r="D1221" s="93" t="s">
        <v>9</v>
      </c>
      <c r="E1221" s="93" t="s">
        <v>59</v>
      </c>
      <c r="F1221" s="93">
        <v>115.94</v>
      </c>
      <c r="G1221" s="93">
        <v>25</v>
      </c>
      <c r="H1221" s="93">
        <v>1199.25</v>
      </c>
      <c r="I1221" s="88">
        <f>VLOOKUP(D1221,'MHO-Analyse'!$C$2:$D$11,2,TRUE)</f>
        <v>380</v>
      </c>
      <c r="J1221" s="88">
        <f t="shared" si="19"/>
        <v>10.344444444444445</v>
      </c>
    </row>
    <row r="1222" spans="1:10" x14ac:dyDescent="0.2">
      <c r="A1222" s="94">
        <v>3356837</v>
      </c>
      <c r="B1222" s="93" t="s">
        <v>1214</v>
      </c>
      <c r="C1222" s="144">
        <v>98</v>
      </c>
      <c r="D1222" s="93" t="s">
        <v>41</v>
      </c>
      <c r="E1222" s="93" t="s">
        <v>59</v>
      </c>
      <c r="F1222" s="93">
        <v>67.099999999999994</v>
      </c>
      <c r="G1222" s="93">
        <v>1.26</v>
      </c>
      <c r="H1222" s="93">
        <v>465.18</v>
      </c>
      <c r="I1222" s="88">
        <f>VLOOKUP(D1222,'MHO-Analyse'!$C$2:$D$11,2,TRUE)</f>
        <v>205.2</v>
      </c>
      <c r="J1222" s="88">
        <f t="shared" si="19"/>
        <v>5.5859999999999994</v>
      </c>
    </row>
    <row r="1223" spans="1:10" x14ac:dyDescent="0.2">
      <c r="A1223" s="94">
        <v>9003501</v>
      </c>
      <c r="B1223" s="93" t="s">
        <v>1215</v>
      </c>
      <c r="C1223" s="144">
        <v>98</v>
      </c>
      <c r="D1223" s="93" t="s">
        <v>20</v>
      </c>
      <c r="E1223" s="93" t="s">
        <v>59</v>
      </c>
      <c r="F1223" s="93">
        <v>3.9</v>
      </c>
      <c r="G1223" s="93">
        <v>2.2000000000000002</v>
      </c>
      <c r="H1223" s="93">
        <v>987.31</v>
      </c>
      <c r="I1223" s="88">
        <f>VLOOKUP(D1223,'MHO-Analyse'!$C$2:$D$11,2,TRUE)</f>
        <v>190</v>
      </c>
      <c r="J1223" s="88">
        <f t="shared" si="19"/>
        <v>5.1722222222222225</v>
      </c>
    </row>
    <row r="1224" spans="1:10" x14ac:dyDescent="0.2">
      <c r="A1224" s="94">
        <v>9253351</v>
      </c>
      <c r="B1224" s="93" t="s">
        <v>1216</v>
      </c>
      <c r="C1224" s="144">
        <v>98</v>
      </c>
      <c r="D1224" s="93" t="s">
        <v>12</v>
      </c>
      <c r="E1224" s="93" t="s">
        <v>59</v>
      </c>
      <c r="F1224" s="93">
        <v>1.27</v>
      </c>
      <c r="G1224" s="93">
        <v>2.29</v>
      </c>
      <c r="H1224" s="93">
        <v>153.63999999999999</v>
      </c>
      <c r="I1224" s="88">
        <f>VLOOKUP(D1224,'MHO-Analyse'!$C$2:$D$11,2,TRUE)</f>
        <v>254.6</v>
      </c>
      <c r="J1224" s="88">
        <f t="shared" si="19"/>
        <v>6.9307777777777773</v>
      </c>
    </row>
    <row r="1225" spans="1:10" x14ac:dyDescent="0.2">
      <c r="A1225" s="94">
        <v>9253421</v>
      </c>
      <c r="B1225" s="93" t="s">
        <v>1217</v>
      </c>
      <c r="C1225" s="144">
        <v>98</v>
      </c>
      <c r="D1225" s="93" t="s">
        <v>12</v>
      </c>
      <c r="E1225" s="93" t="s">
        <v>59</v>
      </c>
      <c r="F1225" s="93">
        <v>0.69</v>
      </c>
      <c r="G1225" s="93">
        <v>0.7</v>
      </c>
      <c r="H1225" s="93">
        <v>34.65</v>
      </c>
      <c r="I1225" s="88">
        <f>VLOOKUP(D1225,'MHO-Analyse'!$C$2:$D$11,2,TRUE)</f>
        <v>254.6</v>
      </c>
      <c r="J1225" s="88">
        <f t="shared" si="19"/>
        <v>6.9307777777777773</v>
      </c>
    </row>
    <row r="1226" spans="1:10" x14ac:dyDescent="0.2">
      <c r="A1226" s="94">
        <v>9836162</v>
      </c>
      <c r="B1226" s="93" t="s">
        <v>1218</v>
      </c>
      <c r="C1226" s="144">
        <v>98</v>
      </c>
      <c r="D1226" s="93" t="s">
        <v>16</v>
      </c>
      <c r="E1226" s="93" t="s">
        <v>32</v>
      </c>
      <c r="F1226" s="93">
        <v>121.38</v>
      </c>
      <c r="G1226" s="93">
        <v>6</v>
      </c>
      <c r="H1226" s="93">
        <v>1053.56</v>
      </c>
      <c r="I1226" s="88">
        <f>VLOOKUP(D1226,'MHO-Analyse'!$C$2:$D$11,2,TRUE)</f>
        <v>304</v>
      </c>
      <c r="J1226" s="88">
        <f t="shared" si="19"/>
        <v>8.275555555555556</v>
      </c>
    </row>
    <row r="1227" spans="1:10" x14ac:dyDescent="0.2">
      <c r="A1227" s="94">
        <v>1252084</v>
      </c>
      <c r="B1227" s="93" t="s">
        <v>1219</v>
      </c>
      <c r="C1227" s="144">
        <v>97</v>
      </c>
      <c r="D1227" s="93" t="s">
        <v>79</v>
      </c>
      <c r="E1227" s="93" t="s">
        <v>65</v>
      </c>
      <c r="F1227" s="93">
        <v>0.8</v>
      </c>
      <c r="G1227" s="93">
        <v>1.76</v>
      </c>
      <c r="H1227" s="93">
        <v>29.18</v>
      </c>
      <c r="I1227" s="88">
        <f>VLOOKUP(D1227,'MHO-Analyse'!$C$2:$D$11,2,TRUE)</f>
        <v>380</v>
      </c>
      <c r="J1227" s="88">
        <f t="shared" si="19"/>
        <v>10.238888888888889</v>
      </c>
    </row>
    <row r="1228" spans="1:10" x14ac:dyDescent="0.2">
      <c r="A1228" s="94">
        <v>1253299</v>
      </c>
      <c r="B1228" s="93" t="s">
        <v>1220</v>
      </c>
      <c r="C1228" s="144">
        <v>97</v>
      </c>
      <c r="D1228" s="93" t="s">
        <v>79</v>
      </c>
      <c r="E1228" s="93" t="s">
        <v>59</v>
      </c>
      <c r="F1228" s="93">
        <v>2.7</v>
      </c>
      <c r="G1228" s="93">
        <v>6.5</v>
      </c>
      <c r="H1228" s="93">
        <v>113.53</v>
      </c>
      <c r="I1228" s="88">
        <f>VLOOKUP(D1228,'MHO-Analyse'!$C$2:$D$11,2,TRUE)</f>
        <v>380</v>
      </c>
      <c r="J1228" s="88">
        <f t="shared" si="19"/>
        <v>10.238888888888889</v>
      </c>
    </row>
    <row r="1229" spans="1:10" x14ac:dyDescent="0.2">
      <c r="A1229" s="94">
        <v>2003389</v>
      </c>
      <c r="B1229" s="93" t="s">
        <v>1221</v>
      </c>
      <c r="C1229" s="144">
        <v>97</v>
      </c>
      <c r="D1229" s="93" t="s">
        <v>12</v>
      </c>
      <c r="E1229" s="93" t="s">
        <v>59</v>
      </c>
      <c r="F1229" s="93">
        <v>12.7</v>
      </c>
      <c r="G1229" s="93">
        <v>7.06</v>
      </c>
      <c r="H1229" s="93">
        <v>364.76</v>
      </c>
      <c r="I1229" s="88">
        <f>VLOOKUP(D1229,'MHO-Analyse'!$C$2:$D$11,2,TRUE)</f>
        <v>254.6</v>
      </c>
      <c r="J1229" s="88">
        <f t="shared" si="19"/>
        <v>6.8600555555555554</v>
      </c>
    </row>
    <row r="1230" spans="1:10" x14ac:dyDescent="0.2">
      <c r="A1230" s="94">
        <v>2096891</v>
      </c>
      <c r="B1230" s="93" t="s">
        <v>1222</v>
      </c>
      <c r="C1230" s="144">
        <v>97</v>
      </c>
      <c r="D1230" s="93" t="s">
        <v>16</v>
      </c>
      <c r="E1230" s="93" t="s">
        <v>32</v>
      </c>
      <c r="F1230" s="93">
        <v>27</v>
      </c>
      <c r="G1230" s="93">
        <v>11</v>
      </c>
      <c r="H1230" s="93">
        <v>3171.19</v>
      </c>
      <c r="I1230" s="88">
        <f>VLOOKUP(D1230,'MHO-Analyse'!$C$2:$D$11,2,TRUE)</f>
        <v>304</v>
      </c>
      <c r="J1230" s="88">
        <f t="shared" si="19"/>
        <v>8.1911111111111108</v>
      </c>
    </row>
    <row r="1231" spans="1:10" x14ac:dyDescent="0.2">
      <c r="A1231" s="94">
        <v>2101511</v>
      </c>
      <c r="B1231" s="93" t="s">
        <v>1223</v>
      </c>
      <c r="C1231" s="144">
        <v>97</v>
      </c>
      <c r="D1231" s="93" t="s">
        <v>16</v>
      </c>
      <c r="E1231" s="93" t="s">
        <v>32</v>
      </c>
      <c r="F1231" s="93">
        <v>14.4</v>
      </c>
      <c r="G1231" s="93">
        <v>6</v>
      </c>
      <c r="H1231" s="93">
        <v>1029.97</v>
      </c>
      <c r="I1231" s="88">
        <f>VLOOKUP(D1231,'MHO-Analyse'!$C$2:$D$11,2,TRUE)</f>
        <v>304</v>
      </c>
      <c r="J1231" s="88">
        <f t="shared" si="19"/>
        <v>8.1911111111111108</v>
      </c>
    </row>
    <row r="1232" spans="1:10" x14ac:dyDescent="0.2">
      <c r="A1232" s="94">
        <v>3100555</v>
      </c>
      <c r="B1232" s="93" t="s">
        <v>1224</v>
      </c>
      <c r="C1232" s="144">
        <v>97</v>
      </c>
      <c r="D1232" s="93" t="s">
        <v>41</v>
      </c>
      <c r="E1232" s="93" t="s">
        <v>59</v>
      </c>
      <c r="F1232" s="93">
        <v>100</v>
      </c>
      <c r="G1232" s="93">
        <v>2</v>
      </c>
      <c r="H1232" s="93">
        <v>691.99</v>
      </c>
      <c r="I1232" s="88">
        <f>VLOOKUP(D1232,'MHO-Analyse'!$C$2:$D$11,2,TRUE)</f>
        <v>205.2</v>
      </c>
      <c r="J1232" s="88">
        <f t="shared" si="19"/>
        <v>5.528999999999999</v>
      </c>
    </row>
    <row r="1233" spans="1:10" x14ac:dyDescent="0.2">
      <c r="A1233" s="94">
        <v>3400418</v>
      </c>
      <c r="B1233" s="93" t="s">
        <v>1225</v>
      </c>
      <c r="C1233" s="144">
        <v>97</v>
      </c>
      <c r="D1233" s="93" t="s">
        <v>20</v>
      </c>
      <c r="E1233" s="93" t="s">
        <v>32</v>
      </c>
      <c r="F1233" s="93">
        <v>37.5</v>
      </c>
      <c r="G1233" s="93">
        <v>5.4</v>
      </c>
      <c r="H1233" s="93">
        <v>2303.02</v>
      </c>
      <c r="I1233" s="88">
        <f>VLOOKUP(D1233,'MHO-Analyse'!$C$2:$D$11,2,TRUE)</f>
        <v>190</v>
      </c>
      <c r="J1233" s="88">
        <f t="shared" si="19"/>
        <v>5.1194444444444445</v>
      </c>
    </row>
    <row r="1234" spans="1:10" x14ac:dyDescent="0.2">
      <c r="A1234" s="94">
        <v>4251242</v>
      </c>
      <c r="B1234" s="93" t="s">
        <v>1226</v>
      </c>
      <c r="C1234" s="144">
        <v>97</v>
      </c>
      <c r="D1234" s="93" t="s">
        <v>20</v>
      </c>
      <c r="E1234" s="93" t="s">
        <v>65</v>
      </c>
      <c r="F1234" s="93">
        <v>1.65</v>
      </c>
      <c r="G1234" s="93">
        <v>0.32</v>
      </c>
      <c r="H1234" s="93">
        <v>61.09</v>
      </c>
      <c r="I1234" s="88">
        <f>VLOOKUP(D1234,'MHO-Analyse'!$C$2:$D$11,2,TRUE)</f>
        <v>190</v>
      </c>
      <c r="J1234" s="88">
        <f t="shared" si="19"/>
        <v>5.1194444444444445</v>
      </c>
    </row>
    <row r="1235" spans="1:10" x14ac:dyDescent="0.2">
      <c r="A1235" s="94">
        <v>6132312</v>
      </c>
      <c r="B1235" s="93" t="s">
        <v>1227</v>
      </c>
      <c r="C1235" s="144">
        <v>97</v>
      </c>
      <c r="D1235" s="93" t="s">
        <v>82</v>
      </c>
      <c r="E1235" s="93" t="s">
        <v>65</v>
      </c>
      <c r="F1235" s="93">
        <v>58.08</v>
      </c>
      <c r="G1235" s="93">
        <v>20.399999999999999</v>
      </c>
      <c r="H1235" s="93">
        <v>797.47</v>
      </c>
      <c r="I1235" s="88">
        <f>VLOOKUP(D1235,'MHO-Analyse'!$C$2:$D$11,2,TRUE)</f>
        <v>228</v>
      </c>
      <c r="J1235" s="88">
        <f t="shared" si="19"/>
        <v>6.1433333333333335</v>
      </c>
    </row>
    <row r="1236" spans="1:10" x14ac:dyDescent="0.2">
      <c r="A1236" s="94">
        <v>7011488</v>
      </c>
      <c r="B1236" s="93" t="s">
        <v>1228</v>
      </c>
      <c r="C1236" s="144">
        <v>97</v>
      </c>
      <c r="D1236" s="93" t="s">
        <v>82</v>
      </c>
      <c r="E1236" s="93" t="s">
        <v>65</v>
      </c>
      <c r="F1236" s="93">
        <v>12.6</v>
      </c>
      <c r="G1236" s="93">
        <v>2</v>
      </c>
      <c r="H1236" s="93">
        <v>376.63</v>
      </c>
      <c r="I1236" s="88">
        <f>VLOOKUP(D1236,'MHO-Analyse'!$C$2:$D$11,2,TRUE)</f>
        <v>228</v>
      </c>
      <c r="J1236" s="88">
        <f t="shared" si="19"/>
        <v>6.1433333333333335</v>
      </c>
    </row>
    <row r="1237" spans="1:10" x14ac:dyDescent="0.2">
      <c r="A1237" s="94">
        <v>8364802</v>
      </c>
      <c r="B1237" s="93" t="s">
        <v>1229</v>
      </c>
      <c r="C1237" s="144">
        <v>97</v>
      </c>
      <c r="D1237" s="93" t="s">
        <v>20</v>
      </c>
      <c r="E1237" s="93" t="s">
        <v>32</v>
      </c>
      <c r="F1237" s="93">
        <v>51.03</v>
      </c>
      <c r="G1237" s="93">
        <v>7.1</v>
      </c>
      <c r="H1237" s="93">
        <v>909.99</v>
      </c>
      <c r="I1237" s="88">
        <f>VLOOKUP(D1237,'MHO-Analyse'!$C$2:$D$11,2,TRUE)</f>
        <v>190</v>
      </c>
      <c r="J1237" s="88">
        <f t="shared" si="19"/>
        <v>5.1194444444444445</v>
      </c>
    </row>
    <row r="1238" spans="1:10" x14ac:dyDescent="0.2">
      <c r="A1238" s="94">
        <v>9253465</v>
      </c>
      <c r="B1238" s="93" t="s">
        <v>1230</v>
      </c>
      <c r="C1238" s="144">
        <v>97</v>
      </c>
      <c r="D1238" s="93" t="s">
        <v>12</v>
      </c>
      <c r="E1238" s="93" t="s">
        <v>32</v>
      </c>
      <c r="F1238" s="93">
        <v>2.13</v>
      </c>
      <c r="G1238" s="93">
        <v>4.62</v>
      </c>
      <c r="H1238" s="93">
        <v>194.85</v>
      </c>
      <c r="I1238" s="88">
        <f>VLOOKUP(D1238,'MHO-Analyse'!$C$2:$D$11,2,TRUE)</f>
        <v>254.6</v>
      </c>
      <c r="J1238" s="88">
        <f t="shared" si="19"/>
        <v>6.8600555555555554</v>
      </c>
    </row>
    <row r="1239" spans="1:10" x14ac:dyDescent="0.2">
      <c r="A1239" s="94">
        <v>2070139</v>
      </c>
      <c r="B1239" s="93" t="s">
        <v>1231</v>
      </c>
      <c r="C1239" s="144">
        <v>96</v>
      </c>
      <c r="D1239" s="93" t="s">
        <v>79</v>
      </c>
      <c r="E1239" s="93" t="s">
        <v>59</v>
      </c>
      <c r="F1239" s="93">
        <v>0.5</v>
      </c>
      <c r="G1239" s="93">
        <v>1.6</v>
      </c>
      <c r="H1239" s="93">
        <v>372.61</v>
      </c>
      <c r="I1239" s="88">
        <f>VLOOKUP(D1239,'MHO-Analyse'!$C$2:$D$11,2,TRUE)</f>
        <v>380</v>
      </c>
      <c r="J1239" s="88">
        <f t="shared" si="19"/>
        <v>10.133333333333333</v>
      </c>
    </row>
    <row r="1240" spans="1:10" x14ac:dyDescent="0.2">
      <c r="A1240" s="94">
        <v>2251609</v>
      </c>
      <c r="B1240" s="93" t="s">
        <v>1232</v>
      </c>
      <c r="C1240" s="144">
        <v>96</v>
      </c>
      <c r="D1240" s="93" t="s">
        <v>41</v>
      </c>
      <c r="E1240" s="93" t="s">
        <v>65</v>
      </c>
      <c r="F1240" s="93">
        <v>6</v>
      </c>
      <c r="G1240" s="93">
        <v>2.16</v>
      </c>
      <c r="H1240" s="93">
        <v>230.31</v>
      </c>
      <c r="I1240" s="88">
        <f>VLOOKUP(D1240,'MHO-Analyse'!$C$2:$D$11,2,TRUE)</f>
        <v>205.2</v>
      </c>
      <c r="J1240" s="88">
        <f t="shared" si="19"/>
        <v>5.4719999999999995</v>
      </c>
    </row>
    <row r="1241" spans="1:10" x14ac:dyDescent="0.2">
      <c r="A1241" s="94">
        <v>3300511</v>
      </c>
      <c r="B1241" s="93" t="s">
        <v>1233</v>
      </c>
      <c r="C1241" s="144">
        <v>96</v>
      </c>
      <c r="D1241" s="93" t="s">
        <v>9</v>
      </c>
      <c r="E1241" s="93" t="s">
        <v>59</v>
      </c>
      <c r="F1241" s="93">
        <v>119.2</v>
      </c>
      <c r="G1241" s="93">
        <v>30.6</v>
      </c>
      <c r="H1241" s="93">
        <v>1014.87</v>
      </c>
      <c r="I1241" s="88">
        <f>VLOOKUP(D1241,'MHO-Analyse'!$C$2:$D$11,2,TRUE)</f>
        <v>380</v>
      </c>
      <c r="J1241" s="88">
        <f t="shared" si="19"/>
        <v>10.133333333333333</v>
      </c>
    </row>
    <row r="1242" spans="1:10" x14ac:dyDescent="0.2">
      <c r="A1242" s="94">
        <v>3418035</v>
      </c>
      <c r="B1242" s="93" t="s">
        <v>1234</v>
      </c>
      <c r="C1242" s="144">
        <v>96</v>
      </c>
      <c r="D1242" s="93" t="s">
        <v>16</v>
      </c>
      <c r="E1242" s="93" t="s">
        <v>59</v>
      </c>
      <c r="F1242" s="93">
        <v>20</v>
      </c>
      <c r="G1242" s="93">
        <v>11.8</v>
      </c>
      <c r="H1242" s="93">
        <v>573.80999999999995</v>
      </c>
      <c r="I1242" s="88">
        <f>VLOOKUP(D1242,'MHO-Analyse'!$C$2:$D$11,2,TRUE)</f>
        <v>304</v>
      </c>
      <c r="J1242" s="88">
        <f t="shared" si="19"/>
        <v>8.1066666666666674</v>
      </c>
    </row>
    <row r="1243" spans="1:10" x14ac:dyDescent="0.2">
      <c r="A1243" s="94">
        <v>6070054</v>
      </c>
      <c r="B1243" s="93" t="s">
        <v>1235</v>
      </c>
      <c r="C1243" s="144">
        <v>96</v>
      </c>
      <c r="D1243" s="93" t="s">
        <v>20</v>
      </c>
      <c r="E1243" s="93" t="s">
        <v>65</v>
      </c>
      <c r="F1243" s="93">
        <v>75.23</v>
      </c>
      <c r="G1243" s="93">
        <v>27.44</v>
      </c>
      <c r="H1243" s="93">
        <v>937.04</v>
      </c>
      <c r="I1243" s="88">
        <f>VLOOKUP(D1243,'MHO-Analyse'!$C$2:$D$11,2,TRUE)</f>
        <v>190</v>
      </c>
      <c r="J1243" s="88">
        <f t="shared" si="19"/>
        <v>5.0666666666666664</v>
      </c>
    </row>
    <row r="1244" spans="1:10" x14ac:dyDescent="0.2">
      <c r="A1244" s="94">
        <v>6096503</v>
      </c>
      <c r="B1244" s="93" t="s">
        <v>1236</v>
      </c>
      <c r="C1244" s="144">
        <v>96</v>
      </c>
      <c r="D1244" s="93" t="s">
        <v>20</v>
      </c>
      <c r="E1244" s="93" t="s">
        <v>65</v>
      </c>
      <c r="F1244" s="93">
        <v>6.06</v>
      </c>
      <c r="G1244" s="93">
        <v>0.75</v>
      </c>
      <c r="H1244" s="93">
        <v>100.6</v>
      </c>
      <c r="I1244" s="88">
        <f>VLOOKUP(D1244,'MHO-Analyse'!$C$2:$D$11,2,TRUE)</f>
        <v>190</v>
      </c>
      <c r="J1244" s="88">
        <f t="shared" si="19"/>
        <v>5.0666666666666664</v>
      </c>
    </row>
    <row r="1245" spans="1:10" x14ac:dyDescent="0.2">
      <c r="A1245" s="94">
        <v>7011595</v>
      </c>
      <c r="B1245" s="93" t="s">
        <v>104</v>
      </c>
      <c r="C1245" s="144">
        <v>96</v>
      </c>
      <c r="D1245" s="93" t="s">
        <v>82</v>
      </c>
      <c r="E1245" s="93" t="s">
        <v>65</v>
      </c>
      <c r="F1245" s="93">
        <v>164.33</v>
      </c>
      <c r="G1245" s="93">
        <v>23</v>
      </c>
      <c r="H1245" s="93">
        <v>1286.99</v>
      </c>
      <c r="I1245" s="88">
        <f>VLOOKUP(D1245,'MHO-Analyse'!$C$2:$D$11,2,TRUE)</f>
        <v>228</v>
      </c>
      <c r="J1245" s="88">
        <f t="shared" si="19"/>
        <v>6.08</v>
      </c>
    </row>
    <row r="1246" spans="1:10" x14ac:dyDescent="0.2">
      <c r="A1246" s="94">
        <v>9215553</v>
      </c>
      <c r="B1246" s="93" t="s">
        <v>1237</v>
      </c>
      <c r="C1246" s="144">
        <v>96</v>
      </c>
      <c r="D1246" s="93" t="s">
        <v>20</v>
      </c>
      <c r="E1246" s="93" t="s">
        <v>32</v>
      </c>
      <c r="F1246" s="93">
        <v>78.08</v>
      </c>
      <c r="G1246" s="93">
        <v>20</v>
      </c>
      <c r="H1246" s="93">
        <v>2750.22</v>
      </c>
      <c r="I1246" s="88">
        <f>VLOOKUP(D1246,'MHO-Analyse'!$C$2:$D$11,2,TRUE)</f>
        <v>190</v>
      </c>
      <c r="J1246" s="88">
        <f t="shared" si="19"/>
        <v>5.0666666666666664</v>
      </c>
    </row>
    <row r="1247" spans="1:10" x14ac:dyDescent="0.2">
      <c r="A1247" s="94">
        <v>1254664</v>
      </c>
      <c r="B1247" s="93" t="s">
        <v>1238</v>
      </c>
      <c r="C1247" s="144">
        <v>95</v>
      </c>
      <c r="D1247" s="93" t="s">
        <v>79</v>
      </c>
      <c r="E1247" s="93" t="s">
        <v>32</v>
      </c>
      <c r="F1247" s="93">
        <v>0.35</v>
      </c>
      <c r="G1247" s="93">
        <v>1.84</v>
      </c>
      <c r="H1247" s="93">
        <v>22.06</v>
      </c>
      <c r="I1247" s="88">
        <f>VLOOKUP(D1247,'MHO-Analyse'!$C$2:$D$11,2,TRUE)</f>
        <v>380</v>
      </c>
      <c r="J1247" s="88">
        <f t="shared" si="19"/>
        <v>10.027777777777779</v>
      </c>
    </row>
    <row r="1248" spans="1:10" x14ac:dyDescent="0.2">
      <c r="A1248" s="94">
        <v>2256344</v>
      </c>
      <c r="B1248" s="93" t="s">
        <v>1239</v>
      </c>
      <c r="C1248" s="144">
        <v>95</v>
      </c>
      <c r="D1248" s="93" t="s">
        <v>41</v>
      </c>
      <c r="E1248" s="93" t="s">
        <v>59</v>
      </c>
      <c r="F1248" s="93">
        <v>59.29</v>
      </c>
      <c r="G1248" s="93">
        <v>4.38</v>
      </c>
      <c r="H1248" s="93">
        <v>722.02</v>
      </c>
      <c r="I1248" s="88">
        <f>VLOOKUP(D1248,'MHO-Analyse'!$C$2:$D$11,2,TRUE)</f>
        <v>205.2</v>
      </c>
      <c r="J1248" s="88">
        <f t="shared" si="19"/>
        <v>5.415</v>
      </c>
    </row>
    <row r="1249" spans="1:10" x14ac:dyDescent="0.2">
      <c r="A1249" s="94">
        <v>3100553</v>
      </c>
      <c r="B1249" s="93" t="s">
        <v>1240</v>
      </c>
      <c r="C1249" s="144">
        <v>95</v>
      </c>
      <c r="D1249" s="93" t="s">
        <v>41</v>
      </c>
      <c r="E1249" s="93" t="s">
        <v>59</v>
      </c>
      <c r="F1249" s="93">
        <v>60</v>
      </c>
      <c r="G1249" s="93">
        <v>1.6</v>
      </c>
      <c r="H1249" s="93">
        <v>688.36</v>
      </c>
      <c r="I1249" s="88">
        <f>VLOOKUP(D1249,'MHO-Analyse'!$C$2:$D$11,2,TRUE)</f>
        <v>205.2</v>
      </c>
      <c r="J1249" s="88">
        <f t="shared" si="19"/>
        <v>5.415</v>
      </c>
    </row>
    <row r="1250" spans="1:10" x14ac:dyDescent="0.2">
      <c r="A1250" s="94">
        <v>3267509</v>
      </c>
      <c r="B1250" s="93" t="s">
        <v>1241</v>
      </c>
      <c r="C1250" s="144">
        <v>95</v>
      </c>
      <c r="D1250" s="93" t="s">
        <v>16</v>
      </c>
      <c r="E1250" s="93" t="s">
        <v>59</v>
      </c>
      <c r="F1250" s="93">
        <v>45.1</v>
      </c>
      <c r="G1250" s="93">
        <v>7.05</v>
      </c>
      <c r="H1250" s="93">
        <v>276</v>
      </c>
      <c r="I1250" s="88">
        <f>VLOOKUP(D1250,'MHO-Analyse'!$C$2:$D$11,2,TRUE)</f>
        <v>304</v>
      </c>
      <c r="J1250" s="88">
        <f t="shared" si="19"/>
        <v>8.0222222222222221</v>
      </c>
    </row>
    <row r="1251" spans="1:10" x14ac:dyDescent="0.2">
      <c r="A1251" s="94">
        <v>3381232</v>
      </c>
      <c r="B1251" s="93" t="s">
        <v>1242</v>
      </c>
      <c r="C1251" s="144">
        <v>95</v>
      </c>
      <c r="D1251" s="93" t="s">
        <v>16</v>
      </c>
      <c r="E1251" s="93" t="s">
        <v>59</v>
      </c>
      <c r="F1251" s="93">
        <v>1.7</v>
      </c>
      <c r="G1251" s="93">
        <v>3.6</v>
      </c>
      <c r="H1251" s="93">
        <v>1263.48</v>
      </c>
      <c r="I1251" s="88">
        <f>VLOOKUP(D1251,'MHO-Analyse'!$C$2:$D$11,2,TRUE)</f>
        <v>304</v>
      </c>
      <c r="J1251" s="88">
        <f t="shared" si="19"/>
        <v>8.0222222222222221</v>
      </c>
    </row>
    <row r="1252" spans="1:10" x14ac:dyDescent="0.2">
      <c r="A1252" s="94">
        <v>3400697</v>
      </c>
      <c r="B1252" s="93" t="s">
        <v>1243</v>
      </c>
      <c r="C1252" s="144">
        <v>95</v>
      </c>
      <c r="D1252" s="93" t="s">
        <v>82</v>
      </c>
      <c r="E1252" s="93" t="s">
        <v>65</v>
      </c>
      <c r="F1252" s="93">
        <v>2.4300000000000002</v>
      </c>
      <c r="G1252" s="93">
        <v>1</v>
      </c>
      <c r="H1252" s="93">
        <v>310.91000000000003</v>
      </c>
      <c r="I1252" s="88">
        <f>VLOOKUP(D1252,'MHO-Analyse'!$C$2:$D$11,2,TRUE)</f>
        <v>228</v>
      </c>
      <c r="J1252" s="88">
        <f t="shared" si="19"/>
        <v>6.0166666666666666</v>
      </c>
    </row>
    <row r="1253" spans="1:10" x14ac:dyDescent="0.2">
      <c r="A1253" s="94">
        <v>4364951</v>
      </c>
      <c r="B1253" s="93" t="s">
        <v>1244</v>
      </c>
      <c r="C1253" s="144">
        <v>95</v>
      </c>
      <c r="D1253" s="93" t="s">
        <v>20</v>
      </c>
      <c r="E1253" s="93" t="s">
        <v>206</v>
      </c>
      <c r="F1253" s="93">
        <v>4.8</v>
      </c>
      <c r="G1253" s="93">
        <v>1.35</v>
      </c>
      <c r="H1253" s="93">
        <v>559.07000000000005</v>
      </c>
      <c r="I1253" s="88">
        <f>VLOOKUP(D1253,'MHO-Analyse'!$C$2:$D$11,2,TRUE)</f>
        <v>190</v>
      </c>
      <c r="J1253" s="88">
        <f t="shared" si="19"/>
        <v>5.0138888888888893</v>
      </c>
    </row>
    <row r="1254" spans="1:10" x14ac:dyDescent="0.2">
      <c r="A1254" s="94">
        <v>5577024</v>
      </c>
      <c r="B1254" s="93" t="s">
        <v>1245</v>
      </c>
      <c r="C1254" s="144">
        <v>95</v>
      </c>
      <c r="D1254" s="93" t="s">
        <v>16</v>
      </c>
      <c r="E1254" s="93" t="s">
        <v>32</v>
      </c>
      <c r="F1254" s="93">
        <v>62.98</v>
      </c>
      <c r="G1254" s="93">
        <v>27.34</v>
      </c>
      <c r="H1254" s="93">
        <v>4201.34</v>
      </c>
      <c r="I1254" s="88">
        <f>VLOOKUP(D1254,'MHO-Analyse'!$C$2:$D$11,2,TRUE)</f>
        <v>304</v>
      </c>
      <c r="J1254" s="88">
        <f t="shared" si="19"/>
        <v>8.0222222222222221</v>
      </c>
    </row>
    <row r="1255" spans="1:10" x14ac:dyDescent="0.2">
      <c r="A1255" s="94">
        <v>7010789</v>
      </c>
      <c r="B1255" s="93" t="s">
        <v>1246</v>
      </c>
      <c r="C1255" s="144">
        <v>95</v>
      </c>
      <c r="D1255" s="93" t="s">
        <v>82</v>
      </c>
      <c r="E1255" s="93" t="s">
        <v>32</v>
      </c>
      <c r="F1255" s="93">
        <v>195.04</v>
      </c>
      <c r="G1255" s="93">
        <v>25</v>
      </c>
      <c r="H1255" s="93">
        <v>2224.42</v>
      </c>
      <c r="I1255" s="88">
        <f>VLOOKUP(D1255,'MHO-Analyse'!$C$2:$D$11,2,TRUE)</f>
        <v>228</v>
      </c>
      <c r="J1255" s="88">
        <f t="shared" si="19"/>
        <v>6.0166666666666666</v>
      </c>
    </row>
    <row r="1256" spans="1:10" x14ac:dyDescent="0.2">
      <c r="A1256" s="94">
        <v>7539047</v>
      </c>
      <c r="B1256" s="93" t="s">
        <v>1247</v>
      </c>
      <c r="C1256" s="144">
        <v>95</v>
      </c>
      <c r="D1256" s="93" t="s">
        <v>16</v>
      </c>
      <c r="E1256" s="93" t="s">
        <v>59</v>
      </c>
      <c r="F1256" s="93">
        <v>31.76</v>
      </c>
      <c r="G1256" s="93">
        <v>7.5</v>
      </c>
      <c r="H1256" s="93">
        <v>121.68</v>
      </c>
      <c r="I1256" s="88">
        <f>VLOOKUP(D1256,'MHO-Analyse'!$C$2:$D$11,2,TRUE)</f>
        <v>304</v>
      </c>
      <c r="J1256" s="88">
        <f t="shared" si="19"/>
        <v>8.0222222222222221</v>
      </c>
    </row>
    <row r="1257" spans="1:10" x14ac:dyDescent="0.2">
      <c r="A1257" s="94">
        <v>9215552</v>
      </c>
      <c r="B1257" s="93" t="s">
        <v>1248</v>
      </c>
      <c r="C1257" s="144">
        <v>95</v>
      </c>
      <c r="D1257" s="93" t="s">
        <v>20</v>
      </c>
      <c r="E1257" s="93" t="s">
        <v>32</v>
      </c>
      <c r="F1257" s="93">
        <v>78.08</v>
      </c>
      <c r="G1257" s="93">
        <v>17.88</v>
      </c>
      <c r="H1257" s="93">
        <v>2659.33</v>
      </c>
      <c r="I1257" s="88">
        <f>VLOOKUP(D1257,'MHO-Analyse'!$C$2:$D$11,2,TRUE)</f>
        <v>190</v>
      </c>
      <c r="J1257" s="88">
        <f t="shared" si="19"/>
        <v>5.0138888888888893</v>
      </c>
    </row>
    <row r="1258" spans="1:10" x14ac:dyDescent="0.2">
      <c r="A1258" s="94">
        <v>9720062</v>
      </c>
      <c r="B1258" s="93" t="s">
        <v>1249</v>
      </c>
      <c r="C1258" s="144">
        <v>95</v>
      </c>
      <c r="D1258" s="93" t="s">
        <v>9</v>
      </c>
      <c r="E1258" s="93" t="s">
        <v>59</v>
      </c>
      <c r="F1258" s="93">
        <v>1.4</v>
      </c>
      <c r="G1258" s="93">
        <v>3.3</v>
      </c>
      <c r="H1258" s="93">
        <v>109.82</v>
      </c>
      <c r="I1258" s="88">
        <f>VLOOKUP(D1258,'MHO-Analyse'!$C$2:$D$11,2,TRUE)</f>
        <v>380</v>
      </c>
      <c r="J1258" s="88">
        <f t="shared" si="19"/>
        <v>10.027777777777779</v>
      </c>
    </row>
    <row r="1259" spans="1:10" x14ac:dyDescent="0.2">
      <c r="A1259" s="94">
        <v>1251799</v>
      </c>
      <c r="B1259" s="93" t="s">
        <v>1250</v>
      </c>
      <c r="C1259" s="144">
        <v>94</v>
      </c>
      <c r="D1259" s="93" t="s">
        <v>79</v>
      </c>
      <c r="E1259" s="93" t="s">
        <v>59</v>
      </c>
      <c r="F1259" s="93">
        <v>0.8</v>
      </c>
      <c r="G1259" s="93">
        <v>0.7</v>
      </c>
      <c r="H1259" s="93">
        <v>61.76</v>
      </c>
      <c r="I1259" s="88">
        <f>VLOOKUP(D1259,'MHO-Analyse'!$C$2:$D$11,2,TRUE)</f>
        <v>380</v>
      </c>
      <c r="J1259" s="88">
        <f t="shared" si="19"/>
        <v>9.9222222222222225</v>
      </c>
    </row>
    <row r="1260" spans="1:10" x14ac:dyDescent="0.2">
      <c r="A1260" s="94">
        <v>2096828</v>
      </c>
      <c r="B1260" s="93" t="s">
        <v>1251</v>
      </c>
      <c r="C1260" s="144">
        <v>94</v>
      </c>
      <c r="D1260" s="93" t="s">
        <v>16</v>
      </c>
      <c r="E1260" s="93" t="s">
        <v>59</v>
      </c>
      <c r="F1260" s="93">
        <v>19.7</v>
      </c>
      <c r="G1260" s="93">
        <v>10</v>
      </c>
      <c r="H1260" s="93">
        <v>2413.36</v>
      </c>
      <c r="I1260" s="88">
        <f>VLOOKUP(D1260,'MHO-Analyse'!$C$2:$D$11,2,TRUE)</f>
        <v>304</v>
      </c>
      <c r="J1260" s="88">
        <f t="shared" si="19"/>
        <v>7.9377777777777778</v>
      </c>
    </row>
    <row r="1261" spans="1:10" x14ac:dyDescent="0.2">
      <c r="A1261" s="94">
        <v>3326944</v>
      </c>
      <c r="B1261" s="93" t="s">
        <v>1252</v>
      </c>
      <c r="C1261" s="144">
        <v>94</v>
      </c>
      <c r="D1261" s="93" t="s">
        <v>16</v>
      </c>
      <c r="E1261" s="93" t="s">
        <v>59</v>
      </c>
      <c r="F1261" s="93">
        <v>0.65</v>
      </c>
      <c r="G1261" s="93">
        <v>1.48</v>
      </c>
      <c r="H1261" s="93">
        <v>288.67</v>
      </c>
      <c r="I1261" s="88">
        <f>VLOOKUP(D1261,'MHO-Analyse'!$C$2:$D$11,2,TRUE)</f>
        <v>304</v>
      </c>
      <c r="J1261" s="88">
        <f t="shared" si="19"/>
        <v>7.9377777777777778</v>
      </c>
    </row>
    <row r="1262" spans="1:10" x14ac:dyDescent="0.2">
      <c r="A1262" s="94">
        <v>4511219</v>
      </c>
      <c r="B1262" s="93" t="s">
        <v>1253</v>
      </c>
      <c r="C1262" s="144">
        <v>94</v>
      </c>
      <c r="D1262" s="93" t="s">
        <v>41</v>
      </c>
      <c r="E1262" s="93" t="s">
        <v>65</v>
      </c>
      <c r="F1262" s="93">
        <v>0.75</v>
      </c>
      <c r="G1262" s="93">
        <v>0.65</v>
      </c>
      <c r="H1262" s="93">
        <v>24.6</v>
      </c>
      <c r="I1262" s="88">
        <f>VLOOKUP(D1262,'MHO-Analyse'!$C$2:$D$11,2,TRUE)</f>
        <v>205.2</v>
      </c>
      <c r="J1262" s="88">
        <f t="shared" si="19"/>
        <v>5.3579999999999997</v>
      </c>
    </row>
    <row r="1263" spans="1:10" x14ac:dyDescent="0.2">
      <c r="A1263" s="94">
        <v>5110083</v>
      </c>
      <c r="B1263" s="93" t="s">
        <v>1254</v>
      </c>
      <c r="C1263" s="144">
        <v>94</v>
      </c>
      <c r="D1263" s="93" t="s">
        <v>20</v>
      </c>
      <c r="E1263" s="93" t="s">
        <v>59</v>
      </c>
      <c r="F1263" s="93">
        <v>1.1599999999999999</v>
      </c>
      <c r="G1263" s="93">
        <v>0.25</v>
      </c>
      <c r="H1263" s="93">
        <v>27.31</v>
      </c>
      <c r="I1263" s="88">
        <f>VLOOKUP(D1263,'MHO-Analyse'!$C$2:$D$11,2,TRUE)</f>
        <v>190</v>
      </c>
      <c r="J1263" s="88">
        <f t="shared" si="19"/>
        <v>4.9611111111111112</v>
      </c>
    </row>
    <row r="1264" spans="1:10" x14ac:dyDescent="0.2">
      <c r="A1264" s="94">
        <v>5113252</v>
      </c>
      <c r="B1264" s="93" t="s">
        <v>1255</v>
      </c>
      <c r="C1264" s="144">
        <v>94</v>
      </c>
      <c r="D1264" s="93" t="s">
        <v>20</v>
      </c>
      <c r="E1264" s="93" t="s">
        <v>32</v>
      </c>
      <c r="F1264" s="93">
        <v>89.43</v>
      </c>
      <c r="G1264" s="93">
        <v>29</v>
      </c>
      <c r="H1264" s="93">
        <v>2804.37</v>
      </c>
      <c r="I1264" s="88">
        <f>VLOOKUP(D1264,'MHO-Analyse'!$C$2:$D$11,2,TRUE)</f>
        <v>190</v>
      </c>
      <c r="J1264" s="88">
        <f t="shared" si="19"/>
        <v>4.9611111111111112</v>
      </c>
    </row>
    <row r="1265" spans="1:10" x14ac:dyDescent="0.2">
      <c r="A1265" s="94">
        <v>6552244</v>
      </c>
      <c r="B1265" s="93" t="s">
        <v>1256</v>
      </c>
      <c r="C1265" s="144">
        <v>94</v>
      </c>
      <c r="D1265" s="93" t="s">
        <v>20</v>
      </c>
      <c r="E1265" s="93" t="s">
        <v>32</v>
      </c>
      <c r="F1265" s="93">
        <v>3.7</v>
      </c>
      <c r="G1265" s="93">
        <v>0.65</v>
      </c>
      <c r="H1265" s="93">
        <v>1075.58</v>
      </c>
      <c r="I1265" s="88">
        <f>VLOOKUP(D1265,'MHO-Analyse'!$C$2:$D$11,2,TRUE)</f>
        <v>190</v>
      </c>
      <c r="J1265" s="88">
        <f t="shared" si="19"/>
        <v>4.9611111111111112</v>
      </c>
    </row>
    <row r="1266" spans="1:10" x14ac:dyDescent="0.2">
      <c r="A1266" s="94">
        <v>7011599</v>
      </c>
      <c r="B1266" s="93" t="s">
        <v>1257</v>
      </c>
      <c r="C1266" s="144">
        <v>94</v>
      </c>
      <c r="D1266" s="93" t="s">
        <v>82</v>
      </c>
      <c r="E1266" s="93" t="s">
        <v>65</v>
      </c>
      <c r="F1266" s="93">
        <v>240</v>
      </c>
      <c r="G1266" s="93">
        <v>18</v>
      </c>
      <c r="H1266" s="93">
        <v>1280.1199999999999</v>
      </c>
      <c r="I1266" s="88">
        <f>VLOOKUP(D1266,'MHO-Analyse'!$C$2:$D$11,2,TRUE)</f>
        <v>228</v>
      </c>
      <c r="J1266" s="88">
        <f t="shared" si="19"/>
        <v>5.9533333333333331</v>
      </c>
    </row>
    <row r="1267" spans="1:10" x14ac:dyDescent="0.2">
      <c r="A1267" s="94">
        <v>8201547</v>
      </c>
      <c r="B1267" s="93" t="s">
        <v>1258</v>
      </c>
      <c r="C1267" s="144">
        <v>94</v>
      </c>
      <c r="D1267" s="93" t="s">
        <v>16</v>
      </c>
      <c r="E1267" s="93" t="s">
        <v>65</v>
      </c>
      <c r="F1267" s="93">
        <v>20.88</v>
      </c>
      <c r="G1267" s="93">
        <v>7.5</v>
      </c>
      <c r="H1267" s="93">
        <v>243.13</v>
      </c>
      <c r="I1267" s="88">
        <f>VLOOKUP(D1267,'MHO-Analyse'!$C$2:$D$11,2,TRUE)</f>
        <v>304</v>
      </c>
      <c r="J1267" s="88">
        <f t="shared" si="19"/>
        <v>7.9377777777777778</v>
      </c>
    </row>
    <row r="1268" spans="1:10" x14ac:dyDescent="0.2">
      <c r="A1268" s="94">
        <v>9040026</v>
      </c>
      <c r="B1268" s="93" t="s">
        <v>1259</v>
      </c>
      <c r="C1268" s="144">
        <v>94</v>
      </c>
      <c r="D1268" s="93" t="s">
        <v>20</v>
      </c>
      <c r="E1268" s="93" t="s">
        <v>32</v>
      </c>
      <c r="F1268" s="93">
        <v>55.78</v>
      </c>
      <c r="G1268" s="93">
        <v>15.02</v>
      </c>
      <c r="H1268" s="93">
        <v>3897.43</v>
      </c>
      <c r="I1268" s="88">
        <f>VLOOKUP(D1268,'MHO-Analyse'!$C$2:$D$11,2,TRUE)</f>
        <v>190</v>
      </c>
      <c r="J1268" s="88">
        <f t="shared" si="19"/>
        <v>4.9611111111111112</v>
      </c>
    </row>
    <row r="1269" spans="1:10" x14ac:dyDescent="0.2">
      <c r="A1269" s="94">
        <v>9253467</v>
      </c>
      <c r="B1269" s="93" t="s">
        <v>1260</v>
      </c>
      <c r="C1269" s="144">
        <v>94</v>
      </c>
      <c r="D1269" s="93" t="s">
        <v>12</v>
      </c>
      <c r="E1269" s="93" t="s">
        <v>59</v>
      </c>
      <c r="F1269" s="93">
        <v>0.17</v>
      </c>
      <c r="G1269" s="93">
        <v>0.3</v>
      </c>
      <c r="H1269" s="93">
        <v>25.22</v>
      </c>
      <c r="I1269" s="88">
        <f>VLOOKUP(D1269,'MHO-Analyse'!$C$2:$D$11,2,TRUE)</f>
        <v>254.6</v>
      </c>
      <c r="J1269" s="88">
        <f t="shared" si="19"/>
        <v>6.6478888888888878</v>
      </c>
    </row>
    <row r="1270" spans="1:10" x14ac:dyDescent="0.2">
      <c r="A1270" s="94">
        <v>9253519</v>
      </c>
      <c r="B1270" s="93" t="s">
        <v>1261</v>
      </c>
      <c r="C1270" s="144">
        <v>94</v>
      </c>
      <c r="D1270" s="93" t="s">
        <v>12</v>
      </c>
      <c r="E1270" s="93" t="s">
        <v>59</v>
      </c>
      <c r="F1270" s="93">
        <v>0.36</v>
      </c>
      <c r="G1270" s="93">
        <v>0.86</v>
      </c>
      <c r="H1270" s="93">
        <v>33.06</v>
      </c>
      <c r="I1270" s="88">
        <f>VLOOKUP(D1270,'MHO-Analyse'!$C$2:$D$11,2,TRUE)</f>
        <v>254.6</v>
      </c>
      <c r="J1270" s="88">
        <f t="shared" si="19"/>
        <v>6.6478888888888878</v>
      </c>
    </row>
    <row r="1271" spans="1:10" x14ac:dyDescent="0.2">
      <c r="A1271" s="94">
        <v>9406303</v>
      </c>
      <c r="B1271" s="93" t="s">
        <v>1262</v>
      </c>
      <c r="C1271" s="144">
        <v>94</v>
      </c>
      <c r="D1271" s="93" t="s">
        <v>20</v>
      </c>
      <c r="E1271" s="93" t="s">
        <v>59</v>
      </c>
      <c r="F1271" s="93">
        <v>33.700000000000003</v>
      </c>
      <c r="G1271" s="93">
        <v>15.3</v>
      </c>
      <c r="H1271" s="93">
        <v>351.41</v>
      </c>
      <c r="I1271" s="88">
        <f>VLOOKUP(D1271,'MHO-Analyse'!$C$2:$D$11,2,TRUE)</f>
        <v>190</v>
      </c>
      <c r="J1271" s="88">
        <f t="shared" si="19"/>
        <v>4.9611111111111112</v>
      </c>
    </row>
    <row r="1272" spans="1:10" x14ac:dyDescent="0.2">
      <c r="A1272" s="94">
        <v>9822223</v>
      </c>
      <c r="B1272" s="93" t="s">
        <v>1263</v>
      </c>
      <c r="C1272" s="144">
        <v>94</v>
      </c>
      <c r="D1272" s="93" t="s">
        <v>16</v>
      </c>
      <c r="E1272" s="93" t="s">
        <v>32</v>
      </c>
      <c r="F1272" s="93">
        <v>10.199999999999999</v>
      </c>
      <c r="G1272" s="93">
        <v>3.3</v>
      </c>
      <c r="H1272" s="93">
        <v>237.79</v>
      </c>
      <c r="I1272" s="88">
        <f>VLOOKUP(D1272,'MHO-Analyse'!$C$2:$D$11,2,TRUE)</f>
        <v>304</v>
      </c>
      <c r="J1272" s="88">
        <f t="shared" si="19"/>
        <v>7.9377777777777778</v>
      </c>
    </row>
    <row r="1273" spans="1:10" x14ac:dyDescent="0.2">
      <c r="A1273" s="94">
        <v>2462249</v>
      </c>
      <c r="B1273" s="93" t="s">
        <v>1264</v>
      </c>
      <c r="C1273" s="144">
        <v>93</v>
      </c>
      <c r="D1273" s="93" t="s">
        <v>41</v>
      </c>
      <c r="E1273" s="93" t="s">
        <v>65</v>
      </c>
      <c r="F1273" s="93">
        <v>3.68</v>
      </c>
      <c r="G1273" s="93">
        <v>0.72</v>
      </c>
      <c r="H1273" s="93">
        <v>229.03</v>
      </c>
      <c r="I1273" s="88">
        <f>VLOOKUP(D1273,'MHO-Analyse'!$C$2:$D$11,2,TRUE)</f>
        <v>205.2</v>
      </c>
      <c r="J1273" s="88">
        <f t="shared" si="19"/>
        <v>5.3009999999999993</v>
      </c>
    </row>
    <row r="1274" spans="1:10" x14ac:dyDescent="0.2">
      <c r="A1274" s="94">
        <v>3025761</v>
      </c>
      <c r="B1274" s="93" t="s">
        <v>1265</v>
      </c>
      <c r="C1274" s="144">
        <v>93</v>
      </c>
      <c r="D1274" s="93" t="s">
        <v>41</v>
      </c>
      <c r="E1274" s="93" t="s">
        <v>32</v>
      </c>
      <c r="F1274" s="93">
        <v>6.63</v>
      </c>
      <c r="G1274" s="93">
        <v>0.48</v>
      </c>
      <c r="H1274" s="93">
        <v>41.21</v>
      </c>
      <c r="I1274" s="88">
        <f>VLOOKUP(D1274,'MHO-Analyse'!$C$2:$D$11,2,TRUE)</f>
        <v>205.2</v>
      </c>
      <c r="J1274" s="88">
        <f t="shared" si="19"/>
        <v>5.3009999999999993</v>
      </c>
    </row>
    <row r="1275" spans="1:10" x14ac:dyDescent="0.2">
      <c r="A1275" s="94">
        <v>3025874</v>
      </c>
      <c r="B1275" s="93" t="s">
        <v>1266</v>
      </c>
      <c r="C1275" s="144">
        <v>93</v>
      </c>
      <c r="D1275" s="93" t="s">
        <v>41</v>
      </c>
      <c r="E1275" s="93" t="s">
        <v>59</v>
      </c>
      <c r="F1275" s="93">
        <v>22</v>
      </c>
      <c r="G1275" s="93">
        <v>1.58</v>
      </c>
      <c r="H1275" s="93">
        <v>274.13</v>
      </c>
      <c r="I1275" s="88">
        <f>VLOOKUP(D1275,'MHO-Analyse'!$C$2:$D$11,2,TRUE)</f>
        <v>205.2</v>
      </c>
      <c r="J1275" s="88">
        <f t="shared" si="19"/>
        <v>5.3009999999999993</v>
      </c>
    </row>
    <row r="1276" spans="1:10" x14ac:dyDescent="0.2">
      <c r="A1276" s="94">
        <v>3025902</v>
      </c>
      <c r="B1276" s="93" t="s">
        <v>1267</v>
      </c>
      <c r="C1276" s="144">
        <v>93</v>
      </c>
      <c r="D1276" s="93" t="s">
        <v>16</v>
      </c>
      <c r="E1276" s="93" t="s">
        <v>32</v>
      </c>
      <c r="F1276" s="93">
        <v>4.12</v>
      </c>
      <c r="G1276" s="93">
        <v>1.67</v>
      </c>
      <c r="H1276" s="93">
        <v>33.29</v>
      </c>
      <c r="I1276" s="88">
        <f>VLOOKUP(D1276,'MHO-Analyse'!$C$2:$D$11,2,TRUE)</f>
        <v>304</v>
      </c>
      <c r="J1276" s="88">
        <f t="shared" si="19"/>
        <v>7.8533333333333335</v>
      </c>
    </row>
    <row r="1277" spans="1:10" x14ac:dyDescent="0.2">
      <c r="A1277" s="94">
        <v>3100578</v>
      </c>
      <c r="B1277" s="93" t="s">
        <v>1268</v>
      </c>
      <c r="C1277" s="144">
        <v>93</v>
      </c>
      <c r="D1277" s="93" t="s">
        <v>41</v>
      </c>
      <c r="E1277" s="93" t="s">
        <v>59</v>
      </c>
      <c r="F1277" s="93">
        <v>200</v>
      </c>
      <c r="G1277" s="93">
        <v>4.4000000000000004</v>
      </c>
      <c r="H1277" s="93">
        <v>1057.6099999999999</v>
      </c>
      <c r="I1277" s="88">
        <f>VLOOKUP(D1277,'MHO-Analyse'!$C$2:$D$11,2,TRUE)</f>
        <v>205.2</v>
      </c>
      <c r="J1277" s="88">
        <f t="shared" si="19"/>
        <v>5.3009999999999993</v>
      </c>
    </row>
    <row r="1278" spans="1:10" x14ac:dyDescent="0.2">
      <c r="A1278" s="94">
        <v>3401879</v>
      </c>
      <c r="B1278" s="93" t="s">
        <v>1269</v>
      </c>
      <c r="C1278" s="144">
        <v>93</v>
      </c>
      <c r="D1278" s="93" t="s">
        <v>20</v>
      </c>
      <c r="E1278" s="93" t="s">
        <v>32</v>
      </c>
      <c r="F1278" s="93">
        <v>40</v>
      </c>
      <c r="G1278" s="93">
        <v>3.6</v>
      </c>
      <c r="H1278" s="93">
        <v>2478.89</v>
      </c>
      <c r="I1278" s="88">
        <f>VLOOKUP(D1278,'MHO-Analyse'!$C$2:$D$11,2,TRUE)</f>
        <v>190</v>
      </c>
      <c r="J1278" s="88">
        <f t="shared" si="19"/>
        <v>4.9083333333333332</v>
      </c>
    </row>
    <row r="1279" spans="1:10" x14ac:dyDescent="0.2">
      <c r="A1279" s="94">
        <v>6040272</v>
      </c>
      <c r="B1279" s="93" t="s">
        <v>1270</v>
      </c>
      <c r="C1279" s="144">
        <v>93</v>
      </c>
      <c r="D1279" s="93" t="s">
        <v>82</v>
      </c>
      <c r="E1279" s="93" t="s">
        <v>65</v>
      </c>
      <c r="F1279" s="93">
        <v>59.7</v>
      </c>
      <c r="G1279" s="93">
        <v>13.9</v>
      </c>
      <c r="H1279" s="93">
        <v>0.01</v>
      </c>
      <c r="I1279" s="88">
        <f>VLOOKUP(D1279,'MHO-Analyse'!$C$2:$D$11,2,TRUE)</f>
        <v>228</v>
      </c>
      <c r="J1279" s="88">
        <f t="shared" si="19"/>
        <v>5.89</v>
      </c>
    </row>
    <row r="1280" spans="1:10" x14ac:dyDescent="0.2">
      <c r="A1280" s="94">
        <v>6192485</v>
      </c>
      <c r="B1280" s="93" t="s">
        <v>1271</v>
      </c>
      <c r="C1280" s="144">
        <v>93</v>
      </c>
      <c r="D1280" s="93" t="s">
        <v>20</v>
      </c>
      <c r="E1280" s="93" t="s">
        <v>65</v>
      </c>
      <c r="F1280" s="93">
        <v>3.2</v>
      </c>
      <c r="G1280" s="93">
        <v>0.46</v>
      </c>
      <c r="H1280" s="93">
        <v>329.1</v>
      </c>
      <c r="I1280" s="88">
        <f>VLOOKUP(D1280,'MHO-Analyse'!$C$2:$D$11,2,TRUE)</f>
        <v>190</v>
      </c>
      <c r="J1280" s="88">
        <f t="shared" si="19"/>
        <v>4.9083333333333332</v>
      </c>
    </row>
    <row r="1281" spans="1:10" x14ac:dyDescent="0.2">
      <c r="A1281" s="94">
        <v>8356275</v>
      </c>
      <c r="B1281" s="93" t="s">
        <v>1272</v>
      </c>
      <c r="C1281" s="144">
        <v>93</v>
      </c>
      <c r="D1281" s="93" t="s">
        <v>20</v>
      </c>
      <c r="E1281" s="93" t="s">
        <v>32</v>
      </c>
      <c r="F1281" s="93">
        <v>2.66</v>
      </c>
      <c r="G1281" s="93">
        <v>1.5</v>
      </c>
      <c r="H1281" s="93">
        <v>677.06</v>
      </c>
      <c r="I1281" s="88">
        <f>VLOOKUP(D1281,'MHO-Analyse'!$C$2:$D$11,2,TRUE)</f>
        <v>190</v>
      </c>
      <c r="J1281" s="88">
        <f t="shared" si="19"/>
        <v>4.9083333333333332</v>
      </c>
    </row>
    <row r="1282" spans="1:10" x14ac:dyDescent="0.2">
      <c r="A1282" s="94">
        <v>8370032</v>
      </c>
      <c r="B1282" s="93" t="s">
        <v>558</v>
      </c>
      <c r="C1282" s="144">
        <v>93</v>
      </c>
      <c r="D1282" s="93" t="s">
        <v>20</v>
      </c>
      <c r="E1282" s="93" t="s">
        <v>59</v>
      </c>
      <c r="F1282" s="93">
        <v>1.34</v>
      </c>
      <c r="G1282" s="93">
        <v>0.11</v>
      </c>
      <c r="H1282" s="93">
        <v>8.16</v>
      </c>
      <c r="I1282" s="88">
        <f>VLOOKUP(D1282,'MHO-Analyse'!$C$2:$D$11,2,TRUE)</f>
        <v>190</v>
      </c>
      <c r="J1282" s="88">
        <f t="shared" ref="J1282:J1345" si="20">(C1282*I1282)/3600</f>
        <v>4.9083333333333332</v>
      </c>
    </row>
    <row r="1283" spans="1:10" x14ac:dyDescent="0.2">
      <c r="A1283" s="94">
        <v>9720115</v>
      </c>
      <c r="B1283" s="93" t="s">
        <v>1273</v>
      </c>
      <c r="C1283" s="144">
        <v>93</v>
      </c>
      <c r="D1283" s="93" t="s">
        <v>9</v>
      </c>
      <c r="E1283" s="93" t="s">
        <v>65</v>
      </c>
      <c r="F1283" s="93">
        <v>4</v>
      </c>
      <c r="G1283" s="93">
        <v>0.3</v>
      </c>
      <c r="H1283" s="93">
        <v>21.36</v>
      </c>
      <c r="I1283" s="88">
        <f>VLOOKUP(D1283,'MHO-Analyse'!$C$2:$D$11,2,TRUE)</f>
        <v>380</v>
      </c>
      <c r="J1283" s="88">
        <f t="shared" si="20"/>
        <v>9.8166666666666664</v>
      </c>
    </row>
    <row r="1284" spans="1:10" x14ac:dyDescent="0.2">
      <c r="A1284" s="94">
        <v>1066126</v>
      </c>
      <c r="B1284" s="93" t="s">
        <v>1274</v>
      </c>
      <c r="C1284" s="144">
        <v>92</v>
      </c>
      <c r="D1284" s="93" t="s">
        <v>16</v>
      </c>
      <c r="E1284" s="93" t="s">
        <v>32</v>
      </c>
      <c r="F1284" s="93">
        <v>0.35</v>
      </c>
      <c r="G1284" s="93">
        <v>0.85</v>
      </c>
      <c r="H1284" s="93">
        <v>109.22</v>
      </c>
      <c r="I1284" s="88">
        <f>VLOOKUP(D1284,'MHO-Analyse'!$C$2:$D$11,2,TRUE)</f>
        <v>304</v>
      </c>
      <c r="J1284" s="88">
        <f t="shared" si="20"/>
        <v>7.7688888888888892</v>
      </c>
    </row>
    <row r="1285" spans="1:10" x14ac:dyDescent="0.2">
      <c r="A1285" s="94">
        <v>2397543</v>
      </c>
      <c r="B1285" s="93" t="s">
        <v>1275</v>
      </c>
      <c r="C1285" s="144">
        <v>92</v>
      </c>
      <c r="D1285" s="93" t="s">
        <v>12</v>
      </c>
      <c r="E1285" s="93" t="s">
        <v>65</v>
      </c>
      <c r="F1285" s="93">
        <v>25.31</v>
      </c>
      <c r="G1285" s="93">
        <v>7.2</v>
      </c>
      <c r="H1285" s="93">
        <v>1359</v>
      </c>
      <c r="I1285" s="88">
        <f>VLOOKUP(D1285,'MHO-Analyse'!$C$2:$D$11,2,TRUE)</f>
        <v>254.6</v>
      </c>
      <c r="J1285" s="88">
        <f t="shared" si="20"/>
        <v>6.5064444444444449</v>
      </c>
    </row>
    <row r="1286" spans="1:10" x14ac:dyDescent="0.2">
      <c r="A1286" s="94">
        <v>3080198</v>
      </c>
      <c r="B1286" s="93" t="s">
        <v>1276</v>
      </c>
      <c r="C1286" s="144">
        <v>92</v>
      </c>
      <c r="D1286" s="93" t="s">
        <v>41</v>
      </c>
      <c r="E1286" s="93" t="s">
        <v>32</v>
      </c>
      <c r="F1286" s="93">
        <v>120.12</v>
      </c>
      <c r="G1286" s="93">
        <v>5.4</v>
      </c>
      <c r="H1286" s="93">
        <v>2032.76</v>
      </c>
      <c r="I1286" s="88">
        <f>VLOOKUP(D1286,'MHO-Analyse'!$C$2:$D$11,2,TRUE)</f>
        <v>205.2</v>
      </c>
      <c r="J1286" s="88">
        <f t="shared" si="20"/>
        <v>5.2439999999999998</v>
      </c>
    </row>
    <row r="1287" spans="1:10" x14ac:dyDescent="0.2">
      <c r="A1287" s="94">
        <v>3401863</v>
      </c>
      <c r="B1287" s="93" t="s">
        <v>1277</v>
      </c>
      <c r="C1287" s="144">
        <v>92</v>
      </c>
      <c r="D1287" s="93" t="s">
        <v>20</v>
      </c>
      <c r="E1287" s="93" t="s">
        <v>32</v>
      </c>
      <c r="F1287" s="93">
        <v>40</v>
      </c>
      <c r="G1287" s="93">
        <v>3.5</v>
      </c>
      <c r="H1287" s="93">
        <v>2401.4</v>
      </c>
      <c r="I1287" s="88">
        <f>VLOOKUP(D1287,'MHO-Analyse'!$C$2:$D$11,2,TRUE)</f>
        <v>190</v>
      </c>
      <c r="J1287" s="88">
        <f t="shared" si="20"/>
        <v>4.8555555555555552</v>
      </c>
    </row>
    <row r="1288" spans="1:10" x14ac:dyDescent="0.2">
      <c r="A1288" s="94">
        <v>3418076</v>
      </c>
      <c r="B1288" s="93" t="s">
        <v>1278</v>
      </c>
      <c r="C1288" s="144">
        <v>92</v>
      </c>
      <c r="D1288" s="93" t="s">
        <v>16</v>
      </c>
      <c r="E1288" s="93" t="s">
        <v>59</v>
      </c>
      <c r="F1288" s="93">
        <v>28</v>
      </c>
      <c r="G1288" s="93">
        <v>4.4000000000000004</v>
      </c>
      <c r="H1288" s="93">
        <v>703.26</v>
      </c>
      <c r="I1288" s="88">
        <f>VLOOKUP(D1288,'MHO-Analyse'!$C$2:$D$11,2,TRUE)</f>
        <v>304</v>
      </c>
      <c r="J1288" s="88">
        <f t="shared" si="20"/>
        <v>7.7688888888888892</v>
      </c>
    </row>
    <row r="1289" spans="1:10" x14ac:dyDescent="0.2">
      <c r="A1289" s="94">
        <v>3476534</v>
      </c>
      <c r="B1289" s="93" t="s">
        <v>1279</v>
      </c>
      <c r="C1289" s="144">
        <v>92</v>
      </c>
      <c r="D1289" s="93" t="s">
        <v>16</v>
      </c>
      <c r="E1289" s="93" t="s">
        <v>65</v>
      </c>
      <c r="F1289" s="93">
        <v>3.28</v>
      </c>
      <c r="G1289" s="93">
        <v>1.04</v>
      </c>
      <c r="H1289" s="93">
        <v>20.399999999999999</v>
      </c>
      <c r="I1289" s="88">
        <f>VLOOKUP(D1289,'MHO-Analyse'!$C$2:$D$11,2,TRUE)</f>
        <v>304</v>
      </c>
      <c r="J1289" s="88">
        <f t="shared" si="20"/>
        <v>7.7688888888888892</v>
      </c>
    </row>
    <row r="1290" spans="1:10" x14ac:dyDescent="0.2">
      <c r="A1290" s="94">
        <v>5521308</v>
      </c>
      <c r="B1290" s="93" t="s">
        <v>1280</v>
      </c>
      <c r="C1290" s="144">
        <v>92</v>
      </c>
      <c r="D1290" s="93" t="s">
        <v>12</v>
      </c>
      <c r="E1290" s="93" t="s">
        <v>10</v>
      </c>
      <c r="F1290" s="93">
        <v>46.04</v>
      </c>
      <c r="G1290" s="93">
        <v>20.03</v>
      </c>
      <c r="H1290" s="93">
        <v>1245.28</v>
      </c>
      <c r="I1290" s="88">
        <f>VLOOKUP(D1290,'MHO-Analyse'!$C$2:$D$11,2,TRUE)</f>
        <v>254.6</v>
      </c>
      <c r="J1290" s="88">
        <f t="shared" si="20"/>
        <v>6.5064444444444449</v>
      </c>
    </row>
    <row r="1291" spans="1:10" x14ac:dyDescent="0.2">
      <c r="A1291" s="94">
        <v>7011221</v>
      </c>
      <c r="B1291" s="93" t="s">
        <v>1281</v>
      </c>
      <c r="C1291" s="144">
        <v>92</v>
      </c>
      <c r="D1291" s="93" t="s">
        <v>82</v>
      </c>
      <c r="E1291" s="93" t="s">
        <v>65</v>
      </c>
      <c r="F1291" s="93">
        <v>106.2</v>
      </c>
      <c r="G1291" s="93">
        <v>17.899999999999999</v>
      </c>
      <c r="H1291" s="93">
        <v>722.2</v>
      </c>
      <c r="I1291" s="88">
        <f>VLOOKUP(D1291,'MHO-Analyse'!$C$2:$D$11,2,TRUE)</f>
        <v>228</v>
      </c>
      <c r="J1291" s="88">
        <f t="shared" si="20"/>
        <v>5.8266666666666671</v>
      </c>
    </row>
    <row r="1292" spans="1:10" x14ac:dyDescent="0.2">
      <c r="A1292" s="94">
        <v>9253973</v>
      </c>
      <c r="B1292" s="93" t="s">
        <v>1282</v>
      </c>
      <c r="C1292" s="144">
        <v>92</v>
      </c>
      <c r="D1292" s="93" t="s">
        <v>12</v>
      </c>
      <c r="E1292" s="93" t="s">
        <v>59</v>
      </c>
      <c r="F1292" s="93">
        <v>0.2</v>
      </c>
      <c r="G1292" s="93">
        <v>0.62</v>
      </c>
      <c r="H1292" s="93">
        <v>94.94</v>
      </c>
      <c r="I1292" s="88">
        <f>VLOOKUP(D1292,'MHO-Analyse'!$C$2:$D$11,2,TRUE)</f>
        <v>254.6</v>
      </c>
      <c r="J1292" s="88">
        <f t="shared" si="20"/>
        <v>6.5064444444444449</v>
      </c>
    </row>
    <row r="1293" spans="1:10" x14ac:dyDescent="0.2">
      <c r="A1293" s="94">
        <v>1150166</v>
      </c>
      <c r="B1293" s="93" t="s">
        <v>370</v>
      </c>
      <c r="C1293" s="144">
        <v>91</v>
      </c>
      <c r="D1293" s="93" t="s">
        <v>79</v>
      </c>
      <c r="E1293" s="93" t="s">
        <v>65</v>
      </c>
      <c r="F1293" s="93">
        <v>0.18</v>
      </c>
      <c r="G1293" s="93">
        <v>0.26</v>
      </c>
      <c r="H1293" s="93">
        <v>7.51</v>
      </c>
      <c r="I1293" s="88">
        <f>VLOOKUP(D1293,'MHO-Analyse'!$C$2:$D$11,2,TRUE)</f>
        <v>380</v>
      </c>
      <c r="J1293" s="88">
        <f t="shared" si="20"/>
        <v>9.6055555555555561</v>
      </c>
    </row>
    <row r="1294" spans="1:10" x14ac:dyDescent="0.2">
      <c r="A1294" s="94">
        <v>2256109</v>
      </c>
      <c r="B1294" s="93" t="s">
        <v>1283</v>
      </c>
      <c r="C1294" s="144">
        <v>91</v>
      </c>
      <c r="D1294" s="93" t="s">
        <v>41</v>
      </c>
      <c r="E1294" s="93" t="s">
        <v>65</v>
      </c>
      <c r="F1294" s="93">
        <v>3.66</v>
      </c>
      <c r="G1294" s="93">
        <v>0.35</v>
      </c>
      <c r="H1294" s="93">
        <v>65.17</v>
      </c>
      <c r="I1294" s="88">
        <f>VLOOKUP(D1294,'MHO-Analyse'!$C$2:$D$11,2,TRUE)</f>
        <v>205.2</v>
      </c>
      <c r="J1294" s="88">
        <f t="shared" si="20"/>
        <v>5.1870000000000003</v>
      </c>
    </row>
    <row r="1295" spans="1:10" x14ac:dyDescent="0.2">
      <c r="A1295" s="94">
        <v>3476529</v>
      </c>
      <c r="B1295" s="93" t="s">
        <v>1284</v>
      </c>
      <c r="C1295" s="144">
        <v>91</v>
      </c>
      <c r="D1295" s="93" t="s">
        <v>16</v>
      </c>
      <c r="E1295" s="93" t="s">
        <v>65</v>
      </c>
      <c r="F1295" s="93">
        <v>1.17</v>
      </c>
      <c r="G1295" s="93">
        <v>0.52</v>
      </c>
      <c r="H1295" s="93">
        <v>12.23</v>
      </c>
      <c r="I1295" s="88">
        <f>VLOOKUP(D1295,'MHO-Analyse'!$C$2:$D$11,2,TRUE)</f>
        <v>304</v>
      </c>
      <c r="J1295" s="88">
        <f t="shared" si="20"/>
        <v>7.6844444444444449</v>
      </c>
    </row>
    <row r="1296" spans="1:10" x14ac:dyDescent="0.2">
      <c r="A1296" s="94">
        <v>6070507</v>
      </c>
      <c r="B1296" s="93" t="s">
        <v>1285</v>
      </c>
      <c r="C1296" s="144">
        <v>91</v>
      </c>
      <c r="D1296" s="93" t="s">
        <v>20</v>
      </c>
      <c r="E1296" s="93" t="s">
        <v>59</v>
      </c>
      <c r="F1296" s="93">
        <v>38.54</v>
      </c>
      <c r="G1296" s="93">
        <v>13.5</v>
      </c>
      <c r="H1296" s="93">
        <v>366.24</v>
      </c>
      <c r="I1296" s="88">
        <f>VLOOKUP(D1296,'MHO-Analyse'!$C$2:$D$11,2,TRUE)</f>
        <v>190</v>
      </c>
      <c r="J1296" s="88">
        <f t="shared" si="20"/>
        <v>4.802777777777778</v>
      </c>
    </row>
    <row r="1297" spans="1:10" x14ac:dyDescent="0.2">
      <c r="A1297" s="94">
        <v>7011486</v>
      </c>
      <c r="B1297" s="93" t="s">
        <v>1286</v>
      </c>
      <c r="C1297" s="144">
        <v>91</v>
      </c>
      <c r="D1297" s="93" t="s">
        <v>82</v>
      </c>
      <c r="E1297" s="93" t="s">
        <v>59</v>
      </c>
      <c r="F1297" s="93">
        <v>129.19999999999999</v>
      </c>
      <c r="G1297" s="93">
        <v>16</v>
      </c>
      <c r="H1297" s="93">
        <v>2113.16</v>
      </c>
      <c r="I1297" s="88">
        <f>VLOOKUP(D1297,'MHO-Analyse'!$C$2:$D$11,2,TRUE)</f>
        <v>228</v>
      </c>
      <c r="J1297" s="88">
        <f t="shared" si="20"/>
        <v>5.7633333333333336</v>
      </c>
    </row>
    <row r="1298" spans="1:10" x14ac:dyDescent="0.2">
      <c r="A1298" s="94">
        <v>9403047</v>
      </c>
      <c r="B1298" s="93" t="s">
        <v>1287</v>
      </c>
      <c r="C1298" s="144">
        <v>91</v>
      </c>
      <c r="D1298" s="93" t="s">
        <v>9</v>
      </c>
      <c r="E1298" s="93" t="s">
        <v>59</v>
      </c>
      <c r="F1298" s="93">
        <v>0.59</v>
      </c>
      <c r="G1298" s="93">
        <v>0.59</v>
      </c>
      <c r="H1298" s="93">
        <v>50.2</v>
      </c>
      <c r="I1298" s="88">
        <f>VLOOKUP(D1298,'MHO-Analyse'!$C$2:$D$11,2,TRUE)</f>
        <v>380</v>
      </c>
      <c r="J1298" s="88">
        <f t="shared" si="20"/>
        <v>9.6055555555555561</v>
      </c>
    </row>
    <row r="1299" spans="1:10" x14ac:dyDescent="0.2">
      <c r="A1299" s="94">
        <v>9518008</v>
      </c>
      <c r="B1299" s="93" t="s">
        <v>1288</v>
      </c>
      <c r="C1299" s="144">
        <v>91</v>
      </c>
      <c r="D1299" s="93" t="s">
        <v>20</v>
      </c>
      <c r="E1299" s="93" t="s">
        <v>65</v>
      </c>
      <c r="F1299" s="93">
        <v>1.58</v>
      </c>
      <c r="G1299" s="93">
        <v>1</v>
      </c>
      <c r="H1299" s="93">
        <v>0</v>
      </c>
      <c r="I1299" s="88">
        <f>VLOOKUP(D1299,'MHO-Analyse'!$C$2:$D$11,2,TRUE)</f>
        <v>190</v>
      </c>
      <c r="J1299" s="88">
        <f t="shared" si="20"/>
        <v>4.802777777777778</v>
      </c>
    </row>
    <row r="1300" spans="1:10" x14ac:dyDescent="0.2">
      <c r="A1300" s="94">
        <v>9830001</v>
      </c>
      <c r="B1300" s="93" t="s">
        <v>1289</v>
      </c>
      <c r="C1300" s="144">
        <v>91</v>
      </c>
      <c r="D1300" s="93" t="s">
        <v>16</v>
      </c>
      <c r="E1300" s="93" t="s">
        <v>10</v>
      </c>
      <c r="F1300" s="93">
        <v>48.07</v>
      </c>
      <c r="G1300" s="93">
        <v>6.16</v>
      </c>
      <c r="H1300" s="93">
        <v>2169.88</v>
      </c>
      <c r="I1300" s="88">
        <f>VLOOKUP(D1300,'MHO-Analyse'!$C$2:$D$11,2,TRUE)</f>
        <v>304</v>
      </c>
      <c r="J1300" s="88">
        <f t="shared" si="20"/>
        <v>7.6844444444444449</v>
      </c>
    </row>
    <row r="1301" spans="1:10" x14ac:dyDescent="0.2">
      <c r="A1301" s="94">
        <v>2008213</v>
      </c>
      <c r="B1301" s="93" t="s">
        <v>1290</v>
      </c>
      <c r="C1301" s="144">
        <v>90</v>
      </c>
      <c r="D1301" s="93" t="s">
        <v>12</v>
      </c>
      <c r="E1301" s="93" t="s">
        <v>59</v>
      </c>
      <c r="F1301" s="93">
        <v>0.78</v>
      </c>
      <c r="G1301" s="93">
        <v>0.25</v>
      </c>
      <c r="H1301" s="93">
        <v>172.54</v>
      </c>
      <c r="I1301" s="88">
        <f>VLOOKUP(D1301,'MHO-Analyse'!$C$2:$D$11,2,TRUE)</f>
        <v>254.6</v>
      </c>
      <c r="J1301" s="88">
        <f t="shared" si="20"/>
        <v>6.3650000000000002</v>
      </c>
    </row>
    <row r="1302" spans="1:10" x14ac:dyDescent="0.2">
      <c r="A1302" s="94">
        <v>2228777</v>
      </c>
      <c r="B1302" s="93" t="s">
        <v>1291</v>
      </c>
      <c r="C1302" s="144">
        <v>90</v>
      </c>
      <c r="D1302" s="93" t="s">
        <v>16</v>
      </c>
      <c r="E1302" s="93" t="s">
        <v>59</v>
      </c>
      <c r="F1302" s="93">
        <v>2.52</v>
      </c>
      <c r="G1302" s="93">
        <v>1.2</v>
      </c>
      <c r="H1302" s="93">
        <v>278.32</v>
      </c>
      <c r="I1302" s="88">
        <f>VLOOKUP(D1302,'MHO-Analyse'!$C$2:$D$11,2,TRUE)</f>
        <v>304</v>
      </c>
      <c r="J1302" s="88">
        <f t="shared" si="20"/>
        <v>7.6</v>
      </c>
    </row>
    <row r="1303" spans="1:10" x14ac:dyDescent="0.2">
      <c r="A1303" s="94">
        <v>2540165</v>
      </c>
      <c r="B1303" s="93" t="s">
        <v>1292</v>
      </c>
      <c r="C1303" s="144">
        <v>90</v>
      </c>
      <c r="D1303" s="93" t="s">
        <v>16</v>
      </c>
      <c r="E1303" s="93" t="s">
        <v>59</v>
      </c>
      <c r="F1303" s="93">
        <v>101.73</v>
      </c>
      <c r="G1303" s="93">
        <v>10.55</v>
      </c>
      <c r="H1303" s="93">
        <v>1321.39</v>
      </c>
      <c r="I1303" s="88">
        <f>VLOOKUP(D1303,'MHO-Analyse'!$C$2:$D$11,2,TRUE)</f>
        <v>304</v>
      </c>
      <c r="J1303" s="88">
        <f t="shared" si="20"/>
        <v>7.6</v>
      </c>
    </row>
    <row r="1304" spans="1:10" x14ac:dyDescent="0.2">
      <c r="A1304" s="94">
        <v>3300098</v>
      </c>
      <c r="B1304" s="93" t="s">
        <v>1293</v>
      </c>
      <c r="C1304" s="144">
        <v>90</v>
      </c>
      <c r="D1304" s="93" t="s">
        <v>9</v>
      </c>
      <c r="E1304" s="93" t="s">
        <v>59</v>
      </c>
      <c r="F1304" s="93">
        <v>31.03</v>
      </c>
      <c r="G1304" s="93">
        <v>35.42</v>
      </c>
      <c r="H1304" s="93">
        <v>1231.08</v>
      </c>
      <c r="I1304" s="88">
        <f>VLOOKUP(D1304,'MHO-Analyse'!$C$2:$D$11,2,TRUE)</f>
        <v>380</v>
      </c>
      <c r="J1304" s="88">
        <f t="shared" si="20"/>
        <v>9.5</v>
      </c>
    </row>
    <row r="1305" spans="1:10" x14ac:dyDescent="0.2">
      <c r="A1305" s="94">
        <v>5051706</v>
      </c>
      <c r="B1305" s="93" t="s">
        <v>1294</v>
      </c>
      <c r="C1305" s="144">
        <v>90</v>
      </c>
      <c r="D1305" s="93" t="s">
        <v>20</v>
      </c>
      <c r="E1305" s="93" t="s">
        <v>59</v>
      </c>
      <c r="F1305" s="93">
        <v>15.05</v>
      </c>
      <c r="G1305" s="93">
        <v>4.8</v>
      </c>
      <c r="H1305" s="93">
        <v>541.01</v>
      </c>
      <c r="I1305" s="88">
        <f>VLOOKUP(D1305,'MHO-Analyse'!$C$2:$D$11,2,TRUE)</f>
        <v>190</v>
      </c>
      <c r="J1305" s="88">
        <f t="shared" si="20"/>
        <v>4.75</v>
      </c>
    </row>
    <row r="1306" spans="1:10" x14ac:dyDescent="0.2">
      <c r="A1306" s="94">
        <v>5505689</v>
      </c>
      <c r="B1306" s="93" t="s">
        <v>1295</v>
      </c>
      <c r="C1306" s="144">
        <v>90</v>
      </c>
      <c r="D1306" s="93" t="s">
        <v>16</v>
      </c>
      <c r="E1306" s="93" t="s">
        <v>32</v>
      </c>
      <c r="F1306" s="93">
        <v>42.2</v>
      </c>
      <c r="G1306" s="93">
        <v>35.799999999999997</v>
      </c>
      <c r="H1306" s="93">
        <v>4891.3100000000004</v>
      </c>
      <c r="I1306" s="88">
        <f>VLOOKUP(D1306,'MHO-Analyse'!$C$2:$D$11,2,TRUE)</f>
        <v>304</v>
      </c>
      <c r="J1306" s="88">
        <f t="shared" si="20"/>
        <v>7.6</v>
      </c>
    </row>
    <row r="1307" spans="1:10" x14ac:dyDescent="0.2">
      <c r="A1307" s="94">
        <v>5551571</v>
      </c>
      <c r="B1307" s="93" t="s">
        <v>1296</v>
      </c>
      <c r="C1307" s="144">
        <v>90</v>
      </c>
      <c r="D1307" s="93" t="s">
        <v>79</v>
      </c>
      <c r="E1307" s="93" t="s">
        <v>32</v>
      </c>
      <c r="F1307" s="93">
        <v>0.46</v>
      </c>
      <c r="G1307" s="93">
        <v>2.5</v>
      </c>
      <c r="H1307" s="93">
        <v>420.74</v>
      </c>
      <c r="I1307" s="88">
        <f>VLOOKUP(D1307,'MHO-Analyse'!$C$2:$D$11,2,TRUE)</f>
        <v>380</v>
      </c>
      <c r="J1307" s="88">
        <f t="shared" si="20"/>
        <v>9.5</v>
      </c>
    </row>
    <row r="1308" spans="1:10" x14ac:dyDescent="0.2">
      <c r="A1308" s="94">
        <v>8000724</v>
      </c>
      <c r="B1308" s="93" t="s">
        <v>1297</v>
      </c>
      <c r="C1308" s="144">
        <v>90</v>
      </c>
      <c r="D1308" s="93" t="s">
        <v>20</v>
      </c>
      <c r="E1308" s="93" t="s">
        <v>65</v>
      </c>
      <c r="F1308" s="93">
        <v>300</v>
      </c>
      <c r="G1308" s="93">
        <v>33</v>
      </c>
      <c r="H1308" s="93">
        <v>4170.9399999999996</v>
      </c>
      <c r="I1308" s="88">
        <f>VLOOKUP(D1308,'MHO-Analyse'!$C$2:$D$11,2,TRUE)</f>
        <v>190</v>
      </c>
      <c r="J1308" s="88">
        <f t="shared" si="20"/>
        <v>4.75</v>
      </c>
    </row>
    <row r="1309" spans="1:10" x14ac:dyDescent="0.2">
      <c r="A1309" s="94">
        <v>9253334</v>
      </c>
      <c r="B1309" s="93" t="s">
        <v>1298</v>
      </c>
      <c r="C1309" s="144">
        <v>90</v>
      </c>
      <c r="D1309" s="93" t="s">
        <v>12</v>
      </c>
      <c r="E1309" s="93" t="s">
        <v>65</v>
      </c>
      <c r="F1309" s="93">
        <v>0.95</v>
      </c>
      <c r="G1309" s="93">
        <v>0.71</v>
      </c>
      <c r="H1309" s="93">
        <v>67.489999999999995</v>
      </c>
      <c r="I1309" s="88">
        <f>VLOOKUP(D1309,'MHO-Analyse'!$C$2:$D$11,2,TRUE)</f>
        <v>254.6</v>
      </c>
      <c r="J1309" s="88">
        <f t="shared" si="20"/>
        <v>6.3650000000000002</v>
      </c>
    </row>
    <row r="1310" spans="1:10" x14ac:dyDescent="0.2">
      <c r="A1310" s="94">
        <v>2042811</v>
      </c>
      <c r="B1310" s="93" t="s">
        <v>1299</v>
      </c>
      <c r="C1310" s="144">
        <v>89</v>
      </c>
      <c r="D1310" s="93" t="s">
        <v>16</v>
      </c>
      <c r="E1310" s="93" t="s">
        <v>59</v>
      </c>
      <c r="F1310" s="93">
        <v>36.4</v>
      </c>
      <c r="G1310" s="93">
        <v>21</v>
      </c>
      <c r="H1310" s="93">
        <v>1389.46</v>
      </c>
      <c r="I1310" s="88">
        <f>VLOOKUP(D1310,'MHO-Analyse'!$C$2:$D$11,2,TRUE)</f>
        <v>304</v>
      </c>
      <c r="J1310" s="88">
        <f t="shared" si="20"/>
        <v>7.5155555555555553</v>
      </c>
    </row>
    <row r="1311" spans="1:10" x14ac:dyDescent="0.2">
      <c r="A1311" s="94">
        <v>2372241</v>
      </c>
      <c r="B1311" s="93" t="s">
        <v>1300</v>
      </c>
      <c r="C1311" s="144">
        <v>89</v>
      </c>
      <c r="D1311" s="93" t="s">
        <v>16</v>
      </c>
      <c r="E1311" s="93" t="s">
        <v>32</v>
      </c>
      <c r="F1311" s="93">
        <v>16.260000000000002</v>
      </c>
      <c r="G1311" s="93">
        <v>17</v>
      </c>
      <c r="H1311" s="93">
        <v>1171.19</v>
      </c>
      <c r="I1311" s="88">
        <f>VLOOKUP(D1311,'MHO-Analyse'!$C$2:$D$11,2,TRUE)</f>
        <v>304</v>
      </c>
      <c r="J1311" s="88">
        <f t="shared" si="20"/>
        <v>7.5155555555555553</v>
      </c>
    </row>
    <row r="1312" spans="1:10" x14ac:dyDescent="0.2">
      <c r="A1312" s="94">
        <v>2472426</v>
      </c>
      <c r="B1312" s="93" t="s">
        <v>1301</v>
      </c>
      <c r="C1312" s="144">
        <v>89</v>
      </c>
      <c r="D1312" s="93" t="s">
        <v>20</v>
      </c>
      <c r="E1312" s="93" t="s">
        <v>65</v>
      </c>
      <c r="F1312" s="93">
        <v>0.72</v>
      </c>
      <c r="G1312" s="93">
        <v>0.22</v>
      </c>
      <c r="H1312" s="93">
        <v>144.97</v>
      </c>
      <c r="I1312" s="88">
        <f>VLOOKUP(D1312,'MHO-Analyse'!$C$2:$D$11,2,TRUE)</f>
        <v>190</v>
      </c>
      <c r="J1312" s="88">
        <f t="shared" si="20"/>
        <v>4.697222222222222</v>
      </c>
    </row>
    <row r="1313" spans="1:10" x14ac:dyDescent="0.2">
      <c r="A1313" s="94">
        <v>3080195</v>
      </c>
      <c r="B1313" s="93" t="s">
        <v>1302</v>
      </c>
      <c r="C1313" s="144">
        <v>89</v>
      </c>
      <c r="D1313" s="93" t="s">
        <v>41</v>
      </c>
      <c r="E1313" s="93" t="s">
        <v>32</v>
      </c>
      <c r="F1313" s="93">
        <v>111.55</v>
      </c>
      <c r="G1313" s="93">
        <v>4.84</v>
      </c>
      <c r="H1313" s="93">
        <v>1988.33</v>
      </c>
      <c r="I1313" s="88">
        <f>VLOOKUP(D1313,'MHO-Analyse'!$C$2:$D$11,2,TRUE)</f>
        <v>205.2</v>
      </c>
      <c r="J1313" s="88">
        <f t="shared" si="20"/>
        <v>5.0729999999999995</v>
      </c>
    </row>
    <row r="1314" spans="1:10" x14ac:dyDescent="0.2">
      <c r="A1314" s="94">
        <v>3395004</v>
      </c>
      <c r="B1314" s="93" t="s">
        <v>1303</v>
      </c>
      <c r="C1314" s="144">
        <v>89</v>
      </c>
      <c r="D1314" s="93" t="s">
        <v>41</v>
      </c>
      <c r="E1314" s="93" t="s">
        <v>59</v>
      </c>
      <c r="F1314" s="93">
        <v>15.9</v>
      </c>
      <c r="G1314" s="93">
        <v>4</v>
      </c>
      <c r="H1314" s="93">
        <v>1027.71</v>
      </c>
      <c r="I1314" s="88">
        <f>VLOOKUP(D1314,'MHO-Analyse'!$C$2:$D$11,2,TRUE)</f>
        <v>205.2</v>
      </c>
      <c r="J1314" s="88">
        <f t="shared" si="20"/>
        <v>5.0729999999999995</v>
      </c>
    </row>
    <row r="1315" spans="1:10" x14ac:dyDescent="0.2">
      <c r="A1315" s="94">
        <v>6070541</v>
      </c>
      <c r="B1315" s="93" t="s">
        <v>1304</v>
      </c>
      <c r="C1315" s="144">
        <v>89</v>
      </c>
      <c r="D1315" s="93" t="s">
        <v>82</v>
      </c>
      <c r="E1315" s="93" t="s">
        <v>59</v>
      </c>
      <c r="F1315" s="93">
        <v>90.75</v>
      </c>
      <c r="G1315" s="93">
        <v>27</v>
      </c>
      <c r="H1315" s="93">
        <v>1069.6199999999999</v>
      </c>
      <c r="I1315" s="88">
        <f>VLOOKUP(D1315,'MHO-Analyse'!$C$2:$D$11,2,TRUE)</f>
        <v>228</v>
      </c>
      <c r="J1315" s="88">
        <f t="shared" si="20"/>
        <v>5.6366666666666667</v>
      </c>
    </row>
    <row r="1316" spans="1:10" x14ac:dyDescent="0.2">
      <c r="A1316" s="94">
        <v>6121901</v>
      </c>
      <c r="B1316" s="93" t="s">
        <v>1305</v>
      </c>
      <c r="C1316" s="144">
        <v>89</v>
      </c>
      <c r="D1316" s="93" t="s">
        <v>20</v>
      </c>
      <c r="E1316" s="93" t="s">
        <v>59</v>
      </c>
      <c r="F1316" s="93">
        <v>75.11</v>
      </c>
      <c r="G1316" s="93">
        <v>22.3</v>
      </c>
      <c r="H1316" s="93">
        <v>1048.53</v>
      </c>
      <c r="I1316" s="88">
        <f>VLOOKUP(D1316,'MHO-Analyse'!$C$2:$D$11,2,TRUE)</f>
        <v>190</v>
      </c>
      <c r="J1316" s="88">
        <f t="shared" si="20"/>
        <v>4.697222222222222</v>
      </c>
    </row>
    <row r="1317" spans="1:10" x14ac:dyDescent="0.2">
      <c r="A1317" s="94">
        <v>6189313</v>
      </c>
      <c r="B1317" s="93" t="s">
        <v>1306</v>
      </c>
      <c r="C1317" s="144">
        <v>89</v>
      </c>
      <c r="D1317" s="93" t="s">
        <v>20</v>
      </c>
      <c r="E1317" s="93" t="s">
        <v>65</v>
      </c>
      <c r="F1317" s="93">
        <v>138</v>
      </c>
      <c r="G1317" s="93">
        <v>22.2</v>
      </c>
      <c r="H1317" s="93">
        <v>829.63</v>
      </c>
      <c r="I1317" s="88">
        <f>VLOOKUP(D1317,'MHO-Analyse'!$C$2:$D$11,2,TRUE)</f>
        <v>190</v>
      </c>
      <c r="J1317" s="88">
        <f t="shared" si="20"/>
        <v>4.697222222222222</v>
      </c>
    </row>
    <row r="1318" spans="1:10" x14ac:dyDescent="0.2">
      <c r="A1318" s="94">
        <v>7011487</v>
      </c>
      <c r="B1318" s="93" t="s">
        <v>1307</v>
      </c>
      <c r="C1318" s="144">
        <v>89</v>
      </c>
      <c r="D1318" s="93" t="s">
        <v>82</v>
      </c>
      <c r="E1318" s="93" t="s">
        <v>32</v>
      </c>
      <c r="F1318" s="93">
        <v>134.19999999999999</v>
      </c>
      <c r="G1318" s="93">
        <v>31.5</v>
      </c>
      <c r="H1318" s="93">
        <v>2179</v>
      </c>
      <c r="I1318" s="88">
        <f>VLOOKUP(D1318,'MHO-Analyse'!$C$2:$D$11,2,TRUE)</f>
        <v>228</v>
      </c>
      <c r="J1318" s="88">
        <f t="shared" si="20"/>
        <v>5.6366666666666667</v>
      </c>
    </row>
    <row r="1319" spans="1:10" x14ac:dyDescent="0.2">
      <c r="A1319" s="94">
        <v>9253106</v>
      </c>
      <c r="B1319" s="93" t="s">
        <v>1308</v>
      </c>
      <c r="C1319" s="144">
        <v>89</v>
      </c>
      <c r="D1319" s="93" t="s">
        <v>12</v>
      </c>
      <c r="E1319" s="93" t="s">
        <v>59</v>
      </c>
      <c r="F1319" s="93">
        <v>1.26</v>
      </c>
      <c r="G1319" s="93">
        <v>1.4</v>
      </c>
      <c r="H1319" s="93">
        <v>62.83</v>
      </c>
      <c r="I1319" s="88">
        <f>VLOOKUP(D1319,'MHO-Analyse'!$C$2:$D$11,2,TRUE)</f>
        <v>254.6</v>
      </c>
      <c r="J1319" s="88">
        <f t="shared" si="20"/>
        <v>6.2942777777777774</v>
      </c>
    </row>
    <row r="1320" spans="1:10" x14ac:dyDescent="0.2">
      <c r="A1320" s="94">
        <v>9253397</v>
      </c>
      <c r="B1320" s="93" t="s">
        <v>1309</v>
      </c>
      <c r="C1320" s="144">
        <v>89</v>
      </c>
      <c r="D1320" s="93" t="s">
        <v>12</v>
      </c>
      <c r="E1320" s="93" t="s">
        <v>59</v>
      </c>
      <c r="F1320" s="93">
        <v>0.66</v>
      </c>
      <c r="G1320" s="93">
        <v>2.95</v>
      </c>
      <c r="H1320" s="93">
        <v>78.510000000000005</v>
      </c>
      <c r="I1320" s="88">
        <f>VLOOKUP(D1320,'MHO-Analyse'!$C$2:$D$11,2,TRUE)</f>
        <v>254.6</v>
      </c>
      <c r="J1320" s="88">
        <f t="shared" si="20"/>
        <v>6.2942777777777774</v>
      </c>
    </row>
    <row r="1321" spans="1:10" x14ac:dyDescent="0.2">
      <c r="A1321" s="94">
        <v>9253623</v>
      </c>
      <c r="B1321" s="93" t="s">
        <v>1310</v>
      </c>
      <c r="C1321" s="144">
        <v>89</v>
      </c>
      <c r="D1321" s="93" t="s">
        <v>12</v>
      </c>
      <c r="E1321" s="93" t="s">
        <v>59</v>
      </c>
      <c r="F1321" s="93">
        <v>0.76</v>
      </c>
      <c r="G1321" s="93">
        <v>1.35</v>
      </c>
      <c r="H1321" s="93">
        <v>44.4</v>
      </c>
      <c r="I1321" s="88">
        <f>VLOOKUP(D1321,'MHO-Analyse'!$C$2:$D$11,2,TRUE)</f>
        <v>254.6</v>
      </c>
      <c r="J1321" s="88">
        <f t="shared" si="20"/>
        <v>6.2942777777777774</v>
      </c>
    </row>
    <row r="1322" spans="1:10" x14ac:dyDescent="0.2">
      <c r="A1322" s="94">
        <v>9703207</v>
      </c>
      <c r="B1322" s="93" t="s">
        <v>1311</v>
      </c>
      <c r="C1322" s="144">
        <v>89</v>
      </c>
      <c r="D1322" s="93" t="s">
        <v>41</v>
      </c>
      <c r="E1322" s="93" t="s">
        <v>65</v>
      </c>
      <c r="F1322" s="93">
        <v>1</v>
      </c>
      <c r="G1322" s="93">
        <v>0.23</v>
      </c>
      <c r="H1322" s="93">
        <v>99.31</v>
      </c>
      <c r="I1322" s="88">
        <f>VLOOKUP(D1322,'MHO-Analyse'!$C$2:$D$11,2,TRUE)</f>
        <v>205.2</v>
      </c>
      <c r="J1322" s="88">
        <f t="shared" si="20"/>
        <v>5.0729999999999995</v>
      </c>
    </row>
    <row r="1323" spans="1:10" x14ac:dyDescent="0.2">
      <c r="A1323" s="94">
        <v>9821898</v>
      </c>
      <c r="B1323" s="93" t="s">
        <v>1312</v>
      </c>
      <c r="C1323" s="144">
        <v>89</v>
      </c>
      <c r="D1323" s="93" t="s">
        <v>16</v>
      </c>
      <c r="E1323" s="93" t="s">
        <v>59</v>
      </c>
      <c r="F1323" s="93">
        <v>3.6</v>
      </c>
      <c r="G1323" s="93">
        <v>2</v>
      </c>
      <c r="H1323" s="93">
        <v>54.86</v>
      </c>
      <c r="I1323" s="88">
        <f>VLOOKUP(D1323,'MHO-Analyse'!$C$2:$D$11,2,TRUE)</f>
        <v>304</v>
      </c>
      <c r="J1323" s="88">
        <f t="shared" si="20"/>
        <v>7.5155555555555553</v>
      </c>
    </row>
    <row r="1324" spans="1:10" x14ac:dyDescent="0.2">
      <c r="A1324" s="94">
        <v>3080711</v>
      </c>
      <c r="B1324" s="93" t="s">
        <v>1313</v>
      </c>
      <c r="C1324" s="144">
        <v>88</v>
      </c>
      <c r="D1324" s="93" t="s">
        <v>41</v>
      </c>
      <c r="E1324" s="93" t="s">
        <v>59</v>
      </c>
      <c r="F1324" s="93">
        <v>36.93</v>
      </c>
      <c r="G1324" s="93">
        <v>1.82</v>
      </c>
      <c r="H1324" s="93">
        <v>492.45</v>
      </c>
      <c r="I1324" s="88">
        <f>VLOOKUP(D1324,'MHO-Analyse'!$C$2:$D$11,2,TRUE)</f>
        <v>205.2</v>
      </c>
      <c r="J1324" s="88">
        <f t="shared" si="20"/>
        <v>5.016</v>
      </c>
    </row>
    <row r="1325" spans="1:10" x14ac:dyDescent="0.2">
      <c r="A1325" s="94">
        <v>3100611</v>
      </c>
      <c r="B1325" s="93" t="s">
        <v>1314</v>
      </c>
      <c r="C1325" s="144">
        <v>88</v>
      </c>
      <c r="D1325" s="93" t="s">
        <v>41</v>
      </c>
      <c r="E1325" s="93" t="s">
        <v>59</v>
      </c>
      <c r="F1325" s="93">
        <v>144</v>
      </c>
      <c r="G1325" s="93">
        <v>2.1</v>
      </c>
      <c r="H1325" s="93">
        <v>485.48</v>
      </c>
      <c r="I1325" s="88">
        <f>VLOOKUP(D1325,'MHO-Analyse'!$C$2:$D$11,2,TRUE)</f>
        <v>205.2</v>
      </c>
      <c r="J1325" s="88">
        <f t="shared" si="20"/>
        <v>5.016</v>
      </c>
    </row>
    <row r="1326" spans="1:10" x14ac:dyDescent="0.2">
      <c r="A1326" s="94">
        <v>3222754</v>
      </c>
      <c r="B1326" s="93" t="s">
        <v>1201</v>
      </c>
      <c r="C1326" s="144">
        <v>88</v>
      </c>
      <c r="D1326" s="93" t="s">
        <v>41</v>
      </c>
      <c r="E1326" s="93" t="s">
        <v>59</v>
      </c>
      <c r="F1326" s="93">
        <v>100.5</v>
      </c>
      <c r="G1326" s="93">
        <v>4.55</v>
      </c>
      <c r="H1326" s="93">
        <v>1201.29</v>
      </c>
      <c r="I1326" s="88">
        <f>VLOOKUP(D1326,'MHO-Analyse'!$C$2:$D$11,2,TRUE)</f>
        <v>205.2</v>
      </c>
      <c r="J1326" s="88">
        <f t="shared" si="20"/>
        <v>5.016</v>
      </c>
    </row>
    <row r="1327" spans="1:10" x14ac:dyDescent="0.2">
      <c r="A1327" s="94">
        <v>3356187</v>
      </c>
      <c r="B1327" s="93" t="s">
        <v>1315</v>
      </c>
      <c r="C1327" s="144">
        <v>88</v>
      </c>
      <c r="D1327" s="93" t="s">
        <v>16</v>
      </c>
      <c r="E1327" s="93" t="s">
        <v>65</v>
      </c>
      <c r="F1327" s="93">
        <v>4.92</v>
      </c>
      <c r="G1327" s="93">
        <v>1.76</v>
      </c>
      <c r="H1327" s="93">
        <v>201.86</v>
      </c>
      <c r="I1327" s="88">
        <f>VLOOKUP(D1327,'MHO-Analyse'!$C$2:$D$11,2,TRUE)</f>
        <v>304</v>
      </c>
      <c r="J1327" s="88">
        <f t="shared" si="20"/>
        <v>7.431111111111111</v>
      </c>
    </row>
    <row r="1328" spans="1:10" x14ac:dyDescent="0.2">
      <c r="A1328" s="94">
        <v>5083848</v>
      </c>
      <c r="B1328" s="93" t="s">
        <v>1316</v>
      </c>
      <c r="C1328" s="144">
        <v>88</v>
      </c>
      <c r="D1328" s="93" t="s">
        <v>20</v>
      </c>
      <c r="E1328" s="93" t="s">
        <v>32</v>
      </c>
      <c r="F1328" s="93">
        <v>3.79</v>
      </c>
      <c r="G1328" s="93">
        <v>0.42</v>
      </c>
      <c r="H1328" s="93">
        <v>57.5</v>
      </c>
      <c r="I1328" s="88">
        <f>VLOOKUP(D1328,'MHO-Analyse'!$C$2:$D$11,2,TRUE)</f>
        <v>190</v>
      </c>
      <c r="J1328" s="88">
        <f t="shared" si="20"/>
        <v>4.6444444444444448</v>
      </c>
    </row>
    <row r="1329" spans="1:10" x14ac:dyDescent="0.2">
      <c r="A1329" s="94">
        <v>5598671</v>
      </c>
      <c r="B1329" s="93" t="s">
        <v>1317</v>
      </c>
      <c r="C1329" s="144">
        <v>88</v>
      </c>
      <c r="D1329" s="93" t="s">
        <v>16</v>
      </c>
      <c r="E1329" s="93" t="s">
        <v>32</v>
      </c>
      <c r="F1329" s="93">
        <v>5.01</v>
      </c>
      <c r="G1329" s="93">
        <v>8.4</v>
      </c>
      <c r="H1329" s="93">
        <v>1052.73</v>
      </c>
      <c r="I1329" s="88">
        <f>VLOOKUP(D1329,'MHO-Analyse'!$C$2:$D$11,2,TRUE)</f>
        <v>304</v>
      </c>
      <c r="J1329" s="88">
        <f t="shared" si="20"/>
        <v>7.431111111111111</v>
      </c>
    </row>
    <row r="1330" spans="1:10" x14ac:dyDescent="0.2">
      <c r="A1330" s="94">
        <v>6504152</v>
      </c>
      <c r="B1330" s="93" t="s">
        <v>1318</v>
      </c>
      <c r="C1330" s="144">
        <v>88</v>
      </c>
      <c r="D1330" s="93" t="s">
        <v>20</v>
      </c>
      <c r="E1330" s="93" t="s">
        <v>59</v>
      </c>
      <c r="F1330" s="93">
        <v>26.25</v>
      </c>
      <c r="G1330" s="93">
        <v>5.72</v>
      </c>
      <c r="H1330" s="93">
        <v>1991.19</v>
      </c>
      <c r="I1330" s="88">
        <f>VLOOKUP(D1330,'MHO-Analyse'!$C$2:$D$11,2,TRUE)</f>
        <v>190</v>
      </c>
      <c r="J1330" s="88">
        <f t="shared" si="20"/>
        <v>4.6444444444444448</v>
      </c>
    </row>
    <row r="1331" spans="1:10" x14ac:dyDescent="0.2">
      <c r="A1331" s="94">
        <v>7010784</v>
      </c>
      <c r="B1331" s="93" t="s">
        <v>1319</v>
      </c>
      <c r="C1331" s="144">
        <v>88</v>
      </c>
      <c r="D1331" s="93" t="s">
        <v>82</v>
      </c>
      <c r="E1331" s="93" t="s">
        <v>32</v>
      </c>
      <c r="F1331" s="93">
        <v>146.28</v>
      </c>
      <c r="G1331" s="93">
        <v>21</v>
      </c>
      <c r="H1331" s="93">
        <v>2027.78</v>
      </c>
      <c r="I1331" s="88">
        <f>VLOOKUP(D1331,'MHO-Analyse'!$C$2:$D$11,2,TRUE)</f>
        <v>228</v>
      </c>
      <c r="J1331" s="88">
        <f t="shared" si="20"/>
        <v>5.5733333333333333</v>
      </c>
    </row>
    <row r="1332" spans="1:10" x14ac:dyDescent="0.2">
      <c r="A1332" s="94">
        <v>7011203</v>
      </c>
      <c r="B1332" s="93" t="s">
        <v>1320</v>
      </c>
      <c r="C1332" s="144">
        <v>88</v>
      </c>
      <c r="D1332" s="93" t="s">
        <v>82</v>
      </c>
      <c r="E1332" s="93" t="s">
        <v>65</v>
      </c>
      <c r="F1332" s="93">
        <v>166.75</v>
      </c>
      <c r="G1332" s="93">
        <v>26</v>
      </c>
      <c r="H1332" s="93">
        <v>1439.73</v>
      </c>
      <c r="I1332" s="88">
        <f>VLOOKUP(D1332,'MHO-Analyse'!$C$2:$D$11,2,TRUE)</f>
        <v>228</v>
      </c>
      <c r="J1332" s="88">
        <f t="shared" si="20"/>
        <v>5.5733333333333333</v>
      </c>
    </row>
    <row r="1333" spans="1:10" x14ac:dyDescent="0.2">
      <c r="A1333" s="94">
        <v>7027576</v>
      </c>
      <c r="B1333" s="93" t="s">
        <v>1321</v>
      </c>
      <c r="C1333" s="144">
        <v>88</v>
      </c>
      <c r="D1333" s="93" t="s">
        <v>82</v>
      </c>
      <c r="E1333" s="93" t="s">
        <v>59</v>
      </c>
      <c r="F1333" s="93">
        <v>112</v>
      </c>
      <c r="G1333" s="93">
        <v>20</v>
      </c>
      <c r="H1333" s="93">
        <v>1450.4</v>
      </c>
      <c r="I1333" s="88">
        <f>VLOOKUP(D1333,'MHO-Analyse'!$C$2:$D$11,2,TRUE)</f>
        <v>228</v>
      </c>
      <c r="J1333" s="88">
        <f t="shared" si="20"/>
        <v>5.5733333333333333</v>
      </c>
    </row>
    <row r="1334" spans="1:10" x14ac:dyDescent="0.2">
      <c r="A1334" s="94">
        <v>9253204</v>
      </c>
      <c r="B1334" s="93" t="s">
        <v>1322</v>
      </c>
      <c r="C1334" s="144">
        <v>88</v>
      </c>
      <c r="D1334" s="93" t="s">
        <v>12</v>
      </c>
      <c r="E1334" s="93" t="s">
        <v>32</v>
      </c>
      <c r="F1334" s="93">
        <v>0.99</v>
      </c>
      <c r="G1334" s="93">
        <v>2.12</v>
      </c>
      <c r="H1334" s="93">
        <v>1093.1099999999999</v>
      </c>
      <c r="I1334" s="88">
        <f>VLOOKUP(D1334,'MHO-Analyse'!$C$2:$D$11,2,TRUE)</f>
        <v>254.6</v>
      </c>
      <c r="J1334" s="88">
        <f t="shared" si="20"/>
        <v>6.2235555555555555</v>
      </c>
    </row>
    <row r="1335" spans="1:10" x14ac:dyDescent="0.2">
      <c r="A1335" s="94">
        <v>9253497</v>
      </c>
      <c r="B1335" s="93" t="s">
        <v>1323</v>
      </c>
      <c r="C1335" s="144">
        <v>88</v>
      </c>
      <c r="D1335" s="93" t="s">
        <v>12</v>
      </c>
      <c r="E1335" s="93" t="s">
        <v>10</v>
      </c>
      <c r="F1335" s="93">
        <v>1.18</v>
      </c>
      <c r="G1335" s="93">
        <v>4.2699999999999996</v>
      </c>
      <c r="H1335" s="93">
        <v>1233</v>
      </c>
      <c r="I1335" s="88">
        <f>VLOOKUP(D1335,'MHO-Analyse'!$C$2:$D$11,2,TRUE)</f>
        <v>254.6</v>
      </c>
      <c r="J1335" s="88">
        <f t="shared" si="20"/>
        <v>6.2235555555555555</v>
      </c>
    </row>
    <row r="1336" spans="1:10" x14ac:dyDescent="0.2">
      <c r="A1336" s="94">
        <v>9403546</v>
      </c>
      <c r="B1336" s="93" t="s">
        <v>1324</v>
      </c>
      <c r="C1336" s="144">
        <v>88</v>
      </c>
      <c r="D1336" s="93" t="s">
        <v>9</v>
      </c>
      <c r="E1336" s="93" t="s">
        <v>59</v>
      </c>
      <c r="F1336" s="93">
        <v>40.67</v>
      </c>
      <c r="G1336" s="93">
        <v>1.43</v>
      </c>
      <c r="H1336" s="93">
        <v>87.35</v>
      </c>
      <c r="I1336" s="88">
        <f>VLOOKUP(D1336,'MHO-Analyse'!$C$2:$D$11,2,TRUE)</f>
        <v>380</v>
      </c>
      <c r="J1336" s="88">
        <f t="shared" si="20"/>
        <v>9.2888888888888896</v>
      </c>
    </row>
    <row r="1337" spans="1:10" x14ac:dyDescent="0.2">
      <c r="A1337" s="94">
        <v>9999982</v>
      </c>
      <c r="B1337" s="93" t="s">
        <v>1325</v>
      </c>
      <c r="C1337" s="144">
        <v>88</v>
      </c>
      <c r="D1337" s="93" t="s">
        <v>20</v>
      </c>
      <c r="E1337" s="93" t="s">
        <v>65</v>
      </c>
      <c r="F1337" s="93">
        <v>0</v>
      </c>
      <c r="G1337" s="93">
        <v>0</v>
      </c>
      <c r="H1337" s="93">
        <v>0</v>
      </c>
      <c r="I1337" s="88">
        <f>VLOOKUP(D1337,'MHO-Analyse'!$C$2:$D$11,2,TRUE)</f>
        <v>190</v>
      </c>
      <c r="J1337" s="88">
        <f t="shared" si="20"/>
        <v>4.6444444444444448</v>
      </c>
    </row>
    <row r="1338" spans="1:10" x14ac:dyDescent="0.2">
      <c r="A1338" s="94">
        <v>2003469</v>
      </c>
      <c r="B1338" s="93" t="s">
        <v>1326</v>
      </c>
      <c r="C1338" s="144">
        <v>87</v>
      </c>
      <c r="D1338" s="93" t="s">
        <v>12</v>
      </c>
      <c r="E1338" s="93" t="s">
        <v>59</v>
      </c>
      <c r="F1338" s="93">
        <v>18.43</v>
      </c>
      <c r="G1338" s="93">
        <v>7.76</v>
      </c>
      <c r="H1338" s="93">
        <v>567.02</v>
      </c>
      <c r="I1338" s="88">
        <f>VLOOKUP(D1338,'MHO-Analyse'!$C$2:$D$11,2,TRUE)</f>
        <v>254.6</v>
      </c>
      <c r="J1338" s="88">
        <f t="shared" si="20"/>
        <v>6.1528333333333336</v>
      </c>
    </row>
    <row r="1339" spans="1:10" x14ac:dyDescent="0.2">
      <c r="A1339" s="94">
        <v>3222772</v>
      </c>
      <c r="B1339" s="93" t="s">
        <v>1327</v>
      </c>
      <c r="C1339" s="144">
        <v>87</v>
      </c>
      <c r="D1339" s="93" t="s">
        <v>41</v>
      </c>
      <c r="E1339" s="93" t="s">
        <v>65</v>
      </c>
      <c r="F1339" s="93">
        <v>117.1</v>
      </c>
      <c r="G1339" s="93">
        <v>5.7</v>
      </c>
      <c r="H1339" s="93">
        <v>849.36</v>
      </c>
      <c r="I1339" s="88">
        <f>VLOOKUP(D1339,'MHO-Analyse'!$C$2:$D$11,2,TRUE)</f>
        <v>205.2</v>
      </c>
      <c r="J1339" s="88">
        <f t="shared" si="20"/>
        <v>4.9589999999999996</v>
      </c>
    </row>
    <row r="1340" spans="1:10" x14ac:dyDescent="0.2">
      <c r="A1340" s="94">
        <v>3418033</v>
      </c>
      <c r="B1340" s="93" t="s">
        <v>1328</v>
      </c>
      <c r="C1340" s="144">
        <v>87</v>
      </c>
      <c r="D1340" s="93" t="s">
        <v>16</v>
      </c>
      <c r="E1340" s="93" t="s">
        <v>65</v>
      </c>
      <c r="F1340" s="93">
        <v>10</v>
      </c>
      <c r="G1340" s="93">
        <v>4.3</v>
      </c>
      <c r="H1340" s="93">
        <v>133.6</v>
      </c>
      <c r="I1340" s="88">
        <f>VLOOKUP(D1340,'MHO-Analyse'!$C$2:$D$11,2,TRUE)</f>
        <v>304</v>
      </c>
      <c r="J1340" s="88">
        <f t="shared" si="20"/>
        <v>7.3466666666666667</v>
      </c>
    </row>
    <row r="1341" spans="1:10" x14ac:dyDescent="0.2">
      <c r="A1341" s="94">
        <v>4301903</v>
      </c>
      <c r="B1341" s="93" t="s">
        <v>1329</v>
      </c>
      <c r="C1341" s="144">
        <v>87</v>
      </c>
      <c r="D1341" s="93" t="s">
        <v>20</v>
      </c>
      <c r="E1341" s="93" t="s">
        <v>32</v>
      </c>
      <c r="F1341" s="93">
        <v>36.1</v>
      </c>
      <c r="G1341" s="93">
        <v>7.65</v>
      </c>
      <c r="H1341" s="93">
        <v>3410.61</v>
      </c>
      <c r="I1341" s="88">
        <f>VLOOKUP(D1341,'MHO-Analyse'!$C$2:$D$11,2,TRUE)</f>
        <v>190</v>
      </c>
      <c r="J1341" s="88">
        <f t="shared" si="20"/>
        <v>4.5916666666666668</v>
      </c>
    </row>
    <row r="1342" spans="1:10" x14ac:dyDescent="0.2">
      <c r="A1342" s="94">
        <v>6044005</v>
      </c>
      <c r="B1342" s="93" t="s">
        <v>1330</v>
      </c>
      <c r="C1342" s="144">
        <v>87</v>
      </c>
      <c r="D1342" s="93" t="s">
        <v>20</v>
      </c>
      <c r="E1342" s="93" t="s">
        <v>32</v>
      </c>
      <c r="F1342" s="93">
        <v>120</v>
      </c>
      <c r="G1342" s="93">
        <v>30</v>
      </c>
      <c r="H1342" s="93">
        <v>2426.73</v>
      </c>
      <c r="I1342" s="88">
        <f>VLOOKUP(D1342,'MHO-Analyse'!$C$2:$D$11,2,TRUE)</f>
        <v>190</v>
      </c>
      <c r="J1342" s="88">
        <f t="shared" si="20"/>
        <v>4.5916666666666668</v>
      </c>
    </row>
    <row r="1343" spans="1:10" x14ac:dyDescent="0.2">
      <c r="A1343" s="94">
        <v>6166117</v>
      </c>
      <c r="B1343" s="93" t="s">
        <v>1331</v>
      </c>
      <c r="C1343" s="144">
        <v>87</v>
      </c>
      <c r="D1343" s="93" t="s">
        <v>20</v>
      </c>
      <c r="E1343" s="93" t="s">
        <v>10</v>
      </c>
      <c r="F1343" s="93">
        <v>144</v>
      </c>
      <c r="G1343" s="93">
        <v>27.98</v>
      </c>
      <c r="H1343" s="93">
        <v>4988.84</v>
      </c>
      <c r="I1343" s="88">
        <f>VLOOKUP(D1343,'MHO-Analyse'!$C$2:$D$11,2,TRUE)</f>
        <v>190</v>
      </c>
      <c r="J1343" s="88">
        <f t="shared" si="20"/>
        <v>4.5916666666666668</v>
      </c>
    </row>
    <row r="1344" spans="1:10" x14ac:dyDescent="0.2">
      <c r="A1344" s="94">
        <v>7011511</v>
      </c>
      <c r="B1344" s="93" t="s">
        <v>1332</v>
      </c>
      <c r="C1344" s="144">
        <v>87</v>
      </c>
      <c r="D1344" s="93" t="s">
        <v>82</v>
      </c>
      <c r="E1344" s="93" t="s">
        <v>32</v>
      </c>
      <c r="F1344" s="93">
        <v>395.56</v>
      </c>
      <c r="G1344" s="93">
        <v>41</v>
      </c>
      <c r="H1344" s="93">
        <v>3769.77</v>
      </c>
      <c r="I1344" s="88">
        <f>VLOOKUP(D1344,'MHO-Analyse'!$C$2:$D$11,2,TRUE)</f>
        <v>228</v>
      </c>
      <c r="J1344" s="88">
        <f t="shared" si="20"/>
        <v>5.51</v>
      </c>
    </row>
    <row r="1345" spans="1:10" x14ac:dyDescent="0.2">
      <c r="A1345" s="94">
        <v>7011597</v>
      </c>
      <c r="B1345" s="93" t="s">
        <v>207</v>
      </c>
      <c r="C1345" s="144">
        <v>87</v>
      </c>
      <c r="D1345" s="93" t="s">
        <v>82</v>
      </c>
      <c r="E1345" s="93" t="s">
        <v>65</v>
      </c>
      <c r="F1345" s="93">
        <v>270.35000000000002</v>
      </c>
      <c r="G1345" s="93">
        <v>16</v>
      </c>
      <c r="H1345" s="93">
        <v>1629.47</v>
      </c>
      <c r="I1345" s="88">
        <f>VLOOKUP(D1345,'MHO-Analyse'!$C$2:$D$11,2,TRUE)</f>
        <v>228</v>
      </c>
      <c r="J1345" s="88">
        <f t="shared" si="20"/>
        <v>5.51</v>
      </c>
    </row>
    <row r="1346" spans="1:10" x14ac:dyDescent="0.2">
      <c r="A1346" s="94">
        <v>9253103</v>
      </c>
      <c r="B1346" s="93" t="s">
        <v>1333</v>
      </c>
      <c r="C1346" s="144">
        <v>87</v>
      </c>
      <c r="D1346" s="93" t="s">
        <v>12</v>
      </c>
      <c r="E1346" s="93" t="s">
        <v>59</v>
      </c>
      <c r="F1346" s="93">
        <v>1.08</v>
      </c>
      <c r="G1346" s="93">
        <v>1.35</v>
      </c>
      <c r="H1346" s="93">
        <v>51.39</v>
      </c>
      <c r="I1346" s="88">
        <f>VLOOKUP(D1346,'MHO-Analyse'!$C$2:$D$11,2,TRUE)</f>
        <v>254.6</v>
      </c>
      <c r="J1346" s="88">
        <f t="shared" ref="J1346:J1409" si="21">(C1346*I1346)/3600</f>
        <v>6.1528333333333336</v>
      </c>
    </row>
    <row r="1347" spans="1:10" x14ac:dyDescent="0.2">
      <c r="A1347" s="94">
        <v>9253437</v>
      </c>
      <c r="B1347" s="93" t="s">
        <v>1334</v>
      </c>
      <c r="C1347" s="144">
        <v>87</v>
      </c>
      <c r="D1347" s="93" t="s">
        <v>12</v>
      </c>
      <c r="E1347" s="93" t="s">
        <v>59</v>
      </c>
      <c r="F1347" s="93">
        <v>0.75</v>
      </c>
      <c r="G1347" s="93">
        <v>1.81</v>
      </c>
      <c r="H1347" s="93">
        <v>81.37</v>
      </c>
      <c r="I1347" s="88">
        <f>VLOOKUP(D1347,'MHO-Analyse'!$C$2:$D$11,2,TRUE)</f>
        <v>254.6</v>
      </c>
      <c r="J1347" s="88">
        <f t="shared" si="21"/>
        <v>6.1528333333333336</v>
      </c>
    </row>
    <row r="1348" spans="1:10" x14ac:dyDescent="0.2">
      <c r="A1348" s="94">
        <v>9253439</v>
      </c>
      <c r="B1348" s="93" t="s">
        <v>1335</v>
      </c>
      <c r="C1348" s="144">
        <v>87</v>
      </c>
      <c r="D1348" s="93" t="s">
        <v>12</v>
      </c>
      <c r="E1348" s="93" t="s">
        <v>59</v>
      </c>
      <c r="F1348" s="93">
        <v>1.38</v>
      </c>
      <c r="G1348" s="93">
        <v>3.44</v>
      </c>
      <c r="H1348" s="93">
        <v>175.78</v>
      </c>
      <c r="I1348" s="88">
        <f>VLOOKUP(D1348,'MHO-Analyse'!$C$2:$D$11,2,TRUE)</f>
        <v>254.6</v>
      </c>
      <c r="J1348" s="88">
        <f t="shared" si="21"/>
        <v>6.1528333333333336</v>
      </c>
    </row>
    <row r="1349" spans="1:10" x14ac:dyDescent="0.2">
      <c r="A1349" s="94">
        <v>9253878</v>
      </c>
      <c r="B1349" s="93" t="s">
        <v>1336</v>
      </c>
      <c r="C1349" s="144">
        <v>87</v>
      </c>
      <c r="D1349" s="93" t="s">
        <v>12</v>
      </c>
      <c r="E1349" s="93" t="s">
        <v>32</v>
      </c>
      <c r="F1349" s="93">
        <v>0.22</v>
      </c>
      <c r="G1349" s="93">
        <v>0.36</v>
      </c>
      <c r="H1349" s="93">
        <v>75.650000000000006</v>
      </c>
      <c r="I1349" s="88">
        <f>VLOOKUP(D1349,'MHO-Analyse'!$C$2:$D$11,2,TRUE)</f>
        <v>254.6</v>
      </c>
      <c r="J1349" s="88">
        <f t="shared" si="21"/>
        <v>6.1528333333333336</v>
      </c>
    </row>
    <row r="1350" spans="1:10" x14ac:dyDescent="0.2">
      <c r="A1350" s="94">
        <v>9254083</v>
      </c>
      <c r="B1350" s="93" t="s">
        <v>1337</v>
      </c>
      <c r="C1350" s="144">
        <v>87</v>
      </c>
      <c r="D1350" s="93" t="s">
        <v>12</v>
      </c>
      <c r="E1350" s="93" t="s">
        <v>59</v>
      </c>
      <c r="F1350" s="93">
        <v>0.3</v>
      </c>
      <c r="G1350" s="93">
        <v>0.3</v>
      </c>
      <c r="H1350" s="93">
        <v>155.81</v>
      </c>
      <c r="I1350" s="88">
        <f>VLOOKUP(D1350,'MHO-Analyse'!$C$2:$D$11,2,TRUE)</f>
        <v>254.6</v>
      </c>
      <c r="J1350" s="88">
        <f t="shared" si="21"/>
        <v>6.1528333333333336</v>
      </c>
    </row>
    <row r="1351" spans="1:10" x14ac:dyDescent="0.2">
      <c r="A1351" s="94">
        <v>9403529</v>
      </c>
      <c r="B1351" s="93" t="s">
        <v>1338</v>
      </c>
      <c r="C1351" s="144">
        <v>87</v>
      </c>
      <c r="D1351" s="93" t="s">
        <v>9</v>
      </c>
      <c r="E1351" s="93" t="s">
        <v>59</v>
      </c>
      <c r="F1351" s="93">
        <v>81.33</v>
      </c>
      <c r="G1351" s="93">
        <v>1.59</v>
      </c>
      <c r="H1351" s="93">
        <v>98.43</v>
      </c>
      <c r="I1351" s="88">
        <f>VLOOKUP(D1351,'MHO-Analyse'!$C$2:$D$11,2,TRUE)</f>
        <v>380</v>
      </c>
      <c r="J1351" s="88">
        <f t="shared" si="21"/>
        <v>9.1833333333333336</v>
      </c>
    </row>
    <row r="1352" spans="1:10" x14ac:dyDescent="0.2">
      <c r="A1352" s="94">
        <v>1250129</v>
      </c>
      <c r="B1352" s="93" t="s">
        <v>1339</v>
      </c>
      <c r="C1352" s="144">
        <v>86</v>
      </c>
      <c r="D1352" s="93" t="s">
        <v>79</v>
      </c>
      <c r="E1352" s="93" t="s">
        <v>59</v>
      </c>
      <c r="F1352" s="93">
        <v>0.28000000000000003</v>
      </c>
      <c r="G1352" s="93">
        <v>1.1399999999999999</v>
      </c>
      <c r="H1352" s="93">
        <v>23.8</v>
      </c>
      <c r="I1352" s="88">
        <f>VLOOKUP(D1352,'MHO-Analyse'!$C$2:$D$11,2,TRUE)</f>
        <v>380</v>
      </c>
      <c r="J1352" s="88">
        <f t="shared" si="21"/>
        <v>9.0777777777777775</v>
      </c>
    </row>
    <row r="1353" spans="1:10" x14ac:dyDescent="0.2">
      <c r="A1353" s="94">
        <v>3100613</v>
      </c>
      <c r="B1353" s="93" t="s">
        <v>1340</v>
      </c>
      <c r="C1353" s="144">
        <v>86</v>
      </c>
      <c r="D1353" s="93" t="s">
        <v>41</v>
      </c>
      <c r="E1353" s="93" t="s">
        <v>65</v>
      </c>
      <c r="F1353" s="93">
        <v>31.21</v>
      </c>
      <c r="G1353" s="93">
        <v>1.7</v>
      </c>
      <c r="H1353" s="93">
        <v>523.83000000000004</v>
      </c>
      <c r="I1353" s="88">
        <f>VLOOKUP(D1353,'MHO-Analyse'!$C$2:$D$11,2,TRUE)</f>
        <v>205.2</v>
      </c>
      <c r="J1353" s="88">
        <f t="shared" si="21"/>
        <v>4.9020000000000001</v>
      </c>
    </row>
    <row r="1354" spans="1:10" x14ac:dyDescent="0.2">
      <c r="A1354" s="94">
        <v>3521058</v>
      </c>
      <c r="B1354" s="93" t="s">
        <v>1341</v>
      </c>
      <c r="C1354" s="144">
        <v>86</v>
      </c>
      <c r="D1354" s="93" t="s">
        <v>16</v>
      </c>
      <c r="E1354" s="93" t="s">
        <v>59</v>
      </c>
      <c r="F1354" s="93">
        <v>0.23</v>
      </c>
      <c r="G1354" s="93">
        <v>0.7</v>
      </c>
      <c r="H1354" s="93">
        <v>16.25</v>
      </c>
      <c r="I1354" s="88">
        <f>VLOOKUP(D1354,'MHO-Analyse'!$C$2:$D$11,2,TRUE)</f>
        <v>304</v>
      </c>
      <c r="J1354" s="88">
        <f t="shared" si="21"/>
        <v>7.2622222222222224</v>
      </c>
    </row>
    <row r="1355" spans="1:10" x14ac:dyDescent="0.2">
      <c r="A1355" s="94">
        <v>4204457</v>
      </c>
      <c r="B1355" s="93" t="s">
        <v>1342</v>
      </c>
      <c r="C1355" s="144">
        <v>86</v>
      </c>
      <c r="D1355" s="93" t="s">
        <v>41</v>
      </c>
      <c r="E1355" s="93" t="s">
        <v>59</v>
      </c>
      <c r="F1355" s="93">
        <v>20.7</v>
      </c>
      <c r="G1355" s="93">
        <v>1.23</v>
      </c>
      <c r="H1355" s="93">
        <v>683.14</v>
      </c>
      <c r="I1355" s="88">
        <f>VLOOKUP(D1355,'MHO-Analyse'!$C$2:$D$11,2,TRUE)</f>
        <v>205.2</v>
      </c>
      <c r="J1355" s="88">
        <f t="shared" si="21"/>
        <v>4.9020000000000001</v>
      </c>
    </row>
    <row r="1356" spans="1:10" x14ac:dyDescent="0.2">
      <c r="A1356" s="94">
        <v>4245035</v>
      </c>
      <c r="B1356" s="93" t="s">
        <v>1343</v>
      </c>
      <c r="C1356" s="144">
        <v>86</v>
      </c>
      <c r="D1356" s="93" t="s">
        <v>20</v>
      </c>
      <c r="E1356" s="93" t="s">
        <v>59</v>
      </c>
      <c r="F1356" s="93">
        <v>7.4</v>
      </c>
      <c r="G1356" s="93">
        <v>1.6</v>
      </c>
      <c r="H1356" s="93">
        <v>947.17</v>
      </c>
      <c r="I1356" s="88">
        <f>VLOOKUP(D1356,'MHO-Analyse'!$C$2:$D$11,2,TRUE)</f>
        <v>190</v>
      </c>
      <c r="J1356" s="88">
        <f t="shared" si="21"/>
        <v>4.5388888888888888</v>
      </c>
    </row>
    <row r="1357" spans="1:10" x14ac:dyDescent="0.2">
      <c r="A1357" s="94">
        <v>5521318</v>
      </c>
      <c r="B1357" s="93" t="s">
        <v>131</v>
      </c>
      <c r="C1357" s="144">
        <v>86</v>
      </c>
      <c r="D1357" s="93" t="s">
        <v>12</v>
      </c>
      <c r="E1357" s="93" t="s">
        <v>32</v>
      </c>
      <c r="F1357" s="93">
        <v>15.05</v>
      </c>
      <c r="G1357" s="93">
        <v>9.9</v>
      </c>
      <c r="H1357" s="93">
        <v>441.76</v>
      </c>
      <c r="I1357" s="88">
        <f>VLOOKUP(D1357,'MHO-Analyse'!$C$2:$D$11,2,TRUE)</f>
        <v>254.6</v>
      </c>
      <c r="J1357" s="88">
        <f t="shared" si="21"/>
        <v>6.0821111111111108</v>
      </c>
    </row>
    <row r="1358" spans="1:10" x14ac:dyDescent="0.2">
      <c r="A1358" s="94">
        <v>6167051</v>
      </c>
      <c r="B1358" s="93" t="s">
        <v>1344</v>
      </c>
      <c r="C1358" s="144">
        <v>86</v>
      </c>
      <c r="D1358" s="93" t="s">
        <v>41</v>
      </c>
      <c r="E1358" s="93" t="s">
        <v>65</v>
      </c>
      <c r="F1358" s="93">
        <v>4.62</v>
      </c>
      <c r="G1358" s="93">
        <v>0.36</v>
      </c>
      <c r="H1358" s="93">
        <v>87.48</v>
      </c>
      <c r="I1358" s="88">
        <f>VLOOKUP(D1358,'MHO-Analyse'!$C$2:$D$11,2,TRUE)</f>
        <v>205.2</v>
      </c>
      <c r="J1358" s="88">
        <f t="shared" si="21"/>
        <v>4.9020000000000001</v>
      </c>
    </row>
    <row r="1359" spans="1:10" x14ac:dyDescent="0.2">
      <c r="A1359" s="94">
        <v>7081654</v>
      </c>
      <c r="B1359" s="93" t="s">
        <v>1345</v>
      </c>
      <c r="C1359" s="144">
        <v>86</v>
      </c>
      <c r="D1359" s="93" t="s">
        <v>20</v>
      </c>
      <c r="E1359" s="93" t="s">
        <v>65</v>
      </c>
      <c r="F1359" s="93">
        <v>0.28999999999999998</v>
      </c>
      <c r="G1359" s="93">
        <v>0.16</v>
      </c>
      <c r="H1359" s="93">
        <v>96.45</v>
      </c>
      <c r="I1359" s="88">
        <f>VLOOKUP(D1359,'MHO-Analyse'!$C$2:$D$11,2,TRUE)</f>
        <v>190</v>
      </c>
      <c r="J1359" s="88">
        <f t="shared" si="21"/>
        <v>4.5388888888888888</v>
      </c>
    </row>
    <row r="1360" spans="1:10" x14ac:dyDescent="0.2">
      <c r="A1360" s="94">
        <v>8356103</v>
      </c>
      <c r="B1360" s="93" t="s">
        <v>1346</v>
      </c>
      <c r="C1360" s="144">
        <v>86</v>
      </c>
      <c r="D1360" s="93" t="s">
        <v>20</v>
      </c>
      <c r="E1360" s="93" t="s">
        <v>59</v>
      </c>
      <c r="F1360" s="93">
        <v>0.01</v>
      </c>
      <c r="G1360" s="93">
        <v>0</v>
      </c>
      <c r="H1360" s="93">
        <v>1.69</v>
      </c>
      <c r="I1360" s="88">
        <f>VLOOKUP(D1360,'MHO-Analyse'!$C$2:$D$11,2,TRUE)</f>
        <v>190</v>
      </c>
      <c r="J1360" s="88">
        <f t="shared" si="21"/>
        <v>4.5388888888888888</v>
      </c>
    </row>
    <row r="1361" spans="1:10" x14ac:dyDescent="0.2">
      <c r="A1361" s="94">
        <v>9253037</v>
      </c>
      <c r="B1361" s="93" t="s">
        <v>1347</v>
      </c>
      <c r="C1361" s="144">
        <v>86</v>
      </c>
      <c r="D1361" s="93" t="s">
        <v>12</v>
      </c>
      <c r="E1361" s="93" t="s">
        <v>32</v>
      </c>
      <c r="F1361" s="93">
        <v>1.61</v>
      </c>
      <c r="G1361" s="93">
        <v>2.52</v>
      </c>
      <c r="H1361" s="93">
        <v>270.5</v>
      </c>
      <c r="I1361" s="88">
        <f>VLOOKUP(D1361,'MHO-Analyse'!$C$2:$D$11,2,TRUE)</f>
        <v>254.6</v>
      </c>
      <c r="J1361" s="88">
        <f t="shared" si="21"/>
        <v>6.0821111111111108</v>
      </c>
    </row>
    <row r="1362" spans="1:10" x14ac:dyDescent="0.2">
      <c r="A1362" s="94">
        <v>9255058</v>
      </c>
      <c r="B1362" s="93" t="s">
        <v>1348</v>
      </c>
      <c r="C1362" s="144">
        <v>86</v>
      </c>
      <c r="D1362" s="93" t="s">
        <v>12</v>
      </c>
      <c r="E1362" s="93" t="s">
        <v>10</v>
      </c>
      <c r="F1362" s="93">
        <v>0.1</v>
      </c>
      <c r="G1362" s="93">
        <v>0.32</v>
      </c>
      <c r="H1362" s="93">
        <v>238.25</v>
      </c>
      <c r="I1362" s="88">
        <f>VLOOKUP(D1362,'MHO-Analyse'!$C$2:$D$11,2,TRUE)</f>
        <v>254.6</v>
      </c>
      <c r="J1362" s="88">
        <f t="shared" si="21"/>
        <v>6.0821111111111108</v>
      </c>
    </row>
    <row r="1363" spans="1:10" x14ac:dyDescent="0.2">
      <c r="A1363" s="94">
        <v>9822235</v>
      </c>
      <c r="B1363" s="93" t="s">
        <v>1349</v>
      </c>
      <c r="C1363" s="144">
        <v>86</v>
      </c>
      <c r="D1363" s="93" t="s">
        <v>16</v>
      </c>
      <c r="E1363" s="93" t="s">
        <v>32</v>
      </c>
      <c r="F1363" s="93">
        <v>23.8</v>
      </c>
      <c r="G1363" s="93">
        <v>2.2000000000000002</v>
      </c>
      <c r="H1363" s="93">
        <v>252.25</v>
      </c>
      <c r="I1363" s="88">
        <f>VLOOKUP(D1363,'MHO-Analyse'!$C$2:$D$11,2,TRUE)</f>
        <v>304</v>
      </c>
      <c r="J1363" s="88">
        <f t="shared" si="21"/>
        <v>7.2622222222222224</v>
      </c>
    </row>
    <row r="1364" spans="1:10" x14ac:dyDescent="0.2">
      <c r="A1364" s="94">
        <v>2007349</v>
      </c>
      <c r="B1364" s="93" t="s">
        <v>1350</v>
      </c>
      <c r="C1364" s="144">
        <v>85</v>
      </c>
      <c r="D1364" s="93" t="s">
        <v>12</v>
      </c>
      <c r="E1364" s="93" t="s">
        <v>65</v>
      </c>
      <c r="F1364" s="93">
        <v>1.48</v>
      </c>
      <c r="G1364" s="93">
        <v>0.36</v>
      </c>
      <c r="H1364" s="93">
        <v>49.95</v>
      </c>
      <c r="I1364" s="88">
        <f>VLOOKUP(D1364,'MHO-Analyse'!$C$2:$D$11,2,TRUE)</f>
        <v>254.6</v>
      </c>
      <c r="J1364" s="88">
        <f t="shared" si="21"/>
        <v>6.0113888888888889</v>
      </c>
    </row>
    <row r="1365" spans="1:10" x14ac:dyDescent="0.2">
      <c r="A1365" s="94">
        <v>2351934</v>
      </c>
      <c r="B1365" s="93" t="s">
        <v>1351</v>
      </c>
      <c r="C1365" s="144">
        <v>85</v>
      </c>
      <c r="D1365" s="93" t="s">
        <v>16</v>
      </c>
      <c r="E1365" s="93" t="s">
        <v>59</v>
      </c>
      <c r="F1365" s="93">
        <v>103</v>
      </c>
      <c r="G1365" s="93">
        <v>12</v>
      </c>
      <c r="H1365" s="93">
        <v>1606.96</v>
      </c>
      <c r="I1365" s="88">
        <f>VLOOKUP(D1365,'MHO-Analyse'!$C$2:$D$11,2,TRUE)</f>
        <v>304</v>
      </c>
      <c r="J1365" s="88">
        <f t="shared" si="21"/>
        <v>7.177777777777778</v>
      </c>
    </row>
    <row r="1366" spans="1:10" x14ac:dyDescent="0.2">
      <c r="A1366" s="94">
        <v>3080182</v>
      </c>
      <c r="B1366" s="93" t="s">
        <v>1352</v>
      </c>
      <c r="C1366" s="144">
        <v>85</v>
      </c>
      <c r="D1366" s="93" t="s">
        <v>41</v>
      </c>
      <c r="E1366" s="93" t="s">
        <v>59</v>
      </c>
      <c r="F1366" s="93">
        <v>84.52</v>
      </c>
      <c r="G1366" s="93">
        <v>2.96</v>
      </c>
      <c r="H1366" s="93">
        <v>1473.66</v>
      </c>
      <c r="I1366" s="88">
        <f>VLOOKUP(D1366,'MHO-Analyse'!$C$2:$D$11,2,TRUE)</f>
        <v>205.2</v>
      </c>
      <c r="J1366" s="88">
        <f t="shared" si="21"/>
        <v>4.8449999999999998</v>
      </c>
    </row>
    <row r="1367" spans="1:10" x14ac:dyDescent="0.2">
      <c r="A1367" s="94">
        <v>3100665</v>
      </c>
      <c r="B1367" s="93" t="s">
        <v>1353</v>
      </c>
      <c r="C1367" s="144">
        <v>85</v>
      </c>
      <c r="D1367" s="93" t="s">
        <v>41</v>
      </c>
      <c r="E1367" s="93" t="s">
        <v>65</v>
      </c>
      <c r="F1367" s="93">
        <v>66.7</v>
      </c>
      <c r="G1367" s="93">
        <v>2.1</v>
      </c>
      <c r="H1367" s="93">
        <v>295.11</v>
      </c>
      <c r="I1367" s="88">
        <f>VLOOKUP(D1367,'MHO-Analyse'!$C$2:$D$11,2,TRUE)</f>
        <v>205.2</v>
      </c>
      <c r="J1367" s="88">
        <f t="shared" si="21"/>
        <v>4.8449999999999998</v>
      </c>
    </row>
    <row r="1368" spans="1:10" x14ac:dyDescent="0.2">
      <c r="A1368" s="94">
        <v>3222783</v>
      </c>
      <c r="B1368" s="93" t="s">
        <v>571</v>
      </c>
      <c r="C1368" s="144">
        <v>85</v>
      </c>
      <c r="D1368" s="93" t="s">
        <v>41</v>
      </c>
      <c r="E1368" s="93" t="s">
        <v>59</v>
      </c>
      <c r="F1368" s="93">
        <v>133.80000000000001</v>
      </c>
      <c r="G1368" s="93">
        <v>6.8</v>
      </c>
      <c r="H1368" s="93">
        <v>1247.1600000000001</v>
      </c>
      <c r="I1368" s="88">
        <f>VLOOKUP(D1368,'MHO-Analyse'!$C$2:$D$11,2,TRUE)</f>
        <v>205.2</v>
      </c>
      <c r="J1368" s="88">
        <f t="shared" si="21"/>
        <v>4.8449999999999998</v>
      </c>
    </row>
    <row r="1369" spans="1:10" x14ac:dyDescent="0.2">
      <c r="A1369" s="94">
        <v>3401823</v>
      </c>
      <c r="B1369" s="93" t="s">
        <v>531</v>
      </c>
      <c r="C1369" s="144">
        <v>85</v>
      </c>
      <c r="D1369" s="93" t="s">
        <v>20</v>
      </c>
      <c r="E1369" s="93" t="s">
        <v>32</v>
      </c>
      <c r="F1369" s="93">
        <v>32</v>
      </c>
      <c r="G1369" s="93">
        <v>3.3</v>
      </c>
      <c r="H1369" s="93">
        <v>2264.9</v>
      </c>
      <c r="I1369" s="88">
        <f>VLOOKUP(D1369,'MHO-Analyse'!$C$2:$D$11,2,TRUE)</f>
        <v>190</v>
      </c>
      <c r="J1369" s="88">
        <f t="shared" si="21"/>
        <v>4.4861111111111107</v>
      </c>
    </row>
    <row r="1370" spans="1:10" x14ac:dyDescent="0.2">
      <c r="A1370" s="94">
        <v>5110155</v>
      </c>
      <c r="B1370" s="93" t="s">
        <v>1354</v>
      </c>
      <c r="C1370" s="144">
        <v>85</v>
      </c>
      <c r="D1370" s="93" t="s">
        <v>20</v>
      </c>
      <c r="E1370" s="93" t="s">
        <v>59</v>
      </c>
      <c r="F1370" s="93">
        <v>2.34</v>
      </c>
      <c r="G1370" s="93">
        <v>0.36</v>
      </c>
      <c r="H1370" s="93">
        <v>33.18</v>
      </c>
      <c r="I1370" s="88">
        <f>VLOOKUP(D1370,'MHO-Analyse'!$C$2:$D$11,2,TRUE)</f>
        <v>190</v>
      </c>
      <c r="J1370" s="88">
        <f t="shared" si="21"/>
        <v>4.4861111111111107</v>
      </c>
    </row>
    <row r="1371" spans="1:10" x14ac:dyDescent="0.2">
      <c r="A1371" s="94">
        <v>6135412</v>
      </c>
      <c r="B1371" s="93" t="s">
        <v>1355</v>
      </c>
      <c r="C1371" s="144">
        <v>85</v>
      </c>
      <c r="D1371" s="93" t="s">
        <v>82</v>
      </c>
      <c r="E1371" s="93" t="s">
        <v>32</v>
      </c>
      <c r="F1371" s="93">
        <v>124.56</v>
      </c>
      <c r="G1371" s="93">
        <v>28</v>
      </c>
      <c r="H1371" s="93">
        <v>3952.34</v>
      </c>
      <c r="I1371" s="88">
        <f>VLOOKUP(D1371,'MHO-Analyse'!$C$2:$D$11,2,TRUE)</f>
        <v>228</v>
      </c>
      <c r="J1371" s="88">
        <f t="shared" si="21"/>
        <v>5.3833333333333337</v>
      </c>
    </row>
    <row r="1372" spans="1:10" x14ac:dyDescent="0.2">
      <c r="A1372" s="94">
        <v>6185528</v>
      </c>
      <c r="B1372" s="93" t="s">
        <v>1356</v>
      </c>
      <c r="C1372" s="144">
        <v>85</v>
      </c>
      <c r="D1372" s="93" t="s">
        <v>41</v>
      </c>
      <c r="E1372" s="93" t="s">
        <v>65</v>
      </c>
      <c r="F1372" s="93">
        <v>3.2</v>
      </c>
      <c r="G1372" s="93">
        <v>3.16</v>
      </c>
      <c r="H1372" s="93">
        <v>87.53</v>
      </c>
      <c r="I1372" s="88">
        <f>VLOOKUP(D1372,'MHO-Analyse'!$C$2:$D$11,2,TRUE)</f>
        <v>205.2</v>
      </c>
      <c r="J1372" s="88">
        <f t="shared" si="21"/>
        <v>4.8449999999999998</v>
      </c>
    </row>
    <row r="1373" spans="1:10" x14ac:dyDescent="0.2">
      <c r="A1373" s="94">
        <v>7011546</v>
      </c>
      <c r="B1373" s="93" t="s">
        <v>1357</v>
      </c>
      <c r="C1373" s="144">
        <v>85</v>
      </c>
      <c r="D1373" s="93" t="s">
        <v>82</v>
      </c>
      <c r="E1373" s="93" t="s">
        <v>65</v>
      </c>
      <c r="F1373" s="93">
        <v>23.33</v>
      </c>
      <c r="G1373" s="93">
        <v>9.15</v>
      </c>
      <c r="H1373" s="93">
        <v>214.03</v>
      </c>
      <c r="I1373" s="88">
        <f>VLOOKUP(D1373,'MHO-Analyse'!$C$2:$D$11,2,TRUE)</f>
        <v>228</v>
      </c>
      <c r="J1373" s="88">
        <f t="shared" si="21"/>
        <v>5.3833333333333337</v>
      </c>
    </row>
    <row r="1374" spans="1:10" x14ac:dyDescent="0.2">
      <c r="A1374" s="94">
        <v>7011557</v>
      </c>
      <c r="B1374" s="93" t="s">
        <v>1358</v>
      </c>
      <c r="C1374" s="144">
        <v>85</v>
      </c>
      <c r="D1374" s="93" t="s">
        <v>82</v>
      </c>
      <c r="E1374" s="93" t="s">
        <v>65</v>
      </c>
      <c r="F1374" s="93">
        <v>50.62</v>
      </c>
      <c r="G1374" s="93">
        <v>16</v>
      </c>
      <c r="H1374" s="93">
        <v>1732.83</v>
      </c>
      <c r="I1374" s="88">
        <f>VLOOKUP(D1374,'MHO-Analyse'!$C$2:$D$11,2,TRUE)</f>
        <v>228</v>
      </c>
      <c r="J1374" s="88">
        <f t="shared" si="21"/>
        <v>5.3833333333333337</v>
      </c>
    </row>
    <row r="1375" spans="1:10" x14ac:dyDescent="0.2">
      <c r="A1375" s="94">
        <v>9723017</v>
      </c>
      <c r="B1375" s="93" t="s">
        <v>1359</v>
      </c>
      <c r="C1375" s="144">
        <v>85</v>
      </c>
      <c r="D1375" s="93" t="s">
        <v>16</v>
      </c>
      <c r="E1375" s="93" t="s">
        <v>59</v>
      </c>
      <c r="F1375" s="93">
        <v>70</v>
      </c>
      <c r="G1375" s="93">
        <v>9</v>
      </c>
      <c r="H1375" s="93">
        <v>554.27</v>
      </c>
      <c r="I1375" s="88">
        <f>VLOOKUP(D1375,'MHO-Analyse'!$C$2:$D$11,2,TRUE)</f>
        <v>304</v>
      </c>
      <c r="J1375" s="88">
        <f t="shared" si="21"/>
        <v>7.177777777777778</v>
      </c>
    </row>
    <row r="1376" spans="1:10" x14ac:dyDescent="0.2">
      <c r="A1376" s="94">
        <v>1163355</v>
      </c>
      <c r="B1376" s="93" t="s">
        <v>1360</v>
      </c>
      <c r="C1376" s="144">
        <v>84</v>
      </c>
      <c r="D1376" s="93" t="s">
        <v>79</v>
      </c>
      <c r="E1376" s="93" t="s">
        <v>65</v>
      </c>
      <c r="F1376" s="93">
        <v>0.06</v>
      </c>
      <c r="G1376" s="93">
        <v>0.18</v>
      </c>
      <c r="H1376" s="93">
        <v>15.33</v>
      </c>
      <c r="I1376" s="88">
        <f>VLOOKUP(D1376,'MHO-Analyse'!$C$2:$D$11,2,TRUE)</f>
        <v>380</v>
      </c>
      <c r="J1376" s="88">
        <f t="shared" si="21"/>
        <v>8.8666666666666671</v>
      </c>
    </row>
    <row r="1377" spans="1:10" x14ac:dyDescent="0.2">
      <c r="A1377" s="94">
        <v>1257879</v>
      </c>
      <c r="B1377" s="93" t="s">
        <v>1361</v>
      </c>
      <c r="C1377" s="144">
        <v>84</v>
      </c>
      <c r="D1377" s="93" t="s">
        <v>79</v>
      </c>
      <c r="E1377" s="93" t="s">
        <v>32</v>
      </c>
      <c r="F1377" s="93">
        <v>2.27</v>
      </c>
      <c r="G1377" s="93">
        <v>16.02</v>
      </c>
      <c r="H1377" s="93">
        <v>392.63</v>
      </c>
      <c r="I1377" s="88">
        <f>VLOOKUP(D1377,'MHO-Analyse'!$C$2:$D$11,2,TRUE)</f>
        <v>380</v>
      </c>
      <c r="J1377" s="88">
        <f t="shared" si="21"/>
        <v>8.8666666666666671</v>
      </c>
    </row>
    <row r="1378" spans="1:10" x14ac:dyDescent="0.2">
      <c r="A1378" s="94">
        <v>2251589</v>
      </c>
      <c r="B1378" s="93" t="s">
        <v>1362</v>
      </c>
      <c r="C1378" s="144">
        <v>84</v>
      </c>
      <c r="D1378" s="93" t="s">
        <v>41</v>
      </c>
      <c r="E1378" s="93" t="s">
        <v>65</v>
      </c>
      <c r="F1378" s="93">
        <v>6</v>
      </c>
      <c r="G1378" s="93">
        <v>2.16</v>
      </c>
      <c r="H1378" s="93">
        <v>230.31</v>
      </c>
      <c r="I1378" s="88">
        <f>VLOOKUP(D1378,'MHO-Analyse'!$C$2:$D$11,2,TRUE)</f>
        <v>205.2</v>
      </c>
      <c r="J1378" s="88">
        <f t="shared" si="21"/>
        <v>4.7879999999999994</v>
      </c>
    </row>
    <row r="1379" spans="1:10" x14ac:dyDescent="0.2">
      <c r="A1379" s="94">
        <v>2405162</v>
      </c>
      <c r="B1379" s="93" t="s">
        <v>1363</v>
      </c>
      <c r="C1379" s="144">
        <v>84</v>
      </c>
      <c r="D1379" s="93" t="s">
        <v>16</v>
      </c>
      <c r="E1379" s="93" t="s">
        <v>32</v>
      </c>
      <c r="F1379" s="93">
        <v>217.53</v>
      </c>
      <c r="G1379" s="93">
        <v>9.48</v>
      </c>
      <c r="H1379" s="93">
        <v>3354.58</v>
      </c>
      <c r="I1379" s="88">
        <f>VLOOKUP(D1379,'MHO-Analyse'!$C$2:$D$11,2,TRUE)</f>
        <v>304</v>
      </c>
      <c r="J1379" s="88">
        <f t="shared" si="21"/>
        <v>7.0933333333333337</v>
      </c>
    </row>
    <row r="1380" spans="1:10" x14ac:dyDescent="0.2">
      <c r="A1380" s="94">
        <v>3080714</v>
      </c>
      <c r="B1380" s="93" t="s">
        <v>1364</v>
      </c>
      <c r="C1380" s="144">
        <v>84</v>
      </c>
      <c r="D1380" s="93" t="s">
        <v>41</v>
      </c>
      <c r="E1380" s="93" t="s">
        <v>59</v>
      </c>
      <c r="F1380" s="93">
        <v>63.06</v>
      </c>
      <c r="G1380" s="93">
        <v>2.64</v>
      </c>
      <c r="H1380" s="93">
        <v>673.88</v>
      </c>
      <c r="I1380" s="88">
        <f>VLOOKUP(D1380,'MHO-Analyse'!$C$2:$D$11,2,TRUE)</f>
        <v>205.2</v>
      </c>
      <c r="J1380" s="88">
        <f t="shared" si="21"/>
        <v>4.7879999999999994</v>
      </c>
    </row>
    <row r="1381" spans="1:10" x14ac:dyDescent="0.2">
      <c r="A1381" s="94">
        <v>3100691</v>
      </c>
      <c r="B1381" s="93" t="s">
        <v>1365</v>
      </c>
      <c r="C1381" s="144">
        <v>84</v>
      </c>
      <c r="D1381" s="93" t="s">
        <v>41</v>
      </c>
      <c r="E1381" s="93" t="s">
        <v>59</v>
      </c>
      <c r="F1381" s="93">
        <v>122</v>
      </c>
      <c r="G1381" s="93">
        <v>3</v>
      </c>
      <c r="H1381" s="93">
        <v>1114.77</v>
      </c>
      <c r="I1381" s="88">
        <f>VLOOKUP(D1381,'MHO-Analyse'!$C$2:$D$11,2,TRUE)</f>
        <v>205.2</v>
      </c>
      <c r="J1381" s="88">
        <f t="shared" si="21"/>
        <v>4.7879999999999994</v>
      </c>
    </row>
    <row r="1382" spans="1:10" x14ac:dyDescent="0.2">
      <c r="A1382" s="94">
        <v>3484197</v>
      </c>
      <c r="B1382" s="93" t="s">
        <v>1366</v>
      </c>
      <c r="C1382" s="144">
        <v>84</v>
      </c>
      <c r="D1382" s="93" t="s">
        <v>16</v>
      </c>
      <c r="E1382" s="93" t="s">
        <v>65</v>
      </c>
      <c r="F1382" s="93">
        <v>17.97</v>
      </c>
      <c r="G1382" s="93">
        <v>1.02</v>
      </c>
      <c r="H1382" s="93">
        <v>43.51</v>
      </c>
      <c r="I1382" s="88">
        <f>VLOOKUP(D1382,'MHO-Analyse'!$C$2:$D$11,2,TRUE)</f>
        <v>304</v>
      </c>
      <c r="J1382" s="88">
        <f t="shared" si="21"/>
        <v>7.0933333333333337</v>
      </c>
    </row>
    <row r="1383" spans="1:10" x14ac:dyDescent="0.2">
      <c r="A1383" s="94">
        <v>4304844</v>
      </c>
      <c r="B1383" s="93" t="s">
        <v>1367</v>
      </c>
      <c r="C1383" s="144">
        <v>84</v>
      </c>
      <c r="D1383" s="93" t="s">
        <v>20</v>
      </c>
      <c r="E1383" s="93" t="s">
        <v>59</v>
      </c>
      <c r="F1383" s="93">
        <v>6.34</v>
      </c>
      <c r="G1383" s="93">
        <v>1.1299999999999999</v>
      </c>
      <c r="H1383" s="93">
        <v>471.21</v>
      </c>
      <c r="I1383" s="88">
        <f>VLOOKUP(D1383,'MHO-Analyse'!$C$2:$D$11,2,TRUE)</f>
        <v>190</v>
      </c>
      <c r="J1383" s="88">
        <f t="shared" si="21"/>
        <v>4.4333333333333336</v>
      </c>
    </row>
    <row r="1384" spans="1:10" x14ac:dyDescent="0.2">
      <c r="A1384" s="94">
        <v>6000241</v>
      </c>
      <c r="B1384" s="93" t="s">
        <v>1368</v>
      </c>
      <c r="C1384" s="144">
        <v>84</v>
      </c>
      <c r="D1384" s="93" t="s">
        <v>20</v>
      </c>
      <c r="E1384" s="93" t="s">
        <v>59</v>
      </c>
      <c r="F1384" s="93">
        <v>23.02</v>
      </c>
      <c r="G1384" s="93">
        <v>5.52</v>
      </c>
      <c r="H1384" s="93">
        <v>670.63</v>
      </c>
      <c r="I1384" s="88">
        <f>VLOOKUP(D1384,'MHO-Analyse'!$C$2:$D$11,2,TRUE)</f>
        <v>190</v>
      </c>
      <c r="J1384" s="88">
        <f t="shared" si="21"/>
        <v>4.4333333333333336</v>
      </c>
    </row>
    <row r="1385" spans="1:10" x14ac:dyDescent="0.2">
      <c r="A1385" s="94">
        <v>6121946</v>
      </c>
      <c r="B1385" s="93" t="s">
        <v>1369</v>
      </c>
      <c r="C1385" s="144">
        <v>84</v>
      </c>
      <c r="D1385" s="93" t="s">
        <v>82</v>
      </c>
      <c r="E1385" s="93" t="s">
        <v>65</v>
      </c>
      <c r="F1385" s="93">
        <v>23.2</v>
      </c>
      <c r="G1385" s="93">
        <v>9</v>
      </c>
      <c r="H1385" s="93">
        <v>527.1</v>
      </c>
      <c r="I1385" s="88">
        <f>VLOOKUP(D1385,'MHO-Analyse'!$C$2:$D$11,2,TRUE)</f>
        <v>228</v>
      </c>
      <c r="J1385" s="88">
        <f t="shared" si="21"/>
        <v>5.32</v>
      </c>
    </row>
    <row r="1386" spans="1:10" x14ac:dyDescent="0.2">
      <c r="A1386" s="94">
        <v>7010633</v>
      </c>
      <c r="B1386" s="93" t="s">
        <v>1370</v>
      </c>
      <c r="C1386" s="144">
        <v>84</v>
      </c>
      <c r="D1386" s="93" t="s">
        <v>82</v>
      </c>
      <c r="E1386" s="93" t="s">
        <v>32</v>
      </c>
      <c r="F1386" s="93">
        <v>282.14999999999998</v>
      </c>
      <c r="G1386" s="93">
        <v>36</v>
      </c>
      <c r="H1386" s="93">
        <v>3686.88</v>
      </c>
      <c r="I1386" s="88">
        <f>VLOOKUP(D1386,'MHO-Analyse'!$C$2:$D$11,2,TRUE)</f>
        <v>228</v>
      </c>
      <c r="J1386" s="88">
        <f t="shared" si="21"/>
        <v>5.32</v>
      </c>
    </row>
    <row r="1387" spans="1:10" x14ac:dyDescent="0.2">
      <c r="A1387" s="94">
        <v>7011199</v>
      </c>
      <c r="B1387" s="93" t="s">
        <v>1371</v>
      </c>
      <c r="C1387" s="144">
        <v>84</v>
      </c>
      <c r="D1387" s="93" t="s">
        <v>82</v>
      </c>
      <c r="E1387" s="93" t="s">
        <v>65</v>
      </c>
      <c r="F1387" s="93">
        <v>125.06</v>
      </c>
      <c r="G1387" s="93">
        <v>21.8</v>
      </c>
      <c r="H1387" s="93">
        <v>1337.93</v>
      </c>
      <c r="I1387" s="88">
        <f>VLOOKUP(D1387,'MHO-Analyse'!$C$2:$D$11,2,TRUE)</f>
        <v>228</v>
      </c>
      <c r="J1387" s="88">
        <f t="shared" si="21"/>
        <v>5.32</v>
      </c>
    </row>
    <row r="1388" spans="1:10" x14ac:dyDescent="0.2">
      <c r="A1388" s="94">
        <v>9254901</v>
      </c>
      <c r="B1388" s="93" t="s">
        <v>474</v>
      </c>
      <c r="C1388" s="144">
        <v>84</v>
      </c>
      <c r="D1388" s="93" t="s">
        <v>12</v>
      </c>
      <c r="E1388" s="93" t="s">
        <v>32</v>
      </c>
      <c r="F1388" s="93">
        <v>14.9</v>
      </c>
      <c r="G1388" s="93">
        <v>10</v>
      </c>
      <c r="H1388" s="93">
        <v>1266.06</v>
      </c>
      <c r="I1388" s="88">
        <f>VLOOKUP(D1388,'MHO-Analyse'!$C$2:$D$11,2,TRUE)</f>
        <v>254.6</v>
      </c>
      <c r="J1388" s="88">
        <f t="shared" si="21"/>
        <v>5.9406666666666661</v>
      </c>
    </row>
    <row r="1389" spans="1:10" x14ac:dyDescent="0.2">
      <c r="A1389" s="94">
        <v>9305607</v>
      </c>
      <c r="B1389" s="93" t="s">
        <v>1372</v>
      </c>
      <c r="C1389" s="144">
        <v>84</v>
      </c>
      <c r="D1389" s="93" t="s">
        <v>82</v>
      </c>
      <c r="E1389" s="93" t="s">
        <v>65</v>
      </c>
      <c r="F1389" s="93">
        <v>1.45</v>
      </c>
      <c r="G1389" s="93">
        <v>0.16</v>
      </c>
      <c r="H1389" s="93">
        <v>80.67</v>
      </c>
      <c r="I1389" s="88">
        <f>VLOOKUP(D1389,'MHO-Analyse'!$C$2:$D$11,2,TRUE)</f>
        <v>228</v>
      </c>
      <c r="J1389" s="88">
        <f t="shared" si="21"/>
        <v>5.32</v>
      </c>
    </row>
    <row r="1390" spans="1:10" x14ac:dyDescent="0.2">
      <c r="A1390" s="94">
        <v>9858663</v>
      </c>
      <c r="B1390" s="93" t="s">
        <v>1373</v>
      </c>
      <c r="C1390" s="144">
        <v>84</v>
      </c>
      <c r="D1390" s="93" t="s">
        <v>41</v>
      </c>
      <c r="E1390" s="93" t="s">
        <v>65</v>
      </c>
      <c r="F1390" s="93">
        <v>0</v>
      </c>
      <c r="G1390" s="93">
        <v>0</v>
      </c>
      <c r="H1390" s="93">
        <v>38.869999999999997</v>
      </c>
      <c r="I1390" s="88">
        <f>VLOOKUP(D1390,'MHO-Analyse'!$C$2:$D$11,2,TRUE)</f>
        <v>205.2</v>
      </c>
      <c r="J1390" s="88">
        <f t="shared" si="21"/>
        <v>4.7879999999999994</v>
      </c>
    </row>
    <row r="1391" spans="1:10" x14ac:dyDescent="0.2">
      <c r="A1391" s="94">
        <v>1150366</v>
      </c>
      <c r="B1391" s="93" t="s">
        <v>331</v>
      </c>
      <c r="C1391" s="144">
        <v>83</v>
      </c>
      <c r="D1391" s="93" t="s">
        <v>9</v>
      </c>
      <c r="E1391" s="93" t="s">
        <v>65</v>
      </c>
      <c r="F1391" s="93">
        <v>7.71</v>
      </c>
      <c r="G1391" s="93">
        <v>6.74</v>
      </c>
      <c r="H1391" s="93">
        <v>106.3</v>
      </c>
      <c r="I1391" s="88">
        <f>VLOOKUP(D1391,'MHO-Analyse'!$C$2:$D$11,2,TRUE)</f>
        <v>380</v>
      </c>
      <c r="J1391" s="88">
        <f t="shared" si="21"/>
        <v>8.7611111111111111</v>
      </c>
    </row>
    <row r="1392" spans="1:10" x14ac:dyDescent="0.2">
      <c r="A1392" s="94">
        <v>1208711</v>
      </c>
      <c r="B1392" s="93" t="s">
        <v>1374</v>
      </c>
      <c r="C1392" s="144">
        <v>83</v>
      </c>
      <c r="D1392" s="93" t="s">
        <v>79</v>
      </c>
      <c r="E1392" s="93" t="s">
        <v>59</v>
      </c>
      <c r="F1392" s="93">
        <v>3.04</v>
      </c>
      <c r="G1392" s="93">
        <v>3.78</v>
      </c>
      <c r="H1392" s="93">
        <v>158.82</v>
      </c>
      <c r="I1392" s="88">
        <f>VLOOKUP(D1392,'MHO-Analyse'!$C$2:$D$11,2,TRUE)</f>
        <v>380</v>
      </c>
      <c r="J1392" s="88">
        <f t="shared" si="21"/>
        <v>8.7611111111111111</v>
      </c>
    </row>
    <row r="1393" spans="1:10" x14ac:dyDescent="0.2">
      <c r="A1393" s="94">
        <v>2351879</v>
      </c>
      <c r="B1393" s="93" t="s">
        <v>1375</v>
      </c>
      <c r="C1393" s="144">
        <v>83</v>
      </c>
      <c r="D1393" s="93" t="s">
        <v>16</v>
      </c>
      <c r="E1393" s="93" t="s">
        <v>59</v>
      </c>
      <c r="F1393" s="93">
        <v>95</v>
      </c>
      <c r="G1393" s="93">
        <v>10.26</v>
      </c>
      <c r="H1393" s="93">
        <v>962.69</v>
      </c>
      <c r="I1393" s="88">
        <f>VLOOKUP(D1393,'MHO-Analyse'!$C$2:$D$11,2,TRUE)</f>
        <v>304</v>
      </c>
      <c r="J1393" s="88">
        <f t="shared" si="21"/>
        <v>7.0088888888888885</v>
      </c>
    </row>
    <row r="1394" spans="1:10" x14ac:dyDescent="0.2">
      <c r="A1394" s="94">
        <v>3222776</v>
      </c>
      <c r="B1394" s="93" t="s">
        <v>1327</v>
      </c>
      <c r="C1394" s="144">
        <v>83</v>
      </c>
      <c r="D1394" s="93" t="s">
        <v>41</v>
      </c>
      <c r="E1394" s="93" t="s">
        <v>59</v>
      </c>
      <c r="F1394" s="93">
        <v>117.1</v>
      </c>
      <c r="G1394" s="93">
        <v>6.14</v>
      </c>
      <c r="H1394" s="93">
        <v>942.54</v>
      </c>
      <c r="I1394" s="88">
        <f>VLOOKUP(D1394,'MHO-Analyse'!$C$2:$D$11,2,TRUE)</f>
        <v>205.2</v>
      </c>
      <c r="J1394" s="88">
        <f t="shared" si="21"/>
        <v>4.7309999999999999</v>
      </c>
    </row>
    <row r="1395" spans="1:10" x14ac:dyDescent="0.2">
      <c r="A1395" s="94">
        <v>3356949</v>
      </c>
      <c r="B1395" s="93" t="s">
        <v>1376</v>
      </c>
      <c r="C1395" s="144">
        <v>83</v>
      </c>
      <c r="D1395" s="93" t="s">
        <v>41</v>
      </c>
      <c r="E1395" s="93" t="s">
        <v>59</v>
      </c>
      <c r="F1395" s="93">
        <v>106.34</v>
      </c>
      <c r="G1395" s="93">
        <v>12</v>
      </c>
      <c r="H1395" s="93">
        <v>1136.78</v>
      </c>
      <c r="I1395" s="88">
        <f>VLOOKUP(D1395,'MHO-Analyse'!$C$2:$D$11,2,TRUE)</f>
        <v>205.2</v>
      </c>
      <c r="J1395" s="88">
        <f t="shared" si="21"/>
        <v>4.7309999999999999</v>
      </c>
    </row>
    <row r="1396" spans="1:10" x14ac:dyDescent="0.2">
      <c r="A1396" s="94">
        <v>5110139</v>
      </c>
      <c r="B1396" s="93" t="s">
        <v>1377</v>
      </c>
      <c r="C1396" s="144">
        <v>83</v>
      </c>
      <c r="D1396" s="93" t="s">
        <v>20</v>
      </c>
      <c r="E1396" s="93" t="s">
        <v>59</v>
      </c>
      <c r="F1396" s="93">
        <v>1.23</v>
      </c>
      <c r="G1396" s="93">
        <v>0.18</v>
      </c>
      <c r="H1396" s="93">
        <v>11.19</v>
      </c>
      <c r="I1396" s="88">
        <f>VLOOKUP(D1396,'MHO-Analyse'!$C$2:$D$11,2,TRUE)</f>
        <v>190</v>
      </c>
      <c r="J1396" s="88">
        <f t="shared" si="21"/>
        <v>4.3805555555555555</v>
      </c>
    </row>
    <row r="1397" spans="1:10" x14ac:dyDescent="0.2">
      <c r="A1397" s="94">
        <v>5551569</v>
      </c>
      <c r="B1397" s="93" t="s">
        <v>1378</v>
      </c>
      <c r="C1397" s="144">
        <v>83</v>
      </c>
      <c r="D1397" s="93" t="s">
        <v>79</v>
      </c>
      <c r="E1397" s="93" t="s">
        <v>59</v>
      </c>
      <c r="F1397" s="93">
        <v>1.47</v>
      </c>
      <c r="G1397" s="93">
        <v>1.5</v>
      </c>
      <c r="H1397" s="93">
        <v>343.23</v>
      </c>
      <c r="I1397" s="88">
        <f>VLOOKUP(D1397,'MHO-Analyse'!$C$2:$D$11,2,TRUE)</f>
        <v>380</v>
      </c>
      <c r="J1397" s="88">
        <f t="shared" si="21"/>
        <v>8.7611111111111111</v>
      </c>
    </row>
    <row r="1398" spans="1:10" x14ac:dyDescent="0.2">
      <c r="A1398" s="94">
        <v>6044109</v>
      </c>
      <c r="B1398" s="93" t="s">
        <v>1379</v>
      </c>
      <c r="C1398" s="144">
        <v>83</v>
      </c>
      <c r="D1398" s="93" t="s">
        <v>20</v>
      </c>
      <c r="E1398" s="93" t="s">
        <v>32</v>
      </c>
      <c r="F1398" s="93">
        <v>132</v>
      </c>
      <c r="G1398" s="93">
        <v>26.2</v>
      </c>
      <c r="H1398" s="93">
        <v>2539.86</v>
      </c>
      <c r="I1398" s="88">
        <f>VLOOKUP(D1398,'MHO-Analyse'!$C$2:$D$11,2,TRUE)</f>
        <v>190</v>
      </c>
      <c r="J1398" s="88">
        <f t="shared" si="21"/>
        <v>4.3805555555555555</v>
      </c>
    </row>
    <row r="1399" spans="1:10" x14ac:dyDescent="0.2">
      <c r="A1399" s="94">
        <v>1066131</v>
      </c>
      <c r="B1399" s="93" t="s">
        <v>1380</v>
      </c>
      <c r="C1399" s="144">
        <v>82</v>
      </c>
      <c r="D1399" s="93" t="s">
        <v>16</v>
      </c>
      <c r="E1399" s="93" t="s">
        <v>32</v>
      </c>
      <c r="F1399" s="93">
        <v>0.88</v>
      </c>
      <c r="G1399" s="93">
        <v>1.3</v>
      </c>
      <c r="H1399" s="93">
        <v>160.47</v>
      </c>
      <c r="I1399" s="88">
        <f>VLOOKUP(D1399,'MHO-Analyse'!$C$2:$D$11,2,TRUE)</f>
        <v>304</v>
      </c>
      <c r="J1399" s="88">
        <f t="shared" si="21"/>
        <v>6.9244444444444442</v>
      </c>
    </row>
    <row r="1400" spans="1:10" x14ac:dyDescent="0.2">
      <c r="A1400" s="94">
        <v>1212055</v>
      </c>
      <c r="B1400" s="93" t="s">
        <v>1381</v>
      </c>
      <c r="C1400" s="144">
        <v>82</v>
      </c>
      <c r="D1400" s="93" t="s">
        <v>79</v>
      </c>
      <c r="E1400" s="93" t="s">
        <v>65</v>
      </c>
      <c r="F1400" s="93">
        <v>0.46</v>
      </c>
      <c r="G1400" s="93">
        <v>0.48</v>
      </c>
      <c r="H1400" s="93">
        <v>24.38</v>
      </c>
      <c r="I1400" s="88">
        <f>VLOOKUP(D1400,'MHO-Analyse'!$C$2:$D$11,2,TRUE)</f>
        <v>380</v>
      </c>
      <c r="J1400" s="88">
        <f t="shared" si="21"/>
        <v>8.655555555555555</v>
      </c>
    </row>
    <row r="1401" spans="1:10" x14ac:dyDescent="0.2">
      <c r="A1401" s="94">
        <v>1253289</v>
      </c>
      <c r="B1401" s="93" t="s">
        <v>1382</v>
      </c>
      <c r="C1401" s="144">
        <v>82</v>
      </c>
      <c r="D1401" s="93" t="s">
        <v>79</v>
      </c>
      <c r="E1401" s="93" t="s">
        <v>59</v>
      </c>
      <c r="F1401" s="93">
        <v>1.98</v>
      </c>
      <c r="G1401" s="93">
        <v>4.84</v>
      </c>
      <c r="H1401" s="93">
        <v>79.38</v>
      </c>
      <c r="I1401" s="88">
        <f>VLOOKUP(D1401,'MHO-Analyse'!$C$2:$D$11,2,TRUE)</f>
        <v>380</v>
      </c>
      <c r="J1401" s="88">
        <f t="shared" si="21"/>
        <v>8.655555555555555</v>
      </c>
    </row>
    <row r="1402" spans="1:10" x14ac:dyDescent="0.2">
      <c r="A1402" s="94">
        <v>2104464</v>
      </c>
      <c r="B1402" s="93" t="s">
        <v>1383</v>
      </c>
      <c r="C1402" s="144">
        <v>82</v>
      </c>
      <c r="D1402" s="93" t="s">
        <v>16</v>
      </c>
      <c r="E1402" s="93" t="s">
        <v>59</v>
      </c>
      <c r="F1402" s="93">
        <v>0.85</v>
      </c>
      <c r="G1402" s="93">
        <v>3.9</v>
      </c>
      <c r="H1402" s="93">
        <v>679.2</v>
      </c>
      <c r="I1402" s="88">
        <f>VLOOKUP(D1402,'MHO-Analyse'!$C$2:$D$11,2,TRUE)</f>
        <v>304</v>
      </c>
      <c r="J1402" s="88">
        <f t="shared" si="21"/>
        <v>6.9244444444444442</v>
      </c>
    </row>
    <row r="1403" spans="1:10" x14ac:dyDescent="0.2">
      <c r="A1403" s="94">
        <v>2252579</v>
      </c>
      <c r="B1403" s="93" t="s">
        <v>1384</v>
      </c>
      <c r="C1403" s="144">
        <v>82</v>
      </c>
      <c r="D1403" s="93" t="s">
        <v>41</v>
      </c>
      <c r="E1403" s="93" t="s">
        <v>59</v>
      </c>
      <c r="F1403" s="93">
        <v>180</v>
      </c>
      <c r="G1403" s="93">
        <v>10</v>
      </c>
      <c r="H1403" s="93">
        <v>3913.57</v>
      </c>
      <c r="I1403" s="88">
        <f>VLOOKUP(D1403,'MHO-Analyse'!$C$2:$D$11,2,TRUE)</f>
        <v>205.2</v>
      </c>
      <c r="J1403" s="88">
        <f t="shared" si="21"/>
        <v>4.6739999999999995</v>
      </c>
    </row>
    <row r="1404" spans="1:10" x14ac:dyDescent="0.2">
      <c r="A1404" s="94">
        <v>3074718</v>
      </c>
      <c r="B1404" s="93" t="s">
        <v>1385</v>
      </c>
      <c r="C1404" s="144">
        <v>82</v>
      </c>
      <c r="D1404" s="93" t="s">
        <v>41</v>
      </c>
      <c r="E1404" s="93" t="s">
        <v>65</v>
      </c>
      <c r="F1404" s="93">
        <v>1.3</v>
      </c>
      <c r="G1404" s="93">
        <v>0.16</v>
      </c>
      <c r="H1404" s="93">
        <v>45.54</v>
      </c>
      <c r="I1404" s="88">
        <f>VLOOKUP(D1404,'MHO-Analyse'!$C$2:$D$11,2,TRUE)</f>
        <v>205.2</v>
      </c>
      <c r="J1404" s="88">
        <f t="shared" si="21"/>
        <v>4.6739999999999995</v>
      </c>
    </row>
    <row r="1405" spans="1:10" x14ac:dyDescent="0.2">
      <c r="A1405" s="94">
        <v>3080165</v>
      </c>
      <c r="B1405" s="93" t="s">
        <v>1386</v>
      </c>
      <c r="C1405" s="144">
        <v>82</v>
      </c>
      <c r="D1405" s="93" t="s">
        <v>41</v>
      </c>
      <c r="E1405" s="93" t="s">
        <v>59</v>
      </c>
      <c r="F1405" s="93">
        <v>38.21</v>
      </c>
      <c r="G1405" s="93">
        <v>1.66</v>
      </c>
      <c r="H1405" s="93">
        <v>279.92</v>
      </c>
      <c r="I1405" s="88">
        <f>VLOOKUP(D1405,'MHO-Analyse'!$C$2:$D$11,2,TRUE)</f>
        <v>205.2</v>
      </c>
      <c r="J1405" s="88">
        <f t="shared" si="21"/>
        <v>4.6739999999999995</v>
      </c>
    </row>
    <row r="1406" spans="1:10" x14ac:dyDescent="0.2">
      <c r="A1406" s="94">
        <v>3400681</v>
      </c>
      <c r="B1406" s="93" t="s">
        <v>1387</v>
      </c>
      <c r="C1406" s="144">
        <v>82</v>
      </c>
      <c r="D1406" s="93" t="s">
        <v>20</v>
      </c>
      <c r="E1406" s="93" t="s">
        <v>59</v>
      </c>
      <c r="F1406" s="93">
        <v>14.56</v>
      </c>
      <c r="G1406" s="93">
        <v>2.6</v>
      </c>
      <c r="H1406" s="93">
        <v>1321.37</v>
      </c>
      <c r="I1406" s="88">
        <f>VLOOKUP(D1406,'MHO-Analyse'!$C$2:$D$11,2,TRUE)</f>
        <v>190</v>
      </c>
      <c r="J1406" s="88">
        <f t="shared" si="21"/>
        <v>4.3277777777777775</v>
      </c>
    </row>
    <row r="1407" spans="1:10" x14ac:dyDescent="0.2">
      <c r="A1407" s="94">
        <v>3403533</v>
      </c>
      <c r="B1407" s="93" t="s">
        <v>1388</v>
      </c>
      <c r="C1407" s="144">
        <v>82</v>
      </c>
      <c r="D1407" s="93" t="s">
        <v>20</v>
      </c>
      <c r="E1407" s="93" t="s">
        <v>59</v>
      </c>
      <c r="F1407" s="93">
        <v>9.1999999999999993</v>
      </c>
      <c r="G1407" s="93">
        <v>0.6</v>
      </c>
      <c r="H1407" s="93">
        <v>209.1</v>
      </c>
      <c r="I1407" s="88">
        <f>VLOOKUP(D1407,'MHO-Analyse'!$C$2:$D$11,2,TRUE)</f>
        <v>190</v>
      </c>
      <c r="J1407" s="88">
        <f t="shared" si="21"/>
        <v>4.3277777777777775</v>
      </c>
    </row>
    <row r="1408" spans="1:10" x14ac:dyDescent="0.2">
      <c r="A1408" s="94">
        <v>7010814</v>
      </c>
      <c r="B1408" s="93" t="s">
        <v>1389</v>
      </c>
      <c r="C1408" s="144">
        <v>82</v>
      </c>
      <c r="D1408" s="93" t="s">
        <v>82</v>
      </c>
      <c r="E1408" s="93" t="s">
        <v>59</v>
      </c>
      <c r="F1408" s="93">
        <v>199.02</v>
      </c>
      <c r="G1408" s="93">
        <v>19</v>
      </c>
      <c r="H1408" s="93">
        <v>1720.54</v>
      </c>
      <c r="I1408" s="88">
        <f>VLOOKUP(D1408,'MHO-Analyse'!$C$2:$D$11,2,TRUE)</f>
        <v>228</v>
      </c>
      <c r="J1408" s="88">
        <f t="shared" si="21"/>
        <v>5.1933333333333334</v>
      </c>
    </row>
    <row r="1409" spans="1:10" x14ac:dyDescent="0.2">
      <c r="A1409" s="94">
        <v>9253116</v>
      </c>
      <c r="B1409" s="93" t="s">
        <v>1390</v>
      </c>
      <c r="C1409" s="144">
        <v>82</v>
      </c>
      <c r="D1409" s="93" t="s">
        <v>12</v>
      </c>
      <c r="E1409" s="93" t="s">
        <v>32</v>
      </c>
      <c r="F1409" s="93">
        <v>1.29</v>
      </c>
      <c r="G1409" s="93">
        <v>3.95</v>
      </c>
      <c r="H1409" s="93">
        <v>96.42</v>
      </c>
      <c r="I1409" s="88">
        <f>VLOOKUP(D1409,'MHO-Analyse'!$C$2:$D$11,2,TRUE)</f>
        <v>254.6</v>
      </c>
      <c r="J1409" s="88">
        <f t="shared" si="21"/>
        <v>5.7992222222222223</v>
      </c>
    </row>
    <row r="1410" spans="1:10" x14ac:dyDescent="0.2">
      <c r="A1410" s="94">
        <v>9723044</v>
      </c>
      <c r="B1410" s="93" t="s">
        <v>1391</v>
      </c>
      <c r="C1410" s="144">
        <v>82</v>
      </c>
      <c r="D1410" s="93" t="s">
        <v>16</v>
      </c>
      <c r="E1410" s="93" t="s">
        <v>59</v>
      </c>
      <c r="F1410" s="93">
        <v>901</v>
      </c>
      <c r="G1410" s="93">
        <v>26</v>
      </c>
      <c r="H1410" s="93">
        <v>1239.44</v>
      </c>
      <c r="I1410" s="88">
        <f>VLOOKUP(D1410,'MHO-Analyse'!$C$2:$D$11,2,TRUE)</f>
        <v>304</v>
      </c>
      <c r="J1410" s="88">
        <f t="shared" ref="J1410:J1473" si="22">(C1410*I1410)/3600</f>
        <v>6.9244444444444442</v>
      </c>
    </row>
    <row r="1411" spans="1:10" x14ac:dyDescent="0.2">
      <c r="A1411" s="94">
        <v>9822749</v>
      </c>
      <c r="B1411" s="93" t="s">
        <v>1392</v>
      </c>
      <c r="C1411" s="144">
        <v>82</v>
      </c>
      <c r="D1411" s="93" t="s">
        <v>16</v>
      </c>
      <c r="E1411" s="93" t="s">
        <v>59</v>
      </c>
      <c r="F1411" s="93">
        <v>38.33</v>
      </c>
      <c r="G1411" s="93">
        <v>0.82</v>
      </c>
      <c r="H1411" s="93">
        <v>19.37</v>
      </c>
      <c r="I1411" s="88">
        <f>VLOOKUP(D1411,'MHO-Analyse'!$C$2:$D$11,2,TRUE)</f>
        <v>304</v>
      </c>
      <c r="J1411" s="88">
        <f t="shared" si="22"/>
        <v>6.9244444444444442</v>
      </c>
    </row>
    <row r="1412" spans="1:10" x14ac:dyDescent="0.2">
      <c r="A1412" s="94">
        <v>1163822</v>
      </c>
      <c r="B1412" s="93" t="s">
        <v>1393</v>
      </c>
      <c r="C1412" s="144">
        <v>81</v>
      </c>
      <c r="D1412" s="93" t="s">
        <v>79</v>
      </c>
      <c r="E1412" s="93" t="s">
        <v>59</v>
      </c>
      <c r="F1412" s="93">
        <v>0.18</v>
      </c>
      <c r="G1412" s="93">
        <v>0.46</v>
      </c>
      <c r="H1412" s="93">
        <v>20.100000000000001</v>
      </c>
      <c r="I1412" s="88">
        <f>VLOOKUP(D1412,'MHO-Analyse'!$C$2:$D$11,2,TRUE)</f>
        <v>380</v>
      </c>
      <c r="J1412" s="88">
        <f t="shared" si="22"/>
        <v>8.5500000000000007</v>
      </c>
    </row>
    <row r="1413" spans="1:10" x14ac:dyDescent="0.2">
      <c r="A1413" s="94">
        <v>1212366</v>
      </c>
      <c r="B1413" s="93" t="s">
        <v>1394</v>
      </c>
      <c r="C1413" s="144">
        <v>81</v>
      </c>
      <c r="D1413" s="93" t="s">
        <v>79</v>
      </c>
      <c r="E1413" s="93" t="s">
        <v>65</v>
      </c>
      <c r="F1413" s="93">
        <v>2.2999999999999998</v>
      </c>
      <c r="G1413" s="93">
        <v>1.62</v>
      </c>
      <c r="H1413" s="93">
        <v>64.02</v>
      </c>
      <c r="I1413" s="88">
        <f>VLOOKUP(D1413,'MHO-Analyse'!$C$2:$D$11,2,TRUE)</f>
        <v>380</v>
      </c>
      <c r="J1413" s="88">
        <f t="shared" si="22"/>
        <v>8.5500000000000007</v>
      </c>
    </row>
    <row r="1414" spans="1:10" x14ac:dyDescent="0.2">
      <c r="A1414" s="94">
        <v>2002199</v>
      </c>
      <c r="B1414" s="93" t="s">
        <v>1395</v>
      </c>
      <c r="C1414" s="144">
        <v>81</v>
      </c>
      <c r="D1414" s="93" t="s">
        <v>12</v>
      </c>
      <c r="E1414" s="93" t="s">
        <v>65</v>
      </c>
      <c r="F1414" s="93">
        <v>1.1200000000000001</v>
      </c>
      <c r="G1414" s="93">
        <v>0.98</v>
      </c>
      <c r="H1414" s="93">
        <v>66.86</v>
      </c>
      <c r="I1414" s="88">
        <f>VLOOKUP(D1414,'MHO-Analyse'!$C$2:$D$11,2,TRUE)</f>
        <v>254.6</v>
      </c>
      <c r="J1414" s="88">
        <f t="shared" si="22"/>
        <v>5.7284999999999995</v>
      </c>
    </row>
    <row r="1415" spans="1:10" x14ac:dyDescent="0.2">
      <c r="A1415" s="94">
        <v>2251599</v>
      </c>
      <c r="B1415" s="93" t="s">
        <v>1396</v>
      </c>
      <c r="C1415" s="144">
        <v>81</v>
      </c>
      <c r="D1415" s="93" t="s">
        <v>41</v>
      </c>
      <c r="E1415" s="93" t="s">
        <v>65</v>
      </c>
      <c r="F1415" s="93">
        <v>6</v>
      </c>
      <c r="G1415" s="93">
        <v>2.16</v>
      </c>
      <c r="H1415" s="93">
        <v>230.31</v>
      </c>
      <c r="I1415" s="88">
        <f>VLOOKUP(D1415,'MHO-Analyse'!$C$2:$D$11,2,TRUE)</f>
        <v>205.2</v>
      </c>
      <c r="J1415" s="88">
        <f t="shared" si="22"/>
        <v>4.617</v>
      </c>
    </row>
    <row r="1416" spans="1:10" x14ac:dyDescent="0.2">
      <c r="A1416" s="94">
        <v>3100564</v>
      </c>
      <c r="B1416" s="93" t="s">
        <v>1397</v>
      </c>
      <c r="C1416" s="144">
        <v>81</v>
      </c>
      <c r="D1416" s="93" t="s">
        <v>41</v>
      </c>
      <c r="E1416" s="93" t="s">
        <v>32</v>
      </c>
      <c r="F1416" s="93">
        <v>161</v>
      </c>
      <c r="G1416" s="93">
        <v>7</v>
      </c>
      <c r="H1416" s="93">
        <v>1660.19</v>
      </c>
      <c r="I1416" s="88">
        <f>VLOOKUP(D1416,'MHO-Analyse'!$C$2:$D$11,2,TRUE)</f>
        <v>205.2</v>
      </c>
      <c r="J1416" s="88">
        <f t="shared" si="22"/>
        <v>4.617</v>
      </c>
    </row>
    <row r="1417" spans="1:10" x14ac:dyDescent="0.2">
      <c r="A1417" s="94">
        <v>3267508</v>
      </c>
      <c r="B1417" s="93" t="s">
        <v>1398</v>
      </c>
      <c r="C1417" s="144">
        <v>81</v>
      </c>
      <c r="D1417" s="93" t="s">
        <v>16</v>
      </c>
      <c r="E1417" s="93" t="s">
        <v>59</v>
      </c>
      <c r="F1417" s="93">
        <v>28.13</v>
      </c>
      <c r="G1417" s="93">
        <v>3.5</v>
      </c>
      <c r="H1417" s="93">
        <v>135.47999999999999</v>
      </c>
      <c r="I1417" s="88">
        <f>VLOOKUP(D1417,'MHO-Analyse'!$C$2:$D$11,2,TRUE)</f>
        <v>304</v>
      </c>
      <c r="J1417" s="88">
        <f t="shared" si="22"/>
        <v>6.84</v>
      </c>
    </row>
    <row r="1418" spans="1:10" x14ac:dyDescent="0.2">
      <c r="A1418" s="94">
        <v>3354623</v>
      </c>
      <c r="B1418" s="93" t="s">
        <v>1399</v>
      </c>
      <c r="C1418" s="144">
        <v>81</v>
      </c>
      <c r="D1418" s="93" t="s">
        <v>16</v>
      </c>
      <c r="E1418" s="93" t="s">
        <v>59</v>
      </c>
      <c r="F1418" s="93">
        <v>12.5</v>
      </c>
      <c r="G1418" s="93">
        <v>6.25</v>
      </c>
      <c r="H1418" s="93">
        <v>956.2</v>
      </c>
      <c r="I1418" s="88">
        <f>VLOOKUP(D1418,'MHO-Analyse'!$C$2:$D$11,2,TRUE)</f>
        <v>304</v>
      </c>
      <c r="J1418" s="88">
        <f t="shared" si="22"/>
        <v>6.84</v>
      </c>
    </row>
    <row r="1419" spans="1:10" x14ac:dyDescent="0.2">
      <c r="A1419" s="94">
        <v>3400679</v>
      </c>
      <c r="B1419" s="93" t="s">
        <v>1400</v>
      </c>
      <c r="C1419" s="144">
        <v>81</v>
      </c>
      <c r="D1419" s="93" t="s">
        <v>20</v>
      </c>
      <c r="E1419" s="93" t="s">
        <v>59</v>
      </c>
      <c r="F1419" s="93">
        <v>12.96</v>
      </c>
      <c r="G1419" s="93">
        <v>2.4</v>
      </c>
      <c r="H1419" s="93">
        <v>1241.47</v>
      </c>
      <c r="I1419" s="88">
        <f>VLOOKUP(D1419,'MHO-Analyse'!$C$2:$D$11,2,TRUE)</f>
        <v>190</v>
      </c>
      <c r="J1419" s="88">
        <f t="shared" si="22"/>
        <v>4.2750000000000004</v>
      </c>
    </row>
    <row r="1420" spans="1:10" x14ac:dyDescent="0.2">
      <c r="A1420" s="94">
        <v>3401847</v>
      </c>
      <c r="B1420" s="93" t="s">
        <v>1401</v>
      </c>
      <c r="C1420" s="144">
        <v>81</v>
      </c>
      <c r="D1420" s="93" t="s">
        <v>20</v>
      </c>
      <c r="E1420" s="93" t="s">
        <v>32</v>
      </c>
      <c r="F1420" s="93">
        <v>32</v>
      </c>
      <c r="G1420" s="93">
        <v>0.47</v>
      </c>
      <c r="H1420" s="93">
        <v>2647.08</v>
      </c>
      <c r="I1420" s="88">
        <f>VLOOKUP(D1420,'MHO-Analyse'!$C$2:$D$11,2,TRUE)</f>
        <v>190</v>
      </c>
      <c r="J1420" s="88">
        <f t="shared" si="22"/>
        <v>4.2750000000000004</v>
      </c>
    </row>
    <row r="1421" spans="1:10" x14ac:dyDescent="0.2">
      <c r="A1421" s="94">
        <v>5113282</v>
      </c>
      <c r="B1421" s="93" t="s">
        <v>1402</v>
      </c>
      <c r="C1421" s="144">
        <v>81</v>
      </c>
      <c r="D1421" s="93" t="s">
        <v>20</v>
      </c>
      <c r="E1421" s="93" t="s">
        <v>65</v>
      </c>
      <c r="F1421" s="93">
        <v>8.56</v>
      </c>
      <c r="G1421" s="93">
        <v>4.25</v>
      </c>
      <c r="H1421" s="93">
        <v>427.14</v>
      </c>
      <c r="I1421" s="88">
        <f>VLOOKUP(D1421,'MHO-Analyse'!$C$2:$D$11,2,TRUE)</f>
        <v>190</v>
      </c>
      <c r="J1421" s="88">
        <f t="shared" si="22"/>
        <v>4.2750000000000004</v>
      </c>
    </row>
    <row r="1422" spans="1:10" x14ac:dyDescent="0.2">
      <c r="A1422" s="94">
        <v>6020203</v>
      </c>
      <c r="B1422" s="93" t="s">
        <v>1403</v>
      </c>
      <c r="C1422" s="144">
        <v>81</v>
      </c>
      <c r="D1422" s="93" t="s">
        <v>20</v>
      </c>
      <c r="E1422" s="93" t="s">
        <v>65</v>
      </c>
      <c r="F1422" s="93">
        <v>23.37</v>
      </c>
      <c r="G1422" s="93">
        <v>7</v>
      </c>
      <c r="H1422" s="93">
        <v>468.48</v>
      </c>
      <c r="I1422" s="88">
        <f>VLOOKUP(D1422,'MHO-Analyse'!$C$2:$D$11,2,TRUE)</f>
        <v>190</v>
      </c>
      <c r="J1422" s="88">
        <f t="shared" si="22"/>
        <v>4.2750000000000004</v>
      </c>
    </row>
    <row r="1423" spans="1:10" x14ac:dyDescent="0.2">
      <c r="A1423" s="94">
        <v>6023632</v>
      </c>
      <c r="B1423" s="93" t="s">
        <v>1404</v>
      </c>
      <c r="C1423" s="144">
        <v>81</v>
      </c>
      <c r="D1423" s="93" t="s">
        <v>20</v>
      </c>
      <c r="E1423" s="93" t="s">
        <v>65</v>
      </c>
      <c r="F1423" s="93">
        <v>71</v>
      </c>
      <c r="G1423" s="93">
        <v>16</v>
      </c>
      <c r="H1423" s="93">
        <v>524.4</v>
      </c>
      <c r="I1423" s="88">
        <f>VLOOKUP(D1423,'MHO-Analyse'!$C$2:$D$11,2,TRUE)</f>
        <v>190</v>
      </c>
      <c r="J1423" s="88">
        <f t="shared" si="22"/>
        <v>4.2750000000000004</v>
      </c>
    </row>
    <row r="1424" spans="1:10" x14ac:dyDescent="0.2">
      <c r="A1424" s="94">
        <v>6025926</v>
      </c>
      <c r="B1424" s="93" t="s">
        <v>1405</v>
      </c>
      <c r="C1424" s="144">
        <v>81</v>
      </c>
      <c r="D1424" s="93" t="s">
        <v>20</v>
      </c>
      <c r="E1424" s="93" t="s">
        <v>32</v>
      </c>
      <c r="F1424" s="93">
        <v>66.7</v>
      </c>
      <c r="G1424" s="93">
        <v>15.4</v>
      </c>
      <c r="H1424" s="93">
        <v>1269.83</v>
      </c>
      <c r="I1424" s="88">
        <f>VLOOKUP(D1424,'MHO-Analyse'!$C$2:$D$11,2,TRUE)</f>
        <v>190</v>
      </c>
      <c r="J1424" s="88">
        <f t="shared" si="22"/>
        <v>4.2750000000000004</v>
      </c>
    </row>
    <row r="1425" spans="1:10" x14ac:dyDescent="0.2">
      <c r="A1425" s="94">
        <v>8402815</v>
      </c>
      <c r="B1425" s="93" t="s">
        <v>1406</v>
      </c>
      <c r="C1425" s="144">
        <v>81</v>
      </c>
      <c r="D1425" s="93" t="s">
        <v>20</v>
      </c>
      <c r="E1425" s="93" t="s">
        <v>59</v>
      </c>
      <c r="F1425" s="93">
        <v>183.68</v>
      </c>
      <c r="G1425" s="93">
        <v>16.760000000000002</v>
      </c>
      <c r="H1425" s="93">
        <v>1737.37</v>
      </c>
      <c r="I1425" s="88">
        <f>VLOOKUP(D1425,'MHO-Analyse'!$C$2:$D$11,2,TRUE)</f>
        <v>190</v>
      </c>
      <c r="J1425" s="88">
        <f t="shared" si="22"/>
        <v>4.2750000000000004</v>
      </c>
    </row>
    <row r="1426" spans="1:10" x14ac:dyDescent="0.2">
      <c r="A1426" s="94">
        <v>9253687</v>
      </c>
      <c r="B1426" s="93" t="s">
        <v>1407</v>
      </c>
      <c r="C1426" s="144">
        <v>81</v>
      </c>
      <c r="D1426" s="93" t="s">
        <v>12</v>
      </c>
      <c r="E1426" s="93" t="s">
        <v>59</v>
      </c>
      <c r="F1426" s="93">
        <v>0.39</v>
      </c>
      <c r="G1426" s="93">
        <v>0.88</v>
      </c>
      <c r="H1426" s="93">
        <v>78.2</v>
      </c>
      <c r="I1426" s="88">
        <f>VLOOKUP(D1426,'MHO-Analyse'!$C$2:$D$11,2,TRUE)</f>
        <v>254.6</v>
      </c>
      <c r="J1426" s="88">
        <f t="shared" si="22"/>
        <v>5.7284999999999995</v>
      </c>
    </row>
    <row r="1427" spans="1:10" x14ac:dyDescent="0.2">
      <c r="A1427" s="94">
        <v>9723018</v>
      </c>
      <c r="B1427" s="93" t="s">
        <v>1408</v>
      </c>
      <c r="C1427" s="144">
        <v>81</v>
      </c>
      <c r="D1427" s="93" t="s">
        <v>16</v>
      </c>
      <c r="E1427" s="93" t="s">
        <v>59</v>
      </c>
      <c r="F1427" s="93">
        <v>50</v>
      </c>
      <c r="G1427" s="93">
        <v>7</v>
      </c>
      <c r="H1427" s="93">
        <v>419.83</v>
      </c>
      <c r="I1427" s="88">
        <f>VLOOKUP(D1427,'MHO-Analyse'!$C$2:$D$11,2,TRUE)</f>
        <v>304</v>
      </c>
      <c r="J1427" s="88">
        <f t="shared" si="22"/>
        <v>6.84</v>
      </c>
    </row>
    <row r="1428" spans="1:10" x14ac:dyDescent="0.2">
      <c r="A1428" s="94">
        <v>9821306</v>
      </c>
      <c r="B1428" s="93" t="s">
        <v>1409</v>
      </c>
      <c r="C1428" s="144">
        <v>81</v>
      </c>
      <c r="D1428" s="93" t="s">
        <v>16</v>
      </c>
      <c r="E1428" s="93" t="s">
        <v>59</v>
      </c>
      <c r="F1428" s="93">
        <v>47.98</v>
      </c>
      <c r="G1428" s="93">
        <v>3.6</v>
      </c>
      <c r="H1428" s="93">
        <v>705.98</v>
      </c>
      <c r="I1428" s="88">
        <f>VLOOKUP(D1428,'MHO-Analyse'!$C$2:$D$11,2,TRUE)</f>
        <v>304</v>
      </c>
      <c r="J1428" s="88">
        <f t="shared" si="22"/>
        <v>6.84</v>
      </c>
    </row>
    <row r="1429" spans="1:10" x14ac:dyDescent="0.2">
      <c r="A1429" s="94">
        <v>9842512</v>
      </c>
      <c r="B1429" s="93" t="s">
        <v>1410</v>
      </c>
      <c r="C1429" s="144">
        <v>81</v>
      </c>
      <c r="D1429" s="93" t="s">
        <v>16</v>
      </c>
      <c r="E1429" s="93" t="s">
        <v>59</v>
      </c>
      <c r="F1429" s="93">
        <v>18.59</v>
      </c>
      <c r="G1429" s="93">
        <v>1.48</v>
      </c>
      <c r="H1429" s="93">
        <v>193.63</v>
      </c>
      <c r="I1429" s="88">
        <f>VLOOKUP(D1429,'MHO-Analyse'!$C$2:$D$11,2,TRUE)</f>
        <v>304</v>
      </c>
      <c r="J1429" s="88">
        <f t="shared" si="22"/>
        <v>6.84</v>
      </c>
    </row>
    <row r="1430" spans="1:10" x14ac:dyDescent="0.2">
      <c r="A1430" s="94">
        <v>9858693</v>
      </c>
      <c r="B1430" s="93" t="s">
        <v>1411</v>
      </c>
      <c r="C1430" s="144">
        <v>81</v>
      </c>
      <c r="D1430" s="93" t="s">
        <v>79</v>
      </c>
      <c r="E1430" s="93" t="s">
        <v>59</v>
      </c>
      <c r="F1430" s="93">
        <v>0.2</v>
      </c>
      <c r="G1430" s="93">
        <v>0.1</v>
      </c>
      <c r="H1430" s="93">
        <v>34.65</v>
      </c>
      <c r="I1430" s="88">
        <f>VLOOKUP(D1430,'MHO-Analyse'!$C$2:$D$11,2,TRUE)</f>
        <v>380</v>
      </c>
      <c r="J1430" s="88">
        <f t="shared" si="22"/>
        <v>8.5500000000000007</v>
      </c>
    </row>
    <row r="1431" spans="1:10" x14ac:dyDescent="0.2">
      <c r="A1431" s="94">
        <v>2005429</v>
      </c>
      <c r="B1431" s="93" t="s">
        <v>1412</v>
      </c>
      <c r="C1431" s="144">
        <v>80</v>
      </c>
      <c r="D1431" s="93" t="s">
        <v>12</v>
      </c>
      <c r="E1431" s="93" t="s">
        <v>65</v>
      </c>
      <c r="F1431" s="93">
        <v>0.44</v>
      </c>
      <c r="G1431" s="93">
        <v>0.56000000000000005</v>
      </c>
      <c r="H1431" s="93">
        <v>69.400000000000006</v>
      </c>
      <c r="I1431" s="88">
        <f>VLOOKUP(D1431,'MHO-Analyse'!$C$2:$D$11,2,TRUE)</f>
        <v>254.6</v>
      </c>
      <c r="J1431" s="88">
        <f t="shared" si="22"/>
        <v>5.6577777777777776</v>
      </c>
    </row>
    <row r="1432" spans="1:10" x14ac:dyDescent="0.2">
      <c r="A1432" s="94">
        <v>2041706</v>
      </c>
      <c r="B1432" s="93" t="s">
        <v>1413</v>
      </c>
      <c r="C1432" s="144">
        <v>80</v>
      </c>
      <c r="D1432" s="93" t="s">
        <v>16</v>
      </c>
      <c r="E1432" s="93" t="s">
        <v>59</v>
      </c>
      <c r="F1432" s="93">
        <v>27.22</v>
      </c>
      <c r="G1432" s="93">
        <v>30</v>
      </c>
      <c r="H1432" s="93">
        <v>2317.48</v>
      </c>
      <c r="I1432" s="88">
        <f>VLOOKUP(D1432,'MHO-Analyse'!$C$2:$D$11,2,TRUE)</f>
        <v>304</v>
      </c>
      <c r="J1432" s="88">
        <f t="shared" si="22"/>
        <v>6.7555555555555555</v>
      </c>
    </row>
    <row r="1433" spans="1:10" x14ac:dyDescent="0.2">
      <c r="A1433" s="94">
        <v>3476538</v>
      </c>
      <c r="B1433" s="93" t="s">
        <v>1414</v>
      </c>
      <c r="C1433" s="144">
        <v>80</v>
      </c>
      <c r="D1433" s="93" t="s">
        <v>16</v>
      </c>
      <c r="E1433" s="93" t="s">
        <v>65</v>
      </c>
      <c r="F1433" s="93">
        <v>8.74</v>
      </c>
      <c r="G1433" s="93">
        <v>2.44</v>
      </c>
      <c r="H1433" s="93">
        <v>40.56</v>
      </c>
      <c r="I1433" s="88">
        <f>VLOOKUP(D1433,'MHO-Analyse'!$C$2:$D$11,2,TRUE)</f>
        <v>304</v>
      </c>
      <c r="J1433" s="88">
        <f t="shared" si="22"/>
        <v>6.7555555555555555</v>
      </c>
    </row>
    <row r="1434" spans="1:10" x14ac:dyDescent="0.2">
      <c r="A1434" s="94">
        <v>5000433</v>
      </c>
      <c r="B1434" s="93" t="s">
        <v>1415</v>
      </c>
      <c r="C1434" s="144">
        <v>80</v>
      </c>
      <c r="D1434" s="93" t="s">
        <v>41</v>
      </c>
      <c r="E1434" s="93" t="s">
        <v>59</v>
      </c>
      <c r="F1434" s="93">
        <v>5.84</v>
      </c>
      <c r="G1434" s="93">
        <v>2.42</v>
      </c>
      <c r="H1434" s="93">
        <v>341.81</v>
      </c>
      <c r="I1434" s="88">
        <f>VLOOKUP(D1434,'MHO-Analyse'!$C$2:$D$11,2,TRUE)</f>
        <v>205.2</v>
      </c>
      <c r="J1434" s="88">
        <f t="shared" si="22"/>
        <v>4.5599999999999996</v>
      </c>
    </row>
    <row r="1435" spans="1:10" x14ac:dyDescent="0.2">
      <c r="A1435" s="94">
        <v>5051698</v>
      </c>
      <c r="B1435" s="93" t="s">
        <v>1416</v>
      </c>
      <c r="C1435" s="144">
        <v>80</v>
      </c>
      <c r="D1435" s="93" t="s">
        <v>20</v>
      </c>
      <c r="E1435" s="93" t="s">
        <v>59</v>
      </c>
      <c r="F1435" s="93">
        <v>10.029999999999999</v>
      </c>
      <c r="G1435" s="93">
        <v>3.3</v>
      </c>
      <c r="H1435" s="93">
        <v>444.58</v>
      </c>
      <c r="I1435" s="88">
        <f>VLOOKUP(D1435,'MHO-Analyse'!$C$2:$D$11,2,TRUE)</f>
        <v>190</v>
      </c>
      <c r="J1435" s="88">
        <f t="shared" si="22"/>
        <v>4.2222222222222223</v>
      </c>
    </row>
    <row r="1436" spans="1:10" x14ac:dyDescent="0.2">
      <c r="A1436" s="94">
        <v>5577717</v>
      </c>
      <c r="B1436" s="93" t="s">
        <v>625</v>
      </c>
      <c r="C1436" s="144">
        <v>80</v>
      </c>
      <c r="D1436" s="93" t="s">
        <v>16</v>
      </c>
      <c r="E1436" s="93" t="s">
        <v>32</v>
      </c>
      <c r="F1436" s="93">
        <v>36.1</v>
      </c>
      <c r="G1436" s="93">
        <v>30.22</v>
      </c>
      <c r="H1436" s="93">
        <v>6464.32</v>
      </c>
      <c r="I1436" s="88">
        <f>VLOOKUP(D1436,'MHO-Analyse'!$C$2:$D$11,2,TRUE)</f>
        <v>304</v>
      </c>
      <c r="J1436" s="88">
        <f t="shared" si="22"/>
        <v>6.7555555555555555</v>
      </c>
    </row>
    <row r="1437" spans="1:10" x14ac:dyDescent="0.2">
      <c r="A1437" s="94">
        <v>6188604</v>
      </c>
      <c r="B1437" s="93" t="s">
        <v>1417</v>
      </c>
      <c r="C1437" s="144">
        <v>80</v>
      </c>
      <c r="D1437" s="93" t="s">
        <v>41</v>
      </c>
      <c r="E1437" s="93" t="s">
        <v>65</v>
      </c>
      <c r="F1437" s="93">
        <v>4.18</v>
      </c>
      <c r="G1437" s="93">
        <v>0.39</v>
      </c>
      <c r="H1437" s="93">
        <v>46.84</v>
      </c>
      <c r="I1437" s="88">
        <f>VLOOKUP(D1437,'MHO-Analyse'!$C$2:$D$11,2,TRUE)</f>
        <v>205.2</v>
      </c>
      <c r="J1437" s="88">
        <f t="shared" si="22"/>
        <v>4.5599999999999996</v>
      </c>
    </row>
    <row r="1438" spans="1:10" x14ac:dyDescent="0.2">
      <c r="A1438" s="94">
        <v>9253689</v>
      </c>
      <c r="B1438" s="93" t="s">
        <v>1418</v>
      </c>
      <c r="C1438" s="144">
        <v>80</v>
      </c>
      <c r="D1438" s="93" t="s">
        <v>12</v>
      </c>
      <c r="E1438" s="93" t="s">
        <v>32</v>
      </c>
      <c r="F1438" s="93">
        <v>0.49</v>
      </c>
      <c r="G1438" s="93">
        <v>1.84</v>
      </c>
      <c r="H1438" s="93">
        <v>126.41</v>
      </c>
      <c r="I1438" s="88">
        <f>VLOOKUP(D1438,'MHO-Analyse'!$C$2:$D$11,2,TRUE)</f>
        <v>254.6</v>
      </c>
      <c r="J1438" s="88">
        <f t="shared" si="22"/>
        <v>5.6577777777777776</v>
      </c>
    </row>
    <row r="1439" spans="1:10" x14ac:dyDescent="0.2">
      <c r="A1439" s="94">
        <v>9403545</v>
      </c>
      <c r="B1439" s="93" t="s">
        <v>1419</v>
      </c>
      <c r="C1439" s="144">
        <v>80</v>
      </c>
      <c r="D1439" s="93" t="s">
        <v>9</v>
      </c>
      <c r="E1439" s="93" t="s">
        <v>59</v>
      </c>
      <c r="F1439" s="93">
        <v>40.67</v>
      </c>
      <c r="G1439" s="93">
        <v>1.3</v>
      </c>
      <c r="H1439" s="93">
        <v>82.03</v>
      </c>
      <c r="I1439" s="88">
        <f>VLOOKUP(D1439,'MHO-Analyse'!$C$2:$D$11,2,TRUE)</f>
        <v>380</v>
      </c>
      <c r="J1439" s="88">
        <f t="shared" si="22"/>
        <v>8.4444444444444446</v>
      </c>
    </row>
    <row r="1440" spans="1:10" x14ac:dyDescent="0.2">
      <c r="A1440" s="94">
        <v>9723045</v>
      </c>
      <c r="B1440" s="93" t="s">
        <v>1420</v>
      </c>
      <c r="C1440" s="144">
        <v>80</v>
      </c>
      <c r="D1440" s="93" t="s">
        <v>16</v>
      </c>
      <c r="E1440" s="93" t="s">
        <v>59</v>
      </c>
      <c r="F1440" s="93">
        <v>618</v>
      </c>
      <c r="G1440" s="93">
        <v>18</v>
      </c>
      <c r="H1440" s="93">
        <v>971.74</v>
      </c>
      <c r="I1440" s="88">
        <f>VLOOKUP(D1440,'MHO-Analyse'!$C$2:$D$11,2,TRUE)</f>
        <v>304</v>
      </c>
      <c r="J1440" s="88">
        <f t="shared" si="22"/>
        <v>6.7555555555555555</v>
      </c>
    </row>
    <row r="1441" spans="1:10" x14ac:dyDescent="0.2">
      <c r="A1441" s="94">
        <v>9821305</v>
      </c>
      <c r="B1441" s="93" t="s">
        <v>1421</v>
      </c>
      <c r="C1441" s="144">
        <v>80</v>
      </c>
      <c r="D1441" s="93" t="s">
        <v>16</v>
      </c>
      <c r="E1441" s="93" t="s">
        <v>59</v>
      </c>
      <c r="F1441" s="93">
        <v>35.880000000000003</v>
      </c>
      <c r="G1441" s="93">
        <v>2.5</v>
      </c>
      <c r="H1441" s="93">
        <v>539.48</v>
      </c>
      <c r="I1441" s="88">
        <f>VLOOKUP(D1441,'MHO-Analyse'!$C$2:$D$11,2,TRUE)</f>
        <v>304</v>
      </c>
      <c r="J1441" s="88">
        <f t="shared" si="22"/>
        <v>6.7555555555555555</v>
      </c>
    </row>
    <row r="1442" spans="1:10" x14ac:dyDescent="0.2">
      <c r="A1442" s="94">
        <v>9834253</v>
      </c>
      <c r="B1442" s="93" t="s">
        <v>1422</v>
      </c>
      <c r="C1442" s="144">
        <v>80</v>
      </c>
      <c r="D1442" s="93" t="s">
        <v>16</v>
      </c>
      <c r="E1442" s="93" t="s">
        <v>65</v>
      </c>
      <c r="F1442" s="93">
        <v>0.78</v>
      </c>
      <c r="G1442" s="93">
        <v>0.04</v>
      </c>
      <c r="H1442" s="93">
        <v>137.62</v>
      </c>
      <c r="I1442" s="88">
        <f>VLOOKUP(D1442,'MHO-Analyse'!$C$2:$D$11,2,TRUE)</f>
        <v>304</v>
      </c>
      <c r="J1442" s="88">
        <f t="shared" si="22"/>
        <v>6.7555555555555555</v>
      </c>
    </row>
    <row r="1443" spans="1:10" x14ac:dyDescent="0.2">
      <c r="A1443" s="94">
        <v>1250154</v>
      </c>
      <c r="B1443" s="93" t="s">
        <v>1423</v>
      </c>
      <c r="C1443" s="144">
        <v>79</v>
      </c>
      <c r="D1443" s="93" t="s">
        <v>79</v>
      </c>
      <c r="E1443" s="93" t="s">
        <v>59</v>
      </c>
      <c r="F1443" s="93">
        <v>1.1000000000000001</v>
      </c>
      <c r="G1443" s="93">
        <v>3.98</v>
      </c>
      <c r="H1443" s="93">
        <v>71.41</v>
      </c>
      <c r="I1443" s="88">
        <f>VLOOKUP(D1443,'MHO-Analyse'!$C$2:$D$11,2,TRUE)</f>
        <v>380</v>
      </c>
      <c r="J1443" s="88">
        <f t="shared" si="22"/>
        <v>8.3388888888888886</v>
      </c>
    </row>
    <row r="1444" spans="1:10" x14ac:dyDescent="0.2">
      <c r="A1444" s="94">
        <v>2044003</v>
      </c>
      <c r="B1444" s="93" t="s">
        <v>1424</v>
      </c>
      <c r="C1444" s="144">
        <v>79</v>
      </c>
      <c r="D1444" s="93" t="s">
        <v>16</v>
      </c>
      <c r="E1444" s="93" t="s">
        <v>59</v>
      </c>
      <c r="F1444" s="93">
        <v>7.95</v>
      </c>
      <c r="G1444" s="93">
        <v>10.7</v>
      </c>
      <c r="H1444" s="93">
        <v>711.94</v>
      </c>
      <c r="I1444" s="88">
        <f>VLOOKUP(D1444,'MHO-Analyse'!$C$2:$D$11,2,TRUE)</f>
        <v>304</v>
      </c>
      <c r="J1444" s="88">
        <f t="shared" si="22"/>
        <v>6.6711111111111112</v>
      </c>
    </row>
    <row r="1445" spans="1:10" x14ac:dyDescent="0.2">
      <c r="A1445" s="94">
        <v>2187823</v>
      </c>
      <c r="B1445" s="93" t="s">
        <v>1425</v>
      </c>
      <c r="C1445" s="144">
        <v>79</v>
      </c>
      <c r="D1445" s="93" t="s">
        <v>16</v>
      </c>
      <c r="E1445" s="93" t="s">
        <v>59</v>
      </c>
      <c r="F1445" s="93">
        <v>25</v>
      </c>
      <c r="G1445" s="93">
        <v>6</v>
      </c>
      <c r="H1445" s="93">
        <v>349.09</v>
      </c>
      <c r="I1445" s="88">
        <f>VLOOKUP(D1445,'MHO-Analyse'!$C$2:$D$11,2,TRUE)</f>
        <v>304</v>
      </c>
      <c r="J1445" s="88">
        <f t="shared" si="22"/>
        <v>6.6711111111111112</v>
      </c>
    </row>
    <row r="1446" spans="1:10" x14ac:dyDescent="0.2">
      <c r="A1446" s="94">
        <v>2251744</v>
      </c>
      <c r="B1446" s="93" t="s">
        <v>1426</v>
      </c>
      <c r="C1446" s="144">
        <v>79</v>
      </c>
      <c r="D1446" s="93" t="s">
        <v>41</v>
      </c>
      <c r="E1446" s="93" t="s">
        <v>65</v>
      </c>
      <c r="F1446" s="93">
        <v>75</v>
      </c>
      <c r="G1446" s="93">
        <v>6.53</v>
      </c>
      <c r="H1446" s="93">
        <v>714.61</v>
      </c>
      <c r="I1446" s="88">
        <f>VLOOKUP(D1446,'MHO-Analyse'!$C$2:$D$11,2,TRUE)</f>
        <v>205.2</v>
      </c>
      <c r="J1446" s="88">
        <f t="shared" si="22"/>
        <v>4.5030000000000001</v>
      </c>
    </row>
    <row r="1447" spans="1:10" x14ac:dyDescent="0.2">
      <c r="A1447" s="94">
        <v>4343682</v>
      </c>
      <c r="B1447" s="93" t="s">
        <v>1427</v>
      </c>
      <c r="C1447" s="144">
        <v>79</v>
      </c>
      <c r="D1447" s="93" t="s">
        <v>20</v>
      </c>
      <c r="E1447" s="93" t="s">
        <v>32</v>
      </c>
      <c r="F1447" s="93">
        <v>44.1</v>
      </c>
      <c r="G1447" s="93">
        <v>7.7</v>
      </c>
      <c r="H1447" s="93">
        <v>2100.27</v>
      </c>
      <c r="I1447" s="88">
        <f>VLOOKUP(D1447,'MHO-Analyse'!$C$2:$D$11,2,TRUE)</f>
        <v>190</v>
      </c>
      <c r="J1447" s="88">
        <f t="shared" si="22"/>
        <v>4.1694444444444443</v>
      </c>
    </row>
    <row r="1448" spans="1:10" x14ac:dyDescent="0.2">
      <c r="A1448" s="94">
        <v>6000281</v>
      </c>
      <c r="B1448" s="93" t="s">
        <v>1428</v>
      </c>
      <c r="C1448" s="144">
        <v>79</v>
      </c>
      <c r="D1448" s="93" t="s">
        <v>20</v>
      </c>
      <c r="E1448" s="93" t="s">
        <v>65</v>
      </c>
      <c r="F1448" s="93">
        <v>30.59</v>
      </c>
      <c r="G1448" s="93">
        <v>9</v>
      </c>
      <c r="H1448" s="93">
        <v>596.84</v>
      </c>
      <c r="I1448" s="88">
        <f>VLOOKUP(D1448,'MHO-Analyse'!$C$2:$D$11,2,TRUE)</f>
        <v>190</v>
      </c>
      <c r="J1448" s="88">
        <f t="shared" si="22"/>
        <v>4.1694444444444443</v>
      </c>
    </row>
    <row r="1449" spans="1:10" x14ac:dyDescent="0.2">
      <c r="A1449" s="94">
        <v>6320025</v>
      </c>
      <c r="B1449" s="93" t="s">
        <v>1429</v>
      </c>
      <c r="C1449" s="144">
        <v>79</v>
      </c>
      <c r="D1449" s="93" t="s">
        <v>82</v>
      </c>
      <c r="E1449" s="93" t="s">
        <v>59</v>
      </c>
      <c r="F1449" s="93">
        <v>88</v>
      </c>
      <c r="G1449" s="93">
        <v>6.45</v>
      </c>
      <c r="H1449" s="93">
        <v>1026.32</v>
      </c>
      <c r="I1449" s="88">
        <f>VLOOKUP(D1449,'MHO-Analyse'!$C$2:$D$11,2,TRUE)</f>
        <v>228</v>
      </c>
      <c r="J1449" s="88">
        <f t="shared" si="22"/>
        <v>5.003333333333333</v>
      </c>
    </row>
    <row r="1450" spans="1:10" x14ac:dyDescent="0.2">
      <c r="A1450" s="94">
        <v>8356324</v>
      </c>
      <c r="B1450" s="93" t="s">
        <v>1430</v>
      </c>
      <c r="C1450" s="144">
        <v>79</v>
      </c>
      <c r="D1450" s="93" t="s">
        <v>20</v>
      </c>
      <c r="E1450" s="93" t="s">
        <v>59</v>
      </c>
      <c r="F1450" s="93">
        <v>59.2</v>
      </c>
      <c r="G1450" s="93">
        <v>10</v>
      </c>
      <c r="H1450" s="93">
        <v>1685.13</v>
      </c>
      <c r="I1450" s="88">
        <f>VLOOKUP(D1450,'MHO-Analyse'!$C$2:$D$11,2,TRUE)</f>
        <v>190</v>
      </c>
      <c r="J1450" s="88">
        <f t="shared" si="22"/>
        <v>4.1694444444444443</v>
      </c>
    </row>
    <row r="1451" spans="1:10" x14ac:dyDescent="0.2">
      <c r="A1451" s="94">
        <v>8364792</v>
      </c>
      <c r="B1451" s="93" t="s">
        <v>1431</v>
      </c>
      <c r="C1451" s="144">
        <v>79</v>
      </c>
      <c r="D1451" s="93" t="s">
        <v>20</v>
      </c>
      <c r="E1451" s="93" t="s">
        <v>59</v>
      </c>
      <c r="F1451" s="93">
        <v>15.3</v>
      </c>
      <c r="G1451" s="93">
        <v>4.9000000000000004</v>
      </c>
      <c r="H1451" s="93">
        <v>475.37</v>
      </c>
      <c r="I1451" s="88">
        <f>VLOOKUP(D1451,'MHO-Analyse'!$C$2:$D$11,2,TRUE)</f>
        <v>190</v>
      </c>
      <c r="J1451" s="88">
        <f t="shared" si="22"/>
        <v>4.1694444444444443</v>
      </c>
    </row>
    <row r="1452" spans="1:10" x14ac:dyDescent="0.2">
      <c r="A1452" s="94">
        <v>8370015</v>
      </c>
      <c r="B1452" s="93" t="s">
        <v>1432</v>
      </c>
      <c r="C1452" s="144">
        <v>79</v>
      </c>
      <c r="D1452" s="93" t="s">
        <v>20</v>
      </c>
      <c r="E1452" s="93" t="s">
        <v>32</v>
      </c>
      <c r="F1452" s="93">
        <v>0.38</v>
      </c>
      <c r="G1452" s="93">
        <v>0.05</v>
      </c>
      <c r="H1452" s="93">
        <v>7.64</v>
      </c>
      <c r="I1452" s="88">
        <f>VLOOKUP(D1452,'MHO-Analyse'!$C$2:$D$11,2,TRUE)</f>
        <v>190</v>
      </c>
      <c r="J1452" s="88">
        <f t="shared" si="22"/>
        <v>4.1694444444444443</v>
      </c>
    </row>
    <row r="1453" spans="1:10" x14ac:dyDescent="0.2">
      <c r="A1453" s="94">
        <v>8541329</v>
      </c>
      <c r="B1453" s="93" t="s">
        <v>1433</v>
      </c>
      <c r="C1453" s="144">
        <v>79</v>
      </c>
      <c r="D1453" s="93" t="s">
        <v>16</v>
      </c>
      <c r="E1453" s="93" t="s">
        <v>32</v>
      </c>
      <c r="F1453" s="93">
        <v>8.91</v>
      </c>
      <c r="G1453" s="93">
        <v>12.14</v>
      </c>
      <c r="H1453" s="93">
        <v>1001.77</v>
      </c>
      <c r="I1453" s="88">
        <f>VLOOKUP(D1453,'MHO-Analyse'!$C$2:$D$11,2,TRUE)</f>
        <v>304</v>
      </c>
      <c r="J1453" s="88">
        <f t="shared" si="22"/>
        <v>6.6711111111111112</v>
      </c>
    </row>
    <row r="1454" spans="1:10" x14ac:dyDescent="0.2">
      <c r="A1454" s="94">
        <v>9999803</v>
      </c>
      <c r="B1454" s="93" t="s">
        <v>1434</v>
      </c>
      <c r="C1454" s="144">
        <v>79</v>
      </c>
      <c r="D1454" s="93" t="s">
        <v>16</v>
      </c>
      <c r="E1454" s="93" t="s">
        <v>65</v>
      </c>
      <c r="F1454" s="93">
        <v>0.64</v>
      </c>
      <c r="G1454" s="93">
        <v>0.57999999999999996</v>
      </c>
      <c r="H1454" s="93">
        <v>0.01</v>
      </c>
      <c r="I1454" s="88">
        <f>VLOOKUP(D1454,'MHO-Analyse'!$C$2:$D$11,2,TRUE)</f>
        <v>304</v>
      </c>
      <c r="J1454" s="88">
        <f t="shared" si="22"/>
        <v>6.6711111111111112</v>
      </c>
    </row>
    <row r="1455" spans="1:10" x14ac:dyDescent="0.2">
      <c r="A1455" s="94">
        <v>1258179</v>
      </c>
      <c r="B1455" s="93" t="s">
        <v>1435</v>
      </c>
      <c r="C1455" s="144">
        <v>78</v>
      </c>
      <c r="D1455" s="93" t="s">
        <v>79</v>
      </c>
      <c r="E1455" s="93" t="s">
        <v>59</v>
      </c>
      <c r="F1455" s="93">
        <v>2.54</v>
      </c>
      <c r="G1455" s="93">
        <v>17.14</v>
      </c>
      <c r="H1455" s="93">
        <v>308.7</v>
      </c>
      <c r="I1455" s="88">
        <f>VLOOKUP(D1455,'MHO-Analyse'!$C$2:$D$11,2,TRUE)</f>
        <v>380</v>
      </c>
      <c r="J1455" s="88">
        <f t="shared" si="22"/>
        <v>8.2333333333333325</v>
      </c>
    </row>
    <row r="1456" spans="1:10" x14ac:dyDescent="0.2">
      <c r="A1456" s="94">
        <v>2211416</v>
      </c>
      <c r="B1456" s="93" t="s">
        <v>1436</v>
      </c>
      <c r="C1456" s="144">
        <v>78</v>
      </c>
      <c r="D1456" s="93" t="s">
        <v>41</v>
      </c>
      <c r="E1456" s="93" t="s">
        <v>65</v>
      </c>
      <c r="F1456" s="93">
        <v>4.37</v>
      </c>
      <c r="G1456" s="93">
        <v>0.5</v>
      </c>
      <c r="H1456" s="93">
        <v>43.86</v>
      </c>
      <c r="I1456" s="88">
        <f>VLOOKUP(D1456,'MHO-Analyse'!$C$2:$D$11,2,TRUE)</f>
        <v>205.2</v>
      </c>
      <c r="J1456" s="88">
        <f t="shared" si="22"/>
        <v>4.4459999999999997</v>
      </c>
    </row>
    <row r="1457" spans="1:10" x14ac:dyDescent="0.2">
      <c r="A1457" s="94">
        <v>3080202</v>
      </c>
      <c r="B1457" s="93" t="s">
        <v>1437</v>
      </c>
      <c r="C1457" s="144">
        <v>78</v>
      </c>
      <c r="D1457" s="93" t="s">
        <v>41</v>
      </c>
      <c r="E1457" s="93" t="s">
        <v>32</v>
      </c>
      <c r="F1457" s="93">
        <v>163.31</v>
      </c>
      <c r="G1457" s="93">
        <v>6.02</v>
      </c>
      <c r="H1457" s="93">
        <v>1880.95</v>
      </c>
      <c r="I1457" s="88">
        <f>VLOOKUP(D1457,'MHO-Analyse'!$C$2:$D$11,2,TRUE)</f>
        <v>205.2</v>
      </c>
      <c r="J1457" s="88">
        <f t="shared" si="22"/>
        <v>4.4459999999999997</v>
      </c>
    </row>
    <row r="1458" spans="1:10" x14ac:dyDescent="0.2">
      <c r="A1458" s="94">
        <v>3401865</v>
      </c>
      <c r="B1458" s="93" t="s">
        <v>1438</v>
      </c>
      <c r="C1458" s="144">
        <v>78</v>
      </c>
      <c r="D1458" s="93" t="s">
        <v>20</v>
      </c>
      <c r="E1458" s="93" t="s">
        <v>59</v>
      </c>
      <c r="F1458" s="93">
        <v>40</v>
      </c>
      <c r="G1458" s="93">
        <v>0.5</v>
      </c>
      <c r="H1458" s="93">
        <v>2728.98</v>
      </c>
      <c r="I1458" s="88">
        <f>VLOOKUP(D1458,'MHO-Analyse'!$C$2:$D$11,2,TRUE)</f>
        <v>190</v>
      </c>
      <c r="J1458" s="88">
        <f t="shared" si="22"/>
        <v>4.1166666666666663</v>
      </c>
    </row>
    <row r="1459" spans="1:10" x14ac:dyDescent="0.2">
      <c r="A1459" s="94">
        <v>6121926</v>
      </c>
      <c r="B1459" s="93" t="s">
        <v>1439</v>
      </c>
      <c r="C1459" s="144">
        <v>78</v>
      </c>
      <c r="D1459" s="93" t="s">
        <v>20</v>
      </c>
      <c r="E1459" s="93" t="s">
        <v>59</v>
      </c>
      <c r="F1459" s="93">
        <v>232.18</v>
      </c>
      <c r="G1459" s="93">
        <v>40</v>
      </c>
      <c r="H1459" s="93">
        <v>1487.02</v>
      </c>
      <c r="I1459" s="88">
        <f>VLOOKUP(D1459,'MHO-Analyse'!$C$2:$D$11,2,TRUE)</f>
        <v>190</v>
      </c>
      <c r="J1459" s="88">
        <f t="shared" si="22"/>
        <v>4.1166666666666663</v>
      </c>
    </row>
    <row r="1460" spans="1:10" x14ac:dyDescent="0.2">
      <c r="A1460" s="94">
        <v>8749033</v>
      </c>
      <c r="B1460" s="93" t="s">
        <v>1440</v>
      </c>
      <c r="C1460" s="144">
        <v>78</v>
      </c>
      <c r="D1460" s="93" t="s">
        <v>20</v>
      </c>
      <c r="E1460" s="93" t="s">
        <v>65</v>
      </c>
      <c r="F1460" s="93">
        <v>5.3</v>
      </c>
      <c r="G1460" s="93">
        <v>4.2</v>
      </c>
      <c r="H1460" s="93">
        <v>149.04</v>
      </c>
      <c r="I1460" s="88">
        <f>VLOOKUP(D1460,'MHO-Analyse'!$C$2:$D$11,2,TRUE)</f>
        <v>190</v>
      </c>
      <c r="J1460" s="88">
        <f t="shared" si="22"/>
        <v>4.1166666666666663</v>
      </c>
    </row>
    <row r="1461" spans="1:10" x14ac:dyDescent="0.2">
      <c r="A1461" s="94">
        <v>9254965</v>
      </c>
      <c r="B1461" s="93" t="s">
        <v>1441</v>
      </c>
      <c r="C1461" s="144">
        <v>78</v>
      </c>
      <c r="D1461" s="93" t="s">
        <v>12</v>
      </c>
      <c r="E1461" s="93" t="s">
        <v>65</v>
      </c>
      <c r="F1461" s="93">
        <v>0.2</v>
      </c>
      <c r="G1461" s="93">
        <v>0.5</v>
      </c>
      <c r="H1461" s="93">
        <v>93.03</v>
      </c>
      <c r="I1461" s="88">
        <f>VLOOKUP(D1461,'MHO-Analyse'!$C$2:$D$11,2,TRUE)</f>
        <v>254.6</v>
      </c>
      <c r="J1461" s="88">
        <f t="shared" si="22"/>
        <v>5.5163333333333329</v>
      </c>
    </row>
    <row r="1462" spans="1:10" x14ac:dyDescent="0.2">
      <c r="A1462" s="94">
        <v>9255051</v>
      </c>
      <c r="B1462" s="93" t="s">
        <v>1442</v>
      </c>
      <c r="C1462" s="144">
        <v>78</v>
      </c>
      <c r="D1462" s="93" t="s">
        <v>12</v>
      </c>
      <c r="E1462" s="93" t="s">
        <v>10</v>
      </c>
      <c r="F1462" s="93">
        <v>2.92</v>
      </c>
      <c r="G1462" s="93">
        <v>2.85</v>
      </c>
      <c r="H1462" s="93">
        <v>165.6</v>
      </c>
      <c r="I1462" s="88">
        <f>VLOOKUP(D1462,'MHO-Analyse'!$C$2:$D$11,2,TRUE)</f>
        <v>254.6</v>
      </c>
      <c r="J1462" s="88">
        <f t="shared" si="22"/>
        <v>5.5163333333333329</v>
      </c>
    </row>
    <row r="1463" spans="1:10" x14ac:dyDescent="0.2">
      <c r="A1463" s="94">
        <v>9508527</v>
      </c>
      <c r="B1463" s="93" t="s">
        <v>1443</v>
      </c>
      <c r="C1463" s="144">
        <v>78</v>
      </c>
      <c r="D1463" s="93" t="s">
        <v>16</v>
      </c>
      <c r="E1463" s="93" t="s">
        <v>59</v>
      </c>
      <c r="F1463" s="93">
        <v>3.38</v>
      </c>
      <c r="G1463" s="93">
        <v>0.95</v>
      </c>
      <c r="H1463" s="93">
        <v>251.48</v>
      </c>
      <c r="I1463" s="88">
        <f>VLOOKUP(D1463,'MHO-Analyse'!$C$2:$D$11,2,TRUE)</f>
        <v>304</v>
      </c>
      <c r="J1463" s="88">
        <f t="shared" si="22"/>
        <v>6.5866666666666669</v>
      </c>
    </row>
    <row r="1464" spans="1:10" x14ac:dyDescent="0.2">
      <c r="A1464" s="94">
        <v>1010012</v>
      </c>
      <c r="B1464" s="93" t="s">
        <v>1444</v>
      </c>
      <c r="C1464" s="144">
        <v>77</v>
      </c>
      <c r="D1464" s="93" t="s">
        <v>79</v>
      </c>
      <c r="E1464" s="93" t="s">
        <v>65</v>
      </c>
      <c r="F1464" s="93">
        <v>0.12</v>
      </c>
      <c r="G1464" s="93">
        <v>0.36</v>
      </c>
      <c r="H1464" s="93">
        <v>28.63</v>
      </c>
      <c r="I1464" s="88">
        <f>VLOOKUP(D1464,'MHO-Analyse'!$C$2:$D$11,2,TRUE)</f>
        <v>380</v>
      </c>
      <c r="J1464" s="88">
        <f t="shared" si="22"/>
        <v>8.1277777777777782</v>
      </c>
    </row>
    <row r="1465" spans="1:10" x14ac:dyDescent="0.2">
      <c r="A1465" s="94">
        <v>2108507</v>
      </c>
      <c r="B1465" s="93" t="s">
        <v>1445</v>
      </c>
      <c r="C1465" s="144">
        <v>77</v>
      </c>
      <c r="D1465" s="93" t="s">
        <v>16</v>
      </c>
      <c r="E1465" s="93" t="s">
        <v>65</v>
      </c>
      <c r="F1465" s="93">
        <v>22.5</v>
      </c>
      <c r="G1465" s="93">
        <v>0.5</v>
      </c>
      <c r="H1465" s="93">
        <v>352.78</v>
      </c>
      <c r="I1465" s="88">
        <f>VLOOKUP(D1465,'MHO-Analyse'!$C$2:$D$11,2,TRUE)</f>
        <v>304</v>
      </c>
      <c r="J1465" s="88">
        <f t="shared" si="22"/>
        <v>6.5022222222222226</v>
      </c>
    </row>
    <row r="1466" spans="1:10" x14ac:dyDescent="0.2">
      <c r="A1466" s="94">
        <v>2402166</v>
      </c>
      <c r="B1466" s="93" t="s">
        <v>1446</v>
      </c>
      <c r="C1466" s="144">
        <v>77</v>
      </c>
      <c r="D1466" s="93" t="s">
        <v>41</v>
      </c>
      <c r="E1466" s="93" t="s">
        <v>59</v>
      </c>
      <c r="F1466" s="93">
        <v>25</v>
      </c>
      <c r="G1466" s="93">
        <v>0.76</v>
      </c>
      <c r="H1466" s="93">
        <v>386.55</v>
      </c>
      <c r="I1466" s="88">
        <f>VLOOKUP(D1466,'MHO-Analyse'!$C$2:$D$11,2,TRUE)</f>
        <v>205.2</v>
      </c>
      <c r="J1466" s="88">
        <f t="shared" si="22"/>
        <v>4.3890000000000002</v>
      </c>
    </row>
    <row r="1467" spans="1:10" x14ac:dyDescent="0.2">
      <c r="A1467" s="94">
        <v>3257533</v>
      </c>
      <c r="B1467" s="93" t="s">
        <v>1447</v>
      </c>
      <c r="C1467" s="144">
        <v>77</v>
      </c>
      <c r="D1467" s="93" t="s">
        <v>16</v>
      </c>
      <c r="E1467" s="93" t="s">
        <v>59</v>
      </c>
      <c r="F1467" s="93">
        <v>19.600000000000001</v>
      </c>
      <c r="G1467" s="93">
        <v>2.9</v>
      </c>
      <c r="H1467" s="93">
        <v>173.29</v>
      </c>
      <c r="I1467" s="88">
        <f>VLOOKUP(D1467,'MHO-Analyse'!$C$2:$D$11,2,TRUE)</f>
        <v>304</v>
      </c>
      <c r="J1467" s="88">
        <f t="shared" si="22"/>
        <v>6.5022222222222226</v>
      </c>
    </row>
    <row r="1468" spans="1:10" x14ac:dyDescent="0.2">
      <c r="A1468" s="94">
        <v>3403523</v>
      </c>
      <c r="B1468" s="93" t="s">
        <v>1448</v>
      </c>
      <c r="C1468" s="144">
        <v>77</v>
      </c>
      <c r="D1468" s="93" t="s">
        <v>20</v>
      </c>
      <c r="E1468" s="93" t="s">
        <v>59</v>
      </c>
      <c r="F1468" s="93">
        <v>7.25</v>
      </c>
      <c r="G1468" s="93">
        <v>0.6</v>
      </c>
      <c r="H1468" s="93">
        <v>177.62</v>
      </c>
      <c r="I1468" s="88">
        <f>VLOOKUP(D1468,'MHO-Analyse'!$C$2:$D$11,2,TRUE)</f>
        <v>190</v>
      </c>
      <c r="J1468" s="88">
        <f t="shared" si="22"/>
        <v>4.0638888888888891</v>
      </c>
    </row>
    <row r="1469" spans="1:10" x14ac:dyDescent="0.2">
      <c r="A1469" s="94">
        <v>4243314</v>
      </c>
      <c r="B1469" s="93" t="s">
        <v>1449</v>
      </c>
      <c r="C1469" s="144">
        <v>77</v>
      </c>
      <c r="D1469" s="93" t="s">
        <v>41</v>
      </c>
      <c r="E1469" s="93" t="s">
        <v>59</v>
      </c>
      <c r="F1469" s="93">
        <v>18.2</v>
      </c>
      <c r="G1469" s="93">
        <v>4.5</v>
      </c>
      <c r="H1469" s="93">
        <v>1379.38</v>
      </c>
      <c r="I1469" s="88">
        <f>VLOOKUP(D1469,'MHO-Analyse'!$C$2:$D$11,2,TRUE)</f>
        <v>205.2</v>
      </c>
      <c r="J1469" s="88">
        <f t="shared" si="22"/>
        <v>4.3890000000000002</v>
      </c>
    </row>
    <row r="1470" spans="1:10" x14ac:dyDescent="0.2">
      <c r="A1470" s="94">
        <v>5635614</v>
      </c>
      <c r="B1470" s="93" t="s">
        <v>1450</v>
      </c>
      <c r="C1470" s="144">
        <v>77</v>
      </c>
      <c r="D1470" s="93" t="s">
        <v>16</v>
      </c>
      <c r="E1470" s="93" t="s">
        <v>59</v>
      </c>
      <c r="F1470" s="93">
        <v>3.1</v>
      </c>
      <c r="G1470" s="93">
        <v>8.3000000000000007</v>
      </c>
      <c r="H1470" s="93">
        <v>1362.36</v>
      </c>
      <c r="I1470" s="88">
        <f>VLOOKUP(D1470,'MHO-Analyse'!$C$2:$D$11,2,TRUE)</f>
        <v>304</v>
      </c>
      <c r="J1470" s="88">
        <f t="shared" si="22"/>
        <v>6.5022222222222226</v>
      </c>
    </row>
    <row r="1471" spans="1:10" x14ac:dyDescent="0.2">
      <c r="A1471" s="94">
        <v>6021223</v>
      </c>
      <c r="B1471" s="93" t="s">
        <v>1451</v>
      </c>
      <c r="C1471" s="144">
        <v>77</v>
      </c>
      <c r="D1471" s="93" t="s">
        <v>82</v>
      </c>
      <c r="E1471" s="93" t="s">
        <v>65</v>
      </c>
      <c r="F1471" s="93">
        <v>51.52</v>
      </c>
      <c r="G1471" s="93">
        <v>14</v>
      </c>
      <c r="H1471" s="93">
        <v>266.29000000000002</v>
      </c>
      <c r="I1471" s="88">
        <f>VLOOKUP(D1471,'MHO-Analyse'!$C$2:$D$11,2,TRUE)</f>
        <v>228</v>
      </c>
      <c r="J1471" s="88">
        <f t="shared" si="22"/>
        <v>4.8766666666666669</v>
      </c>
    </row>
    <row r="1472" spans="1:10" x14ac:dyDescent="0.2">
      <c r="A1472" s="94">
        <v>8200799</v>
      </c>
      <c r="B1472" s="93" t="s">
        <v>1452</v>
      </c>
      <c r="C1472" s="144">
        <v>77</v>
      </c>
      <c r="D1472" s="93" t="s">
        <v>20</v>
      </c>
      <c r="E1472" s="93" t="s">
        <v>59</v>
      </c>
      <c r="F1472" s="93">
        <v>80</v>
      </c>
      <c r="G1472" s="93">
        <v>7.5</v>
      </c>
      <c r="H1472" s="93">
        <v>1102.22</v>
      </c>
      <c r="I1472" s="88">
        <f>VLOOKUP(D1472,'MHO-Analyse'!$C$2:$D$11,2,TRUE)</f>
        <v>190</v>
      </c>
      <c r="J1472" s="88">
        <f t="shared" si="22"/>
        <v>4.0638888888888891</v>
      </c>
    </row>
    <row r="1473" spans="1:10" x14ac:dyDescent="0.2">
      <c r="A1473" s="94">
        <v>9255045</v>
      </c>
      <c r="B1473" s="93" t="s">
        <v>1453</v>
      </c>
      <c r="C1473" s="144">
        <v>77</v>
      </c>
      <c r="D1473" s="93" t="s">
        <v>12</v>
      </c>
      <c r="E1473" s="93" t="s">
        <v>32</v>
      </c>
      <c r="F1473" s="93">
        <v>1.1200000000000001</v>
      </c>
      <c r="G1473" s="93">
        <v>1.52</v>
      </c>
      <c r="H1473" s="93">
        <v>104.79</v>
      </c>
      <c r="I1473" s="88">
        <f>VLOOKUP(D1473,'MHO-Analyse'!$C$2:$D$11,2,TRUE)</f>
        <v>254.6</v>
      </c>
      <c r="J1473" s="88">
        <f t="shared" si="22"/>
        <v>5.445611111111111</v>
      </c>
    </row>
    <row r="1474" spans="1:10" x14ac:dyDescent="0.2">
      <c r="A1474" s="94">
        <v>9835853</v>
      </c>
      <c r="B1474" s="93" t="s">
        <v>1454</v>
      </c>
      <c r="C1474" s="144">
        <v>77</v>
      </c>
      <c r="D1474" s="93" t="s">
        <v>16</v>
      </c>
      <c r="E1474" s="93" t="s">
        <v>32</v>
      </c>
      <c r="F1474" s="93">
        <v>56.43</v>
      </c>
      <c r="G1474" s="93">
        <v>6.6</v>
      </c>
      <c r="H1474" s="93">
        <v>1195.1500000000001</v>
      </c>
      <c r="I1474" s="88">
        <f>VLOOKUP(D1474,'MHO-Analyse'!$C$2:$D$11,2,TRUE)</f>
        <v>304</v>
      </c>
      <c r="J1474" s="88">
        <f t="shared" ref="J1474:J1537" si="23">(C1474*I1474)/3600</f>
        <v>6.5022222222222226</v>
      </c>
    </row>
    <row r="1475" spans="1:10" x14ac:dyDescent="0.2">
      <c r="A1475" s="94">
        <v>1251199</v>
      </c>
      <c r="B1475" s="93" t="s">
        <v>1455</v>
      </c>
      <c r="C1475" s="144">
        <v>76</v>
      </c>
      <c r="D1475" s="93" t="s">
        <v>79</v>
      </c>
      <c r="E1475" s="93" t="s">
        <v>59</v>
      </c>
      <c r="F1475" s="93">
        <v>0.76</v>
      </c>
      <c r="G1475" s="93">
        <v>3.3</v>
      </c>
      <c r="H1475" s="93">
        <v>66.849999999999994</v>
      </c>
      <c r="I1475" s="88">
        <f>VLOOKUP(D1475,'MHO-Analyse'!$C$2:$D$11,2,TRUE)</f>
        <v>380</v>
      </c>
      <c r="J1475" s="88">
        <f t="shared" si="23"/>
        <v>8.0222222222222221</v>
      </c>
    </row>
    <row r="1476" spans="1:10" x14ac:dyDescent="0.2">
      <c r="A1476" s="94">
        <v>4522733</v>
      </c>
      <c r="B1476" s="93" t="s">
        <v>1456</v>
      </c>
      <c r="C1476" s="144">
        <v>76</v>
      </c>
      <c r="D1476" s="93" t="s">
        <v>41</v>
      </c>
      <c r="E1476" s="93" t="s">
        <v>59</v>
      </c>
      <c r="F1476" s="93">
        <v>5.8</v>
      </c>
      <c r="G1476" s="93">
        <v>0.5</v>
      </c>
      <c r="H1476" s="93">
        <v>106.76</v>
      </c>
      <c r="I1476" s="88">
        <f>VLOOKUP(D1476,'MHO-Analyse'!$C$2:$D$11,2,TRUE)</f>
        <v>205.2</v>
      </c>
      <c r="J1476" s="88">
        <f t="shared" si="23"/>
        <v>4.3319999999999999</v>
      </c>
    </row>
    <row r="1477" spans="1:10" x14ac:dyDescent="0.2">
      <c r="A1477" s="94">
        <v>5113277</v>
      </c>
      <c r="B1477" s="93" t="s">
        <v>1457</v>
      </c>
      <c r="C1477" s="144">
        <v>76</v>
      </c>
      <c r="D1477" s="93" t="s">
        <v>20</v>
      </c>
      <c r="E1477" s="93" t="s">
        <v>59</v>
      </c>
      <c r="F1477" s="93">
        <v>34.92</v>
      </c>
      <c r="G1477" s="93">
        <v>7.55</v>
      </c>
      <c r="H1477" s="93">
        <v>1484.4</v>
      </c>
      <c r="I1477" s="88">
        <f>VLOOKUP(D1477,'MHO-Analyse'!$C$2:$D$11,2,TRUE)</f>
        <v>190</v>
      </c>
      <c r="J1477" s="88">
        <f t="shared" si="23"/>
        <v>4.0111111111111111</v>
      </c>
    </row>
    <row r="1478" spans="1:10" x14ac:dyDescent="0.2">
      <c r="A1478" s="94">
        <v>5521307</v>
      </c>
      <c r="B1478" s="93" t="s">
        <v>1458</v>
      </c>
      <c r="C1478" s="144">
        <v>76</v>
      </c>
      <c r="D1478" s="93" t="s">
        <v>12</v>
      </c>
      <c r="E1478" s="93" t="s">
        <v>10</v>
      </c>
      <c r="F1478" s="93">
        <v>40.76</v>
      </c>
      <c r="G1478" s="93">
        <v>20.84</v>
      </c>
      <c r="H1478" s="93">
        <v>1245.28</v>
      </c>
      <c r="I1478" s="88">
        <f>VLOOKUP(D1478,'MHO-Analyse'!$C$2:$D$11,2,TRUE)</f>
        <v>254.6</v>
      </c>
      <c r="J1478" s="88">
        <f t="shared" si="23"/>
        <v>5.3748888888888882</v>
      </c>
    </row>
    <row r="1479" spans="1:10" x14ac:dyDescent="0.2">
      <c r="A1479" s="94">
        <v>5577716</v>
      </c>
      <c r="B1479" s="93" t="s">
        <v>625</v>
      </c>
      <c r="C1479" s="144">
        <v>76</v>
      </c>
      <c r="D1479" s="93" t="s">
        <v>16</v>
      </c>
      <c r="E1479" s="93" t="s">
        <v>32</v>
      </c>
      <c r="F1479" s="93">
        <v>55</v>
      </c>
      <c r="G1479" s="93">
        <v>31.9</v>
      </c>
      <c r="H1479" s="93">
        <v>6464.32</v>
      </c>
      <c r="I1479" s="88">
        <f>VLOOKUP(D1479,'MHO-Analyse'!$C$2:$D$11,2,TRUE)</f>
        <v>304</v>
      </c>
      <c r="J1479" s="88">
        <f t="shared" si="23"/>
        <v>6.4177777777777774</v>
      </c>
    </row>
    <row r="1480" spans="1:10" x14ac:dyDescent="0.2">
      <c r="A1480" s="94">
        <v>5600245</v>
      </c>
      <c r="B1480" s="93" t="s">
        <v>1459</v>
      </c>
      <c r="C1480" s="144">
        <v>76</v>
      </c>
      <c r="D1480" s="93" t="s">
        <v>79</v>
      </c>
      <c r="E1480" s="93" t="s">
        <v>32</v>
      </c>
      <c r="F1480" s="93">
        <v>2.1</v>
      </c>
      <c r="G1480" s="93">
        <v>3.64</v>
      </c>
      <c r="H1480" s="93">
        <v>662.37</v>
      </c>
      <c r="I1480" s="88">
        <f>VLOOKUP(D1480,'MHO-Analyse'!$C$2:$D$11,2,TRUE)</f>
        <v>380</v>
      </c>
      <c r="J1480" s="88">
        <f t="shared" si="23"/>
        <v>8.0222222222222221</v>
      </c>
    </row>
    <row r="1481" spans="1:10" x14ac:dyDescent="0.2">
      <c r="A1481" s="94">
        <v>5600264</v>
      </c>
      <c r="B1481" s="93" t="s">
        <v>1460</v>
      </c>
      <c r="C1481" s="144">
        <v>76</v>
      </c>
      <c r="D1481" s="93" t="s">
        <v>79</v>
      </c>
      <c r="E1481" s="93" t="s">
        <v>10</v>
      </c>
      <c r="F1481" s="93">
        <v>10.3</v>
      </c>
      <c r="G1481" s="93">
        <v>23.6</v>
      </c>
      <c r="H1481" s="93">
        <v>4101.8500000000004</v>
      </c>
      <c r="I1481" s="88">
        <f>VLOOKUP(D1481,'MHO-Analyse'!$C$2:$D$11,2,TRUE)</f>
        <v>380</v>
      </c>
      <c r="J1481" s="88">
        <f t="shared" si="23"/>
        <v>8.0222222222222221</v>
      </c>
    </row>
    <row r="1482" spans="1:10" x14ac:dyDescent="0.2">
      <c r="A1482" s="94">
        <v>7010974</v>
      </c>
      <c r="B1482" s="93" t="s">
        <v>1461</v>
      </c>
      <c r="C1482" s="144">
        <v>76</v>
      </c>
      <c r="D1482" s="93" t="s">
        <v>82</v>
      </c>
      <c r="E1482" s="93" t="s">
        <v>59</v>
      </c>
      <c r="F1482" s="93">
        <v>79.209999999999994</v>
      </c>
      <c r="G1482" s="93">
        <v>24</v>
      </c>
      <c r="H1482" s="93">
        <v>1954.76</v>
      </c>
      <c r="I1482" s="88">
        <f>VLOOKUP(D1482,'MHO-Analyse'!$C$2:$D$11,2,TRUE)</f>
        <v>228</v>
      </c>
      <c r="J1482" s="88">
        <f t="shared" si="23"/>
        <v>4.8133333333333335</v>
      </c>
    </row>
    <row r="1483" spans="1:10" x14ac:dyDescent="0.2">
      <c r="A1483" s="94">
        <v>9254989</v>
      </c>
      <c r="B1483" s="93" t="s">
        <v>1462</v>
      </c>
      <c r="C1483" s="144">
        <v>76</v>
      </c>
      <c r="D1483" s="93" t="s">
        <v>12</v>
      </c>
      <c r="E1483" s="93" t="s">
        <v>32</v>
      </c>
      <c r="F1483" s="93">
        <v>144.4</v>
      </c>
      <c r="G1483" s="93">
        <v>2</v>
      </c>
      <c r="H1483" s="93">
        <v>118.57</v>
      </c>
      <c r="I1483" s="88">
        <f>VLOOKUP(D1483,'MHO-Analyse'!$C$2:$D$11,2,TRUE)</f>
        <v>254.6</v>
      </c>
      <c r="J1483" s="88">
        <f t="shared" si="23"/>
        <v>5.3748888888888882</v>
      </c>
    </row>
    <row r="1484" spans="1:10" x14ac:dyDescent="0.2">
      <c r="A1484" s="94">
        <v>1212488</v>
      </c>
      <c r="B1484" s="93" t="s">
        <v>1463</v>
      </c>
      <c r="C1484" s="144">
        <v>75</v>
      </c>
      <c r="D1484" s="93" t="s">
        <v>79</v>
      </c>
      <c r="E1484" s="93" t="s">
        <v>59</v>
      </c>
      <c r="F1484" s="93">
        <v>3.29</v>
      </c>
      <c r="G1484" s="93">
        <v>2.48</v>
      </c>
      <c r="H1484" s="93">
        <v>98.6</v>
      </c>
      <c r="I1484" s="88">
        <f>VLOOKUP(D1484,'MHO-Analyse'!$C$2:$D$11,2,TRUE)</f>
        <v>380</v>
      </c>
      <c r="J1484" s="88">
        <f t="shared" si="23"/>
        <v>7.916666666666667</v>
      </c>
    </row>
    <row r="1485" spans="1:10" x14ac:dyDescent="0.2">
      <c r="A1485" s="94">
        <v>1251789</v>
      </c>
      <c r="B1485" s="93" t="s">
        <v>1464</v>
      </c>
      <c r="C1485" s="144">
        <v>75</v>
      </c>
      <c r="D1485" s="93" t="s">
        <v>79</v>
      </c>
      <c r="E1485" s="93" t="s">
        <v>59</v>
      </c>
      <c r="F1485" s="93">
        <v>0.46</v>
      </c>
      <c r="G1485" s="93">
        <v>0.52</v>
      </c>
      <c r="H1485" s="93">
        <v>48.44</v>
      </c>
      <c r="I1485" s="88">
        <f>VLOOKUP(D1485,'MHO-Analyse'!$C$2:$D$11,2,TRUE)</f>
        <v>380</v>
      </c>
      <c r="J1485" s="88">
        <f t="shared" si="23"/>
        <v>7.916666666666667</v>
      </c>
    </row>
    <row r="1486" spans="1:10" x14ac:dyDescent="0.2">
      <c r="A1486" s="94">
        <v>2041713</v>
      </c>
      <c r="B1486" s="93" t="s">
        <v>1465</v>
      </c>
      <c r="C1486" s="144">
        <v>75</v>
      </c>
      <c r="D1486" s="93" t="s">
        <v>16</v>
      </c>
      <c r="E1486" s="93" t="s">
        <v>59</v>
      </c>
      <c r="F1486" s="93">
        <v>56.14</v>
      </c>
      <c r="G1486" s="93">
        <v>50</v>
      </c>
      <c r="H1486" s="93">
        <v>3643.22</v>
      </c>
      <c r="I1486" s="88">
        <f>VLOOKUP(D1486,'MHO-Analyse'!$C$2:$D$11,2,TRUE)</f>
        <v>304</v>
      </c>
      <c r="J1486" s="88">
        <f t="shared" si="23"/>
        <v>6.333333333333333</v>
      </c>
    </row>
    <row r="1487" spans="1:10" x14ac:dyDescent="0.2">
      <c r="A1487" s="94">
        <v>2462035</v>
      </c>
      <c r="B1487" s="93" t="s">
        <v>1466</v>
      </c>
      <c r="C1487" s="144">
        <v>75</v>
      </c>
      <c r="D1487" s="93" t="s">
        <v>41</v>
      </c>
      <c r="E1487" s="93" t="s">
        <v>59</v>
      </c>
      <c r="F1487" s="93">
        <v>5.78</v>
      </c>
      <c r="G1487" s="93">
        <v>1.34</v>
      </c>
      <c r="H1487" s="93">
        <v>187.29</v>
      </c>
      <c r="I1487" s="88">
        <f>VLOOKUP(D1487,'MHO-Analyse'!$C$2:$D$11,2,TRUE)</f>
        <v>205.2</v>
      </c>
      <c r="J1487" s="88">
        <f t="shared" si="23"/>
        <v>4.2750000000000004</v>
      </c>
    </row>
    <row r="1488" spans="1:10" x14ac:dyDescent="0.2">
      <c r="A1488" s="94">
        <v>8356326</v>
      </c>
      <c r="B1488" s="93" t="s">
        <v>1467</v>
      </c>
      <c r="C1488" s="144">
        <v>75</v>
      </c>
      <c r="D1488" s="93" t="s">
        <v>20</v>
      </c>
      <c r="E1488" s="93" t="s">
        <v>59</v>
      </c>
      <c r="F1488" s="93">
        <v>98.1</v>
      </c>
      <c r="G1488" s="93">
        <v>15</v>
      </c>
      <c r="H1488" s="93">
        <v>2071.21</v>
      </c>
      <c r="I1488" s="88">
        <f>VLOOKUP(D1488,'MHO-Analyse'!$C$2:$D$11,2,TRUE)</f>
        <v>190</v>
      </c>
      <c r="J1488" s="88">
        <f t="shared" si="23"/>
        <v>3.9583333333333335</v>
      </c>
    </row>
    <row r="1489" spans="1:10" x14ac:dyDescent="0.2">
      <c r="A1489" s="94">
        <v>8370478</v>
      </c>
      <c r="B1489" s="93" t="s">
        <v>1468</v>
      </c>
      <c r="C1489" s="144">
        <v>75</v>
      </c>
      <c r="D1489" s="93" t="s">
        <v>20</v>
      </c>
      <c r="E1489" s="93" t="s">
        <v>32</v>
      </c>
      <c r="F1489" s="93">
        <v>20.350000000000001</v>
      </c>
      <c r="G1489" s="93">
        <v>4.8</v>
      </c>
      <c r="H1489" s="93">
        <v>2259</v>
      </c>
      <c r="I1489" s="88">
        <f>VLOOKUP(D1489,'MHO-Analyse'!$C$2:$D$11,2,TRUE)</f>
        <v>190</v>
      </c>
      <c r="J1489" s="88">
        <f t="shared" si="23"/>
        <v>3.9583333333333335</v>
      </c>
    </row>
    <row r="1490" spans="1:10" x14ac:dyDescent="0.2">
      <c r="A1490" s="94">
        <v>9253342</v>
      </c>
      <c r="B1490" s="93" t="s">
        <v>1469</v>
      </c>
      <c r="C1490" s="144">
        <v>75</v>
      </c>
      <c r="D1490" s="93" t="s">
        <v>12</v>
      </c>
      <c r="E1490" s="93" t="s">
        <v>65</v>
      </c>
      <c r="F1490" s="93">
        <v>1.08</v>
      </c>
      <c r="G1490" s="93">
        <v>1.5</v>
      </c>
      <c r="H1490" s="93">
        <v>70.569999999999993</v>
      </c>
      <c r="I1490" s="88">
        <f>VLOOKUP(D1490,'MHO-Analyse'!$C$2:$D$11,2,TRUE)</f>
        <v>254.6</v>
      </c>
      <c r="J1490" s="88">
        <f t="shared" si="23"/>
        <v>5.3041666666666663</v>
      </c>
    </row>
    <row r="1491" spans="1:10" x14ac:dyDescent="0.2">
      <c r="A1491" s="94">
        <v>9253482</v>
      </c>
      <c r="B1491" s="93" t="s">
        <v>1470</v>
      </c>
      <c r="C1491" s="144">
        <v>75</v>
      </c>
      <c r="D1491" s="93" t="s">
        <v>12</v>
      </c>
      <c r="E1491" s="93" t="s">
        <v>59</v>
      </c>
      <c r="F1491" s="93">
        <v>0.98</v>
      </c>
      <c r="G1491" s="93">
        <v>0.75</v>
      </c>
      <c r="H1491" s="93">
        <v>41.22</v>
      </c>
      <c r="I1491" s="88">
        <f>VLOOKUP(D1491,'MHO-Analyse'!$C$2:$D$11,2,TRUE)</f>
        <v>254.6</v>
      </c>
      <c r="J1491" s="88">
        <f t="shared" si="23"/>
        <v>5.3041666666666663</v>
      </c>
    </row>
    <row r="1492" spans="1:10" x14ac:dyDescent="0.2">
      <c r="A1492" s="94">
        <v>2003179</v>
      </c>
      <c r="B1492" s="93" t="s">
        <v>1471</v>
      </c>
      <c r="C1492" s="144">
        <v>74</v>
      </c>
      <c r="D1492" s="93" t="s">
        <v>12</v>
      </c>
      <c r="E1492" s="93" t="s">
        <v>65</v>
      </c>
      <c r="F1492" s="93">
        <v>0.56999999999999995</v>
      </c>
      <c r="G1492" s="93">
        <v>1.04</v>
      </c>
      <c r="H1492" s="93">
        <v>89.29</v>
      </c>
      <c r="I1492" s="88">
        <f>VLOOKUP(D1492,'MHO-Analyse'!$C$2:$D$11,2,TRUE)</f>
        <v>254.6</v>
      </c>
      <c r="J1492" s="88">
        <f t="shared" si="23"/>
        <v>5.2334444444444435</v>
      </c>
    </row>
    <row r="1493" spans="1:10" x14ac:dyDescent="0.2">
      <c r="A1493" s="94">
        <v>3025759</v>
      </c>
      <c r="B1493" s="93" t="s">
        <v>1472</v>
      </c>
      <c r="C1493" s="144">
        <v>74</v>
      </c>
      <c r="D1493" s="93" t="s">
        <v>41</v>
      </c>
      <c r="E1493" s="93" t="s">
        <v>32</v>
      </c>
      <c r="F1493" s="93">
        <v>5.0599999999999996</v>
      </c>
      <c r="G1493" s="93">
        <v>0.4</v>
      </c>
      <c r="H1493" s="93">
        <v>36.36</v>
      </c>
      <c r="I1493" s="88">
        <f>VLOOKUP(D1493,'MHO-Analyse'!$C$2:$D$11,2,TRUE)</f>
        <v>205.2</v>
      </c>
      <c r="J1493" s="88">
        <f t="shared" si="23"/>
        <v>4.218</v>
      </c>
    </row>
    <row r="1494" spans="1:10" x14ac:dyDescent="0.2">
      <c r="A1494" s="94">
        <v>3301062</v>
      </c>
      <c r="B1494" s="93" t="s">
        <v>1473</v>
      </c>
      <c r="C1494" s="144">
        <v>74</v>
      </c>
      <c r="D1494" s="93" t="s">
        <v>9</v>
      </c>
      <c r="E1494" s="93" t="s">
        <v>59</v>
      </c>
      <c r="F1494" s="93">
        <v>10</v>
      </c>
      <c r="G1494" s="93">
        <v>8.3000000000000007</v>
      </c>
      <c r="H1494" s="93">
        <v>498.77</v>
      </c>
      <c r="I1494" s="88">
        <f>VLOOKUP(D1494,'MHO-Analyse'!$C$2:$D$11,2,TRUE)</f>
        <v>380</v>
      </c>
      <c r="J1494" s="88">
        <f t="shared" si="23"/>
        <v>7.8111111111111109</v>
      </c>
    </row>
    <row r="1495" spans="1:10" x14ac:dyDescent="0.2">
      <c r="A1495" s="94">
        <v>3326953</v>
      </c>
      <c r="B1495" s="93" t="s">
        <v>1474</v>
      </c>
      <c r="C1495" s="144">
        <v>74</v>
      </c>
      <c r="D1495" s="93" t="s">
        <v>16</v>
      </c>
      <c r="E1495" s="93" t="s">
        <v>59</v>
      </c>
      <c r="F1495" s="93">
        <v>1.3</v>
      </c>
      <c r="G1495" s="93">
        <v>1.5</v>
      </c>
      <c r="H1495" s="93">
        <v>314.16000000000003</v>
      </c>
      <c r="I1495" s="88">
        <f>VLOOKUP(D1495,'MHO-Analyse'!$C$2:$D$11,2,TRUE)</f>
        <v>304</v>
      </c>
      <c r="J1495" s="88">
        <f t="shared" si="23"/>
        <v>6.2488888888888887</v>
      </c>
    </row>
    <row r="1496" spans="1:10" x14ac:dyDescent="0.2">
      <c r="A1496" s="94">
        <v>3351123</v>
      </c>
      <c r="B1496" s="93" t="s">
        <v>1475</v>
      </c>
      <c r="C1496" s="144">
        <v>74</v>
      </c>
      <c r="D1496" s="93" t="s">
        <v>16</v>
      </c>
      <c r="E1496" s="93" t="s">
        <v>59</v>
      </c>
      <c r="F1496" s="93">
        <v>1.24</v>
      </c>
      <c r="G1496" s="93">
        <v>0.84</v>
      </c>
      <c r="H1496" s="93">
        <v>197.07</v>
      </c>
      <c r="I1496" s="88">
        <f>VLOOKUP(D1496,'MHO-Analyse'!$C$2:$D$11,2,TRUE)</f>
        <v>304</v>
      </c>
      <c r="J1496" s="88">
        <f t="shared" si="23"/>
        <v>6.2488888888888887</v>
      </c>
    </row>
    <row r="1497" spans="1:10" x14ac:dyDescent="0.2">
      <c r="A1497" s="94">
        <v>3476539</v>
      </c>
      <c r="B1497" s="93" t="s">
        <v>1476</v>
      </c>
      <c r="C1497" s="144">
        <v>74</v>
      </c>
      <c r="D1497" s="93" t="s">
        <v>16</v>
      </c>
      <c r="E1497" s="93" t="s">
        <v>65</v>
      </c>
      <c r="F1497" s="93">
        <v>10.92</v>
      </c>
      <c r="G1497" s="93">
        <v>2.92</v>
      </c>
      <c r="H1497" s="93">
        <v>47.66</v>
      </c>
      <c r="I1497" s="88">
        <f>VLOOKUP(D1497,'MHO-Analyse'!$C$2:$D$11,2,TRUE)</f>
        <v>304</v>
      </c>
      <c r="J1497" s="88">
        <f t="shared" si="23"/>
        <v>6.2488888888888887</v>
      </c>
    </row>
    <row r="1498" spans="1:10" x14ac:dyDescent="0.2">
      <c r="A1498" s="94">
        <v>4405031</v>
      </c>
      <c r="B1498" s="93" t="s">
        <v>1477</v>
      </c>
      <c r="C1498" s="144">
        <v>74</v>
      </c>
      <c r="D1498" s="93" t="s">
        <v>20</v>
      </c>
      <c r="E1498" s="93" t="s">
        <v>59</v>
      </c>
      <c r="F1498" s="93">
        <v>55.21</v>
      </c>
      <c r="G1498" s="93">
        <v>6.5</v>
      </c>
      <c r="H1498" s="93">
        <v>2356.85</v>
      </c>
      <c r="I1498" s="88">
        <f>VLOOKUP(D1498,'MHO-Analyse'!$C$2:$D$11,2,TRUE)</f>
        <v>190</v>
      </c>
      <c r="J1498" s="88">
        <f t="shared" si="23"/>
        <v>3.9055555555555554</v>
      </c>
    </row>
    <row r="1499" spans="1:10" x14ac:dyDescent="0.2">
      <c r="A1499" s="94">
        <v>6005635</v>
      </c>
      <c r="B1499" s="93" t="s">
        <v>1478</v>
      </c>
      <c r="C1499" s="144">
        <v>74</v>
      </c>
      <c r="D1499" s="93" t="s">
        <v>20</v>
      </c>
      <c r="E1499" s="93" t="s">
        <v>59</v>
      </c>
      <c r="F1499" s="93">
        <v>90</v>
      </c>
      <c r="G1499" s="93">
        <v>18</v>
      </c>
      <c r="H1499" s="93">
        <v>966.35</v>
      </c>
      <c r="I1499" s="88">
        <f>VLOOKUP(D1499,'MHO-Analyse'!$C$2:$D$11,2,TRUE)</f>
        <v>190</v>
      </c>
      <c r="J1499" s="88">
        <f t="shared" si="23"/>
        <v>3.9055555555555554</v>
      </c>
    </row>
    <row r="1500" spans="1:10" x14ac:dyDescent="0.2">
      <c r="A1500" s="94">
        <v>7010988</v>
      </c>
      <c r="B1500" s="93" t="s">
        <v>1479</v>
      </c>
      <c r="C1500" s="144">
        <v>74</v>
      </c>
      <c r="D1500" s="93" t="s">
        <v>82</v>
      </c>
      <c r="E1500" s="93" t="s">
        <v>59</v>
      </c>
      <c r="F1500" s="93">
        <v>41.38</v>
      </c>
      <c r="G1500" s="93">
        <v>8</v>
      </c>
      <c r="H1500" s="93">
        <v>1133.18</v>
      </c>
      <c r="I1500" s="88">
        <f>VLOOKUP(D1500,'MHO-Analyse'!$C$2:$D$11,2,TRUE)</f>
        <v>228</v>
      </c>
      <c r="J1500" s="88">
        <f t="shared" si="23"/>
        <v>4.6866666666666665</v>
      </c>
    </row>
    <row r="1501" spans="1:10" x14ac:dyDescent="0.2">
      <c r="A1501" s="94">
        <v>7513013</v>
      </c>
      <c r="B1501" s="93" t="s">
        <v>1480</v>
      </c>
      <c r="C1501" s="144">
        <v>74</v>
      </c>
      <c r="D1501" s="93" t="s">
        <v>82</v>
      </c>
      <c r="E1501" s="93" t="s">
        <v>59</v>
      </c>
      <c r="F1501" s="93">
        <v>1.74</v>
      </c>
      <c r="G1501" s="93">
        <v>1.4</v>
      </c>
      <c r="H1501" s="93">
        <v>783.29</v>
      </c>
      <c r="I1501" s="88">
        <f>VLOOKUP(D1501,'MHO-Analyse'!$C$2:$D$11,2,TRUE)</f>
        <v>228</v>
      </c>
      <c r="J1501" s="88">
        <f t="shared" si="23"/>
        <v>4.6866666666666665</v>
      </c>
    </row>
    <row r="1502" spans="1:10" x14ac:dyDescent="0.2">
      <c r="A1502" s="94">
        <v>8020506</v>
      </c>
      <c r="B1502" s="93" t="s">
        <v>1481</v>
      </c>
      <c r="C1502" s="144">
        <v>74</v>
      </c>
      <c r="D1502" s="93" t="s">
        <v>20</v>
      </c>
      <c r="E1502" s="93" t="s">
        <v>59</v>
      </c>
      <c r="F1502" s="93">
        <v>58.66</v>
      </c>
      <c r="G1502" s="93">
        <v>11.46</v>
      </c>
      <c r="H1502" s="93">
        <v>2889.63</v>
      </c>
      <c r="I1502" s="88">
        <f>VLOOKUP(D1502,'MHO-Analyse'!$C$2:$D$11,2,TRUE)</f>
        <v>190</v>
      </c>
      <c r="J1502" s="88">
        <f t="shared" si="23"/>
        <v>3.9055555555555554</v>
      </c>
    </row>
    <row r="1503" spans="1:10" x14ac:dyDescent="0.2">
      <c r="A1503" s="94">
        <v>1210566</v>
      </c>
      <c r="B1503" s="93" t="s">
        <v>1482</v>
      </c>
      <c r="C1503" s="144">
        <v>73</v>
      </c>
      <c r="D1503" s="93" t="s">
        <v>79</v>
      </c>
      <c r="E1503" s="93" t="s">
        <v>32</v>
      </c>
      <c r="F1503" s="93">
        <v>23.77</v>
      </c>
      <c r="G1503" s="93">
        <v>17.2</v>
      </c>
      <c r="H1503" s="93">
        <v>505.46</v>
      </c>
      <c r="I1503" s="88">
        <f>VLOOKUP(D1503,'MHO-Analyse'!$C$2:$D$11,2,TRUE)</f>
        <v>380</v>
      </c>
      <c r="J1503" s="88">
        <f t="shared" si="23"/>
        <v>7.7055555555555557</v>
      </c>
    </row>
    <row r="1504" spans="1:10" x14ac:dyDescent="0.2">
      <c r="A1504" s="94">
        <v>2042009</v>
      </c>
      <c r="B1504" s="93" t="s">
        <v>1483</v>
      </c>
      <c r="C1504" s="144">
        <v>73</v>
      </c>
      <c r="D1504" s="93" t="s">
        <v>16</v>
      </c>
      <c r="E1504" s="93" t="s">
        <v>59</v>
      </c>
      <c r="F1504" s="93">
        <v>50.49</v>
      </c>
      <c r="G1504" s="93">
        <v>29</v>
      </c>
      <c r="H1504" s="93">
        <v>2341.65</v>
      </c>
      <c r="I1504" s="88">
        <f>VLOOKUP(D1504,'MHO-Analyse'!$C$2:$D$11,2,TRUE)</f>
        <v>304</v>
      </c>
      <c r="J1504" s="88">
        <f t="shared" si="23"/>
        <v>6.1644444444444444</v>
      </c>
    </row>
    <row r="1505" spans="1:10" x14ac:dyDescent="0.2">
      <c r="A1505" s="94">
        <v>2064455</v>
      </c>
      <c r="B1505" s="93" t="s">
        <v>1484</v>
      </c>
      <c r="C1505" s="144">
        <v>73</v>
      </c>
      <c r="D1505" s="93" t="s">
        <v>16</v>
      </c>
      <c r="E1505" s="93" t="s">
        <v>59</v>
      </c>
      <c r="F1505" s="93">
        <v>12.7</v>
      </c>
      <c r="G1505" s="93">
        <v>15</v>
      </c>
      <c r="H1505" s="93">
        <v>1010.78</v>
      </c>
      <c r="I1505" s="88">
        <f>VLOOKUP(D1505,'MHO-Analyse'!$C$2:$D$11,2,TRUE)</f>
        <v>304</v>
      </c>
      <c r="J1505" s="88">
        <f t="shared" si="23"/>
        <v>6.1644444444444444</v>
      </c>
    </row>
    <row r="1506" spans="1:10" x14ac:dyDescent="0.2">
      <c r="A1506" s="94">
        <v>2211436</v>
      </c>
      <c r="B1506" s="93" t="s">
        <v>1436</v>
      </c>
      <c r="C1506" s="144">
        <v>73</v>
      </c>
      <c r="D1506" s="93" t="s">
        <v>41</v>
      </c>
      <c r="E1506" s="93" t="s">
        <v>59</v>
      </c>
      <c r="F1506" s="93">
        <v>6.79</v>
      </c>
      <c r="G1506" s="93">
        <v>0.61</v>
      </c>
      <c r="H1506" s="93">
        <v>55.25</v>
      </c>
      <c r="I1506" s="88">
        <f>VLOOKUP(D1506,'MHO-Analyse'!$C$2:$D$11,2,TRUE)</f>
        <v>205.2</v>
      </c>
      <c r="J1506" s="88">
        <f t="shared" si="23"/>
        <v>4.1609999999999996</v>
      </c>
    </row>
    <row r="1507" spans="1:10" x14ac:dyDescent="0.2">
      <c r="A1507" s="94">
        <v>3025882</v>
      </c>
      <c r="B1507" s="93" t="s">
        <v>1485</v>
      </c>
      <c r="C1507" s="144">
        <v>73</v>
      </c>
      <c r="D1507" s="93" t="s">
        <v>41</v>
      </c>
      <c r="E1507" s="93" t="s">
        <v>59</v>
      </c>
      <c r="F1507" s="93">
        <v>5.5</v>
      </c>
      <c r="G1507" s="93">
        <v>0.32</v>
      </c>
      <c r="H1507" s="93">
        <v>155.99</v>
      </c>
      <c r="I1507" s="88">
        <f>VLOOKUP(D1507,'MHO-Analyse'!$C$2:$D$11,2,TRUE)</f>
        <v>205.2</v>
      </c>
      <c r="J1507" s="88">
        <f t="shared" si="23"/>
        <v>4.1609999999999996</v>
      </c>
    </row>
    <row r="1508" spans="1:10" x14ac:dyDescent="0.2">
      <c r="A1508" s="94">
        <v>3476528</v>
      </c>
      <c r="B1508" s="93" t="s">
        <v>1486</v>
      </c>
      <c r="C1508" s="144">
        <v>73</v>
      </c>
      <c r="D1508" s="93" t="s">
        <v>16</v>
      </c>
      <c r="E1508" s="93" t="s">
        <v>65</v>
      </c>
      <c r="F1508" s="93">
        <v>0.67</v>
      </c>
      <c r="G1508" s="93">
        <v>0.48</v>
      </c>
      <c r="H1508" s="93">
        <v>10.48</v>
      </c>
      <c r="I1508" s="88">
        <f>VLOOKUP(D1508,'MHO-Analyse'!$C$2:$D$11,2,TRUE)</f>
        <v>304</v>
      </c>
      <c r="J1508" s="88">
        <f t="shared" si="23"/>
        <v>6.1644444444444444</v>
      </c>
    </row>
    <row r="1509" spans="1:10" x14ac:dyDescent="0.2">
      <c r="A1509" s="94">
        <v>3484851</v>
      </c>
      <c r="B1509" s="93" t="s">
        <v>1487</v>
      </c>
      <c r="C1509" s="144">
        <v>73</v>
      </c>
      <c r="D1509" s="93" t="s">
        <v>16</v>
      </c>
      <c r="E1509" s="93" t="s">
        <v>65</v>
      </c>
      <c r="F1509" s="93">
        <v>22.34</v>
      </c>
      <c r="G1509" s="93">
        <v>1.73</v>
      </c>
      <c r="H1509" s="93">
        <v>65.34</v>
      </c>
      <c r="I1509" s="88">
        <f>VLOOKUP(D1509,'MHO-Analyse'!$C$2:$D$11,2,TRUE)</f>
        <v>304</v>
      </c>
      <c r="J1509" s="88">
        <f t="shared" si="23"/>
        <v>6.1644444444444444</v>
      </c>
    </row>
    <row r="1510" spans="1:10" x14ac:dyDescent="0.2">
      <c r="A1510" s="94">
        <v>7011517</v>
      </c>
      <c r="B1510" s="93" t="s">
        <v>1488</v>
      </c>
      <c r="C1510" s="144">
        <v>73</v>
      </c>
      <c r="D1510" s="93" t="s">
        <v>82</v>
      </c>
      <c r="E1510" s="93" t="s">
        <v>32</v>
      </c>
      <c r="F1510" s="93">
        <v>216.22</v>
      </c>
      <c r="G1510" s="93">
        <v>23</v>
      </c>
      <c r="H1510" s="93">
        <v>2504.48</v>
      </c>
      <c r="I1510" s="88">
        <f>VLOOKUP(D1510,'MHO-Analyse'!$C$2:$D$11,2,TRUE)</f>
        <v>228</v>
      </c>
      <c r="J1510" s="88">
        <f t="shared" si="23"/>
        <v>4.6233333333333331</v>
      </c>
    </row>
    <row r="1511" spans="1:10" x14ac:dyDescent="0.2">
      <c r="A1511" s="94">
        <v>7011556</v>
      </c>
      <c r="B1511" s="93" t="s">
        <v>1489</v>
      </c>
      <c r="C1511" s="144">
        <v>73</v>
      </c>
      <c r="D1511" s="93" t="s">
        <v>82</v>
      </c>
      <c r="E1511" s="93" t="s">
        <v>65</v>
      </c>
      <c r="F1511" s="93">
        <v>41.5</v>
      </c>
      <c r="G1511" s="93">
        <v>15</v>
      </c>
      <c r="H1511" s="93">
        <v>1314.99</v>
      </c>
      <c r="I1511" s="88">
        <f>VLOOKUP(D1511,'MHO-Analyse'!$C$2:$D$11,2,TRUE)</f>
        <v>228</v>
      </c>
      <c r="J1511" s="88">
        <f t="shared" si="23"/>
        <v>4.6233333333333331</v>
      </c>
    </row>
    <row r="1512" spans="1:10" x14ac:dyDescent="0.2">
      <c r="A1512" s="94">
        <v>9253479</v>
      </c>
      <c r="B1512" s="93" t="s">
        <v>1490</v>
      </c>
      <c r="C1512" s="144">
        <v>73</v>
      </c>
      <c r="D1512" s="93" t="s">
        <v>12</v>
      </c>
      <c r="E1512" s="93" t="s">
        <v>32</v>
      </c>
      <c r="F1512" s="93">
        <v>0.65</v>
      </c>
      <c r="G1512" s="93">
        <v>0.6</v>
      </c>
      <c r="H1512" s="93">
        <v>29.24</v>
      </c>
      <c r="I1512" s="88">
        <f>VLOOKUP(D1512,'MHO-Analyse'!$C$2:$D$11,2,TRUE)</f>
        <v>254.6</v>
      </c>
      <c r="J1512" s="88">
        <f t="shared" si="23"/>
        <v>5.1627222222222224</v>
      </c>
    </row>
    <row r="1513" spans="1:10" x14ac:dyDescent="0.2">
      <c r="A1513" s="94">
        <v>9253627</v>
      </c>
      <c r="B1513" s="93" t="s">
        <v>1491</v>
      </c>
      <c r="C1513" s="144">
        <v>73</v>
      </c>
      <c r="D1513" s="93" t="s">
        <v>12</v>
      </c>
      <c r="E1513" s="93" t="s">
        <v>65</v>
      </c>
      <c r="F1513" s="93">
        <v>0.96</v>
      </c>
      <c r="G1513" s="93">
        <v>1.55</v>
      </c>
      <c r="H1513" s="93">
        <v>51.39</v>
      </c>
      <c r="I1513" s="88">
        <f>VLOOKUP(D1513,'MHO-Analyse'!$C$2:$D$11,2,TRUE)</f>
        <v>254.6</v>
      </c>
      <c r="J1513" s="88">
        <f t="shared" si="23"/>
        <v>5.1627222222222224</v>
      </c>
    </row>
    <row r="1514" spans="1:10" x14ac:dyDescent="0.2">
      <c r="A1514" s="94">
        <v>9253921</v>
      </c>
      <c r="B1514" s="93" t="s">
        <v>1492</v>
      </c>
      <c r="C1514" s="144">
        <v>73</v>
      </c>
      <c r="D1514" s="93" t="s">
        <v>12</v>
      </c>
      <c r="E1514" s="93" t="s">
        <v>59</v>
      </c>
      <c r="F1514" s="93">
        <v>1.43</v>
      </c>
      <c r="G1514" s="93">
        <v>0.92</v>
      </c>
      <c r="H1514" s="93">
        <v>114.28</v>
      </c>
      <c r="I1514" s="88">
        <f>VLOOKUP(D1514,'MHO-Analyse'!$C$2:$D$11,2,TRUE)</f>
        <v>254.6</v>
      </c>
      <c r="J1514" s="88">
        <f t="shared" si="23"/>
        <v>5.1627222222222224</v>
      </c>
    </row>
    <row r="1515" spans="1:10" x14ac:dyDescent="0.2">
      <c r="A1515" s="94">
        <v>1065183</v>
      </c>
      <c r="B1515" s="93" t="s">
        <v>1493</v>
      </c>
      <c r="C1515" s="144">
        <v>72</v>
      </c>
      <c r="D1515" s="93" t="s">
        <v>79</v>
      </c>
      <c r="E1515" s="93" t="s">
        <v>59</v>
      </c>
      <c r="F1515" s="93">
        <v>0.38</v>
      </c>
      <c r="G1515" s="93">
        <v>0.37</v>
      </c>
      <c r="H1515" s="93">
        <v>70.3</v>
      </c>
      <c r="I1515" s="88">
        <f>VLOOKUP(D1515,'MHO-Analyse'!$C$2:$D$11,2,TRUE)</f>
        <v>380</v>
      </c>
      <c r="J1515" s="88">
        <f t="shared" si="23"/>
        <v>7.6</v>
      </c>
    </row>
    <row r="1516" spans="1:10" x14ac:dyDescent="0.2">
      <c r="A1516" s="94">
        <v>2405161</v>
      </c>
      <c r="B1516" s="93" t="s">
        <v>1494</v>
      </c>
      <c r="C1516" s="144">
        <v>72</v>
      </c>
      <c r="D1516" s="93" t="s">
        <v>20</v>
      </c>
      <c r="E1516" s="93" t="s">
        <v>59</v>
      </c>
      <c r="F1516" s="93">
        <v>156.83000000000001</v>
      </c>
      <c r="G1516" s="93">
        <v>5.82</v>
      </c>
      <c r="H1516" s="93">
        <v>2361.5500000000002</v>
      </c>
      <c r="I1516" s="88">
        <f>VLOOKUP(D1516,'MHO-Analyse'!$C$2:$D$11,2,TRUE)</f>
        <v>190</v>
      </c>
      <c r="J1516" s="88">
        <f t="shared" si="23"/>
        <v>3.8</v>
      </c>
    </row>
    <row r="1517" spans="1:10" x14ac:dyDescent="0.2">
      <c r="A1517" s="94">
        <v>3080355</v>
      </c>
      <c r="B1517" s="93" t="s">
        <v>1495</v>
      </c>
      <c r="C1517" s="144">
        <v>72</v>
      </c>
      <c r="D1517" s="93" t="s">
        <v>41</v>
      </c>
      <c r="E1517" s="93" t="s">
        <v>65</v>
      </c>
      <c r="F1517" s="93">
        <v>27.96</v>
      </c>
      <c r="G1517" s="93">
        <v>1.34</v>
      </c>
      <c r="H1517" s="93">
        <v>166.62</v>
      </c>
      <c r="I1517" s="88">
        <f>VLOOKUP(D1517,'MHO-Analyse'!$C$2:$D$11,2,TRUE)</f>
        <v>205.2</v>
      </c>
      <c r="J1517" s="88">
        <f t="shared" si="23"/>
        <v>4.1040000000000001</v>
      </c>
    </row>
    <row r="1518" spans="1:10" x14ac:dyDescent="0.2">
      <c r="A1518" s="94">
        <v>3227727</v>
      </c>
      <c r="B1518" s="93" t="s">
        <v>1496</v>
      </c>
      <c r="C1518" s="144">
        <v>72</v>
      </c>
      <c r="D1518" s="93" t="s">
        <v>41</v>
      </c>
      <c r="E1518" s="93" t="s">
        <v>59</v>
      </c>
      <c r="F1518" s="93">
        <v>318.49</v>
      </c>
      <c r="G1518" s="93">
        <v>15.04</v>
      </c>
      <c r="H1518" s="93">
        <v>2232.71</v>
      </c>
      <c r="I1518" s="88">
        <f>VLOOKUP(D1518,'MHO-Analyse'!$C$2:$D$11,2,TRUE)</f>
        <v>205.2</v>
      </c>
      <c r="J1518" s="88">
        <f t="shared" si="23"/>
        <v>4.1040000000000001</v>
      </c>
    </row>
    <row r="1519" spans="1:10" x14ac:dyDescent="0.2">
      <c r="A1519" s="94">
        <v>3356822</v>
      </c>
      <c r="B1519" s="93" t="s">
        <v>1497</v>
      </c>
      <c r="C1519" s="144">
        <v>72</v>
      </c>
      <c r="D1519" s="93" t="s">
        <v>41</v>
      </c>
      <c r="E1519" s="93" t="s">
        <v>59</v>
      </c>
      <c r="F1519" s="93">
        <v>30</v>
      </c>
      <c r="G1519" s="93">
        <v>2.12</v>
      </c>
      <c r="H1519" s="93">
        <v>706.73</v>
      </c>
      <c r="I1519" s="88">
        <f>VLOOKUP(D1519,'MHO-Analyse'!$C$2:$D$11,2,TRUE)</f>
        <v>205.2</v>
      </c>
      <c r="J1519" s="88">
        <f t="shared" si="23"/>
        <v>4.1040000000000001</v>
      </c>
    </row>
    <row r="1520" spans="1:10" x14ac:dyDescent="0.2">
      <c r="A1520" s="94">
        <v>3521059</v>
      </c>
      <c r="B1520" s="93" t="s">
        <v>1498</v>
      </c>
      <c r="C1520" s="144">
        <v>72</v>
      </c>
      <c r="D1520" s="93" t="s">
        <v>16</v>
      </c>
      <c r="E1520" s="93" t="s">
        <v>59</v>
      </c>
      <c r="F1520" s="93">
        <v>0.78</v>
      </c>
      <c r="G1520" s="93">
        <v>2.85</v>
      </c>
      <c r="H1520" s="93">
        <v>59.57</v>
      </c>
      <c r="I1520" s="88">
        <f>VLOOKUP(D1520,'MHO-Analyse'!$C$2:$D$11,2,TRUE)</f>
        <v>304</v>
      </c>
      <c r="J1520" s="88">
        <f t="shared" si="23"/>
        <v>6.08</v>
      </c>
    </row>
    <row r="1521" spans="1:10" x14ac:dyDescent="0.2">
      <c r="A1521" s="94">
        <v>4015736</v>
      </c>
      <c r="B1521" s="93" t="s">
        <v>1499</v>
      </c>
      <c r="C1521" s="144">
        <v>72</v>
      </c>
      <c r="D1521" s="93" t="s">
        <v>16</v>
      </c>
      <c r="E1521" s="93" t="s">
        <v>59</v>
      </c>
      <c r="F1521" s="93">
        <v>10.1</v>
      </c>
      <c r="G1521" s="93">
        <v>11</v>
      </c>
      <c r="H1521" s="93">
        <v>288.27999999999997</v>
      </c>
      <c r="I1521" s="88">
        <f>VLOOKUP(D1521,'MHO-Analyse'!$C$2:$D$11,2,TRUE)</f>
        <v>304</v>
      </c>
      <c r="J1521" s="88">
        <f t="shared" si="23"/>
        <v>6.08</v>
      </c>
    </row>
    <row r="1522" spans="1:10" x14ac:dyDescent="0.2">
      <c r="A1522" s="94">
        <v>5505425</v>
      </c>
      <c r="B1522" s="93" t="s">
        <v>1500</v>
      </c>
      <c r="C1522" s="144">
        <v>72</v>
      </c>
      <c r="D1522" s="93" t="s">
        <v>79</v>
      </c>
      <c r="E1522" s="93" t="s">
        <v>65</v>
      </c>
      <c r="F1522" s="93">
        <v>0.8</v>
      </c>
      <c r="G1522" s="93">
        <v>0.15</v>
      </c>
      <c r="H1522" s="93">
        <v>68.849999999999994</v>
      </c>
      <c r="I1522" s="88">
        <f>VLOOKUP(D1522,'MHO-Analyse'!$C$2:$D$11,2,TRUE)</f>
        <v>380</v>
      </c>
      <c r="J1522" s="88">
        <f t="shared" si="23"/>
        <v>7.6</v>
      </c>
    </row>
    <row r="1523" spans="1:10" x14ac:dyDescent="0.2">
      <c r="A1523" s="94">
        <v>5598662</v>
      </c>
      <c r="B1523" s="93" t="s">
        <v>1501</v>
      </c>
      <c r="C1523" s="144">
        <v>72</v>
      </c>
      <c r="D1523" s="93" t="s">
        <v>79</v>
      </c>
      <c r="E1523" s="93" t="s">
        <v>59</v>
      </c>
      <c r="F1523" s="93">
        <v>2.68</v>
      </c>
      <c r="G1523" s="93">
        <v>2</v>
      </c>
      <c r="H1523" s="93">
        <v>291.16000000000003</v>
      </c>
      <c r="I1523" s="88">
        <f>VLOOKUP(D1523,'MHO-Analyse'!$C$2:$D$11,2,TRUE)</f>
        <v>380</v>
      </c>
      <c r="J1523" s="88">
        <f t="shared" si="23"/>
        <v>7.6</v>
      </c>
    </row>
    <row r="1524" spans="1:10" x14ac:dyDescent="0.2">
      <c r="A1524" s="94">
        <v>6023634</v>
      </c>
      <c r="B1524" s="93" t="s">
        <v>1502</v>
      </c>
      <c r="C1524" s="144">
        <v>72</v>
      </c>
      <c r="D1524" s="93" t="s">
        <v>20</v>
      </c>
      <c r="E1524" s="93" t="s">
        <v>65</v>
      </c>
      <c r="F1524" s="93">
        <v>58.2</v>
      </c>
      <c r="G1524" s="93">
        <v>13</v>
      </c>
      <c r="H1524" s="93">
        <v>576.41</v>
      </c>
      <c r="I1524" s="88">
        <f>VLOOKUP(D1524,'MHO-Analyse'!$C$2:$D$11,2,TRUE)</f>
        <v>190</v>
      </c>
      <c r="J1524" s="88">
        <f t="shared" si="23"/>
        <v>3.8</v>
      </c>
    </row>
    <row r="1525" spans="1:10" x14ac:dyDescent="0.2">
      <c r="A1525" s="94">
        <v>7013027</v>
      </c>
      <c r="B1525" s="93" t="s">
        <v>1503</v>
      </c>
      <c r="C1525" s="144">
        <v>72</v>
      </c>
      <c r="D1525" s="93" t="s">
        <v>82</v>
      </c>
      <c r="E1525" s="93" t="s">
        <v>59</v>
      </c>
      <c r="F1525" s="93">
        <v>97.5</v>
      </c>
      <c r="G1525" s="93">
        <v>13.5</v>
      </c>
      <c r="H1525" s="93">
        <v>1412.07</v>
      </c>
      <c r="I1525" s="88">
        <f>VLOOKUP(D1525,'MHO-Analyse'!$C$2:$D$11,2,TRUE)</f>
        <v>228</v>
      </c>
      <c r="J1525" s="88">
        <f t="shared" si="23"/>
        <v>4.5599999999999996</v>
      </c>
    </row>
    <row r="1526" spans="1:10" x14ac:dyDescent="0.2">
      <c r="A1526" s="94">
        <v>8013546</v>
      </c>
      <c r="B1526" s="93" t="s">
        <v>1504</v>
      </c>
      <c r="C1526" s="144">
        <v>72</v>
      </c>
      <c r="D1526" s="93" t="s">
        <v>20</v>
      </c>
      <c r="E1526" s="93" t="s">
        <v>32</v>
      </c>
      <c r="F1526" s="93">
        <v>133.6</v>
      </c>
      <c r="G1526" s="93">
        <v>15</v>
      </c>
      <c r="H1526" s="93">
        <v>3988.6</v>
      </c>
      <c r="I1526" s="88">
        <f>VLOOKUP(D1526,'MHO-Analyse'!$C$2:$D$11,2,TRUE)</f>
        <v>190</v>
      </c>
      <c r="J1526" s="88">
        <f t="shared" si="23"/>
        <v>3.8</v>
      </c>
    </row>
    <row r="1527" spans="1:10" x14ac:dyDescent="0.2">
      <c r="A1527" s="94">
        <v>9253686</v>
      </c>
      <c r="B1527" s="93" t="s">
        <v>1505</v>
      </c>
      <c r="C1527" s="144">
        <v>72</v>
      </c>
      <c r="D1527" s="93" t="s">
        <v>12</v>
      </c>
      <c r="E1527" s="93" t="s">
        <v>32</v>
      </c>
      <c r="F1527" s="93">
        <v>0.36</v>
      </c>
      <c r="G1527" s="93">
        <v>0.77</v>
      </c>
      <c r="H1527" s="93">
        <v>65.16</v>
      </c>
      <c r="I1527" s="88">
        <f>VLOOKUP(D1527,'MHO-Analyse'!$C$2:$D$11,2,TRUE)</f>
        <v>254.6</v>
      </c>
      <c r="J1527" s="88">
        <f t="shared" si="23"/>
        <v>5.0920000000000005</v>
      </c>
    </row>
    <row r="1528" spans="1:10" x14ac:dyDescent="0.2">
      <c r="A1528" s="94">
        <v>9816646</v>
      </c>
      <c r="B1528" s="93" t="s">
        <v>1506</v>
      </c>
      <c r="C1528" s="144">
        <v>72</v>
      </c>
      <c r="D1528" s="93" t="s">
        <v>16</v>
      </c>
      <c r="E1528" s="93" t="s">
        <v>65</v>
      </c>
      <c r="F1528" s="93">
        <v>3.54</v>
      </c>
      <c r="G1528" s="93">
        <v>0.6</v>
      </c>
      <c r="H1528" s="93">
        <v>14.72</v>
      </c>
      <c r="I1528" s="88">
        <f>VLOOKUP(D1528,'MHO-Analyse'!$C$2:$D$11,2,TRUE)</f>
        <v>304</v>
      </c>
      <c r="J1528" s="88">
        <f t="shared" si="23"/>
        <v>6.08</v>
      </c>
    </row>
    <row r="1529" spans="1:10" x14ac:dyDescent="0.2">
      <c r="A1529" s="94">
        <v>2006386</v>
      </c>
      <c r="B1529" s="93" t="s">
        <v>1507</v>
      </c>
      <c r="C1529" s="144">
        <v>71</v>
      </c>
      <c r="D1529" s="93" t="s">
        <v>12</v>
      </c>
      <c r="E1529" s="93" t="s">
        <v>32</v>
      </c>
      <c r="F1529" s="93">
        <v>2.66</v>
      </c>
      <c r="G1529" s="93">
        <v>0.45</v>
      </c>
      <c r="H1529" s="93">
        <v>812.45</v>
      </c>
      <c r="I1529" s="88">
        <f>VLOOKUP(D1529,'MHO-Analyse'!$C$2:$D$11,2,TRUE)</f>
        <v>254.6</v>
      </c>
      <c r="J1529" s="88">
        <f t="shared" si="23"/>
        <v>5.0212777777777777</v>
      </c>
    </row>
    <row r="1530" spans="1:10" x14ac:dyDescent="0.2">
      <c r="A1530" s="94">
        <v>2041384</v>
      </c>
      <c r="B1530" s="93" t="s">
        <v>1508</v>
      </c>
      <c r="C1530" s="144">
        <v>71</v>
      </c>
      <c r="D1530" s="93" t="s">
        <v>16</v>
      </c>
      <c r="E1530" s="93" t="s">
        <v>59</v>
      </c>
      <c r="F1530" s="93">
        <v>17.25</v>
      </c>
      <c r="G1530" s="93">
        <v>14.8</v>
      </c>
      <c r="H1530" s="93">
        <v>1298.6400000000001</v>
      </c>
      <c r="I1530" s="88">
        <f>VLOOKUP(D1530,'MHO-Analyse'!$C$2:$D$11,2,TRUE)</f>
        <v>304</v>
      </c>
      <c r="J1530" s="88">
        <f t="shared" si="23"/>
        <v>5.9955555555555557</v>
      </c>
    </row>
    <row r="1531" spans="1:10" x14ac:dyDescent="0.2">
      <c r="A1531" s="94">
        <v>3074644</v>
      </c>
      <c r="B1531" s="93" t="s">
        <v>1509</v>
      </c>
      <c r="C1531" s="144">
        <v>71</v>
      </c>
      <c r="D1531" s="93" t="s">
        <v>41</v>
      </c>
      <c r="E1531" s="93" t="s">
        <v>59</v>
      </c>
      <c r="F1531" s="93">
        <v>36.75</v>
      </c>
      <c r="G1531" s="93">
        <v>2.62</v>
      </c>
      <c r="H1531" s="93">
        <v>502.51</v>
      </c>
      <c r="I1531" s="88">
        <f>VLOOKUP(D1531,'MHO-Analyse'!$C$2:$D$11,2,TRUE)</f>
        <v>205.2</v>
      </c>
      <c r="J1531" s="88">
        <f t="shared" si="23"/>
        <v>4.0469999999999997</v>
      </c>
    </row>
    <row r="1532" spans="1:10" x14ac:dyDescent="0.2">
      <c r="A1532" s="94">
        <v>3484198</v>
      </c>
      <c r="B1532" s="93" t="s">
        <v>1510</v>
      </c>
      <c r="C1532" s="144">
        <v>71</v>
      </c>
      <c r="D1532" s="93" t="s">
        <v>16</v>
      </c>
      <c r="E1532" s="93" t="s">
        <v>65</v>
      </c>
      <c r="F1532" s="93">
        <v>22.34</v>
      </c>
      <c r="G1532" s="93">
        <v>2.08</v>
      </c>
      <c r="H1532" s="93">
        <v>68.25</v>
      </c>
      <c r="I1532" s="88">
        <f>VLOOKUP(D1532,'MHO-Analyse'!$C$2:$D$11,2,TRUE)</f>
        <v>304</v>
      </c>
      <c r="J1532" s="88">
        <f t="shared" si="23"/>
        <v>5.9955555555555557</v>
      </c>
    </row>
    <row r="1533" spans="1:10" x14ac:dyDescent="0.2">
      <c r="A1533" s="94">
        <v>5521317</v>
      </c>
      <c r="B1533" s="93" t="s">
        <v>178</v>
      </c>
      <c r="C1533" s="144">
        <v>71</v>
      </c>
      <c r="D1533" s="93" t="s">
        <v>79</v>
      </c>
      <c r="E1533" s="93" t="s">
        <v>32</v>
      </c>
      <c r="F1533" s="93">
        <v>13.82</v>
      </c>
      <c r="G1533" s="93">
        <v>5.7</v>
      </c>
      <c r="H1533" s="93">
        <v>372.04</v>
      </c>
      <c r="I1533" s="88">
        <f>VLOOKUP(D1533,'MHO-Analyse'!$C$2:$D$11,2,TRUE)</f>
        <v>380</v>
      </c>
      <c r="J1533" s="88">
        <f t="shared" si="23"/>
        <v>7.4944444444444445</v>
      </c>
    </row>
    <row r="1534" spans="1:10" x14ac:dyDescent="0.2">
      <c r="A1534" s="94">
        <v>6090266</v>
      </c>
      <c r="B1534" s="93" t="s">
        <v>1511</v>
      </c>
      <c r="C1534" s="144">
        <v>71</v>
      </c>
      <c r="D1534" s="93" t="s">
        <v>82</v>
      </c>
      <c r="E1534" s="93" t="s">
        <v>65</v>
      </c>
      <c r="F1534" s="93">
        <v>116.13</v>
      </c>
      <c r="G1534" s="93">
        <v>23</v>
      </c>
      <c r="H1534" s="93">
        <v>1885.68</v>
      </c>
      <c r="I1534" s="88">
        <f>VLOOKUP(D1534,'MHO-Analyse'!$C$2:$D$11,2,TRUE)</f>
        <v>228</v>
      </c>
      <c r="J1534" s="88">
        <f t="shared" si="23"/>
        <v>4.496666666666667</v>
      </c>
    </row>
    <row r="1535" spans="1:10" x14ac:dyDescent="0.2">
      <c r="A1535" s="94">
        <v>7011219</v>
      </c>
      <c r="B1535" s="93" t="s">
        <v>1512</v>
      </c>
      <c r="C1535" s="144">
        <v>71</v>
      </c>
      <c r="D1535" s="93" t="s">
        <v>82</v>
      </c>
      <c r="E1535" s="93" t="s">
        <v>65</v>
      </c>
      <c r="F1535" s="93">
        <v>106.2</v>
      </c>
      <c r="G1535" s="93">
        <v>17.899999999999999</v>
      </c>
      <c r="H1535" s="93">
        <v>1021.01</v>
      </c>
      <c r="I1535" s="88">
        <f>VLOOKUP(D1535,'MHO-Analyse'!$C$2:$D$11,2,TRUE)</f>
        <v>228</v>
      </c>
      <c r="J1535" s="88">
        <f t="shared" si="23"/>
        <v>4.496666666666667</v>
      </c>
    </row>
    <row r="1536" spans="1:10" x14ac:dyDescent="0.2">
      <c r="A1536" s="94">
        <v>8362657</v>
      </c>
      <c r="B1536" s="93" t="s">
        <v>1513</v>
      </c>
      <c r="C1536" s="144">
        <v>71</v>
      </c>
      <c r="D1536" s="93" t="s">
        <v>20</v>
      </c>
      <c r="E1536" s="93" t="s">
        <v>59</v>
      </c>
      <c r="F1536" s="93">
        <v>1.1599999999999999</v>
      </c>
      <c r="G1536" s="93">
        <v>0.86</v>
      </c>
      <c r="H1536" s="93">
        <v>419.7</v>
      </c>
      <c r="I1536" s="88">
        <f>VLOOKUP(D1536,'MHO-Analyse'!$C$2:$D$11,2,TRUE)</f>
        <v>190</v>
      </c>
      <c r="J1536" s="88">
        <f t="shared" si="23"/>
        <v>3.7472222222222222</v>
      </c>
    </row>
    <row r="1537" spans="1:10" x14ac:dyDescent="0.2">
      <c r="A1537" s="94">
        <v>8370325</v>
      </c>
      <c r="B1537" s="93" t="s">
        <v>1514</v>
      </c>
      <c r="C1537" s="144">
        <v>71</v>
      </c>
      <c r="D1537" s="93" t="s">
        <v>20</v>
      </c>
      <c r="E1537" s="93" t="s">
        <v>32</v>
      </c>
      <c r="F1537" s="93">
        <v>7.7</v>
      </c>
      <c r="G1537" s="93">
        <v>0.9</v>
      </c>
      <c r="H1537" s="93">
        <v>118.1</v>
      </c>
      <c r="I1537" s="88">
        <f>VLOOKUP(D1537,'MHO-Analyse'!$C$2:$D$11,2,TRUE)</f>
        <v>190</v>
      </c>
      <c r="J1537" s="88">
        <f t="shared" si="23"/>
        <v>3.7472222222222222</v>
      </c>
    </row>
    <row r="1538" spans="1:10" x14ac:dyDescent="0.2">
      <c r="A1538" s="94">
        <v>9253578</v>
      </c>
      <c r="B1538" s="93" t="s">
        <v>1515</v>
      </c>
      <c r="C1538" s="144">
        <v>71</v>
      </c>
      <c r="D1538" s="93" t="s">
        <v>12</v>
      </c>
      <c r="E1538" s="93" t="s">
        <v>59</v>
      </c>
      <c r="F1538" s="93">
        <v>0.98</v>
      </c>
      <c r="G1538" s="93">
        <v>1.47</v>
      </c>
      <c r="H1538" s="93">
        <v>95.57</v>
      </c>
      <c r="I1538" s="88">
        <f>VLOOKUP(D1538,'MHO-Analyse'!$C$2:$D$11,2,TRUE)</f>
        <v>254.6</v>
      </c>
      <c r="J1538" s="88">
        <f t="shared" ref="J1538:J1601" si="24">(C1538*I1538)/3600</f>
        <v>5.0212777777777777</v>
      </c>
    </row>
    <row r="1539" spans="1:10" x14ac:dyDescent="0.2">
      <c r="A1539" s="94">
        <v>9253922</v>
      </c>
      <c r="B1539" s="93" t="s">
        <v>1516</v>
      </c>
      <c r="C1539" s="144">
        <v>71</v>
      </c>
      <c r="D1539" s="93" t="s">
        <v>12</v>
      </c>
      <c r="E1539" s="93" t="s">
        <v>59</v>
      </c>
      <c r="F1539" s="93">
        <v>1.59</v>
      </c>
      <c r="G1539" s="93">
        <v>1.1000000000000001</v>
      </c>
      <c r="H1539" s="93">
        <v>145.91</v>
      </c>
      <c r="I1539" s="88">
        <f>VLOOKUP(D1539,'MHO-Analyse'!$C$2:$D$11,2,TRUE)</f>
        <v>254.6</v>
      </c>
      <c r="J1539" s="88">
        <f t="shared" si="24"/>
        <v>5.0212777777777777</v>
      </c>
    </row>
    <row r="1540" spans="1:10" x14ac:dyDescent="0.2">
      <c r="A1540" s="94">
        <v>9254981</v>
      </c>
      <c r="B1540" s="93" t="s">
        <v>1517</v>
      </c>
      <c r="C1540" s="144">
        <v>71</v>
      </c>
      <c r="D1540" s="93" t="s">
        <v>12</v>
      </c>
      <c r="E1540" s="93" t="s">
        <v>59</v>
      </c>
      <c r="F1540" s="93">
        <v>4.3</v>
      </c>
      <c r="G1540" s="93">
        <v>6.2</v>
      </c>
      <c r="H1540" s="93">
        <v>468.24</v>
      </c>
      <c r="I1540" s="88">
        <f>VLOOKUP(D1540,'MHO-Analyse'!$C$2:$D$11,2,TRUE)</f>
        <v>254.6</v>
      </c>
      <c r="J1540" s="88">
        <f t="shared" si="24"/>
        <v>5.0212777777777777</v>
      </c>
    </row>
    <row r="1541" spans="1:10" x14ac:dyDescent="0.2">
      <c r="A1541" s="94">
        <v>9835809</v>
      </c>
      <c r="B1541" s="93" t="s">
        <v>1518</v>
      </c>
      <c r="C1541" s="144">
        <v>71</v>
      </c>
      <c r="D1541" s="93" t="s">
        <v>16</v>
      </c>
      <c r="E1541" s="93" t="s">
        <v>32</v>
      </c>
      <c r="F1541" s="93">
        <v>292</v>
      </c>
      <c r="G1541" s="93">
        <v>8.9</v>
      </c>
      <c r="H1541" s="93">
        <v>1452.42</v>
      </c>
      <c r="I1541" s="88">
        <f>VLOOKUP(D1541,'MHO-Analyse'!$C$2:$D$11,2,TRUE)</f>
        <v>304</v>
      </c>
      <c r="J1541" s="88">
        <f t="shared" si="24"/>
        <v>5.9955555555555557</v>
      </c>
    </row>
    <row r="1542" spans="1:10" x14ac:dyDescent="0.2">
      <c r="A1542" s="94">
        <v>2005559</v>
      </c>
      <c r="B1542" s="93" t="s">
        <v>1519</v>
      </c>
      <c r="C1542" s="144">
        <v>70</v>
      </c>
      <c r="D1542" s="93" t="s">
        <v>12</v>
      </c>
      <c r="E1542" s="93" t="s">
        <v>65</v>
      </c>
      <c r="F1542" s="93">
        <v>17.190000000000001</v>
      </c>
      <c r="G1542" s="93">
        <v>10.54</v>
      </c>
      <c r="H1542" s="93">
        <v>751.51</v>
      </c>
      <c r="I1542" s="88">
        <f>VLOOKUP(D1542,'MHO-Analyse'!$C$2:$D$11,2,TRUE)</f>
        <v>254.6</v>
      </c>
      <c r="J1542" s="88">
        <f t="shared" si="24"/>
        <v>4.9505555555555558</v>
      </c>
    </row>
    <row r="1543" spans="1:10" x14ac:dyDescent="0.2">
      <c r="A1543" s="94">
        <v>3100666</v>
      </c>
      <c r="B1543" s="93" t="s">
        <v>1520</v>
      </c>
      <c r="C1543" s="144">
        <v>70</v>
      </c>
      <c r="D1543" s="93" t="s">
        <v>41</v>
      </c>
      <c r="E1543" s="93" t="s">
        <v>59</v>
      </c>
      <c r="F1543" s="93">
        <v>100</v>
      </c>
      <c r="G1543" s="93">
        <v>3.9</v>
      </c>
      <c r="H1543" s="93">
        <v>579.32000000000005</v>
      </c>
      <c r="I1543" s="88">
        <f>VLOOKUP(D1543,'MHO-Analyse'!$C$2:$D$11,2,TRUE)</f>
        <v>205.2</v>
      </c>
      <c r="J1543" s="88">
        <f t="shared" si="24"/>
        <v>3.99</v>
      </c>
    </row>
    <row r="1544" spans="1:10" x14ac:dyDescent="0.2">
      <c r="A1544" s="94">
        <v>3227729</v>
      </c>
      <c r="B1544" s="93" t="s">
        <v>1521</v>
      </c>
      <c r="C1544" s="144">
        <v>70</v>
      </c>
      <c r="D1544" s="93" t="s">
        <v>41</v>
      </c>
      <c r="E1544" s="93" t="s">
        <v>59</v>
      </c>
      <c r="F1544" s="93">
        <v>336.34</v>
      </c>
      <c r="G1544" s="93">
        <v>16.399999999999999</v>
      </c>
      <c r="H1544" s="93">
        <v>2584.46</v>
      </c>
      <c r="I1544" s="88">
        <f>VLOOKUP(D1544,'MHO-Analyse'!$C$2:$D$11,2,TRUE)</f>
        <v>205.2</v>
      </c>
      <c r="J1544" s="88">
        <f t="shared" si="24"/>
        <v>3.99</v>
      </c>
    </row>
    <row r="1545" spans="1:10" x14ac:dyDescent="0.2">
      <c r="A1545" s="94">
        <v>3302402</v>
      </c>
      <c r="B1545" s="93" t="s">
        <v>1522</v>
      </c>
      <c r="C1545" s="144">
        <v>70</v>
      </c>
      <c r="D1545" s="93" t="s">
        <v>9</v>
      </c>
      <c r="E1545" s="93" t="s">
        <v>32</v>
      </c>
      <c r="F1545" s="93">
        <v>40</v>
      </c>
      <c r="G1545" s="93">
        <v>40</v>
      </c>
      <c r="H1545" s="93">
        <v>1263.7</v>
      </c>
      <c r="I1545" s="88">
        <f>VLOOKUP(D1545,'MHO-Analyse'!$C$2:$D$11,2,TRUE)</f>
        <v>380</v>
      </c>
      <c r="J1545" s="88">
        <f t="shared" si="24"/>
        <v>7.3888888888888893</v>
      </c>
    </row>
    <row r="1546" spans="1:10" x14ac:dyDescent="0.2">
      <c r="A1546" s="94">
        <v>3354853</v>
      </c>
      <c r="B1546" s="93" t="s">
        <v>1523</v>
      </c>
      <c r="C1546" s="144">
        <v>70</v>
      </c>
      <c r="D1546" s="93" t="s">
        <v>16</v>
      </c>
      <c r="E1546" s="93" t="s">
        <v>59</v>
      </c>
      <c r="F1546" s="93">
        <v>3</v>
      </c>
      <c r="G1546" s="93">
        <v>3.5</v>
      </c>
      <c r="H1546" s="93">
        <v>770.91</v>
      </c>
      <c r="I1546" s="88">
        <f>VLOOKUP(D1546,'MHO-Analyse'!$C$2:$D$11,2,TRUE)</f>
        <v>304</v>
      </c>
      <c r="J1546" s="88">
        <f t="shared" si="24"/>
        <v>5.9111111111111114</v>
      </c>
    </row>
    <row r="1547" spans="1:10" x14ac:dyDescent="0.2">
      <c r="A1547" s="94">
        <v>3401877</v>
      </c>
      <c r="B1547" s="93" t="s">
        <v>1269</v>
      </c>
      <c r="C1547" s="144">
        <v>70</v>
      </c>
      <c r="D1547" s="93" t="s">
        <v>20</v>
      </c>
      <c r="E1547" s="93" t="s">
        <v>59</v>
      </c>
      <c r="F1547" s="93">
        <v>40</v>
      </c>
      <c r="G1547" s="93">
        <v>3.6</v>
      </c>
      <c r="H1547" s="93">
        <v>2478.89</v>
      </c>
      <c r="I1547" s="88">
        <f>VLOOKUP(D1547,'MHO-Analyse'!$C$2:$D$11,2,TRUE)</f>
        <v>190</v>
      </c>
      <c r="J1547" s="88">
        <f t="shared" si="24"/>
        <v>3.6944444444444446</v>
      </c>
    </row>
    <row r="1548" spans="1:10" x14ac:dyDescent="0.2">
      <c r="A1548" s="94">
        <v>4203229</v>
      </c>
      <c r="B1548" s="93" t="s">
        <v>1524</v>
      </c>
      <c r="C1548" s="144">
        <v>70</v>
      </c>
      <c r="D1548" s="93" t="s">
        <v>41</v>
      </c>
      <c r="E1548" s="93" t="s">
        <v>65</v>
      </c>
      <c r="F1548" s="93">
        <v>0.18</v>
      </c>
      <c r="G1548" s="93">
        <v>0.47</v>
      </c>
      <c r="H1548" s="93">
        <v>254.98</v>
      </c>
      <c r="I1548" s="88">
        <f>VLOOKUP(D1548,'MHO-Analyse'!$C$2:$D$11,2,TRUE)</f>
        <v>205.2</v>
      </c>
      <c r="J1548" s="88">
        <f t="shared" si="24"/>
        <v>3.99</v>
      </c>
    </row>
    <row r="1549" spans="1:10" x14ac:dyDescent="0.2">
      <c r="A1549" s="94">
        <v>5111525</v>
      </c>
      <c r="B1549" s="93" t="s">
        <v>1525</v>
      </c>
      <c r="C1549" s="144">
        <v>70</v>
      </c>
      <c r="D1549" s="93" t="s">
        <v>20</v>
      </c>
      <c r="E1549" s="93" t="s">
        <v>32</v>
      </c>
      <c r="F1549" s="93">
        <v>1.19</v>
      </c>
      <c r="G1549" s="93">
        <v>0.18</v>
      </c>
      <c r="H1549" s="93">
        <v>15.18</v>
      </c>
      <c r="I1549" s="88">
        <f>VLOOKUP(D1549,'MHO-Analyse'!$C$2:$D$11,2,TRUE)</f>
        <v>190</v>
      </c>
      <c r="J1549" s="88">
        <f t="shared" si="24"/>
        <v>3.6944444444444446</v>
      </c>
    </row>
    <row r="1550" spans="1:10" x14ac:dyDescent="0.2">
      <c r="A1550" s="94">
        <v>6021222</v>
      </c>
      <c r="B1550" s="93" t="s">
        <v>1526</v>
      </c>
      <c r="C1550" s="144">
        <v>70</v>
      </c>
      <c r="D1550" s="93" t="s">
        <v>82</v>
      </c>
      <c r="E1550" s="93" t="s">
        <v>65</v>
      </c>
      <c r="F1550" s="93">
        <v>38.76</v>
      </c>
      <c r="G1550" s="93">
        <v>11</v>
      </c>
      <c r="H1550" s="93">
        <v>295.88</v>
      </c>
      <c r="I1550" s="88">
        <f>VLOOKUP(D1550,'MHO-Analyse'!$C$2:$D$11,2,TRUE)</f>
        <v>228</v>
      </c>
      <c r="J1550" s="88">
        <f t="shared" si="24"/>
        <v>4.4333333333333336</v>
      </c>
    </row>
    <row r="1551" spans="1:10" x14ac:dyDescent="0.2">
      <c r="A1551" s="94">
        <v>6022986</v>
      </c>
      <c r="B1551" s="93" t="s">
        <v>1527</v>
      </c>
      <c r="C1551" s="144">
        <v>70</v>
      </c>
      <c r="D1551" s="93" t="s">
        <v>20</v>
      </c>
      <c r="E1551" s="93" t="s">
        <v>59</v>
      </c>
      <c r="F1551" s="93">
        <v>259.35000000000002</v>
      </c>
      <c r="G1551" s="93">
        <v>33</v>
      </c>
      <c r="H1551" s="93">
        <v>2612.14</v>
      </c>
      <c r="I1551" s="88">
        <f>VLOOKUP(D1551,'MHO-Analyse'!$C$2:$D$11,2,TRUE)</f>
        <v>190</v>
      </c>
      <c r="J1551" s="88">
        <f t="shared" si="24"/>
        <v>3.6944444444444446</v>
      </c>
    </row>
    <row r="1552" spans="1:10" x14ac:dyDescent="0.2">
      <c r="A1552" s="94">
        <v>7010973</v>
      </c>
      <c r="B1552" s="93" t="s">
        <v>1528</v>
      </c>
      <c r="C1552" s="144">
        <v>70</v>
      </c>
      <c r="D1552" s="93" t="s">
        <v>82</v>
      </c>
      <c r="E1552" s="93" t="s">
        <v>59</v>
      </c>
      <c r="F1552" s="93">
        <v>64.33</v>
      </c>
      <c r="G1552" s="93">
        <v>20</v>
      </c>
      <c r="H1552" s="93">
        <v>1509.28</v>
      </c>
      <c r="I1552" s="88">
        <f>VLOOKUP(D1552,'MHO-Analyse'!$C$2:$D$11,2,TRUE)</f>
        <v>228</v>
      </c>
      <c r="J1552" s="88">
        <f t="shared" si="24"/>
        <v>4.4333333333333336</v>
      </c>
    </row>
    <row r="1553" spans="1:10" x14ac:dyDescent="0.2">
      <c r="A1553" s="94">
        <v>8370153</v>
      </c>
      <c r="B1553" s="93" t="s">
        <v>1529</v>
      </c>
      <c r="C1553" s="144">
        <v>70</v>
      </c>
      <c r="D1553" s="93" t="s">
        <v>20</v>
      </c>
      <c r="E1553" s="93" t="s">
        <v>32</v>
      </c>
      <c r="F1553" s="93">
        <v>261.38</v>
      </c>
      <c r="G1553" s="93">
        <v>22.6</v>
      </c>
      <c r="H1553" s="93">
        <v>2454.2800000000002</v>
      </c>
      <c r="I1553" s="88">
        <f>VLOOKUP(D1553,'MHO-Analyse'!$C$2:$D$11,2,TRUE)</f>
        <v>190</v>
      </c>
      <c r="J1553" s="88">
        <f t="shared" si="24"/>
        <v>3.6944444444444446</v>
      </c>
    </row>
    <row r="1554" spans="1:10" x14ac:dyDescent="0.2">
      <c r="A1554" s="94">
        <v>8718922</v>
      </c>
      <c r="B1554" s="93" t="s">
        <v>1530</v>
      </c>
      <c r="C1554" s="144">
        <v>70</v>
      </c>
      <c r="D1554" s="93" t="s">
        <v>20</v>
      </c>
      <c r="E1554" s="93" t="s">
        <v>32</v>
      </c>
      <c r="F1554" s="93">
        <v>168</v>
      </c>
      <c r="G1554" s="93">
        <v>24.4</v>
      </c>
      <c r="H1554" s="93">
        <v>6462.26</v>
      </c>
      <c r="I1554" s="88">
        <f>VLOOKUP(D1554,'MHO-Analyse'!$C$2:$D$11,2,TRUE)</f>
        <v>190</v>
      </c>
      <c r="J1554" s="88">
        <f t="shared" si="24"/>
        <v>3.6944444444444446</v>
      </c>
    </row>
    <row r="1555" spans="1:10" x14ac:dyDescent="0.2">
      <c r="A1555" s="94">
        <v>9253246</v>
      </c>
      <c r="B1555" s="93" t="s">
        <v>1531</v>
      </c>
      <c r="C1555" s="144">
        <v>70</v>
      </c>
      <c r="D1555" s="93" t="s">
        <v>12</v>
      </c>
      <c r="E1555" s="93" t="s">
        <v>59</v>
      </c>
      <c r="F1555" s="93">
        <v>0.83</v>
      </c>
      <c r="G1555" s="93">
        <v>0.56000000000000005</v>
      </c>
      <c r="H1555" s="93">
        <v>54.08</v>
      </c>
      <c r="I1555" s="88">
        <f>VLOOKUP(D1555,'MHO-Analyse'!$C$2:$D$11,2,TRUE)</f>
        <v>254.6</v>
      </c>
      <c r="J1555" s="88">
        <f t="shared" si="24"/>
        <v>4.9505555555555558</v>
      </c>
    </row>
    <row r="1556" spans="1:10" x14ac:dyDescent="0.2">
      <c r="A1556" s="94">
        <v>1151122</v>
      </c>
      <c r="B1556" s="93" t="s">
        <v>1532</v>
      </c>
      <c r="C1556" s="144">
        <v>69</v>
      </c>
      <c r="D1556" s="93" t="s">
        <v>9</v>
      </c>
      <c r="E1556" s="93" t="s">
        <v>32</v>
      </c>
      <c r="F1556" s="93">
        <v>34.43</v>
      </c>
      <c r="G1556" s="93">
        <v>25.72</v>
      </c>
      <c r="H1556" s="93">
        <v>520.23</v>
      </c>
      <c r="I1556" s="88">
        <f>VLOOKUP(D1556,'MHO-Analyse'!$C$2:$D$11,2,TRUE)</f>
        <v>380</v>
      </c>
      <c r="J1556" s="88">
        <f t="shared" si="24"/>
        <v>7.2833333333333332</v>
      </c>
    </row>
    <row r="1557" spans="1:10" x14ac:dyDescent="0.2">
      <c r="A1557" s="94">
        <v>1252069</v>
      </c>
      <c r="B1557" s="93" t="s">
        <v>1533</v>
      </c>
      <c r="C1557" s="144">
        <v>69</v>
      </c>
      <c r="D1557" s="93" t="s">
        <v>79</v>
      </c>
      <c r="E1557" s="93" t="s">
        <v>65</v>
      </c>
      <c r="F1557" s="93">
        <v>0.53</v>
      </c>
      <c r="G1557" s="93">
        <v>1.26</v>
      </c>
      <c r="H1557" s="93">
        <v>19.77</v>
      </c>
      <c r="I1557" s="88">
        <f>VLOOKUP(D1557,'MHO-Analyse'!$C$2:$D$11,2,TRUE)</f>
        <v>380</v>
      </c>
      <c r="J1557" s="88">
        <f t="shared" si="24"/>
        <v>7.2833333333333332</v>
      </c>
    </row>
    <row r="1558" spans="1:10" x14ac:dyDescent="0.2">
      <c r="A1558" s="94">
        <v>1258729</v>
      </c>
      <c r="B1558" s="93" t="s">
        <v>1534</v>
      </c>
      <c r="C1558" s="144">
        <v>69</v>
      </c>
      <c r="D1558" s="93" t="s">
        <v>79</v>
      </c>
      <c r="E1558" s="93" t="s">
        <v>65</v>
      </c>
      <c r="F1558" s="93">
        <v>0.21</v>
      </c>
      <c r="G1558" s="93">
        <v>1.44</v>
      </c>
      <c r="H1558" s="93">
        <v>26.49</v>
      </c>
      <c r="I1558" s="88">
        <f>VLOOKUP(D1558,'MHO-Analyse'!$C$2:$D$11,2,TRUE)</f>
        <v>380</v>
      </c>
      <c r="J1558" s="88">
        <f t="shared" si="24"/>
        <v>7.2833333333333332</v>
      </c>
    </row>
    <row r="1559" spans="1:10" x14ac:dyDescent="0.2">
      <c r="A1559" s="94">
        <v>2255205</v>
      </c>
      <c r="B1559" s="93" t="s">
        <v>1535</v>
      </c>
      <c r="C1559" s="144">
        <v>69</v>
      </c>
      <c r="D1559" s="93" t="s">
        <v>41</v>
      </c>
      <c r="E1559" s="93" t="s">
        <v>65</v>
      </c>
      <c r="F1559" s="93">
        <v>0.99</v>
      </c>
      <c r="G1559" s="93">
        <v>0.12</v>
      </c>
      <c r="H1559" s="93">
        <v>17.670000000000002</v>
      </c>
      <c r="I1559" s="88">
        <f>VLOOKUP(D1559,'MHO-Analyse'!$C$2:$D$11,2,TRUE)</f>
        <v>205.2</v>
      </c>
      <c r="J1559" s="88">
        <f t="shared" si="24"/>
        <v>3.9329999999999998</v>
      </c>
    </row>
    <row r="1560" spans="1:10" x14ac:dyDescent="0.2">
      <c r="A1560" s="94">
        <v>3025888</v>
      </c>
      <c r="B1560" s="93" t="s">
        <v>1536</v>
      </c>
      <c r="C1560" s="144">
        <v>69</v>
      </c>
      <c r="D1560" s="93" t="s">
        <v>16</v>
      </c>
      <c r="E1560" s="93" t="s">
        <v>59</v>
      </c>
      <c r="F1560" s="93">
        <v>4.7</v>
      </c>
      <c r="G1560" s="93">
        <v>0.55000000000000004</v>
      </c>
      <c r="H1560" s="93">
        <v>189.28</v>
      </c>
      <c r="I1560" s="88">
        <f>VLOOKUP(D1560,'MHO-Analyse'!$C$2:$D$11,2,TRUE)</f>
        <v>304</v>
      </c>
      <c r="J1560" s="88">
        <f t="shared" si="24"/>
        <v>5.8266666666666671</v>
      </c>
    </row>
    <row r="1561" spans="1:10" x14ac:dyDescent="0.2">
      <c r="A1561" s="94">
        <v>3326999</v>
      </c>
      <c r="B1561" s="93" t="s">
        <v>1537</v>
      </c>
      <c r="C1561" s="144">
        <v>69</v>
      </c>
      <c r="D1561" s="93" t="s">
        <v>16</v>
      </c>
      <c r="E1561" s="93" t="s">
        <v>65</v>
      </c>
      <c r="F1561" s="93">
        <v>5.09</v>
      </c>
      <c r="G1561" s="93">
        <v>6.04</v>
      </c>
      <c r="H1561" s="93">
        <v>774.37</v>
      </c>
      <c r="I1561" s="88">
        <f>VLOOKUP(D1561,'MHO-Analyse'!$C$2:$D$11,2,TRUE)</f>
        <v>304</v>
      </c>
      <c r="J1561" s="88">
        <f t="shared" si="24"/>
        <v>5.8266666666666671</v>
      </c>
    </row>
    <row r="1562" spans="1:10" x14ac:dyDescent="0.2">
      <c r="A1562" s="94">
        <v>3356814</v>
      </c>
      <c r="B1562" s="93" t="s">
        <v>1538</v>
      </c>
      <c r="C1562" s="144">
        <v>69</v>
      </c>
      <c r="D1562" s="93" t="s">
        <v>9</v>
      </c>
      <c r="E1562" s="93" t="s">
        <v>59</v>
      </c>
      <c r="F1562" s="93">
        <v>67.099999999999994</v>
      </c>
      <c r="G1562" s="93">
        <v>11.97</v>
      </c>
      <c r="H1562" s="93">
        <v>999.88</v>
      </c>
      <c r="I1562" s="88">
        <f>VLOOKUP(D1562,'MHO-Analyse'!$C$2:$D$11,2,TRUE)</f>
        <v>380</v>
      </c>
      <c r="J1562" s="88">
        <f t="shared" si="24"/>
        <v>7.2833333333333332</v>
      </c>
    </row>
    <row r="1563" spans="1:10" x14ac:dyDescent="0.2">
      <c r="A1563" s="94">
        <v>6020073</v>
      </c>
      <c r="B1563" s="93" t="s">
        <v>1539</v>
      </c>
      <c r="C1563" s="144">
        <v>69</v>
      </c>
      <c r="D1563" s="93" t="s">
        <v>20</v>
      </c>
      <c r="E1563" s="93" t="s">
        <v>65</v>
      </c>
      <c r="F1563" s="93">
        <v>60</v>
      </c>
      <c r="G1563" s="93">
        <v>12.3</v>
      </c>
      <c r="H1563" s="93">
        <v>309.44</v>
      </c>
      <c r="I1563" s="88">
        <f>VLOOKUP(D1563,'MHO-Analyse'!$C$2:$D$11,2,TRUE)</f>
        <v>190</v>
      </c>
      <c r="J1563" s="88">
        <f t="shared" si="24"/>
        <v>3.6416666666666666</v>
      </c>
    </row>
    <row r="1564" spans="1:10" x14ac:dyDescent="0.2">
      <c r="A1564" s="94">
        <v>6048698</v>
      </c>
      <c r="B1564" s="93" t="s">
        <v>1540</v>
      </c>
      <c r="C1564" s="144">
        <v>69</v>
      </c>
      <c r="D1564" s="93" t="s">
        <v>20</v>
      </c>
      <c r="E1564" s="93" t="s">
        <v>65</v>
      </c>
      <c r="F1564" s="93">
        <v>252</v>
      </c>
      <c r="G1564" s="93">
        <v>27</v>
      </c>
      <c r="H1564" s="93">
        <v>0.01</v>
      </c>
      <c r="I1564" s="88">
        <f>VLOOKUP(D1564,'MHO-Analyse'!$C$2:$D$11,2,TRUE)</f>
        <v>190</v>
      </c>
      <c r="J1564" s="88">
        <f t="shared" si="24"/>
        <v>3.6416666666666666</v>
      </c>
    </row>
    <row r="1565" spans="1:10" x14ac:dyDescent="0.2">
      <c r="A1565" s="94">
        <v>6070516</v>
      </c>
      <c r="B1565" s="93" t="s">
        <v>1541</v>
      </c>
      <c r="C1565" s="144">
        <v>69</v>
      </c>
      <c r="D1565" s="93" t="s">
        <v>82</v>
      </c>
      <c r="E1565" s="93" t="s">
        <v>59</v>
      </c>
      <c r="F1565" s="93">
        <v>90.72</v>
      </c>
      <c r="G1565" s="93">
        <v>19</v>
      </c>
      <c r="H1565" s="93">
        <v>1401.01</v>
      </c>
      <c r="I1565" s="88">
        <f>VLOOKUP(D1565,'MHO-Analyse'!$C$2:$D$11,2,TRUE)</f>
        <v>228</v>
      </c>
      <c r="J1565" s="88">
        <f t="shared" si="24"/>
        <v>4.37</v>
      </c>
    </row>
    <row r="1566" spans="1:10" x14ac:dyDescent="0.2">
      <c r="A1566" s="94">
        <v>6188383</v>
      </c>
      <c r="B1566" s="93" t="s">
        <v>1542</v>
      </c>
      <c r="C1566" s="144">
        <v>69</v>
      </c>
      <c r="D1566" s="93" t="s">
        <v>41</v>
      </c>
      <c r="E1566" s="93" t="s">
        <v>59</v>
      </c>
      <c r="F1566" s="93">
        <v>1.86</v>
      </c>
      <c r="G1566" s="93">
        <v>0.23</v>
      </c>
      <c r="H1566" s="93">
        <v>119.41</v>
      </c>
      <c r="I1566" s="88">
        <f>VLOOKUP(D1566,'MHO-Analyse'!$C$2:$D$11,2,TRUE)</f>
        <v>205.2</v>
      </c>
      <c r="J1566" s="88">
        <f t="shared" si="24"/>
        <v>3.9329999999999998</v>
      </c>
    </row>
    <row r="1567" spans="1:10" x14ac:dyDescent="0.2">
      <c r="A1567" s="94">
        <v>7011204</v>
      </c>
      <c r="B1567" s="93" t="s">
        <v>1543</v>
      </c>
      <c r="C1567" s="144">
        <v>69</v>
      </c>
      <c r="D1567" s="93" t="s">
        <v>82</v>
      </c>
      <c r="E1567" s="93" t="s">
        <v>65</v>
      </c>
      <c r="F1567" s="93">
        <v>166.75</v>
      </c>
      <c r="G1567" s="93">
        <v>26</v>
      </c>
      <c r="H1567" s="93">
        <v>1242.8499999999999</v>
      </c>
      <c r="I1567" s="88">
        <f>VLOOKUP(D1567,'MHO-Analyse'!$C$2:$D$11,2,TRUE)</f>
        <v>228</v>
      </c>
      <c r="J1567" s="88">
        <f t="shared" si="24"/>
        <v>4.37</v>
      </c>
    </row>
    <row r="1568" spans="1:10" x14ac:dyDescent="0.2">
      <c r="A1568" s="94">
        <v>7011574</v>
      </c>
      <c r="B1568" s="93" t="s">
        <v>1544</v>
      </c>
      <c r="C1568" s="144">
        <v>69</v>
      </c>
      <c r="D1568" s="93" t="s">
        <v>82</v>
      </c>
      <c r="E1568" s="93" t="s">
        <v>65</v>
      </c>
      <c r="F1568" s="93">
        <v>137.46</v>
      </c>
      <c r="G1568" s="93">
        <v>18</v>
      </c>
      <c r="H1568" s="93">
        <v>2808.98</v>
      </c>
      <c r="I1568" s="88">
        <f>VLOOKUP(D1568,'MHO-Analyse'!$C$2:$D$11,2,TRUE)</f>
        <v>228</v>
      </c>
      <c r="J1568" s="88">
        <f t="shared" si="24"/>
        <v>4.37</v>
      </c>
    </row>
    <row r="1569" spans="1:10" x14ac:dyDescent="0.2">
      <c r="A1569" s="94">
        <v>7011594</v>
      </c>
      <c r="B1569" s="93" t="s">
        <v>1545</v>
      </c>
      <c r="C1569" s="144">
        <v>69</v>
      </c>
      <c r="D1569" s="93" t="s">
        <v>82</v>
      </c>
      <c r="E1569" s="93" t="s">
        <v>65</v>
      </c>
      <c r="F1569" s="93">
        <v>58.61</v>
      </c>
      <c r="G1569" s="93">
        <v>10.199999999999999</v>
      </c>
      <c r="H1569" s="93">
        <v>627.75</v>
      </c>
      <c r="I1569" s="88">
        <f>VLOOKUP(D1569,'MHO-Analyse'!$C$2:$D$11,2,TRUE)</f>
        <v>228</v>
      </c>
      <c r="J1569" s="88">
        <f t="shared" si="24"/>
        <v>4.37</v>
      </c>
    </row>
    <row r="1570" spans="1:10" x14ac:dyDescent="0.2">
      <c r="A1570" s="94">
        <v>8370345</v>
      </c>
      <c r="B1570" s="93" t="s">
        <v>1546</v>
      </c>
      <c r="C1570" s="144">
        <v>69</v>
      </c>
      <c r="D1570" s="93" t="s">
        <v>20</v>
      </c>
      <c r="E1570" s="93" t="s">
        <v>59</v>
      </c>
      <c r="F1570" s="93">
        <v>11.2</v>
      </c>
      <c r="G1570" s="93">
        <v>2</v>
      </c>
      <c r="H1570" s="93">
        <v>777</v>
      </c>
      <c r="I1570" s="88">
        <f>VLOOKUP(D1570,'MHO-Analyse'!$C$2:$D$11,2,TRUE)</f>
        <v>190</v>
      </c>
      <c r="J1570" s="88">
        <f t="shared" si="24"/>
        <v>3.6416666666666666</v>
      </c>
    </row>
    <row r="1571" spans="1:10" x14ac:dyDescent="0.2">
      <c r="A1571" s="94">
        <v>9202521</v>
      </c>
      <c r="B1571" s="93" t="s">
        <v>1547</v>
      </c>
      <c r="C1571" s="144">
        <v>69</v>
      </c>
      <c r="D1571" s="93" t="s">
        <v>20</v>
      </c>
      <c r="E1571" s="93" t="s">
        <v>65</v>
      </c>
      <c r="F1571" s="93">
        <v>17.760000000000002</v>
      </c>
      <c r="G1571" s="93">
        <v>10</v>
      </c>
      <c r="H1571" s="93">
        <v>266.91000000000003</v>
      </c>
      <c r="I1571" s="88">
        <f>VLOOKUP(D1571,'MHO-Analyse'!$C$2:$D$11,2,TRUE)</f>
        <v>190</v>
      </c>
      <c r="J1571" s="88">
        <f t="shared" si="24"/>
        <v>3.6416666666666666</v>
      </c>
    </row>
    <row r="1572" spans="1:10" x14ac:dyDescent="0.2">
      <c r="A1572" s="94">
        <v>9253455</v>
      </c>
      <c r="B1572" s="93" t="s">
        <v>1548</v>
      </c>
      <c r="C1572" s="144">
        <v>69</v>
      </c>
      <c r="D1572" s="93" t="s">
        <v>12</v>
      </c>
      <c r="E1572" s="93" t="s">
        <v>59</v>
      </c>
      <c r="F1572" s="93">
        <v>1.05</v>
      </c>
      <c r="G1572" s="93">
        <v>2.2599999999999998</v>
      </c>
      <c r="H1572" s="93">
        <v>88.58</v>
      </c>
      <c r="I1572" s="88">
        <f>VLOOKUP(D1572,'MHO-Analyse'!$C$2:$D$11,2,TRUE)</f>
        <v>254.6</v>
      </c>
      <c r="J1572" s="88">
        <f t="shared" si="24"/>
        <v>4.879833333333333</v>
      </c>
    </row>
    <row r="1573" spans="1:10" x14ac:dyDescent="0.2">
      <c r="A1573" s="94">
        <v>9253496</v>
      </c>
      <c r="B1573" s="93" t="s">
        <v>1549</v>
      </c>
      <c r="C1573" s="144">
        <v>69</v>
      </c>
      <c r="D1573" s="93" t="s">
        <v>12</v>
      </c>
      <c r="E1573" s="93" t="s">
        <v>32</v>
      </c>
      <c r="F1573" s="93">
        <v>1.05</v>
      </c>
      <c r="G1573" s="93">
        <v>4.2</v>
      </c>
      <c r="H1573" s="93">
        <v>969.44</v>
      </c>
      <c r="I1573" s="88">
        <f>VLOOKUP(D1573,'MHO-Analyse'!$C$2:$D$11,2,TRUE)</f>
        <v>254.6</v>
      </c>
      <c r="J1573" s="88">
        <f t="shared" si="24"/>
        <v>4.879833333333333</v>
      </c>
    </row>
    <row r="1574" spans="1:10" x14ac:dyDescent="0.2">
      <c r="A1574" s="94">
        <v>9318478</v>
      </c>
      <c r="B1574" s="93" t="s">
        <v>1550</v>
      </c>
      <c r="C1574" s="144">
        <v>69</v>
      </c>
      <c r="D1574" s="93" t="s">
        <v>16</v>
      </c>
      <c r="E1574" s="93" t="s">
        <v>65</v>
      </c>
      <c r="F1574" s="93">
        <v>3.74</v>
      </c>
      <c r="G1574" s="93">
        <v>0.3</v>
      </c>
      <c r="H1574" s="93">
        <v>95.07</v>
      </c>
      <c r="I1574" s="88">
        <f>VLOOKUP(D1574,'MHO-Analyse'!$C$2:$D$11,2,TRUE)</f>
        <v>304</v>
      </c>
      <c r="J1574" s="88">
        <f t="shared" si="24"/>
        <v>5.8266666666666671</v>
      </c>
    </row>
    <row r="1575" spans="1:10" x14ac:dyDescent="0.2">
      <c r="A1575" s="94">
        <v>9722759</v>
      </c>
      <c r="B1575" s="93" t="s">
        <v>1551</v>
      </c>
      <c r="C1575" s="144">
        <v>69</v>
      </c>
      <c r="D1575" s="93" t="s">
        <v>16</v>
      </c>
      <c r="E1575" s="93" t="s">
        <v>65</v>
      </c>
      <c r="F1575" s="93">
        <v>8</v>
      </c>
      <c r="G1575" s="93">
        <v>0.4</v>
      </c>
      <c r="H1575" s="93">
        <v>259.32</v>
      </c>
      <c r="I1575" s="88">
        <f>VLOOKUP(D1575,'MHO-Analyse'!$C$2:$D$11,2,TRUE)</f>
        <v>304</v>
      </c>
      <c r="J1575" s="88">
        <f t="shared" si="24"/>
        <v>5.8266666666666671</v>
      </c>
    </row>
    <row r="1576" spans="1:10" x14ac:dyDescent="0.2">
      <c r="A1576" s="94">
        <v>9842505</v>
      </c>
      <c r="B1576" s="93" t="s">
        <v>1552</v>
      </c>
      <c r="C1576" s="144">
        <v>69</v>
      </c>
      <c r="D1576" s="93" t="s">
        <v>16</v>
      </c>
      <c r="E1576" s="93" t="s">
        <v>59</v>
      </c>
      <c r="F1576" s="93">
        <v>11.34</v>
      </c>
      <c r="G1576" s="93">
        <v>4.75</v>
      </c>
      <c r="H1576" s="93">
        <v>330.09</v>
      </c>
      <c r="I1576" s="88">
        <f>VLOOKUP(D1576,'MHO-Analyse'!$C$2:$D$11,2,TRUE)</f>
        <v>304</v>
      </c>
      <c r="J1576" s="88">
        <f t="shared" si="24"/>
        <v>5.8266666666666671</v>
      </c>
    </row>
    <row r="1577" spans="1:10" x14ac:dyDescent="0.2">
      <c r="A1577" s="94">
        <v>2104467</v>
      </c>
      <c r="B1577" s="93" t="s">
        <v>1553</v>
      </c>
      <c r="C1577" s="144">
        <v>68</v>
      </c>
      <c r="D1577" s="93" t="s">
        <v>16</v>
      </c>
      <c r="E1577" s="93" t="s">
        <v>59</v>
      </c>
      <c r="F1577" s="93">
        <v>1.79</v>
      </c>
      <c r="G1577" s="93">
        <v>5.55</v>
      </c>
      <c r="H1577" s="93">
        <v>988.4</v>
      </c>
      <c r="I1577" s="88">
        <f>VLOOKUP(D1577,'MHO-Analyse'!$C$2:$D$11,2,TRUE)</f>
        <v>304</v>
      </c>
      <c r="J1577" s="88">
        <f t="shared" si="24"/>
        <v>5.7422222222222219</v>
      </c>
    </row>
    <row r="1578" spans="1:10" x14ac:dyDescent="0.2">
      <c r="A1578" s="94">
        <v>2211316</v>
      </c>
      <c r="B1578" s="93" t="s">
        <v>1554</v>
      </c>
      <c r="C1578" s="144">
        <v>68</v>
      </c>
      <c r="D1578" s="93" t="s">
        <v>41</v>
      </c>
      <c r="E1578" s="93" t="s">
        <v>65</v>
      </c>
      <c r="F1578" s="93">
        <v>7.72</v>
      </c>
      <c r="G1578" s="93">
        <v>0.68</v>
      </c>
      <c r="H1578" s="93">
        <v>53.77</v>
      </c>
      <c r="I1578" s="88">
        <f>VLOOKUP(D1578,'MHO-Analyse'!$C$2:$D$11,2,TRUE)</f>
        <v>205.2</v>
      </c>
      <c r="J1578" s="88">
        <f t="shared" si="24"/>
        <v>3.8759999999999994</v>
      </c>
    </row>
    <row r="1579" spans="1:10" x14ac:dyDescent="0.2">
      <c r="A1579" s="94">
        <v>4225715</v>
      </c>
      <c r="B1579" s="93" t="s">
        <v>1555</v>
      </c>
      <c r="C1579" s="144">
        <v>68</v>
      </c>
      <c r="D1579" s="93" t="s">
        <v>20</v>
      </c>
      <c r="E1579" s="93" t="s">
        <v>32</v>
      </c>
      <c r="F1579" s="93">
        <v>55.5</v>
      </c>
      <c r="G1579" s="93">
        <v>11.7</v>
      </c>
      <c r="H1579" s="93">
        <v>5898.98</v>
      </c>
      <c r="I1579" s="88">
        <f>VLOOKUP(D1579,'MHO-Analyse'!$C$2:$D$11,2,TRUE)</f>
        <v>190</v>
      </c>
      <c r="J1579" s="88">
        <f t="shared" si="24"/>
        <v>3.588888888888889</v>
      </c>
    </row>
    <row r="1580" spans="1:10" x14ac:dyDescent="0.2">
      <c r="A1580" s="94">
        <v>5110031</v>
      </c>
      <c r="B1580" s="93" t="s">
        <v>1556</v>
      </c>
      <c r="C1580" s="144">
        <v>68</v>
      </c>
      <c r="D1580" s="93" t="s">
        <v>20</v>
      </c>
      <c r="E1580" s="93" t="s">
        <v>59</v>
      </c>
      <c r="F1580" s="93">
        <v>0.76</v>
      </c>
      <c r="G1580" s="93">
        <v>0.13</v>
      </c>
      <c r="H1580" s="93">
        <v>13.66</v>
      </c>
      <c r="I1580" s="88">
        <f>VLOOKUP(D1580,'MHO-Analyse'!$C$2:$D$11,2,TRUE)</f>
        <v>190</v>
      </c>
      <c r="J1580" s="88">
        <f t="shared" si="24"/>
        <v>3.588888888888889</v>
      </c>
    </row>
    <row r="1581" spans="1:10" x14ac:dyDescent="0.2">
      <c r="A1581" s="94">
        <v>5111518</v>
      </c>
      <c r="B1581" s="93" t="s">
        <v>1557</v>
      </c>
      <c r="C1581" s="144">
        <v>68</v>
      </c>
      <c r="D1581" s="93" t="s">
        <v>20</v>
      </c>
      <c r="E1581" s="93" t="s">
        <v>59</v>
      </c>
      <c r="F1581" s="93">
        <v>2.48</v>
      </c>
      <c r="G1581" s="93">
        <v>0.37</v>
      </c>
      <c r="H1581" s="93">
        <v>59.74</v>
      </c>
      <c r="I1581" s="88">
        <f>VLOOKUP(D1581,'MHO-Analyse'!$C$2:$D$11,2,TRUE)</f>
        <v>190</v>
      </c>
      <c r="J1581" s="88">
        <f t="shared" si="24"/>
        <v>3.588888888888889</v>
      </c>
    </row>
    <row r="1582" spans="1:10" x14ac:dyDescent="0.2">
      <c r="A1582" s="94">
        <v>5510139</v>
      </c>
      <c r="B1582" s="93" t="s">
        <v>1558</v>
      </c>
      <c r="C1582" s="144">
        <v>68</v>
      </c>
      <c r="D1582" s="93" t="s">
        <v>16</v>
      </c>
      <c r="E1582" s="93" t="s">
        <v>59</v>
      </c>
      <c r="F1582" s="93">
        <v>20.7</v>
      </c>
      <c r="G1582" s="93">
        <v>21.74</v>
      </c>
      <c r="H1582" s="93">
        <v>1944.88</v>
      </c>
      <c r="I1582" s="88">
        <f>VLOOKUP(D1582,'MHO-Analyse'!$C$2:$D$11,2,TRUE)</f>
        <v>304</v>
      </c>
      <c r="J1582" s="88">
        <f t="shared" si="24"/>
        <v>5.7422222222222219</v>
      </c>
    </row>
    <row r="1583" spans="1:10" x14ac:dyDescent="0.2">
      <c r="A1583" s="94">
        <v>5577723</v>
      </c>
      <c r="B1583" s="93" t="s">
        <v>1559</v>
      </c>
      <c r="C1583" s="144">
        <v>68</v>
      </c>
      <c r="D1583" s="93" t="s">
        <v>16</v>
      </c>
      <c r="E1583" s="93" t="s">
        <v>59</v>
      </c>
      <c r="F1583" s="93">
        <v>2.72</v>
      </c>
      <c r="G1583" s="93">
        <v>0.68</v>
      </c>
      <c r="H1583" s="93">
        <v>973.47</v>
      </c>
      <c r="I1583" s="88">
        <f>VLOOKUP(D1583,'MHO-Analyse'!$C$2:$D$11,2,TRUE)</f>
        <v>304</v>
      </c>
      <c r="J1583" s="88">
        <f t="shared" si="24"/>
        <v>5.7422222222222219</v>
      </c>
    </row>
    <row r="1584" spans="1:10" x14ac:dyDescent="0.2">
      <c r="A1584" s="94">
        <v>6070056</v>
      </c>
      <c r="B1584" s="93" t="s">
        <v>1560</v>
      </c>
      <c r="C1584" s="144">
        <v>68</v>
      </c>
      <c r="D1584" s="93" t="s">
        <v>20</v>
      </c>
      <c r="E1584" s="93" t="s">
        <v>65</v>
      </c>
      <c r="F1584" s="93">
        <v>75.23</v>
      </c>
      <c r="G1584" s="93">
        <v>27.5</v>
      </c>
      <c r="H1584" s="93">
        <v>937.04</v>
      </c>
      <c r="I1584" s="88">
        <f>VLOOKUP(D1584,'MHO-Analyse'!$C$2:$D$11,2,TRUE)</f>
        <v>190</v>
      </c>
      <c r="J1584" s="88">
        <f t="shared" si="24"/>
        <v>3.588888888888889</v>
      </c>
    </row>
    <row r="1585" spans="1:10" x14ac:dyDescent="0.2">
      <c r="A1585" s="94">
        <v>6090209</v>
      </c>
      <c r="B1585" s="93" t="s">
        <v>1561</v>
      </c>
      <c r="C1585" s="144">
        <v>68</v>
      </c>
      <c r="D1585" s="93" t="s">
        <v>20</v>
      </c>
      <c r="E1585" s="93" t="s">
        <v>59</v>
      </c>
      <c r="F1585" s="93">
        <v>106.39</v>
      </c>
      <c r="G1585" s="93">
        <v>27.5</v>
      </c>
      <c r="H1585" s="93">
        <v>1852.37</v>
      </c>
      <c r="I1585" s="88">
        <f>VLOOKUP(D1585,'MHO-Analyse'!$C$2:$D$11,2,TRUE)</f>
        <v>190</v>
      </c>
      <c r="J1585" s="88">
        <f t="shared" si="24"/>
        <v>3.588888888888889</v>
      </c>
    </row>
    <row r="1586" spans="1:10" x14ac:dyDescent="0.2">
      <c r="A1586" s="94">
        <v>6189286</v>
      </c>
      <c r="B1586" s="93" t="s">
        <v>1562</v>
      </c>
      <c r="C1586" s="144">
        <v>68</v>
      </c>
      <c r="D1586" s="93" t="s">
        <v>20</v>
      </c>
      <c r="E1586" s="93" t="s">
        <v>65</v>
      </c>
      <c r="F1586" s="93">
        <v>84.36</v>
      </c>
      <c r="G1586" s="93">
        <v>26</v>
      </c>
      <c r="H1586" s="93">
        <v>1625.07</v>
      </c>
      <c r="I1586" s="88">
        <f>VLOOKUP(D1586,'MHO-Analyse'!$C$2:$D$11,2,TRUE)</f>
        <v>190</v>
      </c>
      <c r="J1586" s="88">
        <f t="shared" si="24"/>
        <v>3.588888888888889</v>
      </c>
    </row>
    <row r="1587" spans="1:10" x14ac:dyDescent="0.2">
      <c r="A1587" s="94">
        <v>6190128</v>
      </c>
      <c r="B1587" s="93" t="s">
        <v>1563</v>
      </c>
      <c r="C1587" s="144">
        <v>68</v>
      </c>
      <c r="D1587" s="93" t="s">
        <v>20</v>
      </c>
      <c r="E1587" s="93" t="s">
        <v>59</v>
      </c>
      <c r="F1587" s="93">
        <v>13.37</v>
      </c>
      <c r="G1587" s="93">
        <v>0.31</v>
      </c>
      <c r="H1587" s="93">
        <v>376.92</v>
      </c>
      <c r="I1587" s="88">
        <f>VLOOKUP(D1587,'MHO-Analyse'!$C$2:$D$11,2,TRUE)</f>
        <v>190</v>
      </c>
      <c r="J1587" s="88">
        <f t="shared" si="24"/>
        <v>3.588888888888889</v>
      </c>
    </row>
    <row r="1588" spans="1:10" x14ac:dyDescent="0.2">
      <c r="A1588" s="94">
        <v>8363967</v>
      </c>
      <c r="B1588" s="93" t="s">
        <v>1564</v>
      </c>
      <c r="C1588" s="144">
        <v>68</v>
      </c>
      <c r="D1588" s="93" t="s">
        <v>20</v>
      </c>
      <c r="E1588" s="93" t="s">
        <v>59</v>
      </c>
      <c r="F1588" s="93">
        <v>29.09</v>
      </c>
      <c r="G1588" s="93">
        <v>3.4</v>
      </c>
      <c r="H1588" s="93">
        <v>1806.4</v>
      </c>
      <c r="I1588" s="88">
        <f>VLOOKUP(D1588,'MHO-Analyse'!$C$2:$D$11,2,TRUE)</f>
        <v>190</v>
      </c>
      <c r="J1588" s="88">
        <f t="shared" si="24"/>
        <v>3.588888888888889</v>
      </c>
    </row>
    <row r="1589" spans="1:10" x14ac:dyDescent="0.2">
      <c r="A1589" s="94">
        <v>9253233</v>
      </c>
      <c r="B1589" s="93" t="s">
        <v>1565</v>
      </c>
      <c r="C1589" s="144">
        <v>68</v>
      </c>
      <c r="D1589" s="93" t="s">
        <v>12</v>
      </c>
      <c r="E1589" s="93" t="s">
        <v>32</v>
      </c>
      <c r="F1589" s="93">
        <v>1.65</v>
      </c>
      <c r="G1589" s="93">
        <v>8.23</v>
      </c>
      <c r="H1589" s="93">
        <v>411.82</v>
      </c>
      <c r="I1589" s="88">
        <f>VLOOKUP(D1589,'MHO-Analyse'!$C$2:$D$11,2,TRUE)</f>
        <v>254.6</v>
      </c>
      <c r="J1589" s="88">
        <f t="shared" si="24"/>
        <v>4.8091111111111111</v>
      </c>
    </row>
    <row r="1590" spans="1:10" x14ac:dyDescent="0.2">
      <c r="A1590" s="94">
        <v>9253271</v>
      </c>
      <c r="B1590" s="93" t="s">
        <v>1566</v>
      </c>
      <c r="C1590" s="144">
        <v>68</v>
      </c>
      <c r="D1590" s="93" t="s">
        <v>12</v>
      </c>
      <c r="E1590" s="93" t="s">
        <v>65</v>
      </c>
      <c r="F1590" s="93">
        <v>0.83</v>
      </c>
      <c r="G1590" s="93">
        <v>1.27</v>
      </c>
      <c r="H1590" s="93">
        <v>92.24</v>
      </c>
      <c r="I1590" s="88">
        <f>VLOOKUP(D1590,'MHO-Analyse'!$C$2:$D$11,2,TRUE)</f>
        <v>254.6</v>
      </c>
      <c r="J1590" s="88">
        <f t="shared" si="24"/>
        <v>4.8091111111111111</v>
      </c>
    </row>
    <row r="1591" spans="1:10" x14ac:dyDescent="0.2">
      <c r="A1591" s="94">
        <v>9254114</v>
      </c>
      <c r="B1591" s="93" t="s">
        <v>1567</v>
      </c>
      <c r="C1591" s="144">
        <v>68</v>
      </c>
      <c r="D1591" s="93" t="s">
        <v>12</v>
      </c>
      <c r="E1591" s="93" t="s">
        <v>59</v>
      </c>
      <c r="F1591" s="93">
        <v>0.2</v>
      </c>
      <c r="G1591" s="93">
        <v>0.1</v>
      </c>
      <c r="H1591" s="93">
        <v>130.1</v>
      </c>
      <c r="I1591" s="88">
        <f>VLOOKUP(D1591,'MHO-Analyse'!$C$2:$D$11,2,TRUE)</f>
        <v>254.6</v>
      </c>
      <c r="J1591" s="88">
        <f t="shared" si="24"/>
        <v>4.8091111111111111</v>
      </c>
    </row>
    <row r="1592" spans="1:10" x14ac:dyDescent="0.2">
      <c r="A1592" s="94">
        <v>9318502</v>
      </c>
      <c r="B1592" s="93" t="s">
        <v>1568</v>
      </c>
      <c r="C1592" s="144">
        <v>68</v>
      </c>
      <c r="D1592" s="93" t="s">
        <v>16</v>
      </c>
      <c r="E1592" s="93" t="s">
        <v>32</v>
      </c>
      <c r="F1592" s="93">
        <v>106.6</v>
      </c>
      <c r="G1592" s="93">
        <v>14.7</v>
      </c>
      <c r="H1592" s="93">
        <v>1411.75</v>
      </c>
      <c r="I1592" s="88">
        <f>VLOOKUP(D1592,'MHO-Analyse'!$C$2:$D$11,2,TRUE)</f>
        <v>304</v>
      </c>
      <c r="J1592" s="88">
        <f t="shared" si="24"/>
        <v>5.7422222222222219</v>
      </c>
    </row>
    <row r="1593" spans="1:10" x14ac:dyDescent="0.2">
      <c r="A1593" s="94">
        <v>9842559</v>
      </c>
      <c r="B1593" s="93" t="s">
        <v>1569</v>
      </c>
      <c r="C1593" s="144">
        <v>68</v>
      </c>
      <c r="D1593" s="93" t="s">
        <v>16</v>
      </c>
      <c r="E1593" s="93" t="s">
        <v>32</v>
      </c>
      <c r="F1593" s="93">
        <v>5.86</v>
      </c>
      <c r="G1593" s="93">
        <v>0.22</v>
      </c>
      <c r="H1593" s="93">
        <v>82.06</v>
      </c>
      <c r="I1593" s="88">
        <f>VLOOKUP(D1593,'MHO-Analyse'!$C$2:$D$11,2,TRUE)</f>
        <v>304</v>
      </c>
      <c r="J1593" s="88">
        <f t="shared" si="24"/>
        <v>5.7422222222222219</v>
      </c>
    </row>
    <row r="1594" spans="1:10" x14ac:dyDescent="0.2">
      <c r="A1594" s="94">
        <v>1065189</v>
      </c>
      <c r="B1594" s="93" t="s">
        <v>1570</v>
      </c>
      <c r="C1594" s="144">
        <v>67</v>
      </c>
      <c r="D1594" s="93" t="s">
        <v>16</v>
      </c>
      <c r="E1594" s="93" t="s">
        <v>59</v>
      </c>
      <c r="F1594" s="93">
        <v>0.81</v>
      </c>
      <c r="G1594" s="93">
        <v>0.77</v>
      </c>
      <c r="H1594" s="93">
        <v>123.35</v>
      </c>
      <c r="I1594" s="88">
        <f>VLOOKUP(D1594,'MHO-Analyse'!$C$2:$D$11,2,TRUE)</f>
        <v>304</v>
      </c>
      <c r="J1594" s="88">
        <f t="shared" si="24"/>
        <v>5.6577777777777776</v>
      </c>
    </row>
    <row r="1595" spans="1:10" x14ac:dyDescent="0.2">
      <c r="A1595" s="94">
        <v>1252089</v>
      </c>
      <c r="B1595" s="93" t="s">
        <v>1571</v>
      </c>
      <c r="C1595" s="144">
        <v>67</v>
      </c>
      <c r="D1595" s="93" t="s">
        <v>79</v>
      </c>
      <c r="E1595" s="93" t="s">
        <v>65</v>
      </c>
      <c r="F1595" s="93">
        <v>1.28</v>
      </c>
      <c r="G1595" s="93">
        <v>2.92</v>
      </c>
      <c r="H1595" s="93">
        <v>49.16</v>
      </c>
      <c r="I1595" s="88">
        <f>VLOOKUP(D1595,'MHO-Analyse'!$C$2:$D$11,2,TRUE)</f>
        <v>380</v>
      </c>
      <c r="J1595" s="88">
        <f t="shared" si="24"/>
        <v>7.072222222222222</v>
      </c>
    </row>
    <row r="1596" spans="1:10" x14ac:dyDescent="0.2">
      <c r="A1596" s="94">
        <v>1254649</v>
      </c>
      <c r="B1596" s="93" t="s">
        <v>1572</v>
      </c>
      <c r="C1596" s="144">
        <v>67</v>
      </c>
      <c r="D1596" s="93" t="s">
        <v>79</v>
      </c>
      <c r="E1596" s="93" t="s">
        <v>59</v>
      </c>
      <c r="F1596" s="93">
        <v>0.16</v>
      </c>
      <c r="G1596" s="93">
        <v>0.94</v>
      </c>
      <c r="H1596" s="93">
        <v>12.32</v>
      </c>
      <c r="I1596" s="88">
        <f>VLOOKUP(D1596,'MHO-Analyse'!$C$2:$D$11,2,TRUE)</f>
        <v>380</v>
      </c>
      <c r="J1596" s="88">
        <f t="shared" si="24"/>
        <v>7.072222222222222</v>
      </c>
    </row>
    <row r="1597" spans="1:10" x14ac:dyDescent="0.2">
      <c r="A1597" s="94">
        <v>2104134</v>
      </c>
      <c r="B1597" s="93" t="s">
        <v>1573</v>
      </c>
      <c r="C1597" s="144">
        <v>67</v>
      </c>
      <c r="D1597" s="93" t="s">
        <v>16</v>
      </c>
      <c r="E1597" s="93" t="s">
        <v>32</v>
      </c>
      <c r="F1597" s="93">
        <v>14.3</v>
      </c>
      <c r="G1597" s="93">
        <v>13.6</v>
      </c>
      <c r="H1597" s="93">
        <v>3640.47</v>
      </c>
      <c r="I1597" s="88">
        <f>VLOOKUP(D1597,'MHO-Analyse'!$C$2:$D$11,2,TRUE)</f>
        <v>304</v>
      </c>
      <c r="J1597" s="88">
        <f t="shared" si="24"/>
        <v>5.6577777777777776</v>
      </c>
    </row>
    <row r="1598" spans="1:10" x14ac:dyDescent="0.2">
      <c r="A1598" s="94">
        <v>2351939</v>
      </c>
      <c r="B1598" s="93" t="s">
        <v>1574</v>
      </c>
      <c r="C1598" s="144">
        <v>67</v>
      </c>
      <c r="D1598" s="93" t="s">
        <v>16</v>
      </c>
      <c r="E1598" s="93" t="s">
        <v>32</v>
      </c>
      <c r="F1598" s="93">
        <v>129</v>
      </c>
      <c r="G1598" s="93">
        <v>16.5</v>
      </c>
      <c r="H1598" s="93">
        <v>1606.96</v>
      </c>
      <c r="I1598" s="88">
        <f>VLOOKUP(D1598,'MHO-Analyse'!$C$2:$D$11,2,TRUE)</f>
        <v>304</v>
      </c>
      <c r="J1598" s="88">
        <f t="shared" si="24"/>
        <v>5.6577777777777776</v>
      </c>
    </row>
    <row r="1599" spans="1:10" x14ac:dyDescent="0.2">
      <c r="A1599" s="94">
        <v>3100679</v>
      </c>
      <c r="B1599" s="93" t="s">
        <v>1575</v>
      </c>
      <c r="C1599" s="144">
        <v>67</v>
      </c>
      <c r="D1599" s="93" t="s">
        <v>41</v>
      </c>
      <c r="E1599" s="93" t="s">
        <v>59</v>
      </c>
      <c r="F1599" s="93">
        <v>1</v>
      </c>
      <c r="G1599" s="93">
        <v>0.93</v>
      </c>
      <c r="H1599" s="93">
        <v>481.19</v>
      </c>
      <c r="I1599" s="88">
        <f>VLOOKUP(D1599,'MHO-Analyse'!$C$2:$D$11,2,TRUE)</f>
        <v>205.2</v>
      </c>
      <c r="J1599" s="88">
        <f t="shared" si="24"/>
        <v>3.819</v>
      </c>
    </row>
    <row r="1600" spans="1:10" x14ac:dyDescent="0.2">
      <c r="A1600" s="94">
        <v>3222561</v>
      </c>
      <c r="B1600" s="93" t="s">
        <v>1576</v>
      </c>
      <c r="C1600" s="144">
        <v>67</v>
      </c>
      <c r="D1600" s="93" t="s">
        <v>41</v>
      </c>
      <c r="E1600" s="93" t="s">
        <v>65</v>
      </c>
      <c r="F1600" s="93">
        <v>1</v>
      </c>
      <c r="G1600" s="93">
        <v>2.21</v>
      </c>
      <c r="H1600" s="93">
        <v>412.56</v>
      </c>
      <c r="I1600" s="88">
        <f>VLOOKUP(D1600,'MHO-Analyse'!$C$2:$D$11,2,TRUE)</f>
        <v>205.2</v>
      </c>
      <c r="J1600" s="88">
        <f t="shared" si="24"/>
        <v>3.819</v>
      </c>
    </row>
    <row r="1601" spans="1:10" x14ac:dyDescent="0.2">
      <c r="A1601" s="94">
        <v>3222787</v>
      </c>
      <c r="B1601" s="93" t="s">
        <v>571</v>
      </c>
      <c r="C1601" s="144">
        <v>67</v>
      </c>
      <c r="D1601" s="93" t="s">
        <v>41</v>
      </c>
      <c r="E1601" s="93" t="s">
        <v>65</v>
      </c>
      <c r="F1601" s="93">
        <v>133.80000000000001</v>
      </c>
      <c r="G1601" s="93">
        <v>6.8</v>
      </c>
      <c r="H1601" s="93">
        <v>1247.1600000000001</v>
      </c>
      <c r="I1601" s="88">
        <f>VLOOKUP(D1601,'MHO-Analyse'!$C$2:$D$11,2,TRUE)</f>
        <v>205.2</v>
      </c>
      <c r="J1601" s="88">
        <f t="shared" si="24"/>
        <v>3.819</v>
      </c>
    </row>
    <row r="1602" spans="1:10" x14ac:dyDescent="0.2">
      <c r="A1602" s="94">
        <v>3521044</v>
      </c>
      <c r="B1602" s="93" t="s">
        <v>1577</v>
      </c>
      <c r="C1602" s="144">
        <v>67</v>
      </c>
      <c r="D1602" s="93" t="s">
        <v>16</v>
      </c>
      <c r="E1602" s="93" t="s">
        <v>59</v>
      </c>
      <c r="F1602" s="93">
        <v>0.11</v>
      </c>
      <c r="G1602" s="93">
        <v>0.73</v>
      </c>
      <c r="H1602" s="93">
        <v>14.58</v>
      </c>
      <c r="I1602" s="88">
        <f>VLOOKUP(D1602,'MHO-Analyse'!$C$2:$D$11,2,TRUE)</f>
        <v>304</v>
      </c>
      <c r="J1602" s="88">
        <f t="shared" ref="J1602:J1665" si="25">(C1602*I1602)/3600</f>
        <v>5.6577777777777776</v>
      </c>
    </row>
    <row r="1603" spans="1:10" x14ac:dyDescent="0.2">
      <c r="A1603" s="94">
        <v>5521316</v>
      </c>
      <c r="B1603" s="93" t="s">
        <v>1578</v>
      </c>
      <c r="C1603" s="144">
        <v>67</v>
      </c>
      <c r="D1603" s="93" t="s">
        <v>12</v>
      </c>
      <c r="E1603" s="93" t="s">
        <v>32</v>
      </c>
      <c r="F1603" s="93">
        <v>13.1</v>
      </c>
      <c r="G1603" s="93">
        <v>5.5</v>
      </c>
      <c r="H1603" s="93">
        <v>326.22000000000003</v>
      </c>
      <c r="I1603" s="88">
        <f>VLOOKUP(D1603,'MHO-Analyse'!$C$2:$D$11,2,TRUE)</f>
        <v>254.6</v>
      </c>
      <c r="J1603" s="88">
        <f t="shared" si="25"/>
        <v>4.7383888888888892</v>
      </c>
    </row>
    <row r="1604" spans="1:10" x14ac:dyDescent="0.2">
      <c r="A1604" s="94">
        <v>6167401</v>
      </c>
      <c r="B1604" s="93" t="s">
        <v>1579</v>
      </c>
      <c r="C1604" s="144">
        <v>67</v>
      </c>
      <c r="D1604" s="93" t="s">
        <v>41</v>
      </c>
      <c r="E1604" s="93" t="s">
        <v>59</v>
      </c>
      <c r="F1604" s="93">
        <v>11.4</v>
      </c>
      <c r="G1604" s="93">
        <v>0.76</v>
      </c>
      <c r="H1604" s="93">
        <v>627.66</v>
      </c>
      <c r="I1604" s="88">
        <f>VLOOKUP(D1604,'MHO-Analyse'!$C$2:$D$11,2,TRUE)</f>
        <v>205.2</v>
      </c>
      <c r="J1604" s="88">
        <f t="shared" si="25"/>
        <v>3.819</v>
      </c>
    </row>
    <row r="1605" spans="1:10" x14ac:dyDescent="0.2">
      <c r="A1605" s="94">
        <v>6188372</v>
      </c>
      <c r="B1605" s="93" t="s">
        <v>1580</v>
      </c>
      <c r="C1605" s="144">
        <v>67</v>
      </c>
      <c r="D1605" s="93" t="s">
        <v>41</v>
      </c>
      <c r="E1605" s="93" t="s">
        <v>65</v>
      </c>
      <c r="F1605" s="93">
        <v>5.39</v>
      </c>
      <c r="G1605" s="93">
        <v>0.38</v>
      </c>
      <c r="H1605" s="93">
        <v>85.51</v>
      </c>
      <c r="I1605" s="88">
        <f>VLOOKUP(D1605,'MHO-Analyse'!$C$2:$D$11,2,TRUE)</f>
        <v>205.2</v>
      </c>
      <c r="J1605" s="88">
        <f t="shared" si="25"/>
        <v>3.819</v>
      </c>
    </row>
    <row r="1606" spans="1:10" x14ac:dyDescent="0.2">
      <c r="A1606" s="94">
        <v>8356026</v>
      </c>
      <c r="B1606" s="93" t="s">
        <v>1581</v>
      </c>
      <c r="C1606" s="144">
        <v>67</v>
      </c>
      <c r="D1606" s="93" t="s">
        <v>20</v>
      </c>
      <c r="E1606" s="93" t="s">
        <v>10</v>
      </c>
      <c r="F1606" s="93">
        <v>15.35</v>
      </c>
      <c r="G1606" s="93">
        <v>1</v>
      </c>
      <c r="H1606" s="93">
        <v>224.02</v>
      </c>
      <c r="I1606" s="88">
        <f>VLOOKUP(D1606,'MHO-Analyse'!$C$2:$D$11,2,TRUE)</f>
        <v>190</v>
      </c>
      <c r="J1606" s="88">
        <f t="shared" si="25"/>
        <v>3.536111111111111</v>
      </c>
    </row>
    <row r="1607" spans="1:10" x14ac:dyDescent="0.2">
      <c r="A1607" s="94">
        <v>9254903</v>
      </c>
      <c r="B1607" s="93" t="s">
        <v>385</v>
      </c>
      <c r="C1607" s="144">
        <v>67</v>
      </c>
      <c r="D1607" s="93" t="s">
        <v>12</v>
      </c>
      <c r="E1607" s="93" t="s">
        <v>10</v>
      </c>
      <c r="F1607" s="93">
        <v>2.2999999999999998</v>
      </c>
      <c r="G1607" s="93">
        <v>0.65</v>
      </c>
      <c r="H1607" s="93">
        <v>1333.1</v>
      </c>
      <c r="I1607" s="88">
        <f>VLOOKUP(D1607,'MHO-Analyse'!$C$2:$D$11,2,TRUE)</f>
        <v>254.6</v>
      </c>
      <c r="J1607" s="88">
        <f t="shared" si="25"/>
        <v>4.7383888888888892</v>
      </c>
    </row>
    <row r="1608" spans="1:10" x14ac:dyDescent="0.2">
      <c r="A1608" s="94">
        <v>1210422</v>
      </c>
      <c r="B1608" s="93" t="s">
        <v>1582</v>
      </c>
      <c r="C1608" s="144">
        <v>66</v>
      </c>
      <c r="D1608" s="93" t="s">
        <v>79</v>
      </c>
      <c r="E1608" s="93" t="s">
        <v>65</v>
      </c>
      <c r="F1608" s="93">
        <v>0.08</v>
      </c>
      <c r="G1608" s="93">
        <v>0.14000000000000001</v>
      </c>
      <c r="H1608" s="93">
        <v>26.21</v>
      </c>
      <c r="I1608" s="88">
        <f>VLOOKUP(D1608,'MHO-Analyse'!$C$2:$D$11,2,TRUE)</f>
        <v>380</v>
      </c>
      <c r="J1608" s="88">
        <f t="shared" si="25"/>
        <v>6.9666666666666668</v>
      </c>
    </row>
    <row r="1609" spans="1:10" x14ac:dyDescent="0.2">
      <c r="A1609" s="94">
        <v>2070156</v>
      </c>
      <c r="B1609" s="93" t="s">
        <v>1583</v>
      </c>
      <c r="C1609" s="144">
        <v>66</v>
      </c>
      <c r="D1609" s="93" t="s">
        <v>9</v>
      </c>
      <c r="E1609" s="93" t="s">
        <v>59</v>
      </c>
      <c r="F1609" s="93">
        <v>0.2</v>
      </c>
      <c r="G1609" s="93">
        <v>1.7</v>
      </c>
      <c r="H1609" s="93">
        <v>481.13</v>
      </c>
      <c r="I1609" s="88">
        <f>VLOOKUP(D1609,'MHO-Analyse'!$C$2:$D$11,2,TRUE)</f>
        <v>380</v>
      </c>
      <c r="J1609" s="88">
        <f t="shared" si="25"/>
        <v>6.9666666666666668</v>
      </c>
    </row>
    <row r="1610" spans="1:10" x14ac:dyDescent="0.2">
      <c r="A1610" s="94">
        <v>2540167</v>
      </c>
      <c r="B1610" s="93" t="s">
        <v>1584</v>
      </c>
      <c r="C1610" s="144">
        <v>66</v>
      </c>
      <c r="D1610" s="93" t="s">
        <v>16</v>
      </c>
      <c r="E1610" s="93" t="s">
        <v>59</v>
      </c>
      <c r="F1610" s="93">
        <v>158.96</v>
      </c>
      <c r="G1610" s="93">
        <v>16.510000000000002</v>
      </c>
      <c r="H1610" s="93">
        <v>1845.57</v>
      </c>
      <c r="I1610" s="88">
        <f>VLOOKUP(D1610,'MHO-Analyse'!$C$2:$D$11,2,TRUE)</f>
        <v>304</v>
      </c>
      <c r="J1610" s="88">
        <f t="shared" si="25"/>
        <v>5.5733333333333333</v>
      </c>
    </row>
    <row r="1611" spans="1:10" x14ac:dyDescent="0.2">
      <c r="A1611" s="94">
        <v>3521045</v>
      </c>
      <c r="B1611" s="93" t="s">
        <v>1585</v>
      </c>
      <c r="C1611" s="144">
        <v>66</v>
      </c>
      <c r="D1611" s="93" t="s">
        <v>16</v>
      </c>
      <c r="E1611" s="93" t="s">
        <v>65</v>
      </c>
      <c r="F1611" s="93">
        <v>0.2</v>
      </c>
      <c r="G1611" s="93">
        <v>1.33</v>
      </c>
      <c r="H1611" s="93">
        <v>23.79</v>
      </c>
      <c r="I1611" s="88">
        <f>VLOOKUP(D1611,'MHO-Analyse'!$C$2:$D$11,2,TRUE)</f>
        <v>304</v>
      </c>
      <c r="J1611" s="88">
        <f t="shared" si="25"/>
        <v>5.5733333333333333</v>
      </c>
    </row>
    <row r="1612" spans="1:10" x14ac:dyDescent="0.2">
      <c r="A1612" s="94">
        <v>4015741</v>
      </c>
      <c r="B1612" s="93" t="s">
        <v>1586</v>
      </c>
      <c r="C1612" s="144">
        <v>66</v>
      </c>
      <c r="D1612" s="93" t="s">
        <v>16</v>
      </c>
      <c r="E1612" s="93" t="s">
        <v>32</v>
      </c>
      <c r="F1612" s="93">
        <v>45.92</v>
      </c>
      <c r="G1612" s="93">
        <v>42.5</v>
      </c>
      <c r="H1612" s="93">
        <v>1166.52</v>
      </c>
      <c r="I1612" s="88">
        <f>VLOOKUP(D1612,'MHO-Analyse'!$C$2:$D$11,2,TRUE)</f>
        <v>304</v>
      </c>
      <c r="J1612" s="88">
        <f t="shared" si="25"/>
        <v>5.5733333333333333</v>
      </c>
    </row>
    <row r="1613" spans="1:10" x14ac:dyDescent="0.2">
      <c r="A1613" s="94">
        <v>5110153</v>
      </c>
      <c r="B1613" s="93" t="s">
        <v>1587</v>
      </c>
      <c r="C1613" s="144">
        <v>66</v>
      </c>
      <c r="D1613" s="93" t="s">
        <v>20</v>
      </c>
      <c r="E1613" s="93" t="s">
        <v>32</v>
      </c>
      <c r="F1613" s="93">
        <v>1.17</v>
      </c>
      <c r="G1613" s="93">
        <v>0.16</v>
      </c>
      <c r="H1613" s="93">
        <v>16.16</v>
      </c>
      <c r="I1613" s="88">
        <f>VLOOKUP(D1613,'MHO-Analyse'!$C$2:$D$11,2,TRUE)</f>
        <v>190</v>
      </c>
      <c r="J1613" s="88">
        <f t="shared" si="25"/>
        <v>3.4833333333333334</v>
      </c>
    </row>
    <row r="1614" spans="1:10" x14ac:dyDescent="0.2">
      <c r="A1614" s="94">
        <v>6320449</v>
      </c>
      <c r="B1614" s="93" t="s">
        <v>1588</v>
      </c>
      <c r="C1614" s="144">
        <v>66</v>
      </c>
      <c r="D1614" s="93" t="s">
        <v>82</v>
      </c>
      <c r="E1614" s="93" t="s">
        <v>59</v>
      </c>
      <c r="F1614" s="93">
        <v>77.33</v>
      </c>
      <c r="G1614" s="93">
        <v>6.5</v>
      </c>
      <c r="H1614" s="93">
        <v>1658.5</v>
      </c>
      <c r="I1614" s="88">
        <f>VLOOKUP(D1614,'MHO-Analyse'!$C$2:$D$11,2,TRUE)</f>
        <v>228</v>
      </c>
      <c r="J1614" s="88">
        <f t="shared" si="25"/>
        <v>4.18</v>
      </c>
    </row>
    <row r="1615" spans="1:10" x14ac:dyDescent="0.2">
      <c r="A1615" s="94">
        <v>7010785</v>
      </c>
      <c r="B1615" s="93" t="s">
        <v>1589</v>
      </c>
      <c r="C1615" s="144">
        <v>66</v>
      </c>
      <c r="D1615" s="93" t="s">
        <v>82</v>
      </c>
      <c r="E1615" s="93" t="s">
        <v>59</v>
      </c>
      <c r="F1615" s="93">
        <v>146.28</v>
      </c>
      <c r="G1615" s="93">
        <v>21</v>
      </c>
      <c r="H1615" s="93">
        <v>1843.44</v>
      </c>
      <c r="I1615" s="88">
        <f>VLOOKUP(D1615,'MHO-Analyse'!$C$2:$D$11,2,TRUE)</f>
        <v>228</v>
      </c>
      <c r="J1615" s="88">
        <f t="shared" si="25"/>
        <v>4.18</v>
      </c>
    </row>
    <row r="1616" spans="1:10" x14ac:dyDescent="0.2">
      <c r="A1616" s="94">
        <v>8541313</v>
      </c>
      <c r="B1616" s="93" t="s">
        <v>1590</v>
      </c>
      <c r="C1616" s="144">
        <v>66</v>
      </c>
      <c r="D1616" s="93" t="s">
        <v>16</v>
      </c>
      <c r="E1616" s="93" t="s">
        <v>32</v>
      </c>
      <c r="F1616" s="93">
        <v>3.06</v>
      </c>
      <c r="G1616" s="93">
        <v>4.62</v>
      </c>
      <c r="H1616" s="93">
        <v>427.97</v>
      </c>
      <c r="I1616" s="88">
        <f>VLOOKUP(D1616,'MHO-Analyse'!$C$2:$D$11,2,TRUE)</f>
        <v>304</v>
      </c>
      <c r="J1616" s="88">
        <f t="shared" si="25"/>
        <v>5.5733333333333333</v>
      </c>
    </row>
    <row r="1617" spans="1:10" x14ac:dyDescent="0.2">
      <c r="A1617" s="94">
        <v>8561236</v>
      </c>
      <c r="B1617" s="93" t="s">
        <v>1591</v>
      </c>
      <c r="C1617" s="144">
        <v>66</v>
      </c>
      <c r="D1617" s="93" t="s">
        <v>20</v>
      </c>
      <c r="E1617" s="93" t="s">
        <v>32</v>
      </c>
      <c r="F1617" s="93">
        <v>91.06</v>
      </c>
      <c r="G1617" s="93">
        <v>24.68</v>
      </c>
      <c r="H1617" s="93">
        <v>3782.44</v>
      </c>
      <c r="I1617" s="88">
        <f>VLOOKUP(D1617,'MHO-Analyse'!$C$2:$D$11,2,TRUE)</f>
        <v>190</v>
      </c>
      <c r="J1617" s="88">
        <f t="shared" si="25"/>
        <v>3.4833333333333334</v>
      </c>
    </row>
    <row r="1618" spans="1:10" x14ac:dyDescent="0.2">
      <c r="A1618" s="94">
        <v>9253073</v>
      </c>
      <c r="B1618" s="93" t="s">
        <v>1592</v>
      </c>
      <c r="C1618" s="144">
        <v>66</v>
      </c>
      <c r="D1618" s="93" t="s">
        <v>12</v>
      </c>
      <c r="E1618" s="93" t="s">
        <v>59</v>
      </c>
      <c r="F1618" s="93">
        <v>1.1599999999999999</v>
      </c>
      <c r="G1618" s="93">
        <v>1.66</v>
      </c>
      <c r="H1618" s="93">
        <v>163.69999999999999</v>
      </c>
      <c r="I1618" s="88">
        <f>VLOOKUP(D1618,'MHO-Analyse'!$C$2:$D$11,2,TRUE)</f>
        <v>254.6</v>
      </c>
      <c r="J1618" s="88">
        <f t="shared" si="25"/>
        <v>4.6676666666666664</v>
      </c>
    </row>
    <row r="1619" spans="1:10" x14ac:dyDescent="0.2">
      <c r="A1619" s="94">
        <v>9253675</v>
      </c>
      <c r="B1619" s="93" t="s">
        <v>1593</v>
      </c>
      <c r="C1619" s="144">
        <v>66</v>
      </c>
      <c r="D1619" s="93" t="s">
        <v>12</v>
      </c>
      <c r="E1619" s="93" t="s">
        <v>59</v>
      </c>
      <c r="F1619" s="93">
        <v>4.05</v>
      </c>
      <c r="G1619" s="93">
        <v>2.65</v>
      </c>
      <c r="H1619" s="93">
        <v>96.42</v>
      </c>
      <c r="I1619" s="88">
        <f>VLOOKUP(D1619,'MHO-Analyse'!$C$2:$D$11,2,TRUE)</f>
        <v>254.6</v>
      </c>
      <c r="J1619" s="88">
        <f t="shared" si="25"/>
        <v>4.6676666666666664</v>
      </c>
    </row>
    <row r="1620" spans="1:10" x14ac:dyDescent="0.2">
      <c r="A1620" s="94">
        <v>9255072</v>
      </c>
      <c r="B1620" s="93" t="s">
        <v>1594</v>
      </c>
      <c r="C1620" s="144">
        <v>66</v>
      </c>
      <c r="D1620" s="93" t="s">
        <v>12</v>
      </c>
      <c r="E1620" s="93" t="s">
        <v>65</v>
      </c>
      <c r="F1620" s="93">
        <v>2.98</v>
      </c>
      <c r="G1620" s="93">
        <v>2.99</v>
      </c>
      <c r="H1620" s="93">
        <v>111.78</v>
      </c>
      <c r="I1620" s="88">
        <f>VLOOKUP(D1620,'MHO-Analyse'!$C$2:$D$11,2,TRUE)</f>
        <v>254.6</v>
      </c>
      <c r="J1620" s="88">
        <f t="shared" si="25"/>
        <v>4.6676666666666664</v>
      </c>
    </row>
    <row r="1621" spans="1:10" x14ac:dyDescent="0.2">
      <c r="A1621" s="94">
        <v>1252099</v>
      </c>
      <c r="B1621" s="93" t="s">
        <v>1595</v>
      </c>
      <c r="C1621" s="144">
        <v>65</v>
      </c>
      <c r="D1621" s="93" t="s">
        <v>79</v>
      </c>
      <c r="E1621" s="93" t="s">
        <v>59</v>
      </c>
      <c r="F1621" s="93">
        <v>1.66</v>
      </c>
      <c r="G1621" s="93">
        <v>3.44</v>
      </c>
      <c r="H1621" s="93">
        <v>55.99</v>
      </c>
      <c r="I1621" s="88">
        <f>VLOOKUP(D1621,'MHO-Analyse'!$C$2:$D$11,2,TRUE)</f>
        <v>380</v>
      </c>
      <c r="J1621" s="88">
        <f t="shared" si="25"/>
        <v>6.8611111111111107</v>
      </c>
    </row>
    <row r="1622" spans="1:10" x14ac:dyDescent="0.2">
      <c r="A1622" s="94">
        <v>1254729</v>
      </c>
      <c r="B1622" s="93" t="s">
        <v>1596</v>
      </c>
      <c r="C1622" s="144">
        <v>65</v>
      </c>
      <c r="D1622" s="93" t="s">
        <v>79</v>
      </c>
      <c r="E1622" s="93" t="s">
        <v>59</v>
      </c>
      <c r="F1622" s="93">
        <v>2.72</v>
      </c>
      <c r="G1622" s="93">
        <v>10.039999999999999</v>
      </c>
      <c r="H1622" s="93">
        <v>103.43</v>
      </c>
      <c r="I1622" s="88">
        <f>VLOOKUP(D1622,'MHO-Analyse'!$C$2:$D$11,2,TRUE)</f>
        <v>380</v>
      </c>
      <c r="J1622" s="88">
        <f t="shared" si="25"/>
        <v>6.8611111111111107</v>
      </c>
    </row>
    <row r="1623" spans="1:10" x14ac:dyDescent="0.2">
      <c r="A1623" s="94">
        <v>2043113</v>
      </c>
      <c r="B1623" s="93" t="s">
        <v>1597</v>
      </c>
      <c r="C1623" s="144">
        <v>65</v>
      </c>
      <c r="D1623" s="93" t="s">
        <v>16</v>
      </c>
      <c r="E1623" s="93" t="s">
        <v>59</v>
      </c>
      <c r="F1623" s="93">
        <v>29.48</v>
      </c>
      <c r="G1623" s="93">
        <v>22.5</v>
      </c>
      <c r="H1623" s="93">
        <v>1442.93</v>
      </c>
      <c r="I1623" s="88">
        <f>VLOOKUP(D1623,'MHO-Analyse'!$C$2:$D$11,2,TRUE)</f>
        <v>304</v>
      </c>
      <c r="J1623" s="88">
        <f t="shared" si="25"/>
        <v>5.4888888888888889</v>
      </c>
    </row>
    <row r="1624" spans="1:10" x14ac:dyDescent="0.2">
      <c r="A1624" s="94">
        <v>4294172</v>
      </c>
      <c r="B1624" s="93" t="s">
        <v>1598</v>
      </c>
      <c r="C1624" s="144">
        <v>65</v>
      </c>
      <c r="D1624" s="93" t="s">
        <v>20</v>
      </c>
      <c r="E1624" s="93" t="s">
        <v>65</v>
      </c>
      <c r="F1624" s="93">
        <v>6.9</v>
      </c>
      <c r="G1624" s="93">
        <v>1.2</v>
      </c>
      <c r="H1624" s="93">
        <v>455.38</v>
      </c>
      <c r="I1624" s="88">
        <f>VLOOKUP(D1624,'MHO-Analyse'!$C$2:$D$11,2,TRUE)</f>
        <v>190</v>
      </c>
      <c r="J1624" s="88">
        <f t="shared" si="25"/>
        <v>3.4305555555555554</v>
      </c>
    </row>
    <row r="1625" spans="1:10" x14ac:dyDescent="0.2">
      <c r="A1625" s="94">
        <v>6000216</v>
      </c>
      <c r="B1625" s="93" t="s">
        <v>1599</v>
      </c>
      <c r="C1625" s="144">
        <v>65</v>
      </c>
      <c r="D1625" s="93" t="s">
        <v>82</v>
      </c>
      <c r="E1625" s="93" t="s">
        <v>206</v>
      </c>
      <c r="F1625" s="93">
        <v>67</v>
      </c>
      <c r="G1625" s="93">
        <v>16.5</v>
      </c>
      <c r="H1625" s="93">
        <v>623.24</v>
      </c>
      <c r="I1625" s="88">
        <f>VLOOKUP(D1625,'MHO-Analyse'!$C$2:$D$11,2,TRUE)</f>
        <v>228</v>
      </c>
      <c r="J1625" s="88">
        <f t="shared" si="25"/>
        <v>4.1166666666666663</v>
      </c>
    </row>
    <row r="1626" spans="1:10" x14ac:dyDescent="0.2">
      <c r="A1626" s="94">
        <v>6321919</v>
      </c>
      <c r="B1626" s="93" t="s">
        <v>1600</v>
      </c>
      <c r="C1626" s="144">
        <v>65</v>
      </c>
      <c r="D1626" s="93" t="s">
        <v>82</v>
      </c>
      <c r="E1626" s="93" t="s">
        <v>32</v>
      </c>
      <c r="F1626" s="93">
        <v>215.73</v>
      </c>
      <c r="G1626" s="93">
        <v>15</v>
      </c>
      <c r="H1626" s="93">
        <v>4741.08</v>
      </c>
      <c r="I1626" s="88">
        <f>VLOOKUP(D1626,'MHO-Analyse'!$C$2:$D$11,2,TRUE)</f>
        <v>228</v>
      </c>
      <c r="J1626" s="88">
        <f t="shared" si="25"/>
        <v>4.1166666666666663</v>
      </c>
    </row>
    <row r="1627" spans="1:10" x14ac:dyDescent="0.2">
      <c r="A1627" s="94">
        <v>7011518</v>
      </c>
      <c r="B1627" s="93" t="s">
        <v>1601</v>
      </c>
      <c r="C1627" s="144">
        <v>65</v>
      </c>
      <c r="D1627" s="93" t="s">
        <v>82</v>
      </c>
      <c r="E1627" s="93" t="s">
        <v>59</v>
      </c>
      <c r="F1627" s="93">
        <v>216.22</v>
      </c>
      <c r="G1627" s="93">
        <v>23</v>
      </c>
      <c r="H1627" s="93">
        <v>2504.48</v>
      </c>
      <c r="I1627" s="88">
        <f>VLOOKUP(D1627,'MHO-Analyse'!$C$2:$D$11,2,TRUE)</f>
        <v>228</v>
      </c>
      <c r="J1627" s="88">
        <f t="shared" si="25"/>
        <v>4.1166666666666663</v>
      </c>
    </row>
    <row r="1628" spans="1:10" x14ac:dyDescent="0.2">
      <c r="A1628" s="94">
        <v>8362303</v>
      </c>
      <c r="B1628" s="93" t="s">
        <v>1602</v>
      </c>
      <c r="C1628" s="144">
        <v>65</v>
      </c>
      <c r="D1628" s="93" t="s">
        <v>20</v>
      </c>
      <c r="E1628" s="93" t="s">
        <v>59</v>
      </c>
      <c r="F1628" s="93">
        <v>1.56</v>
      </c>
      <c r="G1628" s="93">
        <v>0.2</v>
      </c>
      <c r="H1628" s="93">
        <v>31.12</v>
      </c>
      <c r="I1628" s="88">
        <f>VLOOKUP(D1628,'MHO-Analyse'!$C$2:$D$11,2,TRUE)</f>
        <v>190</v>
      </c>
      <c r="J1628" s="88">
        <f t="shared" si="25"/>
        <v>3.4305555555555554</v>
      </c>
    </row>
    <row r="1629" spans="1:10" x14ac:dyDescent="0.2">
      <c r="A1629" s="94">
        <v>9253216</v>
      </c>
      <c r="B1629" s="93" t="s">
        <v>1603</v>
      </c>
      <c r="C1629" s="144">
        <v>65</v>
      </c>
      <c r="D1629" s="93" t="s">
        <v>12</v>
      </c>
      <c r="E1629" s="93" t="s">
        <v>59</v>
      </c>
      <c r="F1629" s="93">
        <v>0.56999999999999995</v>
      </c>
      <c r="G1629" s="93">
        <v>0.38</v>
      </c>
      <c r="H1629" s="93">
        <v>60.5</v>
      </c>
      <c r="I1629" s="88">
        <f>VLOOKUP(D1629,'MHO-Analyse'!$C$2:$D$11,2,TRUE)</f>
        <v>254.6</v>
      </c>
      <c r="J1629" s="88">
        <f t="shared" si="25"/>
        <v>4.5969444444444445</v>
      </c>
    </row>
    <row r="1630" spans="1:10" x14ac:dyDescent="0.2">
      <c r="A1630" s="94">
        <v>9253506</v>
      </c>
      <c r="B1630" s="93" t="s">
        <v>1604</v>
      </c>
      <c r="C1630" s="144">
        <v>65</v>
      </c>
      <c r="D1630" s="93" t="s">
        <v>12</v>
      </c>
      <c r="E1630" s="93" t="s">
        <v>32</v>
      </c>
      <c r="F1630" s="93">
        <v>1.25</v>
      </c>
      <c r="G1630" s="93">
        <v>1.74</v>
      </c>
      <c r="H1630" s="93">
        <v>710.27</v>
      </c>
      <c r="I1630" s="88">
        <f>VLOOKUP(D1630,'MHO-Analyse'!$C$2:$D$11,2,TRUE)</f>
        <v>254.6</v>
      </c>
      <c r="J1630" s="88">
        <f t="shared" si="25"/>
        <v>4.5969444444444445</v>
      </c>
    </row>
    <row r="1631" spans="1:10" x14ac:dyDescent="0.2">
      <c r="A1631" s="94">
        <v>9253655</v>
      </c>
      <c r="B1631" s="93" t="s">
        <v>1605</v>
      </c>
      <c r="C1631" s="144">
        <v>65</v>
      </c>
      <c r="D1631" s="93" t="s">
        <v>12</v>
      </c>
      <c r="E1631" s="93" t="s">
        <v>65</v>
      </c>
      <c r="F1631" s="93">
        <v>1.25</v>
      </c>
      <c r="G1631" s="93">
        <v>3.56</v>
      </c>
      <c r="H1631" s="93">
        <v>91.86</v>
      </c>
      <c r="I1631" s="88">
        <f>VLOOKUP(D1631,'MHO-Analyse'!$C$2:$D$11,2,TRUE)</f>
        <v>254.6</v>
      </c>
      <c r="J1631" s="88">
        <f t="shared" si="25"/>
        <v>4.5969444444444445</v>
      </c>
    </row>
    <row r="1632" spans="1:10" x14ac:dyDescent="0.2">
      <c r="A1632" s="94">
        <v>9254995</v>
      </c>
      <c r="B1632" s="93" t="s">
        <v>1606</v>
      </c>
      <c r="C1632" s="144">
        <v>65</v>
      </c>
      <c r="D1632" s="93" t="s">
        <v>12</v>
      </c>
      <c r="E1632" s="93" t="s">
        <v>32</v>
      </c>
      <c r="F1632" s="93">
        <v>315.47000000000003</v>
      </c>
      <c r="G1632" s="93">
        <v>4.5999999999999996</v>
      </c>
      <c r="H1632" s="93">
        <v>265.8</v>
      </c>
      <c r="I1632" s="88">
        <f>VLOOKUP(D1632,'MHO-Analyse'!$C$2:$D$11,2,TRUE)</f>
        <v>254.6</v>
      </c>
      <c r="J1632" s="88">
        <f t="shared" si="25"/>
        <v>4.5969444444444445</v>
      </c>
    </row>
    <row r="1633" spans="1:10" x14ac:dyDescent="0.2">
      <c r="A1633" s="94">
        <v>9290338</v>
      </c>
      <c r="B1633" s="93" t="s">
        <v>1607</v>
      </c>
      <c r="C1633" s="144">
        <v>65</v>
      </c>
      <c r="D1633" s="93" t="s">
        <v>16</v>
      </c>
      <c r="E1633" s="93" t="s">
        <v>65</v>
      </c>
      <c r="F1633" s="93">
        <v>0.54</v>
      </c>
      <c r="G1633" s="93">
        <v>0.27</v>
      </c>
      <c r="H1633" s="93">
        <v>8.9700000000000006</v>
      </c>
      <c r="I1633" s="88">
        <f>VLOOKUP(D1633,'MHO-Analyse'!$C$2:$D$11,2,TRUE)</f>
        <v>304</v>
      </c>
      <c r="J1633" s="88">
        <f t="shared" si="25"/>
        <v>5.4888888888888889</v>
      </c>
    </row>
    <row r="1634" spans="1:10" x14ac:dyDescent="0.2">
      <c r="A1634" s="94">
        <v>9314015</v>
      </c>
      <c r="B1634" s="93" t="s">
        <v>1608</v>
      </c>
      <c r="C1634" s="144">
        <v>65</v>
      </c>
      <c r="D1634" s="93" t="s">
        <v>16</v>
      </c>
      <c r="E1634" s="93" t="s">
        <v>65</v>
      </c>
      <c r="F1634" s="93">
        <v>7.65</v>
      </c>
      <c r="G1634" s="93">
        <v>0.66</v>
      </c>
      <c r="H1634" s="93">
        <v>0</v>
      </c>
      <c r="I1634" s="88">
        <f>VLOOKUP(D1634,'MHO-Analyse'!$C$2:$D$11,2,TRUE)</f>
        <v>304</v>
      </c>
      <c r="J1634" s="88">
        <f t="shared" si="25"/>
        <v>5.4888888888888889</v>
      </c>
    </row>
    <row r="1635" spans="1:10" x14ac:dyDescent="0.2">
      <c r="A1635" s="94">
        <v>1251784</v>
      </c>
      <c r="B1635" s="93" t="s">
        <v>1609</v>
      </c>
      <c r="C1635" s="144">
        <v>64</v>
      </c>
      <c r="D1635" s="93" t="s">
        <v>79</v>
      </c>
      <c r="E1635" s="93" t="s">
        <v>65</v>
      </c>
      <c r="F1635" s="93">
        <v>0.39</v>
      </c>
      <c r="G1635" s="93">
        <v>0.36</v>
      </c>
      <c r="H1635" s="93">
        <v>40.49</v>
      </c>
      <c r="I1635" s="88">
        <f>VLOOKUP(D1635,'MHO-Analyse'!$C$2:$D$11,2,TRUE)</f>
        <v>380</v>
      </c>
      <c r="J1635" s="88">
        <f t="shared" si="25"/>
        <v>6.7555555555555555</v>
      </c>
    </row>
    <row r="1636" spans="1:10" x14ac:dyDescent="0.2">
      <c r="A1636" s="94">
        <v>2043013</v>
      </c>
      <c r="B1636" s="93" t="s">
        <v>1610</v>
      </c>
      <c r="C1636" s="144">
        <v>64</v>
      </c>
      <c r="D1636" s="93" t="s">
        <v>16</v>
      </c>
      <c r="E1636" s="93" t="s">
        <v>59</v>
      </c>
      <c r="F1636" s="93">
        <v>26.91</v>
      </c>
      <c r="G1636" s="93">
        <v>23</v>
      </c>
      <c r="H1636" s="93">
        <v>1409.24</v>
      </c>
      <c r="I1636" s="88">
        <f>VLOOKUP(D1636,'MHO-Analyse'!$C$2:$D$11,2,TRUE)</f>
        <v>304</v>
      </c>
      <c r="J1636" s="88">
        <f t="shared" si="25"/>
        <v>5.4044444444444446</v>
      </c>
    </row>
    <row r="1637" spans="1:10" x14ac:dyDescent="0.2">
      <c r="A1637" s="94">
        <v>2044305</v>
      </c>
      <c r="B1637" s="93" t="s">
        <v>1611</v>
      </c>
      <c r="C1637" s="144">
        <v>64</v>
      </c>
      <c r="D1637" s="93" t="s">
        <v>16</v>
      </c>
      <c r="E1637" s="93" t="s">
        <v>59</v>
      </c>
      <c r="F1637" s="93">
        <v>25</v>
      </c>
      <c r="G1637" s="93">
        <v>31</v>
      </c>
      <c r="H1637" s="93">
        <v>2034.02</v>
      </c>
      <c r="I1637" s="88">
        <f>VLOOKUP(D1637,'MHO-Analyse'!$C$2:$D$11,2,TRUE)</f>
        <v>304</v>
      </c>
      <c r="J1637" s="88">
        <f t="shared" si="25"/>
        <v>5.4044444444444446</v>
      </c>
    </row>
    <row r="1638" spans="1:10" x14ac:dyDescent="0.2">
      <c r="A1638" s="94">
        <v>2104192</v>
      </c>
      <c r="B1638" s="93" t="s">
        <v>1612</v>
      </c>
      <c r="C1638" s="144">
        <v>64</v>
      </c>
      <c r="D1638" s="93" t="s">
        <v>16</v>
      </c>
      <c r="E1638" s="93" t="s">
        <v>32</v>
      </c>
      <c r="F1638" s="93">
        <v>14.4</v>
      </c>
      <c r="G1638" s="93">
        <v>14.5</v>
      </c>
      <c r="H1638" s="93">
        <v>2654.69</v>
      </c>
      <c r="I1638" s="88">
        <f>VLOOKUP(D1638,'MHO-Analyse'!$C$2:$D$11,2,TRUE)</f>
        <v>304</v>
      </c>
      <c r="J1638" s="88">
        <f t="shared" si="25"/>
        <v>5.4044444444444446</v>
      </c>
    </row>
    <row r="1639" spans="1:10" x14ac:dyDescent="0.2">
      <c r="A1639" s="94">
        <v>2462065</v>
      </c>
      <c r="B1639" s="93" t="s">
        <v>1613</v>
      </c>
      <c r="C1639" s="144">
        <v>64</v>
      </c>
      <c r="D1639" s="93" t="s">
        <v>16</v>
      </c>
      <c r="E1639" s="93" t="s">
        <v>59</v>
      </c>
      <c r="F1639" s="93">
        <v>60.8</v>
      </c>
      <c r="G1639" s="93">
        <v>6.1</v>
      </c>
      <c r="H1639" s="93">
        <v>565.99</v>
      </c>
      <c r="I1639" s="88">
        <f>VLOOKUP(D1639,'MHO-Analyse'!$C$2:$D$11,2,TRUE)</f>
        <v>304</v>
      </c>
      <c r="J1639" s="88">
        <f t="shared" si="25"/>
        <v>5.4044444444444446</v>
      </c>
    </row>
    <row r="1640" spans="1:10" x14ac:dyDescent="0.2">
      <c r="A1640" s="94">
        <v>3025676</v>
      </c>
      <c r="B1640" s="93" t="s">
        <v>1614</v>
      </c>
      <c r="C1640" s="144">
        <v>64</v>
      </c>
      <c r="D1640" s="93" t="s">
        <v>16</v>
      </c>
      <c r="E1640" s="93" t="s">
        <v>32</v>
      </c>
      <c r="F1640" s="93">
        <v>59.4</v>
      </c>
      <c r="G1640" s="93">
        <v>23.19</v>
      </c>
      <c r="H1640" s="93">
        <v>1087.18</v>
      </c>
      <c r="I1640" s="88">
        <f>VLOOKUP(D1640,'MHO-Analyse'!$C$2:$D$11,2,TRUE)</f>
        <v>304</v>
      </c>
      <c r="J1640" s="88">
        <f t="shared" si="25"/>
        <v>5.4044444444444446</v>
      </c>
    </row>
    <row r="1641" spans="1:10" x14ac:dyDescent="0.2">
      <c r="A1641" s="94">
        <v>3222788</v>
      </c>
      <c r="B1641" s="93" t="s">
        <v>897</v>
      </c>
      <c r="C1641" s="144">
        <v>64</v>
      </c>
      <c r="D1641" s="93" t="s">
        <v>41</v>
      </c>
      <c r="E1641" s="93" t="s">
        <v>59</v>
      </c>
      <c r="F1641" s="93">
        <v>150.5</v>
      </c>
      <c r="G1641" s="93">
        <v>5.29</v>
      </c>
      <c r="H1641" s="93">
        <v>1523.12</v>
      </c>
      <c r="I1641" s="88">
        <f>VLOOKUP(D1641,'MHO-Analyse'!$C$2:$D$11,2,TRUE)</f>
        <v>205.2</v>
      </c>
      <c r="J1641" s="88">
        <f t="shared" si="25"/>
        <v>3.6479999999999997</v>
      </c>
    </row>
    <row r="1642" spans="1:10" x14ac:dyDescent="0.2">
      <c r="A1642" s="94">
        <v>3303371</v>
      </c>
      <c r="B1642" s="93" t="s">
        <v>1615</v>
      </c>
      <c r="C1642" s="144">
        <v>64</v>
      </c>
      <c r="D1642" s="93" t="s">
        <v>9</v>
      </c>
      <c r="E1642" s="93" t="s">
        <v>59</v>
      </c>
      <c r="F1642" s="93">
        <v>40.83</v>
      </c>
      <c r="G1642" s="93">
        <v>43</v>
      </c>
      <c r="H1642" s="93">
        <v>2261.21</v>
      </c>
      <c r="I1642" s="88">
        <f>VLOOKUP(D1642,'MHO-Analyse'!$C$2:$D$11,2,TRUE)</f>
        <v>380</v>
      </c>
      <c r="J1642" s="88">
        <f t="shared" si="25"/>
        <v>6.7555555555555555</v>
      </c>
    </row>
    <row r="1643" spans="1:10" x14ac:dyDescent="0.2">
      <c r="A1643" s="94">
        <v>3400417</v>
      </c>
      <c r="B1643" s="93" t="s">
        <v>1616</v>
      </c>
      <c r="C1643" s="144">
        <v>64</v>
      </c>
      <c r="D1643" s="93" t="s">
        <v>20</v>
      </c>
      <c r="E1643" s="93" t="s">
        <v>32</v>
      </c>
      <c r="F1643" s="93">
        <v>34.200000000000003</v>
      </c>
      <c r="G1643" s="93">
        <v>4.8499999999999996</v>
      </c>
      <c r="H1643" s="93">
        <v>2196.48</v>
      </c>
      <c r="I1643" s="88">
        <f>VLOOKUP(D1643,'MHO-Analyse'!$C$2:$D$11,2,TRUE)</f>
        <v>190</v>
      </c>
      <c r="J1643" s="88">
        <f t="shared" si="25"/>
        <v>3.3777777777777778</v>
      </c>
    </row>
    <row r="1644" spans="1:10" x14ac:dyDescent="0.2">
      <c r="A1644" s="94">
        <v>4405033</v>
      </c>
      <c r="B1644" s="93" t="s">
        <v>1617</v>
      </c>
      <c r="C1644" s="144">
        <v>64</v>
      </c>
      <c r="D1644" s="93" t="s">
        <v>20</v>
      </c>
      <c r="E1644" s="93" t="s">
        <v>59</v>
      </c>
      <c r="F1644" s="93">
        <v>55.21</v>
      </c>
      <c r="G1644" s="93">
        <v>6.9</v>
      </c>
      <c r="H1644" s="93">
        <v>2762.45</v>
      </c>
      <c r="I1644" s="88">
        <f>VLOOKUP(D1644,'MHO-Analyse'!$C$2:$D$11,2,TRUE)</f>
        <v>190</v>
      </c>
      <c r="J1644" s="88">
        <f t="shared" si="25"/>
        <v>3.3777777777777778</v>
      </c>
    </row>
    <row r="1645" spans="1:10" x14ac:dyDescent="0.2">
      <c r="A1645" s="94">
        <v>6040501</v>
      </c>
      <c r="B1645" s="93" t="s">
        <v>1618</v>
      </c>
      <c r="C1645" s="144">
        <v>64</v>
      </c>
      <c r="D1645" s="93" t="s">
        <v>20</v>
      </c>
      <c r="E1645" s="93" t="s">
        <v>59</v>
      </c>
      <c r="F1645" s="93">
        <v>39.159999999999997</v>
      </c>
      <c r="G1645" s="93">
        <v>10.5</v>
      </c>
      <c r="H1645" s="93">
        <v>938.62</v>
      </c>
      <c r="I1645" s="88">
        <f>VLOOKUP(D1645,'MHO-Analyse'!$C$2:$D$11,2,TRUE)</f>
        <v>190</v>
      </c>
      <c r="J1645" s="88">
        <f t="shared" si="25"/>
        <v>3.3777777777777778</v>
      </c>
    </row>
    <row r="1646" spans="1:10" x14ac:dyDescent="0.2">
      <c r="A1646" s="94">
        <v>7011548</v>
      </c>
      <c r="B1646" s="93" t="s">
        <v>1619</v>
      </c>
      <c r="C1646" s="144">
        <v>64</v>
      </c>
      <c r="D1646" s="93" t="s">
        <v>82</v>
      </c>
      <c r="E1646" s="93" t="s">
        <v>59</v>
      </c>
      <c r="F1646" s="93">
        <v>70.08</v>
      </c>
      <c r="G1646" s="93">
        <v>13.85</v>
      </c>
      <c r="H1646" s="93">
        <v>1808.46</v>
      </c>
      <c r="I1646" s="88">
        <f>VLOOKUP(D1646,'MHO-Analyse'!$C$2:$D$11,2,TRUE)</f>
        <v>228</v>
      </c>
      <c r="J1646" s="88">
        <f t="shared" si="25"/>
        <v>4.0533333333333337</v>
      </c>
    </row>
    <row r="1647" spans="1:10" x14ac:dyDescent="0.2">
      <c r="A1647" s="94">
        <v>8000268</v>
      </c>
      <c r="B1647" s="93" t="s">
        <v>1620</v>
      </c>
      <c r="C1647" s="144">
        <v>64</v>
      </c>
      <c r="D1647" s="93" t="s">
        <v>20</v>
      </c>
      <c r="E1647" s="93" t="s">
        <v>65</v>
      </c>
      <c r="F1647" s="93">
        <v>580</v>
      </c>
      <c r="G1647" s="93">
        <v>75</v>
      </c>
      <c r="H1647" s="93">
        <v>10780.62</v>
      </c>
      <c r="I1647" s="88">
        <f>VLOOKUP(D1647,'MHO-Analyse'!$C$2:$D$11,2,TRUE)</f>
        <v>190</v>
      </c>
      <c r="J1647" s="88">
        <f t="shared" si="25"/>
        <v>3.3777777777777778</v>
      </c>
    </row>
    <row r="1648" spans="1:10" x14ac:dyDescent="0.2">
      <c r="A1648" s="94">
        <v>9255043</v>
      </c>
      <c r="B1648" s="93" t="s">
        <v>1621</v>
      </c>
      <c r="C1648" s="144">
        <v>64</v>
      </c>
      <c r="D1648" s="93" t="s">
        <v>12</v>
      </c>
      <c r="E1648" s="93" t="s">
        <v>32</v>
      </c>
      <c r="F1648" s="93">
        <v>0.84</v>
      </c>
      <c r="G1648" s="93">
        <v>1.23</v>
      </c>
      <c r="H1648" s="93">
        <v>89.32</v>
      </c>
      <c r="I1648" s="88">
        <f>VLOOKUP(D1648,'MHO-Analyse'!$C$2:$D$11,2,TRUE)</f>
        <v>254.6</v>
      </c>
      <c r="J1648" s="88">
        <f t="shared" si="25"/>
        <v>4.5262222222222217</v>
      </c>
    </row>
    <row r="1649" spans="1:10" x14ac:dyDescent="0.2">
      <c r="A1649" s="94">
        <v>1165699</v>
      </c>
      <c r="B1649" s="93" t="s">
        <v>1622</v>
      </c>
      <c r="C1649" s="144">
        <v>63</v>
      </c>
      <c r="D1649" s="93" t="s">
        <v>9</v>
      </c>
      <c r="E1649" s="93" t="s">
        <v>59</v>
      </c>
      <c r="F1649" s="93">
        <v>4.46</v>
      </c>
      <c r="G1649" s="93">
        <v>4.84</v>
      </c>
      <c r="H1649" s="93">
        <v>118.89</v>
      </c>
      <c r="I1649" s="88">
        <f>VLOOKUP(D1649,'MHO-Analyse'!$C$2:$D$11,2,TRUE)</f>
        <v>380</v>
      </c>
      <c r="J1649" s="88">
        <f t="shared" si="25"/>
        <v>6.65</v>
      </c>
    </row>
    <row r="1650" spans="1:10" x14ac:dyDescent="0.2">
      <c r="A1650" s="94">
        <v>2405163</v>
      </c>
      <c r="B1650" s="93" t="s">
        <v>1623</v>
      </c>
      <c r="C1650" s="144">
        <v>63</v>
      </c>
      <c r="D1650" s="93" t="s">
        <v>16</v>
      </c>
      <c r="E1650" s="93" t="s">
        <v>59</v>
      </c>
      <c r="F1650" s="93">
        <v>199.06</v>
      </c>
      <c r="G1650" s="93">
        <v>21</v>
      </c>
      <c r="H1650" s="93">
        <v>5336.79</v>
      </c>
      <c r="I1650" s="88">
        <f>VLOOKUP(D1650,'MHO-Analyse'!$C$2:$D$11,2,TRUE)</f>
        <v>304</v>
      </c>
      <c r="J1650" s="88">
        <f t="shared" si="25"/>
        <v>5.32</v>
      </c>
    </row>
    <row r="1651" spans="1:10" x14ac:dyDescent="0.2">
      <c r="A1651" s="94">
        <v>3100629</v>
      </c>
      <c r="B1651" s="93" t="s">
        <v>1624</v>
      </c>
      <c r="C1651" s="144">
        <v>63</v>
      </c>
      <c r="D1651" s="93" t="s">
        <v>41</v>
      </c>
      <c r="E1651" s="93" t="s">
        <v>65</v>
      </c>
      <c r="F1651" s="93">
        <v>22</v>
      </c>
      <c r="G1651" s="93">
        <v>0.8</v>
      </c>
      <c r="H1651" s="93">
        <v>163.55000000000001</v>
      </c>
      <c r="I1651" s="88">
        <f>VLOOKUP(D1651,'MHO-Analyse'!$C$2:$D$11,2,TRUE)</f>
        <v>205.2</v>
      </c>
      <c r="J1651" s="88">
        <f t="shared" si="25"/>
        <v>3.5909999999999997</v>
      </c>
    </row>
    <row r="1652" spans="1:10" x14ac:dyDescent="0.2">
      <c r="A1652" s="94">
        <v>3310505</v>
      </c>
      <c r="B1652" s="93" t="s">
        <v>1625</v>
      </c>
      <c r="C1652" s="144">
        <v>63</v>
      </c>
      <c r="D1652" s="93" t="s">
        <v>16</v>
      </c>
      <c r="E1652" s="93" t="s">
        <v>59</v>
      </c>
      <c r="F1652" s="93">
        <v>4.91</v>
      </c>
      <c r="G1652" s="93">
        <v>6.7</v>
      </c>
      <c r="H1652" s="93">
        <v>2319.6799999999998</v>
      </c>
      <c r="I1652" s="88">
        <f>VLOOKUP(D1652,'MHO-Analyse'!$C$2:$D$11,2,TRUE)</f>
        <v>304</v>
      </c>
      <c r="J1652" s="88">
        <f t="shared" si="25"/>
        <v>5.32</v>
      </c>
    </row>
    <row r="1653" spans="1:10" x14ac:dyDescent="0.2">
      <c r="A1653" s="94">
        <v>3400419</v>
      </c>
      <c r="B1653" s="93" t="s">
        <v>1626</v>
      </c>
      <c r="C1653" s="144">
        <v>63</v>
      </c>
      <c r="D1653" s="93" t="s">
        <v>20</v>
      </c>
      <c r="E1653" s="93" t="s">
        <v>32</v>
      </c>
      <c r="F1653" s="93">
        <v>40.9</v>
      </c>
      <c r="G1653" s="93">
        <v>6</v>
      </c>
      <c r="H1653" s="93">
        <v>2411.19</v>
      </c>
      <c r="I1653" s="88">
        <f>VLOOKUP(D1653,'MHO-Analyse'!$C$2:$D$11,2,TRUE)</f>
        <v>190</v>
      </c>
      <c r="J1653" s="88">
        <f t="shared" si="25"/>
        <v>3.3250000000000002</v>
      </c>
    </row>
    <row r="1654" spans="1:10" x14ac:dyDescent="0.2">
      <c r="A1654" s="94">
        <v>5000503</v>
      </c>
      <c r="B1654" s="93" t="s">
        <v>1627</v>
      </c>
      <c r="C1654" s="144">
        <v>63</v>
      </c>
      <c r="D1654" s="93" t="s">
        <v>20</v>
      </c>
      <c r="E1654" s="93" t="s">
        <v>65</v>
      </c>
      <c r="F1654" s="93">
        <v>0.2</v>
      </c>
      <c r="G1654" s="93">
        <v>0.19</v>
      </c>
      <c r="H1654" s="93">
        <v>24.14</v>
      </c>
      <c r="I1654" s="88">
        <f>VLOOKUP(D1654,'MHO-Analyse'!$C$2:$D$11,2,TRUE)</f>
        <v>190</v>
      </c>
      <c r="J1654" s="88">
        <f t="shared" si="25"/>
        <v>3.3250000000000002</v>
      </c>
    </row>
    <row r="1655" spans="1:10" x14ac:dyDescent="0.2">
      <c r="A1655" s="94">
        <v>5002234</v>
      </c>
      <c r="B1655" s="93" t="s">
        <v>1628</v>
      </c>
      <c r="C1655" s="144">
        <v>63</v>
      </c>
      <c r="D1655" s="93" t="s">
        <v>20</v>
      </c>
      <c r="E1655" s="93" t="s">
        <v>59</v>
      </c>
      <c r="F1655" s="93">
        <v>1.49</v>
      </c>
      <c r="G1655" s="93">
        <v>0.56999999999999995</v>
      </c>
      <c r="H1655" s="93">
        <v>59.96</v>
      </c>
      <c r="I1655" s="88">
        <f>VLOOKUP(D1655,'MHO-Analyse'!$C$2:$D$11,2,TRUE)</f>
        <v>190</v>
      </c>
      <c r="J1655" s="88">
        <f t="shared" si="25"/>
        <v>3.3250000000000002</v>
      </c>
    </row>
    <row r="1656" spans="1:10" x14ac:dyDescent="0.2">
      <c r="A1656" s="94">
        <v>5051199</v>
      </c>
      <c r="B1656" s="93" t="s">
        <v>1629</v>
      </c>
      <c r="C1656" s="144">
        <v>63</v>
      </c>
      <c r="D1656" s="93" t="s">
        <v>20</v>
      </c>
      <c r="E1656" s="93" t="s">
        <v>65</v>
      </c>
      <c r="F1656" s="93">
        <v>0.52</v>
      </c>
      <c r="G1656" s="93">
        <v>0.5</v>
      </c>
      <c r="H1656" s="93">
        <v>57.27</v>
      </c>
      <c r="I1656" s="88">
        <f>VLOOKUP(D1656,'MHO-Analyse'!$C$2:$D$11,2,TRUE)</f>
        <v>190</v>
      </c>
      <c r="J1656" s="88">
        <f t="shared" si="25"/>
        <v>3.3250000000000002</v>
      </c>
    </row>
    <row r="1657" spans="1:10" x14ac:dyDescent="0.2">
      <c r="A1657" s="94">
        <v>6045002</v>
      </c>
      <c r="B1657" s="93" t="s">
        <v>1630</v>
      </c>
      <c r="C1657" s="144">
        <v>63</v>
      </c>
      <c r="D1657" s="93" t="s">
        <v>20</v>
      </c>
      <c r="E1657" s="93" t="s">
        <v>65</v>
      </c>
      <c r="F1657" s="93">
        <v>211.46</v>
      </c>
      <c r="G1657" s="93">
        <v>42.5</v>
      </c>
      <c r="H1657" s="93">
        <v>2952.6</v>
      </c>
      <c r="I1657" s="88">
        <f>VLOOKUP(D1657,'MHO-Analyse'!$C$2:$D$11,2,TRUE)</f>
        <v>190</v>
      </c>
      <c r="J1657" s="88">
        <f t="shared" si="25"/>
        <v>3.3250000000000002</v>
      </c>
    </row>
    <row r="1658" spans="1:10" x14ac:dyDescent="0.2">
      <c r="A1658" s="94">
        <v>7011555</v>
      </c>
      <c r="B1658" s="93" t="s">
        <v>1631</v>
      </c>
      <c r="C1658" s="144">
        <v>63</v>
      </c>
      <c r="D1658" s="93" t="s">
        <v>82</v>
      </c>
      <c r="E1658" s="93" t="s">
        <v>65</v>
      </c>
      <c r="F1658" s="93">
        <v>34.659999999999997</v>
      </c>
      <c r="G1658" s="93">
        <v>13</v>
      </c>
      <c r="H1658" s="93">
        <v>1167.51</v>
      </c>
      <c r="I1658" s="88">
        <f>VLOOKUP(D1658,'MHO-Analyse'!$C$2:$D$11,2,TRUE)</f>
        <v>228</v>
      </c>
      <c r="J1658" s="88">
        <f t="shared" si="25"/>
        <v>3.99</v>
      </c>
    </row>
    <row r="1659" spans="1:10" x14ac:dyDescent="0.2">
      <c r="A1659" s="94">
        <v>7080014</v>
      </c>
      <c r="B1659" s="93" t="s">
        <v>1632</v>
      </c>
      <c r="C1659" s="144">
        <v>63</v>
      </c>
      <c r="D1659" s="93" t="s">
        <v>12</v>
      </c>
      <c r="E1659" s="93" t="s">
        <v>65</v>
      </c>
      <c r="F1659" s="93">
        <v>3.48</v>
      </c>
      <c r="G1659" s="93">
        <v>0.85</v>
      </c>
      <c r="H1659" s="93">
        <v>290.85000000000002</v>
      </c>
      <c r="I1659" s="88">
        <f>VLOOKUP(D1659,'MHO-Analyse'!$C$2:$D$11,2,TRUE)</f>
        <v>254.6</v>
      </c>
      <c r="J1659" s="88">
        <f t="shared" si="25"/>
        <v>4.4554999999999998</v>
      </c>
    </row>
    <row r="1660" spans="1:10" x14ac:dyDescent="0.2">
      <c r="A1660" s="94">
        <v>8356101</v>
      </c>
      <c r="B1660" s="93" t="s">
        <v>1633</v>
      </c>
      <c r="C1660" s="144">
        <v>63</v>
      </c>
      <c r="D1660" s="93" t="s">
        <v>20</v>
      </c>
      <c r="E1660" s="93" t="s">
        <v>59</v>
      </c>
      <c r="F1660" s="93">
        <v>1.28</v>
      </c>
      <c r="G1660" s="93">
        <v>0.24</v>
      </c>
      <c r="H1660" s="93">
        <v>20.149999999999999</v>
      </c>
      <c r="I1660" s="88">
        <f>VLOOKUP(D1660,'MHO-Analyse'!$C$2:$D$11,2,TRUE)</f>
        <v>190</v>
      </c>
      <c r="J1660" s="88">
        <f t="shared" si="25"/>
        <v>3.3250000000000002</v>
      </c>
    </row>
    <row r="1661" spans="1:10" x14ac:dyDescent="0.2">
      <c r="A1661" s="94">
        <v>8370304</v>
      </c>
      <c r="B1661" s="93" t="s">
        <v>1634</v>
      </c>
      <c r="C1661" s="144">
        <v>63</v>
      </c>
      <c r="D1661" s="93" t="s">
        <v>20</v>
      </c>
      <c r="E1661" s="93" t="s">
        <v>59</v>
      </c>
      <c r="F1661" s="93">
        <v>0.79</v>
      </c>
      <c r="G1661" s="93">
        <v>0</v>
      </c>
      <c r="H1661" s="93">
        <v>13.21</v>
      </c>
      <c r="I1661" s="88">
        <f>VLOOKUP(D1661,'MHO-Analyse'!$C$2:$D$11,2,TRUE)</f>
        <v>190</v>
      </c>
      <c r="J1661" s="88">
        <f t="shared" si="25"/>
        <v>3.3250000000000002</v>
      </c>
    </row>
    <row r="1662" spans="1:10" x14ac:dyDescent="0.2">
      <c r="A1662" s="94">
        <v>8521957</v>
      </c>
      <c r="B1662" s="93" t="s">
        <v>1635</v>
      </c>
      <c r="C1662" s="144">
        <v>63</v>
      </c>
      <c r="D1662" s="93" t="s">
        <v>20</v>
      </c>
      <c r="E1662" s="93" t="s">
        <v>32</v>
      </c>
      <c r="F1662" s="93">
        <v>52.08</v>
      </c>
      <c r="G1662" s="93">
        <v>32.700000000000003</v>
      </c>
      <c r="H1662" s="93">
        <v>9547.91</v>
      </c>
      <c r="I1662" s="88">
        <f>VLOOKUP(D1662,'MHO-Analyse'!$C$2:$D$11,2,TRUE)</f>
        <v>190</v>
      </c>
      <c r="J1662" s="88">
        <f t="shared" si="25"/>
        <v>3.3250000000000002</v>
      </c>
    </row>
    <row r="1663" spans="1:10" x14ac:dyDescent="0.2">
      <c r="A1663" s="94">
        <v>9253069</v>
      </c>
      <c r="B1663" s="93" t="s">
        <v>1636</v>
      </c>
      <c r="C1663" s="144">
        <v>63</v>
      </c>
      <c r="D1663" s="93" t="s">
        <v>12</v>
      </c>
      <c r="E1663" s="93" t="s">
        <v>59</v>
      </c>
      <c r="F1663" s="93">
        <v>0.89</v>
      </c>
      <c r="G1663" s="93">
        <v>0.92</v>
      </c>
      <c r="H1663" s="93">
        <v>104.58</v>
      </c>
      <c r="I1663" s="88">
        <f>VLOOKUP(D1663,'MHO-Analyse'!$C$2:$D$11,2,TRUE)</f>
        <v>254.6</v>
      </c>
      <c r="J1663" s="88">
        <f t="shared" si="25"/>
        <v>4.4554999999999998</v>
      </c>
    </row>
    <row r="1664" spans="1:10" x14ac:dyDescent="0.2">
      <c r="A1664" s="94">
        <v>9253223</v>
      </c>
      <c r="B1664" s="93" t="s">
        <v>1637</v>
      </c>
      <c r="C1664" s="144">
        <v>63</v>
      </c>
      <c r="D1664" s="93" t="s">
        <v>12</v>
      </c>
      <c r="E1664" s="93" t="s">
        <v>59</v>
      </c>
      <c r="F1664" s="93">
        <v>0.95</v>
      </c>
      <c r="G1664" s="93">
        <v>1.58</v>
      </c>
      <c r="H1664" s="93">
        <v>100.34</v>
      </c>
      <c r="I1664" s="88">
        <f>VLOOKUP(D1664,'MHO-Analyse'!$C$2:$D$11,2,TRUE)</f>
        <v>254.6</v>
      </c>
      <c r="J1664" s="88">
        <f t="shared" si="25"/>
        <v>4.4554999999999998</v>
      </c>
    </row>
    <row r="1665" spans="1:10" x14ac:dyDescent="0.2">
      <c r="A1665" s="94">
        <v>9253476</v>
      </c>
      <c r="B1665" s="93" t="s">
        <v>1638</v>
      </c>
      <c r="C1665" s="144">
        <v>63</v>
      </c>
      <c r="D1665" s="93" t="s">
        <v>12</v>
      </c>
      <c r="E1665" s="93" t="s">
        <v>32</v>
      </c>
      <c r="F1665" s="93">
        <v>0.47</v>
      </c>
      <c r="G1665" s="93">
        <v>0.52</v>
      </c>
      <c r="H1665" s="93">
        <v>27.02</v>
      </c>
      <c r="I1665" s="88">
        <f>VLOOKUP(D1665,'MHO-Analyse'!$C$2:$D$11,2,TRUE)</f>
        <v>254.6</v>
      </c>
      <c r="J1665" s="88">
        <f t="shared" si="25"/>
        <v>4.4554999999999998</v>
      </c>
    </row>
    <row r="1666" spans="1:10" x14ac:dyDescent="0.2">
      <c r="A1666" s="94">
        <v>9254949</v>
      </c>
      <c r="B1666" s="93" t="s">
        <v>1639</v>
      </c>
      <c r="C1666" s="144">
        <v>63</v>
      </c>
      <c r="D1666" s="93" t="s">
        <v>12</v>
      </c>
      <c r="E1666" s="93" t="s">
        <v>10</v>
      </c>
      <c r="F1666" s="93">
        <v>8.8000000000000007</v>
      </c>
      <c r="G1666" s="93">
        <v>4.3</v>
      </c>
      <c r="H1666" s="93">
        <v>2274.58</v>
      </c>
      <c r="I1666" s="88">
        <f>VLOOKUP(D1666,'MHO-Analyse'!$C$2:$D$11,2,TRUE)</f>
        <v>254.6</v>
      </c>
      <c r="J1666" s="88">
        <f t="shared" ref="J1666:J1729" si="26">(C1666*I1666)/3600</f>
        <v>4.4554999999999998</v>
      </c>
    </row>
    <row r="1667" spans="1:10" x14ac:dyDescent="0.2">
      <c r="A1667" s="94">
        <v>9723019</v>
      </c>
      <c r="B1667" s="93" t="s">
        <v>1640</v>
      </c>
      <c r="C1667" s="144">
        <v>63</v>
      </c>
      <c r="D1667" s="93" t="s">
        <v>16</v>
      </c>
      <c r="E1667" s="93" t="s">
        <v>65</v>
      </c>
      <c r="F1667" s="93">
        <v>20</v>
      </c>
      <c r="G1667" s="93">
        <v>3</v>
      </c>
      <c r="H1667" s="93">
        <v>186.33</v>
      </c>
      <c r="I1667" s="88">
        <f>VLOOKUP(D1667,'MHO-Analyse'!$C$2:$D$11,2,TRUE)</f>
        <v>304</v>
      </c>
      <c r="J1667" s="88">
        <f t="shared" si="26"/>
        <v>5.32</v>
      </c>
    </row>
    <row r="1668" spans="1:10" x14ac:dyDescent="0.2">
      <c r="A1668" s="94">
        <v>9812411</v>
      </c>
      <c r="B1668" s="93" t="s">
        <v>1641</v>
      </c>
      <c r="C1668" s="144">
        <v>63</v>
      </c>
      <c r="D1668" s="93" t="s">
        <v>16</v>
      </c>
      <c r="E1668" s="93" t="s">
        <v>65</v>
      </c>
      <c r="F1668" s="93">
        <v>14.95</v>
      </c>
      <c r="G1668" s="93">
        <v>0.34</v>
      </c>
      <c r="H1668" s="93">
        <v>324.48</v>
      </c>
      <c r="I1668" s="88">
        <f>VLOOKUP(D1668,'MHO-Analyse'!$C$2:$D$11,2,TRUE)</f>
        <v>304</v>
      </c>
      <c r="J1668" s="88">
        <f t="shared" si="26"/>
        <v>5.32</v>
      </c>
    </row>
    <row r="1669" spans="1:10" x14ac:dyDescent="0.2">
      <c r="A1669" s="94">
        <v>2170099</v>
      </c>
      <c r="B1669" s="93" t="s">
        <v>1642</v>
      </c>
      <c r="C1669" s="144">
        <v>62</v>
      </c>
      <c r="D1669" s="93" t="s">
        <v>41</v>
      </c>
      <c r="E1669" s="93" t="s">
        <v>59</v>
      </c>
      <c r="F1669" s="93">
        <v>9.19</v>
      </c>
      <c r="G1669" s="93">
        <v>1.1599999999999999</v>
      </c>
      <c r="H1669" s="93">
        <v>423.68</v>
      </c>
      <c r="I1669" s="88">
        <f>VLOOKUP(D1669,'MHO-Analyse'!$C$2:$D$11,2,TRUE)</f>
        <v>205.2</v>
      </c>
      <c r="J1669" s="88">
        <f t="shared" si="26"/>
        <v>3.5339999999999998</v>
      </c>
    </row>
    <row r="1670" spans="1:10" x14ac:dyDescent="0.2">
      <c r="A1670" s="94">
        <v>3025751</v>
      </c>
      <c r="B1670" s="93" t="s">
        <v>1643</v>
      </c>
      <c r="C1670" s="144">
        <v>62</v>
      </c>
      <c r="D1670" s="93" t="s">
        <v>41</v>
      </c>
      <c r="E1670" s="93" t="s">
        <v>59</v>
      </c>
      <c r="F1670" s="93">
        <v>1.2</v>
      </c>
      <c r="G1670" s="93">
        <v>0.32</v>
      </c>
      <c r="H1670" s="93">
        <v>24.24</v>
      </c>
      <c r="I1670" s="88">
        <f>VLOOKUP(D1670,'MHO-Analyse'!$C$2:$D$11,2,TRUE)</f>
        <v>205.2</v>
      </c>
      <c r="J1670" s="88">
        <f t="shared" si="26"/>
        <v>3.5339999999999998</v>
      </c>
    </row>
    <row r="1671" spans="1:10" x14ac:dyDescent="0.2">
      <c r="A1671" s="94">
        <v>3100653</v>
      </c>
      <c r="B1671" s="93" t="s">
        <v>1644</v>
      </c>
      <c r="C1671" s="144">
        <v>62</v>
      </c>
      <c r="D1671" s="93" t="s">
        <v>41</v>
      </c>
      <c r="E1671" s="93" t="s">
        <v>65</v>
      </c>
      <c r="F1671" s="93">
        <v>37.5</v>
      </c>
      <c r="G1671" s="93">
        <v>0.8</v>
      </c>
      <c r="H1671" s="93">
        <v>115.57</v>
      </c>
      <c r="I1671" s="88">
        <f>VLOOKUP(D1671,'MHO-Analyse'!$C$2:$D$11,2,TRUE)</f>
        <v>205.2</v>
      </c>
      <c r="J1671" s="88">
        <f t="shared" si="26"/>
        <v>3.5339999999999998</v>
      </c>
    </row>
    <row r="1672" spans="1:10" x14ac:dyDescent="0.2">
      <c r="A1672" s="94">
        <v>3401986</v>
      </c>
      <c r="B1672" s="93" t="s">
        <v>1645</v>
      </c>
      <c r="C1672" s="144">
        <v>62</v>
      </c>
      <c r="D1672" s="93" t="s">
        <v>20</v>
      </c>
      <c r="E1672" s="93" t="s">
        <v>65</v>
      </c>
      <c r="F1672" s="93">
        <v>44.89</v>
      </c>
      <c r="G1672" s="93">
        <v>4.5999999999999996</v>
      </c>
      <c r="H1672" s="93">
        <v>2854.02</v>
      </c>
      <c r="I1672" s="88">
        <f>VLOOKUP(D1672,'MHO-Analyse'!$C$2:$D$11,2,TRUE)</f>
        <v>190</v>
      </c>
      <c r="J1672" s="88">
        <f t="shared" si="26"/>
        <v>3.2722222222222221</v>
      </c>
    </row>
    <row r="1673" spans="1:10" x14ac:dyDescent="0.2">
      <c r="A1673" s="94">
        <v>3403525</v>
      </c>
      <c r="B1673" s="93" t="s">
        <v>1646</v>
      </c>
      <c r="C1673" s="144">
        <v>62</v>
      </c>
      <c r="D1673" s="93" t="s">
        <v>20</v>
      </c>
      <c r="E1673" s="93" t="s">
        <v>65</v>
      </c>
      <c r="F1673" s="93">
        <v>7.25</v>
      </c>
      <c r="G1673" s="93">
        <v>0.6</v>
      </c>
      <c r="H1673" s="93">
        <v>180.84</v>
      </c>
      <c r="I1673" s="88">
        <f>VLOOKUP(D1673,'MHO-Analyse'!$C$2:$D$11,2,TRUE)</f>
        <v>190</v>
      </c>
      <c r="J1673" s="88">
        <f t="shared" si="26"/>
        <v>3.2722222222222221</v>
      </c>
    </row>
    <row r="1674" spans="1:10" x14ac:dyDescent="0.2">
      <c r="A1674" s="94">
        <v>4513416</v>
      </c>
      <c r="B1674" s="93" t="s">
        <v>1647</v>
      </c>
      <c r="C1674" s="144">
        <v>62</v>
      </c>
      <c r="D1674" s="93" t="s">
        <v>41</v>
      </c>
      <c r="E1674" s="93" t="s">
        <v>65</v>
      </c>
      <c r="F1674" s="93">
        <v>0.99</v>
      </c>
      <c r="G1674" s="93">
        <v>0.04</v>
      </c>
      <c r="H1674" s="93">
        <v>39.799999999999997</v>
      </c>
      <c r="I1674" s="88">
        <f>VLOOKUP(D1674,'MHO-Analyse'!$C$2:$D$11,2,TRUE)</f>
        <v>205.2</v>
      </c>
      <c r="J1674" s="88">
        <f t="shared" si="26"/>
        <v>3.5339999999999998</v>
      </c>
    </row>
    <row r="1675" spans="1:10" x14ac:dyDescent="0.2">
      <c r="A1675" s="94">
        <v>5510149</v>
      </c>
      <c r="B1675" s="93" t="s">
        <v>1648</v>
      </c>
      <c r="C1675" s="144">
        <v>62</v>
      </c>
      <c r="D1675" s="93" t="s">
        <v>16</v>
      </c>
      <c r="E1675" s="93" t="s">
        <v>32</v>
      </c>
      <c r="F1675" s="93">
        <v>45.36</v>
      </c>
      <c r="G1675" s="93">
        <v>37</v>
      </c>
      <c r="H1675" s="93">
        <v>3251.11</v>
      </c>
      <c r="I1675" s="88">
        <f>VLOOKUP(D1675,'MHO-Analyse'!$C$2:$D$11,2,TRUE)</f>
        <v>304</v>
      </c>
      <c r="J1675" s="88">
        <f t="shared" si="26"/>
        <v>5.235555555555556</v>
      </c>
    </row>
    <row r="1676" spans="1:10" x14ac:dyDescent="0.2">
      <c r="A1676" s="94">
        <v>5551541</v>
      </c>
      <c r="B1676" s="93" t="s">
        <v>1296</v>
      </c>
      <c r="C1676" s="144">
        <v>62</v>
      </c>
      <c r="D1676" s="93" t="s">
        <v>79</v>
      </c>
      <c r="E1676" s="93" t="s">
        <v>32</v>
      </c>
      <c r="F1676" s="93">
        <v>0.68</v>
      </c>
      <c r="G1676" s="93">
        <v>2.5</v>
      </c>
      <c r="H1676" s="93">
        <v>1007.56</v>
      </c>
      <c r="I1676" s="88">
        <f>VLOOKUP(D1676,'MHO-Analyse'!$C$2:$D$11,2,TRUE)</f>
        <v>380</v>
      </c>
      <c r="J1676" s="88">
        <f t="shared" si="26"/>
        <v>6.5444444444444443</v>
      </c>
    </row>
    <row r="1677" spans="1:10" x14ac:dyDescent="0.2">
      <c r="A1677" s="94">
        <v>7010795</v>
      </c>
      <c r="B1677" s="93" t="s">
        <v>1649</v>
      </c>
      <c r="C1677" s="144">
        <v>62</v>
      </c>
      <c r="D1677" s="93" t="s">
        <v>82</v>
      </c>
      <c r="E1677" s="93" t="s">
        <v>32</v>
      </c>
      <c r="F1677" s="93">
        <v>243.8</v>
      </c>
      <c r="G1677" s="93">
        <v>30</v>
      </c>
      <c r="H1677" s="93">
        <v>2728.29</v>
      </c>
      <c r="I1677" s="88">
        <f>VLOOKUP(D1677,'MHO-Analyse'!$C$2:$D$11,2,TRUE)</f>
        <v>228</v>
      </c>
      <c r="J1677" s="88">
        <f t="shared" si="26"/>
        <v>3.9266666666666667</v>
      </c>
    </row>
    <row r="1678" spans="1:10" x14ac:dyDescent="0.2">
      <c r="A1678" s="94">
        <v>7011554</v>
      </c>
      <c r="B1678" s="93" t="s">
        <v>1650</v>
      </c>
      <c r="C1678" s="144">
        <v>62</v>
      </c>
      <c r="D1678" s="93" t="s">
        <v>82</v>
      </c>
      <c r="E1678" s="93" t="s">
        <v>65</v>
      </c>
      <c r="F1678" s="93">
        <v>30.1</v>
      </c>
      <c r="G1678" s="93">
        <v>11</v>
      </c>
      <c r="H1678" s="93">
        <v>1081.48</v>
      </c>
      <c r="I1678" s="88">
        <f>VLOOKUP(D1678,'MHO-Analyse'!$C$2:$D$11,2,TRUE)</f>
        <v>228</v>
      </c>
      <c r="J1678" s="88">
        <f t="shared" si="26"/>
        <v>3.9266666666666667</v>
      </c>
    </row>
    <row r="1679" spans="1:10" x14ac:dyDescent="0.2">
      <c r="A1679" s="94">
        <v>7011575</v>
      </c>
      <c r="B1679" s="93" t="s">
        <v>1651</v>
      </c>
      <c r="C1679" s="144">
        <v>62</v>
      </c>
      <c r="D1679" s="93" t="s">
        <v>82</v>
      </c>
      <c r="E1679" s="93" t="s">
        <v>59</v>
      </c>
      <c r="F1679" s="93">
        <v>169.06</v>
      </c>
      <c r="G1679" s="93">
        <v>20</v>
      </c>
      <c r="H1679" s="93">
        <v>2934.03</v>
      </c>
      <c r="I1679" s="88">
        <f>VLOOKUP(D1679,'MHO-Analyse'!$C$2:$D$11,2,TRUE)</f>
        <v>228</v>
      </c>
      <c r="J1679" s="88">
        <f t="shared" si="26"/>
        <v>3.9266666666666667</v>
      </c>
    </row>
    <row r="1680" spans="1:10" x14ac:dyDescent="0.2">
      <c r="A1680" s="94">
        <v>7011602</v>
      </c>
      <c r="B1680" s="93" t="s">
        <v>1652</v>
      </c>
      <c r="C1680" s="144">
        <v>62</v>
      </c>
      <c r="D1680" s="93" t="s">
        <v>82</v>
      </c>
      <c r="E1680" s="93" t="s">
        <v>65</v>
      </c>
      <c r="F1680" s="93">
        <v>41.75</v>
      </c>
      <c r="G1680" s="93">
        <v>14</v>
      </c>
      <c r="H1680" s="93">
        <v>1383.86</v>
      </c>
      <c r="I1680" s="88">
        <f>VLOOKUP(D1680,'MHO-Analyse'!$C$2:$D$11,2,TRUE)</f>
        <v>228</v>
      </c>
      <c r="J1680" s="88">
        <f t="shared" si="26"/>
        <v>3.9266666666666667</v>
      </c>
    </row>
    <row r="1681" spans="1:10" x14ac:dyDescent="0.2">
      <c r="A1681" s="94">
        <v>8401141</v>
      </c>
      <c r="B1681" s="93" t="s">
        <v>1653</v>
      </c>
      <c r="C1681" s="144">
        <v>62</v>
      </c>
      <c r="D1681" s="93" t="s">
        <v>20</v>
      </c>
      <c r="E1681" s="93" t="s">
        <v>65</v>
      </c>
      <c r="F1681" s="93">
        <v>94.86</v>
      </c>
      <c r="G1681" s="93">
        <v>15.08</v>
      </c>
      <c r="H1681" s="93">
        <v>479.39</v>
      </c>
      <c r="I1681" s="88">
        <f>VLOOKUP(D1681,'MHO-Analyse'!$C$2:$D$11,2,TRUE)</f>
        <v>190</v>
      </c>
      <c r="J1681" s="88">
        <f t="shared" si="26"/>
        <v>3.2722222222222221</v>
      </c>
    </row>
    <row r="1682" spans="1:10" x14ac:dyDescent="0.2">
      <c r="A1682" s="94">
        <v>8718924</v>
      </c>
      <c r="B1682" s="93" t="s">
        <v>1654</v>
      </c>
      <c r="C1682" s="144">
        <v>62</v>
      </c>
      <c r="D1682" s="93" t="s">
        <v>20</v>
      </c>
      <c r="E1682" s="93" t="s">
        <v>59</v>
      </c>
      <c r="F1682" s="93">
        <v>74.8</v>
      </c>
      <c r="G1682" s="93">
        <v>29.5</v>
      </c>
      <c r="H1682" s="93">
        <v>1467.44</v>
      </c>
      <c r="I1682" s="88">
        <f>VLOOKUP(D1682,'MHO-Analyse'!$C$2:$D$11,2,TRUE)</f>
        <v>190</v>
      </c>
      <c r="J1682" s="88">
        <f t="shared" si="26"/>
        <v>3.2722222222222221</v>
      </c>
    </row>
    <row r="1683" spans="1:10" x14ac:dyDescent="0.2">
      <c r="A1683" s="94">
        <v>9253404</v>
      </c>
      <c r="B1683" s="93" t="s">
        <v>1655</v>
      </c>
      <c r="C1683" s="144">
        <v>62</v>
      </c>
      <c r="D1683" s="93" t="s">
        <v>12</v>
      </c>
      <c r="E1683" s="93" t="s">
        <v>32</v>
      </c>
      <c r="F1683" s="93">
        <v>0.31</v>
      </c>
      <c r="G1683" s="93">
        <v>0.71</v>
      </c>
      <c r="H1683" s="93">
        <v>34.54</v>
      </c>
      <c r="I1683" s="88">
        <f>VLOOKUP(D1683,'MHO-Analyse'!$C$2:$D$11,2,TRUE)</f>
        <v>254.6</v>
      </c>
      <c r="J1683" s="88">
        <f t="shared" si="26"/>
        <v>4.3847777777777779</v>
      </c>
    </row>
    <row r="1684" spans="1:10" x14ac:dyDescent="0.2">
      <c r="A1684" s="94">
        <v>1010538</v>
      </c>
      <c r="B1684" s="93" t="s">
        <v>1656</v>
      </c>
      <c r="C1684" s="144">
        <v>61</v>
      </c>
      <c r="D1684" s="93" t="s">
        <v>79</v>
      </c>
      <c r="E1684" s="93" t="s">
        <v>59</v>
      </c>
      <c r="F1684" s="93">
        <v>0.24</v>
      </c>
      <c r="G1684" s="93">
        <v>0.51</v>
      </c>
      <c r="H1684" s="93">
        <v>61.53</v>
      </c>
      <c r="I1684" s="88">
        <f>VLOOKUP(D1684,'MHO-Analyse'!$C$2:$D$11,2,TRUE)</f>
        <v>380</v>
      </c>
      <c r="J1684" s="88">
        <f t="shared" si="26"/>
        <v>6.4388888888888891</v>
      </c>
    </row>
    <row r="1685" spans="1:10" x14ac:dyDescent="0.2">
      <c r="A1685" s="94">
        <v>1253319</v>
      </c>
      <c r="B1685" s="93" t="s">
        <v>1657</v>
      </c>
      <c r="C1685" s="144">
        <v>61</v>
      </c>
      <c r="D1685" s="93" t="s">
        <v>79</v>
      </c>
      <c r="E1685" s="93" t="s">
        <v>59</v>
      </c>
      <c r="F1685" s="93">
        <v>5.3</v>
      </c>
      <c r="G1685" s="93">
        <v>11.6</v>
      </c>
      <c r="H1685" s="93">
        <v>194.97</v>
      </c>
      <c r="I1685" s="88">
        <f>VLOOKUP(D1685,'MHO-Analyse'!$C$2:$D$11,2,TRUE)</f>
        <v>380</v>
      </c>
      <c r="J1685" s="88">
        <f t="shared" si="26"/>
        <v>6.4388888888888891</v>
      </c>
    </row>
    <row r="1686" spans="1:10" x14ac:dyDescent="0.2">
      <c r="A1686" s="94">
        <v>2043008</v>
      </c>
      <c r="B1686" s="93" t="s">
        <v>1658</v>
      </c>
      <c r="C1686" s="144">
        <v>61</v>
      </c>
      <c r="D1686" s="93" t="s">
        <v>16</v>
      </c>
      <c r="E1686" s="93" t="s">
        <v>59</v>
      </c>
      <c r="F1686" s="93">
        <v>7.34</v>
      </c>
      <c r="G1686" s="93">
        <v>9.5</v>
      </c>
      <c r="H1686" s="93">
        <v>595.48</v>
      </c>
      <c r="I1686" s="88">
        <f>VLOOKUP(D1686,'MHO-Analyse'!$C$2:$D$11,2,TRUE)</f>
        <v>304</v>
      </c>
      <c r="J1686" s="88">
        <f t="shared" si="26"/>
        <v>5.1511111111111108</v>
      </c>
    </row>
    <row r="1687" spans="1:10" x14ac:dyDescent="0.2">
      <c r="A1687" s="94">
        <v>3025752</v>
      </c>
      <c r="B1687" s="93" t="s">
        <v>1659</v>
      </c>
      <c r="C1687" s="144">
        <v>61</v>
      </c>
      <c r="D1687" s="93" t="s">
        <v>41</v>
      </c>
      <c r="E1687" s="93" t="s">
        <v>59</v>
      </c>
      <c r="F1687" s="93">
        <v>1.48</v>
      </c>
      <c r="G1687" s="93">
        <v>0.24</v>
      </c>
      <c r="H1687" s="93">
        <v>21.82</v>
      </c>
      <c r="I1687" s="88">
        <f>VLOOKUP(D1687,'MHO-Analyse'!$C$2:$D$11,2,TRUE)</f>
        <v>205.2</v>
      </c>
      <c r="J1687" s="88">
        <f t="shared" si="26"/>
        <v>3.4769999999999999</v>
      </c>
    </row>
    <row r="1688" spans="1:10" x14ac:dyDescent="0.2">
      <c r="A1688" s="94">
        <v>3080631</v>
      </c>
      <c r="B1688" s="93" t="s">
        <v>1660</v>
      </c>
      <c r="C1688" s="144">
        <v>61</v>
      </c>
      <c r="D1688" s="93" t="s">
        <v>41</v>
      </c>
      <c r="E1688" s="93" t="s">
        <v>65</v>
      </c>
      <c r="F1688" s="93">
        <v>43.58</v>
      </c>
      <c r="G1688" s="93">
        <v>2.2200000000000002</v>
      </c>
      <c r="H1688" s="93">
        <v>784.96</v>
      </c>
      <c r="I1688" s="88">
        <f>VLOOKUP(D1688,'MHO-Analyse'!$C$2:$D$11,2,TRUE)</f>
        <v>205.2</v>
      </c>
      <c r="J1688" s="88">
        <f t="shared" si="26"/>
        <v>3.4769999999999999</v>
      </c>
    </row>
    <row r="1689" spans="1:10" x14ac:dyDescent="0.2">
      <c r="A1689" s="94">
        <v>3358434</v>
      </c>
      <c r="B1689" s="93" t="s">
        <v>1661</v>
      </c>
      <c r="C1689" s="144">
        <v>61</v>
      </c>
      <c r="D1689" s="93" t="s">
        <v>41</v>
      </c>
      <c r="E1689" s="93" t="s">
        <v>65</v>
      </c>
      <c r="F1689" s="93">
        <v>22</v>
      </c>
      <c r="G1689" s="93">
        <v>2.58</v>
      </c>
      <c r="H1689" s="93">
        <v>518.37</v>
      </c>
      <c r="I1689" s="88">
        <f>VLOOKUP(D1689,'MHO-Analyse'!$C$2:$D$11,2,TRUE)</f>
        <v>205.2</v>
      </c>
      <c r="J1689" s="88">
        <f t="shared" si="26"/>
        <v>3.4769999999999999</v>
      </c>
    </row>
    <row r="1690" spans="1:10" x14ac:dyDescent="0.2">
      <c r="A1690" s="94">
        <v>3401825</v>
      </c>
      <c r="B1690" s="93" t="s">
        <v>1662</v>
      </c>
      <c r="C1690" s="144">
        <v>61</v>
      </c>
      <c r="D1690" s="93" t="s">
        <v>20</v>
      </c>
      <c r="E1690" s="93" t="s">
        <v>59</v>
      </c>
      <c r="F1690" s="93">
        <v>32</v>
      </c>
      <c r="G1690" s="93">
        <v>3.3</v>
      </c>
      <c r="H1690" s="93">
        <v>2264.9</v>
      </c>
      <c r="I1690" s="88">
        <f>VLOOKUP(D1690,'MHO-Analyse'!$C$2:$D$11,2,TRUE)</f>
        <v>190</v>
      </c>
      <c r="J1690" s="88">
        <f t="shared" si="26"/>
        <v>3.2194444444444446</v>
      </c>
    </row>
    <row r="1691" spans="1:10" x14ac:dyDescent="0.2">
      <c r="A1691" s="94">
        <v>4244221</v>
      </c>
      <c r="B1691" s="93" t="s">
        <v>1663</v>
      </c>
      <c r="C1691" s="144">
        <v>61</v>
      </c>
      <c r="D1691" s="93" t="s">
        <v>20</v>
      </c>
      <c r="E1691" s="93" t="s">
        <v>65</v>
      </c>
      <c r="F1691" s="93">
        <v>45.54</v>
      </c>
      <c r="G1691" s="93">
        <v>6.28</v>
      </c>
      <c r="H1691" s="93">
        <v>2733.42</v>
      </c>
      <c r="I1691" s="88">
        <f>VLOOKUP(D1691,'MHO-Analyse'!$C$2:$D$11,2,TRUE)</f>
        <v>190</v>
      </c>
      <c r="J1691" s="88">
        <f t="shared" si="26"/>
        <v>3.2194444444444446</v>
      </c>
    </row>
    <row r="1692" spans="1:10" x14ac:dyDescent="0.2">
      <c r="A1692" s="94">
        <v>5002262</v>
      </c>
      <c r="B1692" s="93" t="s">
        <v>1664</v>
      </c>
      <c r="C1692" s="144">
        <v>61</v>
      </c>
      <c r="D1692" s="93" t="s">
        <v>41</v>
      </c>
      <c r="E1692" s="93" t="s">
        <v>59</v>
      </c>
      <c r="F1692" s="93">
        <v>0.68</v>
      </c>
      <c r="G1692" s="93">
        <v>0.21</v>
      </c>
      <c r="H1692" s="93">
        <v>15.7</v>
      </c>
      <c r="I1692" s="88">
        <f>VLOOKUP(D1692,'MHO-Analyse'!$C$2:$D$11,2,TRUE)</f>
        <v>205.2</v>
      </c>
      <c r="J1692" s="88">
        <f t="shared" si="26"/>
        <v>3.4769999999999999</v>
      </c>
    </row>
    <row r="1693" spans="1:10" x14ac:dyDescent="0.2">
      <c r="A1693" s="94">
        <v>5110128</v>
      </c>
      <c r="B1693" s="93" t="s">
        <v>1665</v>
      </c>
      <c r="C1693" s="144">
        <v>61</v>
      </c>
      <c r="D1693" s="93" t="s">
        <v>20</v>
      </c>
      <c r="E1693" s="93" t="s">
        <v>65</v>
      </c>
      <c r="F1693" s="93">
        <v>0.09</v>
      </c>
      <c r="G1693" s="93">
        <v>0.13</v>
      </c>
      <c r="H1693" s="93">
        <v>15.49</v>
      </c>
      <c r="I1693" s="88">
        <f>VLOOKUP(D1693,'MHO-Analyse'!$C$2:$D$11,2,TRUE)</f>
        <v>190</v>
      </c>
      <c r="J1693" s="88">
        <f t="shared" si="26"/>
        <v>3.2194444444444446</v>
      </c>
    </row>
    <row r="1694" spans="1:10" x14ac:dyDescent="0.2">
      <c r="A1694" s="94">
        <v>6000279</v>
      </c>
      <c r="B1694" s="93" t="s">
        <v>1428</v>
      </c>
      <c r="C1694" s="144">
        <v>61</v>
      </c>
      <c r="D1694" s="93" t="s">
        <v>20</v>
      </c>
      <c r="E1694" s="93" t="s">
        <v>65</v>
      </c>
      <c r="F1694" s="93">
        <v>30.59</v>
      </c>
      <c r="G1694" s="93">
        <v>9</v>
      </c>
      <c r="H1694" s="93">
        <v>596.84</v>
      </c>
      <c r="I1694" s="88">
        <f>VLOOKUP(D1694,'MHO-Analyse'!$C$2:$D$11,2,TRUE)</f>
        <v>190</v>
      </c>
      <c r="J1694" s="88">
        <f t="shared" si="26"/>
        <v>3.2194444444444446</v>
      </c>
    </row>
    <row r="1695" spans="1:10" x14ac:dyDescent="0.2">
      <c r="A1695" s="94">
        <v>6020001</v>
      </c>
      <c r="B1695" s="93" t="s">
        <v>1666</v>
      </c>
      <c r="C1695" s="144">
        <v>61</v>
      </c>
      <c r="D1695" s="93" t="s">
        <v>20</v>
      </c>
      <c r="E1695" s="93" t="s">
        <v>65</v>
      </c>
      <c r="F1695" s="93">
        <v>26.8</v>
      </c>
      <c r="G1695" s="93">
        <v>10</v>
      </c>
      <c r="H1695" s="93">
        <v>257.42</v>
      </c>
      <c r="I1695" s="88">
        <f>VLOOKUP(D1695,'MHO-Analyse'!$C$2:$D$11,2,TRUE)</f>
        <v>190</v>
      </c>
      <c r="J1695" s="88">
        <f t="shared" si="26"/>
        <v>3.2194444444444446</v>
      </c>
    </row>
    <row r="1696" spans="1:10" x14ac:dyDescent="0.2">
      <c r="A1696" s="94">
        <v>6168701</v>
      </c>
      <c r="B1696" s="93" t="s">
        <v>1667</v>
      </c>
      <c r="C1696" s="144">
        <v>61</v>
      </c>
      <c r="D1696" s="93" t="s">
        <v>20</v>
      </c>
      <c r="E1696" s="93" t="s">
        <v>59</v>
      </c>
      <c r="F1696" s="93">
        <v>49.4</v>
      </c>
      <c r="G1696" s="93">
        <v>15.7</v>
      </c>
      <c r="H1696" s="93">
        <v>1139.5999999999999</v>
      </c>
      <c r="I1696" s="88">
        <f>VLOOKUP(D1696,'MHO-Analyse'!$C$2:$D$11,2,TRUE)</f>
        <v>190</v>
      </c>
      <c r="J1696" s="88">
        <f t="shared" si="26"/>
        <v>3.2194444444444446</v>
      </c>
    </row>
    <row r="1697" spans="1:10" x14ac:dyDescent="0.2">
      <c r="A1697" s="94">
        <v>6168969</v>
      </c>
      <c r="B1697" s="93" t="s">
        <v>1668</v>
      </c>
      <c r="C1697" s="144">
        <v>61</v>
      </c>
      <c r="D1697" s="93" t="s">
        <v>20</v>
      </c>
      <c r="E1697" s="93" t="s">
        <v>59</v>
      </c>
      <c r="F1697" s="93">
        <v>42</v>
      </c>
      <c r="G1697" s="93">
        <v>15.2</v>
      </c>
      <c r="H1697" s="93">
        <v>1308.26</v>
      </c>
      <c r="I1697" s="88">
        <f>VLOOKUP(D1697,'MHO-Analyse'!$C$2:$D$11,2,TRUE)</f>
        <v>190</v>
      </c>
      <c r="J1697" s="88">
        <f t="shared" si="26"/>
        <v>3.2194444444444446</v>
      </c>
    </row>
    <row r="1698" spans="1:10" x14ac:dyDescent="0.2">
      <c r="A1698" s="94">
        <v>7010629</v>
      </c>
      <c r="B1698" s="93" t="s">
        <v>1370</v>
      </c>
      <c r="C1698" s="144">
        <v>61</v>
      </c>
      <c r="D1698" s="93" t="s">
        <v>82</v>
      </c>
      <c r="E1698" s="93" t="s">
        <v>32</v>
      </c>
      <c r="F1698" s="93">
        <v>225.15</v>
      </c>
      <c r="G1698" s="93">
        <v>31</v>
      </c>
      <c r="H1698" s="93">
        <v>3318.19</v>
      </c>
      <c r="I1698" s="88">
        <f>VLOOKUP(D1698,'MHO-Analyse'!$C$2:$D$11,2,TRUE)</f>
        <v>228</v>
      </c>
      <c r="J1698" s="88">
        <f t="shared" si="26"/>
        <v>3.8633333333333333</v>
      </c>
    </row>
    <row r="1699" spans="1:10" x14ac:dyDescent="0.2">
      <c r="A1699" s="94">
        <v>7010791</v>
      </c>
      <c r="B1699" s="93" t="s">
        <v>1669</v>
      </c>
      <c r="C1699" s="144">
        <v>61</v>
      </c>
      <c r="D1699" s="93" t="s">
        <v>82</v>
      </c>
      <c r="E1699" s="93" t="s">
        <v>32</v>
      </c>
      <c r="F1699" s="93">
        <v>195.04</v>
      </c>
      <c r="G1699" s="93">
        <v>25</v>
      </c>
      <c r="H1699" s="93">
        <v>2027.78</v>
      </c>
      <c r="I1699" s="88">
        <f>VLOOKUP(D1699,'MHO-Analyse'!$C$2:$D$11,2,TRUE)</f>
        <v>228</v>
      </c>
      <c r="J1699" s="88">
        <f t="shared" si="26"/>
        <v>3.8633333333333333</v>
      </c>
    </row>
    <row r="1700" spans="1:10" x14ac:dyDescent="0.2">
      <c r="A1700" s="94">
        <v>7010839</v>
      </c>
      <c r="B1700" s="93" t="s">
        <v>1670</v>
      </c>
      <c r="C1700" s="144">
        <v>61</v>
      </c>
      <c r="D1700" s="93" t="s">
        <v>82</v>
      </c>
      <c r="E1700" s="93" t="s">
        <v>65</v>
      </c>
      <c r="F1700" s="93">
        <v>20.23</v>
      </c>
      <c r="G1700" s="93">
        <v>4.4000000000000004</v>
      </c>
      <c r="H1700" s="93">
        <v>607.13</v>
      </c>
      <c r="I1700" s="88">
        <f>VLOOKUP(D1700,'MHO-Analyse'!$C$2:$D$11,2,TRUE)</f>
        <v>228</v>
      </c>
      <c r="J1700" s="88">
        <f t="shared" si="26"/>
        <v>3.8633333333333333</v>
      </c>
    </row>
    <row r="1701" spans="1:10" x14ac:dyDescent="0.2">
      <c r="A1701" s="94">
        <v>7011605</v>
      </c>
      <c r="B1701" s="93" t="s">
        <v>1671</v>
      </c>
      <c r="C1701" s="144">
        <v>61</v>
      </c>
      <c r="D1701" s="93" t="s">
        <v>82</v>
      </c>
      <c r="E1701" s="93" t="s">
        <v>65</v>
      </c>
      <c r="F1701" s="93">
        <v>77.62</v>
      </c>
      <c r="G1701" s="93">
        <v>18</v>
      </c>
      <c r="H1701" s="93">
        <v>1637.78</v>
      </c>
      <c r="I1701" s="88">
        <f>VLOOKUP(D1701,'MHO-Analyse'!$C$2:$D$11,2,TRUE)</f>
        <v>228</v>
      </c>
      <c r="J1701" s="88">
        <f t="shared" si="26"/>
        <v>3.8633333333333333</v>
      </c>
    </row>
    <row r="1702" spans="1:10" x14ac:dyDescent="0.2">
      <c r="A1702" s="94">
        <v>8370249</v>
      </c>
      <c r="B1702" s="93" t="s">
        <v>1672</v>
      </c>
      <c r="C1702" s="144">
        <v>61</v>
      </c>
      <c r="D1702" s="93" t="s">
        <v>20</v>
      </c>
      <c r="E1702" s="93" t="s">
        <v>32</v>
      </c>
      <c r="F1702" s="93">
        <v>88.55</v>
      </c>
      <c r="G1702" s="93">
        <v>23</v>
      </c>
      <c r="H1702" s="93">
        <v>2064.23</v>
      </c>
      <c r="I1702" s="88">
        <f>VLOOKUP(D1702,'MHO-Analyse'!$C$2:$D$11,2,TRUE)</f>
        <v>190</v>
      </c>
      <c r="J1702" s="88">
        <f t="shared" si="26"/>
        <v>3.2194444444444446</v>
      </c>
    </row>
    <row r="1703" spans="1:10" x14ac:dyDescent="0.2">
      <c r="A1703" s="94">
        <v>8541326</v>
      </c>
      <c r="B1703" s="93" t="s">
        <v>1673</v>
      </c>
      <c r="C1703" s="144">
        <v>61</v>
      </c>
      <c r="D1703" s="93" t="s">
        <v>16</v>
      </c>
      <c r="E1703" s="93" t="s">
        <v>32</v>
      </c>
      <c r="F1703" s="93">
        <v>7.16</v>
      </c>
      <c r="G1703" s="93">
        <v>9.4</v>
      </c>
      <c r="H1703" s="93">
        <v>805.22</v>
      </c>
      <c r="I1703" s="88">
        <f>VLOOKUP(D1703,'MHO-Analyse'!$C$2:$D$11,2,TRUE)</f>
        <v>304</v>
      </c>
      <c r="J1703" s="88">
        <f t="shared" si="26"/>
        <v>5.1511111111111108</v>
      </c>
    </row>
    <row r="1704" spans="1:10" x14ac:dyDescent="0.2">
      <c r="A1704" s="94">
        <v>9253564</v>
      </c>
      <c r="B1704" s="93" t="s">
        <v>1674</v>
      </c>
      <c r="C1704" s="144">
        <v>61</v>
      </c>
      <c r="D1704" s="93" t="s">
        <v>12</v>
      </c>
      <c r="E1704" s="93" t="s">
        <v>59</v>
      </c>
      <c r="F1704" s="93">
        <v>0.66</v>
      </c>
      <c r="G1704" s="93">
        <v>1.55</v>
      </c>
      <c r="H1704" s="93">
        <v>81.48</v>
      </c>
      <c r="I1704" s="88">
        <f>VLOOKUP(D1704,'MHO-Analyse'!$C$2:$D$11,2,TRUE)</f>
        <v>254.6</v>
      </c>
      <c r="J1704" s="88">
        <f t="shared" si="26"/>
        <v>4.314055555555556</v>
      </c>
    </row>
    <row r="1705" spans="1:10" x14ac:dyDescent="0.2">
      <c r="A1705" s="94">
        <v>9254862</v>
      </c>
      <c r="B1705" s="93" t="s">
        <v>1675</v>
      </c>
      <c r="C1705" s="144">
        <v>61</v>
      </c>
      <c r="D1705" s="93" t="s">
        <v>12</v>
      </c>
      <c r="E1705" s="93" t="s">
        <v>65</v>
      </c>
      <c r="F1705" s="93">
        <v>0.4</v>
      </c>
      <c r="G1705" s="93">
        <v>0.75</v>
      </c>
      <c r="H1705" s="93">
        <v>52.45</v>
      </c>
      <c r="I1705" s="88">
        <f>VLOOKUP(D1705,'MHO-Analyse'!$C$2:$D$11,2,TRUE)</f>
        <v>254.6</v>
      </c>
      <c r="J1705" s="88">
        <f t="shared" si="26"/>
        <v>4.314055555555556</v>
      </c>
    </row>
    <row r="1706" spans="1:10" x14ac:dyDescent="0.2">
      <c r="A1706" s="94">
        <v>9301424</v>
      </c>
      <c r="B1706" s="93" t="s">
        <v>1676</v>
      </c>
      <c r="C1706" s="144">
        <v>61</v>
      </c>
      <c r="D1706" s="93" t="s">
        <v>79</v>
      </c>
      <c r="E1706" s="93" t="s">
        <v>65</v>
      </c>
      <c r="F1706" s="93">
        <v>2.4</v>
      </c>
      <c r="G1706" s="93">
        <v>1.7</v>
      </c>
      <c r="H1706" s="93">
        <v>161.84</v>
      </c>
      <c r="I1706" s="88">
        <f>VLOOKUP(D1706,'MHO-Analyse'!$C$2:$D$11,2,TRUE)</f>
        <v>380</v>
      </c>
      <c r="J1706" s="88">
        <f t="shared" si="26"/>
        <v>6.4388888888888891</v>
      </c>
    </row>
    <row r="1707" spans="1:10" x14ac:dyDescent="0.2">
      <c r="A1707" s="94">
        <v>9723046</v>
      </c>
      <c r="B1707" s="93" t="s">
        <v>1677</v>
      </c>
      <c r="C1707" s="144">
        <v>61</v>
      </c>
      <c r="D1707" s="93" t="s">
        <v>16</v>
      </c>
      <c r="E1707" s="93" t="s">
        <v>59</v>
      </c>
      <c r="F1707" s="93">
        <v>365</v>
      </c>
      <c r="G1707" s="93">
        <v>16</v>
      </c>
      <c r="H1707" s="93">
        <v>628.57000000000005</v>
      </c>
      <c r="I1707" s="88">
        <f>VLOOKUP(D1707,'MHO-Analyse'!$C$2:$D$11,2,TRUE)</f>
        <v>304</v>
      </c>
      <c r="J1707" s="88">
        <f t="shared" si="26"/>
        <v>5.1511111111111108</v>
      </c>
    </row>
    <row r="1708" spans="1:10" x14ac:dyDescent="0.2">
      <c r="A1708" s="94">
        <v>9812246</v>
      </c>
      <c r="B1708" s="93" t="s">
        <v>1678</v>
      </c>
      <c r="C1708" s="144">
        <v>61</v>
      </c>
      <c r="D1708" s="93" t="s">
        <v>16</v>
      </c>
      <c r="E1708" s="93" t="s">
        <v>32</v>
      </c>
      <c r="F1708" s="93">
        <v>6.37</v>
      </c>
      <c r="G1708" s="93">
        <v>3.96</v>
      </c>
      <c r="H1708" s="93">
        <v>1470.16</v>
      </c>
      <c r="I1708" s="88">
        <f>VLOOKUP(D1708,'MHO-Analyse'!$C$2:$D$11,2,TRUE)</f>
        <v>304</v>
      </c>
      <c r="J1708" s="88">
        <f t="shared" si="26"/>
        <v>5.1511111111111108</v>
      </c>
    </row>
    <row r="1709" spans="1:10" x14ac:dyDescent="0.2">
      <c r="A1709" s="94">
        <v>1250039</v>
      </c>
      <c r="B1709" s="93" t="s">
        <v>1679</v>
      </c>
      <c r="C1709" s="144">
        <v>60</v>
      </c>
      <c r="D1709" s="93" t="s">
        <v>79</v>
      </c>
      <c r="E1709" s="93" t="s">
        <v>65</v>
      </c>
      <c r="F1709" s="93">
        <v>0.4</v>
      </c>
      <c r="G1709" s="93">
        <v>1.22</v>
      </c>
      <c r="H1709" s="93">
        <v>33.53</v>
      </c>
      <c r="I1709" s="88">
        <f>VLOOKUP(D1709,'MHO-Analyse'!$C$2:$D$11,2,TRUE)</f>
        <v>380</v>
      </c>
      <c r="J1709" s="88">
        <f t="shared" si="26"/>
        <v>6.333333333333333</v>
      </c>
    </row>
    <row r="1710" spans="1:10" x14ac:dyDescent="0.2">
      <c r="A1710" s="94">
        <v>2044083</v>
      </c>
      <c r="B1710" s="93" t="s">
        <v>1680</v>
      </c>
      <c r="C1710" s="144">
        <v>60</v>
      </c>
      <c r="D1710" s="93" t="s">
        <v>16</v>
      </c>
      <c r="E1710" s="93" t="s">
        <v>59</v>
      </c>
      <c r="F1710" s="93">
        <v>19.84</v>
      </c>
      <c r="G1710" s="93">
        <v>14</v>
      </c>
      <c r="H1710" s="93">
        <v>983.68</v>
      </c>
      <c r="I1710" s="88">
        <f>VLOOKUP(D1710,'MHO-Analyse'!$C$2:$D$11,2,TRUE)</f>
        <v>304</v>
      </c>
      <c r="J1710" s="88">
        <f t="shared" si="26"/>
        <v>5.0666666666666664</v>
      </c>
    </row>
    <row r="1711" spans="1:10" x14ac:dyDescent="0.2">
      <c r="A1711" s="94">
        <v>2405593</v>
      </c>
      <c r="B1711" s="93" t="s">
        <v>1681</v>
      </c>
      <c r="C1711" s="144">
        <v>60</v>
      </c>
      <c r="D1711" s="93" t="s">
        <v>16</v>
      </c>
      <c r="E1711" s="93" t="s">
        <v>59</v>
      </c>
      <c r="F1711" s="93">
        <v>5.54</v>
      </c>
      <c r="G1711" s="93">
        <v>0.93</v>
      </c>
      <c r="H1711" s="93">
        <v>828.05</v>
      </c>
      <c r="I1711" s="88">
        <f>VLOOKUP(D1711,'MHO-Analyse'!$C$2:$D$11,2,TRUE)</f>
        <v>304</v>
      </c>
      <c r="J1711" s="88">
        <f t="shared" si="26"/>
        <v>5.0666666666666664</v>
      </c>
    </row>
    <row r="1712" spans="1:10" x14ac:dyDescent="0.2">
      <c r="A1712" s="94">
        <v>6070514</v>
      </c>
      <c r="B1712" s="93" t="s">
        <v>1682</v>
      </c>
      <c r="C1712" s="144">
        <v>60</v>
      </c>
      <c r="D1712" s="93" t="s">
        <v>20</v>
      </c>
      <c r="E1712" s="93" t="s">
        <v>65</v>
      </c>
      <c r="F1712" s="93">
        <v>58.75</v>
      </c>
      <c r="G1712" s="93">
        <v>15.7</v>
      </c>
      <c r="H1712" s="93">
        <v>335.79</v>
      </c>
      <c r="I1712" s="88">
        <f>VLOOKUP(D1712,'MHO-Analyse'!$C$2:$D$11,2,TRUE)</f>
        <v>190</v>
      </c>
      <c r="J1712" s="88">
        <f t="shared" si="26"/>
        <v>3.1666666666666665</v>
      </c>
    </row>
    <row r="1713" spans="1:10" x14ac:dyDescent="0.2">
      <c r="A1713" s="94">
        <v>6096504</v>
      </c>
      <c r="B1713" s="93" t="s">
        <v>1683</v>
      </c>
      <c r="C1713" s="144">
        <v>60</v>
      </c>
      <c r="D1713" s="93" t="s">
        <v>20</v>
      </c>
      <c r="E1713" s="93" t="s">
        <v>65</v>
      </c>
      <c r="F1713" s="93">
        <v>13.91</v>
      </c>
      <c r="G1713" s="93">
        <v>3.08</v>
      </c>
      <c r="H1713" s="93">
        <v>390.07</v>
      </c>
      <c r="I1713" s="88">
        <f>VLOOKUP(D1713,'MHO-Analyse'!$C$2:$D$11,2,TRUE)</f>
        <v>190</v>
      </c>
      <c r="J1713" s="88">
        <f t="shared" si="26"/>
        <v>3.1666666666666665</v>
      </c>
    </row>
    <row r="1714" spans="1:10" x14ac:dyDescent="0.2">
      <c r="A1714" s="94">
        <v>6122495</v>
      </c>
      <c r="B1714" s="93" t="s">
        <v>1684</v>
      </c>
      <c r="C1714" s="144">
        <v>60</v>
      </c>
      <c r="D1714" s="93" t="s">
        <v>20</v>
      </c>
      <c r="E1714" s="93" t="s">
        <v>65</v>
      </c>
      <c r="F1714" s="93">
        <v>258.3</v>
      </c>
      <c r="G1714" s="93">
        <v>35</v>
      </c>
      <c r="H1714" s="93">
        <v>1647.2</v>
      </c>
      <c r="I1714" s="88">
        <f>VLOOKUP(D1714,'MHO-Analyse'!$C$2:$D$11,2,TRUE)</f>
        <v>190</v>
      </c>
      <c r="J1714" s="88">
        <f t="shared" si="26"/>
        <v>3.1666666666666665</v>
      </c>
    </row>
    <row r="1715" spans="1:10" x14ac:dyDescent="0.2">
      <c r="A1715" s="94">
        <v>7011205</v>
      </c>
      <c r="B1715" s="93" t="s">
        <v>1685</v>
      </c>
      <c r="C1715" s="144">
        <v>60</v>
      </c>
      <c r="D1715" s="93" t="s">
        <v>82</v>
      </c>
      <c r="E1715" s="93" t="s">
        <v>65</v>
      </c>
      <c r="F1715" s="93">
        <v>208.44</v>
      </c>
      <c r="G1715" s="93">
        <v>27.8</v>
      </c>
      <c r="H1715" s="93">
        <v>1453.32</v>
      </c>
      <c r="I1715" s="88">
        <f>VLOOKUP(D1715,'MHO-Analyse'!$C$2:$D$11,2,TRUE)</f>
        <v>228</v>
      </c>
      <c r="J1715" s="88">
        <f t="shared" si="26"/>
        <v>3.8</v>
      </c>
    </row>
    <row r="1716" spans="1:10" x14ac:dyDescent="0.2">
      <c r="A1716" s="94">
        <v>7011213</v>
      </c>
      <c r="B1716" s="93" t="s">
        <v>1686</v>
      </c>
      <c r="C1716" s="144">
        <v>60</v>
      </c>
      <c r="D1716" s="93" t="s">
        <v>82</v>
      </c>
      <c r="E1716" s="93" t="s">
        <v>65</v>
      </c>
      <c r="F1716" s="93">
        <v>69.22</v>
      </c>
      <c r="G1716" s="93">
        <v>16.2</v>
      </c>
      <c r="H1716" s="93">
        <v>923.6</v>
      </c>
      <c r="I1716" s="88">
        <f>VLOOKUP(D1716,'MHO-Analyse'!$C$2:$D$11,2,TRUE)</f>
        <v>228</v>
      </c>
      <c r="J1716" s="88">
        <f t="shared" si="26"/>
        <v>3.8</v>
      </c>
    </row>
    <row r="1717" spans="1:10" x14ac:dyDescent="0.2">
      <c r="A1717" s="94">
        <v>7011573</v>
      </c>
      <c r="B1717" s="93" t="s">
        <v>1687</v>
      </c>
      <c r="C1717" s="144">
        <v>60</v>
      </c>
      <c r="D1717" s="93" t="s">
        <v>82</v>
      </c>
      <c r="E1717" s="93" t="s">
        <v>65</v>
      </c>
      <c r="F1717" s="93">
        <v>105.86</v>
      </c>
      <c r="G1717" s="93">
        <v>16</v>
      </c>
      <c r="H1717" s="93">
        <v>2685.25</v>
      </c>
      <c r="I1717" s="88">
        <f>VLOOKUP(D1717,'MHO-Analyse'!$C$2:$D$11,2,TRUE)</f>
        <v>228</v>
      </c>
      <c r="J1717" s="88">
        <f t="shared" si="26"/>
        <v>3.8</v>
      </c>
    </row>
    <row r="1718" spans="1:10" x14ac:dyDescent="0.2">
      <c r="A1718" s="94">
        <v>8201533</v>
      </c>
      <c r="B1718" s="93" t="s">
        <v>1688</v>
      </c>
      <c r="C1718" s="144">
        <v>60</v>
      </c>
      <c r="D1718" s="93" t="s">
        <v>20</v>
      </c>
      <c r="E1718" s="93" t="s">
        <v>32</v>
      </c>
      <c r="F1718" s="93">
        <v>4.7</v>
      </c>
      <c r="G1718" s="93">
        <v>0.49</v>
      </c>
      <c r="H1718" s="93">
        <v>64.33</v>
      </c>
      <c r="I1718" s="88">
        <f>VLOOKUP(D1718,'MHO-Analyse'!$C$2:$D$11,2,TRUE)</f>
        <v>190</v>
      </c>
      <c r="J1718" s="88">
        <f t="shared" si="26"/>
        <v>3.1666666666666665</v>
      </c>
    </row>
    <row r="1719" spans="1:10" x14ac:dyDescent="0.2">
      <c r="A1719" s="94">
        <v>8420217</v>
      </c>
      <c r="B1719" s="93" t="s">
        <v>1689</v>
      </c>
      <c r="C1719" s="144">
        <v>60</v>
      </c>
      <c r="D1719" s="93" t="s">
        <v>20</v>
      </c>
      <c r="E1719" s="93" t="s">
        <v>32</v>
      </c>
      <c r="F1719" s="93">
        <v>106.56</v>
      </c>
      <c r="G1719" s="93">
        <v>13</v>
      </c>
      <c r="H1719" s="93">
        <v>4767.46</v>
      </c>
      <c r="I1719" s="88">
        <f>VLOOKUP(D1719,'MHO-Analyse'!$C$2:$D$11,2,TRUE)</f>
        <v>190</v>
      </c>
      <c r="J1719" s="88">
        <f t="shared" si="26"/>
        <v>3.1666666666666665</v>
      </c>
    </row>
    <row r="1720" spans="1:10" x14ac:dyDescent="0.2">
      <c r="A1720" s="94">
        <v>8420218</v>
      </c>
      <c r="B1720" s="93" t="s">
        <v>1690</v>
      </c>
      <c r="C1720" s="144">
        <v>60</v>
      </c>
      <c r="D1720" s="93" t="s">
        <v>20</v>
      </c>
      <c r="E1720" s="93" t="s">
        <v>32</v>
      </c>
      <c r="F1720" s="93">
        <v>274.18</v>
      </c>
      <c r="G1720" s="93">
        <v>43</v>
      </c>
      <c r="H1720" s="93">
        <v>7525.78</v>
      </c>
      <c r="I1720" s="88">
        <f>VLOOKUP(D1720,'MHO-Analyse'!$C$2:$D$11,2,TRUE)</f>
        <v>190</v>
      </c>
      <c r="J1720" s="88">
        <f t="shared" si="26"/>
        <v>3.1666666666666665</v>
      </c>
    </row>
    <row r="1721" spans="1:10" x14ac:dyDescent="0.2">
      <c r="A1721" s="94">
        <v>8754545</v>
      </c>
      <c r="B1721" s="93" t="s">
        <v>1691</v>
      </c>
      <c r="C1721" s="144">
        <v>60</v>
      </c>
      <c r="D1721" s="93" t="s">
        <v>41</v>
      </c>
      <c r="E1721" s="93" t="s">
        <v>32</v>
      </c>
      <c r="F1721" s="93">
        <v>0.23</v>
      </c>
      <c r="G1721" s="93">
        <v>0.28000000000000003</v>
      </c>
      <c r="H1721" s="93">
        <v>87.13</v>
      </c>
      <c r="I1721" s="88">
        <f>VLOOKUP(D1721,'MHO-Analyse'!$C$2:$D$11,2,TRUE)</f>
        <v>205.2</v>
      </c>
      <c r="J1721" s="88">
        <f t="shared" si="26"/>
        <v>3.42</v>
      </c>
    </row>
    <row r="1722" spans="1:10" x14ac:dyDescent="0.2">
      <c r="A1722" s="94">
        <v>9253075</v>
      </c>
      <c r="B1722" s="93" t="s">
        <v>1692</v>
      </c>
      <c r="C1722" s="144">
        <v>60</v>
      </c>
      <c r="D1722" s="93" t="s">
        <v>12</v>
      </c>
      <c r="E1722" s="93" t="s">
        <v>59</v>
      </c>
      <c r="F1722" s="93">
        <v>1.47</v>
      </c>
      <c r="G1722" s="93">
        <v>3.66</v>
      </c>
      <c r="H1722" s="93">
        <v>281.63</v>
      </c>
      <c r="I1722" s="88">
        <f>VLOOKUP(D1722,'MHO-Analyse'!$C$2:$D$11,2,TRUE)</f>
        <v>254.6</v>
      </c>
      <c r="J1722" s="88">
        <f t="shared" si="26"/>
        <v>4.2433333333333332</v>
      </c>
    </row>
    <row r="1723" spans="1:10" x14ac:dyDescent="0.2">
      <c r="A1723" s="94">
        <v>9253349</v>
      </c>
      <c r="B1723" s="93" t="s">
        <v>1693</v>
      </c>
      <c r="C1723" s="144">
        <v>60</v>
      </c>
      <c r="D1723" s="93" t="s">
        <v>12</v>
      </c>
      <c r="E1723" s="93" t="s">
        <v>65</v>
      </c>
      <c r="F1723" s="93">
        <v>1.27</v>
      </c>
      <c r="G1723" s="93">
        <v>2.08</v>
      </c>
      <c r="H1723" s="93">
        <v>153.63999999999999</v>
      </c>
      <c r="I1723" s="88">
        <f>VLOOKUP(D1723,'MHO-Analyse'!$C$2:$D$11,2,TRUE)</f>
        <v>254.6</v>
      </c>
      <c r="J1723" s="88">
        <f t="shared" si="26"/>
        <v>4.2433333333333332</v>
      </c>
    </row>
    <row r="1724" spans="1:10" x14ac:dyDescent="0.2">
      <c r="A1724" s="94">
        <v>9254868</v>
      </c>
      <c r="B1724" s="93" t="s">
        <v>1694</v>
      </c>
      <c r="C1724" s="144">
        <v>60</v>
      </c>
      <c r="D1724" s="93" t="s">
        <v>12</v>
      </c>
      <c r="E1724" s="93" t="s">
        <v>32</v>
      </c>
      <c r="F1724" s="93">
        <v>5.7</v>
      </c>
      <c r="G1724" s="93">
        <v>4.2</v>
      </c>
      <c r="H1724" s="93">
        <v>1200.55</v>
      </c>
      <c r="I1724" s="88">
        <f>VLOOKUP(D1724,'MHO-Analyse'!$C$2:$D$11,2,TRUE)</f>
        <v>254.6</v>
      </c>
      <c r="J1724" s="88">
        <f t="shared" si="26"/>
        <v>4.2433333333333332</v>
      </c>
    </row>
    <row r="1725" spans="1:10" x14ac:dyDescent="0.2">
      <c r="A1725" s="94">
        <v>9315316</v>
      </c>
      <c r="B1725" s="93" t="s">
        <v>1695</v>
      </c>
      <c r="C1725" s="144">
        <v>60</v>
      </c>
      <c r="D1725" s="93" t="s">
        <v>16</v>
      </c>
      <c r="E1725" s="93" t="s">
        <v>32</v>
      </c>
      <c r="F1725" s="93">
        <v>161</v>
      </c>
      <c r="G1725" s="93">
        <v>15.5</v>
      </c>
      <c r="H1725" s="93">
        <v>2881.12</v>
      </c>
      <c r="I1725" s="88">
        <f>VLOOKUP(D1725,'MHO-Analyse'!$C$2:$D$11,2,TRUE)</f>
        <v>304</v>
      </c>
      <c r="J1725" s="88">
        <f t="shared" si="26"/>
        <v>5.0666666666666664</v>
      </c>
    </row>
    <row r="1726" spans="1:10" x14ac:dyDescent="0.2">
      <c r="A1726" s="94">
        <v>9830058</v>
      </c>
      <c r="B1726" s="93" t="s">
        <v>1696</v>
      </c>
      <c r="C1726" s="144">
        <v>60</v>
      </c>
      <c r="D1726" s="93" t="s">
        <v>16</v>
      </c>
      <c r="E1726" s="93" t="s">
        <v>32</v>
      </c>
      <c r="F1726" s="93">
        <v>8.42</v>
      </c>
      <c r="G1726" s="93">
        <v>10.06</v>
      </c>
      <c r="H1726" s="93">
        <v>1051.49</v>
      </c>
      <c r="I1726" s="88">
        <f>VLOOKUP(D1726,'MHO-Analyse'!$C$2:$D$11,2,TRUE)</f>
        <v>304</v>
      </c>
      <c r="J1726" s="88">
        <f t="shared" si="26"/>
        <v>5.0666666666666664</v>
      </c>
    </row>
    <row r="1727" spans="1:10" x14ac:dyDescent="0.2">
      <c r="A1727" s="94">
        <v>1250044</v>
      </c>
      <c r="B1727" s="93" t="s">
        <v>1697</v>
      </c>
      <c r="C1727" s="144">
        <v>59</v>
      </c>
      <c r="D1727" s="93" t="s">
        <v>79</v>
      </c>
      <c r="E1727" s="93" t="s">
        <v>65</v>
      </c>
      <c r="F1727" s="93">
        <v>0.46</v>
      </c>
      <c r="G1727" s="93">
        <v>1.42</v>
      </c>
      <c r="H1727" s="93">
        <v>40.880000000000003</v>
      </c>
      <c r="I1727" s="88">
        <f>VLOOKUP(D1727,'MHO-Analyse'!$C$2:$D$11,2,TRUE)</f>
        <v>380</v>
      </c>
      <c r="J1727" s="88">
        <f t="shared" si="26"/>
        <v>6.2277777777777779</v>
      </c>
    </row>
    <row r="1728" spans="1:10" x14ac:dyDescent="0.2">
      <c r="A1728" s="94">
        <v>2215369</v>
      </c>
      <c r="B1728" s="93" t="s">
        <v>1698</v>
      </c>
      <c r="C1728" s="144">
        <v>59</v>
      </c>
      <c r="D1728" s="93" t="s">
        <v>41</v>
      </c>
      <c r="E1728" s="93" t="s">
        <v>65</v>
      </c>
      <c r="F1728" s="93">
        <v>2.9</v>
      </c>
      <c r="G1728" s="93">
        <v>0.28000000000000003</v>
      </c>
      <c r="H1728" s="93">
        <v>40.1</v>
      </c>
      <c r="I1728" s="88">
        <f>VLOOKUP(D1728,'MHO-Analyse'!$C$2:$D$11,2,TRUE)</f>
        <v>205.2</v>
      </c>
      <c r="J1728" s="88">
        <f t="shared" si="26"/>
        <v>3.363</v>
      </c>
    </row>
    <row r="1729" spans="1:10" x14ac:dyDescent="0.2">
      <c r="A1729" s="94">
        <v>3080167</v>
      </c>
      <c r="B1729" s="93" t="s">
        <v>1699</v>
      </c>
      <c r="C1729" s="144">
        <v>59</v>
      </c>
      <c r="D1729" s="93" t="s">
        <v>41</v>
      </c>
      <c r="E1729" s="93" t="s">
        <v>59</v>
      </c>
      <c r="F1729" s="93">
        <v>29.4</v>
      </c>
      <c r="G1729" s="93">
        <v>1.34</v>
      </c>
      <c r="H1729" s="93">
        <v>825.69</v>
      </c>
      <c r="I1729" s="88">
        <f>VLOOKUP(D1729,'MHO-Analyse'!$C$2:$D$11,2,TRUE)</f>
        <v>205.2</v>
      </c>
      <c r="J1729" s="88">
        <f t="shared" si="26"/>
        <v>3.363</v>
      </c>
    </row>
    <row r="1730" spans="1:10" x14ac:dyDescent="0.2">
      <c r="A1730" s="94">
        <v>3100655</v>
      </c>
      <c r="B1730" s="93" t="s">
        <v>1700</v>
      </c>
      <c r="C1730" s="144">
        <v>59</v>
      </c>
      <c r="D1730" s="93" t="s">
        <v>41</v>
      </c>
      <c r="E1730" s="93" t="s">
        <v>65</v>
      </c>
      <c r="F1730" s="93">
        <v>66.7</v>
      </c>
      <c r="G1730" s="93">
        <v>2.1</v>
      </c>
      <c r="H1730" s="93">
        <v>295.11</v>
      </c>
      <c r="I1730" s="88">
        <f>VLOOKUP(D1730,'MHO-Analyse'!$C$2:$D$11,2,TRUE)</f>
        <v>205.2</v>
      </c>
      <c r="J1730" s="88">
        <f t="shared" ref="J1730:J1793" si="27">(C1730*I1730)/3600</f>
        <v>3.363</v>
      </c>
    </row>
    <row r="1731" spans="1:10" x14ac:dyDescent="0.2">
      <c r="A1731" s="94">
        <v>3418034</v>
      </c>
      <c r="B1731" s="93" t="s">
        <v>1701</v>
      </c>
      <c r="C1731" s="144">
        <v>59</v>
      </c>
      <c r="D1731" s="93" t="s">
        <v>16</v>
      </c>
      <c r="E1731" s="93" t="s">
        <v>65</v>
      </c>
      <c r="F1731" s="93">
        <v>10</v>
      </c>
      <c r="G1731" s="93">
        <v>8.5</v>
      </c>
      <c r="H1731" s="93">
        <v>286.93</v>
      </c>
      <c r="I1731" s="88">
        <f>VLOOKUP(D1731,'MHO-Analyse'!$C$2:$D$11,2,TRUE)</f>
        <v>304</v>
      </c>
      <c r="J1731" s="88">
        <f t="shared" si="27"/>
        <v>4.9822222222222221</v>
      </c>
    </row>
    <row r="1732" spans="1:10" x14ac:dyDescent="0.2">
      <c r="A1732" s="94">
        <v>4290621</v>
      </c>
      <c r="B1732" s="93" t="s">
        <v>1702</v>
      </c>
      <c r="C1732" s="144">
        <v>59</v>
      </c>
      <c r="D1732" s="93" t="s">
        <v>41</v>
      </c>
      <c r="E1732" s="93" t="s">
        <v>59</v>
      </c>
      <c r="F1732" s="93">
        <v>10.8</v>
      </c>
      <c r="G1732" s="93">
        <v>1.27</v>
      </c>
      <c r="H1732" s="93">
        <v>464.18</v>
      </c>
      <c r="I1732" s="88">
        <f>VLOOKUP(D1732,'MHO-Analyse'!$C$2:$D$11,2,TRUE)</f>
        <v>205.2</v>
      </c>
      <c r="J1732" s="88">
        <f t="shared" si="27"/>
        <v>3.363</v>
      </c>
    </row>
    <row r="1733" spans="1:10" x14ac:dyDescent="0.2">
      <c r="A1733" s="94">
        <v>5605383</v>
      </c>
      <c r="B1733" s="93" t="s">
        <v>1703</v>
      </c>
      <c r="C1733" s="144">
        <v>59</v>
      </c>
      <c r="D1733" s="93" t="s">
        <v>79</v>
      </c>
      <c r="E1733" s="93" t="s">
        <v>32</v>
      </c>
      <c r="F1733" s="93">
        <v>18.98</v>
      </c>
      <c r="G1733" s="93">
        <v>11.6</v>
      </c>
      <c r="H1733" s="93">
        <v>1364.9</v>
      </c>
      <c r="I1733" s="88">
        <f>VLOOKUP(D1733,'MHO-Analyse'!$C$2:$D$11,2,TRUE)</f>
        <v>380</v>
      </c>
      <c r="J1733" s="88">
        <f t="shared" si="27"/>
        <v>6.2277777777777779</v>
      </c>
    </row>
    <row r="1734" spans="1:10" x14ac:dyDescent="0.2">
      <c r="A1734" s="94">
        <v>6070551</v>
      </c>
      <c r="B1734" s="93" t="s">
        <v>1704</v>
      </c>
      <c r="C1734" s="144">
        <v>59</v>
      </c>
      <c r="D1734" s="93" t="s">
        <v>82</v>
      </c>
      <c r="E1734" s="93" t="s">
        <v>59</v>
      </c>
      <c r="F1734" s="93">
        <v>111.56</v>
      </c>
      <c r="G1734" s="93">
        <v>27</v>
      </c>
      <c r="H1734" s="93">
        <v>2061.8200000000002</v>
      </c>
      <c r="I1734" s="88">
        <f>VLOOKUP(D1734,'MHO-Analyse'!$C$2:$D$11,2,TRUE)</f>
        <v>228</v>
      </c>
      <c r="J1734" s="88">
        <f t="shared" si="27"/>
        <v>3.7366666666666668</v>
      </c>
    </row>
    <row r="1735" spans="1:10" x14ac:dyDescent="0.2">
      <c r="A1735" s="94">
        <v>7010983</v>
      </c>
      <c r="B1735" s="93" t="s">
        <v>1705</v>
      </c>
      <c r="C1735" s="144">
        <v>59</v>
      </c>
      <c r="D1735" s="93" t="s">
        <v>82</v>
      </c>
      <c r="E1735" s="93" t="s">
        <v>59</v>
      </c>
      <c r="F1735" s="93">
        <v>79.209999999999994</v>
      </c>
      <c r="G1735" s="93">
        <v>24</v>
      </c>
      <c r="H1735" s="93">
        <v>1965.71</v>
      </c>
      <c r="I1735" s="88">
        <f>VLOOKUP(D1735,'MHO-Analyse'!$C$2:$D$11,2,TRUE)</f>
        <v>228</v>
      </c>
      <c r="J1735" s="88">
        <f t="shared" si="27"/>
        <v>3.7366666666666668</v>
      </c>
    </row>
    <row r="1736" spans="1:10" x14ac:dyDescent="0.2">
      <c r="A1736" s="94">
        <v>8020583</v>
      </c>
      <c r="B1736" s="93" t="s">
        <v>1706</v>
      </c>
      <c r="C1736" s="144">
        <v>59</v>
      </c>
      <c r="D1736" s="93" t="s">
        <v>20</v>
      </c>
      <c r="E1736" s="93" t="s">
        <v>59</v>
      </c>
      <c r="F1736" s="93">
        <v>285.48</v>
      </c>
      <c r="G1736" s="93">
        <v>32.119999999999997</v>
      </c>
      <c r="H1736" s="93">
        <v>2778.26</v>
      </c>
      <c r="I1736" s="88">
        <f>VLOOKUP(D1736,'MHO-Analyse'!$C$2:$D$11,2,TRUE)</f>
        <v>190</v>
      </c>
      <c r="J1736" s="88">
        <f t="shared" si="27"/>
        <v>3.1138888888888889</v>
      </c>
    </row>
    <row r="1737" spans="1:10" x14ac:dyDescent="0.2">
      <c r="A1737" s="94">
        <v>8533221</v>
      </c>
      <c r="B1737" s="93" t="s">
        <v>1707</v>
      </c>
      <c r="C1737" s="144">
        <v>59</v>
      </c>
      <c r="D1737" s="93" t="s">
        <v>20</v>
      </c>
      <c r="E1737" s="93" t="s">
        <v>32</v>
      </c>
      <c r="F1737" s="93">
        <v>2.4300000000000002</v>
      </c>
      <c r="G1737" s="93">
        <v>0.5</v>
      </c>
      <c r="H1737" s="93">
        <v>1720.17</v>
      </c>
      <c r="I1737" s="88">
        <f>VLOOKUP(D1737,'MHO-Analyse'!$C$2:$D$11,2,TRUE)</f>
        <v>190</v>
      </c>
      <c r="J1737" s="88">
        <f t="shared" si="27"/>
        <v>3.1138888888888889</v>
      </c>
    </row>
    <row r="1738" spans="1:10" x14ac:dyDescent="0.2">
      <c r="A1738" s="94">
        <v>9215629</v>
      </c>
      <c r="B1738" s="93" t="s">
        <v>1708</v>
      </c>
      <c r="C1738" s="144">
        <v>59</v>
      </c>
      <c r="D1738" s="93" t="s">
        <v>20</v>
      </c>
      <c r="E1738" s="93" t="s">
        <v>32</v>
      </c>
      <c r="F1738" s="93">
        <v>132.47999999999999</v>
      </c>
      <c r="G1738" s="93">
        <v>56</v>
      </c>
      <c r="H1738" s="93">
        <v>4942.4799999999996</v>
      </c>
      <c r="I1738" s="88">
        <f>VLOOKUP(D1738,'MHO-Analyse'!$C$2:$D$11,2,TRUE)</f>
        <v>190</v>
      </c>
      <c r="J1738" s="88">
        <f t="shared" si="27"/>
        <v>3.1138888888888889</v>
      </c>
    </row>
    <row r="1739" spans="1:10" x14ac:dyDescent="0.2">
      <c r="A1739" s="94">
        <v>9254856</v>
      </c>
      <c r="B1739" s="93" t="s">
        <v>1709</v>
      </c>
      <c r="C1739" s="144">
        <v>59</v>
      </c>
      <c r="D1739" s="93" t="s">
        <v>12</v>
      </c>
      <c r="E1739" s="93" t="s">
        <v>32</v>
      </c>
      <c r="F1739" s="93">
        <v>2.6</v>
      </c>
      <c r="G1739" s="93">
        <v>6.4</v>
      </c>
      <c r="H1739" s="93">
        <v>1662.47</v>
      </c>
      <c r="I1739" s="88">
        <f>VLOOKUP(D1739,'MHO-Analyse'!$C$2:$D$11,2,TRUE)</f>
        <v>254.6</v>
      </c>
      <c r="J1739" s="88">
        <f t="shared" si="27"/>
        <v>4.1726111111111113</v>
      </c>
    </row>
    <row r="1740" spans="1:10" x14ac:dyDescent="0.2">
      <c r="A1740" s="94">
        <v>9827675</v>
      </c>
      <c r="B1740" s="93" t="s">
        <v>1710</v>
      </c>
      <c r="C1740" s="144">
        <v>59</v>
      </c>
      <c r="D1740" s="93" t="s">
        <v>16</v>
      </c>
      <c r="E1740" s="93" t="s">
        <v>32</v>
      </c>
      <c r="F1740" s="93">
        <v>51.26</v>
      </c>
      <c r="G1740" s="93">
        <v>5</v>
      </c>
      <c r="H1740" s="93">
        <v>412.79</v>
      </c>
      <c r="I1740" s="88">
        <f>VLOOKUP(D1740,'MHO-Analyse'!$C$2:$D$11,2,TRUE)</f>
        <v>304</v>
      </c>
      <c r="J1740" s="88">
        <f t="shared" si="27"/>
        <v>4.9822222222222221</v>
      </c>
    </row>
    <row r="1741" spans="1:10" x14ac:dyDescent="0.2">
      <c r="A1741" s="94">
        <v>9842501</v>
      </c>
      <c r="B1741" s="93" t="s">
        <v>1711</v>
      </c>
      <c r="C1741" s="144">
        <v>59</v>
      </c>
      <c r="D1741" s="93" t="s">
        <v>16</v>
      </c>
      <c r="E1741" s="93" t="s">
        <v>59</v>
      </c>
      <c r="F1741" s="93">
        <v>21.54</v>
      </c>
      <c r="G1741" s="93">
        <v>2.06</v>
      </c>
      <c r="H1741" s="93">
        <v>239.73</v>
      </c>
      <c r="I1741" s="88">
        <f>VLOOKUP(D1741,'MHO-Analyse'!$C$2:$D$11,2,TRUE)</f>
        <v>304</v>
      </c>
      <c r="J1741" s="88">
        <f t="shared" si="27"/>
        <v>4.9822222222222221</v>
      </c>
    </row>
    <row r="1742" spans="1:10" x14ac:dyDescent="0.2">
      <c r="A1742" s="94">
        <v>1212611</v>
      </c>
      <c r="B1742" s="93" t="s">
        <v>1712</v>
      </c>
      <c r="C1742" s="144">
        <v>58</v>
      </c>
      <c r="D1742" s="93" t="s">
        <v>79</v>
      </c>
      <c r="E1742" s="93" t="s">
        <v>65</v>
      </c>
      <c r="F1742" s="93">
        <v>6.36</v>
      </c>
      <c r="G1742" s="93">
        <v>5</v>
      </c>
      <c r="H1742" s="93">
        <v>145.32</v>
      </c>
      <c r="I1742" s="88">
        <f>VLOOKUP(D1742,'MHO-Analyse'!$C$2:$D$11,2,TRUE)</f>
        <v>380</v>
      </c>
      <c r="J1742" s="88">
        <f t="shared" si="27"/>
        <v>6.1222222222222218</v>
      </c>
    </row>
    <row r="1743" spans="1:10" x14ac:dyDescent="0.2">
      <c r="A1743" s="94">
        <v>1212699</v>
      </c>
      <c r="B1743" s="93" t="s">
        <v>1713</v>
      </c>
      <c r="C1743" s="144">
        <v>58</v>
      </c>
      <c r="D1743" s="93" t="s">
        <v>79</v>
      </c>
      <c r="E1743" s="93" t="s">
        <v>59</v>
      </c>
      <c r="F1743" s="93">
        <v>11.14</v>
      </c>
      <c r="G1743" s="93">
        <v>7.36</v>
      </c>
      <c r="H1743" s="93">
        <v>181.95</v>
      </c>
      <c r="I1743" s="88">
        <f>VLOOKUP(D1743,'MHO-Analyse'!$C$2:$D$11,2,TRUE)</f>
        <v>380</v>
      </c>
      <c r="J1743" s="88">
        <f t="shared" si="27"/>
        <v>6.1222222222222218</v>
      </c>
    </row>
    <row r="1744" spans="1:10" x14ac:dyDescent="0.2">
      <c r="A1744" s="94">
        <v>3074634</v>
      </c>
      <c r="B1744" s="93" t="s">
        <v>1714</v>
      </c>
      <c r="C1744" s="144">
        <v>58</v>
      </c>
      <c r="D1744" s="93" t="s">
        <v>41</v>
      </c>
      <c r="E1744" s="93" t="s">
        <v>65</v>
      </c>
      <c r="F1744" s="93">
        <v>12.43</v>
      </c>
      <c r="G1744" s="93">
        <v>0.82</v>
      </c>
      <c r="H1744" s="93">
        <v>163.98</v>
      </c>
      <c r="I1744" s="88">
        <f>VLOOKUP(D1744,'MHO-Analyse'!$C$2:$D$11,2,TRUE)</f>
        <v>205.2</v>
      </c>
      <c r="J1744" s="88">
        <f t="shared" si="27"/>
        <v>3.3059999999999996</v>
      </c>
    </row>
    <row r="1745" spans="1:10" x14ac:dyDescent="0.2">
      <c r="A1745" s="94">
        <v>3080384</v>
      </c>
      <c r="B1745" s="93" t="s">
        <v>1715</v>
      </c>
      <c r="C1745" s="144">
        <v>58</v>
      </c>
      <c r="D1745" s="93" t="s">
        <v>41</v>
      </c>
      <c r="E1745" s="93" t="s">
        <v>59</v>
      </c>
      <c r="F1745" s="93">
        <v>83.33</v>
      </c>
      <c r="G1745" s="93">
        <v>3.6</v>
      </c>
      <c r="H1745" s="93">
        <v>1388.5</v>
      </c>
      <c r="I1745" s="88">
        <f>VLOOKUP(D1745,'MHO-Analyse'!$C$2:$D$11,2,TRUE)</f>
        <v>205.2</v>
      </c>
      <c r="J1745" s="88">
        <f t="shared" si="27"/>
        <v>3.3059999999999996</v>
      </c>
    </row>
    <row r="1746" spans="1:10" x14ac:dyDescent="0.2">
      <c r="A1746" s="94">
        <v>3356235</v>
      </c>
      <c r="B1746" s="93" t="s">
        <v>1716</v>
      </c>
      <c r="C1746" s="144">
        <v>58</v>
      </c>
      <c r="D1746" s="93" t="s">
        <v>16</v>
      </c>
      <c r="E1746" s="93" t="s">
        <v>59</v>
      </c>
      <c r="F1746" s="93">
        <v>5.8</v>
      </c>
      <c r="G1746" s="93">
        <v>4.2</v>
      </c>
      <c r="H1746" s="93">
        <v>562.86</v>
      </c>
      <c r="I1746" s="88">
        <f>VLOOKUP(D1746,'MHO-Analyse'!$C$2:$D$11,2,TRUE)</f>
        <v>304</v>
      </c>
      <c r="J1746" s="88">
        <f t="shared" si="27"/>
        <v>4.8977777777777778</v>
      </c>
    </row>
    <row r="1747" spans="1:10" x14ac:dyDescent="0.2">
      <c r="A1747" s="94">
        <v>3394599</v>
      </c>
      <c r="B1747" s="93" t="s">
        <v>1717</v>
      </c>
      <c r="C1747" s="144">
        <v>58</v>
      </c>
      <c r="D1747" s="93" t="s">
        <v>20</v>
      </c>
      <c r="E1747" s="93" t="s">
        <v>59</v>
      </c>
      <c r="F1747" s="93">
        <v>15</v>
      </c>
      <c r="G1747" s="93">
        <v>0.98</v>
      </c>
      <c r="H1747" s="93">
        <v>346.77</v>
      </c>
      <c r="I1747" s="88">
        <f>VLOOKUP(D1747,'MHO-Analyse'!$C$2:$D$11,2,TRUE)</f>
        <v>190</v>
      </c>
      <c r="J1747" s="88">
        <f t="shared" si="27"/>
        <v>3.0611111111111109</v>
      </c>
    </row>
    <row r="1748" spans="1:10" x14ac:dyDescent="0.2">
      <c r="A1748" s="94">
        <v>3476533</v>
      </c>
      <c r="B1748" s="93" t="s">
        <v>1718</v>
      </c>
      <c r="C1748" s="144">
        <v>58</v>
      </c>
      <c r="D1748" s="93" t="s">
        <v>16</v>
      </c>
      <c r="E1748" s="93" t="s">
        <v>65</v>
      </c>
      <c r="F1748" s="93">
        <v>2.73</v>
      </c>
      <c r="G1748" s="93">
        <v>0.92</v>
      </c>
      <c r="H1748" s="93">
        <v>18.59</v>
      </c>
      <c r="I1748" s="88">
        <f>VLOOKUP(D1748,'MHO-Analyse'!$C$2:$D$11,2,TRUE)</f>
        <v>304</v>
      </c>
      <c r="J1748" s="88">
        <f t="shared" si="27"/>
        <v>4.8977777777777778</v>
      </c>
    </row>
    <row r="1749" spans="1:10" x14ac:dyDescent="0.2">
      <c r="A1749" s="94">
        <v>4245134</v>
      </c>
      <c r="B1749" s="93" t="s">
        <v>1719</v>
      </c>
      <c r="C1749" s="144">
        <v>58</v>
      </c>
      <c r="D1749" s="93" t="s">
        <v>20</v>
      </c>
      <c r="E1749" s="93" t="s">
        <v>59</v>
      </c>
      <c r="F1749" s="93">
        <v>66</v>
      </c>
      <c r="G1749" s="93">
        <v>7.95</v>
      </c>
      <c r="H1749" s="93">
        <v>3776.22</v>
      </c>
      <c r="I1749" s="88">
        <f>VLOOKUP(D1749,'MHO-Analyse'!$C$2:$D$11,2,TRUE)</f>
        <v>190</v>
      </c>
      <c r="J1749" s="88">
        <f t="shared" si="27"/>
        <v>3.0611111111111109</v>
      </c>
    </row>
    <row r="1750" spans="1:10" x14ac:dyDescent="0.2">
      <c r="A1750" s="94">
        <v>6168702</v>
      </c>
      <c r="B1750" s="93" t="s">
        <v>1720</v>
      </c>
      <c r="C1750" s="144">
        <v>58</v>
      </c>
      <c r="D1750" s="93" t="s">
        <v>20</v>
      </c>
      <c r="E1750" s="93" t="s">
        <v>59</v>
      </c>
      <c r="F1750" s="93">
        <v>60.26</v>
      </c>
      <c r="G1750" s="93">
        <v>19.02</v>
      </c>
      <c r="H1750" s="93">
        <v>1367.52</v>
      </c>
      <c r="I1750" s="88">
        <f>VLOOKUP(D1750,'MHO-Analyse'!$C$2:$D$11,2,TRUE)</f>
        <v>190</v>
      </c>
      <c r="J1750" s="88">
        <f t="shared" si="27"/>
        <v>3.0611111111111109</v>
      </c>
    </row>
    <row r="1751" spans="1:10" x14ac:dyDescent="0.2">
      <c r="A1751" s="94">
        <v>7080016</v>
      </c>
      <c r="B1751" s="93" t="s">
        <v>1721</v>
      </c>
      <c r="C1751" s="144">
        <v>58</v>
      </c>
      <c r="D1751" s="93" t="s">
        <v>82</v>
      </c>
      <c r="E1751" s="93" t="s">
        <v>65</v>
      </c>
      <c r="F1751" s="93">
        <v>8.16</v>
      </c>
      <c r="G1751" s="93">
        <v>1.25</v>
      </c>
      <c r="H1751" s="93">
        <v>184.67</v>
      </c>
      <c r="I1751" s="88">
        <f>VLOOKUP(D1751,'MHO-Analyse'!$C$2:$D$11,2,TRUE)</f>
        <v>228</v>
      </c>
      <c r="J1751" s="88">
        <f t="shared" si="27"/>
        <v>3.6733333333333333</v>
      </c>
    </row>
    <row r="1752" spans="1:10" x14ac:dyDescent="0.2">
      <c r="A1752" s="94">
        <v>8370014</v>
      </c>
      <c r="B1752" s="93" t="s">
        <v>1432</v>
      </c>
      <c r="C1752" s="144">
        <v>58</v>
      </c>
      <c r="D1752" s="93" t="s">
        <v>20</v>
      </c>
      <c r="E1752" s="93" t="s">
        <v>59</v>
      </c>
      <c r="F1752" s="93">
        <v>1.0900000000000001</v>
      </c>
      <c r="G1752" s="93">
        <v>0.06</v>
      </c>
      <c r="H1752" s="93">
        <v>7.64</v>
      </c>
      <c r="I1752" s="88">
        <f>VLOOKUP(D1752,'MHO-Analyse'!$C$2:$D$11,2,TRUE)</f>
        <v>190</v>
      </c>
      <c r="J1752" s="88">
        <f t="shared" si="27"/>
        <v>3.0611111111111109</v>
      </c>
    </row>
    <row r="1753" spans="1:10" x14ac:dyDescent="0.2">
      <c r="A1753" s="94">
        <v>8605257</v>
      </c>
      <c r="B1753" s="93" t="s">
        <v>1722</v>
      </c>
      <c r="C1753" s="144">
        <v>58</v>
      </c>
      <c r="D1753" s="93" t="s">
        <v>79</v>
      </c>
      <c r="E1753" s="93" t="s">
        <v>65</v>
      </c>
      <c r="F1753" s="93">
        <v>0.01</v>
      </c>
      <c r="G1753" s="93">
        <v>0</v>
      </c>
      <c r="H1753" s="93">
        <v>1.41</v>
      </c>
      <c r="I1753" s="88">
        <f>VLOOKUP(D1753,'MHO-Analyse'!$C$2:$D$11,2,TRUE)</f>
        <v>380</v>
      </c>
      <c r="J1753" s="88">
        <f t="shared" si="27"/>
        <v>6.1222222222222218</v>
      </c>
    </row>
    <row r="1754" spans="1:10" x14ac:dyDescent="0.2">
      <c r="A1754" s="94">
        <v>9254026</v>
      </c>
      <c r="B1754" s="93" t="s">
        <v>1723</v>
      </c>
      <c r="C1754" s="144">
        <v>58</v>
      </c>
      <c r="D1754" s="93" t="s">
        <v>12</v>
      </c>
      <c r="E1754" s="93" t="s">
        <v>59</v>
      </c>
      <c r="F1754" s="93">
        <v>0.52</v>
      </c>
      <c r="G1754" s="93">
        <v>0.32</v>
      </c>
      <c r="H1754" s="93">
        <v>52.77</v>
      </c>
      <c r="I1754" s="88">
        <f>VLOOKUP(D1754,'MHO-Analyse'!$C$2:$D$11,2,TRUE)</f>
        <v>254.6</v>
      </c>
      <c r="J1754" s="88">
        <f t="shared" si="27"/>
        <v>4.1018888888888885</v>
      </c>
    </row>
    <row r="1755" spans="1:10" x14ac:dyDescent="0.2">
      <c r="A1755" s="94">
        <v>9254947</v>
      </c>
      <c r="B1755" s="93" t="s">
        <v>1724</v>
      </c>
      <c r="C1755" s="144">
        <v>58</v>
      </c>
      <c r="D1755" s="93" t="s">
        <v>12</v>
      </c>
      <c r="E1755" s="93" t="s">
        <v>65</v>
      </c>
      <c r="F1755" s="93">
        <v>6.01</v>
      </c>
      <c r="G1755" s="93">
        <v>5.75</v>
      </c>
      <c r="H1755" s="93">
        <v>169.21</v>
      </c>
      <c r="I1755" s="88">
        <f>VLOOKUP(D1755,'MHO-Analyse'!$C$2:$D$11,2,TRUE)</f>
        <v>254.6</v>
      </c>
      <c r="J1755" s="88">
        <f t="shared" si="27"/>
        <v>4.1018888888888885</v>
      </c>
    </row>
    <row r="1756" spans="1:10" x14ac:dyDescent="0.2">
      <c r="A1756" s="94">
        <v>9255049</v>
      </c>
      <c r="B1756" s="93" t="s">
        <v>1725</v>
      </c>
      <c r="C1756" s="144">
        <v>58</v>
      </c>
      <c r="D1756" s="93" t="s">
        <v>12</v>
      </c>
      <c r="E1756" s="93" t="s">
        <v>10</v>
      </c>
      <c r="F1756" s="93">
        <v>2.0099999999999998</v>
      </c>
      <c r="G1756" s="93">
        <v>2.2400000000000002</v>
      </c>
      <c r="H1756" s="93">
        <v>175.14</v>
      </c>
      <c r="I1756" s="88">
        <f>VLOOKUP(D1756,'MHO-Analyse'!$C$2:$D$11,2,TRUE)</f>
        <v>254.6</v>
      </c>
      <c r="J1756" s="88">
        <f t="shared" si="27"/>
        <v>4.1018888888888885</v>
      </c>
    </row>
    <row r="1757" spans="1:10" x14ac:dyDescent="0.2">
      <c r="A1757" s="94">
        <v>9720559</v>
      </c>
      <c r="B1757" s="93" t="s">
        <v>1726</v>
      </c>
      <c r="C1757" s="144">
        <v>58</v>
      </c>
      <c r="D1757" s="93" t="s">
        <v>9</v>
      </c>
      <c r="E1757" s="93" t="s">
        <v>59</v>
      </c>
      <c r="F1757" s="93">
        <v>2.27</v>
      </c>
      <c r="G1757" s="93">
        <v>1.2</v>
      </c>
      <c r="H1757" s="93">
        <v>26.64</v>
      </c>
      <c r="I1757" s="88">
        <f>VLOOKUP(D1757,'MHO-Analyse'!$C$2:$D$11,2,TRUE)</f>
        <v>380</v>
      </c>
      <c r="J1757" s="88">
        <f t="shared" si="27"/>
        <v>6.1222222222222218</v>
      </c>
    </row>
    <row r="1758" spans="1:10" x14ac:dyDescent="0.2">
      <c r="A1758" s="94">
        <v>2253259</v>
      </c>
      <c r="B1758" s="93" t="s">
        <v>1727</v>
      </c>
      <c r="C1758" s="144">
        <v>57</v>
      </c>
      <c r="D1758" s="93" t="s">
        <v>41</v>
      </c>
      <c r="E1758" s="93" t="s">
        <v>59</v>
      </c>
      <c r="F1758" s="93">
        <v>135.43</v>
      </c>
      <c r="G1758" s="93">
        <v>8.9</v>
      </c>
      <c r="H1758" s="93">
        <v>2580.61</v>
      </c>
      <c r="I1758" s="88">
        <f>VLOOKUP(D1758,'MHO-Analyse'!$C$2:$D$11,2,TRUE)</f>
        <v>205.2</v>
      </c>
      <c r="J1758" s="88">
        <f t="shared" si="27"/>
        <v>3.2490000000000001</v>
      </c>
    </row>
    <row r="1759" spans="1:10" x14ac:dyDescent="0.2">
      <c r="A1759" s="94">
        <v>3210048</v>
      </c>
      <c r="B1759" s="93" t="s">
        <v>1728</v>
      </c>
      <c r="C1759" s="144">
        <v>57</v>
      </c>
      <c r="D1759" s="93" t="s">
        <v>41</v>
      </c>
      <c r="E1759" s="93" t="s">
        <v>59</v>
      </c>
      <c r="F1759" s="93">
        <v>55</v>
      </c>
      <c r="G1759" s="93">
        <v>3.16</v>
      </c>
      <c r="H1759" s="93">
        <v>966.4</v>
      </c>
      <c r="I1759" s="88">
        <f>VLOOKUP(D1759,'MHO-Analyse'!$C$2:$D$11,2,TRUE)</f>
        <v>205.2</v>
      </c>
      <c r="J1759" s="88">
        <f t="shared" si="27"/>
        <v>3.2490000000000001</v>
      </c>
    </row>
    <row r="1760" spans="1:10" x14ac:dyDescent="0.2">
      <c r="A1760" s="94">
        <v>3401954</v>
      </c>
      <c r="B1760" s="93" t="s">
        <v>1729</v>
      </c>
      <c r="C1760" s="144">
        <v>57</v>
      </c>
      <c r="D1760" s="93" t="s">
        <v>20</v>
      </c>
      <c r="E1760" s="93" t="s">
        <v>65</v>
      </c>
      <c r="F1760" s="93">
        <v>1.36</v>
      </c>
      <c r="G1760" s="93">
        <v>1.97</v>
      </c>
      <c r="H1760" s="93">
        <v>611.14</v>
      </c>
      <c r="I1760" s="88">
        <f>VLOOKUP(D1760,'MHO-Analyse'!$C$2:$D$11,2,TRUE)</f>
        <v>190</v>
      </c>
      <c r="J1760" s="88">
        <f t="shared" si="27"/>
        <v>3.0083333333333333</v>
      </c>
    </row>
    <row r="1761" spans="1:10" x14ac:dyDescent="0.2">
      <c r="A1761" s="94">
        <v>3521387</v>
      </c>
      <c r="B1761" s="93" t="s">
        <v>1730</v>
      </c>
      <c r="C1761" s="144">
        <v>57</v>
      </c>
      <c r="D1761" s="93" t="s">
        <v>16</v>
      </c>
      <c r="E1761" s="93" t="s">
        <v>32</v>
      </c>
      <c r="F1761" s="93">
        <v>1.3</v>
      </c>
      <c r="G1761" s="93">
        <v>3.1</v>
      </c>
      <c r="H1761" s="93">
        <v>145.6</v>
      </c>
      <c r="I1761" s="88">
        <f>VLOOKUP(D1761,'MHO-Analyse'!$C$2:$D$11,2,TRUE)</f>
        <v>304</v>
      </c>
      <c r="J1761" s="88">
        <f t="shared" si="27"/>
        <v>4.8133333333333335</v>
      </c>
    </row>
    <row r="1762" spans="1:10" x14ac:dyDescent="0.2">
      <c r="A1762" s="94">
        <v>4405011</v>
      </c>
      <c r="B1762" s="93" t="s">
        <v>1731</v>
      </c>
      <c r="C1762" s="144">
        <v>57</v>
      </c>
      <c r="D1762" s="93" t="s">
        <v>41</v>
      </c>
      <c r="E1762" s="93" t="s">
        <v>65</v>
      </c>
      <c r="F1762" s="93">
        <v>1.17</v>
      </c>
      <c r="G1762" s="93">
        <v>0.3</v>
      </c>
      <c r="H1762" s="93">
        <v>117.18</v>
      </c>
      <c r="I1762" s="88">
        <f>VLOOKUP(D1762,'MHO-Analyse'!$C$2:$D$11,2,TRUE)</f>
        <v>205.2</v>
      </c>
      <c r="J1762" s="88">
        <f t="shared" si="27"/>
        <v>3.2490000000000001</v>
      </c>
    </row>
    <row r="1763" spans="1:10" x14ac:dyDescent="0.2">
      <c r="A1763" s="94">
        <v>5600247</v>
      </c>
      <c r="B1763" s="93" t="s">
        <v>1732</v>
      </c>
      <c r="C1763" s="144">
        <v>57</v>
      </c>
      <c r="D1763" s="93" t="s">
        <v>79</v>
      </c>
      <c r="E1763" s="93" t="s">
        <v>32</v>
      </c>
      <c r="F1763" s="93">
        <v>4.0999999999999996</v>
      </c>
      <c r="G1763" s="93">
        <v>6.63</v>
      </c>
      <c r="H1763" s="93">
        <v>1184.45</v>
      </c>
      <c r="I1763" s="88">
        <f>VLOOKUP(D1763,'MHO-Analyse'!$C$2:$D$11,2,TRUE)</f>
        <v>380</v>
      </c>
      <c r="J1763" s="88">
        <f t="shared" si="27"/>
        <v>6.0166666666666666</v>
      </c>
    </row>
    <row r="1764" spans="1:10" x14ac:dyDescent="0.2">
      <c r="A1764" s="94">
        <v>6070535</v>
      </c>
      <c r="B1764" s="93" t="s">
        <v>1733</v>
      </c>
      <c r="C1764" s="144">
        <v>57</v>
      </c>
      <c r="D1764" s="93" t="s">
        <v>20</v>
      </c>
      <c r="E1764" s="93" t="s">
        <v>59</v>
      </c>
      <c r="F1764" s="93">
        <v>90.8</v>
      </c>
      <c r="G1764" s="93">
        <v>20</v>
      </c>
      <c r="H1764" s="93">
        <v>921.55</v>
      </c>
      <c r="I1764" s="88">
        <f>VLOOKUP(D1764,'MHO-Analyse'!$C$2:$D$11,2,TRUE)</f>
        <v>190</v>
      </c>
      <c r="J1764" s="88">
        <f t="shared" si="27"/>
        <v>3.0083333333333333</v>
      </c>
    </row>
    <row r="1765" spans="1:10" x14ac:dyDescent="0.2">
      <c r="A1765" s="94">
        <v>7011453</v>
      </c>
      <c r="B1765" s="93" t="s">
        <v>1734</v>
      </c>
      <c r="C1765" s="144">
        <v>57</v>
      </c>
      <c r="D1765" s="93" t="s">
        <v>82</v>
      </c>
      <c r="E1765" s="93" t="s">
        <v>59</v>
      </c>
      <c r="F1765" s="93">
        <v>246.6</v>
      </c>
      <c r="G1765" s="93">
        <v>34.5</v>
      </c>
      <c r="H1765" s="93">
        <v>1574.68</v>
      </c>
      <c r="I1765" s="88">
        <f>VLOOKUP(D1765,'MHO-Analyse'!$C$2:$D$11,2,TRUE)</f>
        <v>228</v>
      </c>
      <c r="J1765" s="88">
        <f t="shared" si="27"/>
        <v>3.61</v>
      </c>
    </row>
    <row r="1766" spans="1:10" x14ac:dyDescent="0.2">
      <c r="A1766" s="94">
        <v>7011513</v>
      </c>
      <c r="B1766" s="93" t="s">
        <v>1735</v>
      </c>
      <c r="C1766" s="144">
        <v>57</v>
      </c>
      <c r="D1766" s="93" t="s">
        <v>82</v>
      </c>
      <c r="E1766" s="93" t="s">
        <v>59</v>
      </c>
      <c r="F1766" s="93">
        <v>395.56</v>
      </c>
      <c r="G1766" s="93">
        <v>41</v>
      </c>
      <c r="H1766" s="93">
        <v>3769.77</v>
      </c>
      <c r="I1766" s="88">
        <f>VLOOKUP(D1766,'MHO-Analyse'!$C$2:$D$11,2,TRUE)</f>
        <v>228</v>
      </c>
      <c r="J1766" s="88">
        <f t="shared" si="27"/>
        <v>3.61</v>
      </c>
    </row>
    <row r="1767" spans="1:10" x14ac:dyDescent="0.2">
      <c r="A1767" s="94">
        <v>9253279</v>
      </c>
      <c r="B1767" s="93" t="s">
        <v>1736</v>
      </c>
      <c r="C1767" s="144">
        <v>57</v>
      </c>
      <c r="D1767" s="93" t="s">
        <v>12</v>
      </c>
      <c r="E1767" s="93" t="s">
        <v>59</v>
      </c>
      <c r="F1767" s="93">
        <v>1.4</v>
      </c>
      <c r="G1767" s="93">
        <v>6.41</v>
      </c>
      <c r="H1767" s="93">
        <v>528.95000000000005</v>
      </c>
      <c r="I1767" s="88">
        <f>VLOOKUP(D1767,'MHO-Analyse'!$C$2:$D$11,2,TRUE)</f>
        <v>254.6</v>
      </c>
      <c r="J1767" s="88">
        <f t="shared" si="27"/>
        <v>4.0311666666666666</v>
      </c>
    </row>
    <row r="1768" spans="1:10" x14ac:dyDescent="0.2">
      <c r="A1768" s="94">
        <v>9253864</v>
      </c>
      <c r="B1768" s="93" t="s">
        <v>1737</v>
      </c>
      <c r="C1768" s="144">
        <v>57</v>
      </c>
      <c r="D1768" s="93" t="s">
        <v>12</v>
      </c>
      <c r="E1768" s="93" t="s">
        <v>59</v>
      </c>
      <c r="F1768" s="93">
        <v>0.6</v>
      </c>
      <c r="G1768" s="93">
        <v>0.88</v>
      </c>
      <c r="H1768" s="93">
        <v>196.32</v>
      </c>
      <c r="I1768" s="88">
        <f>VLOOKUP(D1768,'MHO-Analyse'!$C$2:$D$11,2,TRUE)</f>
        <v>254.6</v>
      </c>
      <c r="J1768" s="88">
        <f t="shared" si="27"/>
        <v>4.0311666666666666</v>
      </c>
    </row>
    <row r="1769" spans="1:10" x14ac:dyDescent="0.2">
      <c r="A1769" s="94">
        <v>9254992</v>
      </c>
      <c r="B1769" s="93" t="s">
        <v>1738</v>
      </c>
      <c r="C1769" s="144">
        <v>57</v>
      </c>
      <c r="D1769" s="93" t="s">
        <v>12</v>
      </c>
      <c r="E1769" s="93" t="s">
        <v>10</v>
      </c>
      <c r="F1769" s="93">
        <v>234.25</v>
      </c>
      <c r="G1769" s="93">
        <v>3.4</v>
      </c>
      <c r="H1769" s="93">
        <v>173.05</v>
      </c>
      <c r="I1769" s="88">
        <f>VLOOKUP(D1769,'MHO-Analyse'!$C$2:$D$11,2,TRUE)</f>
        <v>254.6</v>
      </c>
      <c r="J1769" s="88">
        <f t="shared" si="27"/>
        <v>4.0311666666666666</v>
      </c>
    </row>
    <row r="1770" spans="1:10" x14ac:dyDescent="0.2">
      <c r="A1770" s="94">
        <v>9435691</v>
      </c>
      <c r="B1770" s="93" t="s">
        <v>1739</v>
      </c>
      <c r="C1770" s="144">
        <v>57</v>
      </c>
      <c r="D1770" s="93" t="s">
        <v>16</v>
      </c>
      <c r="E1770" s="93" t="s">
        <v>65</v>
      </c>
      <c r="F1770" s="93">
        <v>18</v>
      </c>
      <c r="G1770" s="93">
        <v>7.0000000000000007E-2</v>
      </c>
      <c r="H1770" s="93">
        <v>75.94</v>
      </c>
      <c r="I1770" s="88">
        <f>VLOOKUP(D1770,'MHO-Analyse'!$C$2:$D$11,2,TRUE)</f>
        <v>304</v>
      </c>
      <c r="J1770" s="88">
        <f t="shared" si="27"/>
        <v>4.8133333333333335</v>
      </c>
    </row>
    <row r="1771" spans="1:10" x14ac:dyDescent="0.2">
      <c r="A1771" s="94">
        <v>1251184</v>
      </c>
      <c r="B1771" s="93" t="s">
        <v>1740</v>
      </c>
      <c r="C1771" s="144">
        <v>56</v>
      </c>
      <c r="D1771" s="93" t="s">
        <v>79</v>
      </c>
      <c r="E1771" s="93" t="s">
        <v>65</v>
      </c>
      <c r="F1771" s="93">
        <v>0.48</v>
      </c>
      <c r="G1771" s="93">
        <v>2.48</v>
      </c>
      <c r="H1771" s="93">
        <v>41.81</v>
      </c>
      <c r="I1771" s="88">
        <f>VLOOKUP(D1771,'MHO-Analyse'!$C$2:$D$11,2,TRUE)</f>
        <v>380</v>
      </c>
      <c r="J1771" s="88">
        <f t="shared" si="27"/>
        <v>5.9111111111111114</v>
      </c>
    </row>
    <row r="1772" spans="1:10" x14ac:dyDescent="0.2">
      <c r="A1772" s="94">
        <v>3074624</v>
      </c>
      <c r="B1772" s="93" t="s">
        <v>1741</v>
      </c>
      <c r="C1772" s="144">
        <v>56</v>
      </c>
      <c r="D1772" s="93" t="s">
        <v>41</v>
      </c>
      <c r="E1772" s="93" t="s">
        <v>65</v>
      </c>
      <c r="F1772" s="93">
        <v>6.67</v>
      </c>
      <c r="G1772" s="93">
        <v>0.52</v>
      </c>
      <c r="H1772" s="93">
        <v>89.17</v>
      </c>
      <c r="I1772" s="88">
        <f>VLOOKUP(D1772,'MHO-Analyse'!$C$2:$D$11,2,TRUE)</f>
        <v>205.2</v>
      </c>
      <c r="J1772" s="88">
        <f t="shared" si="27"/>
        <v>3.1919999999999997</v>
      </c>
    </row>
    <row r="1773" spans="1:10" x14ac:dyDescent="0.2">
      <c r="A1773" s="94">
        <v>3301205</v>
      </c>
      <c r="B1773" s="93" t="s">
        <v>1742</v>
      </c>
      <c r="C1773" s="144">
        <v>56</v>
      </c>
      <c r="D1773" s="93" t="s">
        <v>16</v>
      </c>
      <c r="E1773" s="93" t="s">
        <v>59</v>
      </c>
      <c r="F1773" s="93">
        <v>2.4300000000000002</v>
      </c>
      <c r="G1773" s="93">
        <v>2</v>
      </c>
      <c r="H1773" s="93">
        <v>139.80000000000001</v>
      </c>
      <c r="I1773" s="88">
        <f>VLOOKUP(D1773,'MHO-Analyse'!$C$2:$D$11,2,TRUE)</f>
        <v>304</v>
      </c>
      <c r="J1773" s="88">
        <f t="shared" si="27"/>
        <v>4.7288888888888891</v>
      </c>
    </row>
    <row r="1774" spans="1:10" x14ac:dyDescent="0.2">
      <c r="A1774" s="94">
        <v>3305041</v>
      </c>
      <c r="B1774" s="93" t="s">
        <v>1743</v>
      </c>
      <c r="C1774" s="144">
        <v>56</v>
      </c>
      <c r="D1774" s="93" t="s">
        <v>41</v>
      </c>
      <c r="E1774" s="93" t="s">
        <v>59</v>
      </c>
      <c r="F1774" s="93">
        <v>83.8</v>
      </c>
      <c r="G1774" s="93">
        <v>11.48</v>
      </c>
      <c r="H1774" s="93">
        <v>1287.3</v>
      </c>
      <c r="I1774" s="88">
        <f>VLOOKUP(D1774,'MHO-Analyse'!$C$2:$D$11,2,TRUE)</f>
        <v>205.2</v>
      </c>
      <c r="J1774" s="88">
        <f t="shared" si="27"/>
        <v>3.1919999999999997</v>
      </c>
    </row>
    <row r="1775" spans="1:10" x14ac:dyDescent="0.2">
      <c r="A1775" s="94">
        <v>3401803</v>
      </c>
      <c r="B1775" s="93" t="s">
        <v>793</v>
      </c>
      <c r="C1775" s="144">
        <v>56</v>
      </c>
      <c r="D1775" s="93" t="s">
        <v>20</v>
      </c>
      <c r="E1775" s="93" t="s">
        <v>59</v>
      </c>
      <c r="F1775" s="93">
        <v>32</v>
      </c>
      <c r="G1775" s="93">
        <v>3.2</v>
      </c>
      <c r="H1775" s="93">
        <v>2211.19</v>
      </c>
      <c r="I1775" s="88">
        <f>VLOOKUP(D1775,'MHO-Analyse'!$C$2:$D$11,2,TRUE)</f>
        <v>190</v>
      </c>
      <c r="J1775" s="88">
        <f t="shared" si="27"/>
        <v>2.9555555555555557</v>
      </c>
    </row>
    <row r="1776" spans="1:10" x14ac:dyDescent="0.2">
      <c r="A1776" s="94">
        <v>3401884</v>
      </c>
      <c r="B1776" s="93" t="s">
        <v>1744</v>
      </c>
      <c r="C1776" s="144">
        <v>56</v>
      </c>
      <c r="D1776" s="93" t="s">
        <v>20</v>
      </c>
      <c r="E1776" s="93" t="s">
        <v>59</v>
      </c>
      <c r="F1776" s="93">
        <v>40</v>
      </c>
      <c r="G1776" s="93">
        <v>0.5</v>
      </c>
      <c r="H1776" s="93">
        <v>2806.47</v>
      </c>
      <c r="I1776" s="88">
        <f>VLOOKUP(D1776,'MHO-Analyse'!$C$2:$D$11,2,TRUE)</f>
        <v>190</v>
      </c>
      <c r="J1776" s="88">
        <f t="shared" si="27"/>
        <v>2.9555555555555557</v>
      </c>
    </row>
    <row r="1777" spans="1:10" x14ac:dyDescent="0.2">
      <c r="A1777" s="94">
        <v>6048802</v>
      </c>
      <c r="B1777" s="93" t="s">
        <v>1745</v>
      </c>
      <c r="C1777" s="144">
        <v>56</v>
      </c>
      <c r="D1777" s="93" t="s">
        <v>20</v>
      </c>
      <c r="E1777" s="93" t="s">
        <v>32</v>
      </c>
      <c r="F1777" s="93">
        <v>119.7</v>
      </c>
      <c r="G1777" s="93">
        <v>19.55</v>
      </c>
      <c r="H1777" s="93">
        <v>3892.46</v>
      </c>
      <c r="I1777" s="88">
        <f>VLOOKUP(D1777,'MHO-Analyse'!$C$2:$D$11,2,TRUE)</f>
        <v>190</v>
      </c>
      <c r="J1777" s="88">
        <f t="shared" si="27"/>
        <v>2.9555555555555557</v>
      </c>
    </row>
    <row r="1778" spans="1:10" x14ac:dyDescent="0.2">
      <c r="A1778" s="94">
        <v>6200351</v>
      </c>
      <c r="B1778" s="93" t="s">
        <v>1746</v>
      </c>
      <c r="C1778" s="144">
        <v>56</v>
      </c>
      <c r="D1778" s="93" t="s">
        <v>41</v>
      </c>
      <c r="E1778" s="93" t="s">
        <v>65</v>
      </c>
      <c r="F1778" s="93">
        <v>4.26</v>
      </c>
      <c r="G1778" s="93">
        <v>0.25</v>
      </c>
      <c r="H1778" s="93">
        <v>32.619999999999997</v>
      </c>
      <c r="I1778" s="88">
        <f>VLOOKUP(D1778,'MHO-Analyse'!$C$2:$D$11,2,TRUE)</f>
        <v>205.2</v>
      </c>
      <c r="J1778" s="88">
        <f t="shared" si="27"/>
        <v>3.1919999999999997</v>
      </c>
    </row>
    <row r="1779" spans="1:10" x14ac:dyDescent="0.2">
      <c r="A1779" s="94">
        <v>7011504</v>
      </c>
      <c r="B1779" s="93" t="s">
        <v>1747</v>
      </c>
      <c r="C1779" s="144">
        <v>56</v>
      </c>
      <c r="D1779" s="93" t="s">
        <v>82</v>
      </c>
      <c r="E1779" s="93" t="s">
        <v>59</v>
      </c>
      <c r="F1779" s="93">
        <v>283.91000000000003</v>
      </c>
      <c r="G1779" s="93">
        <v>31</v>
      </c>
      <c r="H1779" s="93">
        <v>3130.61</v>
      </c>
      <c r="I1779" s="88">
        <f>VLOOKUP(D1779,'MHO-Analyse'!$C$2:$D$11,2,TRUE)</f>
        <v>228</v>
      </c>
      <c r="J1779" s="88">
        <f t="shared" si="27"/>
        <v>3.5466666666666669</v>
      </c>
    </row>
    <row r="1780" spans="1:10" x14ac:dyDescent="0.2">
      <c r="A1780" s="94">
        <v>7013028</v>
      </c>
      <c r="B1780" s="93" t="s">
        <v>1748</v>
      </c>
      <c r="C1780" s="144">
        <v>56</v>
      </c>
      <c r="D1780" s="93" t="s">
        <v>82</v>
      </c>
      <c r="E1780" s="93" t="s">
        <v>65</v>
      </c>
      <c r="F1780" s="93">
        <v>121.88</v>
      </c>
      <c r="G1780" s="93">
        <v>16</v>
      </c>
      <c r="H1780" s="93">
        <v>1597.51</v>
      </c>
      <c r="I1780" s="88">
        <f>VLOOKUP(D1780,'MHO-Analyse'!$C$2:$D$11,2,TRUE)</f>
        <v>228</v>
      </c>
      <c r="J1780" s="88">
        <f t="shared" si="27"/>
        <v>3.5466666666666669</v>
      </c>
    </row>
    <row r="1781" spans="1:10" x14ac:dyDescent="0.2">
      <c r="A1781" s="94">
        <v>9253115</v>
      </c>
      <c r="B1781" s="93" t="s">
        <v>1749</v>
      </c>
      <c r="C1781" s="144">
        <v>56</v>
      </c>
      <c r="D1781" s="93" t="s">
        <v>12</v>
      </c>
      <c r="E1781" s="93" t="s">
        <v>59</v>
      </c>
      <c r="F1781" s="93">
        <v>3.27</v>
      </c>
      <c r="G1781" s="93">
        <v>2.11</v>
      </c>
      <c r="H1781" s="93">
        <v>96.42</v>
      </c>
      <c r="I1781" s="88">
        <f>VLOOKUP(D1781,'MHO-Analyse'!$C$2:$D$11,2,TRUE)</f>
        <v>254.6</v>
      </c>
      <c r="J1781" s="88">
        <f t="shared" si="27"/>
        <v>3.9604444444444447</v>
      </c>
    </row>
    <row r="1782" spans="1:10" x14ac:dyDescent="0.2">
      <c r="A1782" s="94">
        <v>9253118</v>
      </c>
      <c r="B1782" s="93" t="s">
        <v>1750</v>
      </c>
      <c r="C1782" s="144">
        <v>56</v>
      </c>
      <c r="D1782" s="93" t="s">
        <v>12</v>
      </c>
      <c r="E1782" s="93" t="s">
        <v>65</v>
      </c>
      <c r="F1782" s="93">
        <v>6.32</v>
      </c>
      <c r="G1782" s="93">
        <v>4.58</v>
      </c>
      <c r="H1782" s="93">
        <v>140.38999999999999</v>
      </c>
      <c r="I1782" s="88">
        <f>VLOOKUP(D1782,'MHO-Analyse'!$C$2:$D$11,2,TRUE)</f>
        <v>254.6</v>
      </c>
      <c r="J1782" s="88">
        <f t="shared" si="27"/>
        <v>3.9604444444444447</v>
      </c>
    </row>
    <row r="1783" spans="1:10" x14ac:dyDescent="0.2">
      <c r="A1783" s="94">
        <v>9253472</v>
      </c>
      <c r="B1783" s="93" t="s">
        <v>1751</v>
      </c>
      <c r="C1783" s="144">
        <v>56</v>
      </c>
      <c r="D1783" s="93" t="s">
        <v>12</v>
      </c>
      <c r="E1783" s="93" t="s">
        <v>32</v>
      </c>
      <c r="F1783" s="93">
        <v>0.18</v>
      </c>
      <c r="G1783" s="93">
        <v>0.35</v>
      </c>
      <c r="H1783" s="93">
        <v>25.64</v>
      </c>
      <c r="I1783" s="88">
        <f>VLOOKUP(D1783,'MHO-Analyse'!$C$2:$D$11,2,TRUE)</f>
        <v>254.6</v>
      </c>
      <c r="J1783" s="88">
        <f t="shared" si="27"/>
        <v>3.9604444444444447</v>
      </c>
    </row>
    <row r="1784" spans="1:10" x14ac:dyDescent="0.2">
      <c r="A1784" s="94">
        <v>9834252</v>
      </c>
      <c r="B1784" s="93" t="s">
        <v>1752</v>
      </c>
      <c r="C1784" s="144">
        <v>56</v>
      </c>
      <c r="D1784" s="93" t="s">
        <v>79</v>
      </c>
      <c r="E1784" s="93" t="s">
        <v>65</v>
      </c>
      <c r="F1784" s="93">
        <v>0.91</v>
      </c>
      <c r="G1784" s="93">
        <v>0.04</v>
      </c>
      <c r="H1784" s="93">
        <v>137.62</v>
      </c>
      <c r="I1784" s="88">
        <f>VLOOKUP(D1784,'MHO-Analyse'!$C$2:$D$11,2,TRUE)</f>
        <v>380</v>
      </c>
      <c r="J1784" s="88">
        <f t="shared" si="27"/>
        <v>5.9111111111111114</v>
      </c>
    </row>
    <row r="1785" spans="1:10" x14ac:dyDescent="0.2">
      <c r="A1785" s="94">
        <v>1065186</v>
      </c>
      <c r="B1785" s="93" t="s">
        <v>1753</v>
      </c>
      <c r="C1785" s="144">
        <v>55</v>
      </c>
      <c r="D1785" s="93" t="s">
        <v>79</v>
      </c>
      <c r="E1785" s="93" t="s">
        <v>65</v>
      </c>
      <c r="F1785" s="93">
        <v>0.71</v>
      </c>
      <c r="G1785" s="93">
        <v>0.67</v>
      </c>
      <c r="H1785" s="93">
        <v>95.1</v>
      </c>
      <c r="I1785" s="88">
        <f>VLOOKUP(D1785,'MHO-Analyse'!$C$2:$D$11,2,TRUE)</f>
        <v>380</v>
      </c>
      <c r="J1785" s="88">
        <f t="shared" si="27"/>
        <v>5.8055555555555554</v>
      </c>
    </row>
    <row r="1786" spans="1:10" x14ac:dyDescent="0.2">
      <c r="A1786" s="94">
        <v>1165149</v>
      </c>
      <c r="B1786" s="93" t="s">
        <v>1754</v>
      </c>
      <c r="C1786" s="144">
        <v>55</v>
      </c>
      <c r="D1786" s="93" t="s">
        <v>16</v>
      </c>
      <c r="E1786" s="93" t="s">
        <v>59</v>
      </c>
      <c r="F1786" s="93">
        <v>0.81</v>
      </c>
      <c r="G1786" s="93">
        <v>4.0199999999999996</v>
      </c>
      <c r="H1786" s="93">
        <v>95.54</v>
      </c>
      <c r="I1786" s="88">
        <f>VLOOKUP(D1786,'MHO-Analyse'!$C$2:$D$11,2,TRUE)</f>
        <v>304</v>
      </c>
      <c r="J1786" s="88">
        <f t="shared" si="27"/>
        <v>4.6444444444444448</v>
      </c>
    </row>
    <row r="1787" spans="1:10" x14ac:dyDescent="0.2">
      <c r="A1787" s="94">
        <v>1251189</v>
      </c>
      <c r="B1787" s="93" t="s">
        <v>1755</v>
      </c>
      <c r="C1787" s="144">
        <v>55</v>
      </c>
      <c r="D1787" s="93" t="s">
        <v>79</v>
      </c>
      <c r="E1787" s="93" t="s">
        <v>59</v>
      </c>
      <c r="F1787" s="93">
        <v>0.63</v>
      </c>
      <c r="G1787" s="93">
        <v>3.08</v>
      </c>
      <c r="H1787" s="93">
        <v>60.13</v>
      </c>
      <c r="I1787" s="88">
        <f>VLOOKUP(D1787,'MHO-Analyse'!$C$2:$D$11,2,TRUE)</f>
        <v>380</v>
      </c>
      <c r="J1787" s="88">
        <f t="shared" si="27"/>
        <v>5.8055555555555554</v>
      </c>
    </row>
    <row r="1788" spans="1:10" x14ac:dyDescent="0.2">
      <c r="A1788" s="94">
        <v>2211336</v>
      </c>
      <c r="B1788" s="93" t="s">
        <v>1756</v>
      </c>
      <c r="C1788" s="144">
        <v>55</v>
      </c>
      <c r="D1788" s="93" t="s">
        <v>41</v>
      </c>
      <c r="E1788" s="93" t="s">
        <v>65</v>
      </c>
      <c r="F1788" s="93">
        <v>10.87</v>
      </c>
      <c r="G1788" s="93">
        <v>0.8</v>
      </c>
      <c r="H1788" s="93">
        <v>62.15</v>
      </c>
      <c r="I1788" s="88">
        <f>VLOOKUP(D1788,'MHO-Analyse'!$C$2:$D$11,2,TRUE)</f>
        <v>205.2</v>
      </c>
      <c r="J1788" s="88">
        <f t="shared" si="27"/>
        <v>3.1349999999999998</v>
      </c>
    </row>
    <row r="1789" spans="1:10" x14ac:dyDescent="0.2">
      <c r="A1789" s="94">
        <v>2253149</v>
      </c>
      <c r="B1789" s="93" t="s">
        <v>1757</v>
      </c>
      <c r="C1789" s="144">
        <v>55</v>
      </c>
      <c r="D1789" s="93" t="s">
        <v>41</v>
      </c>
      <c r="E1789" s="93" t="s">
        <v>59</v>
      </c>
      <c r="F1789" s="93">
        <v>79</v>
      </c>
      <c r="G1789" s="93">
        <v>4.62</v>
      </c>
      <c r="H1789" s="93">
        <v>1297.4100000000001</v>
      </c>
      <c r="I1789" s="88">
        <f>VLOOKUP(D1789,'MHO-Analyse'!$C$2:$D$11,2,TRUE)</f>
        <v>205.2</v>
      </c>
      <c r="J1789" s="88">
        <f t="shared" si="27"/>
        <v>3.1349999999999998</v>
      </c>
    </row>
    <row r="1790" spans="1:10" x14ac:dyDescent="0.2">
      <c r="A1790" s="94">
        <v>3080169</v>
      </c>
      <c r="B1790" s="93" t="s">
        <v>1758</v>
      </c>
      <c r="C1790" s="144">
        <v>55</v>
      </c>
      <c r="D1790" s="93" t="s">
        <v>41</v>
      </c>
      <c r="E1790" s="93" t="s">
        <v>59</v>
      </c>
      <c r="F1790" s="93">
        <v>32.4</v>
      </c>
      <c r="G1790" s="93">
        <v>1.48</v>
      </c>
      <c r="H1790" s="93">
        <v>833.1</v>
      </c>
      <c r="I1790" s="88">
        <f>VLOOKUP(D1790,'MHO-Analyse'!$C$2:$D$11,2,TRUE)</f>
        <v>205.2</v>
      </c>
      <c r="J1790" s="88">
        <f t="shared" si="27"/>
        <v>3.1349999999999998</v>
      </c>
    </row>
    <row r="1791" spans="1:10" x14ac:dyDescent="0.2">
      <c r="A1791" s="94">
        <v>3302643</v>
      </c>
      <c r="B1791" s="93" t="s">
        <v>1759</v>
      </c>
      <c r="C1791" s="144">
        <v>55</v>
      </c>
      <c r="D1791" s="93" t="s">
        <v>16</v>
      </c>
      <c r="E1791" s="93" t="s">
        <v>59</v>
      </c>
      <c r="F1791" s="93">
        <v>30</v>
      </c>
      <c r="G1791" s="93">
        <v>41.1</v>
      </c>
      <c r="H1791" s="93">
        <v>1445.13</v>
      </c>
      <c r="I1791" s="88">
        <f>VLOOKUP(D1791,'MHO-Analyse'!$C$2:$D$11,2,TRUE)</f>
        <v>304</v>
      </c>
      <c r="J1791" s="88">
        <f t="shared" si="27"/>
        <v>4.6444444444444448</v>
      </c>
    </row>
    <row r="1792" spans="1:10" x14ac:dyDescent="0.2">
      <c r="A1792" s="94">
        <v>3400691</v>
      </c>
      <c r="B1792" s="93" t="s">
        <v>1760</v>
      </c>
      <c r="C1792" s="144">
        <v>55</v>
      </c>
      <c r="D1792" s="93" t="s">
        <v>82</v>
      </c>
      <c r="E1792" s="93" t="s">
        <v>65</v>
      </c>
      <c r="F1792" s="93">
        <v>1.9</v>
      </c>
      <c r="G1792" s="93">
        <v>0.7</v>
      </c>
      <c r="H1792" s="93">
        <v>282.10000000000002</v>
      </c>
      <c r="I1792" s="88">
        <f>VLOOKUP(D1792,'MHO-Analyse'!$C$2:$D$11,2,TRUE)</f>
        <v>228</v>
      </c>
      <c r="J1792" s="88">
        <f t="shared" si="27"/>
        <v>3.4833333333333334</v>
      </c>
    </row>
    <row r="1793" spans="1:10" x14ac:dyDescent="0.2">
      <c r="A1793" s="94">
        <v>3401805</v>
      </c>
      <c r="B1793" s="93" t="s">
        <v>793</v>
      </c>
      <c r="C1793" s="144">
        <v>55</v>
      </c>
      <c r="D1793" s="93" t="s">
        <v>20</v>
      </c>
      <c r="E1793" s="93" t="s">
        <v>59</v>
      </c>
      <c r="F1793" s="93">
        <v>32</v>
      </c>
      <c r="G1793" s="93">
        <v>3.2</v>
      </c>
      <c r="H1793" s="93">
        <v>2211.19</v>
      </c>
      <c r="I1793" s="88">
        <f>VLOOKUP(D1793,'MHO-Analyse'!$C$2:$D$11,2,TRUE)</f>
        <v>190</v>
      </c>
      <c r="J1793" s="88">
        <f t="shared" si="27"/>
        <v>2.9027777777777777</v>
      </c>
    </row>
    <row r="1794" spans="1:10" x14ac:dyDescent="0.2">
      <c r="A1794" s="94">
        <v>3406416</v>
      </c>
      <c r="B1794" s="93" t="s">
        <v>1761</v>
      </c>
      <c r="C1794" s="144">
        <v>55</v>
      </c>
      <c r="D1794" s="93" t="s">
        <v>16</v>
      </c>
      <c r="E1794" s="93" t="s">
        <v>32</v>
      </c>
      <c r="F1794" s="93">
        <v>40</v>
      </c>
      <c r="G1794" s="93">
        <v>13.38</v>
      </c>
      <c r="H1794" s="93">
        <v>1793.56</v>
      </c>
      <c r="I1794" s="88">
        <f>VLOOKUP(D1794,'MHO-Analyse'!$C$2:$D$11,2,TRUE)</f>
        <v>304</v>
      </c>
      <c r="J1794" s="88">
        <f t="shared" ref="J1794:J1857" si="28">(C1794*I1794)/3600</f>
        <v>4.6444444444444448</v>
      </c>
    </row>
    <row r="1795" spans="1:10" x14ac:dyDescent="0.2">
      <c r="A1795" s="94">
        <v>3521021</v>
      </c>
      <c r="B1795" s="93" t="s">
        <v>1762</v>
      </c>
      <c r="C1795" s="144">
        <v>55</v>
      </c>
      <c r="D1795" s="93" t="s">
        <v>16</v>
      </c>
      <c r="E1795" s="93" t="s">
        <v>65</v>
      </c>
      <c r="F1795" s="93">
        <v>0.03</v>
      </c>
      <c r="G1795" s="93">
        <v>0.18</v>
      </c>
      <c r="H1795" s="93">
        <v>2.1</v>
      </c>
      <c r="I1795" s="88">
        <f>VLOOKUP(D1795,'MHO-Analyse'!$C$2:$D$11,2,TRUE)</f>
        <v>304</v>
      </c>
      <c r="J1795" s="88">
        <f t="shared" si="28"/>
        <v>4.6444444444444448</v>
      </c>
    </row>
    <row r="1796" spans="1:10" x14ac:dyDescent="0.2">
      <c r="A1796" s="94">
        <v>5506054</v>
      </c>
      <c r="B1796" s="93" t="s">
        <v>1763</v>
      </c>
      <c r="C1796" s="144">
        <v>55</v>
      </c>
      <c r="D1796" s="93" t="s">
        <v>16</v>
      </c>
      <c r="E1796" s="93" t="s">
        <v>32</v>
      </c>
      <c r="F1796" s="93">
        <v>59.62</v>
      </c>
      <c r="G1796" s="93">
        <v>59.8</v>
      </c>
      <c r="H1796" s="93">
        <v>4859.09</v>
      </c>
      <c r="I1796" s="88">
        <f>VLOOKUP(D1796,'MHO-Analyse'!$C$2:$D$11,2,TRUE)</f>
        <v>304</v>
      </c>
      <c r="J1796" s="88">
        <f t="shared" si="28"/>
        <v>4.6444444444444448</v>
      </c>
    </row>
    <row r="1797" spans="1:10" x14ac:dyDescent="0.2">
      <c r="A1797" s="94">
        <v>5577027</v>
      </c>
      <c r="B1797" s="93" t="s">
        <v>1764</v>
      </c>
      <c r="C1797" s="144">
        <v>55</v>
      </c>
      <c r="D1797" s="93" t="s">
        <v>16</v>
      </c>
      <c r="E1797" s="93" t="s">
        <v>32</v>
      </c>
      <c r="F1797" s="93">
        <v>59.28</v>
      </c>
      <c r="G1797" s="93">
        <v>31.5</v>
      </c>
      <c r="H1797" s="93">
        <v>7761.06</v>
      </c>
      <c r="I1797" s="88">
        <f>VLOOKUP(D1797,'MHO-Analyse'!$C$2:$D$11,2,TRUE)</f>
        <v>304</v>
      </c>
      <c r="J1797" s="88">
        <f t="shared" si="28"/>
        <v>4.6444444444444448</v>
      </c>
    </row>
    <row r="1798" spans="1:10" x14ac:dyDescent="0.2">
      <c r="A1798" s="94">
        <v>6070111</v>
      </c>
      <c r="B1798" s="93" t="s">
        <v>1765</v>
      </c>
      <c r="C1798" s="144">
        <v>55</v>
      </c>
      <c r="D1798" s="93" t="s">
        <v>20</v>
      </c>
      <c r="E1798" s="93" t="s">
        <v>32</v>
      </c>
      <c r="F1798" s="93">
        <v>90.2</v>
      </c>
      <c r="G1798" s="93">
        <v>14.8</v>
      </c>
      <c r="H1798" s="93">
        <v>959.7</v>
      </c>
      <c r="I1798" s="88">
        <f>VLOOKUP(D1798,'MHO-Analyse'!$C$2:$D$11,2,TRUE)</f>
        <v>190</v>
      </c>
      <c r="J1798" s="88">
        <f t="shared" si="28"/>
        <v>2.9027777777777777</v>
      </c>
    </row>
    <row r="1799" spans="1:10" x14ac:dyDescent="0.2">
      <c r="A1799" s="94">
        <v>7011598</v>
      </c>
      <c r="B1799" s="93" t="s">
        <v>172</v>
      </c>
      <c r="C1799" s="144">
        <v>55</v>
      </c>
      <c r="D1799" s="93" t="s">
        <v>82</v>
      </c>
      <c r="E1799" s="93" t="s">
        <v>65</v>
      </c>
      <c r="F1799" s="93">
        <v>323.36</v>
      </c>
      <c r="G1799" s="93">
        <v>32</v>
      </c>
      <c r="H1799" s="93">
        <v>1999.77</v>
      </c>
      <c r="I1799" s="88">
        <f>VLOOKUP(D1799,'MHO-Analyse'!$C$2:$D$11,2,TRUE)</f>
        <v>228</v>
      </c>
      <c r="J1799" s="88">
        <f t="shared" si="28"/>
        <v>3.4833333333333334</v>
      </c>
    </row>
    <row r="1800" spans="1:10" x14ac:dyDescent="0.2">
      <c r="A1800" s="94">
        <v>8755373</v>
      </c>
      <c r="B1800" s="93" t="s">
        <v>1766</v>
      </c>
      <c r="C1800" s="144">
        <v>55</v>
      </c>
      <c r="D1800" s="93" t="s">
        <v>16</v>
      </c>
      <c r="E1800" s="93" t="s">
        <v>32</v>
      </c>
      <c r="F1800" s="93">
        <v>1.4</v>
      </c>
      <c r="G1800" s="93">
        <v>1.35</v>
      </c>
      <c r="H1800" s="93">
        <v>737.47</v>
      </c>
      <c r="I1800" s="88">
        <f>VLOOKUP(D1800,'MHO-Analyse'!$C$2:$D$11,2,TRUE)</f>
        <v>304</v>
      </c>
      <c r="J1800" s="88">
        <f t="shared" si="28"/>
        <v>4.6444444444444448</v>
      </c>
    </row>
    <row r="1801" spans="1:10" x14ac:dyDescent="0.2">
      <c r="A1801" s="94">
        <v>9253255</v>
      </c>
      <c r="B1801" s="93" t="s">
        <v>1767</v>
      </c>
      <c r="C1801" s="144">
        <v>55</v>
      </c>
      <c r="D1801" s="93" t="s">
        <v>12</v>
      </c>
      <c r="E1801" s="93" t="s">
        <v>59</v>
      </c>
      <c r="F1801" s="93">
        <v>1.4</v>
      </c>
      <c r="G1801" s="93">
        <v>3.24</v>
      </c>
      <c r="H1801" s="93">
        <v>337.33</v>
      </c>
      <c r="I1801" s="88">
        <f>VLOOKUP(D1801,'MHO-Analyse'!$C$2:$D$11,2,TRUE)</f>
        <v>254.6</v>
      </c>
      <c r="J1801" s="88">
        <f t="shared" si="28"/>
        <v>3.8897222222222223</v>
      </c>
    </row>
    <row r="1802" spans="1:10" x14ac:dyDescent="0.2">
      <c r="A1802" s="94">
        <v>9254855</v>
      </c>
      <c r="B1802" s="93" t="s">
        <v>1768</v>
      </c>
      <c r="C1802" s="144">
        <v>55</v>
      </c>
      <c r="D1802" s="93" t="s">
        <v>12</v>
      </c>
      <c r="E1802" s="93" t="s">
        <v>32</v>
      </c>
      <c r="F1802" s="93">
        <v>6.5</v>
      </c>
      <c r="G1802" s="93">
        <v>4.75</v>
      </c>
      <c r="H1802" s="93">
        <v>1432.68</v>
      </c>
      <c r="I1802" s="88">
        <f>VLOOKUP(D1802,'MHO-Analyse'!$C$2:$D$11,2,TRUE)</f>
        <v>254.6</v>
      </c>
      <c r="J1802" s="88">
        <f t="shared" si="28"/>
        <v>3.8897222222222223</v>
      </c>
    </row>
    <row r="1803" spans="1:10" x14ac:dyDescent="0.2">
      <c r="A1803" s="94">
        <v>1010009</v>
      </c>
      <c r="B1803" s="93" t="s">
        <v>1769</v>
      </c>
      <c r="C1803" s="144">
        <v>54</v>
      </c>
      <c r="D1803" s="93" t="s">
        <v>79</v>
      </c>
      <c r="E1803" s="93" t="s">
        <v>65</v>
      </c>
      <c r="F1803" s="93">
        <v>0.08</v>
      </c>
      <c r="G1803" s="93">
        <v>0.24</v>
      </c>
      <c r="H1803" s="93">
        <v>20.309999999999999</v>
      </c>
      <c r="I1803" s="88">
        <f>VLOOKUP(D1803,'MHO-Analyse'!$C$2:$D$11,2,TRUE)</f>
        <v>380</v>
      </c>
      <c r="J1803" s="88">
        <f t="shared" si="28"/>
        <v>5.7</v>
      </c>
    </row>
    <row r="1804" spans="1:10" x14ac:dyDescent="0.2">
      <c r="A1804" s="94">
        <v>1254444</v>
      </c>
      <c r="B1804" s="93" t="s">
        <v>1770</v>
      </c>
      <c r="C1804" s="144">
        <v>54</v>
      </c>
      <c r="D1804" s="93" t="s">
        <v>9</v>
      </c>
      <c r="E1804" s="93" t="s">
        <v>59</v>
      </c>
      <c r="F1804" s="93">
        <v>3.89</v>
      </c>
      <c r="G1804" s="93">
        <v>13.38</v>
      </c>
      <c r="H1804" s="93">
        <v>156.19999999999999</v>
      </c>
      <c r="I1804" s="88">
        <f>VLOOKUP(D1804,'MHO-Analyse'!$C$2:$D$11,2,TRUE)</f>
        <v>380</v>
      </c>
      <c r="J1804" s="88">
        <f t="shared" si="28"/>
        <v>5.7</v>
      </c>
    </row>
    <row r="1805" spans="1:10" x14ac:dyDescent="0.2">
      <c r="A1805" s="94">
        <v>2034551</v>
      </c>
      <c r="B1805" s="93" t="s">
        <v>1771</v>
      </c>
      <c r="C1805" s="144">
        <v>54</v>
      </c>
      <c r="D1805" s="93" t="s">
        <v>16</v>
      </c>
      <c r="E1805" s="93" t="s">
        <v>206</v>
      </c>
      <c r="F1805" s="93">
        <v>79.28</v>
      </c>
      <c r="G1805" s="93">
        <v>39.5</v>
      </c>
      <c r="H1805" s="93">
        <v>7743.81</v>
      </c>
      <c r="I1805" s="88">
        <f>VLOOKUP(D1805,'MHO-Analyse'!$C$2:$D$11,2,TRUE)</f>
        <v>304</v>
      </c>
      <c r="J1805" s="88">
        <f t="shared" si="28"/>
        <v>4.5599999999999996</v>
      </c>
    </row>
    <row r="1806" spans="1:10" x14ac:dyDescent="0.2">
      <c r="A1806" s="94">
        <v>2041245</v>
      </c>
      <c r="B1806" s="93" t="s">
        <v>1772</v>
      </c>
      <c r="C1806" s="144">
        <v>54</v>
      </c>
      <c r="D1806" s="93" t="s">
        <v>16</v>
      </c>
      <c r="E1806" s="93" t="s">
        <v>59</v>
      </c>
      <c r="F1806" s="93">
        <v>39.200000000000003</v>
      </c>
      <c r="G1806" s="93">
        <v>31</v>
      </c>
      <c r="H1806" s="93">
        <v>1990.07</v>
      </c>
      <c r="I1806" s="88">
        <f>VLOOKUP(D1806,'MHO-Analyse'!$C$2:$D$11,2,TRUE)</f>
        <v>304</v>
      </c>
      <c r="J1806" s="88">
        <f t="shared" si="28"/>
        <v>4.5599999999999996</v>
      </c>
    </row>
    <row r="1807" spans="1:10" x14ac:dyDescent="0.2">
      <c r="A1807" s="94">
        <v>2392306</v>
      </c>
      <c r="B1807" s="93" t="s">
        <v>1773</v>
      </c>
      <c r="C1807" s="144">
        <v>54</v>
      </c>
      <c r="D1807" s="93" t="s">
        <v>16</v>
      </c>
      <c r="E1807" s="93" t="s">
        <v>59</v>
      </c>
      <c r="F1807" s="93">
        <v>2.2799999999999998</v>
      </c>
      <c r="G1807" s="93">
        <v>0.17</v>
      </c>
      <c r="H1807" s="93">
        <v>8.77</v>
      </c>
      <c r="I1807" s="88">
        <f>VLOOKUP(D1807,'MHO-Analyse'!$C$2:$D$11,2,TRUE)</f>
        <v>304</v>
      </c>
      <c r="J1807" s="88">
        <f t="shared" si="28"/>
        <v>4.5599999999999996</v>
      </c>
    </row>
    <row r="1808" spans="1:10" x14ac:dyDescent="0.2">
      <c r="A1808" s="94">
        <v>3100656</v>
      </c>
      <c r="B1808" s="93" t="s">
        <v>1774</v>
      </c>
      <c r="C1808" s="144">
        <v>54</v>
      </c>
      <c r="D1808" s="93" t="s">
        <v>41</v>
      </c>
      <c r="E1808" s="93" t="s">
        <v>59</v>
      </c>
      <c r="F1808" s="93">
        <v>100</v>
      </c>
      <c r="G1808" s="93">
        <v>4</v>
      </c>
      <c r="H1808" s="93">
        <v>582.96</v>
      </c>
      <c r="I1808" s="88">
        <f>VLOOKUP(D1808,'MHO-Analyse'!$C$2:$D$11,2,TRUE)</f>
        <v>205.2</v>
      </c>
      <c r="J1808" s="88">
        <f t="shared" si="28"/>
        <v>3.0779999999999998</v>
      </c>
    </row>
    <row r="1809" spans="1:10" x14ac:dyDescent="0.2">
      <c r="A1809" s="94">
        <v>3222572</v>
      </c>
      <c r="B1809" s="93" t="s">
        <v>1775</v>
      </c>
      <c r="C1809" s="144">
        <v>54</v>
      </c>
      <c r="D1809" s="93" t="s">
        <v>41</v>
      </c>
      <c r="E1809" s="93" t="s">
        <v>59</v>
      </c>
      <c r="F1809" s="93">
        <v>400</v>
      </c>
      <c r="G1809" s="93">
        <v>10.15</v>
      </c>
      <c r="H1809" s="93">
        <v>1239.73</v>
      </c>
      <c r="I1809" s="88">
        <f>VLOOKUP(D1809,'MHO-Analyse'!$C$2:$D$11,2,TRUE)</f>
        <v>205.2</v>
      </c>
      <c r="J1809" s="88">
        <f t="shared" si="28"/>
        <v>3.0779999999999998</v>
      </c>
    </row>
    <row r="1810" spans="1:10" x14ac:dyDescent="0.2">
      <c r="A1810" s="94">
        <v>6023484</v>
      </c>
      <c r="B1810" s="93" t="s">
        <v>1776</v>
      </c>
      <c r="C1810" s="144">
        <v>54</v>
      </c>
      <c r="D1810" s="93" t="s">
        <v>20</v>
      </c>
      <c r="E1810" s="93" t="s">
        <v>65</v>
      </c>
      <c r="F1810" s="93">
        <v>86.68</v>
      </c>
      <c r="G1810" s="93">
        <v>24.87</v>
      </c>
      <c r="H1810" s="93">
        <v>1636.57</v>
      </c>
      <c r="I1810" s="88">
        <f>VLOOKUP(D1810,'MHO-Analyse'!$C$2:$D$11,2,TRUE)</f>
        <v>190</v>
      </c>
      <c r="J1810" s="88">
        <f t="shared" si="28"/>
        <v>2.85</v>
      </c>
    </row>
    <row r="1811" spans="1:10" x14ac:dyDescent="0.2">
      <c r="A1811" s="94">
        <v>6189231</v>
      </c>
      <c r="B1811" s="93" t="s">
        <v>1777</v>
      </c>
      <c r="C1811" s="144">
        <v>54</v>
      </c>
      <c r="D1811" s="93" t="s">
        <v>20</v>
      </c>
      <c r="E1811" s="93" t="s">
        <v>59</v>
      </c>
      <c r="F1811" s="93">
        <v>66.099999999999994</v>
      </c>
      <c r="G1811" s="93">
        <v>27</v>
      </c>
      <c r="H1811" s="93">
        <v>1527.06</v>
      </c>
      <c r="I1811" s="88">
        <f>VLOOKUP(D1811,'MHO-Analyse'!$C$2:$D$11,2,TRUE)</f>
        <v>190</v>
      </c>
      <c r="J1811" s="88">
        <f t="shared" si="28"/>
        <v>2.85</v>
      </c>
    </row>
    <row r="1812" spans="1:10" x14ac:dyDescent="0.2">
      <c r="A1812" s="94">
        <v>6321829</v>
      </c>
      <c r="B1812" s="93" t="s">
        <v>1778</v>
      </c>
      <c r="C1812" s="144">
        <v>54</v>
      </c>
      <c r="D1812" s="93" t="s">
        <v>82</v>
      </c>
      <c r="E1812" s="93" t="s">
        <v>59</v>
      </c>
      <c r="F1812" s="93">
        <v>97.12</v>
      </c>
      <c r="G1812" s="93">
        <v>4.92</v>
      </c>
      <c r="H1812" s="93">
        <v>1625.53</v>
      </c>
      <c r="I1812" s="88">
        <f>VLOOKUP(D1812,'MHO-Analyse'!$C$2:$D$11,2,TRUE)</f>
        <v>228</v>
      </c>
      <c r="J1812" s="88">
        <f t="shared" si="28"/>
        <v>3.42</v>
      </c>
    </row>
    <row r="1813" spans="1:10" x14ac:dyDescent="0.2">
      <c r="A1813" s="94">
        <v>7010799</v>
      </c>
      <c r="B1813" s="93" t="s">
        <v>1779</v>
      </c>
      <c r="C1813" s="144">
        <v>54</v>
      </c>
      <c r="D1813" s="93" t="s">
        <v>82</v>
      </c>
      <c r="E1813" s="93" t="s">
        <v>59</v>
      </c>
      <c r="F1813" s="93">
        <v>209.88</v>
      </c>
      <c r="G1813" s="93">
        <v>30</v>
      </c>
      <c r="H1813" s="93">
        <v>2482.5</v>
      </c>
      <c r="I1813" s="88">
        <f>VLOOKUP(D1813,'MHO-Analyse'!$C$2:$D$11,2,TRUE)</f>
        <v>228</v>
      </c>
      <c r="J1813" s="88">
        <f t="shared" si="28"/>
        <v>3.42</v>
      </c>
    </row>
    <row r="1814" spans="1:10" x14ac:dyDescent="0.2">
      <c r="A1814" s="94">
        <v>7011214</v>
      </c>
      <c r="B1814" s="93" t="s">
        <v>1780</v>
      </c>
      <c r="C1814" s="144">
        <v>54</v>
      </c>
      <c r="D1814" s="93" t="s">
        <v>82</v>
      </c>
      <c r="E1814" s="93" t="s">
        <v>65</v>
      </c>
      <c r="F1814" s="93">
        <v>69.22</v>
      </c>
      <c r="G1814" s="93">
        <v>16.2</v>
      </c>
      <c r="H1814" s="93">
        <v>835.38</v>
      </c>
      <c r="I1814" s="88">
        <f>VLOOKUP(D1814,'MHO-Analyse'!$C$2:$D$11,2,TRUE)</f>
        <v>228</v>
      </c>
      <c r="J1814" s="88">
        <f t="shared" si="28"/>
        <v>3.42</v>
      </c>
    </row>
    <row r="1815" spans="1:10" x14ac:dyDescent="0.2">
      <c r="A1815" s="94">
        <v>8361964</v>
      </c>
      <c r="B1815" s="93" t="s">
        <v>137</v>
      </c>
      <c r="C1815" s="144">
        <v>54</v>
      </c>
      <c r="D1815" s="93" t="s">
        <v>20</v>
      </c>
      <c r="E1815" s="93" t="s">
        <v>65</v>
      </c>
      <c r="F1815" s="93">
        <v>1.1399999999999999</v>
      </c>
      <c r="G1815" s="93">
        <v>0.13</v>
      </c>
      <c r="H1815" s="93">
        <v>11.6</v>
      </c>
      <c r="I1815" s="88">
        <f>VLOOKUP(D1815,'MHO-Analyse'!$C$2:$D$11,2,TRUE)</f>
        <v>190</v>
      </c>
      <c r="J1815" s="88">
        <f t="shared" si="28"/>
        <v>2.85</v>
      </c>
    </row>
    <row r="1816" spans="1:10" x14ac:dyDescent="0.2">
      <c r="A1816" s="94">
        <v>9253043</v>
      </c>
      <c r="B1816" s="93" t="s">
        <v>1781</v>
      </c>
      <c r="C1816" s="144">
        <v>54</v>
      </c>
      <c r="D1816" s="93" t="s">
        <v>12</v>
      </c>
      <c r="E1816" s="93" t="s">
        <v>59</v>
      </c>
      <c r="F1816" s="93">
        <v>2.57</v>
      </c>
      <c r="G1816" s="93">
        <v>4.54</v>
      </c>
      <c r="H1816" s="93">
        <v>351.03</v>
      </c>
      <c r="I1816" s="88">
        <f>VLOOKUP(D1816,'MHO-Analyse'!$C$2:$D$11,2,TRUE)</f>
        <v>254.6</v>
      </c>
      <c r="J1816" s="88">
        <f t="shared" si="28"/>
        <v>3.819</v>
      </c>
    </row>
    <row r="1817" spans="1:10" x14ac:dyDescent="0.2">
      <c r="A1817" s="94">
        <v>9253221</v>
      </c>
      <c r="B1817" s="93" t="s">
        <v>1782</v>
      </c>
      <c r="C1817" s="144">
        <v>54</v>
      </c>
      <c r="D1817" s="93" t="s">
        <v>12</v>
      </c>
      <c r="E1817" s="93" t="s">
        <v>32</v>
      </c>
      <c r="F1817" s="93">
        <v>0.83</v>
      </c>
      <c r="G1817" s="93">
        <v>0.81</v>
      </c>
      <c r="H1817" s="93">
        <v>68.98</v>
      </c>
      <c r="I1817" s="88">
        <f>VLOOKUP(D1817,'MHO-Analyse'!$C$2:$D$11,2,TRUE)</f>
        <v>254.6</v>
      </c>
      <c r="J1817" s="88">
        <f t="shared" si="28"/>
        <v>3.819</v>
      </c>
    </row>
    <row r="1818" spans="1:10" x14ac:dyDescent="0.2">
      <c r="A1818" s="94">
        <v>9255067</v>
      </c>
      <c r="B1818" s="93" t="s">
        <v>1783</v>
      </c>
      <c r="C1818" s="144">
        <v>54</v>
      </c>
      <c r="D1818" s="93" t="s">
        <v>12</v>
      </c>
      <c r="E1818" s="93" t="s">
        <v>65</v>
      </c>
      <c r="F1818" s="93">
        <v>2.17</v>
      </c>
      <c r="G1818" s="93">
        <v>2.4500000000000002</v>
      </c>
      <c r="H1818" s="93">
        <v>96.42</v>
      </c>
      <c r="I1818" s="88">
        <f>VLOOKUP(D1818,'MHO-Analyse'!$C$2:$D$11,2,TRUE)</f>
        <v>254.6</v>
      </c>
      <c r="J1818" s="88">
        <f t="shared" si="28"/>
        <v>3.819</v>
      </c>
    </row>
    <row r="1819" spans="1:10" x14ac:dyDescent="0.2">
      <c r="A1819" s="94">
        <v>9814197</v>
      </c>
      <c r="B1819" s="93" t="s">
        <v>1784</v>
      </c>
      <c r="C1819" s="144">
        <v>54</v>
      </c>
      <c r="D1819" s="93" t="s">
        <v>16</v>
      </c>
      <c r="E1819" s="93" t="s">
        <v>59</v>
      </c>
      <c r="F1819" s="93">
        <v>30</v>
      </c>
      <c r="G1819" s="93">
        <v>1.82</v>
      </c>
      <c r="H1819" s="93">
        <v>120.84</v>
      </c>
      <c r="I1819" s="88">
        <f>VLOOKUP(D1819,'MHO-Analyse'!$C$2:$D$11,2,TRUE)</f>
        <v>304</v>
      </c>
      <c r="J1819" s="88">
        <f t="shared" si="28"/>
        <v>4.5599999999999996</v>
      </c>
    </row>
    <row r="1820" spans="1:10" x14ac:dyDescent="0.2">
      <c r="A1820" s="94">
        <v>9822237</v>
      </c>
      <c r="B1820" s="93" t="s">
        <v>1785</v>
      </c>
      <c r="C1820" s="144">
        <v>54</v>
      </c>
      <c r="D1820" s="93" t="s">
        <v>16</v>
      </c>
      <c r="E1820" s="93" t="s">
        <v>59</v>
      </c>
      <c r="F1820" s="93">
        <v>10.84</v>
      </c>
      <c r="G1820" s="93">
        <v>0.2</v>
      </c>
      <c r="H1820" s="93">
        <v>54.88</v>
      </c>
      <c r="I1820" s="88">
        <f>VLOOKUP(D1820,'MHO-Analyse'!$C$2:$D$11,2,TRUE)</f>
        <v>304</v>
      </c>
      <c r="J1820" s="88">
        <f t="shared" si="28"/>
        <v>4.5599999999999996</v>
      </c>
    </row>
    <row r="1821" spans="1:10" x14ac:dyDescent="0.2">
      <c r="A1821" s="94">
        <v>1065489</v>
      </c>
      <c r="B1821" s="93" t="s">
        <v>1786</v>
      </c>
      <c r="C1821" s="144">
        <v>53</v>
      </c>
      <c r="D1821" s="93" t="s">
        <v>16</v>
      </c>
      <c r="E1821" s="93" t="s">
        <v>32</v>
      </c>
      <c r="F1821" s="93">
        <v>0.89</v>
      </c>
      <c r="G1821" s="93">
        <v>0.95</v>
      </c>
      <c r="H1821" s="93">
        <v>151.59</v>
      </c>
      <c r="I1821" s="88">
        <f>VLOOKUP(D1821,'MHO-Analyse'!$C$2:$D$11,2,TRUE)</f>
        <v>304</v>
      </c>
      <c r="J1821" s="88">
        <f t="shared" si="28"/>
        <v>4.4755555555555553</v>
      </c>
    </row>
    <row r="1822" spans="1:10" x14ac:dyDescent="0.2">
      <c r="A1822" s="94">
        <v>1212477</v>
      </c>
      <c r="B1822" s="93" t="s">
        <v>1787</v>
      </c>
      <c r="C1822" s="144">
        <v>53</v>
      </c>
      <c r="D1822" s="93" t="s">
        <v>79</v>
      </c>
      <c r="E1822" s="93" t="s">
        <v>32</v>
      </c>
      <c r="F1822" s="93">
        <v>3.52</v>
      </c>
      <c r="G1822" s="93">
        <v>2.36</v>
      </c>
      <c r="H1822" s="93">
        <v>132.86000000000001</v>
      </c>
      <c r="I1822" s="88">
        <f>VLOOKUP(D1822,'MHO-Analyse'!$C$2:$D$11,2,TRUE)</f>
        <v>380</v>
      </c>
      <c r="J1822" s="88">
        <f t="shared" si="28"/>
        <v>5.5944444444444441</v>
      </c>
    </row>
    <row r="1823" spans="1:10" x14ac:dyDescent="0.2">
      <c r="A1823" s="94">
        <v>2070783</v>
      </c>
      <c r="B1823" s="93" t="s">
        <v>1788</v>
      </c>
      <c r="C1823" s="144">
        <v>53</v>
      </c>
      <c r="D1823" s="93" t="s">
        <v>16</v>
      </c>
      <c r="E1823" s="93" t="s">
        <v>32</v>
      </c>
      <c r="F1823" s="93">
        <v>16.829999999999998</v>
      </c>
      <c r="G1823" s="93">
        <v>18.09</v>
      </c>
      <c r="H1823" s="93">
        <v>3556.48</v>
      </c>
      <c r="I1823" s="88">
        <f>VLOOKUP(D1823,'MHO-Analyse'!$C$2:$D$11,2,TRUE)</f>
        <v>304</v>
      </c>
      <c r="J1823" s="88">
        <f t="shared" si="28"/>
        <v>4.4755555555555553</v>
      </c>
    </row>
    <row r="1824" spans="1:10" x14ac:dyDescent="0.2">
      <c r="A1824" s="94">
        <v>3111278</v>
      </c>
      <c r="B1824" s="93" t="s">
        <v>1789</v>
      </c>
      <c r="C1824" s="144">
        <v>53</v>
      </c>
      <c r="D1824" s="93" t="s">
        <v>16</v>
      </c>
      <c r="E1824" s="93" t="s">
        <v>59</v>
      </c>
      <c r="F1824" s="93">
        <v>0.1</v>
      </c>
      <c r="G1824" s="93">
        <v>0.03</v>
      </c>
      <c r="H1824" s="93">
        <v>3.71</v>
      </c>
      <c r="I1824" s="88">
        <f>VLOOKUP(D1824,'MHO-Analyse'!$C$2:$D$11,2,TRUE)</f>
        <v>304</v>
      </c>
      <c r="J1824" s="88">
        <f t="shared" si="28"/>
        <v>4.4755555555555553</v>
      </c>
    </row>
    <row r="1825" spans="1:10" x14ac:dyDescent="0.2">
      <c r="A1825" s="94">
        <v>3267504</v>
      </c>
      <c r="B1825" s="93" t="s">
        <v>1790</v>
      </c>
      <c r="C1825" s="144">
        <v>53</v>
      </c>
      <c r="D1825" s="93" t="s">
        <v>16</v>
      </c>
      <c r="E1825" s="93" t="s">
        <v>59</v>
      </c>
      <c r="F1825" s="93">
        <v>14.04</v>
      </c>
      <c r="G1825" s="93">
        <v>2.2000000000000002</v>
      </c>
      <c r="H1825" s="93">
        <v>115.32</v>
      </c>
      <c r="I1825" s="88">
        <f>VLOOKUP(D1825,'MHO-Analyse'!$C$2:$D$11,2,TRUE)</f>
        <v>304</v>
      </c>
      <c r="J1825" s="88">
        <f t="shared" si="28"/>
        <v>4.4755555555555553</v>
      </c>
    </row>
    <row r="1826" spans="1:10" x14ac:dyDescent="0.2">
      <c r="A1826" s="94">
        <v>3300094</v>
      </c>
      <c r="B1826" s="93" t="s">
        <v>1791</v>
      </c>
      <c r="C1826" s="144">
        <v>53</v>
      </c>
      <c r="D1826" s="93" t="s">
        <v>9</v>
      </c>
      <c r="E1826" s="93" t="s">
        <v>32</v>
      </c>
      <c r="F1826" s="93">
        <v>41</v>
      </c>
      <c r="G1826" s="93">
        <v>39</v>
      </c>
      <c r="H1826" s="93">
        <v>1704.28</v>
      </c>
      <c r="I1826" s="88">
        <f>VLOOKUP(D1826,'MHO-Analyse'!$C$2:$D$11,2,TRUE)</f>
        <v>380</v>
      </c>
      <c r="J1826" s="88">
        <f t="shared" si="28"/>
        <v>5.5944444444444441</v>
      </c>
    </row>
    <row r="1827" spans="1:10" x14ac:dyDescent="0.2">
      <c r="A1827" s="94">
        <v>5002012</v>
      </c>
      <c r="B1827" s="93" t="s">
        <v>1792</v>
      </c>
      <c r="C1827" s="144">
        <v>53</v>
      </c>
      <c r="D1827" s="93" t="s">
        <v>41</v>
      </c>
      <c r="E1827" s="93" t="s">
        <v>65</v>
      </c>
      <c r="F1827" s="93">
        <v>1.65</v>
      </c>
      <c r="G1827" s="93">
        <v>0.2</v>
      </c>
      <c r="H1827" s="93">
        <v>25.06</v>
      </c>
      <c r="I1827" s="88">
        <f>VLOOKUP(D1827,'MHO-Analyse'!$C$2:$D$11,2,TRUE)</f>
        <v>205.2</v>
      </c>
      <c r="J1827" s="88">
        <f t="shared" si="28"/>
        <v>3.0209999999999995</v>
      </c>
    </row>
    <row r="1828" spans="1:10" x14ac:dyDescent="0.2">
      <c r="A1828" s="94">
        <v>5636227</v>
      </c>
      <c r="B1828" s="93" t="s">
        <v>1793</v>
      </c>
      <c r="C1828" s="144">
        <v>53</v>
      </c>
      <c r="D1828" s="93" t="s">
        <v>79</v>
      </c>
      <c r="E1828" s="93" t="s">
        <v>65</v>
      </c>
      <c r="F1828" s="93">
        <v>2.6</v>
      </c>
      <c r="G1828" s="93">
        <v>8.25</v>
      </c>
      <c r="H1828" s="93">
        <v>1515.12</v>
      </c>
      <c r="I1828" s="88">
        <f>VLOOKUP(D1828,'MHO-Analyse'!$C$2:$D$11,2,TRUE)</f>
        <v>380</v>
      </c>
      <c r="J1828" s="88">
        <f t="shared" si="28"/>
        <v>5.5944444444444441</v>
      </c>
    </row>
    <row r="1829" spans="1:10" x14ac:dyDescent="0.2">
      <c r="A1829" s="94">
        <v>6070549</v>
      </c>
      <c r="B1829" s="93" t="s">
        <v>1794</v>
      </c>
      <c r="C1829" s="144">
        <v>53</v>
      </c>
      <c r="D1829" s="93" t="s">
        <v>82</v>
      </c>
      <c r="E1829" s="93" t="s">
        <v>59</v>
      </c>
      <c r="F1829" s="93">
        <v>111.56</v>
      </c>
      <c r="G1829" s="93">
        <v>26</v>
      </c>
      <c r="H1829" s="93">
        <v>1847.05</v>
      </c>
      <c r="I1829" s="88">
        <f>VLOOKUP(D1829,'MHO-Analyse'!$C$2:$D$11,2,TRUE)</f>
        <v>228</v>
      </c>
      <c r="J1829" s="88">
        <f t="shared" si="28"/>
        <v>3.3566666666666665</v>
      </c>
    </row>
    <row r="1830" spans="1:10" x14ac:dyDescent="0.2">
      <c r="A1830" s="94">
        <v>7010099</v>
      </c>
      <c r="B1830" s="93" t="s">
        <v>1795</v>
      </c>
      <c r="C1830" s="144">
        <v>53</v>
      </c>
      <c r="D1830" s="93" t="s">
        <v>82</v>
      </c>
      <c r="E1830" s="93" t="s">
        <v>59</v>
      </c>
      <c r="F1830" s="93">
        <v>87.89</v>
      </c>
      <c r="G1830" s="93">
        <v>20.2</v>
      </c>
      <c r="H1830" s="93">
        <v>860.54</v>
      </c>
      <c r="I1830" s="88">
        <f>VLOOKUP(D1830,'MHO-Analyse'!$C$2:$D$11,2,TRUE)</f>
        <v>228</v>
      </c>
      <c r="J1830" s="88">
        <f t="shared" si="28"/>
        <v>3.3566666666666665</v>
      </c>
    </row>
    <row r="1831" spans="1:10" x14ac:dyDescent="0.2">
      <c r="A1831" s="94">
        <v>7010982</v>
      </c>
      <c r="B1831" s="93" t="s">
        <v>1796</v>
      </c>
      <c r="C1831" s="144">
        <v>53</v>
      </c>
      <c r="D1831" s="93" t="s">
        <v>82</v>
      </c>
      <c r="E1831" s="93" t="s">
        <v>59</v>
      </c>
      <c r="F1831" s="93">
        <v>64.33</v>
      </c>
      <c r="G1831" s="93">
        <v>20</v>
      </c>
      <c r="H1831" s="93">
        <v>1480.07</v>
      </c>
      <c r="I1831" s="88">
        <f>VLOOKUP(D1831,'MHO-Analyse'!$C$2:$D$11,2,TRUE)</f>
        <v>228</v>
      </c>
      <c r="J1831" s="88">
        <f t="shared" si="28"/>
        <v>3.3566666666666665</v>
      </c>
    </row>
    <row r="1832" spans="1:10" x14ac:dyDescent="0.2">
      <c r="A1832" s="94">
        <v>8502304</v>
      </c>
      <c r="B1832" s="93" t="s">
        <v>1797</v>
      </c>
      <c r="C1832" s="144">
        <v>53</v>
      </c>
      <c r="D1832" s="93" t="s">
        <v>82</v>
      </c>
      <c r="E1832" s="93" t="s">
        <v>10</v>
      </c>
      <c r="F1832" s="93">
        <v>131.5</v>
      </c>
      <c r="G1832" s="93">
        <v>16</v>
      </c>
      <c r="H1832" s="93">
        <v>4560.47</v>
      </c>
      <c r="I1832" s="88">
        <f>VLOOKUP(D1832,'MHO-Analyse'!$C$2:$D$11,2,TRUE)</f>
        <v>228</v>
      </c>
      <c r="J1832" s="88">
        <f t="shared" si="28"/>
        <v>3.3566666666666665</v>
      </c>
    </row>
    <row r="1833" spans="1:10" x14ac:dyDescent="0.2">
      <c r="A1833" s="94">
        <v>9215481</v>
      </c>
      <c r="B1833" s="93" t="s">
        <v>1798</v>
      </c>
      <c r="C1833" s="144">
        <v>53</v>
      </c>
      <c r="D1833" s="93" t="s">
        <v>20</v>
      </c>
      <c r="E1833" s="93" t="s">
        <v>59</v>
      </c>
      <c r="F1833" s="93">
        <v>23.34</v>
      </c>
      <c r="G1833" s="93">
        <v>10.4</v>
      </c>
      <c r="H1833" s="93">
        <v>451.43</v>
      </c>
      <c r="I1833" s="88">
        <f>VLOOKUP(D1833,'MHO-Analyse'!$C$2:$D$11,2,TRUE)</f>
        <v>190</v>
      </c>
      <c r="J1833" s="88">
        <f t="shared" si="28"/>
        <v>2.7972222222222221</v>
      </c>
    </row>
    <row r="1834" spans="1:10" x14ac:dyDescent="0.2">
      <c r="A1834" s="94">
        <v>9253218</v>
      </c>
      <c r="B1834" s="93" t="s">
        <v>1799</v>
      </c>
      <c r="C1834" s="144">
        <v>53</v>
      </c>
      <c r="D1834" s="93" t="s">
        <v>12</v>
      </c>
      <c r="E1834" s="93" t="s">
        <v>59</v>
      </c>
      <c r="F1834" s="93">
        <v>0.7</v>
      </c>
      <c r="G1834" s="93">
        <v>0.61</v>
      </c>
      <c r="H1834" s="93">
        <v>68.87</v>
      </c>
      <c r="I1834" s="88">
        <f>VLOOKUP(D1834,'MHO-Analyse'!$C$2:$D$11,2,TRUE)</f>
        <v>254.6</v>
      </c>
      <c r="J1834" s="88">
        <f t="shared" si="28"/>
        <v>3.7482777777777776</v>
      </c>
    </row>
    <row r="1835" spans="1:10" x14ac:dyDescent="0.2">
      <c r="A1835" s="94">
        <v>9253474</v>
      </c>
      <c r="B1835" s="93" t="s">
        <v>1800</v>
      </c>
      <c r="C1835" s="144">
        <v>53</v>
      </c>
      <c r="D1835" s="93" t="s">
        <v>12</v>
      </c>
      <c r="E1835" s="93" t="s">
        <v>59</v>
      </c>
      <c r="F1835" s="93">
        <v>0.42</v>
      </c>
      <c r="G1835" s="93">
        <v>0.5</v>
      </c>
      <c r="H1835" s="93">
        <v>26.07</v>
      </c>
      <c r="I1835" s="88">
        <f>VLOOKUP(D1835,'MHO-Analyse'!$C$2:$D$11,2,TRUE)</f>
        <v>254.6</v>
      </c>
      <c r="J1835" s="88">
        <f t="shared" si="28"/>
        <v>3.7482777777777776</v>
      </c>
    </row>
    <row r="1836" spans="1:10" x14ac:dyDescent="0.2">
      <c r="A1836" s="94">
        <v>9255004</v>
      </c>
      <c r="B1836" s="93" t="s">
        <v>1801</v>
      </c>
      <c r="C1836" s="144">
        <v>53</v>
      </c>
      <c r="D1836" s="93" t="s">
        <v>12</v>
      </c>
      <c r="E1836" s="93" t="s">
        <v>59</v>
      </c>
      <c r="F1836" s="93">
        <v>0.24</v>
      </c>
      <c r="G1836" s="93">
        <v>1.93</v>
      </c>
      <c r="H1836" s="93">
        <v>218.36</v>
      </c>
      <c r="I1836" s="88">
        <f>VLOOKUP(D1836,'MHO-Analyse'!$C$2:$D$11,2,TRUE)</f>
        <v>254.6</v>
      </c>
      <c r="J1836" s="88">
        <f t="shared" si="28"/>
        <v>3.7482777777777776</v>
      </c>
    </row>
    <row r="1837" spans="1:10" x14ac:dyDescent="0.2">
      <c r="A1837" s="94">
        <v>9836167</v>
      </c>
      <c r="B1837" s="93" t="s">
        <v>1802</v>
      </c>
      <c r="C1837" s="144">
        <v>53</v>
      </c>
      <c r="D1837" s="93" t="s">
        <v>16</v>
      </c>
      <c r="E1837" s="93" t="s">
        <v>32</v>
      </c>
      <c r="F1837" s="93">
        <v>260.19</v>
      </c>
      <c r="G1837" s="93">
        <v>11.7</v>
      </c>
      <c r="H1837" s="93">
        <v>2010.82</v>
      </c>
      <c r="I1837" s="88">
        <f>VLOOKUP(D1837,'MHO-Analyse'!$C$2:$D$11,2,TRUE)</f>
        <v>304</v>
      </c>
      <c r="J1837" s="88">
        <f t="shared" si="28"/>
        <v>4.4755555555555553</v>
      </c>
    </row>
    <row r="1838" spans="1:10" x14ac:dyDescent="0.2">
      <c r="A1838" s="94">
        <v>1251809</v>
      </c>
      <c r="B1838" s="93" t="s">
        <v>1803</v>
      </c>
      <c r="C1838" s="144">
        <v>52</v>
      </c>
      <c r="D1838" s="93" t="s">
        <v>79</v>
      </c>
      <c r="E1838" s="93" t="s">
        <v>65</v>
      </c>
      <c r="F1838" s="93">
        <v>1.19</v>
      </c>
      <c r="G1838" s="93">
        <v>1.02</v>
      </c>
      <c r="H1838" s="93">
        <v>83.03</v>
      </c>
      <c r="I1838" s="88">
        <f>VLOOKUP(D1838,'MHO-Analyse'!$C$2:$D$11,2,TRUE)</f>
        <v>380</v>
      </c>
      <c r="J1838" s="88">
        <f t="shared" si="28"/>
        <v>5.4888888888888889</v>
      </c>
    </row>
    <row r="1839" spans="1:10" x14ac:dyDescent="0.2">
      <c r="A1839" s="94">
        <v>1254439</v>
      </c>
      <c r="B1839" s="93" t="s">
        <v>1804</v>
      </c>
      <c r="C1839" s="144">
        <v>52</v>
      </c>
      <c r="D1839" s="93" t="s">
        <v>79</v>
      </c>
      <c r="E1839" s="93" t="s">
        <v>32</v>
      </c>
      <c r="F1839" s="93">
        <v>3.06</v>
      </c>
      <c r="G1839" s="93">
        <v>11.66</v>
      </c>
      <c r="H1839" s="93">
        <v>135.41999999999999</v>
      </c>
      <c r="I1839" s="88">
        <f>VLOOKUP(D1839,'MHO-Analyse'!$C$2:$D$11,2,TRUE)</f>
        <v>380</v>
      </c>
      <c r="J1839" s="88">
        <f t="shared" si="28"/>
        <v>5.4888888888888889</v>
      </c>
    </row>
    <row r="1840" spans="1:10" x14ac:dyDescent="0.2">
      <c r="A1840" s="94">
        <v>1258734</v>
      </c>
      <c r="B1840" s="93" t="s">
        <v>1805</v>
      </c>
      <c r="C1840" s="144">
        <v>52</v>
      </c>
      <c r="D1840" s="93" t="s">
        <v>79</v>
      </c>
      <c r="E1840" s="93" t="s">
        <v>65</v>
      </c>
      <c r="F1840" s="93">
        <v>0.28000000000000003</v>
      </c>
      <c r="G1840" s="93">
        <v>1.86</v>
      </c>
      <c r="H1840" s="93">
        <v>36.53</v>
      </c>
      <c r="I1840" s="88">
        <f>VLOOKUP(D1840,'MHO-Analyse'!$C$2:$D$11,2,TRUE)</f>
        <v>380</v>
      </c>
      <c r="J1840" s="88">
        <f t="shared" si="28"/>
        <v>5.4888888888888889</v>
      </c>
    </row>
    <row r="1841" spans="1:10" x14ac:dyDescent="0.2">
      <c r="A1841" s="94">
        <v>2043313</v>
      </c>
      <c r="B1841" s="93" t="s">
        <v>1806</v>
      </c>
      <c r="C1841" s="144">
        <v>52</v>
      </c>
      <c r="D1841" s="93" t="s">
        <v>16</v>
      </c>
      <c r="E1841" s="93" t="s">
        <v>59</v>
      </c>
      <c r="F1841" s="93">
        <v>54.72</v>
      </c>
      <c r="G1841" s="93">
        <v>28</v>
      </c>
      <c r="H1841" s="93">
        <v>1711.74</v>
      </c>
      <c r="I1841" s="88">
        <f>VLOOKUP(D1841,'MHO-Analyse'!$C$2:$D$11,2,TRUE)</f>
        <v>304</v>
      </c>
      <c r="J1841" s="88">
        <f t="shared" si="28"/>
        <v>4.391111111111111</v>
      </c>
    </row>
    <row r="1842" spans="1:10" x14ac:dyDescent="0.2">
      <c r="A1842" s="94">
        <v>2081957</v>
      </c>
      <c r="B1842" s="93" t="s">
        <v>1807</v>
      </c>
      <c r="C1842" s="144">
        <v>52</v>
      </c>
      <c r="D1842" s="93" t="s">
        <v>16</v>
      </c>
      <c r="E1842" s="93" t="s">
        <v>65</v>
      </c>
      <c r="F1842" s="93">
        <v>0.4</v>
      </c>
      <c r="G1842" s="93">
        <v>0.14000000000000001</v>
      </c>
      <c r="H1842" s="93">
        <v>232.17</v>
      </c>
      <c r="I1842" s="88">
        <f>VLOOKUP(D1842,'MHO-Analyse'!$C$2:$D$11,2,TRUE)</f>
        <v>304</v>
      </c>
      <c r="J1842" s="88">
        <f t="shared" si="28"/>
        <v>4.391111111111111</v>
      </c>
    </row>
    <row r="1843" spans="1:10" x14ac:dyDescent="0.2">
      <c r="A1843" s="94">
        <v>2253344</v>
      </c>
      <c r="B1843" s="93" t="s">
        <v>1808</v>
      </c>
      <c r="C1843" s="144">
        <v>52</v>
      </c>
      <c r="D1843" s="93" t="s">
        <v>41</v>
      </c>
      <c r="E1843" s="93" t="s">
        <v>32</v>
      </c>
      <c r="F1843" s="93">
        <v>333.33</v>
      </c>
      <c r="G1843" s="93">
        <v>16.7</v>
      </c>
      <c r="H1843" s="93">
        <v>2655.25</v>
      </c>
      <c r="I1843" s="88">
        <f>VLOOKUP(D1843,'MHO-Analyse'!$C$2:$D$11,2,TRUE)</f>
        <v>205.2</v>
      </c>
      <c r="J1843" s="88">
        <f t="shared" si="28"/>
        <v>2.964</v>
      </c>
    </row>
    <row r="1844" spans="1:10" x14ac:dyDescent="0.2">
      <c r="A1844" s="94">
        <v>3025758</v>
      </c>
      <c r="B1844" s="93" t="s">
        <v>1809</v>
      </c>
      <c r="C1844" s="144">
        <v>52</v>
      </c>
      <c r="D1844" s="93" t="s">
        <v>41</v>
      </c>
      <c r="E1844" s="93" t="s">
        <v>59</v>
      </c>
      <c r="F1844" s="93">
        <v>3.89</v>
      </c>
      <c r="G1844" s="93">
        <v>0.34</v>
      </c>
      <c r="H1844" s="93">
        <v>31.52</v>
      </c>
      <c r="I1844" s="88">
        <f>VLOOKUP(D1844,'MHO-Analyse'!$C$2:$D$11,2,TRUE)</f>
        <v>205.2</v>
      </c>
      <c r="J1844" s="88">
        <f t="shared" si="28"/>
        <v>2.964</v>
      </c>
    </row>
    <row r="1845" spans="1:10" x14ac:dyDescent="0.2">
      <c r="A1845" s="94">
        <v>3025762</v>
      </c>
      <c r="B1845" s="93" t="s">
        <v>1810</v>
      </c>
      <c r="C1845" s="144">
        <v>52</v>
      </c>
      <c r="D1845" s="93" t="s">
        <v>41</v>
      </c>
      <c r="E1845" s="93" t="s">
        <v>59</v>
      </c>
      <c r="F1845" s="93">
        <v>6.18</v>
      </c>
      <c r="G1845" s="93">
        <v>0.38</v>
      </c>
      <c r="H1845" s="93">
        <v>38.79</v>
      </c>
      <c r="I1845" s="88">
        <f>VLOOKUP(D1845,'MHO-Analyse'!$C$2:$D$11,2,TRUE)</f>
        <v>205.2</v>
      </c>
      <c r="J1845" s="88">
        <f t="shared" si="28"/>
        <v>2.964</v>
      </c>
    </row>
    <row r="1846" spans="1:10" x14ac:dyDescent="0.2">
      <c r="A1846" s="94">
        <v>3080171</v>
      </c>
      <c r="B1846" s="93" t="s">
        <v>1811</v>
      </c>
      <c r="C1846" s="144">
        <v>52</v>
      </c>
      <c r="D1846" s="93" t="s">
        <v>41</v>
      </c>
      <c r="E1846" s="93" t="s">
        <v>59</v>
      </c>
      <c r="F1846" s="93">
        <v>30.25</v>
      </c>
      <c r="G1846" s="93">
        <v>1.66</v>
      </c>
      <c r="H1846" s="93">
        <v>840.5</v>
      </c>
      <c r="I1846" s="88">
        <f>VLOOKUP(D1846,'MHO-Analyse'!$C$2:$D$11,2,TRUE)</f>
        <v>205.2</v>
      </c>
      <c r="J1846" s="88">
        <f t="shared" si="28"/>
        <v>2.964</v>
      </c>
    </row>
    <row r="1847" spans="1:10" x14ac:dyDescent="0.2">
      <c r="A1847" s="94">
        <v>3300358</v>
      </c>
      <c r="B1847" s="93" t="s">
        <v>1812</v>
      </c>
      <c r="C1847" s="144">
        <v>52</v>
      </c>
      <c r="D1847" s="93" t="s">
        <v>9</v>
      </c>
      <c r="E1847" s="93" t="s">
        <v>59</v>
      </c>
      <c r="F1847" s="93">
        <v>174</v>
      </c>
      <c r="G1847" s="93">
        <v>61</v>
      </c>
      <c r="H1847" s="93">
        <v>1351.44</v>
      </c>
      <c r="I1847" s="88">
        <f>VLOOKUP(D1847,'MHO-Analyse'!$C$2:$D$11,2,TRUE)</f>
        <v>380</v>
      </c>
      <c r="J1847" s="88">
        <f t="shared" si="28"/>
        <v>5.4888888888888889</v>
      </c>
    </row>
    <row r="1848" spans="1:10" x14ac:dyDescent="0.2">
      <c r="A1848" s="94">
        <v>4247504</v>
      </c>
      <c r="B1848" s="93" t="s">
        <v>1813</v>
      </c>
      <c r="C1848" s="144">
        <v>52</v>
      </c>
      <c r="D1848" s="93" t="s">
        <v>41</v>
      </c>
      <c r="E1848" s="93" t="s">
        <v>59</v>
      </c>
      <c r="F1848" s="93">
        <v>7.67</v>
      </c>
      <c r="G1848" s="93">
        <v>1.28</v>
      </c>
      <c r="H1848" s="93">
        <v>382.75</v>
      </c>
      <c r="I1848" s="88">
        <f>VLOOKUP(D1848,'MHO-Analyse'!$C$2:$D$11,2,TRUE)</f>
        <v>205.2</v>
      </c>
      <c r="J1848" s="88">
        <f t="shared" si="28"/>
        <v>2.964</v>
      </c>
    </row>
    <row r="1849" spans="1:10" x14ac:dyDescent="0.2">
      <c r="A1849" s="94">
        <v>5121525</v>
      </c>
      <c r="B1849" s="93" t="s">
        <v>1814</v>
      </c>
      <c r="C1849" s="144">
        <v>52</v>
      </c>
      <c r="D1849" s="93" t="s">
        <v>20</v>
      </c>
      <c r="E1849" s="93" t="s">
        <v>59</v>
      </c>
      <c r="F1849" s="93">
        <v>1.22</v>
      </c>
      <c r="G1849" s="93">
        <v>0.13</v>
      </c>
      <c r="H1849" s="93">
        <v>19.8</v>
      </c>
      <c r="I1849" s="88">
        <f>VLOOKUP(D1849,'MHO-Analyse'!$C$2:$D$11,2,TRUE)</f>
        <v>190</v>
      </c>
      <c r="J1849" s="88">
        <f t="shared" si="28"/>
        <v>2.7444444444444445</v>
      </c>
    </row>
    <row r="1850" spans="1:10" x14ac:dyDescent="0.2">
      <c r="A1850" s="94">
        <v>7011201</v>
      </c>
      <c r="B1850" s="93" t="s">
        <v>1815</v>
      </c>
      <c r="C1850" s="144">
        <v>52</v>
      </c>
      <c r="D1850" s="93" t="s">
        <v>82</v>
      </c>
      <c r="E1850" s="93" t="s">
        <v>65</v>
      </c>
      <c r="F1850" s="93">
        <v>125.06</v>
      </c>
      <c r="G1850" s="93">
        <v>21.8</v>
      </c>
      <c r="H1850" s="93">
        <v>1140.92</v>
      </c>
      <c r="I1850" s="88">
        <f>VLOOKUP(D1850,'MHO-Analyse'!$C$2:$D$11,2,TRUE)</f>
        <v>228</v>
      </c>
      <c r="J1850" s="88">
        <f t="shared" si="28"/>
        <v>3.2933333333333334</v>
      </c>
    </row>
    <row r="1851" spans="1:10" x14ac:dyDescent="0.2">
      <c r="A1851" s="94">
        <v>8541373</v>
      </c>
      <c r="B1851" s="93" t="s">
        <v>913</v>
      </c>
      <c r="C1851" s="144">
        <v>52</v>
      </c>
      <c r="D1851" s="93" t="s">
        <v>16</v>
      </c>
      <c r="E1851" s="93" t="s">
        <v>32</v>
      </c>
      <c r="F1851" s="93">
        <v>5.37</v>
      </c>
      <c r="G1851" s="93">
        <v>7.24</v>
      </c>
      <c r="H1851" s="93">
        <v>740.76</v>
      </c>
      <c r="I1851" s="88">
        <f>VLOOKUP(D1851,'MHO-Analyse'!$C$2:$D$11,2,TRUE)</f>
        <v>304</v>
      </c>
      <c r="J1851" s="88">
        <f t="shared" si="28"/>
        <v>4.391111111111111</v>
      </c>
    </row>
    <row r="1852" spans="1:10" x14ac:dyDescent="0.2">
      <c r="A1852" s="94">
        <v>9215628</v>
      </c>
      <c r="B1852" s="93" t="s">
        <v>1816</v>
      </c>
      <c r="C1852" s="144">
        <v>52</v>
      </c>
      <c r="D1852" s="93" t="s">
        <v>20</v>
      </c>
      <c r="E1852" s="93" t="s">
        <v>32</v>
      </c>
      <c r="F1852" s="93">
        <v>132.47999999999999</v>
      </c>
      <c r="G1852" s="93">
        <v>54.5</v>
      </c>
      <c r="H1852" s="93">
        <v>4858.91</v>
      </c>
      <c r="I1852" s="88">
        <f>VLOOKUP(D1852,'MHO-Analyse'!$C$2:$D$11,2,TRUE)</f>
        <v>190</v>
      </c>
      <c r="J1852" s="88">
        <f t="shared" si="28"/>
        <v>2.7444444444444445</v>
      </c>
    </row>
    <row r="1853" spans="1:10" x14ac:dyDescent="0.2">
      <c r="A1853" s="94">
        <v>9253565</v>
      </c>
      <c r="B1853" s="93" t="s">
        <v>1817</v>
      </c>
      <c r="C1853" s="144">
        <v>52</v>
      </c>
      <c r="D1853" s="93" t="s">
        <v>12</v>
      </c>
      <c r="E1853" s="93" t="s">
        <v>65</v>
      </c>
      <c r="F1853" s="93">
        <v>0.66</v>
      </c>
      <c r="G1853" s="93">
        <v>1.57</v>
      </c>
      <c r="H1853" s="93">
        <v>81.48</v>
      </c>
      <c r="I1853" s="88">
        <f>VLOOKUP(D1853,'MHO-Analyse'!$C$2:$D$11,2,TRUE)</f>
        <v>254.6</v>
      </c>
      <c r="J1853" s="88">
        <f t="shared" si="28"/>
        <v>3.6775555555555552</v>
      </c>
    </row>
    <row r="1854" spans="1:10" x14ac:dyDescent="0.2">
      <c r="A1854" s="94">
        <v>9253891</v>
      </c>
      <c r="B1854" s="93" t="s">
        <v>1818</v>
      </c>
      <c r="C1854" s="144">
        <v>52</v>
      </c>
      <c r="D1854" s="93" t="s">
        <v>12</v>
      </c>
      <c r="E1854" s="93" t="s">
        <v>59</v>
      </c>
      <c r="F1854" s="93">
        <v>0.21</v>
      </c>
      <c r="G1854" s="93">
        <v>0.25</v>
      </c>
      <c r="H1854" s="93">
        <v>56.69</v>
      </c>
      <c r="I1854" s="88">
        <f>VLOOKUP(D1854,'MHO-Analyse'!$C$2:$D$11,2,TRUE)</f>
        <v>254.6</v>
      </c>
      <c r="J1854" s="88">
        <f t="shared" si="28"/>
        <v>3.6775555555555552</v>
      </c>
    </row>
    <row r="1855" spans="1:10" x14ac:dyDescent="0.2">
      <c r="A1855" s="94">
        <v>2081975</v>
      </c>
      <c r="B1855" s="93" t="s">
        <v>1819</v>
      </c>
      <c r="C1855" s="144">
        <v>51</v>
      </c>
      <c r="D1855" s="93" t="s">
        <v>16</v>
      </c>
      <c r="E1855" s="93" t="s">
        <v>65</v>
      </c>
      <c r="F1855" s="93">
        <v>6.36</v>
      </c>
      <c r="G1855" s="93">
        <v>1.05</v>
      </c>
      <c r="H1855" s="93">
        <v>619.36</v>
      </c>
      <c r="I1855" s="88">
        <f>VLOOKUP(D1855,'MHO-Analyse'!$C$2:$D$11,2,TRUE)</f>
        <v>304</v>
      </c>
      <c r="J1855" s="88">
        <f t="shared" si="28"/>
        <v>4.3066666666666666</v>
      </c>
    </row>
    <row r="1856" spans="1:10" x14ac:dyDescent="0.2">
      <c r="A1856" s="94">
        <v>2211434</v>
      </c>
      <c r="B1856" s="93" t="s">
        <v>1820</v>
      </c>
      <c r="C1856" s="144">
        <v>51</v>
      </c>
      <c r="D1856" s="93" t="s">
        <v>41</v>
      </c>
      <c r="E1856" s="93" t="s">
        <v>65</v>
      </c>
      <c r="F1856" s="93">
        <v>2.16</v>
      </c>
      <c r="G1856" s="93">
        <v>0.28000000000000003</v>
      </c>
      <c r="H1856" s="93">
        <v>32.76</v>
      </c>
      <c r="I1856" s="88">
        <f>VLOOKUP(D1856,'MHO-Analyse'!$C$2:$D$11,2,TRUE)</f>
        <v>205.2</v>
      </c>
      <c r="J1856" s="88">
        <f t="shared" si="28"/>
        <v>2.9069999999999996</v>
      </c>
    </row>
    <row r="1857" spans="1:10" x14ac:dyDescent="0.2">
      <c r="A1857" s="94">
        <v>3025763</v>
      </c>
      <c r="B1857" s="93" t="s">
        <v>1821</v>
      </c>
      <c r="C1857" s="144">
        <v>51</v>
      </c>
      <c r="D1857" s="93" t="s">
        <v>41</v>
      </c>
      <c r="E1857" s="93" t="s">
        <v>32</v>
      </c>
      <c r="F1857" s="93">
        <v>8.57</v>
      </c>
      <c r="G1857" s="93">
        <v>0.46</v>
      </c>
      <c r="H1857" s="93">
        <v>42.02</v>
      </c>
      <c r="I1857" s="88">
        <f>VLOOKUP(D1857,'MHO-Analyse'!$C$2:$D$11,2,TRUE)</f>
        <v>205.2</v>
      </c>
      <c r="J1857" s="88">
        <f t="shared" si="28"/>
        <v>2.9069999999999996</v>
      </c>
    </row>
    <row r="1858" spans="1:10" x14ac:dyDescent="0.2">
      <c r="A1858" s="94">
        <v>3074912</v>
      </c>
      <c r="B1858" s="93" t="s">
        <v>1822</v>
      </c>
      <c r="C1858" s="144">
        <v>51</v>
      </c>
      <c r="D1858" s="93" t="s">
        <v>41</v>
      </c>
      <c r="E1858" s="93" t="s">
        <v>65</v>
      </c>
      <c r="F1858" s="93">
        <v>7.98</v>
      </c>
      <c r="G1858" s="93">
        <v>0.76</v>
      </c>
      <c r="H1858" s="93">
        <v>41.84</v>
      </c>
      <c r="I1858" s="88">
        <f>VLOOKUP(D1858,'MHO-Analyse'!$C$2:$D$11,2,TRUE)</f>
        <v>205.2</v>
      </c>
      <c r="J1858" s="88">
        <f t="shared" ref="J1858:J1921" si="29">(C1858*I1858)/3600</f>
        <v>2.9069999999999996</v>
      </c>
    </row>
    <row r="1859" spans="1:10" x14ac:dyDescent="0.2">
      <c r="A1859" s="94">
        <v>3100664</v>
      </c>
      <c r="B1859" s="93" t="s">
        <v>1823</v>
      </c>
      <c r="C1859" s="144">
        <v>51</v>
      </c>
      <c r="D1859" s="93" t="s">
        <v>41</v>
      </c>
      <c r="E1859" s="93" t="s">
        <v>65</v>
      </c>
      <c r="F1859" s="93">
        <v>50</v>
      </c>
      <c r="G1859" s="93">
        <v>1.4</v>
      </c>
      <c r="H1859" s="93">
        <v>260.22000000000003</v>
      </c>
      <c r="I1859" s="88">
        <f>VLOOKUP(D1859,'MHO-Analyse'!$C$2:$D$11,2,TRUE)</f>
        <v>205.2</v>
      </c>
      <c r="J1859" s="88">
        <f t="shared" si="29"/>
        <v>2.9069999999999996</v>
      </c>
    </row>
    <row r="1860" spans="1:10" x14ac:dyDescent="0.2">
      <c r="A1860" s="94">
        <v>3401895</v>
      </c>
      <c r="B1860" s="93" t="s">
        <v>1824</v>
      </c>
      <c r="C1860" s="144">
        <v>51</v>
      </c>
      <c r="D1860" s="93" t="s">
        <v>20</v>
      </c>
      <c r="E1860" s="93" t="s">
        <v>59</v>
      </c>
      <c r="F1860" s="93">
        <v>32</v>
      </c>
      <c r="G1860" s="93">
        <v>2.9</v>
      </c>
      <c r="H1860" s="93">
        <v>1829.01</v>
      </c>
      <c r="I1860" s="88">
        <f>VLOOKUP(D1860,'MHO-Analyse'!$C$2:$D$11,2,TRUE)</f>
        <v>190</v>
      </c>
      <c r="J1860" s="88">
        <f t="shared" si="29"/>
        <v>2.6916666666666669</v>
      </c>
    </row>
    <row r="1861" spans="1:10" x14ac:dyDescent="0.2">
      <c r="A1861" s="94">
        <v>5507439</v>
      </c>
      <c r="B1861" s="93" t="s">
        <v>1825</v>
      </c>
      <c r="C1861" s="144">
        <v>51</v>
      </c>
      <c r="D1861" s="93" t="s">
        <v>16</v>
      </c>
      <c r="E1861" s="93" t="s">
        <v>59</v>
      </c>
      <c r="F1861" s="93">
        <v>19.940000000000001</v>
      </c>
      <c r="G1861" s="93">
        <v>23.5</v>
      </c>
      <c r="H1861" s="93">
        <v>3270.33</v>
      </c>
      <c r="I1861" s="88">
        <f>VLOOKUP(D1861,'MHO-Analyse'!$C$2:$D$11,2,TRUE)</f>
        <v>304</v>
      </c>
      <c r="J1861" s="88">
        <f t="shared" si="29"/>
        <v>4.3066666666666666</v>
      </c>
    </row>
    <row r="1862" spans="1:10" x14ac:dyDescent="0.2">
      <c r="A1862" s="94">
        <v>5510034</v>
      </c>
      <c r="B1862" s="93" t="s">
        <v>1826</v>
      </c>
      <c r="C1862" s="144">
        <v>51</v>
      </c>
      <c r="D1862" s="93" t="s">
        <v>16</v>
      </c>
      <c r="E1862" s="93" t="s">
        <v>59</v>
      </c>
      <c r="F1862" s="93">
        <v>26.08</v>
      </c>
      <c r="G1862" s="93">
        <v>17.46</v>
      </c>
      <c r="H1862" s="93">
        <v>2004.82</v>
      </c>
      <c r="I1862" s="88">
        <f>VLOOKUP(D1862,'MHO-Analyse'!$C$2:$D$11,2,TRUE)</f>
        <v>304</v>
      </c>
      <c r="J1862" s="88">
        <f t="shared" si="29"/>
        <v>4.3066666666666666</v>
      </c>
    </row>
    <row r="1863" spans="1:10" x14ac:dyDescent="0.2">
      <c r="A1863" s="94">
        <v>5600263</v>
      </c>
      <c r="B1863" s="93" t="s">
        <v>1827</v>
      </c>
      <c r="C1863" s="144">
        <v>51</v>
      </c>
      <c r="D1863" s="93" t="s">
        <v>79</v>
      </c>
      <c r="E1863" s="93" t="s">
        <v>32</v>
      </c>
      <c r="F1863" s="93">
        <v>9.6999999999999993</v>
      </c>
      <c r="G1863" s="93">
        <v>17.93</v>
      </c>
      <c r="H1863" s="93">
        <v>2945.66</v>
      </c>
      <c r="I1863" s="88">
        <f>VLOOKUP(D1863,'MHO-Analyse'!$C$2:$D$11,2,TRUE)</f>
        <v>380</v>
      </c>
      <c r="J1863" s="88">
        <f t="shared" si="29"/>
        <v>5.3833333333333337</v>
      </c>
    </row>
    <row r="1864" spans="1:10" x14ac:dyDescent="0.2">
      <c r="A1864" s="94">
        <v>6185301</v>
      </c>
      <c r="B1864" s="93" t="s">
        <v>1828</v>
      </c>
      <c r="C1864" s="144">
        <v>51</v>
      </c>
      <c r="D1864" s="93" t="s">
        <v>41</v>
      </c>
      <c r="E1864" s="93" t="s">
        <v>65</v>
      </c>
      <c r="F1864" s="93">
        <v>21</v>
      </c>
      <c r="G1864" s="93">
        <v>4.0599999999999996</v>
      </c>
      <c r="H1864" s="93">
        <v>47.93</v>
      </c>
      <c r="I1864" s="88">
        <f>VLOOKUP(D1864,'MHO-Analyse'!$C$2:$D$11,2,TRUE)</f>
        <v>205.2</v>
      </c>
      <c r="J1864" s="88">
        <f t="shared" si="29"/>
        <v>2.9069999999999996</v>
      </c>
    </row>
    <row r="1865" spans="1:10" x14ac:dyDescent="0.2">
      <c r="A1865" s="94">
        <v>6192012</v>
      </c>
      <c r="B1865" s="93" t="s">
        <v>1829</v>
      </c>
      <c r="C1865" s="144">
        <v>51</v>
      </c>
      <c r="D1865" s="93" t="s">
        <v>20</v>
      </c>
      <c r="E1865" s="93" t="s">
        <v>59</v>
      </c>
      <c r="F1865" s="93">
        <v>96.1</v>
      </c>
      <c r="G1865" s="93">
        <v>12</v>
      </c>
      <c r="H1865" s="93">
        <v>2124.84</v>
      </c>
      <c r="I1865" s="88">
        <f>VLOOKUP(D1865,'MHO-Analyse'!$C$2:$D$11,2,TRUE)</f>
        <v>190</v>
      </c>
      <c r="J1865" s="88">
        <f t="shared" si="29"/>
        <v>2.6916666666666669</v>
      </c>
    </row>
    <row r="1866" spans="1:10" x14ac:dyDescent="0.2">
      <c r="A1866" s="94">
        <v>8000906</v>
      </c>
      <c r="B1866" s="93" t="s">
        <v>1830</v>
      </c>
      <c r="C1866" s="144">
        <v>51</v>
      </c>
      <c r="D1866" s="93" t="s">
        <v>20</v>
      </c>
      <c r="E1866" s="93" t="s">
        <v>32</v>
      </c>
      <c r="F1866" s="93">
        <v>307</v>
      </c>
      <c r="G1866" s="93">
        <v>34</v>
      </c>
      <c r="H1866" s="93">
        <v>5162.3900000000003</v>
      </c>
      <c r="I1866" s="88">
        <f>VLOOKUP(D1866,'MHO-Analyse'!$C$2:$D$11,2,TRUE)</f>
        <v>190</v>
      </c>
      <c r="J1866" s="88">
        <f t="shared" si="29"/>
        <v>2.6916666666666669</v>
      </c>
    </row>
    <row r="1867" spans="1:10" x14ac:dyDescent="0.2">
      <c r="A1867" s="94">
        <v>8362655</v>
      </c>
      <c r="B1867" s="93" t="s">
        <v>1831</v>
      </c>
      <c r="C1867" s="144">
        <v>51</v>
      </c>
      <c r="D1867" s="93" t="s">
        <v>20</v>
      </c>
      <c r="E1867" s="93" t="s">
        <v>65</v>
      </c>
      <c r="F1867" s="93">
        <v>1.48</v>
      </c>
      <c r="G1867" s="93">
        <v>0.24</v>
      </c>
      <c r="H1867" s="93">
        <v>186.98</v>
      </c>
      <c r="I1867" s="88">
        <f>VLOOKUP(D1867,'MHO-Analyse'!$C$2:$D$11,2,TRUE)</f>
        <v>190</v>
      </c>
      <c r="J1867" s="88">
        <f t="shared" si="29"/>
        <v>2.6916666666666669</v>
      </c>
    </row>
    <row r="1868" spans="1:10" x14ac:dyDescent="0.2">
      <c r="A1868" s="94">
        <v>8377009</v>
      </c>
      <c r="B1868" s="93" t="s">
        <v>1832</v>
      </c>
      <c r="C1868" s="144">
        <v>51</v>
      </c>
      <c r="D1868" s="93" t="s">
        <v>20</v>
      </c>
      <c r="E1868" s="93" t="s">
        <v>32</v>
      </c>
      <c r="F1868" s="93">
        <v>1.32</v>
      </c>
      <c r="G1868" s="93">
        <v>0.18</v>
      </c>
      <c r="H1868" s="93">
        <v>41.11</v>
      </c>
      <c r="I1868" s="88">
        <f>VLOOKUP(D1868,'MHO-Analyse'!$C$2:$D$11,2,TRUE)</f>
        <v>190</v>
      </c>
      <c r="J1868" s="88">
        <f t="shared" si="29"/>
        <v>2.6916666666666669</v>
      </c>
    </row>
    <row r="1869" spans="1:10" x14ac:dyDescent="0.2">
      <c r="A1869" s="94">
        <v>8502305</v>
      </c>
      <c r="B1869" s="93" t="s">
        <v>1833</v>
      </c>
      <c r="C1869" s="144">
        <v>51</v>
      </c>
      <c r="D1869" s="93" t="s">
        <v>20</v>
      </c>
      <c r="E1869" s="93" t="s">
        <v>32</v>
      </c>
      <c r="F1869" s="93">
        <v>169.3</v>
      </c>
      <c r="G1869" s="93">
        <v>26.1</v>
      </c>
      <c r="H1869" s="93">
        <v>5620.3</v>
      </c>
      <c r="I1869" s="88">
        <f>VLOOKUP(D1869,'MHO-Analyse'!$C$2:$D$11,2,TRUE)</f>
        <v>190</v>
      </c>
      <c r="J1869" s="88">
        <f t="shared" si="29"/>
        <v>2.6916666666666669</v>
      </c>
    </row>
    <row r="1870" spans="1:10" x14ac:dyDescent="0.2">
      <c r="A1870" s="94">
        <v>8605258</v>
      </c>
      <c r="B1870" s="93" t="s">
        <v>1834</v>
      </c>
      <c r="C1870" s="144">
        <v>51</v>
      </c>
      <c r="D1870" s="93" t="s">
        <v>79</v>
      </c>
      <c r="E1870" s="93" t="s">
        <v>65</v>
      </c>
      <c r="F1870" s="93">
        <v>0.03</v>
      </c>
      <c r="G1870" s="93">
        <v>0</v>
      </c>
      <c r="H1870" s="93">
        <v>12.61</v>
      </c>
      <c r="I1870" s="88">
        <f>VLOOKUP(D1870,'MHO-Analyse'!$C$2:$D$11,2,TRUE)</f>
        <v>380</v>
      </c>
      <c r="J1870" s="88">
        <f t="shared" si="29"/>
        <v>5.3833333333333337</v>
      </c>
    </row>
    <row r="1871" spans="1:10" x14ac:dyDescent="0.2">
      <c r="A1871" s="94">
        <v>9215632</v>
      </c>
      <c r="B1871" s="93" t="s">
        <v>1835</v>
      </c>
      <c r="C1871" s="144">
        <v>51</v>
      </c>
      <c r="D1871" s="93" t="s">
        <v>20</v>
      </c>
      <c r="E1871" s="93" t="s">
        <v>59</v>
      </c>
      <c r="F1871" s="93">
        <v>93.26</v>
      </c>
      <c r="G1871" s="93">
        <v>37.76</v>
      </c>
      <c r="H1871" s="93">
        <v>4498.3100000000004</v>
      </c>
      <c r="I1871" s="88">
        <f>VLOOKUP(D1871,'MHO-Analyse'!$C$2:$D$11,2,TRUE)</f>
        <v>190</v>
      </c>
      <c r="J1871" s="88">
        <f t="shared" si="29"/>
        <v>2.6916666666666669</v>
      </c>
    </row>
    <row r="1872" spans="1:10" x14ac:dyDescent="0.2">
      <c r="A1872" s="94">
        <v>9215951</v>
      </c>
      <c r="B1872" s="93" t="s">
        <v>1836</v>
      </c>
      <c r="C1872" s="144">
        <v>51</v>
      </c>
      <c r="D1872" s="93" t="s">
        <v>20</v>
      </c>
      <c r="E1872" s="93" t="s">
        <v>32</v>
      </c>
      <c r="F1872" s="93">
        <v>134.6</v>
      </c>
      <c r="G1872" s="93">
        <v>51</v>
      </c>
      <c r="H1872" s="93">
        <v>2341.29</v>
      </c>
      <c r="I1872" s="88">
        <f>VLOOKUP(D1872,'MHO-Analyse'!$C$2:$D$11,2,TRUE)</f>
        <v>190</v>
      </c>
      <c r="J1872" s="88">
        <f t="shared" si="29"/>
        <v>2.6916666666666669</v>
      </c>
    </row>
    <row r="1873" spans="1:10" x14ac:dyDescent="0.2">
      <c r="A1873" s="94">
        <v>9253776</v>
      </c>
      <c r="B1873" s="93" t="s">
        <v>1837</v>
      </c>
      <c r="C1873" s="144">
        <v>51</v>
      </c>
      <c r="D1873" s="93" t="s">
        <v>12</v>
      </c>
      <c r="E1873" s="93" t="s">
        <v>59</v>
      </c>
      <c r="F1873" s="93">
        <v>0.52</v>
      </c>
      <c r="G1873" s="93">
        <v>0.76</v>
      </c>
      <c r="H1873" s="93">
        <v>53.06</v>
      </c>
      <c r="I1873" s="88">
        <f>VLOOKUP(D1873,'MHO-Analyse'!$C$2:$D$11,2,TRUE)</f>
        <v>254.6</v>
      </c>
      <c r="J1873" s="88">
        <f t="shared" si="29"/>
        <v>3.6068333333333333</v>
      </c>
    </row>
    <row r="1874" spans="1:10" x14ac:dyDescent="0.2">
      <c r="A1874" s="94">
        <v>9255065</v>
      </c>
      <c r="B1874" s="93" t="s">
        <v>1838</v>
      </c>
      <c r="C1874" s="144">
        <v>51</v>
      </c>
      <c r="D1874" s="93" t="s">
        <v>12</v>
      </c>
      <c r="E1874" s="93" t="s">
        <v>65</v>
      </c>
      <c r="F1874" s="93">
        <v>1.44</v>
      </c>
      <c r="G1874" s="93">
        <v>1.68</v>
      </c>
      <c r="H1874" s="93">
        <v>90.17</v>
      </c>
      <c r="I1874" s="88">
        <f>VLOOKUP(D1874,'MHO-Analyse'!$C$2:$D$11,2,TRUE)</f>
        <v>254.6</v>
      </c>
      <c r="J1874" s="88">
        <f t="shared" si="29"/>
        <v>3.6068333333333333</v>
      </c>
    </row>
    <row r="1875" spans="1:10" x14ac:dyDescent="0.2">
      <c r="A1875" s="94">
        <v>9313756</v>
      </c>
      <c r="B1875" s="93" t="s">
        <v>1839</v>
      </c>
      <c r="C1875" s="144">
        <v>51</v>
      </c>
      <c r="D1875" s="93" t="s">
        <v>16</v>
      </c>
      <c r="E1875" s="93" t="s">
        <v>32</v>
      </c>
      <c r="F1875" s="93">
        <v>157</v>
      </c>
      <c r="G1875" s="93">
        <v>16</v>
      </c>
      <c r="H1875" s="93">
        <v>2615.9</v>
      </c>
      <c r="I1875" s="88">
        <f>VLOOKUP(D1875,'MHO-Analyse'!$C$2:$D$11,2,TRUE)</f>
        <v>304</v>
      </c>
      <c r="J1875" s="88">
        <f t="shared" si="29"/>
        <v>4.3066666666666666</v>
      </c>
    </row>
    <row r="1876" spans="1:10" x14ac:dyDescent="0.2">
      <c r="A1876" s="94">
        <v>9313825</v>
      </c>
      <c r="B1876" s="93" t="s">
        <v>1840</v>
      </c>
      <c r="C1876" s="144">
        <v>51</v>
      </c>
      <c r="D1876" s="93" t="s">
        <v>16</v>
      </c>
      <c r="E1876" s="93" t="s">
        <v>32</v>
      </c>
      <c r="F1876" s="93">
        <v>101.2</v>
      </c>
      <c r="G1876" s="93">
        <v>24.1</v>
      </c>
      <c r="H1876" s="93">
        <v>2639.73</v>
      </c>
      <c r="I1876" s="88">
        <f>VLOOKUP(D1876,'MHO-Analyse'!$C$2:$D$11,2,TRUE)</f>
        <v>304</v>
      </c>
      <c r="J1876" s="88">
        <f t="shared" si="29"/>
        <v>4.3066666666666666</v>
      </c>
    </row>
    <row r="1877" spans="1:10" x14ac:dyDescent="0.2">
      <c r="A1877" s="94">
        <v>9815933</v>
      </c>
      <c r="B1877" s="93" t="s">
        <v>1841</v>
      </c>
      <c r="C1877" s="144">
        <v>51</v>
      </c>
      <c r="D1877" s="93" t="s">
        <v>16</v>
      </c>
      <c r="E1877" s="93" t="s">
        <v>59</v>
      </c>
      <c r="F1877" s="93">
        <v>73.040000000000006</v>
      </c>
      <c r="G1877" s="93">
        <v>25</v>
      </c>
      <c r="H1877" s="93">
        <v>246.05</v>
      </c>
      <c r="I1877" s="88">
        <f>VLOOKUP(D1877,'MHO-Analyse'!$C$2:$D$11,2,TRUE)</f>
        <v>304</v>
      </c>
      <c r="J1877" s="88">
        <f t="shared" si="29"/>
        <v>4.3066666666666666</v>
      </c>
    </row>
    <row r="1878" spans="1:10" x14ac:dyDescent="0.2">
      <c r="A1878" s="94">
        <v>1150266</v>
      </c>
      <c r="B1878" s="93" t="s">
        <v>1842</v>
      </c>
      <c r="C1878" s="144">
        <v>50</v>
      </c>
      <c r="D1878" s="93" t="s">
        <v>79</v>
      </c>
      <c r="E1878" s="93" t="s">
        <v>59</v>
      </c>
      <c r="F1878" s="93">
        <v>1.73</v>
      </c>
      <c r="G1878" s="93">
        <v>1.9</v>
      </c>
      <c r="H1878" s="93">
        <v>38.89</v>
      </c>
      <c r="I1878" s="88">
        <f>VLOOKUP(D1878,'MHO-Analyse'!$C$2:$D$11,2,TRUE)</f>
        <v>380</v>
      </c>
      <c r="J1878" s="88">
        <f t="shared" si="29"/>
        <v>5.2777777777777777</v>
      </c>
    </row>
    <row r="1879" spans="1:10" x14ac:dyDescent="0.2">
      <c r="A1879" s="94">
        <v>1164811</v>
      </c>
      <c r="B1879" s="93" t="s">
        <v>1843</v>
      </c>
      <c r="C1879" s="144">
        <v>50</v>
      </c>
      <c r="D1879" s="93" t="s">
        <v>79</v>
      </c>
      <c r="E1879" s="93" t="s">
        <v>59</v>
      </c>
      <c r="F1879" s="93">
        <v>1.08</v>
      </c>
      <c r="G1879" s="93">
        <v>2.2799999999999998</v>
      </c>
      <c r="H1879" s="93">
        <v>55.64</v>
      </c>
      <c r="I1879" s="88">
        <f>VLOOKUP(D1879,'MHO-Analyse'!$C$2:$D$11,2,TRUE)</f>
        <v>380</v>
      </c>
      <c r="J1879" s="88">
        <f t="shared" si="29"/>
        <v>5.2777777777777777</v>
      </c>
    </row>
    <row r="1880" spans="1:10" x14ac:dyDescent="0.2">
      <c r="A1880" s="94">
        <v>1252079</v>
      </c>
      <c r="B1880" s="93" t="s">
        <v>1844</v>
      </c>
      <c r="C1880" s="144">
        <v>50</v>
      </c>
      <c r="D1880" s="93" t="s">
        <v>79</v>
      </c>
      <c r="E1880" s="93" t="s">
        <v>65</v>
      </c>
      <c r="F1880" s="93">
        <v>0.62</v>
      </c>
      <c r="G1880" s="93">
        <v>1.48</v>
      </c>
      <c r="H1880" s="93">
        <v>21.84</v>
      </c>
      <c r="I1880" s="88">
        <f>VLOOKUP(D1880,'MHO-Analyse'!$C$2:$D$11,2,TRUE)</f>
        <v>380</v>
      </c>
      <c r="J1880" s="88">
        <f t="shared" si="29"/>
        <v>5.2777777777777777</v>
      </c>
    </row>
    <row r="1881" spans="1:10" x14ac:dyDescent="0.2">
      <c r="A1881" s="94">
        <v>2042226</v>
      </c>
      <c r="B1881" s="93" t="s">
        <v>1845</v>
      </c>
      <c r="C1881" s="144">
        <v>50</v>
      </c>
      <c r="D1881" s="93" t="s">
        <v>16</v>
      </c>
      <c r="E1881" s="93" t="s">
        <v>65</v>
      </c>
      <c r="F1881" s="93">
        <v>27.22</v>
      </c>
      <c r="G1881" s="93">
        <v>23</v>
      </c>
      <c r="H1881" s="93">
        <v>1278.1300000000001</v>
      </c>
      <c r="I1881" s="88">
        <f>VLOOKUP(D1881,'MHO-Analyse'!$C$2:$D$11,2,TRUE)</f>
        <v>304</v>
      </c>
      <c r="J1881" s="88">
        <f t="shared" si="29"/>
        <v>4.2222222222222223</v>
      </c>
    </row>
    <row r="1882" spans="1:10" x14ac:dyDescent="0.2">
      <c r="A1882" s="94">
        <v>2462019</v>
      </c>
      <c r="B1882" s="93" t="s">
        <v>1846</v>
      </c>
      <c r="C1882" s="144">
        <v>50</v>
      </c>
      <c r="D1882" s="93" t="s">
        <v>16</v>
      </c>
      <c r="E1882" s="93" t="s">
        <v>206</v>
      </c>
      <c r="F1882" s="93">
        <v>6.8</v>
      </c>
      <c r="G1882" s="93">
        <v>7.49</v>
      </c>
      <c r="H1882" s="93">
        <v>2431.12</v>
      </c>
      <c r="I1882" s="88">
        <f>VLOOKUP(D1882,'MHO-Analyse'!$C$2:$D$11,2,TRUE)</f>
        <v>304</v>
      </c>
      <c r="J1882" s="88">
        <f t="shared" si="29"/>
        <v>4.2222222222222223</v>
      </c>
    </row>
    <row r="1883" spans="1:10" x14ac:dyDescent="0.2">
      <c r="A1883" s="94">
        <v>3080359</v>
      </c>
      <c r="B1883" s="93" t="s">
        <v>1847</v>
      </c>
      <c r="C1883" s="144">
        <v>50</v>
      </c>
      <c r="D1883" s="93" t="s">
        <v>41</v>
      </c>
      <c r="E1883" s="93" t="s">
        <v>59</v>
      </c>
      <c r="F1883" s="93">
        <v>52.08</v>
      </c>
      <c r="G1883" s="93">
        <v>1.52</v>
      </c>
      <c r="H1883" s="93">
        <v>359.16</v>
      </c>
      <c r="I1883" s="88">
        <f>VLOOKUP(D1883,'MHO-Analyse'!$C$2:$D$11,2,TRUE)</f>
        <v>205.2</v>
      </c>
      <c r="J1883" s="88">
        <f t="shared" si="29"/>
        <v>2.85</v>
      </c>
    </row>
    <row r="1884" spans="1:10" x14ac:dyDescent="0.2">
      <c r="A1884" s="94">
        <v>4516399</v>
      </c>
      <c r="B1884" s="93" t="s">
        <v>1848</v>
      </c>
      <c r="C1884" s="144">
        <v>50</v>
      </c>
      <c r="D1884" s="93" t="s">
        <v>20</v>
      </c>
      <c r="E1884" s="93" t="s">
        <v>65</v>
      </c>
      <c r="F1884" s="93">
        <v>2.52</v>
      </c>
      <c r="G1884" s="93">
        <v>0.15</v>
      </c>
      <c r="H1884" s="93">
        <v>77.319999999999993</v>
      </c>
      <c r="I1884" s="88">
        <f>VLOOKUP(D1884,'MHO-Analyse'!$C$2:$D$11,2,TRUE)</f>
        <v>190</v>
      </c>
      <c r="J1884" s="88">
        <f t="shared" si="29"/>
        <v>2.6388888888888888</v>
      </c>
    </row>
    <row r="1885" spans="1:10" x14ac:dyDescent="0.2">
      <c r="A1885" s="94">
        <v>5598673</v>
      </c>
      <c r="B1885" s="93" t="s">
        <v>1849</v>
      </c>
      <c r="C1885" s="144">
        <v>50</v>
      </c>
      <c r="D1885" s="93" t="s">
        <v>79</v>
      </c>
      <c r="E1885" s="93" t="s">
        <v>32</v>
      </c>
      <c r="F1885" s="93">
        <v>7.16</v>
      </c>
      <c r="G1885" s="93">
        <v>13.4</v>
      </c>
      <c r="H1885" s="93">
        <v>1751</v>
      </c>
      <c r="I1885" s="88">
        <f>VLOOKUP(D1885,'MHO-Analyse'!$C$2:$D$11,2,TRUE)</f>
        <v>380</v>
      </c>
      <c r="J1885" s="88">
        <f t="shared" si="29"/>
        <v>5.2777777777777777</v>
      </c>
    </row>
    <row r="1886" spans="1:10" x14ac:dyDescent="0.2">
      <c r="A1886" s="94">
        <v>6166488</v>
      </c>
      <c r="B1886" s="93" t="s">
        <v>1850</v>
      </c>
      <c r="C1886" s="144">
        <v>50</v>
      </c>
      <c r="D1886" s="93" t="s">
        <v>20</v>
      </c>
      <c r="E1886" s="93" t="s">
        <v>32</v>
      </c>
      <c r="F1886" s="93">
        <v>92.15</v>
      </c>
      <c r="G1886" s="93">
        <v>15</v>
      </c>
      <c r="H1886" s="93">
        <v>2644.01</v>
      </c>
      <c r="I1886" s="88">
        <f>VLOOKUP(D1886,'MHO-Analyse'!$C$2:$D$11,2,TRUE)</f>
        <v>190</v>
      </c>
      <c r="J1886" s="88">
        <f t="shared" si="29"/>
        <v>2.6388888888888888</v>
      </c>
    </row>
    <row r="1887" spans="1:10" x14ac:dyDescent="0.2">
      <c r="A1887" s="94">
        <v>7010088</v>
      </c>
      <c r="B1887" s="93" t="s">
        <v>1851</v>
      </c>
      <c r="C1887" s="144">
        <v>50</v>
      </c>
      <c r="D1887" s="93" t="s">
        <v>12</v>
      </c>
      <c r="E1887" s="93" t="s">
        <v>65</v>
      </c>
      <c r="F1887" s="93">
        <v>4</v>
      </c>
      <c r="G1887" s="93">
        <v>1.2</v>
      </c>
      <c r="H1887" s="93">
        <v>250.57</v>
      </c>
      <c r="I1887" s="88">
        <f>VLOOKUP(D1887,'MHO-Analyse'!$C$2:$D$11,2,TRUE)</f>
        <v>254.6</v>
      </c>
      <c r="J1887" s="88">
        <f t="shared" si="29"/>
        <v>3.536111111111111</v>
      </c>
    </row>
    <row r="1888" spans="1:10" x14ac:dyDescent="0.2">
      <c r="A1888" s="94">
        <v>7010794</v>
      </c>
      <c r="B1888" s="93" t="s">
        <v>1852</v>
      </c>
      <c r="C1888" s="144">
        <v>50</v>
      </c>
      <c r="D1888" s="93" t="s">
        <v>82</v>
      </c>
      <c r="E1888" s="93" t="s">
        <v>59</v>
      </c>
      <c r="F1888" s="93">
        <v>167.48</v>
      </c>
      <c r="G1888" s="93">
        <v>25</v>
      </c>
      <c r="H1888" s="93">
        <v>2027.78</v>
      </c>
      <c r="I1888" s="88">
        <f>VLOOKUP(D1888,'MHO-Analyse'!$C$2:$D$11,2,TRUE)</f>
        <v>228</v>
      </c>
      <c r="J1888" s="88">
        <f t="shared" si="29"/>
        <v>3.1666666666666665</v>
      </c>
    </row>
    <row r="1889" spans="1:10" x14ac:dyDescent="0.2">
      <c r="A1889" s="94">
        <v>7010981</v>
      </c>
      <c r="B1889" s="93" t="s">
        <v>1853</v>
      </c>
      <c r="C1889" s="144">
        <v>50</v>
      </c>
      <c r="D1889" s="93" t="s">
        <v>82</v>
      </c>
      <c r="E1889" s="93" t="s">
        <v>65</v>
      </c>
      <c r="F1889" s="93">
        <v>48.61</v>
      </c>
      <c r="G1889" s="93">
        <v>13</v>
      </c>
      <c r="H1889" s="93">
        <v>1271.93</v>
      </c>
      <c r="I1889" s="88">
        <f>VLOOKUP(D1889,'MHO-Analyse'!$C$2:$D$11,2,TRUE)</f>
        <v>228</v>
      </c>
      <c r="J1889" s="88">
        <f t="shared" si="29"/>
        <v>3.1666666666666665</v>
      </c>
    </row>
    <row r="1890" spans="1:10" x14ac:dyDescent="0.2">
      <c r="A1890" s="94">
        <v>8364799</v>
      </c>
      <c r="B1890" s="93" t="s">
        <v>1854</v>
      </c>
      <c r="C1890" s="144">
        <v>50</v>
      </c>
      <c r="D1890" s="93" t="s">
        <v>20</v>
      </c>
      <c r="E1890" s="93" t="s">
        <v>59</v>
      </c>
      <c r="F1890" s="93">
        <v>103.81</v>
      </c>
      <c r="G1890" s="93">
        <v>14.5</v>
      </c>
      <c r="H1890" s="93">
        <v>1647.94</v>
      </c>
      <c r="I1890" s="88">
        <f>VLOOKUP(D1890,'MHO-Analyse'!$C$2:$D$11,2,TRUE)</f>
        <v>190</v>
      </c>
      <c r="J1890" s="88">
        <f t="shared" si="29"/>
        <v>2.6388888888888888</v>
      </c>
    </row>
    <row r="1891" spans="1:10" x14ac:dyDescent="0.2">
      <c r="A1891" s="94">
        <v>8541366</v>
      </c>
      <c r="B1891" s="93" t="s">
        <v>996</v>
      </c>
      <c r="C1891" s="144">
        <v>50</v>
      </c>
      <c r="D1891" s="93" t="s">
        <v>79</v>
      </c>
      <c r="E1891" s="93" t="s">
        <v>59</v>
      </c>
      <c r="F1891" s="93">
        <v>3.63</v>
      </c>
      <c r="G1891" s="93">
        <v>5.66</v>
      </c>
      <c r="H1891" s="93">
        <v>565.35</v>
      </c>
      <c r="I1891" s="88">
        <f>VLOOKUP(D1891,'MHO-Analyse'!$C$2:$D$11,2,TRUE)</f>
        <v>380</v>
      </c>
      <c r="J1891" s="88">
        <f t="shared" si="29"/>
        <v>5.2777777777777777</v>
      </c>
    </row>
    <row r="1892" spans="1:10" x14ac:dyDescent="0.2">
      <c r="A1892" s="94">
        <v>9201955</v>
      </c>
      <c r="B1892" s="93" t="s">
        <v>1855</v>
      </c>
      <c r="C1892" s="144">
        <v>50</v>
      </c>
      <c r="D1892" s="93" t="s">
        <v>16</v>
      </c>
      <c r="E1892" s="93" t="s">
        <v>59</v>
      </c>
      <c r="F1892" s="93">
        <v>20</v>
      </c>
      <c r="G1892" s="93">
        <v>15</v>
      </c>
      <c r="H1892" s="93">
        <v>3138.08</v>
      </c>
      <c r="I1892" s="88">
        <f>VLOOKUP(D1892,'MHO-Analyse'!$C$2:$D$11,2,TRUE)</f>
        <v>304</v>
      </c>
      <c r="J1892" s="88">
        <f t="shared" si="29"/>
        <v>4.2222222222222223</v>
      </c>
    </row>
    <row r="1893" spans="1:10" x14ac:dyDescent="0.2">
      <c r="A1893" s="94">
        <v>9253381</v>
      </c>
      <c r="B1893" s="93" t="s">
        <v>1856</v>
      </c>
      <c r="C1893" s="144">
        <v>50</v>
      </c>
      <c r="D1893" s="93" t="s">
        <v>12</v>
      </c>
      <c r="E1893" s="93" t="s">
        <v>59</v>
      </c>
      <c r="F1893" s="93">
        <v>0.22</v>
      </c>
      <c r="G1893" s="93">
        <v>0.15</v>
      </c>
      <c r="H1893" s="93">
        <v>22.14</v>
      </c>
      <c r="I1893" s="88">
        <f>VLOOKUP(D1893,'MHO-Analyse'!$C$2:$D$11,2,TRUE)</f>
        <v>254.6</v>
      </c>
      <c r="J1893" s="88">
        <f t="shared" si="29"/>
        <v>3.536111111111111</v>
      </c>
    </row>
    <row r="1894" spans="1:10" x14ac:dyDescent="0.2">
      <c r="A1894" s="94">
        <v>9253522</v>
      </c>
      <c r="B1894" s="93" t="s">
        <v>1857</v>
      </c>
      <c r="C1894" s="144">
        <v>50</v>
      </c>
      <c r="D1894" s="93" t="s">
        <v>12</v>
      </c>
      <c r="E1894" s="93" t="s">
        <v>65</v>
      </c>
      <c r="F1894" s="93">
        <v>0.44</v>
      </c>
      <c r="G1894" s="93">
        <v>1.01</v>
      </c>
      <c r="H1894" s="93">
        <v>39.42</v>
      </c>
      <c r="I1894" s="88">
        <f>VLOOKUP(D1894,'MHO-Analyse'!$C$2:$D$11,2,TRUE)</f>
        <v>254.6</v>
      </c>
      <c r="J1894" s="88">
        <f t="shared" si="29"/>
        <v>3.536111111111111</v>
      </c>
    </row>
    <row r="1895" spans="1:10" x14ac:dyDescent="0.2">
      <c r="A1895" s="94">
        <v>9842519</v>
      </c>
      <c r="B1895" s="93" t="s">
        <v>1858</v>
      </c>
      <c r="C1895" s="144">
        <v>50</v>
      </c>
      <c r="D1895" s="93" t="s">
        <v>16</v>
      </c>
      <c r="E1895" s="93" t="s">
        <v>59</v>
      </c>
      <c r="F1895" s="93">
        <v>16</v>
      </c>
      <c r="G1895" s="93">
        <v>1.36</v>
      </c>
      <c r="H1895" s="93">
        <v>183.49</v>
      </c>
      <c r="I1895" s="88">
        <f>VLOOKUP(D1895,'MHO-Analyse'!$C$2:$D$11,2,TRUE)</f>
        <v>304</v>
      </c>
      <c r="J1895" s="88">
        <f t="shared" si="29"/>
        <v>4.2222222222222223</v>
      </c>
    </row>
    <row r="1896" spans="1:10" x14ac:dyDescent="0.2">
      <c r="A1896" s="94">
        <v>1208733</v>
      </c>
      <c r="B1896" s="93" t="s">
        <v>1859</v>
      </c>
      <c r="C1896" s="144">
        <v>49</v>
      </c>
      <c r="D1896" s="93" t="s">
        <v>79</v>
      </c>
      <c r="E1896" s="93" t="s">
        <v>59</v>
      </c>
      <c r="F1896" s="93">
        <v>5.85</v>
      </c>
      <c r="G1896" s="93">
        <v>5.62</v>
      </c>
      <c r="H1896" s="93">
        <v>262.73</v>
      </c>
      <c r="I1896" s="88">
        <f>VLOOKUP(D1896,'MHO-Analyse'!$C$2:$D$11,2,TRUE)</f>
        <v>380</v>
      </c>
      <c r="J1896" s="88">
        <f t="shared" si="29"/>
        <v>5.1722222222222225</v>
      </c>
    </row>
    <row r="1897" spans="1:10" x14ac:dyDescent="0.2">
      <c r="A1897" s="94">
        <v>2002319</v>
      </c>
      <c r="B1897" s="93" t="s">
        <v>1860</v>
      </c>
      <c r="C1897" s="144">
        <v>49</v>
      </c>
      <c r="D1897" s="93" t="s">
        <v>12</v>
      </c>
      <c r="E1897" s="93" t="s">
        <v>65</v>
      </c>
      <c r="F1897" s="93">
        <v>2.84</v>
      </c>
      <c r="G1897" s="93">
        <v>1.88</v>
      </c>
      <c r="H1897" s="93">
        <v>154.87</v>
      </c>
      <c r="I1897" s="88">
        <f>VLOOKUP(D1897,'MHO-Analyse'!$C$2:$D$11,2,TRUE)</f>
        <v>254.6</v>
      </c>
      <c r="J1897" s="88">
        <f t="shared" si="29"/>
        <v>3.4653888888888886</v>
      </c>
    </row>
    <row r="1898" spans="1:10" x14ac:dyDescent="0.2">
      <c r="A1898" s="94">
        <v>2044005</v>
      </c>
      <c r="B1898" s="93" t="s">
        <v>1861</v>
      </c>
      <c r="C1898" s="144">
        <v>49</v>
      </c>
      <c r="D1898" s="93" t="s">
        <v>16</v>
      </c>
      <c r="E1898" s="93" t="s">
        <v>59</v>
      </c>
      <c r="F1898" s="93">
        <v>17.059999999999999</v>
      </c>
      <c r="G1898" s="93">
        <v>16.5</v>
      </c>
      <c r="H1898" s="93">
        <v>1073.77</v>
      </c>
      <c r="I1898" s="88">
        <f>VLOOKUP(D1898,'MHO-Analyse'!$C$2:$D$11,2,TRUE)</f>
        <v>304</v>
      </c>
      <c r="J1898" s="88">
        <f t="shared" si="29"/>
        <v>4.137777777777778</v>
      </c>
    </row>
    <row r="1899" spans="1:10" x14ac:dyDescent="0.2">
      <c r="A1899" s="94">
        <v>2044303</v>
      </c>
      <c r="B1899" s="93" t="s">
        <v>1862</v>
      </c>
      <c r="C1899" s="144">
        <v>49</v>
      </c>
      <c r="D1899" s="93" t="s">
        <v>16</v>
      </c>
      <c r="E1899" s="93" t="s">
        <v>59</v>
      </c>
      <c r="F1899" s="93">
        <v>20.56</v>
      </c>
      <c r="G1899" s="93">
        <v>20.5</v>
      </c>
      <c r="H1899" s="93">
        <v>1512.51</v>
      </c>
      <c r="I1899" s="88">
        <f>VLOOKUP(D1899,'MHO-Analyse'!$C$2:$D$11,2,TRUE)</f>
        <v>304</v>
      </c>
      <c r="J1899" s="88">
        <f t="shared" si="29"/>
        <v>4.137777777777778</v>
      </c>
    </row>
    <row r="1900" spans="1:10" x14ac:dyDescent="0.2">
      <c r="A1900" s="94">
        <v>2096895</v>
      </c>
      <c r="B1900" s="93" t="s">
        <v>1863</v>
      </c>
      <c r="C1900" s="144">
        <v>49</v>
      </c>
      <c r="D1900" s="93" t="s">
        <v>16</v>
      </c>
      <c r="E1900" s="93" t="s">
        <v>59</v>
      </c>
      <c r="F1900" s="93">
        <v>57.6</v>
      </c>
      <c r="G1900" s="93">
        <v>19</v>
      </c>
      <c r="H1900" s="93">
        <v>4609.7</v>
      </c>
      <c r="I1900" s="88">
        <f>VLOOKUP(D1900,'MHO-Analyse'!$C$2:$D$11,2,TRUE)</f>
        <v>304</v>
      </c>
      <c r="J1900" s="88">
        <f t="shared" si="29"/>
        <v>4.137777777777778</v>
      </c>
    </row>
    <row r="1901" spans="1:10" x14ac:dyDescent="0.2">
      <c r="A1901" s="94">
        <v>2104983</v>
      </c>
      <c r="B1901" s="93" t="s">
        <v>1864</v>
      </c>
      <c r="C1901" s="144">
        <v>49</v>
      </c>
      <c r="D1901" s="93" t="s">
        <v>16</v>
      </c>
      <c r="E1901" s="93" t="s">
        <v>59</v>
      </c>
      <c r="F1901" s="93">
        <v>28.59</v>
      </c>
      <c r="G1901" s="93">
        <v>6</v>
      </c>
      <c r="H1901" s="93">
        <v>1451.2</v>
      </c>
      <c r="I1901" s="88">
        <f>VLOOKUP(D1901,'MHO-Analyse'!$C$2:$D$11,2,TRUE)</f>
        <v>304</v>
      </c>
      <c r="J1901" s="88">
        <f t="shared" si="29"/>
        <v>4.137777777777778</v>
      </c>
    </row>
    <row r="1902" spans="1:10" x14ac:dyDescent="0.2">
      <c r="A1902" s="94">
        <v>2540613</v>
      </c>
      <c r="B1902" s="93" t="s">
        <v>1865</v>
      </c>
      <c r="C1902" s="144">
        <v>49</v>
      </c>
      <c r="D1902" s="93" t="s">
        <v>16</v>
      </c>
      <c r="E1902" s="93" t="s">
        <v>65</v>
      </c>
      <c r="F1902" s="93">
        <v>34.5</v>
      </c>
      <c r="G1902" s="93">
        <v>2.2999999999999998</v>
      </c>
      <c r="H1902" s="93">
        <v>87.97</v>
      </c>
      <c r="I1902" s="88">
        <f>VLOOKUP(D1902,'MHO-Analyse'!$C$2:$D$11,2,TRUE)</f>
        <v>304</v>
      </c>
      <c r="J1902" s="88">
        <f t="shared" si="29"/>
        <v>4.137777777777778</v>
      </c>
    </row>
    <row r="1903" spans="1:10" x14ac:dyDescent="0.2">
      <c r="A1903" s="94">
        <v>3401838</v>
      </c>
      <c r="B1903" s="93" t="s">
        <v>982</v>
      </c>
      <c r="C1903" s="144">
        <v>49</v>
      </c>
      <c r="D1903" s="93" t="s">
        <v>20</v>
      </c>
      <c r="E1903" s="93" t="s">
        <v>59</v>
      </c>
      <c r="F1903" s="93">
        <v>32</v>
      </c>
      <c r="G1903" s="93">
        <v>3.4</v>
      </c>
      <c r="H1903" s="93">
        <v>2320.38</v>
      </c>
      <c r="I1903" s="88">
        <f>VLOOKUP(D1903,'MHO-Analyse'!$C$2:$D$11,2,TRUE)</f>
        <v>190</v>
      </c>
      <c r="J1903" s="88">
        <f t="shared" si="29"/>
        <v>2.5861111111111112</v>
      </c>
    </row>
    <row r="1904" spans="1:10" x14ac:dyDescent="0.2">
      <c r="A1904" s="94">
        <v>4516525</v>
      </c>
      <c r="B1904" s="93" t="s">
        <v>1866</v>
      </c>
      <c r="C1904" s="144">
        <v>49</v>
      </c>
      <c r="D1904" s="93" t="s">
        <v>16</v>
      </c>
      <c r="E1904" s="93" t="s">
        <v>59</v>
      </c>
      <c r="F1904" s="93">
        <v>2.6</v>
      </c>
      <c r="G1904" s="93">
        <v>0.1</v>
      </c>
      <c r="H1904" s="93">
        <v>13.72</v>
      </c>
      <c r="I1904" s="88">
        <f>VLOOKUP(D1904,'MHO-Analyse'!$C$2:$D$11,2,TRUE)</f>
        <v>304</v>
      </c>
      <c r="J1904" s="88">
        <f t="shared" si="29"/>
        <v>4.137777777777778</v>
      </c>
    </row>
    <row r="1905" spans="1:10" x14ac:dyDescent="0.2">
      <c r="A1905" s="94">
        <v>5071346</v>
      </c>
      <c r="B1905" s="93" t="s">
        <v>1867</v>
      </c>
      <c r="C1905" s="144">
        <v>49</v>
      </c>
      <c r="D1905" s="93" t="s">
        <v>20</v>
      </c>
      <c r="E1905" s="93" t="s">
        <v>59</v>
      </c>
      <c r="F1905" s="93">
        <v>7.02</v>
      </c>
      <c r="G1905" s="93">
        <v>0.38</v>
      </c>
      <c r="H1905" s="93">
        <v>45.47</v>
      </c>
      <c r="I1905" s="88">
        <f>VLOOKUP(D1905,'MHO-Analyse'!$C$2:$D$11,2,TRUE)</f>
        <v>190</v>
      </c>
      <c r="J1905" s="88">
        <f t="shared" si="29"/>
        <v>2.5861111111111112</v>
      </c>
    </row>
    <row r="1906" spans="1:10" x14ac:dyDescent="0.2">
      <c r="A1906" s="94">
        <v>5110135</v>
      </c>
      <c r="B1906" s="93" t="s">
        <v>1868</v>
      </c>
      <c r="C1906" s="144">
        <v>49</v>
      </c>
      <c r="D1906" s="93" t="s">
        <v>20</v>
      </c>
      <c r="E1906" s="93" t="s">
        <v>59</v>
      </c>
      <c r="F1906" s="93">
        <v>7.84</v>
      </c>
      <c r="G1906" s="93">
        <v>0.52</v>
      </c>
      <c r="H1906" s="93">
        <v>40.74</v>
      </c>
      <c r="I1906" s="88">
        <f>VLOOKUP(D1906,'MHO-Analyse'!$C$2:$D$11,2,TRUE)</f>
        <v>190</v>
      </c>
      <c r="J1906" s="88">
        <f t="shared" si="29"/>
        <v>2.5861111111111112</v>
      </c>
    </row>
    <row r="1907" spans="1:10" x14ac:dyDescent="0.2">
      <c r="A1907" s="94">
        <v>5507449</v>
      </c>
      <c r="B1907" s="93" t="s">
        <v>1869</v>
      </c>
      <c r="C1907" s="144">
        <v>49</v>
      </c>
      <c r="D1907" s="93" t="s">
        <v>16</v>
      </c>
      <c r="E1907" s="93" t="s">
        <v>32</v>
      </c>
      <c r="F1907" s="93">
        <v>37.619999999999997</v>
      </c>
      <c r="G1907" s="93">
        <v>40.25</v>
      </c>
      <c r="H1907" s="93">
        <v>5271.31</v>
      </c>
      <c r="I1907" s="88">
        <f>VLOOKUP(D1907,'MHO-Analyse'!$C$2:$D$11,2,TRUE)</f>
        <v>304</v>
      </c>
      <c r="J1907" s="88">
        <f t="shared" si="29"/>
        <v>4.137777777777778</v>
      </c>
    </row>
    <row r="1908" spans="1:10" x14ac:dyDescent="0.2">
      <c r="A1908" s="94">
        <v>6090215</v>
      </c>
      <c r="B1908" s="93" t="s">
        <v>1870</v>
      </c>
      <c r="C1908" s="144">
        <v>49</v>
      </c>
      <c r="D1908" s="93" t="s">
        <v>20</v>
      </c>
      <c r="E1908" s="93" t="s">
        <v>59</v>
      </c>
      <c r="F1908" s="93">
        <v>107.76</v>
      </c>
      <c r="G1908" s="93">
        <v>23.5</v>
      </c>
      <c r="H1908" s="93">
        <v>1964.77</v>
      </c>
      <c r="I1908" s="88">
        <f>VLOOKUP(D1908,'MHO-Analyse'!$C$2:$D$11,2,TRUE)</f>
        <v>190</v>
      </c>
      <c r="J1908" s="88">
        <f t="shared" si="29"/>
        <v>2.5861111111111112</v>
      </c>
    </row>
    <row r="1909" spans="1:10" x14ac:dyDescent="0.2">
      <c r="A1909" s="94">
        <v>6121954</v>
      </c>
      <c r="B1909" s="93" t="s">
        <v>1871</v>
      </c>
      <c r="C1909" s="144">
        <v>49</v>
      </c>
      <c r="D1909" s="93" t="s">
        <v>82</v>
      </c>
      <c r="E1909" s="93" t="s">
        <v>65</v>
      </c>
      <c r="F1909" s="93">
        <v>13.07</v>
      </c>
      <c r="G1909" s="93">
        <v>1.1000000000000001</v>
      </c>
      <c r="H1909" s="93">
        <v>219.25</v>
      </c>
      <c r="I1909" s="88">
        <f>VLOOKUP(D1909,'MHO-Analyse'!$C$2:$D$11,2,TRUE)</f>
        <v>228</v>
      </c>
      <c r="J1909" s="88">
        <f t="shared" si="29"/>
        <v>3.1033333333333335</v>
      </c>
    </row>
    <row r="1910" spans="1:10" x14ac:dyDescent="0.2">
      <c r="A1910" s="94">
        <v>6185522</v>
      </c>
      <c r="B1910" s="93" t="s">
        <v>1872</v>
      </c>
      <c r="C1910" s="144">
        <v>49</v>
      </c>
      <c r="D1910" s="93" t="s">
        <v>41</v>
      </c>
      <c r="E1910" s="93" t="s">
        <v>65</v>
      </c>
      <c r="F1910" s="93">
        <v>21</v>
      </c>
      <c r="G1910" s="93">
        <v>4.0599999999999996</v>
      </c>
      <c r="H1910" s="93">
        <v>50.59</v>
      </c>
      <c r="I1910" s="88">
        <f>VLOOKUP(D1910,'MHO-Analyse'!$C$2:$D$11,2,TRUE)</f>
        <v>205.2</v>
      </c>
      <c r="J1910" s="88">
        <f t="shared" si="29"/>
        <v>2.7929999999999997</v>
      </c>
    </row>
    <row r="1911" spans="1:10" x14ac:dyDescent="0.2">
      <c r="A1911" s="94">
        <v>7010827</v>
      </c>
      <c r="B1911" s="93" t="s">
        <v>1873</v>
      </c>
      <c r="C1911" s="144">
        <v>49</v>
      </c>
      <c r="D1911" s="93" t="s">
        <v>82</v>
      </c>
      <c r="E1911" s="93" t="s">
        <v>59</v>
      </c>
      <c r="F1911" s="93">
        <v>163.19999999999999</v>
      </c>
      <c r="G1911" s="93">
        <v>23</v>
      </c>
      <c r="H1911" s="93">
        <v>1818.86</v>
      </c>
      <c r="I1911" s="88">
        <f>VLOOKUP(D1911,'MHO-Analyse'!$C$2:$D$11,2,TRUE)</f>
        <v>228</v>
      </c>
      <c r="J1911" s="88">
        <f t="shared" si="29"/>
        <v>3.1033333333333335</v>
      </c>
    </row>
    <row r="1912" spans="1:10" x14ac:dyDescent="0.2">
      <c r="A1912" s="94">
        <v>7011209</v>
      </c>
      <c r="B1912" s="93" t="s">
        <v>1874</v>
      </c>
      <c r="C1912" s="144">
        <v>49</v>
      </c>
      <c r="D1912" s="93" t="s">
        <v>82</v>
      </c>
      <c r="E1912" s="93" t="s">
        <v>65</v>
      </c>
      <c r="F1912" s="93">
        <v>51.91</v>
      </c>
      <c r="G1912" s="93">
        <v>11.7</v>
      </c>
      <c r="H1912" s="93">
        <v>760.61</v>
      </c>
      <c r="I1912" s="88">
        <f>VLOOKUP(D1912,'MHO-Analyse'!$C$2:$D$11,2,TRUE)</f>
        <v>228</v>
      </c>
      <c r="J1912" s="88">
        <f t="shared" si="29"/>
        <v>3.1033333333333335</v>
      </c>
    </row>
    <row r="1913" spans="1:10" x14ac:dyDescent="0.2">
      <c r="A1913" s="94">
        <v>7011522</v>
      </c>
      <c r="B1913" s="93" t="s">
        <v>1875</v>
      </c>
      <c r="C1913" s="144">
        <v>49</v>
      </c>
      <c r="D1913" s="93" t="s">
        <v>82</v>
      </c>
      <c r="E1913" s="93" t="s">
        <v>59</v>
      </c>
      <c r="F1913" s="93">
        <v>216.22</v>
      </c>
      <c r="G1913" s="93">
        <v>23</v>
      </c>
      <c r="H1913" s="93">
        <v>2504.48</v>
      </c>
      <c r="I1913" s="88">
        <f>VLOOKUP(D1913,'MHO-Analyse'!$C$2:$D$11,2,TRUE)</f>
        <v>228</v>
      </c>
      <c r="J1913" s="88">
        <f t="shared" si="29"/>
        <v>3.1033333333333335</v>
      </c>
    </row>
    <row r="1914" spans="1:10" x14ac:dyDescent="0.2">
      <c r="A1914" s="94">
        <v>9040981</v>
      </c>
      <c r="B1914" s="93" t="s">
        <v>1876</v>
      </c>
      <c r="C1914" s="144">
        <v>49</v>
      </c>
      <c r="D1914" s="93" t="s">
        <v>20</v>
      </c>
      <c r="E1914" s="93" t="s">
        <v>65</v>
      </c>
      <c r="F1914" s="93">
        <v>48.05</v>
      </c>
      <c r="G1914" s="93">
        <v>10.15</v>
      </c>
      <c r="H1914" s="93">
        <v>743.85</v>
      </c>
      <c r="I1914" s="88">
        <f>VLOOKUP(D1914,'MHO-Analyse'!$C$2:$D$11,2,TRUE)</f>
        <v>190</v>
      </c>
      <c r="J1914" s="88">
        <f t="shared" si="29"/>
        <v>2.5861111111111112</v>
      </c>
    </row>
    <row r="1915" spans="1:10" x14ac:dyDescent="0.2">
      <c r="A1915" s="94">
        <v>9255063</v>
      </c>
      <c r="B1915" s="93" t="s">
        <v>1877</v>
      </c>
      <c r="C1915" s="144">
        <v>49</v>
      </c>
      <c r="D1915" s="93" t="s">
        <v>12</v>
      </c>
      <c r="E1915" s="93" t="s">
        <v>65</v>
      </c>
      <c r="F1915" s="93">
        <v>1.19</v>
      </c>
      <c r="G1915" s="93">
        <v>1.45</v>
      </c>
      <c r="H1915" s="93">
        <v>87.94</v>
      </c>
      <c r="I1915" s="88">
        <f>VLOOKUP(D1915,'MHO-Analyse'!$C$2:$D$11,2,TRUE)</f>
        <v>254.6</v>
      </c>
      <c r="J1915" s="88">
        <f t="shared" si="29"/>
        <v>3.4653888888888886</v>
      </c>
    </row>
    <row r="1916" spans="1:10" x14ac:dyDescent="0.2">
      <c r="A1916" s="94">
        <v>9300706</v>
      </c>
      <c r="B1916" s="93" t="s">
        <v>1878</v>
      </c>
      <c r="C1916" s="144">
        <v>49</v>
      </c>
      <c r="D1916" s="93" t="s">
        <v>41</v>
      </c>
      <c r="E1916" s="93" t="s">
        <v>32</v>
      </c>
      <c r="F1916" s="93">
        <v>0.16</v>
      </c>
      <c r="G1916" s="93">
        <v>0.1</v>
      </c>
      <c r="H1916" s="93">
        <v>31.7</v>
      </c>
      <c r="I1916" s="88">
        <f>VLOOKUP(D1916,'MHO-Analyse'!$C$2:$D$11,2,TRUE)</f>
        <v>205.2</v>
      </c>
      <c r="J1916" s="88">
        <f t="shared" si="29"/>
        <v>2.7929999999999997</v>
      </c>
    </row>
    <row r="1917" spans="1:10" x14ac:dyDescent="0.2">
      <c r="A1917" s="94">
        <v>9304923</v>
      </c>
      <c r="B1917" s="93" t="s">
        <v>1879</v>
      </c>
      <c r="C1917" s="144">
        <v>49</v>
      </c>
      <c r="D1917" s="93" t="s">
        <v>12</v>
      </c>
      <c r="E1917" s="93" t="s">
        <v>65</v>
      </c>
      <c r="F1917" s="93">
        <v>1</v>
      </c>
      <c r="G1917" s="93">
        <v>0.9</v>
      </c>
      <c r="H1917" s="93">
        <v>20.079999999999998</v>
      </c>
      <c r="I1917" s="88">
        <f>VLOOKUP(D1917,'MHO-Analyse'!$C$2:$D$11,2,TRUE)</f>
        <v>254.6</v>
      </c>
      <c r="J1917" s="88">
        <f t="shared" si="29"/>
        <v>3.4653888888888886</v>
      </c>
    </row>
    <row r="1918" spans="1:10" x14ac:dyDescent="0.2">
      <c r="A1918" s="94">
        <v>9720163</v>
      </c>
      <c r="B1918" s="93" t="s">
        <v>1880</v>
      </c>
      <c r="C1918" s="144">
        <v>49</v>
      </c>
      <c r="D1918" s="93" t="s">
        <v>16</v>
      </c>
      <c r="E1918" s="93" t="s">
        <v>59</v>
      </c>
      <c r="F1918" s="93">
        <v>10.199999999999999</v>
      </c>
      <c r="G1918" s="93">
        <v>4.5</v>
      </c>
      <c r="H1918" s="93">
        <v>252.93</v>
      </c>
      <c r="I1918" s="88">
        <f>VLOOKUP(D1918,'MHO-Analyse'!$C$2:$D$11,2,TRUE)</f>
        <v>304</v>
      </c>
      <c r="J1918" s="88">
        <f t="shared" si="29"/>
        <v>4.137777777777778</v>
      </c>
    </row>
    <row r="1919" spans="1:10" x14ac:dyDescent="0.2">
      <c r="A1919" s="94">
        <v>1020418</v>
      </c>
      <c r="B1919" s="93" t="s">
        <v>1881</v>
      </c>
      <c r="C1919" s="144">
        <v>48</v>
      </c>
      <c r="D1919" s="93" t="s">
        <v>9</v>
      </c>
      <c r="E1919" s="93" t="s">
        <v>65</v>
      </c>
      <c r="F1919" s="93">
        <v>2.38</v>
      </c>
      <c r="G1919" s="93">
        <v>1.74</v>
      </c>
      <c r="H1919" s="93">
        <v>100.93</v>
      </c>
      <c r="I1919" s="88">
        <f>VLOOKUP(D1919,'MHO-Analyse'!$C$2:$D$11,2,TRUE)</f>
        <v>380</v>
      </c>
      <c r="J1919" s="88">
        <f t="shared" si="29"/>
        <v>5.0666666666666664</v>
      </c>
    </row>
    <row r="1920" spans="1:10" x14ac:dyDescent="0.2">
      <c r="A1920" s="94">
        <v>2041247</v>
      </c>
      <c r="B1920" s="93" t="s">
        <v>1882</v>
      </c>
      <c r="C1920" s="144">
        <v>48</v>
      </c>
      <c r="D1920" s="93" t="s">
        <v>16</v>
      </c>
      <c r="E1920" s="93" t="s">
        <v>59</v>
      </c>
      <c r="F1920" s="93">
        <v>54.86</v>
      </c>
      <c r="G1920" s="93">
        <v>37.5</v>
      </c>
      <c r="H1920" s="93">
        <v>2813.35</v>
      </c>
      <c r="I1920" s="88">
        <f>VLOOKUP(D1920,'MHO-Analyse'!$C$2:$D$11,2,TRUE)</f>
        <v>304</v>
      </c>
      <c r="J1920" s="88">
        <f t="shared" si="29"/>
        <v>4.0533333333333337</v>
      </c>
    </row>
    <row r="1921" spans="1:10" x14ac:dyDescent="0.2">
      <c r="A1921" s="94">
        <v>2055111</v>
      </c>
      <c r="B1921" s="93" t="s">
        <v>1883</v>
      </c>
      <c r="C1921" s="144">
        <v>48</v>
      </c>
      <c r="D1921" s="93" t="s">
        <v>16</v>
      </c>
      <c r="E1921" s="93" t="s">
        <v>65</v>
      </c>
      <c r="F1921" s="93">
        <v>6.5</v>
      </c>
      <c r="G1921" s="93">
        <v>9.25</v>
      </c>
      <c r="H1921" s="93">
        <v>1545.47</v>
      </c>
      <c r="I1921" s="88">
        <f>VLOOKUP(D1921,'MHO-Analyse'!$C$2:$D$11,2,TRUE)</f>
        <v>304</v>
      </c>
      <c r="J1921" s="88">
        <f t="shared" si="29"/>
        <v>4.0533333333333337</v>
      </c>
    </row>
    <row r="1922" spans="1:10" x14ac:dyDescent="0.2">
      <c r="A1922" s="94">
        <v>2256364</v>
      </c>
      <c r="B1922" s="93" t="s">
        <v>1884</v>
      </c>
      <c r="C1922" s="144">
        <v>48</v>
      </c>
      <c r="D1922" s="93" t="s">
        <v>41</v>
      </c>
      <c r="E1922" s="93" t="s">
        <v>65</v>
      </c>
      <c r="F1922" s="93">
        <v>210.73</v>
      </c>
      <c r="G1922" s="93">
        <v>15.78</v>
      </c>
      <c r="H1922" s="93">
        <v>1177.45</v>
      </c>
      <c r="I1922" s="88">
        <f>VLOOKUP(D1922,'MHO-Analyse'!$C$2:$D$11,2,TRUE)</f>
        <v>205.2</v>
      </c>
      <c r="J1922" s="88">
        <f t="shared" ref="J1922:J1985" si="30">(C1922*I1922)/3600</f>
        <v>2.7359999999999998</v>
      </c>
    </row>
    <row r="1923" spans="1:10" x14ac:dyDescent="0.2">
      <c r="A1923" s="94">
        <v>2351923</v>
      </c>
      <c r="B1923" s="93" t="s">
        <v>1885</v>
      </c>
      <c r="C1923" s="144">
        <v>48</v>
      </c>
      <c r="D1923" s="93" t="s">
        <v>16</v>
      </c>
      <c r="E1923" s="93" t="s">
        <v>59</v>
      </c>
      <c r="F1923" s="93">
        <v>40</v>
      </c>
      <c r="G1923" s="93">
        <v>15.69</v>
      </c>
      <c r="H1923" s="93">
        <v>1606.96</v>
      </c>
      <c r="I1923" s="88">
        <f>VLOOKUP(D1923,'MHO-Analyse'!$C$2:$D$11,2,TRUE)</f>
        <v>304</v>
      </c>
      <c r="J1923" s="88">
        <f t="shared" si="30"/>
        <v>4.0533333333333337</v>
      </c>
    </row>
    <row r="1924" spans="1:10" x14ac:dyDescent="0.2">
      <c r="A1924" s="94">
        <v>3302756</v>
      </c>
      <c r="B1924" s="93" t="s">
        <v>1886</v>
      </c>
      <c r="C1924" s="144">
        <v>48</v>
      </c>
      <c r="D1924" s="93" t="s">
        <v>9</v>
      </c>
      <c r="E1924" s="93" t="s">
        <v>59</v>
      </c>
      <c r="F1924" s="93">
        <v>75.09</v>
      </c>
      <c r="G1924" s="93">
        <v>32.5</v>
      </c>
      <c r="H1924" s="93">
        <v>1217.46</v>
      </c>
      <c r="I1924" s="88">
        <f>VLOOKUP(D1924,'MHO-Analyse'!$C$2:$D$11,2,TRUE)</f>
        <v>380</v>
      </c>
      <c r="J1924" s="88">
        <f t="shared" si="30"/>
        <v>5.0666666666666664</v>
      </c>
    </row>
    <row r="1925" spans="1:10" x14ac:dyDescent="0.2">
      <c r="A1925" s="94">
        <v>3400169</v>
      </c>
      <c r="B1925" s="93" t="s">
        <v>1887</v>
      </c>
      <c r="C1925" s="144">
        <v>48</v>
      </c>
      <c r="D1925" s="93" t="s">
        <v>41</v>
      </c>
      <c r="E1925" s="93" t="s">
        <v>65</v>
      </c>
      <c r="F1925" s="93">
        <v>3.13</v>
      </c>
      <c r="G1925" s="93">
        <v>0.72</v>
      </c>
      <c r="H1925" s="93">
        <v>165.76</v>
      </c>
      <c r="I1925" s="88">
        <f>VLOOKUP(D1925,'MHO-Analyse'!$C$2:$D$11,2,TRUE)</f>
        <v>205.2</v>
      </c>
      <c r="J1925" s="88">
        <f t="shared" si="30"/>
        <v>2.7359999999999998</v>
      </c>
    </row>
    <row r="1926" spans="1:10" x14ac:dyDescent="0.2">
      <c r="A1926" s="94">
        <v>4247477</v>
      </c>
      <c r="B1926" s="93" t="s">
        <v>1888</v>
      </c>
      <c r="C1926" s="144">
        <v>48</v>
      </c>
      <c r="D1926" s="93" t="s">
        <v>41</v>
      </c>
      <c r="E1926" s="93" t="s">
        <v>65</v>
      </c>
      <c r="F1926" s="93">
        <v>7.98</v>
      </c>
      <c r="G1926" s="93">
        <v>1.5</v>
      </c>
      <c r="H1926" s="93">
        <v>889.11</v>
      </c>
      <c r="I1926" s="88">
        <f>VLOOKUP(D1926,'MHO-Analyse'!$C$2:$D$11,2,TRUE)</f>
        <v>205.2</v>
      </c>
      <c r="J1926" s="88">
        <f t="shared" si="30"/>
        <v>2.7359999999999998</v>
      </c>
    </row>
    <row r="1927" spans="1:10" x14ac:dyDescent="0.2">
      <c r="A1927" s="94">
        <v>5000533</v>
      </c>
      <c r="B1927" s="93" t="s">
        <v>1889</v>
      </c>
      <c r="C1927" s="144">
        <v>48</v>
      </c>
      <c r="D1927" s="93" t="s">
        <v>20</v>
      </c>
      <c r="E1927" s="93" t="s">
        <v>59</v>
      </c>
      <c r="F1927" s="93">
        <v>1.02</v>
      </c>
      <c r="G1927" s="93">
        <v>0.3</v>
      </c>
      <c r="H1927" s="93">
        <v>28.63</v>
      </c>
      <c r="I1927" s="88">
        <f>VLOOKUP(D1927,'MHO-Analyse'!$C$2:$D$11,2,TRUE)</f>
        <v>190</v>
      </c>
      <c r="J1927" s="88">
        <f t="shared" si="30"/>
        <v>2.5333333333333332</v>
      </c>
    </row>
    <row r="1928" spans="1:10" x14ac:dyDescent="0.2">
      <c r="A1928" s="94">
        <v>5636676</v>
      </c>
      <c r="B1928" s="93" t="s">
        <v>1890</v>
      </c>
      <c r="C1928" s="144">
        <v>48</v>
      </c>
      <c r="D1928" s="93" t="s">
        <v>16</v>
      </c>
      <c r="E1928" s="93" t="s">
        <v>59</v>
      </c>
      <c r="F1928" s="93">
        <v>9.44</v>
      </c>
      <c r="G1928" s="93">
        <v>10.8</v>
      </c>
      <c r="H1928" s="93">
        <v>1384.77</v>
      </c>
      <c r="I1928" s="88">
        <f>VLOOKUP(D1928,'MHO-Analyse'!$C$2:$D$11,2,TRUE)</f>
        <v>304</v>
      </c>
      <c r="J1928" s="88">
        <f t="shared" si="30"/>
        <v>4.0533333333333337</v>
      </c>
    </row>
    <row r="1929" spans="1:10" x14ac:dyDescent="0.2">
      <c r="A1929" s="94">
        <v>6070552</v>
      </c>
      <c r="B1929" s="93" t="s">
        <v>1891</v>
      </c>
      <c r="C1929" s="144">
        <v>48</v>
      </c>
      <c r="D1929" s="93" t="s">
        <v>82</v>
      </c>
      <c r="E1929" s="93" t="s">
        <v>65</v>
      </c>
      <c r="F1929" s="93">
        <v>62.38</v>
      </c>
      <c r="G1929" s="93">
        <v>15</v>
      </c>
      <c r="H1929" s="93">
        <v>687.11</v>
      </c>
      <c r="I1929" s="88">
        <f>VLOOKUP(D1929,'MHO-Analyse'!$C$2:$D$11,2,TRUE)</f>
        <v>228</v>
      </c>
      <c r="J1929" s="88">
        <f t="shared" si="30"/>
        <v>3.04</v>
      </c>
    </row>
    <row r="1930" spans="1:10" x14ac:dyDescent="0.2">
      <c r="A1930" s="94">
        <v>6122504</v>
      </c>
      <c r="B1930" s="93" t="s">
        <v>1892</v>
      </c>
      <c r="C1930" s="144">
        <v>48</v>
      </c>
      <c r="D1930" s="93" t="s">
        <v>20</v>
      </c>
      <c r="E1930" s="93" t="s">
        <v>65</v>
      </c>
      <c r="F1930" s="93">
        <v>232.65</v>
      </c>
      <c r="G1930" s="93">
        <v>31.5</v>
      </c>
      <c r="H1930" s="93">
        <v>1968.46</v>
      </c>
      <c r="I1930" s="88">
        <f>VLOOKUP(D1930,'MHO-Analyse'!$C$2:$D$11,2,TRUE)</f>
        <v>190</v>
      </c>
      <c r="J1930" s="88">
        <f t="shared" si="30"/>
        <v>2.5333333333333332</v>
      </c>
    </row>
    <row r="1931" spans="1:10" x14ac:dyDescent="0.2">
      <c r="A1931" s="94">
        <v>7011215</v>
      </c>
      <c r="B1931" s="93" t="s">
        <v>1893</v>
      </c>
      <c r="C1931" s="144">
        <v>48</v>
      </c>
      <c r="D1931" s="93" t="s">
        <v>82</v>
      </c>
      <c r="E1931" s="93" t="s">
        <v>65</v>
      </c>
      <c r="F1931" s="93">
        <v>86.52</v>
      </c>
      <c r="G1931" s="93">
        <v>20</v>
      </c>
      <c r="H1931" s="93">
        <v>950.77</v>
      </c>
      <c r="I1931" s="88">
        <f>VLOOKUP(D1931,'MHO-Analyse'!$C$2:$D$11,2,TRUE)</f>
        <v>228</v>
      </c>
      <c r="J1931" s="88">
        <f t="shared" si="30"/>
        <v>3.04</v>
      </c>
    </row>
    <row r="1932" spans="1:10" x14ac:dyDescent="0.2">
      <c r="A1932" s="94">
        <v>8201513</v>
      </c>
      <c r="B1932" s="93" t="s">
        <v>1894</v>
      </c>
      <c r="C1932" s="144">
        <v>48</v>
      </c>
      <c r="D1932" s="93" t="s">
        <v>20</v>
      </c>
      <c r="E1932" s="93" t="s">
        <v>65</v>
      </c>
      <c r="F1932" s="93">
        <v>6.56</v>
      </c>
      <c r="G1932" s="93">
        <v>4.76</v>
      </c>
      <c r="H1932" s="93">
        <v>148.97999999999999</v>
      </c>
      <c r="I1932" s="88">
        <f>VLOOKUP(D1932,'MHO-Analyse'!$C$2:$D$11,2,TRUE)</f>
        <v>190</v>
      </c>
      <c r="J1932" s="88">
        <f t="shared" si="30"/>
        <v>2.5333333333333332</v>
      </c>
    </row>
    <row r="1933" spans="1:10" x14ac:dyDescent="0.2">
      <c r="A1933" s="94">
        <v>8411631</v>
      </c>
      <c r="B1933" s="93" t="s">
        <v>1895</v>
      </c>
      <c r="C1933" s="144">
        <v>48</v>
      </c>
      <c r="D1933" s="93" t="s">
        <v>16</v>
      </c>
      <c r="E1933" s="93" t="s">
        <v>65</v>
      </c>
      <c r="F1933" s="93">
        <v>42</v>
      </c>
      <c r="G1933" s="93">
        <v>2</v>
      </c>
      <c r="H1933" s="93">
        <v>1261.73</v>
      </c>
      <c r="I1933" s="88">
        <f>VLOOKUP(D1933,'MHO-Analyse'!$C$2:$D$11,2,TRUE)</f>
        <v>304</v>
      </c>
      <c r="J1933" s="88">
        <f t="shared" si="30"/>
        <v>4.0533333333333337</v>
      </c>
    </row>
    <row r="1934" spans="1:10" x14ac:dyDescent="0.2">
      <c r="A1934" s="94">
        <v>9723341</v>
      </c>
      <c r="B1934" s="93" t="s">
        <v>1896</v>
      </c>
      <c r="C1934" s="144">
        <v>48</v>
      </c>
      <c r="D1934" s="93" t="s">
        <v>16</v>
      </c>
      <c r="E1934" s="93" t="s">
        <v>65</v>
      </c>
      <c r="F1934" s="93">
        <v>10.75</v>
      </c>
      <c r="G1934" s="93">
        <v>9.5</v>
      </c>
      <c r="H1934" s="93">
        <v>154.41999999999999</v>
      </c>
      <c r="I1934" s="88">
        <f>VLOOKUP(D1934,'MHO-Analyse'!$C$2:$D$11,2,TRUE)</f>
        <v>304</v>
      </c>
      <c r="J1934" s="88">
        <f t="shared" si="30"/>
        <v>4.0533333333333337</v>
      </c>
    </row>
    <row r="1935" spans="1:10" x14ac:dyDescent="0.2">
      <c r="A1935" s="94">
        <v>9842508</v>
      </c>
      <c r="B1935" s="93" t="s">
        <v>1897</v>
      </c>
      <c r="C1935" s="144">
        <v>48</v>
      </c>
      <c r="D1935" s="93" t="s">
        <v>16</v>
      </c>
      <c r="E1935" s="93" t="s">
        <v>65</v>
      </c>
      <c r="F1935" s="93">
        <v>1.74</v>
      </c>
      <c r="G1935" s="93">
        <v>1.04</v>
      </c>
      <c r="H1935" s="93">
        <v>152.13999999999999</v>
      </c>
      <c r="I1935" s="88">
        <f>VLOOKUP(D1935,'MHO-Analyse'!$C$2:$D$11,2,TRUE)</f>
        <v>304</v>
      </c>
      <c r="J1935" s="88">
        <f t="shared" si="30"/>
        <v>4.0533333333333337</v>
      </c>
    </row>
    <row r="1936" spans="1:10" x14ac:dyDescent="0.2">
      <c r="A1936" s="94">
        <v>9999912</v>
      </c>
      <c r="B1936" s="93" t="s">
        <v>1898</v>
      </c>
      <c r="C1936" s="144">
        <v>48</v>
      </c>
      <c r="D1936" s="93" t="s">
        <v>16</v>
      </c>
      <c r="E1936" s="93" t="s">
        <v>65</v>
      </c>
      <c r="F1936" s="93">
        <v>0</v>
      </c>
      <c r="G1936" s="93">
        <v>0</v>
      </c>
      <c r="H1936" s="93">
        <v>0.01</v>
      </c>
      <c r="I1936" s="88">
        <f>VLOOKUP(D1936,'MHO-Analyse'!$C$2:$D$11,2,TRUE)</f>
        <v>304</v>
      </c>
      <c r="J1936" s="88">
        <f t="shared" si="30"/>
        <v>4.0533333333333337</v>
      </c>
    </row>
    <row r="1937" spans="1:10" x14ac:dyDescent="0.2">
      <c r="A1937" s="94">
        <v>1066128</v>
      </c>
      <c r="B1937" s="93" t="s">
        <v>1899</v>
      </c>
      <c r="C1937" s="144">
        <v>47</v>
      </c>
      <c r="D1937" s="93" t="s">
        <v>16</v>
      </c>
      <c r="E1937" s="93" t="s">
        <v>59</v>
      </c>
      <c r="F1937" s="93">
        <v>0.68</v>
      </c>
      <c r="G1937" s="93">
        <v>1.3</v>
      </c>
      <c r="H1937" s="93">
        <v>124.83</v>
      </c>
      <c r="I1937" s="88">
        <f>VLOOKUP(D1937,'MHO-Analyse'!$C$2:$D$11,2,TRUE)</f>
        <v>304</v>
      </c>
      <c r="J1937" s="88">
        <f t="shared" si="30"/>
        <v>3.9688888888888889</v>
      </c>
    </row>
    <row r="1938" spans="1:10" x14ac:dyDescent="0.2">
      <c r="A1938" s="94">
        <v>1212588</v>
      </c>
      <c r="B1938" s="93" t="s">
        <v>1900</v>
      </c>
      <c r="C1938" s="144">
        <v>47</v>
      </c>
      <c r="D1938" s="93" t="s">
        <v>79</v>
      </c>
      <c r="E1938" s="93" t="s">
        <v>65</v>
      </c>
      <c r="F1938" s="93">
        <v>6.36</v>
      </c>
      <c r="G1938" s="93">
        <v>4.9000000000000004</v>
      </c>
      <c r="H1938" s="93">
        <v>175.83</v>
      </c>
      <c r="I1938" s="88">
        <f>VLOOKUP(D1938,'MHO-Analyse'!$C$2:$D$11,2,TRUE)</f>
        <v>380</v>
      </c>
      <c r="J1938" s="88">
        <f t="shared" si="30"/>
        <v>4.9611111111111112</v>
      </c>
    </row>
    <row r="1939" spans="1:10" x14ac:dyDescent="0.2">
      <c r="A1939" s="94">
        <v>1254659</v>
      </c>
      <c r="B1939" s="93" t="s">
        <v>1901</v>
      </c>
      <c r="C1939" s="144">
        <v>47</v>
      </c>
      <c r="D1939" s="93" t="s">
        <v>79</v>
      </c>
      <c r="E1939" s="93" t="s">
        <v>65</v>
      </c>
      <c r="F1939" s="93">
        <v>0.31</v>
      </c>
      <c r="G1939" s="93">
        <v>1.62</v>
      </c>
      <c r="H1939" s="93">
        <v>19.309999999999999</v>
      </c>
      <c r="I1939" s="88">
        <f>VLOOKUP(D1939,'MHO-Analyse'!$C$2:$D$11,2,TRUE)</f>
        <v>380</v>
      </c>
      <c r="J1939" s="88">
        <f t="shared" si="30"/>
        <v>4.9611111111111112</v>
      </c>
    </row>
    <row r="1940" spans="1:10" x14ac:dyDescent="0.2">
      <c r="A1940" s="94">
        <v>2211414</v>
      </c>
      <c r="B1940" s="93" t="s">
        <v>1820</v>
      </c>
      <c r="C1940" s="144">
        <v>47</v>
      </c>
      <c r="D1940" s="93" t="s">
        <v>41</v>
      </c>
      <c r="E1940" s="93" t="s">
        <v>65</v>
      </c>
      <c r="F1940" s="93">
        <v>1.81</v>
      </c>
      <c r="G1940" s="93">
        <v>0.24</v>
      </c>
      <c r="H1940" s="93">
        <v>26.94</v>
      </c>
      <c r="I1940" s="88">
        <f>VLOOKUP(D1940,'MHO-Analyse'!$C$2:$D$11,2,TRUE)</f>
        <v>205.2</v>
      </c>
      <c r="J1940" s="88">
        <f t="shared" si="30"/>
        <v>2.6789999999999998</v>
      </c>
    </row>
    <row r="1941" spans="1:10" x14ac:dyDescent="0.2">
      <c r="A1941" s="94">
        <v>3080374</v>
      </c>
      <c r="B1941" s="93" t="s">
        <v>1902</v>
      </c>
      <c r="C1941" s="144">
        <v>47</v>
      </c>
      <c r="D1941" s="93" t="s">
        <v>41</v>
      </c>
      <c r="E1941" s="93" t="s">
        <v>59</v>
      </c>
      <c r="F1941" s="93">
        <v>85</v>
      </c>
      <c r="G1941" s="93">
        <v>2.67</v>
      </c>
      <c r="H1941" s="93">
        <v>1021.94</v>
      </c>
      <c r="I1941" s="88">
        <f>VLOOKUP(D1941,'MHO-Analyse'!$C$2:$D$11,2,TRUE)</f>
        <v>205.2</v>
      </c>
      <c r="J1941" s="88">
        <f t="shared" si="30"/>
        <v>2.6789999999999998</v>
      </c>
    </row>
    <row r="1942" spans="1:10" x14ac:dyDescent="0.2">
      <c r="A1942" s="94">
        <v>3080708</v>
      </c>
      <c r="B1942" s="93" t="s">
        <v>1903</v>
      </c>
      <c r="C1942" s="144">
        <v>47</v>
      </c>
      <c r="D1942" s="93" t="s">
        <v>41</v>
      </c>
      <c r="E1942" s="93" t="s">
        <v>59</v>
      </c>
      <c r="F1942" s="93">
        <v>20.79</v>
      </c>
      <c r="G1942" s="93">
        <v>1.04</v>
      </c>
      <c r="H1942" s="93">
        <v>392.48</v>
      </c>
      <c r="I1942" s="88">
        <f>VLOOKUP(D1942,'MHO-Analyse'!$C$2:$D$11,2,TRUE)</f>
        <v>205.2</v>
      </c>
      <c r="J1942" s="88">
        <f t="shared" si="30"/>
        <v>2.6789999999999998</v>
      </c>
    </row>
    <row r="1943" spans="1:10" x14ac:dyDescent="0.2">
      <c r="A1943" s="94">
        <v>3100614</v>
      </c>
      <c r="B1943" s="93" t="s">
        <v>1904</v>
      </c>
      <c r="C1943" s="144">
        <v>47</v>
      </c>
      <c r="D1943" s="93" t="s">
        <v>41</v>
      </c>
      <c r="E1943" s="93" t="s">
        <v>65</v>
      </c>
      <c r="F1943" s="93">
        <v>220</v>
      </c>
      <c r="G1943" s="93">
        <v>3.5</v>
      </c>
      <c r="H1943" s="93">
        <v>523.83000000000004</v>
      </c>
      <c r="I1943" s="88">
        <f>VLOOKUP(D1943,'MHO-Analyse'!$C$2:$D$11,2,TRUE)</f>
        <v>205.2</v>
      </c>
      <c r="J1943" s="88">
        <f t="shared" si="30"/>
        <v>2.6789999999999998</v>
      </c>
    </row>
    <row r="1944" spans="1:10" x14ac:dyDescent="0.2">
      <c r="A1944" s="94">
        <v>3227732</v>
      </c>
      <c r="B1944" s="93" t="s">
        <v>1905</v>
      </c>
      <c r="C1944" s="144">
        <v>47</v>
      </c>
      <c r="D1944" s="93" t="s">
        <v>41</v>
      </c>
      <c r="E1944" s="93" t="s">
        <v>59</v>
      </c>
      <c r="F1944" s="93">
        <v>329.9</v>
      </c>
      <c r="G1944" s="93">
        <v>18.2</v>
      </c>
      <c r="H1944" s="93">
        <v>2951.02</v>
      </c>
      <c r="I1944" s="88">
        <f>VLOOKUP(D1944,'MHO-Analyse'!$C$2:$D$11,2,TRUE)</f>
        <v>205.2</v>
      </c>
      <c r="J1944" s="88">
        <f t="shared" si="30"/>
        <v>2.6789999999999998</v>
      </c>
    </row>
    <row r="1945" spans="1:10" x14ac:dyDescent="0.2">
      <c r="A1945" s="94">
        <v>3418364</v>
      </c>
      <c r="B1945" s="93" t="s">
        <v>1906</v>
      </c>
      <c r="C1945" s="144">
        <v>47</v>
      </c>
      <c r="D1945" s="93" t="s">
        <v>16</v>
      </c>
      <c r="E1945" s="93" t="s">
        <v>65</v>
      </c>
      <c r="F1945" s="93">
        <v>21.88</v>
      </c>
      <c r="G1945" s="93">
        <v>14.12</v>
      </c>
      <c r="H1945" s="93">
        <v>477.54</v>
      </c>
      <c r="I1945" s="88">
        <f>VLOOKUP(D1945,'MHO-Analyse'!$C$2:$D$11,2,TRUE)</f>
        <v>304</v>
      </c>
      <c r="J1945" s="88">
        <f t="shared" si="30"/>
        <v>3.9688888888888889</v>
      </c>
    </row>
    <row r="1946" spans="1:10" x14ac:dyDescent="0.2">
      <c r="A1946" s="94">
        <v>4304821</v>
      </c>
      <c r="B1946" s="93" t="s">
        <v>1907</v>
      </c>
      <c r="C1946" s="144">
        <v>47</v>
      </c>
      <c r="D1946" s="93" t="s">
        <v>20</v>
      </c>
      <c r="E1946" s="93" t="s">
        <v>59</v>
      </c>
      <c r="F1946" s="93">
        <v>18.09</v>
      </c>
      <c r="G1946" s="93">
        <v>3.48</v>
      </c>
      <c r="H1946" s="93">
        <v>1939.46</v>
      </c>
      <c r="I1946" s="88">
        <f>VLOOKUP(D1946,'MHO-Analyse'!$C$2:$D$11,2,TRUE)</f>
        <v>190</v>
      </c>
      <c r="J1946" s="88">
        <f t="shared" si="30"/>
        <v>2.4805555555555556</v>
      </c>
    </row>
    <row r="1947" spans="1:10" x14ac:dyDescent="0.2">
      <c r="A1947" s="94">
        <v>5521309</v>
      </c>
      <c r="B1947" s="93" t="s">
        <v>1908</v>
      </c>
      <c r="C1947" s="144">
        <v>47</v>
      </c>
      <c r="D1947" s="93" t="s">
        <v>82</v>
      </c>
      <c r="E1947" s="93" t="s">
        <v>32</v>
      </c>
      <c r="F1947" s="93">
        <v>50.84</v>
      </c>
      <c r="G1947" s="93">
        <v>38</v>
      </c>
      <c r="H1947" s="93">
        <v>1828.84</v>
      </c>
      <c r="I1947" s="88">
        <f>VLOOKUP(D1947,'MHO-Analyse'!$C$2:$D$11,2,TRUE)</f>
        <v>228</v>
      </c>
      <c r="J1947" s="88">
        <f t="shared" si="30"/>
        <v>2.9766666666666666</v>
      </c>
    </row>
    <row r="1948" spans="1:10" x14ac:dyDescent="0.2">
      <c r="A1948" s="94">
        <v>6044159</v>
      </c>
      <c r="B1948" s="93" t="s">
        <v>1909</v>
      </c>
      <c r="C1948" s="144">
        <v>47</v>
      </c>
      <c r="D1948" s="93" t="s">
        <v>20</v>
      </c>
      <c r="E1948" s="93" t="s">
        <v>59</v>
      </c>
      <c r="F1948" s="93">
        <v>13</v>
      </c>
      <c r="G1948" s="93">
        <v>22</v>
      </c>
      <c r="H1948" s="93">
        <v>2105.36</v>
      </c>
      <c r="I1948" s="88">
        <f>VLOOKUP(D1948,'MHO-Analyse'!$C$2:$D$11,2,TRUE)</f>
        <v>190</v>
      </c>
      <c r="J1948" s="88">
        <f t="shared" si="30"/>
        <v>2.4805555555555556</v>
      </c>
    </row>
    <row r="1949" spans="1:10" x14ac:dyDescent="0.2">
      <c r="A1949" s="94">
        <v>6310492</v>
      </c>
      <c r="B1949" s="93" t="s">
        <v>1910</v>
      </c>
      <c r="C1949" s="144">
        <v>47</v>
      </c>
      <c r="D1949" s="93" t="s">
        <v>16</v>
      </c>
      <c r="E1949" s="93" t="s">
        <v>65</v>
      </c>
      <c r="F1949" s="93">
        <v>6.35</v>
      </c>
      <c r="G1949" s="93">
        <v>1.2</v>
      </c>
      <c r="H1949" s="93">
        <v>179.44</v>
      </c>
      <c r="I1949" s="88">
        <f>VLOOKUP(D1949,'MHO-Analyse'!$C$2:$D$11,2,TRUE)</f>
        <v>304</v>
      </c>
      <c r="J1949" s="88">
        <f t="shared" si="30"/>
        <v>3.9688888888888889</v>
      </c>
    </row>
    <row r="1950" spans="1:10" x14ac:dyDescent="0.2">
      <c r="A1950" s="94">
        <v>7010788</v>
      </c>
      <c r="B1950" s="93" t="s">
        <v>1911</v>
      </c>
      <c r="C1950" s="144">
        <v>47</v>
      </c>
      <c r="D1950" s="93" t="s">
        <v>82</v>
      </c>
      <c r="E1950" s="93" t="s">
        <v>59</v>
      </c>
      <c r="F1950" s="93">
        <v>122.89</v>
      </c>
      <c r="G1950" s="93">
        <v>21</v>
      </c>
      <c r="H1950" s="93">
        <v>1843.44</v>
      </c>
      <c r="I1950" s="88">
        <f>VLOOKUP(D1950,'MHO-Analyse'!$C$2:$D$11,2,TRUE)</f>
        <v>228</v>
      </c>
      <c r="J1950" s="88">
        <f t="shared" si="30"/>
        <v>2.9766666666666666</v>
      </c>
    </row>
    <row r="1951" spans="1:10" x14ac:dyDescent="0.2">
      <c r="A1951" s="94">
        <v>7011501</v>
      </c>
      <c r="B1951" s="93" t="s">
        <v>1912</v>
      </c>
      <c r="C1951" s="144">
        <v>47</v>
      </c>
      <c r="D1951" s="93" t="s">
        <v>82</v>
      </c>
      <c r="E1951" s="93" t="s">
        <v>32</v>
      </c>
      <c r="F1951" s="93">
        <v>232.87</v>
      </c>
      <c r="G1951" s="93">
        <v>29</v>
      </c>
      <c r="H1951" s="93">
        <v>2882.77</v>
      </c>
      <c r="I1951" s="88">
        <f>VLOOKUP(D1951,'MHO-Analyse'!$C$2:$D$11,2,TRUE)</f>
        <v>228</v>
      </c>
      <c r="J1951" s="88">
        <f t="shared" si="30"/>
        <v>2.9766666666666666</v>
      </c>
    </row>
    <row r="1952" spans="1:10" x14ac:dyDescent="0.2">
      <c r="A1952" s="94">
        <v>7080017</v>
      </c>
      <c r="B1952" s="93" t="s">
        <v>1913</v>
      </c>
      <c r="C1952" s="144">
        <v>47</v>
      </c>
      <c r="D1952" s="93" t="s">
        <v>12</v>
      </c>
      <c r="E1952" s="93" t="s">
        <v>65</v>
      </c>
      <c r="F1952" s="93">
        <v>21.38</v>
      </c>
      <c r="G1952" s="93">
        <v>1.66</v>
      </c>
      <c r="H1952" s="93">
        <v>537.02</v>
      </c>
      <c r="I1952" s="88">
        <f>VLOOKUP(D1952,'MHO-Analyse'!$C$2:$D$11,2,TRUE)</f>
        <v>254.6</v>
      </c>
      <c r="J1952" s="88">
        <f t="shared" si="30"/>
        <v>3.3239444444444439</v>
      </c>
    </row>
    <row r="1953" spans="1:10" x14ac:dyDescent="0.2">
      <c r="A1953" s="94">
        <v>8364036</v>
      </c>
      <c r="B1953" s="93" t="s">
        <v>1914</v>
      </c>
      <c r="C1953" s="144">
        <v>47</v>
      </c>
      <c r="D1953" s="93" t="s">
        <v>20</v>
      </c>
      <c r="E1953" s="93" t="s">
        <v>59</v>
      </c>
      <c r="F1953" s="93">
        <v>2.72</v>
      </c>
      <c r="G1953" s="93">
        <v>0.27</v>
      </c>
      <c r="H1953" s="93">
        <v>27.8</v>
      </c>
      <c r="I1953" s="88">
        <f>VLOOKUP(D1953,'MHO-Analyse'!$C$2:$D$11,2,TRUE)</f>
        <v>190</v>
      </c>
      <c r="J1953" s="88">
        <f t="shared" si="30"/>
        <v>2.4805555555555556</v>
      </c>
    </row>
    <row r="1954" spans="1:10" x14ac:dyDescent="0.2">
      <c r="A1954" s="94">
        <v>9005735</v>
      </c>
      <c r="B1954" s="93" t="s">
        <v>1915</v>
      </c>
      <c r="C1954" s="144">
        <v>47</v>
      </c>
      <c r="D1954" s="93" t="s">
        <v>20</v>
      </c>
      <c r="E1954" s="93" t="s">
        <v>59</v>
      </c>
      <c r="F1954" s="93">
        <v>101.1</v>
      </c>
      <c r="G1954" s="93">
        <v>17.850000000000001</v>
      </c>
      <c r="H1954" s="93">
        <v>2217.04</v>
      </c>
      <c r="I1954" s="88">
        <f>VLOOKUP(D1954,'MHO-Analyse'!$C$2:$D$11,2,TRUE)</f>
        <v>190</v>
      </c>
      <c r="J1954" s="88">
        <f t="shared" si="30"/>
        <v>2.4805555555555556</v>
      </c>
    </row>
    <row r="1955" spans="1:10" x14ac:dyDescent="0.2">
      <c r="A1955" s="94">
        <v>9253502</v>
      </c>
      <c r="B1955" s="93" t="s">
        <v>1916</v>
      </c>
      <c r="C1955" s="144">
        <v>47</v>
      </c>
      <c r="D1955" s="93" t="s">
        <v>12</v>
      </c>
      <c r="E1955" s="93" t="s">
        <v>32</v>
      </c>
      <c r="F1955" s="93">
        <v>2.13</v>
      </c>
      <c r="G1955" s="93">
        <v>12.26</v>
      </c>
      <c r="H1955" s="93">
        <v>2104.69</v>
      </c>
      <c r="I1955" s="88">
        <f>VLOOKUP(D1955,'MHO-Analyse'!$C$2:$D$11,2,TRUE)</f>
        <v>254.6</v>
      </c>
      <c r="J1955" s="88">
        <f t="shared" si="30"/>
        <v>3.3239444444444439</v>
      </c>
    </row>
    <row r="1956" spans="1:10" x14ac:dyDescent="0.2">
      <c r="A1956" s="94">
        <v>9846374</v>
      </c>
      <c r="B1956" s="93" t="s">
        <v>1917</v>
      </c>
      <c r="C1956" s="144">
        <v>47</v>
      </c>
      <c r="D1956" s="93" t="s">
        <v>16</v>
      </c>
      <c r="E1956" s="93" t="s">
        <v>32</v>
      </c>
      <c r="F1956" s="93">
        <v>47.28</v>
      </c>
      <c r="G1956" s="93">
        <v>7.87</v>
      </c>
      <c r="H1956" s="93">
        <v>1636.76</v>
      </c>
      <c r="I1956" s="88">
        <f>VLOOKUP(D1956,'MHO-Analyse'!$C$2:$D$11,2,TRUE)</f>
        <v>304</v>
      </c>
      <c r="J1956" s="88">
        <f t="shared" si="30"/>
        <v>3.9688888888888889</v>
      </c>
    </row>
    <row r="1957" spans="1:10" x14ac:dyDescent="0.2">
      <c r="A1957" s="94">
        <v>1212133</v>
      </c>
      <c r="B1957" s="93" t="s">
        <v>1918</v>
      </c>
      <c r="C1957" s="144">
        <v>46</v>
      </c>
      <c r="D1957" s="93" t="s">
        <v>79</v>
      </c>
      <c r="E1957" s="93" t="s">
        <v>65</v>
      </c>
      <c r="F1957" s="93">
        <v>0.63</v>
      </c>
      <c r="G1957" s="93">
        <v>0.64</v>
      </c>
      <c r="H1957" s="93">
        <v>27.71</v>
      </c>
      <c r="I1957" s="88">
        <f>VLOOKUP(D1957,'MHO-Analyse'!$C$2:$D$11,2,TRUE)</f>
        <v>380</v>
      </c>
      <c r="J1957" s="88">
        <f t="shared" si="30"/>
        <v>4.8555555555555552</v>
      </c>
    </row>
    <row r="1958" spans="1:10" x14ac:dyDescent="0.2">
      <c r="A1958" s="94">
        <v>1252439</v>
      </c>
      <c r="B1958" s="93" t="s">
        <v>1919</v>
      </c>
      <c r="C1958" s="144">
        <v>46</v>
      </c>
      <c r="D1958" s="93" t="s">
        <v>79</v>
      </c>
      <c r="E1958" s="93" t="s">
        <v>59</v>
      </c>
      <c r="F1958" s="93">
        <v>8.7899999999999991</v>
      </c>
      <c r="G1958" s="93">
        <v>15.08</v>
      </c>
      <c r="H1958" s="93">
        <v>309.02</v>
      </c>
      <c r="I1958" s="88">
        <f>VLOOKUP(D1958,'MHO-Analyse'!$C$2:$D$11,2,TRUE)</f>
        <v>380</v>
      </c>
      <c r="J1958" s="88">
        <f t="shared" si="30"/>
        <v>4.8555555555555552</v>
      </c>
    </row>
    <row r="1959" spans="1:10" x14ac:dyDescent="0.2">
      <c r="A1959" s="94">
        <v>1252734</v>
      </c>
      <c r="B1959" s="93" t="s">
        <v>1920</v>
      </c>
      <c r="C1959" s="144">
        <v>46</v>
      </c>
      <c r="D1959" s="93" t="s">
        <v>79</v>
      </c>
      <c r="E1959" s="93" t="s">
        <v>59</v>
      </c>
      <c r="F1959" s="93">
        <v>9.24</v>
      </c>
      <c r="G1959" s="93">
        <v>15.7</v>
      </c>
      <c r="H1959" s="93">
        <v>309.02</v>
      </c>
      <c r="I1959" s="88">
        <f>VLOOKUP(D1959,'MHO-Analyse'!$C$2:$D$11,2,TRUE)</f>
        <v>380</v>
      </c>
      <c r="J1959" s="88">
        <f t="shared" si="30"/>
        <v>4.8555555555555552</v>
      </c>
    </row>
    <row r="1960" spans="1:10" x14ac:dyDescent="0.2">
      <c r="A1960" s="94">
        <v>2041419</v>
      </c>
      <c r="B1960" s="93" t="s">
        <v>1921</v>
      </c>
      <c r="C1960" s="144">
        <v>46</v>
      </c>
      <c r="D1960" s="93" t="s">
        <v>16</v>
      </c>
      <c r="E1960" s="93" t="s">
        <v>59</v>
      </c>
      <c r="F1960" s="93">
        <v>12.25</v>
      </c>
      <c r="G1960" s="93">
        <v>16.12</v>
      </c>
      <c r="H1960" s="93">
        <v>1610.66</v>
      </c>
      <c r="I1960" s="88">
        <f>VLOOKUP(D1960,'MHO-Analyse'!$C$2:$D$11,2,TRUE)</f>
        <v>304</v>
      </c>
      <c r="J1960" s="88">
        <f t="shared" si="30"/>
        <v>3.8844444444444446</v>
      </c>
    </row>
    <row r="1961" spans="1:10" x14ac:dyDescent="0.2">
      <c r="A1961" s="94">
        <v>2104456</v>
      </c>
      <c r="B1961" s="93" t="s">
        <v>1922</v>
      </c>
      <c r="C1961" s="144">
        <v>46</v>
      </c>
      <c r="D1961" s="93" t="s">
        <v>16</v>
      </c>
      <c r="E1961" s="93" t="s">
        <v>59</v>
      </c>
      <c r="F1961" s="93">
        <v>2.02</v>
      </c>
      <c r="G1961" s="93">
        <v>5.5</v>
      </c>
      <c r="H1961" s="93">
        <v>1053.77</v>
      </c>
      <c r="I1961" s="88">
        <f>VLOOKUP(D1961,'MHO-Analyse'!$C$2:$D$11,2,TRUE)</f>
        <v>304</v>
      </c>
      <c r="J1961" s="88">
        <f t="shared" si="30"/>
        <v>3.8844444444444446</v>
      </c>
    </row>
    <row r="1962" spans="1:10" x14ac:dyDescent="0.2">
      <c r="A1962" s="94">
        <v>2170005</v>
      </c>
      <c r="B1962" s="93" t="s">
        <v>1923</v>
      </c>
      <c r="C1962" s="144">
        <v>46</v>
      </c>
      <c r="D1962" s="93" t="s">
        <v>41</v>
      </c>
      <c r="E1962" s="93" t="s">
        <v>59</v>
      </c>
      <c r="F1962" s="93">
        <v>4</v>
      </c>
      <c r="G1962" s="93">
        <v>1.3</v>
      </c>
      <c r="H1962" s="93">
        <v>169.74</v>
      </c>
      <c r="I1962" s="88">
        <f>VLOOKUP(D1962,'MHO-Analyse'!$C$2:$D$11,2,TRUE)</f>
        <v>205.2</v>
      </c>
      <c r="J1962" s="88">
        <f t="shared" si="30"/>
        <v>2.6219999999999999</v>
      </c>
    </row>
    <row r="1963" spans="1:10" x14ac:dyDescent="0.2">
      <c r="A1963" s="94">
        <v>6070553</v>
      </c>
      <c r="B1963" s="93" t="s">
        <v>1924</v>
      </c>
      <c r="C1963" s="144">
        <v>46</v>
      </c>
      <c r="D1963" s="93" t="s">
        <v>82</v>
      </c>
      <c r="E1963" s="93" t="s">
        <v>65</v>
      </c>
      <c r="F1963" s="93">
        <v>81.93</v>
      </c>
      <c r="G1963" s="93">
        <v>19</v>
      </c>
      <c r="H1963" s="93">
        <v>822.69</v>
      </c>
      <c r="I1963" s="88">
        <f>VLOOKUP(D1963,'MHO-Analyse'!$C$2:$D$11,2,TRUE)</f>
        <v>228</v>
      </c>
      <c r="J1963" s="88">
        <f t="shared" si="30"/>
        <v>2.9133333333333336</v>
      </c>
    </row>
    <row r="1964" spans="1:10" x14ac:dyDescent="0.2">
      <c r="A1964" s="94">
        <v>6166122</v>
      </c>
      <c r="B1964" s="93" t="s">
        <v>1925</v>
      </c>
      <c r="C1964" s="144">
        <v>46</v>
      </c>
      <c r="D1964" s="93" t="s">
        <v>20</v>
      </c>
      <c r="E1964" s="93" t="s">
        <v>65</v>
      </c>
      <c r="F1964" s="93">
        <v>144</v>
      </c>
      <c r="G1964" s="93">
        <v>26.59</v>
      </c>
      <c r="H1964" s="93">
        <v>4988.84</v>
      </c>
      <c r="I1964" s="88">
        <f>VLOOKUP(D1964,'MHO-Analyse'!$C$2:$D$11,2,TRUE)</f>
        <v>190</v>
      </c>
      <c r="J1964" s="88">
        <f t="shared" si="30"/>
        <v>2.4277777777777776</v>
      </c>
    </row>
    <row r="1965" spans="1:10" x14ac:dyDescent="0.2">
      <c r="A1965" s="94">
        <v>8401157</v>
      </c>
      <c r="B1965" s="93" t="s">
        <v>1926</v>
      </c>
      <c r="C1965" s="144">
        <v>46</v>
      </c>
      <c r="D1965" s="93" t="s">
        <v>20</v>
      </c>
      <c r="E1965" s="93" t="s">
        <v>65</v>
      </c>
      <c r="F1965" s="93">
        <v>70.47</v>
      </c>
      <c r="G1965" s="93">
        <v>7.82</v>
      </c>
      <c r="H1965" s="93">
        <v>383.97</v>
      </c>
      <c r="I1965" s="88">
        <f>VLOOKUP(D1965,'MHO-Analyse'!$C$2:$D$11,2,TRUE)</f>
        <v>190</v>
      </c>
      <c r="J1965" s="88">
        <f t="shared" si="30"/>
        <v>2.4277777777777776</v>
      </c>
    </row>
    <row r="1966" spans="1:10" x14ac:dyDescent="0.2">
      <c r="A1966" s="94">
        <v>8411627</v>
      </c>
      <c r="B1966" s="93" t="s">
        <v>1927</v>
      </c>
      <c r="C1966" s="144">
        <v>46</v>
      </c>
      <c r="D1966" s="93" t="s">
        <v>16</v>
      </c>
      <c r="E1966" s="93" t="s">
        <v>59</v>
      </c>
      <c r="F1966" s="93">
        <v>28.14</v>
      </c>
      <c r="G1966" s="93">
        <v>1.2</v>
      </c>
      <c r="H1966" s="93">
        <v>971.15</v>
      </c>
      <c r="I1966" s="88">
        <f>VLOOKUP(D1966,'MHO-Analyse'!$C$2:$D$11,2,TRUE)</f>
        <v>304</v>
      </c>
      <c r="J1966" s="88">
        <f t="shared" si="30"/>
        <v>3.8844444444444446</v>
      </c>
    </row>
    <row r="1967" spans="1:10" x14ac:dyDescent="0.2">
      <c r="A1967" s="94">
        <v>8605261</v>
      </c>
      <c r="B1967" s="93" t="s">
        <v>1928</v>
      </c>
      <c r="C1967" s="144">
        <v>46</v>
      </c>
      <c r="D1967" s="93" t="s">
        <v>16</v>
      </c>
      <c r="E1967" s="93" t="s">
        <v>65</v>
      </c>
      <c r="F1967" s="93">
        <v>0.01</v>
      </c>
      <c r="G1967" s="93">
        <v>0</v>
      </c>
      <c r="H1967" s="93">
        <v>9.49</v>
      </c>
      <c r="I1967" s="88">
        <f>VLOOKUP(D1967,'MHO-Analyse'!$C$2:$D$11,2,TRUE)</f>
        <v>304</v>
      </c>
      <c r="J1967" s="88">
        <f t="shared" si="30"/>
        <v>3.8844444444444446</v>
      </c>
    </row>
    <row r="1968" spans="1:10" x14ac:dyDescent="0.2">
      <c r="A1968" s="94">
        <v>9254951</v>
      </c>
      <c r="B1968" s="93" t="s">
        <v>1929</v>
      </c>
      <c r="C1968" s="144">
        <v>46</v>
      </c>
      <c r="D1968" s="93" t="s">
        <v>12</v>
      </c>
      <c r="E1968" s="93" t="s">
        <v>10</v>
      </c>
      <c r="F1968" s="93">
        <v>9.1999999999999993</v>
      </c>
      <c r="G1968" s="93">
        <v>4.5999999999999996</v>
      </c>
      <c r="H1968" s="93">
        <v>2641.09</v>
      </c>
      <c r="I1968" s="88">
        <f>VLOOKUP(D1968,'MHO-Analyse'!$C$2:$D$11,2,TRUE)</f>
        <v>254.6</v>
      </c>
      <c r="J1968" s="88">
        <f t="shared" si="30"/>
        <v>3.2532222222222225</v>
      </c>
    </row>
    <row r="1969" spans="1:10" x14ac:dyDescent="0.2">
      <c r="A1969" s="94">
        <v>9255083</v>
      </c>
      <c r="B1969" s="93" t="s">
        <v>1930</v>
      </c>
      <c r="C1969" s="144">
        <v>46</v>
      </c>
      <c r="D1969" s="93" t="s">
        <v>12</v>
      </c>
      <c r="E1969" s="93" t="s">
        <v>65</v>
      </c>
      <c r="F1969" s="93">
        <v>3.08</v>
      </c>
      <c r="G1969" s="93">
        <v>3.54</v>
      </c>
      <c r="H1969" s="93">
        <v>206.51</v>
      </c>
      <c r="I1969" s="88">
        <f>VLOOKUP(D1969,'MHO-Analyse'!$C$2:$D$11,2,TRUE)</f>
        <v>254.6</v>
      </c>
      <c r="J1969" s="88">
        <f t="shared" si="30"/>
        <v>3.2532222222222225</v>
      </c>
    </row>
    <row r="1970" spans="1:10" x14ac:dyDescent="0.2">
      <c r="A1970" s="94">
        <v>1065036</v>
      </c>
      <c r="B1970" s="93" t="s">
        <v>1931</v>
      </c>
      <c r="C1970" s="144">
        <v>45</v>
      </c>
      <c r="D1970" s="93" t="s">
        <v>79</v>
      </c>
      <c r="E1970" s="93" t="s">
        <v>59</v>
      </c>
      <c r="F1970" s="93">
        <v>0.72</v>
      </c>
      <c r="G1970" s="93">
        <v>0.62</v>
      </c>
      <c r="H1970" s="93">
        <v>93.62</v>
      </c>
      <c r="I1970" s="88">
        <f>VLOOKUP(D1970,'MHO-Analyse'!$C$2:$D$11,2,TRUE)</f>
        <v>380</v>
      </c>
      <c r="J1970" s="88">
        <f t="shared" si="30"/>
        <v>4.75</v>
      </c>
    </row>
    <row r="1971" spans="1:10" x14ac:dyDescent="0.2">
      <c r="A1971" s="94">
        <v>2034649</v>
      </c>
      <c r="B1971" s="93" t="s">
        <v>1932</v>
      </c>
      <c r="C1971" s="144">
        <v>45</v>
      </c>
      <c r="D1971" s="93" t="s">
        <v>16</v>
      </c>
      <c r="E1971" s="93" t="s">
        <v>206</v>
      </c>
      <c r="F1971" s="93">
        <v>16</v>
      </c>
      <c r="G1971" s="93">
        <v>13.7</v>
      </c>
      <c r="H1971" s="93">
        <v>3606.26</v>
      </c>
      <c r="I1971" s="88">
        <f>VLOOKUP(D1971,'MHO-Analyse'!$C$2:$D$11,2,TRUE)</f>
        <v>304</v>
      </c>
      <c r="J1971" s="88">
        <f t="shared" si="30"/>
        <v>3.8</v>
      </c>
    </row>
    <row r="1972" spans="1:10" x14ac:dyDescent="0.2">
      <c r="A1972" s="94">
        <v>2041406</v>
      </c>
      <c r="B1972" s="93" t="s">
        <v>1933</v>
      </c>
      <c r="C1972" s="144">
        <v>45</v>
      </c>
      <c r="D1972" s="93" t="s">
        <v>16</v>
      </c>
      <c r="E1972" s="93" t="s">
        <v>59</v>
      </c>
      <c r="F1972" s="93">
        <v>5.08</v>
      </c>
      <c r="G1972" s="93">
        <v>10.3</v>
      </c>
      <c r="H1972" s="93">
        <v>917.03</v>
      </c>
      <c r="I1972" s="88">
        <f>VLOOKUP(D1972,'MHO-Analyse'!$C$2:$D$11,2,TRUE)</f>
        <v>304</v>
      </c>
      <c r="J1972" s="88">
        <f t="shared" si="30"/>
        <v>3.8</v>
      </c>
    </row>
    <row r="1973" spans="1:10" x14ac:dyDescent="0.2">
      <c r="A1973" s="94">
        <v>2044307</v>
      </c>
      <c r="B1973" s="93" t="s">
        <v>1934</v>
      </c>
      <c r="C1973" s="144">
        <v>45</v>
      </c>
      <c r="D1973" s="93" t="s">
        <v>16</v>
      </c>
      <c r="E1973" s="93" t="s">
        <v>59</v>
      </c>
      <c r="F1973" s="93">
        <v>46.28</v>
      </c>
      <c r="G1973" s="93">
        <v>43.5</v>
      </c>
      <c r="H1973" s="93">
        <v>3174.45</v>
      </c>
      <c r="I1973" s="88">
        <f>VLOOKUP(D1973,'MHO-Analyse'!$C$2:$D$11,2,TRUE)</f>
        <v>304</v>
      </c>
      <c r="J1973" s="88">
        <f t="shared" si="30"/>
        <v>3.8</v>
      </c>
    </row>
    <row r="1974" spans="1:10" x14ac:dyDescent="0.2">
      <c r="A1974" s="94">
        <v>2096837</v>
      </c>
      <c r="B1974" s="93" t="s">
        <v>1935</v>
      </c>
      <c r="C1974" s="144">
        <v>45</v>
      </c>
      <c r="D1974" s="93" t="s">
        <v>16</v>
      </c>
      <c r="E1974" s="93" t="s">
        <v>32</v>
      </c>
      <c r="F1974" s="93">
        <v>63</v>
      </c>
      <c r="G1974" s="93">
        <v>25</v>
      </c>
      <c r="H1974" s="93">
        <v>6290.02</v>
      </c>
      <c r="I1974" s="88">
        <f>VLOOKUP(D1974,'MHO-Analyse'!$C$2:$D$11,2,TRUE)</f>
        <v>304</v>
      </c>
      <c r="J1974" s="88">
        <f t="shared" si="30"/>
        <v>3.8</v>
      </c>
    </row>
    <row r="1975" spans="1:10" x14ac:dyDescent="0.2">
      <c r="A1975" s="94">
        <v>5050896</v>
      </c>
      <c r="B1975" s="93" t="s">
        <v>1936</v>
      </c>
      <c r="C1975" s="144">
        <v>45</v>
      </c>
      <c r="D1975" s="93" t="s">
        <v>20</v>
      </c>
      <c r="E1975" s="93" t="s">
        <v>32</v>
      </c>
      <c r="F1975" s="93">
        <v>9.73</v>
      </c>
      <c r="G1975" s="93">
        <v>0.53</v>
      </c>
      <c r="H1975" s="93">
        <v>55.14</v>
      </c>
      <c r="I1975" s="88">
        <f>VLOOKUP(D1975,'MHO-Analyse'!$C$2:$D$11,2,TRUE)</f>
        <v>190</v>
      </c>
      <c r="J1975" s="88">
        <f t="shared" si="30"/>
        <v>2.375</v>
      </c>
    </row>
    <row r="1976" spans="1:10" x14ac:dyDescent="0.2">
      <c r="A1976" s="94">
        <v>5635616</v>
      </c>
      <c r="B1976" s="93" t="s">
        <v>1937</v>
      </c>
      <c r="C1976" s="144">
        <v>45</v>
      </c>
      <c r="D1976" s="93" t="s">
        <v>16</v>
      </c>
      <c r="E1976" s="93" t="s">
        <v>59</v>
      </c>
      <c r="F1976" s="93">
        <v>7.19</v>
      </c>
      <c r="G1976" s="93">
        <v>13.2</v>
      </c>
      <c r="H1976" s="93">
        <v>1265.68</v>
      </c>
      <c r="I1976" s="88">
        <f>VLOOKUP(D1976,'MHO-Analyse'!$C$2:$D$11,2,TRUE)</f>
        <v>304</v>
      </c>
      <c r="J1976" s="88">
        <f t="shared" si="30"/>
        <v>3.8</v>
      </c>
    </row>
    <row r="1977" spans="1:10" x14ac:dyDescent="0.2">
      <c r="A1977" s="94">
        <v>6000085</v>
      </c>
      <c r="B1977" s="93" t="s">
        <v>1938</v>
      </c>
      <c r="C1977" s="144">
        <v>45</v>
      </c>
      <c r="D1977" s="93" t="s">
        <v>82</v>
      </c>
      <c r="E1977" s="93" t="s">
        <v>65</v>
      </c>
      <c r="F1977" s="93">
        <v>30.7</v>
      </c>
      <c r="G1977" s="93">
        <v>7.7</v>
      </c>
      <c r="H1977" s="93">
        <v>711.42</v>
      </c>
      <c r="I1977" s="88">
        <f>VLOOKUP(D1977,'MHO-Analyse'!$C$2:$D$11,2,TRUE)</f>
        <v>228</v>
      </c>
      <c r="J1977" s="88">
        <f t="shared" si="30"/>
        <v>2.85</v>
      </c>
    </row>
    <row r="1978" spans="1:10" x14ac:dyDescent="0.2">
      <c r="A1978" s="94">
        <v>6023649</v>
      </c>
      <c r="B1978" s="93" t="s">
        <v>1939</v>
      </c>
      <c r="C1978" s="144">
        <v>45</v>
      </c>
      <c r="D1978" s="93" t="s">
        <v>20</v>
      </c>
      <c r="E1978" s="93" t="s">
        <v>59</v>
      </c>
      <c r="F1978" s="93">
        <v>230.11</v>
      </c>
      <c r="G1978" s="93">
        <v>29</v>
      </c>
      <c r="H1978" s="93">
        <v>2165.36</v>
      </c>
      <c r="I1978" s="88">
        <f>VLOOKUP(D1978,'MHO-Analyse'!$C$2:$D$11,2,TRUE)</f>
        <v>190</v>
      </c>
      <c r="J1978" s="88">
        <f t="shared" si="30"/>
        <v>2.375</v>
      </c>
    </row>
    <row r="1979" spans="1:10" x14ac:dyDescent="0.2">
      <c r="A1979" s="94">
        <v>6090303</v>
      </c>
      <c r="B1979" s="93" t="s">
        <v>1940</v>
      </c>
      <c r="C1979" s="144">
        <v>45</v>
      </c>
      <c r="D1979" s="93" t="s">
        <v>20</v>
      </c>
      <c r="E1979" s="93" t="s">
        <v>59</v>
      </c>
      <c r="F1979" s="93">
        <v>80</v>
      </c>
      <c r="G1979" s="93">
        <v>30.5</v>
      </c>
      <c r="H1979" s="93">
        <v>1922.34</v>
      </c>
      <c r="I1979" s="88">
        <f>VLOOKUP(D1979,'MHO-Analyse'!$C$2:$D$11,2,TRUE)</f>
        <v>190</v>
      </c>
      <c r="J1979" s="88">
        <f t="shared" si="30"/>
        <v>2.375</v>
      </c>
    </row>
    <row r="1980" spans="1:10" x14ac:dyDescent="0.2">
      <c r="A1980" s="94">
        <v>6165963</v>
      </c>
      <c r="B1980" s="93" t="s">
        <v>1941</v>
      </c>
      <c r="C1980" s="144">
        <v>45</v>
      </c>
      <c r="D1980" s="93" t="s">
        <v>20</v>
      </c>
      <c r="E1980" s="93" t="s">
        <v>65</v>
      </c>
      <c r="F1980" s="93">
        <v>50.44</v>
      </c>
      <c r="G1980" s="93">
        <v>10.89</v>
      </c>
      <c r="H1980" s="93">
        <v>1378.9</v>
      </c>
      <c r="I1980" s="88">
        <f>VLOOKUP(D1980,'MHO-Analyse'!$C$2:$D$11,2,TRUE)</f>
        <v>190</v>
      </c>
      <c r="J1980" s="88">
        <f t="shared" si="30"/>
        <v>2.375</v>
      </c>
    </row>
    <row r="1981" spans="1:10" x14ac:dyDescent="0.2">
      <c r="A1981" s="94">
        <v>6169024</v>
      </c>
      <c r="B1981" s="93" t="s">
        <v>1942</v>
      </c>
      <c r="C1981" s="144">
        <v>45</v>
      </c>
      <c r="D1981" s="93" t="s">
        <v>82</v>
      </c>
      <c r="E1981" s="93" t="s">
        <v>65</v>
      </c>
      <c r="F1981" s="93">
        <v>14.85</v>
      </c>
      <c r="G1981" s="93">
        <v>7.44</v>
      </c>
      <c r="H1981" s="93">
        <v>275.77999999999997</v>
      </c>
      <c r="I1981" s="88">
        <f>VLOOKUP(D1981,'MHO-Analyse'!$C$2:$D$11,2,TRUE)</f>
        <v>228</v>
      </c>
      <c r="J1981" s="88">
        <f t="shared" si="30"/>
        <v>2.85</v>
      </c>
    </row>
    <row r="1982" spans="1:10" x14ac:dyDescent="0.2">
      <c r="A1982" s="94">
        <v>7034884</v>
      </c>
      <c r="B1982" s="93" t="s">
        <v>1943</v>
      </c>
      <c r="C1982" s="144">
        <v>45</v>
      </c>
      <c r="D1982" s="93" t="s">
        <v>82</v>
      </c>
      <c r="E1982" s="93" t="s">
        <v>65</v>
      </c>
      <c r="F1982" s="93">
        <v>150.69</v>
      </c>
      <c r="G1982" s="93">
        <v>17.5</v>
      </c>
      <c r="H1982" s="93">
        <v>2199.4299999999998</v>
      </c>
      <c r="I1982" s="88">
        <f>VLOOKUP(D1982,'MHO-Analyse'!$C$2:$D$11,2,TRUE)</f>
        <v>228</v>
      </c>
      <c r="J1982" s="88">
        <f t="shared" si="30"/>
        <v>2.85</v>
      </c>
    </row>
    <row r="1983" spans="1:10" x14ac:dyDescent="0.2">
      <c r="A1983" s="94">
        <v>8201546</v>
      </c>
      <c r="B1983" s="93" t="s">
        <v>1944</v>
      </c>
      <c r="C1983" s="144">
        <v>45</v>
      </c>
      <c r="D1983" s="93" t="s">
        <v>16</v>
      </c>
      <c r="E1983" s="93" t="s">
        <v>65</v>
      </c>
      <c r="F1983" s="93">
        <v>4.53</v>
      </c>
      <c r="G1983" s="93">
        <v>4</v>
      </c>
      <c r="H1983" s="93">
        <v>118.57</v>
      </c>
      <c r="I1983" s="88">
        <f>VLOOKUP(D1983,'MHO-Analyse'!$C$2:$D$11,2,TRUE)</f>
        <v>304</v>
      </c>
      <c r="J1983" s="88">
        <f t="shared" si="30"/>
        <v>3.8</v>
      </c>
    </row>
    <row r="1984" spans="1:10" x14ac:dyDescent="0.2">
      <c r="A1984" s="94">
        <v>8350011</v>
      </c>
      <c r="B1984" s="93" t="s">
        <v>1945</v>
      </c>
      <c r="C1984" s="144">
        <v>45</v>
      </c>
      <c r="D1984" s="93" t="s">
        <v>20</v>
      </c>
      <c r="E1984" s="93" t="s">
        <v>32</v>
      </c>
      <c r="F1984" s="93">
        <v>3.5</v>
      </c>
      <c r="G1984" s="93">
        <v>0.26</v>
      </c>
      <c r="H1984" s="93">
        <v>20.329999999999998</v>
      </c>
      <c r="I1984" s="88">
        <f>VLOOKUP(D1984,'MHO-Analyse'!$C$2:$D$11,2,TRUE)</f>
        <v>190</v>
      </c>
      <c r="J1984" s="88">
        <f t="shared" si="30"/>
        <v>2.375</v>
      </c>
    </row>
    <row r="1985" spans="1:10" x14ac:dyDescent="0.2">
      <c r="A1985" s="94">
        <v>8521959</v>
      </c>
      <c r="B1985" s="93" t="s">
        <v>1946</v>
      </c>
      <c r="C1985" s="144">
        <v>45</v>
      </c>
      <c r="D1985" s="93" t="s">
        <v>16</v>
      </c>
      <c r="E1985" s="93" t="s">
        <v>10</v>
      </c>
      <c r="F1985" s="93">
        <v>73.349999999999994</v>
      </c>
      <c r="G1985" s="93">
        <v>42.4</v>
      </c>
      <c r="H1985" s="93">
        <v>12501.71</v>
      </c>
      <c r="I1985" s="88">
        <f>VLOOKUP(D1985,'MHO-Analyse'!$C$2:$D$11,2,TRUE)</f>
        <v>304</v>
      </c>
      <c r="J1985" s="88">
        <f t="shared" si="30"/>
        <v>3.8</v>
      </c>
    </row>
    <row r="1986" spans="1:10" x14ac:dyDescent="0.2">
      <c r="A1986" s="94">
        <v>9215555</v>
      </c>
      <c r="B1986" s="93" t="s">
        <v>1947</v>
      </c>
      <c r="C1986" s="144">
        <v>45</v>
      </c>
      <c r="D1986" s="93" t="s">
        <v>20</v>
      </c>
      <c r="E1986" s="93" t="s">
        <v>59</v>
      </c>
      <c r="F1986" s="93">
        <v>95.2</v>
      </c>
      <c r="G1986" s="93">
        <v>23.48</v>
      </c>
      <c r="H1986" s="93">
        <v>3163.55</v>
      </c>
      <c r="I1986" s="88">
        <f>VLOOKUP(D1986,'MHO-Analyse'!$C$2:$D$11,2,TRUE)</f>
        <v>190</v>
      </c>
      <c r="J1986" s="88">
        <f t="shared" ref="J1986:J2049" si="31">(C1986*I1986)/3600</f>
        <v>2.375</v>
      </c>
    </row>
    <row r="1987" spans="1:10" x14ac:dyDescent="0.2">
      <c r="A1987" s="94">
        <v>9253436</v>
      </c>
      <c r="B1987" s="93" t="s">
        <v>1948</v>
      </c>
      <c r="C1987" s="144">
        <v>45</v>
      </c>
      <c r="D1987" s="93" t="s">
        <v>12</v>
      </c>
      <c r="E1987" s="93" t="s">
        <v>65</v>
      </c>
      <c r="F1987" s="93">
        <v>0.75</v>
      </c>
      <c r="G1987" s="93">
        <v>1.08</v>
      </c>
      <c r="H1987" s="93">
        <v>57.96</v>
      </c>
      <c r="I1987" s="88">
        <f>VLOOKUP(D1987,'MHO-Analyse'!$C$2:$D$11,2,TRUE)</f>
        <v>254.6</v>
      </c>
      <c r="J1987" s="88">
        <f t="shared" si="31"/>
        <v>3.1825000000000001</v>
      </c>
    </row>
    <row r="1988" spans="1:10" x14ac:dyDescent="0.2">
      <c r="A1988" s="94">
        <v>9300707</v>
      </c>
      <c r="B1988" s="93" t="s">
        <v>1949</v>
      </c>
      <c r="C1988" s="144">
        <v>45</v>
      </c>
      <c r="D1988" s="93" t="s">
        <v>41</v>
      </c>
      <c r="E1988" s="93" t="s">
        <v>32</v>
      </c>
      <c r="F1988" s="93">
        <v>1.22</v>
      </c>
      <c r="G1988" s="93">
        <v>1.4</v>
      </c>
      <c r="H1988" s="93">
        <v>38.57</v>
      </c>
      <c r="I1988" s="88">
        <f>VLOOKUP(D1988,'MHO-Analyse'!$C$2:$D$11,2,TRUE)</f>
        <v>205.2</v>
      </c>
      <c r="J1988" s="88">
        <f t="shared" si="31"/>
        <v>2.5649999999999999</v>
      </c>
    </row>
    <row r="1989" spans="1:10" x14ac:dyDescent="0.2">
      <c r="A1989" s="94">
        <v>9836648</v>
      </c>
      <c r="B1989" s="93" t="s">
        <v>1950</v>
      </c>
      <c r="C1989" s="144">
        <v>45</v>
      </c>
      <c r="D1989" s="93" t="s">
        <v>16</v>
      </c>
      <c r="E1989" s="93" t="s">
        <v>65</v>
      </c>
      <c r="F1989" s="93">
        <v>45.41</v>
      </c>
      <c r="G1989" s="93">
        <v>15.49</v>
      </c>
      <c r="H1989" s="93">
        <v>8767.67</v>
      </c>
      <c r="I1989" s="88">
        <f>VLOOKUP(D1989,'MHO-Analyse'!$C$2:$D$11,2,TRUE)</f>
        <v>304</v>
      </c>
      <c r="J1989" s="88">
        <f t="shared" si="31"/>
        <v>3.8</v>
      </c>
    </row>
    <row r="1990" spans="1:10" x14ac:dyDescent="0.2">
      <c r="A1990" s="94">
        <v>1211933</v>
      </c>
      <c r="B1990" s="93" t="s">
        <v>1951</v>
      </c>
      <c r="C1990" s="144">
        <v>44</v>
      </c>
      <c r="D1990" s="93" t="s">
        <v>79</v>
      </c>
      <c r="E1990" s="93" t="s">
        <v>65</v>
      </c>
      <c r="F1990" s="93">
        <v>0.14000000000000001</v>
      </c>
      <c r="G1990" s="93">
        <v>0.18</v>
      </c>
      <c r="H1990" s="93">
        <v>13.64</v>
      </c>
      <c r="I1990" s="88">
        <f>VLOOKUP(D1990,'MHO-Analyse'!$C$2:$D$11,2,TRUE)</f>
        <v>380</v>
      </c>
      <c r="J1990" s="88">
        <f t="shared" si="31"/>
        <v>4.6444444444444448</v>
      </c>
    </row>
    <row r="1991" spans="1:10" x14ac:dyDescent="0.2">
      <c r="A1991" s="94">
        <v>1250119</v>
      </c>
      <c r="B1991" s="93" t="s">
        <v>1952</v>
      </c>
      <c r="C1991" s="144">
        <v>44</v>
      </c>
      <c r="D1991" s="93" t="s">
        <v>79</v>
      </c>
      <c r="E1991" s="93" t="s">
        <v>65</v>
      </c>
      <c r="F1991" s="93">
        <v>0.16</v>
      </c>
      <c r="G1991" s="93">
        <v>0.68</v>
      </c>
      <c r="H1991" s="93">
        <v>16.559999999999999</v>
      </c>
      <c r="I1991" s="88">
        <f>VLOOKUP(D1991,'MHO-Analyse'!$C$2:$D$11,2,TRUE)</f>
        <v>380</v>
      </c>
      <c r="J1991" s="88">
        <f t="shared" si="31"/>
        <v>4.6444444444444448</v>
      </c>
    </row>
    <row r="1992" spans="1:10" x14ac:dyDescent="0.2">
      <c r="A1992" s="94">
        <v>1250159</v>
      </c>
      <c r="B1992" s="93" t="s">
        <v>1953</v>
      </c>
      <c r="C1992" s="144">
        <v>44</v>
      </c>
      <c r="D1992" s="93" t="s">
        <v>79</v>
      </c>
      <c r="E1992" s="93" t="s">
        <v>65</v>
      </c>
      <c r="F1992" s="93">
        <v>1.52</v>
      </c>
      <c r="G1992" s="93">
        <v>4.4800000000000004</v>
      </c>
      <c r="H1992" s="93">
        <v>85.69</v>
      </c>
      <c r="I1992" s="88">
        <f>VLOOKUP(D1992,'MHO-Analyse'!$C$2:$D$11,2,TRUE)</f>
        <v>380</v>
      </c>
      <c r="J1992" s="88">
        <f t="shared" si="31"/>
        <v>4.6444444444444448</v>
      </c>
    </row>
    <row r="1993" spans="1:10" x14ac:dyDescent="0.2">
      <c r="A1993" s="94">
        <v>1251819</v>
      </c>
      <c r="B1993" s="93" t="s">
        <v>1954</v>
      </c>
      <c r="C1993" s="144">
        <v>44</v>
      </c>
      <c r="D1993" s="93" t="s">
        <v>79</v>
      </c>
      <c r="E1993" s="93" t="s">
        <v>59</v>
      </c>
      <c r="F1993" s="93">
        <v>1.63</v>
      </c>
      <c r="G1993" s="93">
        <v>1.1200000000000001</v>
      </c>
      <c r="H1993" s="93">
        <v>104.83</v>
      </c>
      <c r="I1993" s="88">
        <f>VLOOKUP(D1993,'MHO-Analyse'!$C$2:$D$11,2,TRUE)</f>
        <v>380</v>
      </c>
      <c r="J1993" s="88">
        <f t="shared" si="31"/>
        <v>4.6444444444444448</v>
      </c>
    </row>
    <row r="1994" spans="1:10" x14ac:dyDescent="0.2">
      <c r="A1994" s="94">
        <v>2043308</v>
      </c>
      <c r="B1994" s="93" t="s">
        <v>1955</v>
      </c>
      <c r="C1994" s="144">
        <v>44</v>
      </c>
      <c r="D1994" s="93" t="s">
        <v>16</v>
      </c>
      <c r="E1994" s="93" t="s">
        <v>65</v>
      </c>
      <c r="F1994" s="93">
        <v>14.44</v>
      </c>
      <c r="G1994" s="93">
        <v>10.5</v>
      </c>
      <c r="H1994" s="93">
        <v>714.14</v>
      </c>
      <c r="I1994" s="88">
        <f>VLOOKUP(D1994,'MHO-Analyse'!$C$2:$D$11,2,TRUE)</f>
        <v>304</v>
      </c>
      <c r="J1994" s="88">
        <f t="shared" si="31"/>
        <v>3.7155555555555555</v>
      </c>
    </row>
    <row r="1995" spans="1:10" x14ac:dyDescent="0.2">
      <c r="A1995" s="94">
        <v>2104993</v>
      </c>
      <c r="B1995" s="93" t="s">
        <v>1956</v>
      </c>
      <c r="C1995" s="144">
        <v>44</v>
      </c>
      <c r="D1995" s="93" t="s">
        <v>16</v>
      </c>
      <c r="E1995" s="93" t="s">
        <v>59</v>
      </c>
      <c r="F1995" s="93">
        <v>134.61000000000001</v>
      </c>
      <c r="G1995" s="93">
        <v>13.26</v>
      </c>
      <c r="H1995" s="93">
        <v>2450.5700000000002</v>
      </c>
      <c r="I1995" s="88">
        <f>VLOOKUP(D1995,'MHO-Analyse'!$C$2:$D$11,2,TRUE)</f>
        <v>304</v>
      </c>
      <c r="J1995" s="88">
        <f t="shared" si="31"/>
        <v>3.7155555555555555</v>
      </c>
    </row>
    <row r="1996" spans="1:10" x14ac:dyDescent="0.2">
      <c r="A1996" s="94">
        <v>2187824</v>
      </c>
      <c r="B1996" s="93" t="s">
        <v>1957</v>
      </c>
      <c r="C1996" s="144">
        <v>44</v>
      </c>
      <c r="D1996" s="93" t="s">
        <v>16</v>
      </c>
      <c r="E1996" s="93" t="s">
        <v>65</v>
      </c>
      <c r="F1996" s="93">
        <v>60</v>
      </c>
      <c r="G1996" s="93">
        <v>25</v>
      </c>
      <c r="H1996" s="93">
        <v>421.82</v>
      </c>
      <c r="I1996" s="88">
        <f>VLOOKUP(D1996,'MHO-Analyse'!$C$2:$D$11,2,TRUE)</f>
        <v>304</v>
      </c>
      <c r="J1996" s="88">
        <f t="shared" si="31"/>
        <v>3.7155555555555555</v>
      </c>
    </row>
    <row r="1997" spans="1:10" x14ac:dyDescent="0.2">
      <c r="A1997" s="94">
        <v>3074916</v>
      </c>
      <c r="B1997" s="93" t="s">
        <v>1958</v>
      </c>
      <c r="C1997" s="144">
        <v>44</v>
      </c>
      <c r="D1997" s="93" t="s">
        <v>41</v>
      </c>
      <c r="E1997" s="93" t="s">
        <v>65</v>
      </c>
      <c r="F1997" s="93">
        <v>36.630000000000003</v>
      </c>
      <c r="G1997" s="93">
        <v>3.3</v>
      </c>
      <c r="H1997" s="93">
        <v>313.99</v>
      </c>
      <c r="I1997" s="88">
        <f>VLOOKUP(D1997,'MHO-Analyse'!$C$2:$D$11,2,TRUE)</f>
        <v>205.2</v>
      </c>
      <c r="J1997" s="88">
        <f t="shared" si="31"/>
        <v>2.508</v>
      </c>
    </row>
    <row r="1998" spans="1:10" x14ac:dyDescent="0.2">
      <c r="A1998" s="94">
        <v>3100609</v>
      </c>
      <c r="B1998" s="93" t="s">
        <v>1959</v>
      </c>
      <c r="C1998" s="144">
        <v>44</v>
      </c>
      <c r="D1998" s="93" t="s">
        <v>41</v>
      </c>
      <c r="E1998" s="93" t="s">
        <v>65</v>
      </c>
      <c r="F1998" s="93">
        <v>92</v>
      </c>
      <c r="G1998" s="93">
        <v>1.4</v>
      </c>
      <c r="H1998" s="93">
        <v>507.19</v>
      </c>
      <c r="I1998" s="88">
        <f>VLOOKUP(D1998,'MHO-Analyse'!$C$2:$D$11,2,TRUE)</f>
        <v>205.2</v>
      </c>
      <c r="J1998" s="88">
        <f t="shared" si="31"/>
        <v>2.508</v>
      </c>
    </row>
    <row r="1999" spans="1:10" x14ac:dyDescent="0.2">
      <c r="A1999" s="94">
        <v>3351502</v>
      </c>
      <c r="B1999" s="93" t="s">
        <v>1960</v>
      </c>
      <c r="C1999" s="144">
        <v>44</v>
      </c>
      <c r="D1999" s="93" t="s">
        <v>16</v>
      </c>
      <c r="E1999" s="93" t="s">
        <v>59</v>
      </c>
      <c r="F1999" s="93">
        <v>4.3</v>
      </c>
      <c r="G1999" s="93">
        <v>0.55000000000000004</v>
      </c>
      <c r="H1999" s="93">
        <v>316.85000000000002</v>
      </c>
      <c r="I1999" s="88">
        <f>VLOOKUP(D1999,'MHO-Analyse'!$C$2:$D$11,2,TRUE)</f>
        <v>304</v>
      </c>
      <c r="J1999" s="88">
        <f t="shared" si="31"/>
        <v>3.7155555555555555</v>
      </c>
    </row>
    <row r="2000" spans="1:10" x14ac:dyDescent="0.2">
      <c r="A2000" s="94">
        <v>3400587</v>
      </c>
      <c r="B2000" s="93" t="s">
        <v>1961</v>
      </c>
      <c r="C2000" s="144">
        <v>44</v>
      </c>
      <c r="D2000" s="93" t="s">
        <v>20</v>
      </c>
      <c r="E2000" s="93" t="s">
        <v>65</v>
      </c>
      <c r="F2000" s="93">
        <v>1.1599999999999999</v>
      </c>
      <c r="G2000" s="93">
        <v>0.75</v>
      </c>
      <c r="H2000" s="93">
        <v>223.94</v>
      </c>
      <c r="I2000" s="88">
        <f>VLOOKUP(D2000,'MHO-Analyse'!$C$2:$D$11,2,TRUE)</f>
        <v>190</v>
      </c>
      <c r="J2000" s="88">
        <f t="shared" si="31"/>
        <v>2.3222222222222224</v>
      </c>
    </row>
    <row r="2001" spans="1:10" x14ac:dyDescent="0.2">
      <c r="A2001" s="94">
        <v>3532051</v>
      </c>
      <c r="B2001" s="93" t="s">
        <v>1962</v>
      </c>
      <c r="C2001" s="144">
        <v>44</v>
      </c>
      <c r="D2001" s="93" t="s">
        <v>16</v>
      </c>
      <c r="E2001" s="93" t="s">
        <v>59</v>
      </c>
      <c r="F2001" s="93">
        <v>6.9</v>
      </c>
      <c r="G2001" s="93">
        <v>4.53</v>
      </c>
      <c r="H2001" s="93">
        <v>103.14</v>
      </c>
      <c r="I2001" s="88">
        <f>VLOOKUP(D2001,'MHO-Analyse'!$C$2:$D$11,2,TRUE)</f>
        <v>304</v>
      </c>
      <c r="J2001" s="88">
        <f t="shared" si="31"/>
        <v>3.7155555555555555</v>
      </c>
    </row>
    <row r="2002" spans="1:10" x14ac:dyDescent="0.2">
      <c r="A2002" s="94">
        <v>4365084</v>
      </c>
      <c r="B2002" s="93" t="s">
        <v>1963</v>
      </c>
      <c r="C2002" s="144">
        <v>44</v>
      </c>
      <c r="D2002" s="93" t="s">
        <v>41</v>
      </c>
      <c r="E2002" s="93" t="s">
        <v>59</v>
      </c>
      <c r="F2002" s="93">
        <v>29.03</v>
      </c>
      <c r="G2002" s="93">
        <v>6.47</v>
      </c>
      <c r="H2002" s="93">
        <v>2144.77</v>
      </c>
      <c r="I2002" s="88">
        <f>VLOOKUP(D2002,'MHO-Analyse'!$C$2:$D$11,2,TRUE)</f>
        <v>205.2</v>
      </c>
      <c r="J2002" s="88">
        <f t="shared" si="31"/>
        <v>2.508</v>
      </c>
    </row>
    <row r="2003" spans="1:10" x14ac:dyDescent="0.2">
      <c r="A2003" s="94">
        <v>5521321</v>
      </c>
      <c r="B2003" s="93" t="s">
        <v>1964</v>
      </c>
      <c r="C2003" s="144">
        <v>44</v>
      </c>
      <c r="D2003" s="93" t="s">
        <v>12</v>
      </c>
      <c r="E2003" s="93" t="s">
        <v>32</v>
      </c>
      <c r="F2003" s="93">
        <v>6</v>
      </c>
      <c r="G2003" s="93">
        <v>14</v>
      </c>
      <c r="H2003" s="93">
        <v>635.04999999999995</v>
      </c>
      <c r="I2003" s="88">
        <f>VLOOKUP(D2003,'MHO-Analyse'!$C$2:$D$11,2,TRUE)</f>
        <v>254.6</v>
      </c>
      <c r="J2003" s="88">
        <f t="shared" si="31"/>
        <v>3.1117777777777778</v>
      </c>
    </row>
    <row r="2004" spans="1:10" x14ac:dyDescent="0.2">
      <c r="A2004" s="94">
        <v>5600236</v>
      </c>
      <c r="B2004" s="93" t="s">
        <v>1965</v>
      </c>
      <c r="C2004" s="144">
        <v>44</v>
      </c>
      <c r="D2004" s="93" t="s">
        <v>79</v>
      </c>
      <c r="E2004" s="93" t="s">
        <v>32</v>
      </c>
      <c r="F2004" s="93">
        <v>5.2</v>
      </c>
      <c r="G2004" s="93">
        <v>9.3800000000000008</v>
      </c>
      <c r="H2004" s="93">
        <v>1190.48</v>
      </c>
      <c r="I2004" s="88">
        <f>VLOOKUP(D2004,'MHO-Analyse'!$C$2:$D$11,2,TRUE)</f>
        <v>380</v>
      </c>
      <c r="J2004" s="88">
        <f t="shared" si="31"/>
        <v>4.6444444444444448</v>
      </c>
    </row>
    <row r="2005" spans="1:10" x14ac:dyDescent="0.2">
      <c r="A2005" s="94">
        <v>6070548</v>
      </c>
      <c r="B2005" s="93" t="s">
        <v>1966</v>
      </c>
      <c r="C2005" s="144">
        <v>44</v>
      </c>
      <c r="D2005" s="93" t="s">
        <v>82</v>
      </c>
      <c r="E2005" s="93" t="s">
        <v>65</v>
      </c>
      <c r="F2005" s="93">
        <v>103.76</v>
      </c>
      <c r="G2005" s="93">
        <v>23</v>
      </c>
      <c r="H2005" s="93">
        <v>1461.69</v>
      </c>
      <c r="I2005" s="88">
        <f>VLOOKUP(D2005,'MHO-Analyse'!$C$2:$D$11,2,TRUE)</f>
        <v>228</v>
      </c>
      <c r="J2005" s="88">
        <f t="shared" si="31"/>
        <v>2.7866666666666666</v>
      </c>
    </row>
    <row r="2006" spans="1:10" x14ac:dyDescent="0.2">
      <c r="A2006" s="94">
        <v>6070554</v>
      </c>
      <c r="B2006" s="93" t="s">
        <v>1967</v>
      </c>
      <c r="C2006" s="144">
        <v>44</v>
      </c>
      <c r="D2006" s="93" t="s">
        <v>82</v>
      </c>
      <c r="E2006" s="93" t="s">
        <v>65</v>
      </c>
      <c r="F2006" s="93">
        <v>95.89</v>
      </c>
      <c r="G2006" s="93">
        <v>24</v>
      </c>
      <c r="H2006" s="93">
        <v>967.48</v>
      </c>
      <c r="I2006" s="88">
        <f>VLOOKUP(D2006,'MHO-Analyse'!$C$2:$D$11,2,TRUE)</f>
        <v>228</v>
      </c>
      <c r="J2006" s="88">
        <f t="shared" si="31"/>
        <v>2.7866666666666666</v>
      </c>
    </row>
    <row r="2007" spans="1:10" x14ac:dyDescent="0.2">
      <c r="A2007" s="94">
        <v>6135402</v>
      </c>
      <c r="B2007" s="93" t="s">
        <v>1968</v>
      </c>
      <c r="C2007" s="144">
        <v>44</v>
      </c>
      <c r="D2007" s="93" t="s">
        <v>82</v>
      </c>
      <c r="E2007" s="93" t="s">
        <v>32</v>
      </c>
      <c r="F2007" s="93">
        <v>0</v>
      </c>
      <c r="G2007" s="93">
        <v>0</v>
      </c>
      <c r="H2007" s="93">
        <v>5233.87</v>
      </c>
      <c r="I2007" s="88">
        <f>VLOOKUP(D2007,'MHO-Analyse'!$C$2:$D$11,2,TRUE)</f>
        <v>228</v>
      </c>
      <c r="J2007" s="88">
        <f t="shared" si="31"/>
        <v>2.7866666666666666</v>
      </c>
    </row>
    <row r="2008" spans="1:10" x14ac:dyDescent="0.2">
      <c r="A2008" s="94">
        <v>7011506</v>
      </c>
      <c r="B2008" s="93" t="s">
        <v>1969</v>
      </c>
      <c r="C2008" s="144">
        <v>44</v>
      </c>
      <c r="D2008" s="93" t="s">
        <v>82</v>
      </c>
      <c r="E2008" s="93" t="s">
        <v>59</v>
      </c>
      <c r="F2008" s="93">
        <v>283.91000000000003</v>
      </c>
      <c r="G2008" s="93">
        <v>31</v>
      </c>
      <c r="H2008" s="93">
        <v>3130.61</v>
      </c>
      <c r="I2008" s="88">
        <f>VLOOKUP(D2008,'MHO-Analyse'!$C$2:$D$11,2,TRUE)</f>
        <v>228</v>
      </c>
      <c r="J2008" s="88">
        <f t="shared" si="31"/>
        <v>2.7866666666666666</v>
      </c>
    </row>
    <row r="2009" spans="1:10" x14ac:dyDescent="0.2">
      <c r="A2009" s="94">
        <v>7011521</v>
      </c>
      <c r="B2009" s="93" t="s">
        <v>1970</v>
      </c>
      <c r="C2009" s="144">
        <v>44</v>
      </c>
      <c r="D2009" s="93" t="s">
        <v>82</v>
      </c>
      <c r="E2009" s="93" t="s">
        <v>59</v>
      </c>
      <c r="F2009" s="93">
        <v>216.22</v>
      </c>
      <c r="G2009" s="93">
        <v>23</v>
      </c>
      <c r="H2009" s="93">
        <v>2413.1799999999998</v>
      </c>
      <c r="I2009" s="88">
        <f>VLOOKUP(D2009,'MHO-Analyse'!$C$2:$D$11,2,TRUE)</f>
        <v>228</v>
      </c>
      <c r="J2009" s="88">
        <f t="shared" si="31"/>
        <v>2.7866666666666666</v>
      </c>
    </row>
    <row r="2010" spans="1:10" x14ac:dyDescent="0.2">
      <c r="A2010" s="94">
        <v>8356003</v>
      </c>
      <c r="B2010" s="93" t="s">
        <v>1971</v>
      </c>
      <c r="C2010" s="144">
        <v>44</v>
      </c>
      <c r="D2010" s="93" t="s">
        <v>20</v>
      </c>
      <c r="E2010" s="93" t="s">
        <v>59</v>
      </c>
      <c r="F2010" s="93">
        <v>0.9</v>
      </c>
      <c r="G2010" s="93">
        <v>0.12</v>
      </c>
      <c r="H2010" s="93">
        <v>8.75</v>
      </c>
      <c r="I2010" s="88">
        <f>VLOOKUP(D2010,'MHO-Analyse'!$C$2:$D$11,2,TRUE)</f>
        <v>190</v>
      </c>
      <c r="J2010" s="88">
        <f t="shared" si="31"/>
        <v>2.3222222222222224</v>
      </c>
    </row>
    <row r="2011" spans="1:10" x14ac:dyDescent="0.2">
      <c r="A2011" s="94">
        <v>8364787</v>
      </c>
      <c r="B2011" s="93" t="s">
        <v>1972</v>
      </c>
      <c r="C2011" s="144">
        <v>44</v>
      </c>
      <c r="D2011" s="93" t="s">
        <v>20</v>
      </c>
      <c r="E2011" s="93" t="s">
        <v>59</v>
      </c>
      <c r="F2011" s="93">
        <v>30.6</v>
      </c>
      <c r="G2011" s="93">
        <v>9.4</v>
      </c>
      <c r="H2011" s="93">
        <v>688.15</v>
      </c>
      <c r="I2011" s="88">
        <f>VLOOKUP(D2011,'MHO-Analyse'!$C$2:$D$11,2,TRUE)</f>
        <v>190</v>
      </c>
      <c r="J2011" s="88">
        <f t="shared" si="31"/>
        <v>2.3222222222222224</v>
      </c>
    </row>
    <row r="2012" spans="1:10" x14ac:dyDescent="0.2">
      <c r="A2012" s="94">
        <v>8502306</v>
      </c>
      <c r="B2012" s="93" t="s">
        <v>1973</v>
      </c>
      <c r="C2012" s="144">
        <v>44</v>
      </c>
      <c r="D2012" s="93" t="s">
        <v>20</v>
      </c>
      <c r="E2012" s="93" t="s">
        <v>32</v>
      </c>
      <c r="F2012" s="93">
        <v>264.39999999999998</v>
      </c>
      <c r="G2012" s="93">
        <v>38.6</v>
      </c>
      <c r="H2012" s="93">
        <v>7386.68</v>
      </c>
      <c r="I2012" s="88">
        <f>VLOOKUP(D2012,'MHO-Analyse'!$C$2:$D$11,2,TRUE)</f>
        <v>190</v>
      </c>
      <c r="J2012" s="88">
        <f t="shared" si="31"/>
        <v>2.3222222222222224</v>
      </c>
    </row>
    <row r="2013" spans="1:10" x14ac:dyDescent="0.2">
      <c r="A2013" s="94">
        <v>8605262</v>
      </c>
      <c r="B2013" s="93" t="s">
        <v>1974</v>
      </c>
      <c r="C2013" s="144">
        <v>44</v>
      </c>
      <c r="D2013" s="93" t="s">
        <v>79</v>
      </c>
      <c r="E2013" s="93" t="s">
        <v>65</v>
      </c>
      <c r="F2013" s="93">
        <v>0.01</v>
      </c>
      <c r="G2013" s="93">
        <v>0</v>
      </c>
      <c r="H2013" s="93">
        <v>1.31</v>
      </c>
      <c r="I2013" s="88">
        <f>VLOOKUP(D2013,'MHO-Analyse'!$C$2:$D$11,2,TRUE)</f>
        <v>380</v>
      </c>
      <c r="J2013" s="88">
        <f t="shared" si="31"/>
        <v>4.6444444444444448</v>
      </c>
    </row>
    <row r="2014" spans="1:10" x14ac:dyDescent="0.2">
      <c r="A2014" s="94">
        <v>9201434</v>
      </c>
      <c r="B2014" s="93" t="s">
        <v>1975</v>
      </c>
      <c r="C2014" s="144">
        <v>44</v>
      </c>
      <c r="D2014" s="93" t="s">
        <v>16</v>
      </c>
      <c r="E2014" s="93" t="s">
        <v>59</v>
      </c>
      <c r="F2014" s="93">
        <v>20</v>
      </c>
      <c r="G2014" s="93">
        <v>12</v>
      </c>
      <c r="H2014" s="93">
        <v>173.4</v>
      </c>
      <c r="I2014" s="88">
        <f>VLOOKUP(D2014,'MHO-Analyse'!$C$2:$D$11,2,TRUE)</f>
        <v>304</v>
      </c>
      <c r="J2014" s="88">
        <f t="shared" si="31"/>
        <v>3.7155555555555555</v>
      </c>
    </row>
    <row r="2015" spans="1:10" x14ac:dyDescent="0.2">
      <c r="A2015" s="94">
        <v>9253385</v>
      </c>
      <c r="B2015" s="93" t="s">
        <v>1976</v>
      </c>
      <c r="C2015" s="144">
        <v>44</v>
      </c>
      <c r="D2015" s="93" t="s">
        <v>12</v>
      </c>
      <c r="E2015" s="93" t="s">
        <v>65</v>
      </c>
      <c r="F2015" s="93">
        <v>33</v>
      </c>
      <c r="G2015" s="93">
        <v>0.34</v>
      </c>
      <c r="H2015" s="93">
        <v>22.14</v>
      </c>
      <c r="I2015" s="88">
        <f>VLOOKUP(D2015,'MHO-Analyse'!$C$2:$D$11,2,TRUE)</f>
        <v>254.6</v>
      </c>
      <c r="J2015" s="88">
        <f t="shared" si="31"/>
        <v>3.1117777777777778</v>
      </c>
    </row>
    <row r="2016" spans="1:10" x14ac:dyDescent="0.2">
      <c r="A2016" s="94">
        <v>9253579</v>
      </c>
      <c r="B2016" s="93" t="s">
        <v>1977</v>
      </c>
      <c r="C2016" s="144">
        <v>44</v>
      </c>
      <c r="D2016" s="93" t="s">
        <v>12</v>
      </c>
      <c r="E2016" s="93" t="s">
        <v>32</v>
      </c>
      <c r="F2016" s="93">
        <v>0.98</v>
      </c>
      <c r="G2016" s="93">
        <v>1.66</v>
      </c>
      <c r="H2016" s="93">
        <v>95.57</v>
      </c>
      <c r="I2016" s="88">
        <f>VLOOKUP(D2016,'MHO-Analyse'!$C$2:$D$11,2,TRUE)</f>
        <v>254.6</v>
      </c>
      <c r="J2016" s="88">
        <f t="shared" si="31"/>
        <v>3.1117777777777778</v>
      </c>
    </row>
    <row r="2017" spans="1:10" x14ac:dyDescent="0.2">
      <c r="A2017" s="94">
        <v>9822713</v>
      </c>
      <c r="B2017" s="93" t="s">
        <v>1978</v>
      </c>
      <c r="C2017" s="144">
        <v>44</v>
      </c>
      <c r="D2017" s="93" t="s">
        <v>41</v>
      </c>
      <c r="E2017" s="93" t="s">
        <v>59</v>
      </c>
      <c r="F2017" s="93">
        <v>11.3</v>
      </c>
      <c r="G2017" s="93">
        <v>16</v>
      </c>
      <c r="H2017" s="93">
        <v>478.78</v>
      </c>
      <c r="I2017" s="88">
        <f>VLOOKUP(D2017,'MHO-Analyse'!$C$2:$D$11,2,TRUE)</f>
        <v>205.2</v>
      </c>
      <c r="J2017" s="88">
        <f t="shared" si="31"/>
        <v>2.508</v>
      </c>
    </row>
    <row r="2018" spans="1:10" x14ac:dyDescent="0.2">
      <c r="A2018" s="94">
        <v>1010536</v>
      </c>
      <c r="B2018" s="93" t="s">
        <v>1979</v>
      </c>
      <c r="C2018" s="144">
        <v>43</v>
      </c>
      <c r="D2018" s="93" t="s">
        <v>79</v>
      </c>
      <c r="E2018" s="93" t="s">
        <v>65</v>
      </c>
      <c r="F2018" s="93">
        <v>0.21</v>
      </c>
      <c r="G2018" s="93">
        <v>0.3</v>
      </c>
      <c r="H2018" s="93">
        <v>41.32</v>
      </c>
      <c r="I2018" s="88">
        <f>VLOOKUP(D2018,'MHO-Analyse'!$C$2:$D$11,2,TRUE)</f>
        <v>380</v>
      </c>
      <c r="J2018" s="88">
        <f t="shared" si="31"/>
        <v>4.5388888888888888</v>
      </c>
    </row>
    <row r="2019" spans="1:10" x14ac:dyDescent="0.2">
      <c r="A2019" s="94">
        <v>1151133</v>
      </c>
      <c r="B2019" s="93" t="s">
        <v>1980</v>
      </c>
      <c r="C2019" s="144">
        <v>43</v>
      </c>
      <c r="D2019" s="93" t="s">
        <v>9</v>
      </c>
      <c r="E2019" s="93" t="s">
        <v>32</v>
      </c>
      <c r="F2019" s="93">
        <v>116.93</v>
      </c>
      <c r="G2019" s="93">
        <v>41.5</v>
      </c>
      <c r="H2019" s="93">
        <v>809.48</v>
      </c>
      <c r="I2019" s="88">
        <f>VLOOKUP(D2019,'MHO-Analyse'!$C$2:$D$11,2,TRUE)</f>
        <v>380</v>
      </c>
      <c r="J2019" s="88">
        <f t="shared" si="31"/>
        <v>4.5388888888888888</v>
      </c>
    </row>
    <row r="2020" spans="1:10" x14ac:dyDescent="0.2">
      <c r="A2020" s="94">
        <v>1251779</v>
      </c>
      <c r="B2020" s="93" t="s">
        <v>1981</v>
      </c>
      <c r="C2020" s="144">
        <v>43</v>
      </c>
      <c r="D2020" s="93" t="s">
        <v>79</v>
      </c>
      <c r="E2020" s="93" t="s">
        <v>65</v>
      </c>
      <c r="F2020" s="93">
        <v>0.36</v>
      </c>
      <c r="G2020" s="93">
        <v>0.36</v>
      </c>
      <c r="H2020" s="93">
        <v>33.19</v>
      </c>
      <c r="I2020" s="88">
        <f>VLOOKUP(D2020,'MHO-Analyse'!$C$2:$D$11,2,TRUE)</f>
        <v>380</v>
      </c>
      <c r="J2020" s="88">
        <f t="shared" si="31"/>
        <v>4.5388888888888888</v>
      </c>
    </row>
    <row r="2021" spans="1:10" x14ac:dyDescent="0.2">
      <c r="A2021" s="94">
        <v>2041015</v>
      </c>
      <c r="B2021" s="93" t="s">
        <v>1982</v>
      </c>
      <c r="C2021" s="144">
        <v>43</v>
      </c>
      <c r="D2021" s="93" t="s">
        <v>16</v>
      </c>
      <c r="E2021" s="93" t="s">
        <v>65</v>
      </c>
      <c r="F2021" s="93">
        <v>3.2</v>
      </c>
      <c r="G2021" s="93">
        <v>16.32</v>
      </c>
      <c r="H2021" s="93">
        <v>1140.43</v>
      </c>
      <c r="I2021" s="88">
        <f>VLOOKUP(D2021,'MHO-Analyse'!$C$2:$D$11,2,TRUE)</f>
        <v>304</v>
      </c>
      <c r="J2021" s="88">
        <f t="shared" si="31"/>
        <v>3.6311111111111112</v>
      </c>
    </row>
    <row r="2022" spans="1:10" x14ac:dyDescent="0.2">
      <c r="A2022" s="94">
        <v>2043213</v>
      </c>
      <c r="B2022" s="93" t="s">
        <v>1983</v>
      </c>
      <c r="C2022" s="144">
        <v>43</v>
      </c>
      <c r="D2022" s="93" t="s">
        <v>16</v>
      </c>
      <c r="E2022" s="93" t="s">
        <v>59</v>
      </c>
      <c r="F2022" s="93">
        <v>42.63</v>
      </c>
      <c r="G2022" s="93">
        <v>27</v>
      </c>
      <c r="H2022" s="93">
        <v>1711.74</v>
      </c>
      <c r="I2022" s="88">
        <f>VLOOKUP(D2022,'MHO-Analyse'!$C$2:$D$11,2,TRUE)</f>
        <v>304</v>
      </c>
      <c r="J2022" s="88">
        <f t="shared" si="31"/>
        <v>3.6311111111111112</v>
      </c>
    </row>
    <row r="2023" spans="1:10" x14ac:dyDescent="0.2">
      <c r="A2023" s="94">
        <v>2070073</v>
      </c>
      <c r="B2023" s="93" t="s">
        <v>1984</v>
      </c>
      <c r="C2023" s="144">
        <v>43</v>
      </c>
      <c r="D2023" s="93" t="s">
        <v>9</v>
      </c>
      <c r="E2023" s="93" t="s">
        <v>65</v>
      </c>
      <c r="F2023" s="93">
        <v>0.32</v>
      </c>
      <c r="G2023" s="93">
        <v>0.95</v>
      </c>
      <c r="H2023" s="93">
        <v>428.33</v>
      </c>
      <c r="I2023" s="88">
        <f>VLOOKUP(D2023,'MHO-Analyse'!$C$2:$D$11,2,TRUE)</f>
        <v>380</v>
      </c>
      <c r="J2023" s="88">
        <f t="shared" si="31"/>
        <v>4.5388888888888888</v>
      </c>
    </row>
    <row r="2024" spans="1:10" x14ac:dyDescent="0.2">
      <c r="A2024" s="94">
        <v>3025881</v>
      </c>
      <c r="B2024" s="93" t="s">
        <v>1985</v>
      </c>
      <c r="C2024" s="144">
        <v>43</v>
      </c>
      <c r="D2024" s="93" t="s">
        <v>41</v>
      </c>
      <c r="E2024" s="93" t="s">
        <v>65</v>
      </c>
      <c r="F2024" s="93">
        <v>4.5</v>
      </c>
      <c r="G2024" s="93">
        <v>0.28000000000000003</v>
      </c>
      <c r="H2024" s="93">
        <v>155.99</v>
      </c>
      <c r="I2024" s="88">
        <f>VLOOKUP(D2024,'MHO-Analyse'!$C$2:$D$11,2,TRUE)</f>
        <v>205.2</v>
      </c>
      <c r="J2024" s="88">
        <f t="shared" si="31"/>
        <v>2.4510000000000001</v>
      </c>
    </row>
    <row r="2025" spans="1:10" x14ac:dyDescent="0.2">
      <c r="A2025" s="94">
        <v>3227314</v>
      </c>
      <c r="B2025" s="93" t="s">
        <v>1986</v>
      </c>
      <c r="C2025" s="144">
        <v>43</v>
      </c>
      <c r="D2025" s="93" t="s">
        <v>16</v>
      </c>
      <c r="E2025" s="93" t="s">
        <v>65</v>
      </c>
      <c r="F2025" s="93">
        <v>17.5</v>
      </c>
      <c r="G2025" s="93">
        <v>0.14000000000000001</v>
      </c>
      <c r="H2025" s="93">
        <v>788.67</v>
      </c>
      <c r="I2025" s="88">
        <f>VLOOKUP(D2025,'MHO-Analyse'!$C$2:$D$11,2,TRUE)</f>
        <v>304</v>
      </c>
      <c r="J2025" s="88">
        <f t="shared" si="31"/>
        <v>3.6311111111111112</v>
      </c>
    </row>
    <row r="2026" spans="1:10" x14ac:dyDescent="0.2">
      <c r="A2026" s="94">
        <v>3395006</v>
      </c>
      <c r="B2026" s="93" t="s">
        <v>1987</v>
      </c>
      <c r="C2026" s="144">
        <v>43</v>
      </c>
      <c r="D2026" s="93" t="s">
        <v>20</v>
      </c>
      <c r="E2026" s="93" t="s">
        <v>32</v>
      </c>
      <c r="F2026" s="93">
        <v>11.13</v>
      </c>
      <c r="G2026" s="93">
        <v>1.02</v>
      </c>
      <c r="H2026" s="93">
        <v>1190.1600000000001</v>
      </c>
      <c r="I2026" s="88">
        <f>VLOOKUP(D2026,'MHO-Analyse'!$C$2:$D$11,2,TRUE)</f>
        <v>190</v>
      </c>
      <c r="J2026" s="88">
        <f t="shared" si="31"/>
        <v>2.2694444444444444</v>
      </c>
    </row>
    <row r="2027" spans="1:10" x14ac:dyDescent="0.2">
      <c r="A2027" s="94">
        <v>3401882</v>
      </c>
      <c r="B2027" s="93" t="s">
        <v>1988</v>
      </c>
      <c r="C2027" s="144">
        <v>43</v>
      </c>
      <c r="D2027" s="93" t="s">
        <v>20</v>
      </c>
      <c r="E2027" s="93" t="s">
        <v>59</v>
      </c>
      <c r="F2027" s="93">
        <v>40</v>
      </c>
      <c r="G2027" s="93">
        <v>3.6</v>
      </c>
      <c r="H2027" s="93">
        <v>2478.89</v>
      </c>
      <c r="I2027" s="88">
        <f>VLOOKUP(D2027,'MHO-Analyse'!$C$2:$D$11,2,TRUE)</f>
        <v>190</v>
      </c>
      <c r="J2027" s="88">
        <f t="shared" si="31"/>
        <v>2.2694444444444444</v>
      </c>
    </row>
    <row r="2028" spans="1:10" x14ac:dyDescent="0.2">
      <c r="A2028" s="94">
        <v>5521319</v>
      </c>
      <c r="B2028" s="93" t="s">
        <v>1989</v>
      </c>
      <c r="C2028" s="144">
        <v>43</v>
      </c>
      <c r="D2028" s="93" t="s">
        <v>79</v>
      </c>
      <c r="E2028" s="93" t="s">
        <v>32</v>
      </c>
      <c r="F2028" s="93">
        <v>4.7</v>
      </c>
      <c r="G2028" s="93">
        <v>12.9</v>
      </c>
      <c r="H2028" s="93">
        <v>539.27</v>
      </c>
      <c r="I2028" s="88">
        <f>VLOOKUP(D2028,'MHO-Analyse'!$C$2:$D$11,2,TRUE)</f>
        <v>380</v>
      </c>
      <c r="J2028" s="88">
        <f t="shared" si="31"/>
        <v>4.5388888888888888</v>
      </c>
    </row>
    <row r="2029" spans="1:10" x14ac:dyDescent="0.2">
      <c r="A2029" s="94">
        <v>5551543</v>
      </c>
      <c r="B2029" s="93" t="s">
        <v>1990</v>
      </c>
      <c r="C2029" s="144">
        <v>43</v>
      </c>
      <c r="D2029" s="93" t="s">
        <v>79</v>
      </c>
      <c r="E2029" s="93" t="s">
        <v>32</v>
      </c>
      <c r="F2029" s="93">
        <v>0.84</v>
      </c>
      <c r="G2029" s="93">
        <v>4.7</v>
      </c>
      <c r="H2029" s="93">
        <v>1682.95</v>
      </c>
      <c r="I2029" s="88">
        <f>VLOOKUP(D2029,'MHO-Analyse'!$C$2:$D$11,2,TRUE)</f>
        <v>380</v>
      </c>
      <c r="J2029" s="88">
        <f t="shared" si="31"/>
        <v>4.5388888888888888</v>
      </c>
    </row>
    <row r="2030" spans="1:10" x14ac:dyDescent="0.2">
      <c r="A2030" s="94">
        <v>5577718</v>
      </c>
      <c r="B2030" s="93" t="s">
        <v>625</v>
      </c>
      <c r="C2030" s="144">
        <v>43</v>
      </c>
      <c r="D2030" s="93" t="s">
        <v>16</v>
      </c>
      <c r="E2030" s="93" t="s">
        <v>59</v>
      </c>
      <c r="F2030" s="93">
        <v>55</v>
      </c>
      <c r="G2030" s="93">
        <v>33.200000000000003</v>
      </c>
      <c r="H2030" s="93">
        <v>8706.82</v>
      </c>
      <c r="I2030" s="88">
        <f>VLOOKUP(D2030,'MHO-Analyse'!$C$2:$D$11,2,TRUE)</f>
        <v>304</v>
      </c>
      <c r="J2030" s="88">
        <f t="shared" si="31"/>
        <v>3.6311111111111112</v>
      </c>
    </row>
    <row r="2031" spans="1:10" x14ac:dyDescent="0.2">
      <c r="A2031" s="94">
        <v>6006007</v>
      </c>
      <c r="B2031" s="93" t="s">
        <v>1991</v>
      </c>
      <c r="C2031" s="144">
        <v>43</v>
      </c>
      <c r="D2031" s="93" t="s">
        <v>20</v>
      </c>
      <c r="E2031" s="93" t="s">
        <v>59</v>
      </c>
      <c r="F2031" s="93">
        <v>75.099999999999994</v>
      </c>
      <c r="G2031" s="93">
        <v>14.55</v>
      </c>
      <c r="H2031" s="93">
        <v>2340.59</v>
      </c>
      <c r="I2031" s="88">
        <f>VLOOKUP(D2031,'MHO-Analyse'!$C$2:$D$11,2,TRUE)</f>
        <v>190</v>
      </c>
      <c r="J2031" s="88">
        <f t="shared" si="31"/>
        <v>2.2694444444444444</v>
      </c>
    </row>
    <row r="2032" spans="1:10" x14ac:dyDescent="0.2">
      <c r="A2032" s="94">
        <v>6169025</v>
      </c>
      <c r="B2032" s="93" t="s">
        <v>1992</v>
      </c>
      <c r="C2032" s="144">
        <v>43</v>
      </c>
      <c r="D2032" s="93" t="s">
        <v>82</v>
      </c>
      <c r="E2032" s="93" t="s">
        <v>65</v>
      </c>
      <c r="F2032" s="93">
        <v>14.85</v>
      </c>
      <c r="G2032" s="93">
        <v>7.44</v>
      </c>
      <c r="H2032" s="93">
        <v>275.77999999999997</v>
      </c>
      <c r="I2032" s="88">
        <f>VLOOKUP(D2032,'MHO-Analyse'!$C$2:$D$11,2,TRUE)</f>
        <v>228</v>
      </c>
      <c r="J2032" s="88">
        <f t="shared" si="31"/>
        <v>2.7233333333333332</v>
      </c>
    </row>
    <row r="2033" spans="1:10" x14ac:dyDescent="0.2">
      <c r="A2033" s="94">
        <v>7010802</v>
      </c>
      <c r="B2033" s="93" t="s">
        <v>1993</v>
      </c>
      <c r="C2033" s="144">
        <v>43</v>
      </c>
      <c r="D2033" s="93" t="s">
        <v>82</v>
      </c>
      <c r="E2033" s="93" t="s">
        <v>59</v>
      </c>
      <c r="F2033" s="93">
        <v>135.79</v>
      </c>
      <c r="G2033" s="93">
        <v>21</v>
      </c>
      <c r="H2033" s="93">
        <v>1695.96</v>
      </c>
      <c r="I2033" s="88">
        <f>VLOOKUP(D2033,'MHO-Analyse'!$C$2:$D$11,2,TRUE)</f>
        <v>228</v>
      </c>
      <c r="J2033" s="88">
        <f t="shared" si="31"/>
        <v>2.7233333333333332</v>
      </c>
    </row>
    <row r="2034" spans="1:10" x14ac:dyDescent="0.2">
      <c r="A2034" s="94">
        <v>7011436</v>
      </c>
      <c r="B2034" s="93" t="s">
        <v>1994</v>
      </c>
      <c r="C2034" s="144">
        <v>43</v>
      </c>
      <c r="D2034" s="93" t="s">
        <v>82</v>
      </c>
      <c r="E2034" s="93" t="s">
        <v>59</v>
      </c>
      <c r="F2034" s="93">
        <v>142.5</v>
      </c>
      <c r="G2034" s="93">
        <v>15</v>
      </c>
      <c r="H2034" s="93">
        <v>1626.36</v>
      </c>
      <c r="I2034" s="88">
        <f>VLOOKUP(D2034,'MHO-Analyse'!$C$2:$D$11,2,TRUE)</f>
        <v>228</v>
      </c>
      <c r="J2034" s="88">
        <f t="shared" si="31"/>
        <v>2.7233333333333332</v>
      </c>
    </row>
    <row r="2035" spans="1:10" x14ac:dyDescent="0.2">
      <c r="A2035" s="94">
        <v>9253624</v>
      </c>
      <c r="B2035" s="93" t="s">
        <v>1995</v>
      </c>
      <c r="C2035" s="144">
        <v>43</v>
      </c>
      <c r="D2035" s="93" t="s">
        <v>12</v>
      </c>
      <c r="E2035" s="93" t="s">
        <v>59</v>
      </c>
      <c r="F2035" s="93">
        <v>0.52</v>
      </c>
      <c r="G2035" s="93">
        <v>1.36</v>
      </c>
      <c r="H2035" s="93">
        <v>44.4</v>
      </c>
      <c r="I2035" s="88">
        <f>VLOOKUP(D2035,'MHO-Analyse'!$C$2:$D$11,2,TRUE)</f>
        <v>254.6</v>
      </c>
      <c r="J2035" s="88">
        <f t="shared" si="31"/>
        <v>3.0410555555555554</v>
      </c>
    </row>
    <row r="2036" spans="1:10" x14ac:dyDescent="0.2">
      <c r="A2036" s="94">
        <v>9254957</v>
      </c>
      <c r="B2036" s="93" t="s">
        <v>1996</v>
      </c>
      <c r="C2036" s="144">
        <v>43</v>
      </c>
      <c r="D2036" s="93" t="s">
        <v>12</v>
      </c>
      <c r="E2036" s="93" t="s">
        <v>65</v>
      </c>
      <c r="F2036" s="93">
        <v>0.1</v>
      </c>
      <c r="G2036" s="93">
        <v>0.4</v>
      </c>
      <c r="H2036" s="93">
        <v>76.709999999999994</v>
      </c>
      <c r="I2036" s="88">
        <f>VLOOKUP(D2036,'MHO-Analyse'!$C$2:$D$11,2,TRUE)</f>
        <v>254.6</v>
      </c>
      <c r="J2036" s="88">
        <f t="shared" si="31"/>
        <v>3.0410555555555554</v>
      </c>
    </row>
    <row r="2037" spans="1:10" x14ac:dyDescent="0.2">
      <c r="A2037" s="94">
        <v>9254959</v>
      </c>
      <c r="B2037" s="93" t="s">
        <v>1997</v>
      </c>
      <c r="C2037" s="144">
        <v>43</v>
      </c>
      <c r="D2037" s="93" t="s">
        <v>12</v>
      </c>
      <c r="E2037" s="93" t="s">
        <v>65</v>
      </c>
      <c r="F2037" s="93">
        <v>0.1</v>
      </c>
      <c r="G2037" s="93">
        <v>0.4</v>
      </c>
      <c r="H2037" s="93">
        <v>76.709999999999994</v>
      </c>
      <c r="I2037" s="88">
        <f>VLOOKUP(D2037,'MHO-Analyse'!$C$2:$D$11,2,TRUE)</f>
        <v>254.6</v>
      </c>
      <c r="J2037" s="88">
        <f t="shared" si="31"/>
        <v>3.0410555555555554</v>
      </c>
    </row>
    <row r="2038" spans="1:10" x14ac:dyDescent="0.2">
      <c r="A2038" s="94">
        <v>9720064</v>
      </c>
      <c r="B2038" s="93" t="s">
        <v>1998</v>
      </c>
      <c r="C2038" s="144">
        <v>43</v>
      </c>
      <c r="D2038" s="93" t="s">
        <v>9</v>
      </c>
      <c r="E2038" s="93" t="s">
        <v>65</v>
      </c>
      <c r="F2038" s="93">
        <v>25.52</v>
      </c>
      <c r="G2038" s="93">
        <v>2.2799999999999998</v>
      </c>
      <c r="H2038" s="93">
        <v>108.78</v>
      </c>
      <c r="I2038" s="88">
        <f>VLOOKUP(D2038,'MHO-Analyse'!$C$2:$D$11,2,TRUE)</f>
        <v>380</v>
      </c>
      <c r="J2038" s="88">
        <f t="shared" si="31"/>
        <v>4.5388888888888888</v>
      </c>
    </row>
    <row r="2039" spans="1:10" x14ac:dyDescent="0.2">
      <c r="A2039" s="94">
        <v>9822728</v>
      </c>
      <c r="B2039" s="93" t="s">
        <v>1999</v>
      </c>
      <c r="C2039" s="144">
        <v>43</v>
      </c>
      <c r="D2039" s="93" t="s">
        <v>16</v>
      </c>
      <c r="E2039" s="93" t="s">
        <v>65</v>
      </c>
      <c r="F2039" s="93">
        <v>1.6</v>
      </c>
      <c r="G2039" s="93">
        <v>0.03</v>
      </c>
      <c r="H2039" s="93">
        <v>11.6</v>
      </c>
      <c r="I2039" s="88">
        <f>VLOOKUP(D2039,'MHO-Analyse'!$C$2:$D$11,2,TRUE)</f>
        <v>304</v>
      </c>
      <c r="J2039" s="88">
        <f t="shared" si="31"/>
        <v>3.6311111111111112</v>
      </c>
    </row>
    <row r="2040" spans="1:10" x14ac:dyDescent="0.2">
      <c r="A2040" s="94">
        <v>9822762</v>
      </c>
      <c r="B2040" s="93" t="s">
        <v>2000</v>
      </c>
      <c r="C2040" s="144">
        <v>43</v>
      </c>
      <c r="D2040" s="93" t="s">
        <v>16</v>
      </c>
      <c r="E2040" s="93" t="s">
        <v>59</v>
      </c>
      <c r="F2040" s="93">
        <v>21.6</v>
      </c>
      <c r="G2040" s="93">
        <v>24.99</v>
      </c>
      <c r="H2040" s="93">
        <v>189.52</v>
      </c>
      <c r="I2040" s="88">
        <f>VLOOKUP(D2040,'MHO-Analyse'!$C$2:$D$11,2,TRUE)</f>
        <v>304</v>
      </c>
      <c r="J2040" s="88">
        <f t="shared" si="31"/>
        <v>3.6311111111111112</v>
      </c>
    </row>
    <row r="2041" spans="1:10" x14ac:dyDescent="0.2">
      <c r="A2041" s="94">
        <v>9846428</v>
      </c>
      <c r="B2041" s="93" t="s">
        <v>2001</v>
      </c>
      <c r="C2041" s="144">
        <v>43</v>
      </c>
      <c r="D2041" s="93" t="s">
        <v>20</v>
      </c>
      <c r="E2041" s="93" t="s">
        <v>65</v>
      </c>
      <c r="F2041" s="93">
        <v>0.78</v>
      </c>
      <c r="G2041" s="93">
        <v>0.05</v>
      </c>
      <c r="H2041" s="93">
        <v>32.25</v>
      </c>
      <c r="I2041" s="88">
        <f>VLOOKUP(D2041,'MHO-Analyse'!$C$2:$D$11,2,TRUE)</f>
        <v>190</v>
      </c>
      <c r="J2041" s="88">
        <f t="shared" si="31"/>
        <v>2.2694444444444444</v>
      </c>
    </row>
    <row r="2042" spans="1:10" x14ac:dyDescent="0.2">
      <c r="A2042" s="94">
        <v>1011085</v>
      </c>
      <c r="B2042" s="93" t="s">
        <v>2002</v>
      </c>
      <c r="C2042" s="144">
        <v>42</v>
      </c>
      <c r="D2042" s="93" t="s">
        <v>79</v>
      </c>
      <c r="E2042" s="93" t="s">
        <v>65</v>
      </c>
      <c r="F2042" s="93">
        <v>1.32</v>
      </c>
      <c r="G2042" s="93">
        <v>1.05</v>
      </c>
      <c r="H2042" s="93">
        <v>31.17</v>
      </c>
      <c r="I2042" s="88">
        <f>VLOOKUP(D2042,'MHO-Analyse'!$C$2:$D$11,2,TRUE)</f>
        <v>380</v>
      </c>
      <c r="J2042" s="88">
        <f t="shared" si="31"/>
        <v>4.4333333333333336</v>
      </c>
    </row>
    <row r="2043" spans="1:10" x14ac:dyDescent="0.2">
      <c r="A2043" s="94">
        <v>1065026</v>
      </c>
      <c r="B2043" s="93" t="s">
        <v>2003</v>
      </c>
      <c r="C2043" s="144">
        <v>42</v>
      </c>
      <c r="D2043" s="93" t="s">
        <v>16</v>
      </c>
      <c r="E2043" s="93" t="s">
        <v>59</v>
      </c>
      <c r="F2043" s="93">
        <v>0.65</v>
      </c>
      <c r="G2043" s="93">
        <v>0.45</v>
      </c>
      <c r="H2043" s="93">
        <v>81.88</v>
      </c>
      <c r="I2043" s="88">
        <f>VLOOKUP(D2043,'MHO-Analyse'!$C$2:$D$11,2,TRUE)</f>
        <v>304</v>
      </c>
      <c r="J2043" s="88">
        <f t="shared" si="31"/>
        <v>3.5466666666666669</v>
      </c>
    </row>
    <row r="2044" spans="1:10" x14ac:dyDescent="0.2">
      <c r="A2044" s="94">
        <v>1251179</v>
      </c>
      <c r="B2044" s="93" t="s">
        <v>2004</v>
      </c>
      <c r="C2044" s="144">
        <v>42</v>
      </c>
      <c r="D2044" s="93" t="s">
        <v>79</v>
      </c>
      <c r="E2044" s="93" t="s">
        <v>65</v>
      </c>
      <c r="F2044" s="93">
        <v>0.38</v>
      </c>
      <c r="G2044" s="93">
        <v>2</v>
      </c>
      <c r="H2044" s="93">
        <v>40.880000000000003</v>
      </c>
      <c r="I2044" s="88">
        <f>VLOOKUP(D2044,'MHO-Analyse'!$C$2:$D$11,2,TRUE)</f>
        <v>380</v>
      </c>
      <c r="J2044" s="88">
        <f t="shared" si="31"/>
        <v>4.4333333333333336</v>
      </c>
    </row>
    <row r="2045" spans="1:10" x14ac:dyDescent="0.2">
      <c r="A2045" s="94">
        <v>2472026</v>
      </c>
      <c r="B2045" s="93" t="s">
        <v>2005</v>
      </c>
      <c r="C2045" s="144">
        <v>42</v>
      </c>
      <c r="D2045" s="93" t="s">
        <v>20</v>
      </c>
      <c r="E2045" s="93" t="s">
        <v>59</v>
      </c>
      <c r="F2045" s="93">
        <v>3.5</v>
      </c>
      <c r="G2045" s="93">
        <v>0.63</v>
      </c>
      <c r="H2045" s="93">
        <v>36.72</v>
      </c>
      <c r="I2045" s="88">
        <f>VLOOKUP(D2045,'MHO-Analyse'!$C$2:$D$11,2,TRUE)</f>
        <v>190</v>
      </c>
      <c r="J2045" s="88">
        <f t="shared" si="31"/>
        <v>2.2166666666666668</v>
      </c>
    </row>
    <row r="2046" spans="1:10" x14ac:dyDescent="0.2">
      <c r="A2046" s="94">
        <v>3022066</v>
      </c>
      <c r="B2046" s="93" t="s">
        <v>2006</v>
      </c>
      <c r="C2046" s="144">
        <v>42</v>
      </c>
      <c r="D2046" s="93" t="s">
        <v>16</v>
      </c>
      <c r="E2046" s="93" t="s">
        <v>59</v>
      </c>
      <c r="F2046" s="93">
        <v>14.5</v>
      </c>
      <c r="G2046" s="93">
        <v>2.1</v>
      </c>
      <c r="H2046" s="93">
        <v>179.1</v>
      </c>
      <c r="I2046" s="88">
        <f>VLOOKUP(D2046,'MHO-Analyse'!$C$2:$D$11,2,TRUE)</f>
        <v>304</v>
      </c>
      <c r="J2046" s="88">
        <f t="shared" si="31"/>
        <v>3.5466666666666669</v>
      </c>
    </row>
    <row r="2047" spans="1:10" x14ac:dyDescent="0.2">
      <c r="A2047" s="94">
        <v>3080362</v>
      </c>
      <c r="B2047" s="93" t="s">
        <v>2007</v>
      </c>
      <c r="C2047" s="144">
        <v>42</v>
      </c>
      <c r="D2047" s="93" t="s">
        <v>41</v>
      </c>
      <c r="E2047" s="93" t="s">
        <v>65</v>
      </c>
      <c r="F2047" s="93">
        <v>56.07</v>
      </c>
      <c r="G2047" s="93">
        <v>2.06</v>
      </c>
      <c r="H2047" s="93">
        <v>481.35</v>
      </c>
      <c r="I2047" s="88">
        <f>VLOOKUP(D2047,'MHO-Analyse'!$C$2:$D$11,2,TRUE)</f>
        <v>205.2</v>
      </c>
      <c r="J2047" s="88">
        <f t="shared" si="31"/>
        <v>2.3939999999999997</v>
      </c>
    </row>
    <row r="2048" spans="1:10" x14ac:dyDescent="0.2">
      <c r="A2048" s="94">
        <v>3100654</v>
      </c>
      <c r="B2048" s="93" t="s">
        <v>2008</v>
      </c>
      <c r="C2048" s="144">
        <v>42</v>
      </c>
      <c r="D2048" s="93" t="s">
        <v>41</v>
      </c>
      <c r="E2048" s="93" t="s">
        <v>65</v>
      </c>
      <c r="F2048" s="93">
        <v>50</v>
      </c>
      <c r="G2048" s="93">
        <v>1.4</v>
      </c>
      <c r="H2048" s="93">
        <v>260.22000000000003</v>
      </c>
      <c r="I2048" s="88">
        <f>VLOOKUP(D2048,'MHO-Analyse'!$C$2:$D$11,2,TRUE)</f>
        <v>205.2</v>
      </c>
      <c r="J2048" s="88">
        <f t="shared" si="31"/>
        <v>2.3939999999999997</v>
      </c>
    </row>
    <row r="2049" spans="1:10" x14ac:dyDescent="0.2">
      <c r="A2049" s="94">
        <v>3402356</v>
      </c>
      <c r="B2049" s="93" t="s">
        <v>2009</v>
      </c>
      <c r="C2049" s="144">
        <v>42</v>
      </c>
      <c r="D2049" s="93" t="s">
        <v>82</v>
      </c>
      <c r="E2049" s="93" t="s">
        <v>65</v>
      </c>
      <c r="F2049" s="93">
        <v>0.34</v>
      </c>
      <c r="G2049" s="93">
        <v>0.05</v>
      </c>
      <c r="H2049" s="93">
        <v>85.99</v>
      </c>
      <c r="I2049" s="88">
        <f>VLOOKUP(D2049,'MHO-Analyse'!$C$2:$D$11,2,TRUE)</f>
        <v>228</v>
      </c>
      <c r="J2049" s="88">
        <f t="shared" si="31"/>
        <v>2.66</v>
      </c>
    </row>
    <row r="2050" spans="1:10" x14ac:dyDescent="0.2">
      <c r="A2050" s="94">
        <v>3403922</v>
      </c>
      <c r="B2050" s="93" t="s">
        <v>2010</v>
      </c>
      <c r="C2050" s="144">
        <v>42</v>
      </c>
      <c r="D2050" s="93" t="s">
        <v>20</v>
      </c>
      <c r="E2050" s="93" t="s">
        <v>65</v>
      </c>
      <c r="F2050" s="93">
        <v>3.25</v>
      </c>
      <c r="G2050" s="93">
        <v>0.21</v>
      </c>
      <c r="H2050" s="93">
        <v>71.5</v>
      </c>
      <c r="I2050" s="88">
        <f>VLOOKUP(D2050,'MHO-Analyse'!$C$2:$D$11,2,TRUE)</f>
        <v>190</v>
      </c>
      <c r="J2050" s="88">
        <f t="shared" ref="J2050:J2113" si="32">(C2050*I2050)/3600</f>
        <v>2.2166666666666668</v>
      </c>
    </row>
    <row r="2051" spans="1:10" x14ac:dyDescent="0.2">
      <c r="A2051" s="94">
        <v>4202893</v>
      </c>
      <c r="B2051" s="93" t="s">
        <v>2011</v>
      </c>
      <c r="C2051" s="144">
        <v>42</v>
      </c>
      <c r="D2051" s="93" t="s">
        <v>41</v>
      </c>
      <c r="E2051" s="93" t="s">
        <v>65</v>
      </c>
      <c r="F2051" s="93">
        <v>2.2999999999999998</v>
      </c>
      <c r="G2051" s="93">
        <v>7.5</v>
      </c>
      <c r="H2051" s="93">
        <v>5083.6499999999996</v>
      </c>
      <c r="I2051" s="88">
        <f>VLOOKUP(D2051,'MHO-Analyse'!$C$2:$D$11,2,TRUE)</f>
        <v>205.2</v>
      </c>
      <c r="J2051" s="88">
        <f t="shared" si="32"/>
        <v>2.3939999999999997</v>
      </c>
    </row>
    <row r="2052" spans="1:10" x14ac:dyDescent="0.2">
      <c r="A2052" s="94">
        <v>5110136</v>
      </c>
      <c r="B2052" s="93" t="s">
        <v>2012</v>
      </c>
      <c r="C2052" s="144">
        <v>42</v>
      </c>
      <c r="D2052" s="93" t="s">
        <v>20</v>
      </c>
      <c r="E2052" s="93" t="s">
        <v>65</v>
      </c>
      <c r="F2052" s="93">
        <v>0.01</v>
      </c>
      <c r="G2052" s="93">
        <v>0.02</v>
      </c>
      <c r="H2052" s="93">
        <v>18.940000000000001</v>
      </c>
      <c r="I2052" s="88">
        <f>VLOOKUP(D2052,'MHO-Analyse'!$C$2:$D$11,2,TRUE)</f>
        <v>190</v>
      </c>
      <c r="J2052" s="88">
        <f t="shared" si="32"/>
        <v>2.2166666666666668</v>
      </c>
    </row>
    <row r="2053" spans="1:10" x14ac:dyDescent="0.2">
      <c r="A2053" s="94">
        <v>5121527</v>
      </c>
      <c r="B2053" s="93" t="s">
        <v>2013</v>
      </c>
      <c r="C2053" s="144">
        <v>42</v>
      </c>
      <c r="D2053" s="93" t="s">
        <v>20</v>
      </c>
      <c r="E2053" s="93" t="s">
        <v>59</v>
      </c>
      <c r="F2053" s="93">
        <v>2.98</v>
      </c>
      <c r="G2053" s="93">
        <v>0.3</v>
      </c>
      <c r="H2053" s="93">
        <v>34.31</v>
      </c>
      <c r="I2053" s="88">
        <f>VLOOKUP(D2053,'MHO-Analyse'!$C$2:$D$11,2,TRUE)</f>
        <v>190</v>
      </c>
      <c r="J2053" s="88">
        <f t="shared" si="32"/>
        <v>2.2166666666666668</v>
      </c>
    </row>
    <row r="2054" spans="1:10" x14ac:dyDescent="0.2">
      <c r="A2054" s="94">
        <v>5635519</v>
      </c>
      <c r="B2054" s="93" t="s">
        <v>2014</v>
      </c>
      <c r="C2054" s="144">
        <v>42</v>
      </c>
      <c r="D2054" s="93" t="s">
        <v>16</v>
      </c>
      <c r="E2054" s="93" t="s">
        <v>59</v>
      </c>
      <c r="F2054" s="93">
        <v>19.170000000000002</v>
      </c>
      <c r="G2054" s="93">
        <v>13.72</v>
      </c>
      <c r="H2054" s="93">
        <v>3230.85</v>
      </c>
      <c r="I2054" s="88">
        <f>VLOOKUP(D2054,'MHO-Analyse'!$C$2:$D$11,2,TRUE)</f>
        <v>304</v>
      </c>
      <c r="J2054" s="88">
        <f t="shared" si="32"/>
        <v>3.5466666666666669</v>
      </c>
    </row>
    <row r="2055" spans="1:10" x14ac:dyDescent="0.2">
      <c r="A2055" s="94">
        <v>6044143</v>
      </c>
      <c r="B2055" s="93" t="s">
        <v>2015</v>
      </c>
      <c r="C2055" s="144">
        <v>42</v>
      </c>
      <c r="D2055" s="93" t="s">
        <v>20</v>
      </c>
      <c r="E2055" s="93" t="s">
        <v>65</v>
      </c>
      <c r="F2055" s="93">
        <v>252</v>
      </c>
      <c r="G2055" s="93">
        <v>27</v>
      </c>
      <c r="H2055" s="93">
        <v>1114.74</v>
      </c>
      <c r="I2055" s="88">
        <f>VLOOKUP(D2055,'MHO-Analyse'!$C$2:$D$11,2,TRUE)</f>
        <v>190</v>
      </c>
      <c r="J2055" s="88">
        <f t="shared" si="32"/>
        <v>2.2166666666666668</v>
      </c>
    </row>
    <row r="2056" spans="1:10" x14ac:dyDescent="0.2">
      <c r="A2056" s="94">
        <v>6169078</v>
      </c>
      <c r="B2056" s="93" t="s">
        <v>2016</v>
      </c>
      <c r="C2056" s="144">
        <v>42</v>
      </c>
      <c r="D2056" s="93" t="s">
        <v>82</v>
      </c>
      <c r="E2056" s="93" t="s">
        <v>59</v>
      </c>
      <c r="F2056" s="93">
        <v>40.68</v>
      </c>
      <c r="G2056" s="93">
        <v>9.6999999999999993</v>
      </c>
      <c r="H2056" s="93">
        <v>1388.03</v>
      </c>
      <c r="I2056" s="88">
        <f>VLOOKUP(D2056,'MHO-Analyse'!$C$2:$D$11,2,TRUE)</f>
        <v>228</v>
      </c>
      <c r="J2056" s="88">
        <f t="shared" si="32"/>
        <v>2.66</v>
      </c>
    </row>
    <row r="2057" spans="1:10" x14ac:dyDescent="0.2">
      <c r="A2057" s="94">
        <v>8551791</v>
      </c>
      <c r="B2057" s="93" t="s">
        <v>2017</v>
      </c>
      <c r="C2057" s="144">
        <v>42</v>
      </c>
      <c r="D2057" s="93" t="s">
        <v>79</v>
      </c>
      <c r="E2057" s="93" t="s">
        <v>59</v>
      </c>
      <c r="F2057" s="93">
        <v>3.3</v>
      </c>
      <c r="G2057" s="93">
        <v>1.9</v>
      </c>
      <c r="H2057" s="93">
        <v>750.44</v>
      </c>
      <c r="I2057" s="88">
        <f>VLOOKUP(D2057,'MHO-Analyse'!$C$2:$D$11,2,TRUE)</f>
        <v>380</v>
      </c>
      <c r="J2057" s="88">
        <f t="shared" si="32"/>
        <v>4.4333333333333336</v>
      </c>
    </row>
    <row r="2058" spans="1:10" x14ac:dyDescent="0.2">
      <c r="A2058" s="94">
        <v>9253301</v>
      </c>
      <c r="B2058" s="93" t="s">
        <v>2018</v>
      </c>
      <c r="C2058" s="144">
        <v>42</v>
      </c>
      <c r="D2058" s="93" t="s">
        <v>12</v>
      </c>
      <c r="E2058" s="93" t="s">
        <v>59</v>
      </c>
      <c r="F2058" s="93">
        <v>1.08</v>
      </c>
      <c r="G2058" s="93">
        <v>5.26</v>
      </c>
      <c r="H2058" s="93">
        <v>369.78</v>
      </c>
      <c r="I2058" s="88">
        <f>VLOOKUP(D2058,'MHO-Analyse'!$C$2:$D$11,2,TRUE)</f>
        <v>254.6</v>
      </c>
      <c r="J2058" s="88">
        <f t="shared" si="32"/>
        <v>2.970333333333333</v>
      </c>
    </row>
    <row r="2059" spans="1:10" x14ac:dyDescent="0.2">
      <c r="A2059" s="94">
        <v>9253518</v>
      </c>
      <c r="B2059" s="93" t="s">
        <v>2019</v>
      </c>
      <c r="C2059" s="144">
        <v>42</v>
      </c>
      <c r="D2059" s="93" t="s">
        <v>12</v>
      </c>
      <c r="E2059" s="93" t="s">
        <v>59</v>
      </c>
      <c r="F2059" s="93">
        <v>0.31</v>
      </c>
      <c r="G2059" s="93">
        <v>0.7</v>
      </c>
      <c r="H2059" s="93">
        <v>30.73</v>
      </c>
      <c r="I2059" s="88">
        <f>VLOOKUP(D2059,'MHO-Analyse'!$C$2:$D$11,2,TRUE)</f>
        <v>254.6</v>
      </c>
      <c r="J2059" s="88">
        <f t="shared" si="32"/>
        <v>2.970333333333333</v>
      </c>
    </row>
    <row r="2060" spans="1:10" x14ac:dyDescent="0.2">
      <c r="A2060" s="94">
        <v>9254964</v>
      </c>
      <c r="B2060" s="93" t="s">
        <v>2020</v>
      </c>
      <c r="C2060" s="144">
        <v>42</v>
      </c>
      <c r="D2060" s="93" t="s">
        <v>12</v>
      </c>
      <c r="E2060" s="93" t="s">
        <v>65</v>
      </c>
      <c r="F2060" s="93">
        <v>0.2</v>
      </c>
      <c r="G2060" s="93">
        <v>0.5</v>
      </c>
      <c r="H2060" s="93">
        <v>93.03</v>
      </c>
      <c r="I2060" s="88">
        <f>VLOOKUP(D2060,'MHO-Analyse'!$C$2:$D$11,2,TRUE)</f>
        <v>254.6</v>
      </c>
      <c r="J2060" s="88">
        <f t="shared" si="32"/>
        <v>2.970333333333333</v>
      </c>
    </row>
    <row r="2061" spans="1:10" x14ac:dyDescent="0.2">
      <c r="A2061" s="94">
        <v>9720058</v>
      </c>
      <c r="B2061" s="93" t="s">
        <v>2021</v>
      </c>
      <c r="C2061" s="144">
        <v>42</v>
      </c>
      <c r="D2061" s="93" t="s">
        <v>16</v>
      </c>
      <c r="E2061" s="93" t="s">
        <v>65</v>
      </c>
      <c r="F2061" s="93">
        <v>1.7</v>
      </c>
      <c r="G2061" s="93">
        <v>3.9</v>
      </c>
      <c r="H2061" s="93">
        <v>116.03</v>
      </c>
      <c r="I2061" s="88">
        <f>VLOOKUP(D2061,'MHO-Analyse'!$C$2:$D$11,2,TRUE)</f>
        <v>304</v>
      </c>
      <c r="J2061" s="88">
        <f t="shared" si="32"/>
        <v>3.5466666666666669</v>
      </c>
    </row>
    <row r="2062" spans="1:10" x14ac:dyDescent="0.2">
      <c r="A2062" s="94">
        <v>1253029</v>
      </c>
      <c r="B2062" s="93" t="s">
        <v>2022</v>
      </c>
      <c r="C2062" s="144">
        <v>41</v>
      </c>
      <c r="D2062" s="93" t="s">
        <v>79</v>
      </c>
      <c r="E2062" s="93" t="s">
        <v>59</v>
      </c>
      <c r="F2062" s="93">
        <v>8.34</v>
      </c>
      <c r="G2062" s="93">
        <v>16.899999999999999</v>
      </c>
      <c r="H2062" s="93">
        <v>328.37</v>
      </c>
      <c r="I2062" s="88">
        <f>VLOOKUP(D2062,'MHO-Analyse'!$C$2:$D$11,2,TRUE)</f>
        <v>380</v>
      </c>
      <c r="J2062" s="88">
        <f t="shared" si="32"/>
        <v>4.3277777777777775</v>
      </c>
    </row>
    <row r="2063" spans="1:10" x14ac:dyDescent="0.2">
      <c r="A2063" s="94">
        <v>2033109</v>
      </c>
      <c r="B2063" s="93" t="s">
        <v>2023</v>
      </c>
      <c r="C2063" s="144">
        <v>41</v>
      </c>
      <c r="D2063" s="93" t="s">
        <v>16</v>
      </c>
      <c r="E2063" s="93" t="s">
        <v>32</v>
      </c>
      <c r="F2063" s="93">
        <v>5.75</v>
      </c>
      <c r="G2063" s="93">
        <v>1.08</v>
      </c>
      <c r="H2063" s="93">
        <v>595.74</v>
      </c>
      <c r="I2063" s="88">
        <f>VLOOKUP(D2063,'MHO-Analyse'!$C$2:$D$11,2,TRUE)</f>
        <v>304</v>
      </c>
      <c r="J2063" s="88">
        <f t="shared" si="32"/>
        <v>3.4622222222222221</v>
      </c>
    </row>
    <row r="2064" spans="1:10" x14ac:dyDescent="0.2">
      <c r="A2064" s="94">
        <v>2041936</v>
      </c>
      <c r="B2064" s="93" t="s">
        <v>2024</v>
      </c>
      <c r="C2064" s="144">
        <v>41</v>
      </c>
      <c r="D2064" s="93" t="s">
        <v>16</v>
      </c>
      <c r="E2064" s="93" t="s">
        <v>32</v>
      </c>
      <c r="F2064" s="93">
        <v>69.36</v>
      </c>
      <c r="G2064" s="93">
        <v>40</v>
      </c>
      <c r="H2064" s="93">
        <v>2913.69</v>
      </c>
      <c r="I2064" s="88">
        <f>VLOOKUP(D2064,'MHO-Analyse'!$C$2:$D$11,2,TRUE)</f>
        <v>304</v>
      </c>
      <c r="J2064" s="88">
        <f t="shared" si="32"/>
        <v>3.4622222222222221</v>
      </c>
    </row>
    <row r="2065" spans="1:10" x14ac:dyDescent="0.2">
      <c r="A2065" s="94">
        <v>2042411</v>
      </c>
      <c r="B2065" s="93" t="s">
        <v>2025</v>
      </c>
      <c r="C2065" s="144">
        <v>41</v>
      </c>
      <c r="D2065" s="93" t="s">
        <v>16</v>
      </c>
      <c r="E2065" s="93" t="s">
        <v>59</v>
      </c>
      <c r="F2065" s="93">
        <v>31.95</v>
      </c>
      <c r="G2065" s="93">
        <v>18.5</v>
      </c>
      <c r="H2065" s="93">
        <v>1240.04</v>
      </c>
      <c r="I2065" s="88">
        <f>VLOOKUP(D2065,'MHO-Analyse'!$C$2:$D$11,2,TRUE)</f>
        <v>304</v>
      </c>
      <c r="J2065" s="88">
        <f t="shared" si="32"/>
        <v>3.4622222222222221</v>
      </c>
    </row>
    <row r="2066" spans="1:10" x14ac:dyDescent="0.2">
      <c r="A2066" s="94">
        <v>2044203</v>
      </c>
      <c r="B2066" s="93" t="s">
        <v>2026</v>
      </c>
      <c r="C2066" s="144">
        <v>41</v>
      </c>
      <c r="D2066" s="93" t="s">
        <v>16</v>
      </c>
      <c r="E2066" s="93" t="s">
        <v>59</v>
      </c>
      <c r="F2066" s="93">
        <v>5.6</v>
      </c>
      <c r="G2066" s="93">
        <v>17</v>
      </c>
      <c r="H2066" s="93">
        <v>1265.68</v>
      </c>
      <c r="I2066" s="88">
        <f>VLOOKUP(D2066,'MHO-Analyse'!$C$2:$D$11,2,TRUE)</f>
        <v>304</v>
      </c>
      <c r="J2066" s="88">
        <f t="shared" si="32"/>
        <v>3.4622222222222221</v>
      </c>
    </row>
    <row r="2067" spans="1:10" x14ac:dyDescent="0.2">
      <c r="A2067" s="94">
        <v>2055084</v>
      </c>
      <c r="B2067" s="93" t="s">
        <v>2027</v>
      </c>
      <c r="C2067" s="144">
        <v>41</v>
      </c>
      <c r="D2067" s="93" t="s">
        <v>16</v>
      </c>
      <c r="E2067" s="93" t="s">
        <v>65</v>
      </c>
      <c r="F2067" s="93">
        <v>3.8</v>
      </c>
      <c r="G2067" s="93">
        <v>6.3</v>
      </c>
      <c r="H2067" s="93">
        <v>1162.4000000000001</v>
      </c>
      <c r="I2067" s="88">
        <f>VLOOKUP(D2067,'MHO-Analyse'!$C$2:$D$11,2,TRUE)</f>
        <v>304</v>
      </c>
      <c r="J2067" s="88">
        <f t="shared" si="32"/>
        <v>3.4622222222222221</v>
      </c>
    </row>
    <row r="2068" spans="1:10" x14ac:dyDescent="0.2">
      <c r="A2068" s="94">
        <v>2096864</v>
      </c>
      <c r="B2068" s="93" t="s">
        <v>2028</v>
      </c>
      <c r="C2068" s="144">
        <v>41</v>
      </c>
      <c r="D2068" s="93" t="s">
        <v>16</v>
      </c>
      <c r="E2068" s="93" t="s">
        <v>59</v>
      </c>
      <c r="F2068" s="93">
        <v>58</v>
      </c>
      <c r="G2068" s="93">
        <v>21</v>
      </c>
      <c r="H2068" s="93">
        <v>5712.69</v>
      </c>
      <c r="I2068" s="88">
        <f>VLOOKUP(D2068,'MHO-Analyse'!$C$2:$D$11,2,TRUE)</f>
        <v>304</v>
      </c>
      <c r="J2068" s="88">
        <f t="shared" si="32"/>
        <v>3.4622222222222221</v>
      </c>
    </row>
    <row r="2069" spans="1:10" x14ac:dyDescent="0.2">
      <c r="A2069" s="94">
        <v>2104195</v>
      </c>
      <c r="B2069" s="93" t="s">
        <v>2029</v>
      </c>
      <c r="C2069" s="144">
        <v>41</v>
      </c>
      <c r="D2069" s="93" t="s">
        <v>16</v>
      </c>
      <c r="E2069" s="93" t="s">
        <v>32</v>
      </c>
      <c r="F2069" s="93">
        <v>14.3</v>
      </c>
      <c r="G2069" s="93">
        <v>17.100000000000001</v>
      </c>
      <c r="H2069" s="93">
        <v>2654.69</v>
      </c>
      <c r="I2069" s="88">
        <f>VLOOKUP(D2069,'MHO-Analyse'!$C$2:$D$11,2,TRUE)</f>
        <v>304</v>
      </c>
      <c r="J2069" s="88">
        <f t="shared" si="32"/>
        <v>3.4622222222222221</v>
      </c>
    </row>
    <row r="2070" spans="1:10" x14ac:dyDescent="0.2">
      <c r="A2070" s="94">
        <v>2211506</v>
      </c>
      <c r="B2070" s="93" t="s">
        <v>2030</v>
      </c>
      <c r="C2070" s="144">
        <v>41</v>
      </c>
      <c r="D2070" s="93" t="s">
        <v>41</v>
      </c>
      <c r="E2070" s="93" t="s">
        <v>65</v>
      </c>
      <c r="F2070" s="93">
        <v>1.67</v>
      </c>
      <c r="G2070" s="93">
        <v>0.16</v>
      </c>
      <c r="H2070" s="93">
        <v>21.55</v>
      </c>
      <c r="I2070" s="88">
        <f>VLOOKUP(D2070,'MHO-Analyse'!$C$2:$D$11,2,TRUE)</f>
        <v>205.2</v>
      </c>
      <c r="J2070" s="88">
        <f t="shared" si="32"/>
        <v>2.3369999999999997</v>
      </c>
    </row>
    <row r="2071" spans="1:10" x14ac:dyDescent="0.2">
      <c r="A2071" s="94">
        <v>2256454</v>
      </c>
      <c r="B2071" s="93" t="s">
        <v>2031</v>
      </c>
      <c r="C2071" s="144">
        <v>41</v>
      </c>
      <c r="D2071" s="93" t="s">
        <v>41</v>
      </c>
      <c r="E2071" s="93" t="s">
        <v>65</v>
      </c>
      <c r="F2071" s="93">
        <v>63</v>
      </c>
      <c r="G2071" s="93">
        <v>7.95</v>
      </c>
      <c r="H2071" s="93">
        <v>1212.49</v>
      </c>
      <c r="I2071" s="88">
        <f>VLOOKUP(D2071,'MHO-Analyse'!$C$2:$D$11,2,TRUE)</f>
        <v>205.2</v>
      </c>
      <c r="J2071" s="88">
        <f t="shared" si="32"/>
        <v>2.3369999999999997</v>
      </c>
    </row>
    <row r="2072" spans="1:10" x14ac:dyDescent="0.2">
      <c r="A2072" s="94">
        <v>3074654</v>
      </c>
      <c r="B2072" s="93" t="s">
        <v>2032</v>
      </c>
      <c r="C2072" s="144">
        <v>41</v>
      </c>
      <c r="D2072" s="93" t="s">
        <v>16</v>
      </c>
      <c r="E2072" s="93" t="s">
        <v>59</v>
      </c>
      <c r="F2072" s="93">
        <v>200</v>
      </c>
      <c r="G2072" s="93">
        <v>10</v>
      </c>
      <c r="H2072" s="93">
        <v>1016.36</v>
      </c>
      <c r="I2072" s="88">
        <f>VLOOKUP(D2072,'MHO-Analyse'!$C$2:$D$11,2,TRUE)</f>
        <v>304</v>
      </c>
      <c r="J2072" s="88">
        <f t="shared" si="32"/>
        <v>3.4622222222222221</v>
      </c>
    </row>
    <row r="2073" spans="1:10" x14ac:dyDescent="0.2">
      <c r="A2073" s="94">
        <v>3100667</v>
      </c>
      <c r="B2073" s="93" t="s">
        <v>2033</v>
      </c>
      <c r="C2073" s="144">
        <v>41</v>
      </c>
      <c r="D2073" s="93" t="s">
        <v>41</v>
      </c>
      <c r="E2073" s="93" t="s">
        <v>59</v>
      </c>
      <c r="F2073" s="93">
        <v>198</v>
      </c>
      <c r="G2073" s="93">
        <v>7.7</v>
      </c>
      <c r="H2073" s="93">
        <v>817.01</v>
      </c>
      <c r="I2073" s="88">
        <f>VLOOKUP(D2073,'MHO-Analyse'!$C$2:$D$11,2,TRUE)</f>
        <v>205.2</v>
      </c>
      <c r="J2073" s="88">
        <f t="shared" si="32"/>
        <v>2.3369999999999997</v>
      </c>
    </row>
    <row r="2074" spans="1:10" x14ac:dyDescent="0.2">
      <c r="A2074" s="94">
        <v>5527967</v>
      </c>
      <c r="B2074" s="93" t="s">
        <v>2034</v>
      </c>
      <c r="C2074" s="144">
        <v>41</v>
      </c>
      <c r="D2074" s="93" t="s">
        <v>79</v>
      </c>
      <c r="E2074" s="93" t="s">
        <v>59</v>
      </c>
      <c r="F2074" s="93">
        <v>2.42</v>
      </c>
      <c r="G2074" s="93">
        <v>7</v>
      </c>
      <c r="H2074" s="93">
        <v>508.25</v>
      </c>
      <c r="I2074" s="88">
        <f>VLOOKUP(D2074,'MHO-Analyse'!$C$2:$D$11,2,TRUE)</f>
        <v>380</v>
      </c>
      <c r="J2074" s="88">
        <f t="shared" si="32"/>
        <v>4.3277777777777775</v>
      </c>
    </row>
    <row r="2075" spans="1:10" x14ac:dyDescent="0.2">
      <c r="A2075" s="94">
        <v>5542136</v>
      </c>
      <c r="B2075" s="93" t="s">
        <v>2035</v>
      </c>
      <c r="C2075" s="144">
        <v>41</v>
      </c>
      <c r="D2075" s="93" t="s">
        <v>16</v>
      </c>
      <c r="E2075" s="93" t="s">
        <v>59</v>
      </c>
      <c r="F2075" s="93">
        <v>16.559999999999999</v>
      </c>
      <c r="G2075" s="93">
        <v>22</v>
      </c>
      <c r="H2075" s="93">
        <v>2661</v>
      </c>
      <c r="I2075" s="88">
        <f>VLOOKUP(D2075,'MHO-Analyse'!$C$2:$D$11,2,TRUE)</f>
        <v>304</v>
      </c>
      <c r="J2075" s="88">
        <f t="shared" si="32"/>
        <v>3.4622222222222221</v>
      </c>
    </row>
    <row r="2076" spans="1:10" x14ac:dyDescent="0.2">
      <c r="A2076" s="94">
        <v>5594056</v>
      </c>
      <c r="B2076" s="93" t="s">
        <v>2036</v>
      </c>
      <c r="C2076" s="144">
        <v>41</v>
      </c>
      <c r="D2076" s="93" t="s">
        <v>79</v>
      </c>
      <c r="E2076" s="93" t="s">
        <v>59</v>
      </c>
      <c r="F2076" s="93">
        <v>1.08</v>
      </c>
      <c r="G2076" s="93">
        <v>0.98</v>
      </c>
      <c r="H2076" s="93">
        <v>244.84</v>
      </c>
      <c r="I2076" s="88">
        <f>VLOOKUP(D2076,'MHO-Analyse'!$C$2:$D$11,2,TRUE)</f>
        <v>380</v>
      </c>
      <c r="J2076" s="88">
        <f t="shared" si="32"/>
        <v>4.3277777777777775</v>
      </c>
    </row>
    <row r="2077" spans="1:10" x14ac:dyDescent="0.2">
      <c r="A2077" s="94">
        <v>6002249</v>
      </c>
      <c r="B2077" s="93" t="s">
        <v>2037</v>
      </c>
      <c r="C2077" s="144">
        <v>41</v>
      </c>
      <c r="D2077" s="93" t="s">
        <v>20</v>
      </c>
      <c r="E2077" s="93" t="s">
        <v>59</v>
      </c>
      <c r="F2077" s="93">
        <v>200</v>
      </c>
      <c r="G2077" s="93">
        <v>28.5</v>
      </c>
      <c r="H2077" s="93">
        <v>2947.63</v>
      </c>
      <c r="I2077" s="88">
        <f>VLOOKUP(D2077,'MHO-Analyse'!$C$2:$D$11,2,TRUE)</f>
        <v>190</v>
      </c>
      <c r="J2077" s="88">
        <f t="shared" si="32"/>
        <v>2.1638888888888888</v>
      </c>
    </row>
    <row r="2078" spans="1:10" x14ac:dyDescent="0.2">
      <c r="A2078" s="94">
        <v>6020076</v>
      </c>
      <c r="B2078" s="93" t="s">
        <v>2038</v>
      </c>
      <c r="C2078" s="144">
        <v>41</v>
      </c>
      <c r="D2078" s="93" t="s">
        <v>20</v>
      </c>
      <c r="E2078" s="93" t="s">
        <v>65</v>
      </c>
      <c r="F2078" s="93">
        <v>30.68</v>
      </c>
      <c r="G2078" s="93">
        <v>7.85</v>
      </c>
      <c r="H2078" s="93">
        <v>257.42</v>
      </c>
      <c r="I2078" s="88">
        <f>VLOOKUP(D2078,'MHO-Analyse'!$C$2:$D$11,2,TRUE)</f>
        <v>190</v>
      </c>
      <c r="J2078" s="88">
        <f t="shared" si="32"/>
        <v>2.1638888888888888</v>
      </c>
    </row>
    <row r="2079" spans="1:10" x14ac:dyDescent="0.2">
      <c r="A2079" s="94">
        <v>6040013</v>
      </c>
      <c r="B2079" s="93" t="s">
        <v>2039</v>
      </c>
      <c r="C2079" s="144">
        <v>41</v>
      </c>
      <c r="D2079" s="93" t="s">
        <v>20</v>
      </c>
      <c r="E2079" s="93" t="s">
        <v>65</v>
      </c>
      <c r="F2079" s="93">
        <v>58.2</v>
      </c>
      <c r="G2079" s="93">
        <v>16.100000000000001</v>
      </c>
      <c r="H2079" s="93">
        <v>537.67999999999995</v>
      </c>
      <c r="I2079" s="88">
        <f>VLOOKUP(D2079,'MHO-Analyse'!$C$2:$D$11,2,TRUE)</f>
        <v>190</v>
      </c>
      <c r="J2079" s="88">
        <f t="shared" si="32"/>
        <v>2.1638888888888888</v>
      </c>
    </row>
    <row r="2080" spans="1:10" x14ac:dyDescent="0.2">
      <c r="A2080" s="94">
        <v>6189028</v>
      </c>
      <c r="B2080" s="93" t="s">
        <v>2040</v>
      </c>
      <c r="C2080" s="144">
        <v>41</v>
      </c>
      <c r="D2080" s="93" t="s">
        <v>20</v>
      </c>
      <c r="E2080" s="93" t="s">
        <v>65</v>
      </c>
      <c r="F2080" s="93">
        <v>79.42</v>
      </c>
      <c r="G2080" s="93">
        <v>17.399999999999999</v>
      </c>
      <c r="H2080" s="93">
        <v>659.76</v>
      </c>
      <c r="I2080" s="88">
        <f>VLOOKUP(D2080,'MHO-Analyse'!$C$2:$D$11,2,TRUE)</f>
        <v>190</v>
      </c>
      <c r="J2080" s="88">
        <f t="shared" si="32"/>
        <v>2.1638888888888888</v>
      </c>
    </row>
    <row r="2081" spans="1:10" x14ac:dyDescent="0.2">
      <c r="A2081" s="94">
        <v>6189105</v>
      </c>
      <c r="B2081" s="93" t="s">
        <v>2041</v>
      </c>
      <c r="C2081" s="144">
        <v>41</v>
      </c>
      <c r="D2081" s="93" t="s">
        <v>82</v>
      </c>
      <c r="E2081" s="93" t="s">
        <v>65</v>
      </c>
      <c r="F2081" s="93">
        <v>77.33</v>
      </c>
      <c r="G2081" s="93">
        <v>20.05</v>
      </c>
      <c r="H2081" s="93">
        <v>453.56</v>
      </c>
      <c r="I2081" s="88">
        <f>VLOOKUP(D2081,'MHO-Analyse'!$C$2:$D$11,2,TRUE)</f>
        <v>228</v>
      </c>
      <c r="J2081" s="88">
        <f t="shared" si="32"/>
        <v>2.5966666666666667</v>
      </c>
    </row>
    <row r="2082" spans="1:10" x14ac:dyDescent="0.2">
      <c r="A2082" s="94">
        <v>6305218</v>
      </c>
      <c r="B2082" s="93" t="s">
        <v>2042</v>
      </c>
      <c r="C2082" s="144">
        <v>41</v>
      </c>
      <c r="D2082" s="93" t="s">
        <v>20</v>
      </c>
      <c r="E2082" s="93" t="s">
        <v>65</v>
      </c>
      <c r="F2082" s="93">
        <v>15</v>
      </c>
      <c r="G2082" s="93">
        <v>1.1000000000000001</v>
      </c>
      <c r="H2082" s="93">
        <v>345.32</v>
      </c>
      <c r="I2082" s="88">
        <f>VLOOKUP(D2082,'MHO-Analyse'!$C$2:$D$11,2,TRUE)</f>
        <v>190</v>
      </c>
      <c r="J2082" s="88">
        <f t="shared" si="32"/>
        <v>2.1638888888888888</v>
      </c>
    </row>
    <row r="2083" spans="1:10" x14ac:dyDescent="0.2">
      <c r="A2083" s="94">
        <v>7011222</v>
      </c>
      <c r="B2083" s="93" t="s">
        <v>2043</v>
      </c>
      <c r="C2083" s="144">
        <v>41</v>
      </c>
      <c r="D2083" s="93" t="s">
        <v>82</v>
      </c>
      <c r="E2083" s="93" t="s">
        <v>65</v>
      </c>
      <c r="F2083" s="93">
        <v>7.2</v>
      </c>
      <c r="G2083" s="93">
        <v>6.3</v>
      </c>
      <c r="H2083" s="93">
        <v>258.97000000000003</v>
      </c>
      <c r="I2083" s="88">
        <f>VLOOKUP(D2083,'MHO-Analyse'!$C$2:$D$11,2,TRUE)</f>
        <v>228</v>
      </c>
      <c r="J2083" s="88">
        <f t="shared" si="32"/>
        <v>2.5966666666666667</v>
      </c>
    </row>
    <row r="2084" spans="1:10" x14ac:dyDescent="0.2">
      <c r="A2084" s="94">
        <v>7026225</v>
      </c>
      <c r="B2084" s="93" t="s">
        <v>2044</v>
      </c>
      <c r="C2084" s="144">
        <v>41</v>
      </c>
      <c r="D2084" s="93" t="s">
        <v>82</v>
      </c>
      <c r="E2084" s="93" t="s">
        <v>65</v>
      </c>
      <c r="F2084" s="93">
        <v>8.89</v>
      </c>
      <c r="G2084" s="93">
        <v>6</v>
      </c>
      <c r="H2084" s="93">
        <v>241.49</v>
      </c>
      <c r="I2084" s="88">
        <f>VLOOKUP(D2084,'MHO-Analyse'!$C$2:$D$11,2,TRUE)</f>
        <v>228</v>
      </c>
      <c r="J2084" s="88">
        <f t="shared" si="32"/>
        <v>2.5966666666666667</v>
      </c>
    </row>
    <row r="2085" spans="1:10" x14ac:dyDescent="0.2">
      <c r="A2085" s="94">
        <v>8358191</v>
      </c>
      <c r="B2085" s="93" t="s">
        <v>2045</v>
      </c>
      <c r="C2085" s="144">
        <v>41</v>
      </c>
      <c r="D2085" s="93" t="s">
        <v>20</v>
      </c>
      <c r="E2085" s="93" t="s">
        <v>59</v>
      </c>
      <c r="F2085" s="93">
        <v>0.27</v>
      </c>
      <c r="G2085" s="93">
        <v>0.15</v>
      </c>
      <c r="H2085" s="93">
        <v>368.3</v>
      </c>
      <c r="I2085" s="88">
        <f>VLOOKUP(D2085,'MHO-Analyse'!$C$2:$D$11,2,TRUE)</f>
        <v>190</v>
      </c>
      <c r="J2085" s="88">
        <f t="shared" si="32"/>
        <v>2.1638888888888888</v>
      </c>
    </row>
    <row r="2086" spans="1:10" x14ac:dyDescent="0.2">
      <c r="A2086" s="94">
        <v>9253282</v>
      </c>
      <c r="B2086" s="93" t="s">
        <v>2046</v>
      </c>
      <c r="C2086" s="144">
        <v>41</v>
      </c>
      <c r="D2086" s="93" t="s">
        <v>12</v>
      </c>
      <c r="E2086" s="93" t="s">
        <v>59</v>
      </c>
      <c r="F2086" s="93">
        <v>1.65</v>
      </c>
      <c r="G2086" s="93">
        <v>12.29</v>
      </c>
      <c r="H2086" s="93">
        <v>571.09</v>
      </c>
      <c r="I2086" s="88">
        <f>VLOOKUP(D2086,'MHO-Analyse'!$C$2:$D$11,2,TRUE)</f>
        <v>254.6</v>
      </c>
      <c r="J2086" s="88">
        <f t="shared" si="32"/>
        <v>2.8996111111111111</v>
      </c>
    </row>
    <row r="2087" spans="1:10" x14ac:dyDescent="0.2">
      <c r="A2087" s="94">
        <v>9254084</v>
      </c>
      <c r="B2087" s="93" t="s">
        <v>2047</v>
      </c>
      <c r="C2087" s="144">
        <v>41</v>
      </c>
      <c r="D2087" s="93" t="s">
        <v>12</v>
      </c>
      <c r="E2087" s="93" t="s">
        <v>59</v>
      </c>
      <c r="F2087" s="93">
        <v>0.3</v>
      </c>
      <c r="G2087" s="93">
        <v>0.3</v>
      </c>
      <c r="H2087" s="93">
        <v>227.34</v>
      </c>
      <c r="I2087" s="88">
        <f>VLOOKUP(D2087,'MHO-Analyse'!$C$2:$D$11,2,TRUE)</f>
        <v>254.6</v>
      </c>
      <c r="J2087" s="88">
        <f t="shared" si="32"/>
        <v>2.8996111111111111</v>
      </c>
    </row>
    <row r="2088" spans="1:10" x14ac:dyDescent="0.2">
      <c r="A2088" s="94">
        <v>9255078</v>
      </c>
      <c r="B2088" s="93" t="s">
        <v>2048</v>
      </c>
      <c r="C2088" s="144">
        <v>41</v>
      </c>
      <c r="D2088" s="93" t="s">
        <v>12</v>
      </c>
      <c r="E2088" s="93" t="s">
        <v>65</v>
      </c>
      <c r="F2088" s="93">
        <v>2.17</v>
      </c>
      <c r="G2088" s="93">
        <v>2.9</v>
      </c>
      <c r="H2088" s="93">
        <v>174.51</v>
      </c>
      <c r="I2088" s="88">
        <f>VLOOKUP(D2088,'MHO-Analyse'!$C$2:$D$11,2,TRUE)</f>
        <v>254.6</v>
      </c>
      <c r="J2088" s="88">
        <f t="shared" si="32"/>
        <v>2.8996111111111111</v>
      </c>
    </row>
    <row r="2089" spans="1:10" x14ac:dyDescent="0.2">
      <c r="A2089" s="94">
        <v>1065483</v>
      </c>
      <c r="B2089" s="93" t="s">
        <v>2049</v>
      </c>
      <c r="C2089" s="144">
        <v>40</v>
      </c>
      <c r="D2089" s="93" t="s">
        <v>16</v>
      </c>
      <c r="E2089" s="93" t="s">
        <v>59</v>
      </c>
      <c r="F2089" s="93">
        <v>0.65</v>
      </c>
      <c r="G2089" s="93">
        <v>0.49</v>
      </c>
      <c r="H2089" s="93">
        <v>89.16</v>
      </c>
      <c r="I2089" s="88">
        <f>VLOOKUP(D2089,'MHO-Analyse'!$C$2:$D$11,2,TRUE)</f>
        <v>304</v>
      </c>
      <c r="J2089" s="88">
        <f t="shared" si="32"/>
        <v>3.3777777777777778</v>
      </c>
    </row>
    <row r="2090" spans="1:10" x14ac:dyDescent="0.2">
      <c r="A2090" s="94">
        <v>1252694</v>
      </c>
      <c r="B2090" s="93" t="s">
        <v>2050</v>
      </c>
      <c r="C2090" s="144">
        <v>40</v>
      </c>
      <c r="D2090" s="93" t="s">
        <v>79</v>
      </c>
      <c r="E2090" s="93" t="s">
        <v>65</v>
      </c>
      <c r="F2090" s="93">
        <v>2.19</v>
      </c>
      <c r="G2090" s="93">
        <v>4.5999999999999996</v>
      </c>
      <c r="H2090" s="93">
        <v>80.72</v>
      </c>
      <c r="I2090" s="88">
        <f>VLOOKUP(D2090,'MHO-Analyse'!$C$2:$D$11,2,TRUE)</f>
        <v>380</v>
      </c>
      <c r="J2090" s="88">
        <f t="shared" si="32"/>
        <v>4.2222222222222223</v>
      </c>
    </row>
    <row r="2091" spans="1:10" x14ac:dyDescent="0.2">
      <c r="A2091" s="94">
        <v>1258759</v>
      </c>
      <c r="B2091" s="93" t="s">
        <v>2051</v>
      </c>
      <c r="C2091" s="144">
        <v>40</v>
      </c>
      <c r="D2091" s="93" t="s">
        <v>79</v>
      </c>
      <c r="E2091" s="93" t="s">
        <v>65</v>
      </c>
      <c r="F2091" s="93">
        <v>1.1599999999999999</v>
      </c>
      <c r="G2091" s="93">
        <v>7.8</v>
      </c>
      <c r="H2091" s="93">
        <v>130.29</v>
      </c>
      <c r="I2091" s="88">
        <f>VLOOKUP(D2091,'MHO-Analyse'!$C$2:$D$11,2,TRUE)</f>
        <v>380</v>
      </c>
      <c r="J2091" s="88">
        <f t="shared" si="32"/>
        <v>4.2222222222222223</v>
      </c>
    </row>
    <row r="2092" spans="1:10" x14ac:dyDescent="0.2">
      <c r="A2092" s="94">
        <v>1940312</v>
      </c>
      <c r="B2092" s="93" t="s">
        <v>2052</v>
      </c>
      <c r="C2092" s="144">
        <v>40</v>
      </c>
      <c r="D2092" s="93" t="s">
        <v>79</v>
      </c>
      <c r="E2092" s="93" t="s">
        <v>59</v>
      </c>
      <c r="F2092" s="93">
        <v>0.26</v>
      </c>
      <c r="G2092" s="93">
        <v>1.82</v>
      </c>
      <c r="H2092" s="93">
        <v>113.56</v>
      </c>
      <c r="I2092" s="88">
        <f>VLOOKUP(D2092,'MHO-Analyse'!$C$2:$D$11,2,TRUE)</f>
        <v>380</v>
      </c>
      <c r="J2092" s="88">
        <f t="shared" si="32"/>
        <v>4.2222222222222223</v>
      </c>
    </row>
    <row r="2093" spans="1:10" x14ac:dyDescent="0.2">
      <c r="A2093" s="94">
        <v>2002129</v>
      </c>
      <c r="B2093" s="93" t="s">
        <v>2053</v>
      </c>
      <c r="C2093" s="144">
        <v>40</v>
      </c>
      <c r="D2093" s="93" t="s">
        <v>12</v>
      </c>
      <c r="E2093" s="93" t="s">
        <v>65</v>
      </c>
      <c r="F2093" s="93">
        <v>0.78</v>
      </c>
      <c r="G2093" s="93">
        <v>0.76</v>
      </c>
      <c r="H2093" s="93">
        <v>56.58</v>
      </c>
      <c r="I2093" s="88">
        <f>VLOOKUP(D2093,'MHO-Analyse'!$C$2:$D$11,2,TRUE)</f>
        <v>254.6</v>
      </c>
      <c r="J2093" s="88">
        <f t="shared" si="32"/>
        <v>2.8288888888888888</v>
      </c>
    </row>
    <row r="2094" spans="1:10" x14ac:dyDescent="0.2">
      <c r="A2094" s="94">
        <v>2043108</v>
      </c>
      <c r="B2094" s="93" t="s">
        <v>2054</v>
      </c>
      <c r="C2094" s="144">
        <v>40</v>
      </c>
      <c r="D2094" s="93" t="s">
        <v>16</v>
      </c>
      <c r="E2094" s="93" t="s">
        <v>65</v>
      </c>
      <c r="F2094" s="93">
        <v>7.44</v>
      </c>
      <c r="G2094" s="93">
        <v>9</v>
      </c>
      <c r="H2094" s="93">
        <v>657.01</v>
      </c>
      <c r="I2094" s="88">
        <f>VLOOKUP(D2094,'MHO-Analyse'!$C$2:$D$11,2,TRUE)</f>
        <v>304</v>
      </c>
      <c r="J2094" s="88">
        <f t="shared" si="32"/>
        <v>3.3777777777777778</v>
      </c>
    </row>
    <row r="2095" spans="1:10" x14ac:dyDescent="0.2">
      <c r="A2095" s="94">
        <v>2372227</v>
      </c>
      <c r="B2095" s="93" t="s">
        <v>2055</v>
      </c>
      <c r="C2095" s="144">
        <v>40</v>
      </c>
      <c r="D2095" s="93" t="s">
        <v>16</v>
      </c>
      <c r="E2095" s="93" t="s">
        <v>59</v>
      </c>
      <c r="F2095" s="93">
        <v>12.16</v>
      </c>
      <c r="G2095" s="93">
        <v>9.26</v>
      </c>
      <c r="H2095" s="93">
        <v>718.54</v>
      </c>
      <c r="I2095" s="88">
        <f>VLOOKUP(D2095,'MHO-Analyse'!$C$2:$D$11,2,TRUE)</f>
        <v>304</v>
      </c>
      <c r="J2095" s="88">
        <f t="shared" si="32"/>
        <v>3.3777777777777778</v>
      </c>
    </row>
    <row r="2096" spans="1:10" x14ac:dyDescent="0.2">
      <c r="A2096" s="94">
        <v>3074914</v>
      </c>
      <c r="B2096" s="93" t="s">
        <v>2056</v>
      </c>
      <c r="C2096" s="144">
        <v>40</v>
      </c>
      <c r="D2096" s="93" t="s">
        <v>41</v>
      </c>
      <c r="E2096" s="93" t="s">
        <v>65</v>
      </c>
      <c r="F2096" s="93">
        <v>24.1</v>
      </c>
      <c r="G2096" s="93">
        <v>2</v>
      </c>
      <c r="H2096" s="93">
        <v>221.42</v>
      </c>
      <c r="I2096" s="88">
        <f>VLOOKUP(D2096,'MHO-Analyse'!$C$2:$D$11,2,TRUE)</f>
        <v>205.2</v>
      </c>
      <c r="J2096" s="88">
        <f t="shared" si="32"/>
        <v>2.2799999999999998</v>
      </c>
    </row>
    <row r="2097" spans="1:10" x14ac:dyDescent="0.2">
      <c r="A2097" s="94">
        <v>3100617</v>
      </c>
      <c r="B2097" s="93" t="s">
        <v>2057</v>
      </c>
      <c r="C2097" s="144">
        <v>40</v>
      </c>
      <c r="D2097" s="93" t="s">
        <v>41</v>
      </c>
      <c r="E2097" s="93" t="s">
        <v>59</v>
      </c>
      <c r="F2097" s="93">
        <v>133.30000000000001</v>
      </c>
      <c r="G2097" s="93">
        <v>7.03</v>
      </c>
      <c r="H2097" s="93">
        <v>923.94</v>
      </c>
      <c r="I2097" s="88">
        <f>VLOOKUP(D2097,'MHO-Analyse'!$C$2:$D$11,2,TRUE)</f>
        <v>205.2</v>
      </c>
      <c r="J2097" s="88">
        <f t="shared" si="32"/>
        <v>2.2799999999999998</v>
      </c>
    </row>
    <row r="2098" spans="1:10" x14ac:dyDescent="0.2">
      <c r="A2098" s="94">
        <v>3100634</v>
      </c>
      <c r="B2098" s="93" t="s">
        <v>2058</v>
      </c>
      <c r="C2098" s="144">
        <v>40</v>
      </c>
      <c r="D2098" s="93" t="s">
        <v>41</v>
      </c>
      <c r="E2098" s="93" t="s">
        <v>65</v>
      </c>
      <c r="F2098" s="93">
        <v>8.3000000000000007</v>
      </c>
      <c r="G2098" s="93">
        <v>0.4</v>
      </c>
      <c r="H2098" s="93">
        <v>93.77</v>
      </c>
      <c r="I2098" s="88">
        <f>VLOOKUP(D2098,'MHO-Analyse'!$C$2:$D$11,2,TRUE)</f>
        <v>205.2</v>
      </c>
      <c r="J2098" s="88">
        <f t="shared" si="32"/>
        <v>2.2799999999999998</v>
      </c>
    </row>
    <row r="2099" spans="1:10" x14ac:dyDescent="0.2">
      <c r="A2099" s="94">
        <v>3220173</v>
      </c>
      <c r="B2099" s="93" t="s">
        <v>2059</v>
      </c>
      <c r="C2099" s="144">
        <v>40</v>
      </c>
      <c r="D2099" s="93" t="s">
        <v>41</v>
      </c>
      <c r="E2099" s="93" t="s">
        <v>65</v>
      </c>
      <c r="F2099" s="93">
        <v>20</v>
      </c>
      <c r="G2099" s="93">
        <v>2.1</v>
      </c>
      <c r="H2099" s="93">
        <v>347.06</v>
      </c>
      <c r="I2099" s="88">
        <f>VLOOKUP(D2099,'MHO-Analyse'!$C$2:$D$11,2,TRUE)</f>
        <v>205.2</v>
      </c>
      <c r="J2099" s="88">
        <f t="shared" si="32"/>
        <v>2.2799999999999998</v>
      </c>
    </row>
    <row r="2100" spans="1:10" x14ac:dyDescent="0.2">
      <c r="A2100" s="94">
        <v>3237126</v>
      </c>
      <c r="B2100" s="93" t="s">
        <v>2060</v>
      </c>
      <c r="C2100" s="144">
        <v>40</v>
      </c>
      <c r="D2100" s="93" t="s">
        <v>16</v>
      </c>
      <c r="E2100" s="93" t="s">
        <v>65</v>
      </c>
      <c r="F2100" s="93">
        <v>182.52</v>
      </c>
      <c r="G2100" s="93">
        <v>0.67</v>
      </c>
      <c r="H2100" s="93">
        <v>497.28</v>
      </c>
      <c r="I2100" s="88">
        <f>VLOOKUP(D2100,'MHO-Analyse'!$C$2:$D$11,2,TRUE)</f>
        <v>304</v>
      </c>
      <c r="J2100" s="88">
        <f t="shared" si="32"/>
        <v>3.3777777777777778</v>
      </c>
    </row>
    <row r="2101" spans="1:10" x14ac:dyDescent="0.2">
      <c r="A2101" s="94">
        <v>3268702</v>
      </c>
      <c r="B2101" s="93" t="s">
        <v>2061</v>
      </c>
      <c r="C2101" s="144">
        <v>40</v>
      </c>
      <c r="D2101" s="93" t="s">
        <v>16</v>
      </c>
      <c r="E2101" s="93" t="s">
        <v>65</v>
      </c>
      <c r="F2101" s="93">
        <v>10</v>
      </c>
      <c r="G2101" s="93">
        <v>3.3</v>
      </c>
      <c r="H2101" s="93">
        <v>24.86</v>
      </c>
      <c r="I2101" s="88">
        <f>VLOOKUP(D2101,'MHO-Analyse'!$C$2:$D$11,2,TRUE)</f>
        <v>304</v>
      </c>
      <c r="J2101" s="88">
        <f t="shared" si="32"/>
        <v>3.3777777777777778</v>
      </c>
    </row>
    <row r="2102" spans="1:10" x14ac:dyDescent="0.2">
      <c r="A2102" s="94">
        <v>3351329</v>
      </c>
      <c r="B2102" s="93" t="s">
        <v>2062</v>
      </c>
      <c r="C2102" s="144">
        <v>40</v>
      </c>
      <c r="D2102" s="93" t="s">
        <v>16</v>
      </c>
      <c r="E2102" s="93" t="s">
        <v>65</v>
      </c>
      <c r="F2102" s="93">
        <v>3.11</v>
      </c>
      <c r="G2102" s="93">
        <v>4.8600000000000003</v>
      </c>
      <c r="H2102" s="93">
        <v>409.69</v>
      </c>
      <c r="I2102" s="88">
        <f>VLOOKUP(D2102,'MHO-Analyse'!$C$2:$D$11,2,TRUE)</f>
        <v>304</v>
      </c>
      <c r="J2102" s="88">
        <f t="shared" si="32"/>
        <v>3.3777777777777778</v>
      </c>
    </row>
    <row r="2103" spans="1:10" x14ac:dyDescent="0.2">
      <c r="A2103" s="94">
        <v>3401807</v>
      </c>
      <c r="B2103" s="93" t="s">
        <v>2063</v>
      </c>
      <c r="C2103" s="144">
        <v>40</v>
      </c>
      <c r="D2103" s="93" t="s">
        <v>20</v>
      </c>
      <c r="E2103" s="93" t="s">
        <v>59</v>
      </c>
      <c r="F2103" s="93">
        <v>32</v>
      </c>
      <c r="G2103" s="93">
        <v>3.2</v>
      </c>
      <c r="H2103" s="93">
        <v>2211.19</v>
      </c>
      <c r="I2103" s="88">
        <f>VLOOKUP(D2103,'MHO-Analyse'!$C$2:$D$11,2,TRUE)</f>
        <v>190</v>
      </c>
      <c r="J2103" s="88">
        <f t="shared" si="32"/>
        <v>2.1111111111111112</v>
      </c>
    </row>
    <row r="2104" spans="1:10" x14ac:dyDescent="0.2">
      <c r="A2104" s="94">
        <v>3418041</v>
      </c>
      <c r="B2104" s="93" t="s">
        <v>2064</v>
      </c>
      <c r="C2104" s="144">
        <v>40</v>
      </c>
      <c r="D2104" s="93" t="s">
        <v>16</v>
      </c>
      <c r="E2104" s="93" t="s">
        <v>32</v>
      </c>
      <c r="F2104" s="93">
        <v>26.4</v>
      </c>
      <c r="G2104" s="93">
        <v>37.6</v>
      </c>
      <c r="H2104" s="93">
        <v>1091.17</v>
      </c>
      <c r="I2104" s="88">
        <f>VLOOKUP(D2104,'MHO-Analyse'!$C$2:$D$11,2,TRUE)</f>
        <v>304</v>
      </c>
      <c r="J2104" s="88">
        <f t="shared" si="32"/>
        <v>3.3777777777777778</v>
      </c>
    </row>
    <row r="2105" spans="1:10" x14ac:dyDescent="0.2">
      <c r="A2105" s="94">
        <v>4405036</v>
      </c>
      <c r="B2105" s="93" t="s">
        <v>2065</v>
      </c>
      <c r="C2105" s="144">
        <v>40</v>
      </c>
      <c r="D2105" s="93" t="s">
        <v>41</v>
      </c>
      <c r="E2105" s="93" t="s">
        <v>59</v>
      </c>
      <c r="F2105" s="93">
        <v>55.21</v>
      </c>
      <c r="G2105" s="93">
        <v>7.4</v>
      </c>
      <c r="H2105" s="93">
        <v>3343.44</v>
      </c>
      <c r="I2105" s="88">
        <f>VLOOKUP(D2105,'MHO-Analyse'!$C$2:$D$11,2,TRUE)</f>
        <v>205.2</v>
      </c>
      <c r="J2105" s="88">
        <f t="shared" si="32"/>
        <v>2.2799999999999998</v>
      </c>
    </row>
    <row r="2106" spans="1:10" x14ac:dyDescent="0.2">
      <c r="A2106" s="94">
        <v>5051025</v>
      </c>
      <c r="B2106" s="93" t="s">
        <v>2066</v>
      </c>
      <c r="C2106" s="144">
        <v>40</v>
      </c>
      <c r="D2106" s="93" t="s">
        <v>20</v>
      </c>
      <c r="E2106" s="93" t="s">
        <v>59</v>
      </c>
      <c r="F2106" s="93">
        <v>5.12</v>
      </c>
      <c r="G2106" s="93">
        <v>0.96</v>
      </c>
      <c r="H2106" s="93">
        <v>44.37</v>
      </c>
      <c r="I2106" s="88">
        <f>VLOOKUP(D2106,'MHO-Analyse'!$C$2:$D$11,2,TRUE)</f>
        <v>190</v>
      </c>
      <c r="J2106" s="88">
        <f t="shared" si="32"/>
        <v>2.1111111111111112</v>
      </c>
    </row>
    <row r="2107" spans="1:10" x14ac:dyDescent="0.2">
      <c r="A2107" s="94">
        <v>5110731</v>
      </c>
      <c r="B2107" s="93" t="s">
        <v>2067</v>
      </c>
      <c r="C2107" s="144">
        <v>40</v>
      </c>
      <c r="D2107" s="93" t="s">
        <v>20</v>
      </c>
      <c r="E2107" s="93" t="s">
        <v>65</v>
      </c>
      <c r="F2107" s="93">
        <v>0.16</v>
      </c>
      <c r="G2107" s="93">
        <v>0.03</v>
      </c>
      <c r="H2107" s="93">
        <v>17.75</v>
      </c>
      <c r="I2107" s="88">
        <f>VLOOKUP(D2107,'MHO-Analyse'!$C$2:$D$11,2,TRUE)</f>
        <v>190</v>
      </c>
      <c r="J2107" s="88">
        <f t="shared" si="32"/>
        <v>2.1111111111111112</v>
      </c>
    </row>
    <row r="2108" spans="1:10" x14ac:dyDescent="0.2">
      <c r="A2108" s="94">
        <v>5601278</v>
      </c>
      <c r="B2108" s="93" t="s">
        <v>2068</v>
      </c>
      <c r="C2108" s="144">
        <v>40</v>
      </c>
      <c r="D2108" s="93" t="s">
        <v>79</v>
      </c>
      <c r="E2108" s="93" t="s">
        <v>32</v>
      </c>
      <c r="F2108" s="93">
        <v>6.3</v>
      </c>
      <c r="G2108" s="93">
        <v>4.4000000000000004</v>
      </c>
      <c r="H2108" s="93">
        <v>564.14</v>
      </c>
      <c r="I2108" s="88">
        <f>VLOOKUP(D2108,'MHO-Analyse'!$C$2:$D$11,2,TRUE)</f>
        <v>380</v>
      </c>
      <c r="J2108" s="88">
        <f t="shared" si="32"/>
        <v>4.2222222222222223</v>
      </c>
    </row>
    <row r="2109" spans="1:10" x14ac:dyDescent="0.2">
      <c r="A2109" s="94">
        <v>6023656</v>
      </c>
      <c r="B2109" s="93" t="s">
        <v>2069</v>
      </c>
      <c r="C2109" s="144">
        <v>40</v>
      </c>
      <c r="D2109" s="93" t="s">
        <v>20</v>
      </c>
      <c r="E2109" s="93" t="s">
        <v>65</v>
      </c>
      <c r="F2109" s="93">
        <v>62.21</v>
      </c>
      <c r="G2109" s="93">
        <v>24.3</v>
      </c>
      <c r="H2109" s="93">
        <v>0.01</v>
      </c>
      <c r="I2109" s="88">
        <f>VLOOKUP(D2109,'MHO-Analyse'!$C$2:$D$11,2,TRUE)</f>
        <v>190</v>
      </c>
      <c r="J2109" s="88">
        <f t="shared" si="32"/>
        <v>2.1111111111111112</v>
      </c>
    </row>
    <row r="2110" spans="1:10" x14ac:dyDescent="0.2">
      <c r="A2110" s="94">
        <v>6102528</v>
      </c>
      <c r="B2110" s="93" t="s">
        <v>2070</v>
      </c>
      <c r="C2110" s="144">
        <v>40</v>
      </c>
      <c r="D2110" s="93" t="s">
        <v>20</v>
      </c>
      <c r="E2110" s="93" t="s">
        <v>65</v>
      </c>
      <c r="F2110" s="93">
        <v>137.61000000000001</v>
      </c>
      <c r="G2110" s="93">
        <v>14.67</v>
      </c>
      <c r="H2110" s="93">
        <v>1117.23</v>
      </c>
      <c r="I2110" s="88">
        <f>VLOOKUP(D2110,'MHO-Analyse'!$C$2:$D$11,2,TRUE)</f>
        <v>190</v>
      </c>
      <c r="J2110" s="88">
        <f t="shared" si="32"/>
        <v>2.1111111111111112</v>
      </c>
    </row>
    <row r="2111" spans="1:10" x14ac:dyDescent="0.2">
      <c r="A2111" s="94">
        <v>6185521</v>
      </c>
      <c r="B2111" s="93" t="s">
        <v>2071</v>
      </c>
      <c r="C2111" s="144">
        <v>40</v>
      </c>
      <c r="D2111" s="93" t="s">
        <v>41</v>
      </c>
      <c r="E2111" s="93" t="s">
        <v>65</v>
      </c>
      <c r="F2111" s="93">
        <v>21</v>
      </c>
      <c r="G2111" s="93">
        <v>4.18</v>
      </c>
      <c r="H2111" s="93">
        <v>46.1</v>
      </c>
      <c r="I2111" s="88">
        <f>VLOOKUP(D2111,'MHO-Analyse'!$C$2:$D$11,2,TRUE)</f>
        <v>205.2</v>
      </c>
      <c r="J2111" s="88">
        <f t="shared" si="32"/>
        <v>2.2799999999999998</v>
      </c>
    </row>
    <row r="2112" spans="1:10" x14ac:dyDescent="0.2">
      <c r="A2112" s="94">
        <v>6322874</v>
      </c>
      <c r="B2112" s="93" t="s">
        <v>2072</v>
      </c>
      <c r="C2112" s="144">
        <v>40</v>
      </c>
      <c r="D2112" s="93" t="s">
        <v>41</v>
      </c>
      <c r="E2112" s="93" t="s">
        <v>65</v>
      </c>
      <c r="F2112" s="93">
        <v>11.31</v>
      </c>
      <c r="G2112" s="93">
        <v>0.72</v>
      </c>
      <c r="H2112" s="93">
        <v>280.5</v>
      </c>
      <c r="I2112" s="88">
        <f>VLOOKUP(D2112,'MHO-Analyse'!$C$2:$D$11,2,TRUE)</f>
        <v>205.2</v>
      </c>
      <c r="J2112" s="88">
        <f t="shared" si="32"/>
        <v>2.2799999999999998</v>
      </c>
    </row>
    <row r="2113" spans="1:10" x14ac:dyDescent="0.2">
      <c r="A2113" s="94">
        <v>8357661</v>
      </c>
      <c r="B2113" s="93" t="s">
        <v>2073</v>
      </c>
      <c r="C2113" s="144">
        <v>40</v>
      </c>
      <c r="D2113" s="93" t="s">
        <v>20</v>
      </c>
      <c r="E2113" s="93" t="s">
        <v>59</v>
      </c>
      <c r="F2113" s="93">
        <v>2.77</v>
      </c>
      <c r="G2113" s="93">
        <v>1.6</v>
      </c>
      <c r="H2113" s="93">
        <v>1633.77</v>
      </c>
      <c r="I2113" s="88">
        <f>VLOOKUP(D2113,'MHO-Analyse'!$C$2:$D$11,2,TRUE)</f>
        <v>190</v>
      </c>
      <c r="J2113" s="88">
        <f t="shared" si="32"/>
        <v>2.1111111111111112</v>
      </c>
    </row>
    <row r="2114" spans="1:10" x14ac:dyDescent="0.2">
      <c r="A2114" s="94">
        <v>9253225</v>
      </c>
      <c r="B2114" s="93" t="s">
        <v>2074</v>
      </c>
      <c r="C2114" s="144">
        <v>40</v>
      </c>
      <c r="D2114" s="93" t="s">
        <v>12</v>
      </c>
      <c r="E2114" s="93" t="s">
        <v>59</v>
      </c>
      <c r="F2114" s="93">
        <v>1.1399999999999999</v>
      </c>
      <c r="G2114" s="93">
        <v>2.04</v>
      </c>
      <c r="H2114" s="93">
        <v>123.12</v>
      </c>
      <c r="I2114" s="88">
        <f>VLOOKUP(D2114,'MHO-Analyse'!$C$2:$D$11,2,TRUE)</f>
        <v>254.6</v>
      </c>
      <c r="J2114" s="88">
        <f t="shared" ref="J2114:J2177" si="33">(C2114*I2114)/3600</f>
        <v>2.8288888888888888</v>
      </c>
    </row>
    <row r="2115" spans="1:10" x14ac:dyDescent="0.2">
      <c r="A2115" s="94">
        <v>9253555</v>
      </c>
      <c r="B2115" s="93" t="s">
        <v>2075</v>
      </c>
      <c r="C2115" s="144">
        <v>40</v>
      </c>
      <c r="D2115" s="93" t="s">
        <v>12</v>
      </c>
      <c r="E2115" s="93" t="s">
        <v>65</v>
      </c>
      <c r="F2115" s="93">
        <v>0.36</v>
      </c>
      <c r="G2115" s="93">
        <v>1.38</v>
      </c>
      <c r="H2115" s="93">
        <v>57.53</v>
      </c>
      <c r="I2115" s="88">
        <f>VLOOKUP(D2115,'MHO-Analyse'!$C$2:$D$11,2,TRUE)</f>
        <v>254.6</v>
      </c>
      <c r="J2115" s="88">
        <f t="shared" si="33"/>
        <v>2.8288888888888888</v>
      </c>
    </row>
    <row r="2116" spans="1:10" x14ac:dyDescent="0.2">
      <c r="A2116" s="94">
        <v>9253629</v>
      </c>
      <c r="B2116" s="93" t="s">
        <v>2076</v>
      </c>
      <c r="C2116" s="144">
        <v>40</v>
      </c>
      <c r="D2116" s="93" t="s">
        <v>12</v>
      </c>
      <c r="E2116" s="93" t="s">
        <v>59</v>
      </c>
      <c r="F2116" s="93">
        <v>1.27</v>
      </c>
      <c r="G2116" s="93">
        <v>1.35</v>
      </c>
      <c r="H2116" s="93">
        <v>48.74</v>
      </c>
      <c r="I2116" s="88">
        <f>VLOOKUP(D2116,'MHO-Analyse'!$C$2:$D$11,2,TRUE)</f>
        <v>254.6</v>
      </c>
      <c r="J2116" s="88">
        <f t="shared" si="33"/>
        <v>2.8288888888888888</v>
      </c>
    </row>
    <row r="2117" spans="1:10" x14ac:dyDescent="0.2">
      <c r="A2117" s="94">
        <v>9254851</v>
      </c>
      <c r="B2117" s="93" t="s">
        <v>2077</v>
      </c>
      <c r="C2117" s="144">
        <v>40</v>
      </c>
      <c r="D2117" s="93" t="s">
        <v>12</v>
      </c>
      <c r="E2117" s="93" t="s">
        <v>32</v>
      </c>
      <c r="F2117" s="93">
        <v>0.7</v>
      </c>
      <c r="G2117" s="93">
        <v>0.22</v>
      </c>
      <c r="H2117" s="93">
        <v>439.77</v>
      </c>
      <c r="I2117" s="88">
        <f>VLOOKUP(D2117,'MHO-Analyse'!$C$2:$D$11,2,TRUE)</f>
        <v>254.6</v>
      </c>
      <c r="J2117" s="88">
        <f t="shared" si="33"/>
        <v>2.8288888888888888</v>
      </c>
    </row>
    <row r="2118" spans="1:10" x14ac:dyDescent="0.2">
      <c r="A2118" s="94">
        <v>9723535</v>
      </c>
      <c r="B2118" s="93" t="s">
        <v>2078</v>
      </c>
      <c r="C2118" s="144">
        <v>40</v>
      </c>
      <c r="D2118" s="93" t="s">
        <v>9</v>
      </c>
      <c r="E2118" s="93" t="s">
        <v>65</v>
      </c>
      <c r="F2118" s="93">
        <v>7.8</v>
      </c>
      <c r="G2118" s="93">
        <v>14.8</v>
      </c>
      <c r="H2118" s="93">
        <v>304</v>
      </c>
      <c r="I2118" s="88">
        <f>VLOOKUP(D2118,'MHO-Analyse'!$C$2:$D$11,2,TRUE)</f>
        <v>380</v>
      </c>
      <c r="J2118" s="88">
        <f t="shared" si="33"/>
        <v>4.2222222222222223</v>
      </c>
    </row>
    <row r="2119" spans="1:10" x14ac:dyDescent="0.2">
      <c r="A2119" s="94">
        <v>1150397</v>
      </c>
      <c r="B2119" s="93" t="s">
        <v>2079</v>
      </c>
      <c r="C2119" s="144">
        <v>39</v>
      </c>
      <c r="D2119" s="93" t="s">
        <v>79</v>
      </c>
      <c r="E2119" s="93" t="s">
        <v>59</v>
      </c>
      <c r="F2119" s="93">
        <v>17.48</v>
      </c>
      <c r="G2119" s="93">
        <v>11.82</v>
      </c>
      <c r="H2119" s="93">
        <v>213.21</v>
      </c>
      <c r="I2119" s="88">
        <f>VLOOKUP(D2119,'MHO-Analyse'!$C$2:$D$11,2,TRUE)</f>
        <v>380</v>
      </c>
      <c r="J2119" s="88">
        <f t="shared" si="33"/>
        <v>4.1166666666666663</v>
      </c>
    </row>
    <row r="2120" spans="1:10" x14ac:dyDescent="0.2">
      <c r="A2120" s="94">
        <v>1257889</v>
      </c>
      <c r="B2120" s="93" t="s">
        <v>2080</v>
      </c>
      <c r="C2120" s="144">
        <v>39</v>
      </c>
      <c r="D2120" s="93" t="s">
        <v>79</v>
      </c>
      <c r="E2120" s="93" t="s">
        <v>59</v>
      </c>
      <c r="F2120" s="93">
        <v>3.31</v>
      </c>
      <c r="G2120" s="93">
        <v>24.26</v>
      </c>
      <c r="H2120" s="93">
        <v>591.95000000000005</v>
      </c>
      <c r="I2120" s="88">
        <f>VLOOKUP(D2120,'MHO-Analyse'!$C$2:$D$11,2,TRUE)</f>
        <v>380</v>
      </c>
      <c r="J2120" s="88">
        <f t="shared" si="33"/>
        <v>4.1166666666666663</v>
      </c>
    </row>
    <row r="2121" spans="1:10" x14ac:dyDescent="0.2">
      <c r="A2121" s="94">
        <v>2041017</v>
      </c>
      <c r="B2121" s="93" t="s">
        <v>2081</v>
      </c>
      <c r="C2121" s="144">
        <v>39</v>
      </c>
      <c r="D2121" s="93" t="s">
        <v>16</v>
      </c>
      <c r="E2121" s="93" t="s">
        <v>59</v>
      </c>
      <c r="F2121" s="93">
        <v>8.4600000000000009</v>
      </c>
      <c r="G2121" s="93">
        <v>21</v>
      </c>
      <c r="H2121" s="93">
        <v>1464.17</v>
      </c>
      <c r="I2121" s="88">
        <f>VLOOKUP(D2121,'MHO-Analyse'!$C$2:$D$11,2,TRUE)</f>
        <v>304</v>
      </c>
      <c r="J2121" s="88">
        <f t="shared" si="33"/>
        <v>3.2933333333333334</v>
      </c>
    </row>
    <row r="2122" spans="1:10" x14ac:dyDescent="0.2">
      <c r="A2122" s="94">
        <v>2042711</v>
      </c>
      <c r="B2122" s="93" t="s">
        <v>2082</v>
      </c>
      <c r="C2122" s="144">
        <v>39</v>
      </c>
      <c r="D2122" s="93" t="s">
        <v>16</v>
      </c>
      <c r="E2122" s="93" t="s">
        <v>59</v>
      </c>
      <c r="F2122" s="93">
        <v>27.74</v>
      </c>
      <c r="G2122" s="93">
        <v>19</v>
      </c>
      <c r="H2122" s="93">
        <v>1240.04</v>
      </c>
      <c r="I2122" s="88">
        <f>VLOOKUP(D2122,'MHO-Analyse'!$C$2:$D$11,2,TRUE)</f>
        <v>304</v>
      </c>
      <c r="J2122" s="88">
        <f t="shared" si="33"/>
        <v>3.2933333333333334</v>
      </c>
    </row>
    <row r="2123" spans="1:10" x14ac:dyDescent="0.2">
      <c r="A2123" s="94">
        <v>2066019</v>
      </c>
      <c r="B2123" s="93" t="s">
        <v>2083</v>
      </c>
      <c r="C2123" s="144">
        <v>39</v>
      </c>
      <c r="D2123" s="93" t="s">
        <v>16</v>
      </c>
      <c r="E2123" s="93" t="s">
        <v>59</v>
      </c>
      <c r="F2123" s="93">
        <v>30.62</v>
      </c>
      <c r="G2123" s="93">
        <v>30</v>
      </c>
      <c r="H2123" s="93">
        <v>2738.64</v>
      </c>
      <c r="I2123" s="88">
        <f>VLOOKUP(D2123,'MHO-Analyse'!$C$2:$D$11,2,TRUE)</f>
        <v>304</v>
      </c>
      <c r="J2123" s="88">
        <f t="shared" si="33"/>
        <v>3.2933333333333334</v>
      </c>
    </row>
    <row r="2124" spans="1:10" x14ac:dyDescent="0.2">
      <c r="A2124" s="94">
        <v>2253354</v>
      </c>
      <c r="B2124" s="93" t="s">
        <v>2084</v>
      </c>
      <c r="C2124" s="144">
        <v>39</v>
      </c>
      <c r="D2124" s="93" t="s">
        <v>41</v>
      </c>
      <c r="E2124" s="93" t="s">
        <v>59</v>
      </c>
      <c r="F2124" s="93">
        <v>399.63</v>
      </c>
      <c r="G2124" s="93">
        <v>16</v>
      </c>
      <c r="H2124" s="93">
        <v>2744.12</v>
      </c>
      <c r="I2124" s="88">
        <f>VLOOKUP(D2124,'MHO-Analyse'!$C$2:$D$11,2,TRUE)</f>
        <v>205.2</v>
      </c>
      <c r="J2124" s="88">
        <f t="shared" si="33"/>
        <v>2.2229999999999999</v>
      </c>
    </row>
    <row r="2125" spans="1:10" x14ac:dyDescent="0.2">
      <c r="A2125" s="94">
        <v>2256444</v>
      </c>
      <c r="B2125" s="93" t="s">
        <v>2085</v>
      </c>
      <c r="C2125" s="144">
        <v>39</v>
      </c>
      <c r="D2125" s="93" t="s">
        <v>41</v>
      </c>
      <c r="E2125" s="93" t="s">
        <v>65</v>
      </c>
      <c r="F2125" s="93">
        <v>13.05</v>
      </c>
      <c r="G2125" s="93">
        <v>2.16</v>
      </c>
      <c r="H2125" s="93">
        <v>792.67</v>
      </c>
      <c r="I2125" s="88">
        <f>VLOOKUP(D2125,'MHO-Analyse'!$C$2:$D$11,2,TRUE)</f>
        <v>205.2</v>
      </c>
      <c r="J2125" s="88">
        <f t="shared" si="33"/>
        <v>2.2229999999999999</v>
      </c>
    </row>
    <row r="2126" spans="1:10" x14ac:dyDescent="0.2">
      <c r="A2126" s="94">
        <v>6044845</v>
      </c>
      <c r="B2126" s="93" t="s">
        <v>2086</v>
      </c>
      <c r="C2126" s="144">
        <v>39</v>
      </c>
      <c r="D2126" s="93" t="s">
        <v>20</v>
      </c>
      <c r="E2126" s="93" t="s">
        <v>65</v>
      </c>
      <c r="F2126" s="93">
        <v>59.06</v>
      </c>
      <c r="G2126" s="93">
        <v>11.44</v>
      </c>
      <c r="H2126" s="93">
        <v>1152.45</v>
      </c>
      <c r="I2126" s="88">
        <f>VLOOKUP(D2126,'MHO-Analyse'!$C$2:$D$11,2,TRUE)</f>
        <v>190</v>
      </c>
      <c r="J2126" s="88">
        <f t="shared" si="33"/>
        <v>2.0583333333333331</v>
      </c>
    </row>
    <row r="2127" spans="1:10" x14ac:dyDescent="0.2">
      <c r="A2127" s="94">
        <v>8363916</v>
      </c>
      <c r="B2127" s="93" t="s">
        <v>912</v>
      </c>
      <c r="C2127" s="144">
        <v>39</v>
      </c>
      <c r="D2127" s="93" t="s">
        <v>20</v>
      </c>
      <c r="E2127" s="93" t="s">
        <v>59</v>
      </c>
      <c r="F2127" s="93">
        <v>0.84</v>
      </c>
      <c r="G2127" s="93">
        <v>0.11</v>
      </c>
      <c r="H2127" s="93">
        <v>9.4499999999999993</v>
      </c>
      <c r="I2127" s="88">
        <f>VLOOKUP(D2127,'MHO-Analyse'!$C$2:$D$11,2,TRUE)</f>
        <v>190</v>
      </c>
      <c r="J2127" s="88">
        <f t="shared" si="33"/>
        <v>2.0583333333333331</v>
      </c>
    </row>
    <row r="2128" spans="1:10" x14ac:dyDescent="0.2">
      <c r="A2128" s="94">
        <v>8411626</v>
      </c>
      <c r="B2128" s="93" t="s">
        <v>2087</v>
      </c>
      <c r="C2128" s="144">
        <v>39</v>
      </c>
      <c r="D2128" s="93" t="s">
        <v>16</v>
      </c>
      <c r="E2128" s="93" t="s">
        <v>65</v>
      </c>
      <c r="F2128" s="93">
        <v>15.96</v>
      </c>
      <c r="G2128" s="93">
        <v>1.25</v>
      </c>
      <c r="H2128" s="93">
        <v>833.51</v>
      </c>
      <c r="I2128" s="88">
        <f>VLOOKUP(D2128,'MHO-Analyse'!$C$2:$D$11,2,TRUE)</f>
        <v>304</v>
      </c>
      <c r="J2128" s="88">
        <f t="shared" si="33"/>
        <v>3.2933333333333334</v>
      </c>
    </row>
    <row r="2129" spans="1:10" x14ac:dyDescent="0.2">
      <c r="A2129" s="94">
        <v>8541333</v>
      </c>
      <c r="B2129" s="93" t="s">
        <v>2088</v>
      </c>
      <c r="C2129" s="144">
        <v>39</v>
      </c>
      <c r="D2129" s="93" t="s">
        <v>16</v>
      </c>
      <c r="E2129" s="93" t="s">
        <v>32</v>
      </c>
      <c r="F2129" s="93">
        <v>12.98</v>
      </c>
      <c r="G2129" s="93">
        <v>15.96</v>
      </c>
      <c r="H2129" s="93">
        <v>1355.77</v>
      </c>
      <c r="I2129" s="88">
        <f>VLOOKUP(D2129,'MHO-Analyse'!$C$2:$D$11,2,TRUE)</f>
        <v>304</v>
      </c>
      <c r="J2129" s="88">
        <f t="shared" si="33"/>
        <v>3.2933333333333334</v>
      </c>
    </row>
    <row r="2130" spans="1:10" x14ac:dyDescent="0.2">
      <c r="A2130" s="94">
        <v>9253366</v>
      </c>
      <c r="B2130" s="93" t="s">
        <v>2089</v>
      </c>
      <c r="C2130" s="144">
        <v>39</v>
      </c>
      <c r="D2130" s="93" t="s">
        <v>12</v>
      </c>
      <c r="E2130" s="93" t="s">
        <v>59</v>
      </c>
      <c r="F2130" s="93">
        <v>2.29</v>
      </c>
      <c r="G2130" s="93">
        <v>5.39</v>
      </c>
      <c r="H2130" s="93">
        <v>297.83999999999997</v>
      </c>
      <c r="I2130" s="88">
        <f>VLOOKUP(D2130,'MHO-Analyse'!$C$2:$D$11,2,TRUE)</f>
        <v>254.6</v>
      </c>
      <c r="J2130" s="88">
        <f t="shared" si="33"/>
        <v>2.7581666666666664</v>
      </c>
    </row>
    <row r="2131" spans="1:10" x14ac:dyDescent="0.2">
      <c r="A2131" s="94">
        <v>9253717</v>
      </c>
      <c r="B2131" s="93" t="s">
        <v>2090</v>
      </c>
      <c r="C2131" s="144">
        <v>39</v>
      </c>
      <c r="D2131" s="93" t="s">
        <v>79</v>
      </c>
      <c r="E2131" s="93" t="s">
        <v>59</v>
      </c>
      <c r="F2131" s="93">
        <v>0.15</v>
      </c>
      <c r="G2131" s="93">
        <v>0.1</v>
      </c>
      <c r="H2131" s="93">
        <v>17.91</v>
      </c>
      <c r="I2131" s="88">
        <f>VLOOKUP(D2131,'MHO-Analyse'!$C$2:$D$11,2,TRUE)</f>
        <v>380</v>
      </c>
      <c r="J2131" s="88">
        <f t="shared" si="33"/>
        <v>4.1166666666666663</v>
      </c>
    </row>
    <row r="2132" spans="1:10" x14ac:dyDescent="0.2">
      <c r="A2132" s="94">
        <v>9254106</v>
      </c>
      <c r="B2132" s="93" t="s">
        <v>2091</v>
      </c>
      <c r="C2132" s="144">
        <v>39</v>
      </c>
      <c r="D2132" s="93" t="s">
        <v>12</v>
      </c>
      <c r="E2132" s="93" t="s">
        <v>59</v>
      </c>
      <c r="F2132" s="93">
        <v>4.8899999999999997</v>
      </c>
      <c r="G2132" s="93">
        <v>5.85</v>
      </c>
      <c r="H2132" s="93">
        <v>418.35</v>
      </c>
      <c r="I2132" s="88">
        <f>VLOOKUP(D2132,'MHO-Analyse'!$C$2:$D$11,2,TRUE)</f>
        <v>254.6</v>
      </c>
      <c r="J2132" s="88">
        <f t="shared" si="33"/>
        <v>2.7581666666666664</v>
      </c>
    </row>
    <row r="2133" spans="1:10" x14ac:dyDescent="0.2">
      <c r="A2133" s="94">
        <v>9835728</v>
      </c>
      <c r="B2133" s="93" t="s">
        <v>2092</v>
      </c>
      <c r="C2133" s="144">
        <v>39</v>
      </c>
      <c r="D2133" s="93" t="s">
        <v>16</v>
      </c>
      <c r="E2133" s="93" t="s">
        <v>65</v>
      </c>
      <c r="F2133" s="93">
        <v>53.29</v>
      </c>
      <c r="G2133" s="93">
        <v>3.94</v>
      </c>
      <c r="H2133" s="93">
        <v>626.21</v>
      </c>
      <c r="I2133" s="88">
        <f>VLOOKUP(D2133,'MHO-Analyse'!$C$2:$D$11,2,TRUE)</f>
        <v>304</v>
      </c>
      <c r="J2133" s="88">
        <f t="shared" si="33"/>
        <v>3.2933333333333334</v>
      </c>
    </row>
    <row r="2134" spans="1:10" x14ac:dyDescent="0.2">
      <c r="A2134" s="94">
        <v>1212355</v>
      </c>
      <c r="B2134" s="93" t="s">
        <v>2093</v>
      </c>
      <c r="C2134" s="144">
        <v>38</v>
      </c>
      <c r="D2134" s="93" t="s">
        <v>79</v>
      </c>
      <c r="E2134" s="93" t="s">
        <v>65</v>
      </c>
      <c r="F2134" s="93">
        <v>2.2999999999999998</v>
      </c>
      <c r="G2134" s="93">
        <v>1.54</v>
      </c>
      <c r="H2134" s="93">
        <v>88.18</v>
      </c>
      <c r="I2134" s="88">
        <f>VLOOKUP(D2134,'MHO-Analyse'!$C$2:$D$11,2,TRUE)</f>
        <v>380</v>
      </c>
      <c r="J2134" s="88">
        <f t="shared" si="33"/>
        <v>4.0111111111111111</v>
      </c>
    </row>
    <row r="2135" spans="1:10" x14ac:dyDescent="0.2">
      <c r="A2135" s="94">
        <v>1253309</v>
      </c>
      <c r="B2135" s="93" t="s">
        <v>2094</v>
      </c>
      <c r="C2135" s="144">
        <v>38</v>
      </c>
      <c r="D2135" s="93" t="s">
        <v>79</v>
      </c>
      <c r="E2135" s="93" t="s">
        <v>59</v>
      </c>
      <c r="F2135" s="93">
        <v>3.89</v>
      </c>
      <c r="G2135" s="93">
        <v>8.8000000000000007</v>
      </c>
      <c r="H2135" s="93">
        <v>158.65</v>
      </c>
      <c r="I2135" s="88">
        <f>VLOOKUP(D2135,'MHO-Analyse'!$C$2:$D$11,2,TRUE)</f>
        <v>380</v>
      </c>
      <c r="J2135" s="88">
        <f t="shared" si="33"/>
        <v>4.0111111111111111</v>
      </c>
    </row>
    <row r="2136" spans="1:10" x14ac:dyDescent="0.2">
      <c r="A2136" s="94">
        <v>2043017</v>
      </c>
      <c r="B2136" s="93" t="s">
        <v>2095</v>
      </c>
      <c r="C2136" s="144">
        <v>38</v>
      </c>
      <c r="D2136" s="93" t="s">
        <v>16</v>
      </c>
      <c r="E2136" s="93" t="s">
        <v>59</v>
      </c>
      <c r="F2136" s="93">
        <v>56.24</v>
      </c>
      <c r="G2136" s="93">
        <v>46</v>
      </c>
      <c r="H2136" s="93">
        <v>2515.9699999999998</v>
      </c>
      <c r="I2136" s="88">
        <f>VLOOKUP(D2136,'MHO-Analyse'!$C$2:$D$11,2,TRUE)</f>
        <v>304</v>
      </c>
      <c r="J2136" s="88">
        <f t="shared" si="33"/>
        <v>3.2088888888888887</v>
      </c>
    </row>
    <row r="2137" spans="1:10" x14ac:dyDescent="0.2">
      <c r="A2137" s="94">
        <v>2044211</v>
      </c>
      <c r="B2137" s="93" t="s">
        <v>2096</v>
      </c>
      <c r="C2137" s="144">
        <v>38</v>
      </c>
      <c r="D2137" s="93" t="s">
        <v>16</v>
      </c>
      <c r="E2137" s="93" t="s">
        <v>65</v>
      </c>
      <c r="F2137" s="93">
        <v>9.32</v>
      </c>
      <c r="G2137" s="93">
        <v>25</v>
      </c>
      <c r="H2137" s="93">
        <v>1554.26</v>
      </c>
      <c r="I2137" s="88">
        <f>VLOOKUP(D2137,'MHO-Analyse'!$C$2:$D$11,2,TRUE)</f>
        <v>304</v>
      </c>
      <c r="J2137" s="88">
        <f t="shared" si="33"/>
        <v>3.2088888888888887</v>
      </c>
    </row>
    <row r="2138" spans="1:10" x14ac:dyDescent="0.2">
      <c r="A2138" s="94">
        <v>3026061</v>
      </c>
      <c r="B2138" s="93" t="s">
        <v>2097</v>
      </c>
      <c r="C2138" s="144">
        <v>38</v>
      </c>
      <c r="D2138" s="93" t="s">
        <v>41</v>
      </c>
      <c r="E2138" s="93" t="s">
        <v>10</v>
      </c>
      <c r="F2138" s="93">
        <v>70.8</v>
      </c>
      <c r="G2138" s="93">
        <v>8</v>
      </c>
      <c r="H2138" s="93">
        <v>386.5</v>
      </c>
      <c r="I2138" s="88">
        <f>VLOOKUP(D2138,'MHO-Analyse'!$C$2:$D$11,2,TRUE)</f>
        <v>205.2</v>
      </c>
      <c r="J2138" s="88">
        <f t="shared" si="33"/>
        <v>2.1659999999999999</v>
      </c>
    </row>
    <row r="2139" spans="1:10" x14ac:dyDescent="0.2">
      <c r="A2139" s="94">
        <v>3080215</v>
      </c>
      <c r="B2139" s="93" t="s">
        <v>2098</v>
      </c>
      <c r="C2139" s="144">
        <v>38</v>
      </c>
      <c r="D2139" s="93" t="s">
        <v>16</v>
      </c>
      <c r="E2139" s="93" t="s">
        <v>59</v>
      </c>
      <c r="F2139" s="93">
        <v>250</v>
      </c>
      <c r="G2139" s="93">
        <v>12.67</v>
      </c>
      <c r="H2139" s="93">
        <v>2032.76</v>
      </c>
      <c r="I2139" s="88">
        <f>VLOOKUP(D2139,'MHO-Analyse'!$C$2:$D$11,2,TRUE)</f>
        <v>304</v>
      </c>
      <c r="J2139" s="88">
        <f t="shared" si="33"/>
        <v>3.2088888888888887</v>
      </c>
    </row>
    <row r="2140" spans="1:10" x14ac:dyDescent="0.2">
      <c r="A2140" s="94">
        <v>3080622</v>
      </c>
      <c r="B2140" s="93" t="s">
        <v>2099</v>
      </c>
      <c r="C2140" s="144">
        <v>38</v>
      </c>
      <c r="D2140" s="93" t="s">
        <v>41</v>
      </c>
      <c r="E2140" s="93" t="s">
        <v>65</v>
      </c>
      <c r="F2140" s="93">
        <v>19.940000000000001</v>
      </c>
      <c r="G2140" s="93">
        <v>0.96</v>
      </c>
      <c r="H2140" s="93">
        <v>296.20999999999998</v>
      </c>
      <c r="I2140" s="88">
        <f>VLOOKUP(D2140,'MHO-Analyse'!$C$2:$D$11,2,TRUE)</f>
        <v>205.2</v>
      </c>
      <c r="J2140" s="88">
        <f t="shared" si="33"/>
        <v>2.1659999999999999</v>
      </c>
    </row>
    <row r="2141" spans="1:10" x14ac:dyDescent="0.2">
      <c r="A2141" s="94">
        <v>3080623</v>
      </c>
      <c r="B2141" s="93" t="s">
        <v>2100</v>
      </c>
      <c r="C2141" s="144">
        <v>38</v>
      </c>
      <c r="D2141" s="93" t="s">
        <v>41</v>
      </c>
      <c r="E2141" s="93" t="s">
        <v>65</v>
      </c>
      <c r="F2141" s="93">
        <v>18.3</v>
      </c>
      <c r="G2141" s="93">
        <v>1.06</v>
      </c>
      <c r="H2141" s="93">
        <v>662.78</v>
      </c>
      <c r="I2141" s="88">
        <f>VLOOKUP(D2141,'MHO-Analyse'!$C$2:$D$11,2,TRUE)</f>
        <v>205.2</v>
      </c>
      <c r="J2141" s="88">
        <f t="shared" si="33"/>
        <v>2.1659999999999999</v>
      </c>
    </row>
    <row r="2142" spans="1:10" x14ac:dyDescent="0.2">
      <c r="A2142" s="94">
        <v>5050713</v>
      </c>
      <c r="B2142" s="93" t="s">
        <v>2101</v>
      </c>
      <c r="C2142" s="144">
        <v>38</v>
      </c>
      <c r="D2142" s="93" t="s">
        <v>20</v>
      </c>
      <c r="E2142" s="93" t="s">
        <v>32</v>
      </c>
      <c r="F2142" s="93">
        <v>4.8600000000000003</v>
      </c>
      <c r="G2142" s="93">
        <v>0.56000000000000005</v>
      </c>
      <c r="H2142" s="93">
        <v>45.54</v>
      </c>
      <c r="I2142" s="88">
        <f>VLOOKUP(D2142,'MHO-Analyse'!$C$2:$D$11,2,TRUE)</f>
        <v>190</v>
      </c>
      <c r="J2142" s="88">
        <f t="shared" si="33"/>
        <v>2.0055555555555555</v>
      </c>
    </row>
    <row r="2143" spans="1:10" x14ac:dyDescent="0.2">
      <c r="A2143" s="94">
        <v>5110689</v>
      </c>
      <c r="B2143" s="93" t="s">
        <v>2102</v>
      </c>
      <c r="C2143" s="144">
        <v>38</v>
      </c>
      <c r="D2143" s="93" t="s">
        <v>20</v>
      </c>
      <c r="E2143" s="93" t="s">
        <v>65</v>
      </c>
      <c r="F2143" s="93">
        <v>13.44</v>
      </c>
      <c r="G2143" s="93">
        <v>2.82</v>
      </c>
      <c r="H2143" s="93">
        <v>652.42999999999995</v>
      </c>
      <c r="I2143" s="88">
        <f>VLOOKUP(D2143,'MHO-Analyse'!$C$2:$D$11,2,TRUE)</f>
        <v>190</v>
      </c>
      <c r="J2143" s="88">
        <f t="shared" si="33"/>
        <v>2.0055555555555555</v>
      </c>
    </row>
    <row r="2144" spans="1:10" x14ac:dyDescent="0.2">
      <c r="A2144" s="94">
        <v>5521315</v>
      </c>
      <c r="B2144" s="93" t="s">
        <v>2103</v>
      </c>
      <c r="C2144" s="144">
        <v>38</v>
      </c>
      <c r="D2144" s="93" t="s">
        <v>16</v>
      </c>
      <c r="E2144" s="93" t="s">
        <v>59</v>
      </c>
      <c r="F2144" s="93">
        <v>1.1499999999999999</v>
      </c>
      <c r="G2144" s="93">
        <v>5.0999999999999996</v>
      </c>
      <c r="H2144" s="93">
        <v>316.01</v>
      </c>
      <c r="I2144" s="88">
        <f>VLOOKUP(D2144,'MHO-Analyse'!$C$2:$D$11,2,TRUE)</f>
        <v>304</v>
      </c>
      <c r="J2144" s="88">
        <f t="shared" si="33"/>
        <v>3.2088888888888887</v>
      </c>
    </row>
    <row r="2145" spans="1:10" x14ac:dyDescent="0.2">
      <c r="A2145" s="94">
        <v>5600233</v>
      </c>
      <c r="B2145" s="93" t="s">
        <v>1459</v>
      </c>
      <c r="C2145" s="144">
        <v>38</v>
      </c>
      <c r="D2145" s="93" t="s">
        <v>79</v>
      </c>
      <c r="E2145" s="93" t="s">
        <v>32</v>
      </c>
      <c r="F2145" s="93">
        <v>2.1</v>
      </c>
      <c r="G2145" s="93">
        <v>3.64</v>
      </c>
      <c r="H2145" s="93">
        <v>507.83</v>
      </c>
      <c r="I2145" s="88">
        <f>VLOOKUP(D2145,'MHO-Analyse'!$C$2:$D$11,2,TRUE)</f>
        <v>380</v>
      </c>
      <c r="J2145" s="88">
        <f t="shared" si="33"/>
        <v>4.0111111111111111</v>
      </c>
    </row>
    <row r="2146" spans="1:10" x14ac:dyDescent="0.2">
      <c r="A2146" s="94">
        <v>6132001</v>
      </c>
      <c r="B2146" s="93" t="s">
        <v>2104</v>
      </c>
      <c r="C2146" s="144">
        <v>38</v>
      </c>
      <c r="D2146" s="93" t="s">
        <v>82</v>
      </c>
      <c r="E2146" s="93" t="s">
        <v>65</v>
      </c>
      <c r="F2146" s="93">
        <v>60</v>
      </c>
      <c r="G2146" s="93">
        <v>12</v>
      </c>
      <c r="H2146" s="93">
        <v>914.1</v>
      </c>
      <c r="I2146" s="88">
        <f>VLOOKUP(D2146,'MHO-Analyse'!$C$2:$D$11,2,TRUE)</f>
        <v>228</v>
      </c>
      <c r="J2146" s="88">
        <f t="shared" si="33"/>
        <v>2.4066666666666667</v>
      </c>
    </row>
    <row r="2147" spans="1:10" x14ac:dyDescent="0.2">
      <c r="A2147" s="94">
        <v>6189017</v>
      </c>
      <c r="B2147" s="93" t="s">
        <v>2105</v>
      </c>
      <c r="C2147" s="144">
        <v>38</v>
      </c>
      <c r="D2147" s="93" t="s">
        <v>82</v>
      </c>
      <c r="E2147" s="93" t="s">
        <v>65</v>
      </c>
      <c r="F2147" s="93">
        <v>66.75</v>
      </c>
      <c r="G2147" s="93">
        <v>26.58</v>
      </c>
      <c r="H2147" s="93">
        <v>2126.4899999999998</v>
      </c>
      <c r="I2147" s="88">
        <f>VLOOKUP(D2147,'MHO-Analyse'!$C$2:$D$11,2,TRUE)</f>
        <v>228</v>
      </c>
      <c r="J2147" s="88">
        <f t="shared" si="33"/>
        <v>2.4066666666666667</v>
      </c>
    </row>
    <row r="2148" spans="1:10" x14ac:dyDescent="0.2">
      <c r="A2148" s="94">
        <v>7010801</v>
      </c>
      <c r="B2148" s="93" t="s">
        <v>2106</v>
      </c>
      <c r="C2148" s="144">
        <v>38</v>
      </c>
      <c r="D2148" s="93" t="s">
        <v>82</v>
      </c>
      <c r="E2148" s="93" t="s">
        <v>59</v>
      </c>
      <c r="F2148" s="93">
        <v>135.79</v>
      </c>
      <c r="G2148" s="93">
        <v>19</v>
      </c>
      <c r="H2148" s="93">
        <v>1425.59</v>
      </c>
      <c r="I2148" s="88">
        <f>VLOOKUP(D2148,'MHO-Analyse'!$C$2:$D$11,2,TRUE)</f>
        <v>228</v>
      </c>
      <c r="J2148" s="88">
        <f t="shared" si="33"/>
        <v>2.4066666666666667</v>
      </c>
    </row>
    <row r="2149" spans="1:10" x14ac:dyDescent="0.2">
      <c r="A2149" s="94">
        <v>7011207</v>
      </c>
      <c r="B2149" s="93" t="s">
        <v>2107</v>
      </c>
      <c r="C2149" s="144">
        <v>38</v>
      </c>
      <c r="D2149" s="93" t="s">
        <v>82</v>
      </c>
      <c r="E2149" s="93" t="s">
        <v>65</v>
      </c>
      <c r="F2149" s="93">
        <v>208.44</v>
      </c>
      <c r="G2149" s="93">
        <v>27.8</v>
      </c>
      <c r="H2149" s="93">
        <v>1344.66</v>
      </c>
      <c r="I2149" s="88">
        <f>VLOOKUP(D2149,'MHO-Analyse'!$C$2:$D$11,2,TRUE)</f>
        <v>228</v>
      </c>
      <c r="J2149" s="88">
        <f t="shared" si="33"/>
        <v>2.4066666666666667</v>
      </c>
    </row>
    <row r="2150" spans="1:10" x14ac:dyDescent="0.2">
      <c r="A2150" s="94">
        <v>7011576</v>
      </c>
      <c r="B2150" s="93" t="s">
        <v>2108</v>
      </c>
      <c r="C2150" s="144">
        <v>38</v>
      </c>
      <c r="D2150" s="93" t="s">
        <v>82</v>
      </c>
      <c r="E2150" s="93" t="s">
        <v>65</v>
      </c>
      <c r="F2150" s="93">
        <v>200.66</v>
      </c>
      <c r="G2150" s="93">
        <v>26</v>
      </c>
      <c r="H2150" s="93">
        <v>3714.6</v>
      </c>
      <c r="I2150" s="88">
        <f>VLOOKUP(D2150,'MHO-Analyse'!$C$2:$D$11,2,TRUE)</f>
        <v>228</v>
      </c>
      <c r="J2150" s="88">
        <f t="shared" si="33"/>
        <v>2.4066666666666667</v>
      </c>
    </row>
    <row r="2151" spans="1:10" x14ac:dyDescent="0.2">
      <c r="A2151" s="94">
        <v>9201957</v>
      </c>
      <c r="B2151" s="93" t="s">
        <v>2109</v>
      </c>
      <c r="C2151" s="144">
        <v>38</v>
      </c>
      <c r="D2151" s="93" t="s">
        <v>16</v>
      </c>
      <c r="E2151" s="93" t="s">
        <v>59</v>
      </c>
      <c r="F2151" s="93">
        <v>80</v>
      </c>
      <c r="G2151" s="93">
        <v>25</v>
      </c>
      <c r="H2151" s="93">
        <v>4797.3500000000004</v>
      </c>
      <c r="I2151" s="88">
        <f>VLOOKUP(D2151,'MHO-Analyse'!$C$2:$D$11,2,TRUE)</f>
        <v>304</v>
      </c>
      <c r="J2151" s="88">
        <f t="shared" si="33"/>
        <v>3.2088888888888887</v>
      </c>
    </row>
    <row r="2152" spans="1:10" x14ac:dyDescent="0.2">
      <c r="A2152" s="94">
        <v>9253208</v>
      </c>
      <c r="B2152" s="93" t="s">
        <v>2110</v>
      </c>
      <c r="C2152" s="144">
        <v>38</v>
      </c>
      <c r="D2152" s="93" t="s">
        <v>12</v>
      </c>
      <c r="E2152" s="93" t="s">
        <v>32</v>
      </c>
      <c r="F2152" s="93">
        <v>1.65</v>
      </c>
      <c r="G2152" s="93">
        <v>8.15</v>
      </c>
      <c r="H2152" s="93">
        <v>2065.5100000000002</v>
      </c>
      <c r="I2152" s="88">
        <f>VLOOKUP(D2152,'MHO-Analyse'!$C$2:$D$11,2,TRUE)</f>
        <v>254.6</v>
      </c>
      <c r="J2152" s="88">
        <f t="shared" si="33"/>
        <v>2.6874444444444441</v>
      </c>
    </row>
    <row r="2153" spans="1:10" x14ac:dyDescent="0.2">
      <c r="A2153" s="94">
        <v>9253257</v>
      </c>
      <c r="B2153" s="93" t="s">
        <v>2111</v>
      </c>
      <c r="C2153" s="144">
        <v>38</v>
      </c>
      <c r="D2153" s="93" t="s">
        <v>12</v>
      </c>
      <c r="E2153" s="93" t="s">
        <v>59</v>
      </c>
      <c r="F2153" s="93">
        <v>1.65</v>
      </c>
      <c r="G2153" s="93">
        <v>4.62</v>
      </c>
      <c r="H2153" s="93">
        <v>411.82</v>
      </c>
      <c r="I2153" s="88">
        <f>VLOOKUP(D2153,'MHO-Analyse'!$C$2:$D$11,2,TRUE)</f>
        <v>254.6</v>
      </c>
      <c r="J2153" s="88">
        <f t="shared" si="33"/>
        <v>2.6874444444444441</v>
      </c>
    </row>
    <row r="2154" spans="1:10" x14ac:dyDescent="0.2">
      <c r="A2154" s="94">
        <v>9723021</v>
      </c>
      <c r="B2154" s="93" t="s">
        <v>2112</v>
      </c>
      <c r="C2154" s="144">
        <v>38</v>
      </c>
      <c r="D2154" s="93" t="s">
        <v>16</v>
      </c>
      <c r="E2154" s="93" t="s">
        <v>65</v>
      </c>
      <c r="F2154" s="93">
        <v>30</v>
      </c>
      <c r="G2154" s="93">
        <v>4</v>
      </c>
      <c r="H2154" s="93">
        <v>186.33</v>
      </c>
      <c r="I2154" s="88">
        <f>VLOOKUP(D2154,'MHO-Analyse'!$C$2:$D$11,2,TRUE)</f>
        <v>304</v>
      </c>
      <c r="J2154" s="88">
        <f t="shared" si="33"/>
        <v>3.2088888888888887</v>
      </c>
    </row>
    <row r="2155" spans="1:10" x14ac:dyDescent="0.2">
      <c r="A2155" s="94">
        <v>9723047</v>
      </c>
      <c r="B2155" s="93" t="s">
        <v>2113</v>
      </c>
      <c r="C2155" s="144">
        <v>38</v>
      </c>
      <c r="D2155" s="93" t="s">
        <v>16</v>
      </c>
      <c r="E2155" s="93" t="s">
        <v>65</v>
      </c>
      <c r="F2155" s="93">
        <v>271</v>
      </c>
      <c r="G2155" s="93">
        <v>14</v>
      </c>
      <c r="H2155" s="93">
        <v>513</v>
      </c>
      <c r="I2155" s="88">
        <f>VLOOKUP(D2155,'MHO-Analyse'!$C$2:$D$11,2,TRUE)</f>
        <v>304</v>
      </c>
      <c r="J2155" s="88">
        <f t="shared" si="33"/>
        <v>3.2088888888888887</v>
      </c>
    </row>
    <row r="2156" spans="1:10" x14ac:dyDescent="0.2">
      <c r="A2156" s="94">
        <v>9723372</v>
      </c>
      <c r="B2156" s="93" t="s">
        <v>2114</v>
      </c>
      <c r="C2156" s="144">
        <v>38</v>
      </c>
      <c r="D2156" s="93" t="s">
        <v>9</v>
      </c>
      <c r="E2156" s="93" t="s">
        <v>65</v>
      </c>
      <c r="F2156" s="93">
        <v>3</v>
      </c>
      <c r="G2156" s="93">
        <v>0.1</v>
      </c>
      <c r="H2156" s="93">
        <v>15.02</v>
      </c>
      <c r="I2156" s="88">
        <f>VLOOKUP(D2156,'MHO-Analyse'!$C$2:$D$11,2,TRUE)</f>
        <v>380</v>
      </c>
      <c r="J2156" s="88">
        <f t="shared" si="33"/>
        <v>4.0111111111111111</v>
      </c>
    </row>
    <row r="2157" spans="1:10" x14ac:dyDescent="0.2">
      <c r="A2157" s="94">
        <v>1010018</v>
      </c>
      <c r="B2157" s="93" t="s">
        <v>2115</v>
      </c>
      <c r="C2157" s="144">
        <v>37</v>
      </c>
      <c r="D2157" s="93" t="s">
        <v>79</v>
      </c>
      <c r="E2157" s="93" t="s">
        <v>59</v>
      </c>
      <c r="F2157" s="93">
        <v>0.72</v>
      </c>
      <c r="G2157" s="93">
        <v>1.36</v>
      </c>
      <c r="H2157" s="93">
        <v>96.86</v>
      </c>
      <c r="I2157" s="88">
        <f>VLOOKUP(D2157,'MHO-Analyse'!$C$2:$D$11,2,TRUE)</f>
        <v>380</v>
      </c>
      <c r="J2157" s="88">
        <f t="shared" si="33"/>
        <v>3.9055555555555554</v>
      </c>
    </row>
    <row r="2158" spans="1:10" x14ac:dyDescent="0.2">
      <c r="A2158" s="94">
        <v>1252744</v>
      </c>
      <c r="B2158" s="93" t="s">
        <v>2116</v>
      </c>
      <c r="C2158" s="144">
        <v>37</v>
      </c>
      <c r="D2158" s="93" t="s">
        <v>79</v>
      </c>
      <c r="E2158" s="93" t="s">
        <v>59</v>
      </c>
      <c r="F2158" s="93">
        <v>14.47</v>
      </c>
      <c r="G2158" s="93">
        <v>21.74</v>
      </c>
      <c r="H2158" s="93">
        <v>451.73</v>
      </c>
      <c r="I2158" s="88">
        <f>VLOOKUP(D2158,'MHO-Analyse'!$C$2:$D$11,2,TRUE)</f>
        <v>380</v>
      </c>
      <c r="J2158" s="88">
        <f t="shared" si="33"/>
        <v>3.9055555555555554</v>
      </c>
    </row>
    <row r="2159" spans="1:10" x14ac:dyDescent="0.2">
      <c r="A2159" s="94">
        <v>1257559</v>
      </c>
      <c r="B2159" s="93" t="s">
        <v>2117</v>
      </c>
      <c r="C2159" s="144">
        <v>37</v>
      </c>
      <c r="D2159" s="93" t="s">
        <v>79</v>
      </c>
      <c r="E2159" s="93" t="s">
        <v>65</v>
      </c>
      <c r="F2159" s="93">
        <v>0.55000000000000004</v>
      </c>
      <c r="G2159" s="93">
        <v>4.26</v>
      </c>
      <c r="H2159" s="93">
        <v>74.930000000000007</v>
      </c>
      <c r="I2159" s="88">
        <f>VLOOKUP(D2159,'MHO-Analyse'!$C$2:$D$11,2,TRUE)</f>
        <v>380</v>
      </c>
      <c r="J2159" s="88">
        <f t="shared" si="33"/>
        <v>3.9055555555555554</v>
      </c>
    </row>
    <row r="2160" spans="1:10" x14ac:dyDescent="0.2">
      <c r="A2160" s="94">
        <v>1258744</v>
      </c>
      <c r="B2160" s="93" t="s">
        <v>2118</v>
      </c>
      <c r="C2160" s="144">
        <v>37</v>
      </c>
      <c r="D2160" s="93" t="s">
        <v>79</v>
      </c>
      <c r="E2160" s="93" t="s">
        <v>65</v>
      </c>
      <c r="F2160" s="93">
        <v>0.48</v>
      </c>
      <c r="G2160" s="93">
        <v>3.16</v>
      </c>
      <c r="H2160" s="93">
        <v>54.43</v>
      </c>
      <c r="I2160" s="88">
        <f>VLOOKUP(D2160,'MHO-Analyse'!$C$2:$D$11,2,TRUE)</f>
        <v>380</v>
      </c>
      <c r="J2160" s="88">
        <f t="shared" si="33"/>
        <v>3.9055555555555554</v>
      </c>
    </row>
    <row r="2161" spans="1:10" x14ac:dyDescent="0.2">
      <c r="A2161" s="94">
        <v>1258754</v>
      </c>
      <c r="B2161" s="93" t="s">
        <v>2119</v>
      </c>
      <c r="C2161" s="144">
        <v>37</v>
      </c>
      <c r="D2161" s="93" t="s">
        <v>79</v>
      </c>
      <c r="E2161" s="93" t="s">
        <v>65</v>
      </c>
      <c r="F2161" s="93">
        <v>0.82</v>
      </c>
      <c r="G2161" s="93">
        <v>5.48</v>
      </c>
      <c r="H2161" s="93">
        <v>92.52</v>
      </c>
      <c r="I2161" s="88">
        <f>VLOOKUP(D2161,'MHO-Analyse'!$C$2:$D$11,2,TRUE)</f>
        <v>380</v>
      </c>
      <c r="J2161" s="88">
        <f t="shared" si="33"/>
        <v>3.9055555555555554</v>
      </c>
    </row>
    <row r="2162" spans="1:10" x14ac:dyDescent="0.2">
      <c r="A2162" s="94">
        <v>3022065</v>
      </c>
      <c r="B2162" s="93" t="s">
        <v>2120</v>
      </c>
      <c r="C2162" s="144">
        <v>37</v>
      </c>
      <c r="D2162" s="93" t="s">
        <v>41</v>
      </c>
      <c r="E2162" s="93" t="s">
        <v>65</v>
      </c>
      <c r="F2162" s="93">
        <v>3</v>
      </c>
      <c r="G2162" s="93">
        <v>0.6</v>
      </c>
      <c r="H2162" s="93">
        <v>70.11</v>
      </c>
      <c r="I2162" s="88">
        <f>VLOOKUP(D2162,'MHO-Analyse'!$C$2:$D$11,2,TRUE)</f>
        <v>205.2</v>
      </c>
      <c r="J2162" s="88">
        <f t="shared" si="33"/>
        <v>2.109</v>
      </c>
    </row>
    <row r="2163" spans="1:10" x14ac:dyDescent="0.2">
      <c r="A2163" s="94">
        <v>3074639</v>
      </c>
      <c r="B2163" s="93" t="s">
        <v>2121</v>
      </c>
      <c r="C2163" s="144">
        <v>37</v>
      </c>
      <c r="D2163" s="93" t="s">
        <v>41</v>
      </c>
      <c r="E2163" s="93" t="s">
        <v>59</v>
      </c>
      <c r="F2163" s="93">
        <v>18.3</v>
      </c>
      <c r="G2163" s="93">
        <v>0.98</v>
      </c>
      <c r="H2163" s="93">
        <v>400.5</v>
      </c>
      <c r="I2163" s="88">
        <f>VLOOKUP(D2163,'MHO-Analyse'!$C$2:$D$11,2,TRUE)</f>
        <v>205.2</v>
      </c>
      <c r="J2163" s="88">
        <f t="shared" si="33"/>
        <v>2.109</v>
      </c>
    </row>
    <row r="2164" spans="1:10" x14ac:dyDescent="0.2">
      <c r="A2164" s="94">
        <v>3115024</v>
      </c>
      <c r="B2164" s="93" t="s">
        <v>2122</v>
      </c>
      <c r="C2164" s="144">
        <v>37</v>
      </c>
      <c r="D2164" s="93" t="s">
        <v>41</v>
      </c>
      <c r="E2164" s="93" t="s">
        <v>59</v>
      </c>
      <c r="F2164" s="93">
        <v>106.9</v>
      </c>
      <c r="G2164" s="93">
        <v>8.5</v>
      </c>
      <c r="H2164" s="93">
        <v>672.3</v>
      </c>
      <c r="I2164" s="88">
        <f>VLOOKUP(D2164,'MHO-Analyse'!$C$2:$D$11,2,TRUE)</f>
        <v>205.2</v>
      </c>
      <c r="J2164" s="88">
        <f t="shared" si="33"/>
        <v>2.109</v>
      </c>
    </row>
    <row r="2165" spans="1:10" x14ac:dyDescent="0.2">
      <c r="A2165" s="94">
        <v>3351121</v>
      </c>
      <c r="B2165" s="93" t="s">
        <v>2123</v>
      </c>
      <c r="C2165" s="144">
        <v>37</v>
      </c>
      <c r="D2165" s="93" t="s">
        <v>16</v>
      </c>
      <c r="E2165" s="93" t="s">
        <v>65</v>
      </c>
      <c r="F2165" s="93">
        <v>11.78</v>
      </c>
      <c r="G2165" s="93">
        <v>1.3</v>
      </c>
      <c r="H2165" s="93">
        <v>167.68</v>
      </c>
      <c r="I2165" s="88">
        <f>VLOOKUP(D2165,'MHO-Analyse'!$C$2:$D$11,2,TRUE)</f>
        <v>304</v>
      </c>
      <c r="J2165" s="88">
        <f t="shared" si="33"/>
        <v>3.1244444444444444</v>
      </c>
    </row>
    <row r="2166" spans="1:10" x14ac:dyDescent="0.2">
      <c r="A2166" s="94">
        <v>3401857</v>
      </c>
      <c r="B2166" s="93" t="s">
        <v>1277</v>
      </c>
      <c r="C2166" s="144">
        <v>37</v>
      </c>
      <c r="D2166" s="93" t="s">
        <v>20</v>
      </c>
      <c r="E2166" s="93" t="s">
        <v>59</v>
      </c>
      <c r="F2166" s="93">
        <v>40</v>
      </c>
      <c r="G2166" s="93">
        <v>3.5</v>
      </c>
      <c r="H2166" s="93">
        <v>2401.4</v>
      </c>
      <c r="I2166" s="88">
        <f>VLOOKUP(D2166,'MHO-Analyse'!$C$2:$D$11,2,TRUE)</f>
        <v>190</v>
      </c>
      <c r="J2166" s="88">
        <f t="shared" si="33"/>
        <v>1.9527777777777777</v>
      </c>
    </row>
    <row r="2167" spans="1:10" x14ac:dyDescent="0.2">
      <c r="A2167" s="94">
        <v>3535741</v>
      </c>
      <c r="B2167" s="93" t="s">
        <v>2124</v>
      </c>
      <c r="C2167" s="144">
        <v>37</v>
      </c>
      <c r="D2167" s="93" t="s">
        <v>16</v>
      </c>
      <c r="E2167" s="93" t="s">
        <v>32</v>
      </c>
      <c r="F2167" s="93">
        <v>6.88</v>
      </c>
      <c r="G2167" s="93">
        <v>3.76</v>
      </c>
      <c r="H2167" s="93">
        <v>104.6</v>
      </c>
      <c r="I2167" s="88">
        <f>VLOOKUP(D2167,'MHO-Analyse'!$C$2:$D$11,2,TRUE)</f>
        <v>304</v>
      </c>
      <c r="J2167" s="88">
        <f t="shared" si="33"/>
        <v>3.1244444444444444</v>
      </c>
    </row>
    <row r="2168" spans="1:10" x14ac:dyDescent="0.2">
      <c r="A2168" s="94">
        <v>4244994</v>
      </c>
      <c r="B2168" s="93" t="s">
        <v>2125</v>
      </c>
      <c r="C2168" s="144">
        <v>37</v>
      </c>
      <c r="D2168" s="93" t="s">
        <v>82</v>
      </c>
      <c r="E2168" s="93" t="s">
        <v>59</v>
      </c>
      <c r="F2168" s="93">
        <v>12.39</v>
      </c>
      <c r="G2168" s="93">
        <v>2.16</v>
      </c>
      <c r="H2168" s="93">
        <v>1724.91</v>
      </c>
      <c r="I2168" s="88">
        <f>VLOOKUP(D2168,'MHO-Analyse'!$C$2:$D$11,2,TRUE)</f>
        <v>228</v>
      </c>
      <c r="J2168" s="88">
        <f t="shared" si="33"/>
        <v>2.3433333333333333</v>
      </c>
    </row>
    <row r="2169" spans="1:10" x14ac:dyDescent="0.2">
      <c r="A2169" s="94">
        <v>5506139</v>
      </c>
      <c r="B2169" s="93" t="s">
        <v>2126</v>
      </c>
      <c r="C2169" s="144">
        <v>37</v>
      </c>
      <c r="D2169" s="93" t="s">
        <v>16</v>
      </c>
      <c r="E2169" s="93" t="s">
        <v>59</v>
      </c>
      <c r="F2169" s="93">
        <v>26.44</v>
      </c>
      <c r="G2169" s="93">
        <v>21.5</v>
      </c>
      <c r="H2169" s="93">
        <v>1937.04</v>
      </c>
      <c r="I2169" s="88">
        <f>VLOOKUP(D2169,'MHO-Analyse'!$C$2:$D$11,2,TRUE)</f>
        <v>304</v>
      </c>
      <c r="J2169" s="88">
        <f t="shared" si="33"/>
        <v>3.1244444444444444</v>
      </c>
    </row>
    <row r="2170" spans="1:10" x14ac:dyDescent="0.2">
      <c r="A2170" s="94">
        <v>6000266</v>
      </c>
      <c r="B2170" s="93" t="s">
        <v>2127</v>
      </c>
      <c r="C2170" s="144">
        <v>37</v>
      </c>
      <c r="D2170" s="93" t="s">
        <v>20</v>
      </c>
      <c r="E2170" s="93" t="s">
        <v>65</v>
      </c>
      <c r="F2170" s="93">
        <v>57.36</v>
      </c>
      <c r="G2170" s="93">
        <v>15</v>
      </c>
      <c r="H2170" s="93">
        <v>0</v>
      </c>
      <c r="I2170" s="88">
        <f>VLOOKUP(D2170,'MHO-Analyse'!$C$2:$D$11,2,TRUE)</f>
        <v>190</v>
      </c>
      <c r="J2170" s="88">
        <f t="shared" si="33"/>
        <v>1.9527777777777777</v>
      </c>
    </row>
    <row r="2171" spans="1:10" x14ac:dyDescent="0.2">
      <c r="A2171" s="94">
        <v>6040103</v>
      </c>
      <c r="B2171" s="93" t="s">
        <v>2128</v>
      </c>
      <c r="C2171" s="144">
        <v>37</v>
      </c>
      <c r="D2171" s="93" t="s">
        <v>82</v>
      </c>
      <c r="E2171" s="93" t="s">
        <v>59</v>
      </c>
      <c r="F2171" s="93">
        <v>126.48</v>
      </c>
      <c r="G2171" s="93">
        <v>22.4</v>
      </c>
      <c r="H2171" s="93">
        <v>2015.85</v>
      </c>
      <c r="I2171" s="88">
        <f>VLOOKUP(D2171,'MHO-Analyse'!$C$2:$D$11,2,TRUE)</f>
        <v>228</v>
      </c>
      <c r="J2171" s="88">
        <f t="shared" si="33"/>
        <v>2.3433333333333333</v>
      </c>
    </row>
    <row r="2172" spans="1:10" x14ac:dyDescent="0.2">
      <c r="A2172" s="94">
        <v>7011206</v>
      </c>
      <c r="B2172" s="93" t="s">
        <v>2129</v>
      </c>
      <c r="C2172" s="144">
        <v>37</v>
      </c>
      <c r="D2172" s="93" t="s">
        <v>82</v>
      </c>
      <c r="E2172" s="93" t="s">
        <v>59</v>
      </c>
      <c r="F2172" s="93">
        <v>208.44</v>
      </c>
      <c r="G2172" s="93">
        <v>27.8</v>
      </c>
      <c r="H2172" s="93">
        <v>1541.67</v>
      </c>
      <c r="I2172" s="88">
        <f>VLOOKUP(D2172,'MHO-Analyse'!$C$2:$D$11,2,TRUE)</f>
        <v>228</v>
      </c>
      <c r="J2172" s="88">
        <f t="shared" si="33"/>
        <v>2.3433333333333333</v>
      </c>
    </row>
    <row r="2173" spans="1:10" x14ac:dyDescent="0.2">
      <c r="A2173" s="94">
        <v>7011609</v>
      </c>
      <c r="B2173" s="93" t="s">
        <v>2130</v>
      </c>
      <c r="C2173" s="144">
        <v>37</v>
      </c>
      <c r="D2173" s="93" t="s">
        <v>82</v>
      </c>
      <c r="E2173" s="93" t="s">
        <v>65</v>
      </c>
      <c r="F2173" s="93">
        <v>395.56</v>
      </c>
      <c r="G2173" s="93">
        <v>41</v>
      </c>
      <c r="H2173" s="93">
        <v>3674.34</v>
      </c>
      <c r="I2173" s="88">
        <f>VLOOKUP(D2173,'MHO-Analyse'!$C$2:$D$11,2,TRUE)</f>
        <v>228</v>
      </c>
      <c r="J2173" s="88">
        <f t="shared" si="33"/>
        <v>2.3433333333333333</v>
      </c>
    </row>
    <row r="2174" spans="1:10" x14ac:dyDescent="0.2">
      <c r="A2174" s="94">
        <v>8362182</v>
      </c>
      <c r="B2174" s="93" t="s">
        <v>2131</v>
      </c>
      <c r="C2174" s="144">
        <v>37</v>
      </c>
      <c r="D2174" s="93" t="s">
        <v>20</v>
      </c>
      <c r="E2174" s="93" t="s">
        <v>59</v>
      </c>
      <c r="F2174" s="93">
        <v>171.33</v>
      </c>
      <c r="G2174" s="93">
        <v>24.5</v>
      </c>
      <c r="H2174" s="93">
        <v>2955.83</v>
      </c>
      <c r="I2174" s="88">
        <f>VLOOKUP(D2174,'MHO-Analyse'!$C$2:$D$11,2,TRUE)</f>
        <v>190</v>
      </c>
      <c r="J2174" s="88">
        <f t="shared" si="33"/>
        <v>1.9527777777777777</v>
      </c>
    </row>
    <row r="2175" spans="1:10" x14ac:dyDescent="0.2">
      <c r="A2175" s="94">
        <v>8411629</v>
      </c>
      <c r="B2175" s="93" t="s">
        <v>2132</v>
      </c>
      <c r="C2175" s="144">
        <v>37</v>
      </c>
      <c r="D2175" s="93" t="s">
        <v>16</v>
      </c>
      <c r="E2175" s="93" t="s">
        <v>65</v>
      </c>
      <c r="F2175" s="93">
        <v>33.979999999999997</v>
      </c>
      <c r="G2175" s="93">
        <v>1.85</v>
      </c>
      <c r="H2175" s="93">
        <v>1101.1500000000001</v>
      </c>
      <c r="I2175" s="88">
        <f>VLOOKUP(D2175,'MHO-Analyse'!$C$2:$D$11,2,TRUE)</f>
        <v>304</v>
      </c>
      <c r="J2175" s="88">
        <f t="shared" si="33"/>
        <v>3.1244444444444444</v>
      </c>
    </row>
    <row r="2176" spans="1:10" x14ac:dyDescent="0.2">
      <c r="A2176" s="94">
        <v>8541363</v>
      </c>
      <c r="B2176" s="93" t="s">
        <v>1590</v>
      </c>
      <c r="C2176" s="144">
        <v>37</v>
      </c>
      <c r="D2176" s="93" t="s">
        <v>79</v>
      </c>
      <c r="E2176" s="93" t="s">
        <v>59</v>
      </c>
      <c r="F2176" s="93">
        <v>2.36</v>
      </c>
      <c r="G2176" s="93">
        <v>3.38</v>
      </c>
      <c r="H2176" s="93">
        <v>478.69</v>
      </c>
      <c r="I2176" s="88">
        <f>VLOOKUP(D2176,'MHO-Analyse'!$C$2:$D$11,2,TRUE)</f>
        <v>380</v>
      </c>
      <c r="J2176" s="88">
        <f t="shared" si="33"/>
        <v>3.9055555555555554</v>
      </c>
    </row>
    <row r="2177" spans="1:10" x14ac:dyDescent="0.2">
      <c r="A2177" s="94">
        <v>8541369</v>
      </c>
      <c r="B2177" s="93" t="s">
        <v>1058</v>
      </c>
      <c r="C2177" s="144">
        <v>37</v>
      </c>
      <c r="D2177" s="93" t="s">
        <v>16</v>
      </c>
      <c r="E2177" s="93" t="s">
        <v>32</v>
      </c>
      <c r="F2177" s="93">
        <v>4.32</v>
      </c>
      <c r="G2177" s="93">
        <v>6.74</v>
      </c>
      <c r="H2177" s="93">
        <v>593.88</v>
      </c>
      <c r="I2177" s="88">
        <f>VLOOKUP(D2177,'MHO-Analyse'!$C$2:$D$11,2,TRUE)</f>
        <v>304</v>
      </c>
      <c r="J2177" s="88">
        <f t="shared" si="33"/>
        <v>3.1244444444444444</v>
      </c>
    </row>
    <row r="2178" spans="1:10" x14ac:dyDescent="0.2">
      <c r="A2178" s="94">
        <v>9253435</v>
      </c>
      <c r="B2178" s="93" t="s">
        <v>2133</v>
      </c>
      <c r="C2178" s="144">
        <v>37</v>
      </c>
      <c r="D2178" s="93" t="s">
        <v>12</v>
      </c>
      <c r="E2178" s="93" t="s">
        <v>59</v>
      </c>
      <c r="F2178" s="93">
        <v>3.12</v>
      </c>
      <c r="G2178" s="93">
        <v>11.07</v>
      </c>
      <c r="H2178" s="93">
        <v>394.47</v>
      </c>
      <c r="I2178" s="88">
        <f>VLOOKUP(D2178,'MHO-Analyse'!$C$2:$D$11,2,TRUE)</f>
        <v>254.6</v>
      </c>
      <c r="J2178" s="88">
        <f t="shared" ref="J2178:J2241" si="34">(C2178*I2178)/3600</f>
        <v>2.6167222222222217</v>
      </c>
    </row>
    <row r="2179" spans="1:10" x14ac:dyDescent="0.2">
      <c r="A2179" s="94">
        <v>9253963</v>
      </c>
      <c r="B2179" s="93" t="s">
        <v>2134</v>
      </c>
      <c r="C2179" s="144">
        <v>37</v>
      </c>
      <c r="D2179" s="93" t="s">
        <v>12</v>
      </c>
      <c r="E2179" s="93" t="s">
        <v>65</v>
      </c>
      <c r="F2179" s="93">
        <v>1.5</v>
      </c>
      <c r="G2179" s="93">
        <v>2.9</v>
      </c>
      <c r="H2179" s="93">
        <v>66.430000000000007</v>
      </c>
      <c r="I2179" s="88">
        <f>VLOOKUP(D2179,'MHO-Analyse'!$C$2:$D$11,2,TRUE)</f>
        <v>254.6</v>
      </c>
      <c r="J2179" s="88">
        <f t="shared" si="34"/>
        <v>2.6167222222222217</v>
      </c>
    </row>
    <row r="2180" spans="1:10" x14ac:dyDescent="0.2">
      <c r="A2180" s="94">
        <v>9805486</v>
      </c>
      <c r="B2180" s="93" t="s">
        <v>2135</v>
      </c>
      <c r="C2180" s="144">
        <v>37</v>
      </c>
      <c r="D2180" s="93" t="s">
        <v>16</v>
      </c>
      <c r="E2180" s="93" t="s">
        <v>65</v>
      </c>
      <c r="F2180" s="93">
        <v>22.33</v>
      </c>
      <c r="G2180" s="93">
        <v>7.3</v>
      </c>
      <c r="H2180" s="93">
        <v>332.96</v>
      </c>
      <c r="I2180" s="88">
        <f>VLOOKUP(D2180,'MHO-Analyse'!$C$2:$D$11,2,TRUE)</f>
        <v>304</v>
      </c>
      <c r="J2180" s="88">
        <f t="shared" si="34"/>
        <v>3.1244444444444444</v>
      </c>
    </row>
    <row r="2181" spans="1:10" x14ac:dyDescent="0.2">
      <c r="A2181" s="94">
        <v>9821308</v>
      </c>
      <c r="B2181" s="93" t="s">
        <v>2136</v>
      </c>
      <c r="C2181" s="144">
        <v>37</v>
      </c>
      <c r="D2181" s="93" t="s">
        <v>16</v>
      </c>
      <c r="E2181" s="93" t="s">
        <v>59</v>
      </c>
      <c r="F2181" s="93">
        <v>59.29</v>
      </c>
      <c r="G2181" s="93">
        <v>4.4000000000000004</v>
      </c>
      <c r="H2181" s="93">
        <v>866.76</v>
      </c>
      <c r="I2181" s="88">
        <f>VLOOKUP(D2181,'MHO-Analyse'!$C$2:$D$11,2,TRUE)</f>
        <v>304</v>
      </c>
      <c r="J2181" s="88">
        <f t="shared" si="34"/>
        <v>3.1244444444444444</v>
      </c>
    </row>
    <row r="2182" spans="1:10" x14ac:dyDescent="0.2">
      <c r="A2182" s="94">
        <v>9830015</v>
      </c>
      <c r="B2182" s="93" t="s">
        <v>2137</v>
      </c>
      <c r="C2182" s="144">
        <v>37</v>
      </c>
      <c r="D2182" s="93" t="s">
        <v>79</v>
      </c>
      <c r="E2182" s="93" t="s">
        <v>32</v>
      </c>
      <c r="F2182" s="93">
        <v>59.3</v>
      </c>
      <c r="G2182" s="93">
        <v>9</v>
      </c>
      <c r="H2182" s="93">
        <v>1074.52</v>
      </c>
      <c r="I2182" s="88">
        <f>VLOOKUP(D2182,'MHO-Analyse'!$C$2:$D$11,2,TRUE)</f>
        <v>380</v>
      </c>
      <c r="J2182" s="88">
        <f t="shared" si="34"/>
        <v>3.9055555555555554</v>
      </c>
    </row>
    <row r="2183" spans="1:10" x14ac:dyDescent="0.2">
      <c r="A2183" s="94">
        <v>1065519</v>
      </c>
      <c r="B2183" s="93" t="s">
        <v>2138</v>
      </c>
      <c r="C2183" s="144">
        <v>36</v>
      </c>
      <c r="D2183" s="93" t="s">
        <v>16</v>
      </c>
      <c r="E2183" s="93" t="s">
        <v>59</v>
      </c>
      <c r="F2183" s="93">
        <v>0.8</v>
      </c>
      <c r="G2183" s="93">
        <v>0.85</v>
      </c>
      <c r="H2183" s="93">
        <v>138.21</v>
      </c>
      <c r="I2183" s="88">
        <f>VLOOKUP(D2183,'MHO-Analyse'!$C$2:$D$11,2,TRUE)</f>
        <v>304</v>
      </c>
      <c r="J2183" s="88">
        <f t="shared" si="34"/>
        <v>3.04</v>
      </c>
    </row>
    <row r="2184" spans="1:10" x14ac:dyDescent="0.2">
      <c r="A2184" s="94">
        <v>1166293</v>
      </c>
      <c r="B2184" s="93" t="s">
        <v>2139</v>
      </c>
      <c r="C2184" s="144">
        <v>36</v>
      </c>
      <c r="D2184" s="93" t="s">
        <v>9</v>
      </c>
      <c r="E2184" s="93" t="s">
        <v>59</v>
      </c>
      <c r="F2184" s="93">
        <v>7.94</v>
      </c>
      <c r="G2184" s="93">
        <v>9.44</v>
      </c>
      <c r="H2184" s="93">
        <v>219</v>
      </c>
      <c r="I2184" s="88">
        <f>VLOOKUP(D2184,'MHO-Analyse'!$C$2:$D$11,2,TRUE)</f>
        <v>380</v>
      </c>
      <c r="J2184" s="88">
        <f t="shared" si="34"/>
        <v>3.8</v>
      </c>
    </row>
    <row r="2185" spans="1:10" x14ac:dyDescent="0.2">
      <c r="A2185" s="94">
        <v>2042708</v>
      </c>
      <c r="B2185" s="93" t="s">
        <v>2140</v>
      </c>
      <c r="C2185" s="144">
        <v>36</v>
      </c>
      <c r="D2185" s="93" t="s">
        <v>16</v>
      </c>
      <c r="E2185" s="93" t="s">
        <v>65</v>
      </c>
      <c r="F2185" s="93">
        <v>14.74</v>
      </c>
      <c r="G2185" s="93">
        <v>11.5</v>
      </c>
      <c r="H2185" s="93">
        <v>774.2</v>
      </c>
      <c r="I2185" s="88">
        <f>VLOOKUP(D2185,'MHO-Analyse'!$C$2:$D$11,2,TRUE)</f>
        <v>304</v>
      </c>
      <c r="J2185" s="88">
        <f t="shared" si="34"/>
        <v>3.04</v>
      </c>
    </row>
    <row r="2186" spans="1:10" x14ac:dyDescent="0.2">
      <c r="A2186" s="94">
        <v>2043208</v>
      </c>
      <c r="B2186" s="93" t="s">
        <v>2141</v>
      </c>
      <c r="C2186" s="144">
        <v>36</v>
      </c>
      <c r="D2186" s="93" t="s">
        <v>16</v>
      </c>
      <c r="E2186" s="93" t="s">
        <v>65</v>
      </c>
      <c r="F2186" s="93">
        <v>9.01</v>
      </c>
      <c r="G2186" s="93">
        <v>9.5</v>
      </c>
      <c r="H2186" s="93">
        <v>714.14</v>
      </c>
      <c r="I2186" s="88">
        <f>VLOOKUP(D2186,'MHO-Analyse'!$C$2:$D$11,2,TRUE)</f>
        <v>304</v>
      </c>
      <c r="J2186" s="88">
        <f t="shared" si="34"/>
        <v>3.04</v>
      </c>
    </row>
    <row r="2187" spans="1:10" x14ac:dyDescent="0.2">
      <c r="A2187" s="94">
        <v>2096859</v>
      </c>
      <c r="B2187" s="93" t="s">
        <v>2142</v>
      </c>
      <c r="C2187" s="144">
        <v>36</v>
      </c>
      <c r="D2187" s="93" t="s">
        <v>16</v>
      </c>
      <c r="E2187" s="93" t="s">
        <v>59</v>
      </c>
      <c r="F2187" s="93">
        <v>30.3</v>
      </c>
      <c r="G2187" s="93">
        <v>14</v>
      </c>
      <c r="H2187" s="93">
        <v>3644.49</v>
      </c>
      <c r="I2187" s="88">
        <f>VLOOKUP(D2187,'MHO-Analyse'!$C$2:$D$11,2,TRUE)</f>
        <v>304</v>
      </c>
      <c r="J2187" s="88">
        <f t="shared" si="34"/>
        <v>3.04</v>
      </c>
    </row>
    <row r="2188" spans="1:10" x14ac:dyDescent="0.2">
      <c r="A2188" s="94">
        <v>2540374</v>
      </c>
      <c r="B2188" s="93" t="s">
        <v>2143</v>
      </c>
      <c r="C2188" s="144">
        <v>36</v>
      </c>
      <c r="D2188" s="93" t="s">
        <v>16</v>
      </c>
      <c r="E2188" s="93" t="s">
        <v>59</v>
      </c>
      <c r="F2188" s="93">
        <v>38</v>
      </c>
      <c r="G2188" s="93">
        <v>4.79</v>
      </c>
      <c r="H2188" s="93">
        <v>1064.52</v>
      </c>
      <c r="I2188" s="88">
        <f>VLOOKUP(D2188,'MHO-Analyse'!$C$2:$D$11,2,TRUE)</f>
        <v>304</v>
      </c>
      <c r="J2188" s="88">
        <f t="shared" si="34"/>
        <v>3.04</v>
      </c>
    </row>
    <row r="2189" spans="1:10" x14ac:dyDescent="0.2">
      <c r="A2189" s="94">
        <v>3080634</v>
      </c>
      <c r="B2189" s="93" t="s">
        <v>2144</v>
      </c>
      <c r="C2189" s="144">
        <v>36</v>
      </c>
      <c r="D2189" s="93" t="s">
        <v>41</v>
      </c>
      <c r="E2189" s="93" t="s">
        <v>65</v>
      </c>
      <c r="F2189" s="93">
        <v>33.700000000000003</v>
      </c>
      <c r="G2189" s="93">
        <v>2.86</v>
      </c>
      <c r="H2189" s="93">
        <v>784.96</v>
      </c>
      <c r="I2189" s="88">
        <f>VLOOKUP(D2189,'MHO-Analyse'!$C$2:$D$11,2,TRUE)</f>
        <v>205.2</v>
      </c>
      <c r="J2189" s="88">
        <f t="shared" si="34"/>
        <v>2.052</v>
      </c>
    </row>
    <row r="2190" spans="1:10" x14ac:dyDescent="0.2">
      <c r="A2190" s="94">
        <v>3267822</v>
      </c>
      <c r="B2190" s="93" t="s">
        <v>2145</v>
      </c>
      <c r="C2190" s="144">
        <v>36</v>
      </c>
      <c r="D2190" s="93" t="s">
        <v>41</v>
      </c>
      <c r="E2190" s="93" t="s">
        <v>59</v>
      </c>
      <c r="F2190" s="93">
        <v>43.32</v>
      </c>
      <c r="G2190" s="93">
        <v>8.5</v>
      </c>
      <c r="H2190" s="93">
        <v>316.77</v>
      </c>
      <c r="I2190" s="88">
        <f>VLOOKUP(D2190,'MHO-Analyse'!$C$2:$D$11,2,TRUE)</f>
        <v>205.2</v>
      </c>
      <c r="J2190" s="88">
        <f t="shared" si="34"/>
        <v>2.052</v>
      </c>
    </row>
    <row r="2191" spans="1:10" x14ac:dyDescent="0.2">
      <c r="A2191" s="94">
        <v>5505687</v>
      </c>
      <c r="B2191" s="93" t="s">
        <v>2146</v>
      </c>
      <c r="C2191" s="144">
        <v>36</v>
      </c>
      <c r="D2191" s="93" t="s">
        <v>16</v>
      </c>
      <c r="E2191" s="93" t="s">
        <v>59</v>
      </c>
      <c r="F2191" s="93">
        <v>18.399999999999999</v>
      </c>
      <c r="G2191" s="93">
        <v>21.6</v>
      </c>
      <c r="H2191" s="93">
        <v>3266</v>
      </c>
      <c r="I2191" s="88">
        <f>VLOOKUP(D2191,'MHO-Analyse'!$C$2:$D$11,2,TRUE)</f>
        <v>304</v>
      </c>
      <c r="J2191" s="88">
        <f t="shared" si="34"/>
        <v>3.04</v>
      </c>
    </row>
    <row r="2192" spans="1:10" x14ac:dyDescent="0.2">
      <c r="A2192" s="94">
        <v>7011211</v>
      </c>
      <c r="B2192" s="93" t="s">
        <v>2147</v>
      </c>
      <c r="C2192" s="144">
        <v>36</v>
      </c>
      <c r="D2192" s="93" t="s">
        <v>82</v>
      </c>
      <c r="E2192" s="93" t="s">
        <v>65</v>
      </c>
      <c r="F2192" s="93">
        <v>51.91</v>
      </c>
      <c r="G2192" s="93">
        <v>11.7</v>
      </c>
      <c r="H2192" s="93">
        <v>679.12</v>
      </c>
      <c r="I2192" s="88">
        <f>VLOOKUP(D2192,'MHO-Analyse'!$C$2:$D$11,2,TRUE)</f>
        <v>228</v>
      </c>
      <c r="J2192" s="88">
        <f t="shared" si="34"/>
        <v>2.2799999999999998</v>
      </c>
    </row>
    <row r="2193" spans="1:10" x14ac:dyDescent="0.2">
      <c r="A2193" s="94">
        <v>7011616</v>
      </c>
      <c r="B2193" s="93" t="s">
        <v>2148</v>
      </c>
      <c r="C2193" s="144">
        <v>36</v>
      </c>
      <c r="D2193" s="93" t="s">
        <v>82</v>
      </c>
      <c r="E2193" s="93" t="s">
        <v>65</v>
      </c>
      <c r="F2193" s="93">
        <v>12.6</v>
      </c>
      <c r="G2193" s="93">
        <v>2</v>
      </c>
      <c r="H2193" s="93">
        <v>224.39</v>
      </c>
      <c r="I2193" s="88">
        <f>VLOOKUP(D2193,'MHO-Analyse'!$C$2:$D$11,2,TRUE)</f>
        <v>228</v>
      </c>
      <c r="J2193" s="88">
        <f t="shared" si="34"/>
        <v>2.2799999999999998</v>
      </c>
    </row>
    <row r="2194" spans="1:10" x14ac:dyDescent="0.2">
      <c r="A2194" s="94">
        <v>8020509</v>
      </c>
      <c r="B2194" s="93" t="s">
        <v>2149</v>
      </c>
      <c r="C2194" s="144">
        <v>36</v>
      </c>
      <c r="D2194" s="93" t="s">
        <v>20</v>
      </c>
      <c r="E2194" s="93" t="s">
        <v>59</v>
      </c>
      <c r="F2194" s="93">
        <v>124.03</v>
      </c>
      <c r="G2194" s="93">
        <v>18.739999999999998</v>
      </c>
      <c r="H2194" s="93">
        <v>2938.39</v>
      </c>
      <c r="I2194" s="88">
        <f>VLOOKUP(D2194,'MHO-Analyse'!$C$2:$D$11,2,TRUE)</f>
        <v>190</v>
      </c>
      <c r="J2194" s="88">
        <f t="shared" si="34"/>
        <v>1.9</v>
      </c>
    </row>
    <row r="2195" spans="1:10" x14ac:dyDescent="0.2">
      <c r="A2195" s="94">
        <v>8020523</v>
      </c>
      <c r="B2195" s="93" t="s">
        <v>2150</v>
      </c>
      <c r="C2195" s="144">
        <v>36</v>
      </c>
      <c r="D2195" s="93" t="s">
        <v>20</v>
      </c>
      <c r="E2195" s="93" t="s">
        <v>59</v>
      </c>
      <c r="F2195" s="93">
        <v>570.96</v>
      </c>
      <c r="G2195" s="93">
        <v>63</v>
      </c>
      <c r="H2195" s="93">
        <v>4372.99</v>
      </c>
      <c r="I2195" s="88">
        <f>VLOOKUP(D2195,'MHO-Analyse'!$C$2:$D$11,2,TRUE)</f>
        <v>190</v>
      </c>
      <c r="J2195" s="88">
        <f t="shared" si="34"/>
        <v>1.9</v>
      </c>
    </row>
    <row r="2196" spans="1:10" x14ac:dyDescent="0.2">
      <c r="A2196" s="94">
        <v>8541379</v>
      </c>
      <c r="B2196" s="93" t="s">
        <v>1433</v>
      </c>
      <c r="C2196" s="144">
        <v>36</v>
      </c>
      <c r="D2196" s="93" t="s">
        <v>16</v>
      </c>
      <c r="E2196" s="93" t="s">
        <v>59</v>
      </c>
      <c r="F2196" s="93">
        <v>8.91</v>
      </c>
      <c r="G2196" s="93">
        <v>11.86</v>
      </c>
      <c r="H2196" s="93">
        <v>1087.3599999999999</v>
      </c>
      <c r="I2196" s="88">
        <f>VLOOKUP(D2196,'MHO-Analyse'!$C$2:$D$11,2,TRUE)</f>
        <v>304</v>
      </c>
      <c r="J2196" s="88">
        <f t="shared" si="34"/>
        <v>3.04</v>
      </c>
    </row>
    <row r="2197" spans="1:10" x14ac:dyDescent="0.2">
      <c r="A2197" s="94">
        <v>9004383</v>
      </c>
      <c r="B2197" s="93" t="s">
        <v>2151</v>
      </c>
      <c r="C2197" s="144">
        <v>36</v>
      </c>
      <c r="D2197" s="93" t="s">
        <v>20</v>
      </c>
      <c r="E2197" s="93" t="s">
        <v>65</v>
      </c>
      <c r="F2197" s="93">
        <v>65.75</v>
      </c>
      <c r="G2197" s="93">
        <v>8.6</v>
      </c>
      <c r="H2197" s="93">
        <v>1500.13</v>
      </c>
      <c r="I2197" s="88">
        <f>VLOOKUP(D2197,'MHO-Analyse'!$C$2:$D$11,2,TRUE)</f>
        <v>190</v>
      </c>
      <c r="J2197" s="88">
        <f t="shared" si="34"/>
        <v>1.9</v>
      </c>
    </row>
    <row r="2198" spans="1:10" x14ac:dyDescent="0.2">
      <c r="A2198" s="94">
        <v>9253084</v>
      </c>
      <c r="B2198" s="93" t="s">
        <v>2152</v>
      </c>
      <c r="C2198" s="144">
        <v>36</v>
      </c>
      <c r="D2198" s="93" t="s">
        <v>12</v>
      </c>
      <c r="E2198" s="93" t="s">
        <v>65</v>
      </c>
      <c r="F2198" s="93">
        <v>0.82</v>
      </c>
      <c r="G2198" s="93">
        <v>1.36</v>
      </c>
      <c r="H2198" s="93">
        <v>81.48</v>
      </c>
      <c r="I2198" s="88">
        <f>VLOOKUP(D2198,'MHO-Analyse'!$C$2:$D$11,2,TRUE)</f>
        <v>254.6</v>
      </c>
      <c r="J2198" s="88">
        <f t="shared" si="34"/>
        <v>2.5460000000000003</v>
      </c>
    </row>
    <row r="2199" spans="1:10" x14ac:dyDescent="0.2">
      <c r="A2199" s="94">
        <v>9253508</v>
      </c>
      <c r="B2199" s="93" t="s">
        <v>2153</v>
      </c>
      <c r="C2199" s="144">
        <v>36</v>
      </c>
      <c r="D2199" s="93" t="s">
        <v>12</v>
      </c>
      <c r="E2199" s="93" t="s">
        <v>59</v>
      </c>
      <c r="F2199" s="93">
        <v>1.55</v>
      </c>
      <c r="G2199" s="93">
        <v>7.68</v>
      </c>
      <c r="H2199" s="93">
        <v>1151.68</v>
      </c>
      <c r="I2199" s="88">
        <f>VLOOKUP(D2199,'MHO-Analyse'!$C$2:$D$11,2,TRUE)</f>
        <v>254.6</v>
      </c>
      <c r="J2199" s="88">
        <f t="shared" si="34"/>
        <v>2.5460000000000003</v>
      </c>
    </row>
    <row r="2200" spans="1:10" x14ac:dyDescent="0.2">
      <c r="A2200" s="94">
        <v>9818352</v>
      </c>
      <c r="B2200" s="93" t="s">
        <v>2154</v>
      </c>
      <c r="C2200" s="144">
        <v>36</v>
      </c>
      <c r="D2200" s="93" t="s">
        <v>79</v>
      </c>
      <c r="E2200" s="93" t="s">
        <v>59</v>
      </c>
      <c r="F2200" s="93">
        <v>3</v>
      </c>
      <c r="G2200" s="93">
        <v>5.0999999999999996</v>
      </c>
      <c r="H2200" s="93">
        <v>321.16000000000003</v>
      </c>
      <c r="I2200" s="88">
        <f>VLOOKUP(D2200,'MHO-Analyse'!$C$2:$D$11,2,TRUE)</f>
        <v>380</v>
      </c>
      <c r="J2200" s="88">
        <f t="shared" si="34"/>
        <v>3.8</v>
      </c>
    </row>
    <row r="2201" spans="1:10" x14ac:dyDescent="0.2">
      <c r="A2201" s="94">
        <v>9842529</v>
      </c>
      <c r="B2201" s="93" t="s">
        <v>2155</v>
      </c>
      <c r="C2201" s="144">
        <v>36</v>
      </c>
      <c r="D2201" s="93" t="s">
        <v>16</v>
      </c>
      <c r="E2201" s="93" t="s">
        <v>65</v>
      </c>
      <c r="F2201" s="93">
        <v>58</v>
      </c>
      <c r="G2201" s="93">
        <v>1.1000000000000001</v>
      </c>
      <c r="H2201" s="93">
        <v>173.34</v>
      </c>
      <c r="I2201" s="88">
        <f>VLOOKUP(D2201,'MHO-Analyse'!$C$2:$D$11,2,TRUE)</f>
        <v>304</v>
      </c>
      <c r="J2201" s="88">
        <f t="shared" si="34"/>
        <v>3.04</v>
      </c>
    </row>
    <row r="2202" spans="1:10" x14ac:dyDescent="0.2">
      <c r="A2202" s="94">
        <v>1212733</v>
      </c>
      <c r="B2202" s="93" t="s">
        <v>2156</v>
      </c>
      <c r="C2202" s="144">
        <v>35</v>
      </c>
      <c r="D2202" s="93" t="s">
        <v>79</v>
      </c>
      <c r="E2202" s="93" t="s">
        <v>65</v>
      </c>
      <c r="F2202" s="93">
        <v>17.16</v>
      </c>
      <c r="G2202" s="93">
        <v>11.12</v>
      </c>
      <c r="H2202" s="93">
        <v>275.82</v>
      </c>
      <c r="I2202" s="88">
        <f>VLOOKUP(D2202,'MHO-Analyse'!$C$2:$D$11,2,TRUE)</f>
        <v>380</v>
      </c>
      <c r="J2202" s="88">
        <f t="shared" si="34"/>
        <v>3.6944444444444446</v>
      </c>
    </row>
    <row r="2203" spans="1:10" x14ac:dyDescent="0.2">
      <c r="A2203" s="94">
        <v>1250124</v>
      </c>
      <c r="B2203" s="93" t="s">
        <v>2157</v>
      </c>
      <c r="C2203" s="144">
        <v>35</v>
      </c>
      <c r="D2203" s="93" t="s">
        <v>79</v>
      </c>
      <c r="E2203" s="93" t="s">
        <v>65</v>
      </c>
      <c r="F2203" s="93">
        <v>0.21</v>
      </c>
      <c r="G2203" s="93">
        <v>0.94</v>
      </c>
      <c r="H2203" s="93">
        <v>21.32</v>
      </c>
      <c r="I2203" s="88">
        <f>VLOOKUP(D2203,'MHO-Analyse'!$C$2:$D$11,2,TRUE)</f>
        <v>380</v>
      </c>
      <c r="J2203" s="88">
        <f t="shared" si="34"/>
        <v>3.6944444444444446</v>
      </c>
    </row>
    <row r="2204" spans="1:10" x14ac:dyDescent="0.2">
      <c r="A2204" s="94">
        <v>1258724</v>
      </c>
      <c r="B2204" s="93" t="s">
        <v>2158</v>
      </c>
      <c r="C2204" s="144">
        <v>35</v>
      </c>
      <c r="D2204" s="93" t="s">
        <v>79</v>
      </c>
      <c r="E2204" s="93" t="s">
        <v>65</v>
      </c>
      <c r="F2204" s="93">
        <v>0.17</v>
      </c>
      <c r="G2204" s="93">
        <v>1.1200000000000001</v>
      </c>
      <c r="H2204" s="93">
        <v>24.94</v>
      </c>
      <c r="I2204" s="88">
        <f>VLOOKUP(D2204,'MHO-Analyse'!$C$2:$D$11,2,TRUE)</f>
        <v>380</v>
      </c>
      <c r="J2204" s="88">
        <f t="shared" si="34"/>
        <v>3.6944444444444446</v>
      </c>
    </row>
    <row r="2205" spans="1:10" x14ac:dyDescent="0.2">
      <c r="A2205" s="94">
        <v>2003314</v>
      </c>
      <c r="B2205" s="93" t="s">
        <v>2159</v>
      </c>
      <c r="C2205" s="144">
        <v>35</v>
      </c>
      <c r="D2205" s="93" t="s">
        <v>12</v>
      </c>
      <c r="E2205" s="93" t="s">
        <v>65</v>
      </c>
      <c r="F2205" s="93">
        <v>2.36</v>
      </c>
      <c r="G2205" s="93">
        <v>2.52</v>
      </c>
      <c r="H2205" s="93">
        <v>150.63999999999999</v>
      </c>
      <c r="I2205" s="88">
        <f>VLOOKUP(D2205,'MHO-Analyse'!$C$2:$D$11,2,TRUE)</f>
        <v>254.6</v>
      </c>
      <c r="J2205" s="88">
        <f t="shared" si="34"/>
        <v>2.4752777777777779</v>
      </c>
    </row>
    <row r="2206" spans="1:10" x14ac:dyDescent="0.2">
      <c r="A2206" s="94">
        <v>3081095</v>
      </c>
      <c r="B2206" s="93" t="s">
        <v>2160</v>
      </c>
      <c r="C2206" s="144">
        <v>35</v>
      </c>
      <c r="D2206" s="93" t="s">
        <v>16</v>
      </c>
      <c r="E2206" s="93" t="s">
        <v>65</v>
      </c>
      <c r="F2206" s="93">
        <v>113</v>
      </c>
      <c r="G2206" s="93">
        <v>3.2</v>
      </c>
      <c r="H2206" s="93">
        <v>581.86</v>
      </c>
      <c r="I2206" s="88">
        <f>VLOOKUP(D2206,'MHO-Analyse'!$C$2:$D$11,2,TRUE)</f>
        <v>304</v>
      </c>
      <c r="J2206" s="88">
        <f t="shared" si="34"/>
        <v>2.9555555555555557</v>
      </c>
    </row>
    <row r="2207" spans="1:10" x14ac:dyDescent="0.2">
      <c r="A2207" s="94">
        <v>3100657</v>
      </c>
      <c r="B2207" s="93" t="s">
        <v>2161</v>
      </c>
      <c r="C2207" s="144">
        <v>35</v>
      </c>
      <c r="D2207" s="93" t="s">
        <v>41</v>
      </c>
      <c r="E2207" s="93" t="s">
        <v>59</v>
      </c>
      <c r="F2207" s="93">
        <v>198</v>
      </c>
      <c r="G2207" s="93">
        <v>8</v>
      </c>
      <c r="H2207" s="93">
        <v>817.01</v>
      </c>
      <c r="I2207" s="88">
        <f>VLOOKUP(D2207,'MHO-Analyse'!$C$2:$D$11,2,TRUE)</f>
        <v>205.2</v>
      </c>
      <c r="J2207" s="88">
        <f t="shared" si="34"/>
        <v>1.9950000000000001</v>
      </c>
    </row>
    <row r="2208" spans="1:10" x14ac:dyDescent="0.2">
      <c r="A2208" s="94">
        <v>3312634</v>
      </c>
      <c r="B2208" s="93" t="s">
        <v>2162</v>
      </c>
      <c r="C2208" s="144">
        <v>35</v>
      </c>
      <c r="D2208" s="93" t="s">
        <v>16</v>
      </c>
      <c r="E2208" s="93" t="s">
        <v>59</v>
      </c>
      <c r="F2208" s="93">
        <v>5.85</v>
      </c>
      <c r="G2208" s="93">
        <v>6.42</v>
      </c>
      <c r="H2208" s="93">
        <v>2389.1</v>
      </c>
      <c r="I2208" s="88">
        <f>VLOOKUP(D2208,'MHO-Analyse'!$C$2:$D$11,2,TRUE)</f>
        <v>304</v>
      </c>
      <c r="J2208" s="88">
        <f t="shared" si="34"/>
        <v>2.9555555555555557</v>
      </c>
    </row>
    <row r="2209" spans="1:10" x14ac:dyDescent="0.2">
      <c r="A2209" s="94">
        <v>3401819</v>
      </c>
      <c r="B2209" s="93" t="s">
        <v>1662</v>
      </c>
      <c r="C2209" s="144">
        <v>35</v>
      </c>
      <c r="D2209" s="93" t="s">
        <v>20</v>
      </c>
      <c r="E2209" s="93" t="s">
        <v>59</v>
      </c>
      <c r="F2209" s="93">
        <v>32</v>
      </c>
      <c r="G2209" s="93">
        <v>3.3</v>
      </c>
      <c r="H2209" s="93">
        <v>2264.9</v>
      </c>
      <c r="I2209" s="88">
        <f>VLOOKUP(D2209,'MHO-Analyse'!$C$2:$D$11,2,TRUE)</f>
        <v>190</v>
      </c>
      <c r="J2209" s="88">
        <f t="shared" si="34"/>
        <v>1.8472222222222223</v>
      </c>
    </row>
    <row r="2210" spans="1:10" x14ac:dyDescent="0.2">
      <c r="A2210" s="94">
        <v>3535649</v>
      </c>
      <c r="B2210" s="93" t="s">
        <v>2163</v>
      </c>
      <c r="C2210" s="144">
        <v>35</v>
      </c>
      <c r="D2210" s="93" t="s">
        <v>16</v>
      </c>
      <c r="E2210" s="93" t="s">
        <v>32</v>
      </c>
      <c r="F2210" s="93">
        <v>2.88</v>
      </c>
      <c r="G2210" s="93">
        <v>4.8</v>
      </c>
      <c r="H2210" s="93">
        <v>186.4</v>
      </c>
      <c r="I2210" s="88">
        <f>VLOOKUP(D2210,'MHO-Analyse'!$C$2:$D$11,2,TRUE)</f>
        <v>304</v>
      </c>
      <c r="J2210" s="88">
        <f t="shared" si="34"/>
        <v>2.9555555555555557</v>
      </c>
    </row>
    <row r="2211" spans="1:10" x14ac:dyDescent="0.2">
      <c r="A2211" s="94">
        <v>4245051</v>
      </c>
      <c r="B2211" s="93" t="s">
        <v>2164</v>
      </c>
      <c r="C2211" s="144">
        <v>35</v>
      </c>
      <c r="D2211" s="93" t="s">
        <v>20</v>
      </c>
      <c r="E2211" s="93" t="s">
        <v>59</v>
      </c>
      <c r="F2211" s="93">
        <v>11.1</v>
      </c>
      <c r="G2211" s="93">
        <v>3.53</v>
      </c>
      <c r="H2211" s="93">
        <v>1550.77</v>
      </c>
      <c r="I2211" s="88">
        <f>VLOOKUP(D2211,'MHO-Analyse'!$C$2:$D$11,2,TRUE)</f>
        <v>190</v>
      </c>
      <c r="J2211" s="88">
        <f t="shared" si="34"/>
        <v>1.8472222222222223</v>
      </c>
    </row>
    <row r="2212" spans="1:10" x14ac:dyDescent="0.2">
      <c r="A2212" s="94">
        <v>5111523</v>
      </c>
      <c r="B2212" s="93" t="s">
        <v>2165</v>
      </c>
      <c r="C2212" s="144">
        <v>35</v>
      </c>
      <c r="D2212" s="93" t="s">
        <v>20</v>
      </c>
      <c r="E2212" s="93" t="s">
        <v>65</v>
      </c>
      <c r="F2212" s="93">
        <v>0.63</v>
      </c>
      <c r="G2212" s="93">
        <v>0.12</v>
      </c>
      <c r="H2212" s="93">
        <v>18.059999999999999</v>
      </c>
      <c r="I2212" s="88">
        <f>VLOOKUP(D2212,'MHO-Analyse'!$C$2:$D$11,2,TRUE)</f>
        <v>190</v>
      </c>
      <c r="J2212" s="88">
        <f t="shared" si="34"/>
        <v>1.8472222222222223</v>
      </c>
    </row>
    <row r="2213" spans="1:10" x14ac:dyDescent="0.2">
      <c r="A2213" s="94">
        <v>5525874</v>
      </c>
      <c r="B2213" s="93" t="s">
        <v>2166</v>
      </c>
      <c r="C2213" s="144">
        <v>35</v>
      </c>
      <c r="D2213" s="93" t="s">
        <v>79</v>
      </c>
      <c r="E2213" s="93" t="s">
        <v>59</v>
      </c>
      <c r="F2213" s="93">
        <v>3.8</v>
      </c>
      <c r="G2213" s="93">
        <v>6</v>
      </c>
      <c r="H2213" s="93">
        <v>176.28</v>
      </c>
      <c r="I2213" s="88">
        <f>VLOOKUP(D2213,'MHO-Analyse'!$C$2:$D$11,2,TRUE)</f>
        <v>380</v>
      </c>
      <c r="J2213" s="88">
        <f t="shared" si="34"/>
        <v>3.6944444444444446</v>
      </c>
    </row>
    <row r="2214" spans="1:10" x14ac:dyDescent="0.2">
      <c r="A2214" s="94">
        <v>5600262</v>
      </c>
      <c r="B2214" s="93" t="s">
        <v>2167</v>
      </c>
      <c r="C2214" s="144">
        <v>35</v>
      </c>
      <c r="D2214" s="93" t="s">
        <v>79</v>
      </c>
      <c r="E2214" s="93" t="s">
        <v>32</v>
      </c>
      <c r="F2214" s="93">
        <v>7.8</v>
      </c>
      <c r="G2214" s="93">
        <v>13.75</v>
      </c>
      <c r="H2214" s="93">
        <v>2447.0100000000002</v>
      </c>
      <c r="I2214" s="88">
        <f>VLOOKUP(D2214,'MHO-Analyse'!$C$2:$D$11,2,TRUE)</f>
        <v>380</v>
      </c>
      <c r="J2214" s="88">
        <f t="shared" si="34"/>
        <v>3.6944444444444446</v>
      </c>
    </row>
    <row r="2215" spans="1:10" x14ac:dyDescent="0.2">
      <c r="A2215" s="94">
        <v>6191944</v>
      </c>
      <c r="B2215" s="93" t="s">
        <v>2168</v>
      </c>
      <c r="C2215" s="144">
        <v>35</v>
      </c>
      <c r="D2215" s="93" t="s">
        <v>20</v>
      </c>
      <c r="E2215" s="93" t="s">
        <v>59</v>
      </c>
      <c r="F2215" s="93">
        <v>86.2</v>
      </c>
      <c r="G2215" s="93">
        <v>13.8</v>
      </c>
      <c r="H2215" s="93">
        <v>1423.54</v>
      </c>
      <c r="I2215" s="88">
        <f>VLOOKUP(D2215,'MHO-Analyse'!$C$2:$D$11,2,TRUE)</f>
        <v>190</v>
      </c>
      <c r="J2215" s="88">
        <f t="shared" si="34"/>
        <v>1.8472222222222223</v>
      </c>
    </row>
    <row r="2216" spans="1:10" x14ac:dyDescent="0.2">
      <c r="A2216" s="94">
        <v>7010798</v>
      </c>
      <c r="B2216" s="93" t="s">
        <v>2169</v>
      </c>
      <c r="C2216" s="144">
        <v>35</v>
      </c>
      <c r="D2216" s="93" t="s">
        <v>82</v>
      </c>
      <c r="E2216" s="93" t="s">
        <v>59</v>
      </c>
      <c r="F2216" s="93">
        <v>0</v>
      </c>
      <c r="G2216" s="93">
        <v>0</v>
      </c>
      <c r="H2216" s="93">
        <v>2482.5</v>
      </c>
      <c r="I2216" s="88">
        <f>VLOOKUP(D2216,'MHO-Analyse'!$C$2:$D$11,2,TRUE)</f>
        <v>228</v>
      </c>
      <c r="J2216" s="88">
        <f t="shared" si="34"/>
        <v>2.2166666666666668</v>
      </c>
    </row>
    <row r="2217" spans="1:10" x14ac:dyDescent="0.2">
      <c r="A2217" s="94">
        <v>8418276</v>
      </c>
      <c r="B2217" s="93" t="s">
        <v>2170</v>
      </c>
      <c r="C2217" s="144">
        <v>35</v>
      </c>
      <c r="D2217" s="93" t="s">
        <v>20</v>
      </c>
      <c r="E2217" s="93" t="s">
        <v>59</v>
      </c>
      <c r="F2217" s="93">
        <v>46</v>
      </c>
      <c r="G2217" s="93">
        <v>18</v>
      </c>
      <c r="H2217" s="93">
        <v>3351.52</v>
      </c>
      <c r="I2217" s="88">
        <f>VLOOKUP(D2217,'MHO-Analyse'!$C$2:$D$11,2,TRUE)</f>
        <v>190</v>
      </c>
      <c r="J2217" s="88">
        <f t="shared" si="34"/>
        <v>1.8472222222222223</v>
      </c>
    </row>
    <row r="2218" spans="1:10" x14ac:dyDescent="0.2">
      <c r="A2218" s="94">
        <v>9253076</v>
      </c>
      <c r="B2218" s="93" t="s">
        <v>2171</v>
      </c>
      <c r="C2218" s="144">
        <v>35</v>
      </c>
      <c r="D2218" s="93" t="s">
        <v>12</v>
      </c>
      <c r="E2218" s="93" t="s">
        <v>59</v>
      </c>
      <c r="F2218" s="93">
        <v>1.47</v>
      </c>
      <c r="G2218" s="93">
        <v>3.08</v>
      </c>
      <c r="H2218" s="93">
        <v>209.37</v>
      </c>
      <c r="I2218" s="88">
        <f>VLOOKUP(D2218,'MHO-Analyse'!$C$2:$D$11,2,TRUE)</f>
        <v>254.6</v>
      </c>
      <c r="J2218" s="88">
        <f t="shared" si="34"/>
        <v>2.4752777777777779</v>
      </c>
    </row>
    <row r="2219" spans="1:10" x14ac:dyDescent="0.2">
      <c r="A2219" s="94">
        <v>9253498</v>
      </c>
      <c r="B2219" s="93" t="s">
        <v>2172</v>
      </c>
      <c r="C2219" s="144">
        <v>35</v>
      </c>
      <c r="D2219" s="93" t="s">
        <v>12</v>
      </c>
      <c r="E2219" s="93" t="s">
        <v>32</v>
      </c>
      <c r="F2219" s="93">
        <v>1.29</v>
      </c>
      <c r="G2219" s="93">
        <v>4.6500000000000004</v>
      </c>
      <c r="H2219" s="93">
        <v>1302.49</v>
      </c>
      <c r="I2219" s="88">
        <f>VLOOKUP(D2219,'MHO-Analyse'!$C$2:$D$11,2,TRUE)</f>
        <v>254.6</v>
      </c>
      <c r="J2219" s="88">
        <f t="shared" si="34"/>
        <v>2.4752777777777779</v>
      </c>
    </row>
    <row r="2220" spans="1:10" x14ac:dyDescent="0.2">
      <c r="A2220" s="94">
        <v>9300653</v>
      </c>
      <c r="B2220" s="93" t="s">
        <v>2173</v>
      </c>
      <c r="C2220" s="144">
        <v>35</v>
      </c>
      <c r="D2220" s="93" t="s">
        <v>16</v>
      </c>
      <c r="E2220" s="93" t="s">
        <v>32</v>
      </c>
      <c r="F2220" s="93">
        <v>0.3</v>
      </c>
      <c r="G2220" s="93">
        <v>0.19</v>
      </c>
      <c r="H2220" s="93">
        <v>63.21</v>
      </c>
      <c r="I2220" s="88">
        <f>VLOOKUP(D2220,'MHO-Analyse'!$C$2:$D$11,2,TRUE)</f>
        <v>304</v>
      </c>
      <c r="J2220" s="88">
        <f t="shared" si="34"/>
        <v>2.9555555555555557</v>
      </c>
    </row>
    <row r="2221" spans="1:10" x14ac:dyDescent="0.2">
      <c r="A2221" s="94">
        <v>9315451</v>
      </c>
      <c r="B2221" s="93" t="s">
        <v>2174</v>
      </c>
      <c r="C2221" s="144">
        <v>35</v>
      </c>
      <c r="D2221" s="93" t="s">
        <v>16</v>
      </c>
      <c r="E2221" s="93" t="s">
        <v>32</v>
      </c>
      <c r="F2221" s="93">
        <v>143</v>
      </c>
      <c r="G2221" s="93">
        <v>13.5</v>
      </c>
      <c r="H2221" s="93">
        <v>3361.3</v>
      </c>
      <c r="I2221" s="88">
        <f>VLOOKUP(D2221,'MHO-Analyse'!$C$2:$D$11,2,TRUE)</f>
        <v>304</v>
      </c>
      <c r="J2221" s="88">
        <f t="shared" si="34"/>
        <v>2.9555555555555557</v>
      </c>
    </row>
    <row r="2222" spans="1:10" x14ac:dyDescent="0.2">
      <c r="A2222" s="94">
        <v>9822239</v>
      </c>
      <c r="B2222" s="93" t="s">
        <v>2175</v>
      </c>
      <c r="C2222" s="144">
        <v>35</v>
      </c>
      <c r="D2222" s="93" t="s">
        <v>16</v>
      </c>
      <c r="E2222" s="93" t="s">
        <v>65</v>
      </c>
      <c r="F2222" s="93">
        <v>4.05</v>
      </c>
      <c r="G2222" s="93">
        <v>0.01</v>
      </c>
      <c r="H2222" s="93">
        <v>43.75</v>
      </c>
      <c r="I2222" s="88">
        <f>VLOOKUP(D2222,'MHO-Analyse'!$C$2:$D$11,2,TRUE)</f>
        <v>304</v>
      </c>
      <c r="J2222" s="88">
        <f t="shared" si="34"/>
        <v>2.9555555555555557</v>
      </c>
    </row>
    <row r="2223" spans="1:10" x14ac:dyDescent="0.2">
      <c r="A2223" s="94">
        <v>1010848</v>
      </c>
      <c r="B2223" s="93" t="s">
        <v>2176</v>
      </c>
      <c r="C2223" s="144">
        <v>34</v>
      </c>
      <c r="D2223" s="93" t="s">
        <v>79</v>
      </c>
      <c r="E2223" s="93" t="s">
        <v>65</v>
      </c>
      <c r="F2223" s="93">
        <v>0.13</v>
      </c>
      <c r="G2223" s="93">
        <v>0.44</v>
      </c>
      <c r="H2223" s="93">
        <v>24.37</v>
      </c>
      <c r="I2223" s="88">
        <f>VLOOKUP(D2223,'MHO-Analyse'!$C$2:$D$11,2,TRUE)</f>
        <v>380</v>
      </c>
      <c r="J2223" s="88">
        <f t="shared" si="34"/>
        <v>3.588888888888889</v>
      </c>
    </row>
    <row r="2224" spans="1:10" x14ac:dyDescent="0.2">
      <c r="A2224" s="94">
        <v>1015378</v>
      </c>
      <c r="B2224" s="93" t="s">
        <v>2177</v>
      </c>
      <c r="C2224" s="144">
        <v>34</v>
      </c>
      <c r="D2224" s="93" t="s">
        <v>79</v>
      </c>
      <c r="E2224" s="93" t="s">
        <v>65</v>
      </c>
      <c r="F2224" s="93">
        <v>0.23</v>
      </c>
      <c r="G2224" s="93">
        <v>0.36</v>
      </c>
      <c r="H2224" s="93">
        <v>9.0399999999999991</v>
      </c>
      <c r="I2224" s="88">
        <f>VLOOKUP(D2224,'MHO-Analyse'!$C$2:$D$11,2,TRUE)</f>
        <v>380</v>
      </c>
      <c r="J2224" s="88">
        <f t="shared" si="34"/>
        <v>3.588888888888889</v>
      </c>
    </row>
    <row r="2225" spans="1:10" x14ac:dyDescent="0.2">
      <c r="A2225" s="94">
        <v>1252444</v>
      </c>
      <c r="B2225" s="93" t="s">
        <v>2178</v>
      </c>
      <c r="C2225" s="144">
        <v>34</v>
      </c>
      <c r="D2225" s="93" t="s">
        <v>16</v>
      </c>
      <c r="E2225" s="93" t="s">
        <v>59</v>
      </c>
      <c r="F2225" s="93">
        <v>11.13</v>
      </c>
      <c r="G2225" s="93">
        <v>17.46</v>
      </c>
      <c r="H2225" s="93">
        <v>383.73</v>
      </c>
      <c r="I2225" s="88">
        <f>VLOOKUP(D2225,'MHO-Analyse'!$C$2:$D$11,2,TRUE)</f>
        <v>304</v>
      </c>
      <c r="J2225" s="88">
        <f t="shared" si="34"/>
        <v>2.8711111111111109</v>
      </c>
    </row>
    <row r="2226" spans="1:10" x14ac:dyDescent="0.2">
      <c r="A2226" s="94">
        <v>2081475</v>
      </c>
      <c r="B2226" s="93" t="s">
        <v>2179</v>
      </c>
      <c r="C2226" s="144">
        <v>34</v>
      </c>
      <c r="D2226" s="93" t="s">
        <v>16</v>
      </c>
      <c r="E2226" s="93" t="s">
        <v>65</v>
      </c>
      <c r="F2226" s="93">
        <v>25.6</v>
      </c>
      <c r="G2226" s="93">
        <v>10.3</v>
      </c>
      <c r="H2226" s="93">
        <v>1654.83</v>
      </c>
      <c r="I2226" s="88">
        <f>VLOOKUP(D2226,'MHO-Analyse'!$C$2:$D$11,2,TRUE)</f>
        <v>304</v>
      </c>
      <c r="J2226" s="88">
        <f t="shared" si="34"/>
        <v>2.8711111111111109</v>
      </c>
    </row>
    <row r="2227" spans="1:10" x14ac:dyDescent="0.2">
      <c r="A2227" s="94">
        <v>2101526</v>
      </c>
      <c r="B2227" s="93" t="s">
        <v>2180</v>
      </c>
      <c r="C2227" s="144">
        <v>34</v>
      </c>
      <c r="D2227" s="93" t="s">
        <v>16</v>
      </c>
      <c r="E2227" s="93" t="s">
        <v>59</v>
      </c>
      <c r="F2227" s="93">
        <v>48</v>
      </c>
      <c r="G2227" s="93">
        <v>12.7</v>
      </c>
      <c r="H2227" s="93">
        <v>2493.27</v>
      </c>
      <c r="I2227" s="88">
        <f>VLOOKUP(D2227,'MHO-Analyse'!$C$2:$D$11,2,TRUE)</f>
        <v>304</v>
      </c>
      <c r="J2227" s="88">
        <f t="shared" si="34"/>
        <v>2.8711111111111109</v>
      </c>
    </row>
    <row r="2228" spans="1:10" x14ac:dyDescent="0.2">
      <c r="A2228" s="94">
        <v>2104454</v>
      </c>
      <c r="B2228" s="93" t="s">
        <v>2181</v>
      </c>
      <c r="C2228" s="144">
        <v>34</v>
      </c>
      <c r="D2228" s="93" t="s">
        <v>16</v>
      </c>
      <c r="E2228" s="93" t="s">
        <v>59</v>
      </c>
      <c r="F2228" s="93">
        <v>1.01</v>
      </c>
      <c r="G2228" s="93">
        <v>4.7</v>
      </c>
      <c r="H2228" s="93">
        <v>729.53</v>
      </c>
      <c r="I2228" s="88">
        <f>VLOOKUP(D2228,'MHO-Analyse'!$C$2:$D$11,2,TRUE)</f>
        <v>304</v>
      </c>
      <c r="J2228" s="88">
        <f t="shared" si="34"/>
        <v>2.8711111111111109</v>
      </c>
    </row>
    <row r="2229" spans="1:10" x14ac:dyDescent="0.2">
      <c r="A2229" s="94">
        <v>2282709</v>
      </c>
      <c r="B2229" s="93" t="s">
        <v>2182</v>
      </c>
      <c r="C2229" s="144">
        <v>34</v>
      </c>
      <c r="D2229" s="93" t="s">
        <v>41</v>
      </c>
      <c r="E2229" s="93" t="s">
        <v>65</v>
      </c>
      <c r="F2229" s="93">
        <v>3.65</v>
      </c>
      <c r="G2229" s="93">
        <v>0.4</v>
      </c>
      <c r="H2229" s="93">
        <v>48.04</v>
      </c>
      <c r="I2229" s="88">
        <f>VLOOKUP(D2229,'MHO-Analyse'!$C$2:$D$11,2,TRUE)</f>
        <v>205.2</v>
      </c>
      <c r="J2229" s="88">
        <f t="shared" si="34"/>
        <v>1.9379999999999997</v>
      </c>
    </row>
    <row r="2230" spans="1:10" x14ac:dyDescent="0.2">
      <c r="A2230" s="94">
        <v>2462094</v>
      </c>
      <c r="B2230" s="93" t="s">
        <v>2183</v>
      </c>
      <c r="C2230" s="144">
        <v>34</v>
      </c>
      <c r="D2230" s="93" t="s">
        <v>16</v>
      </c>
      <c r="E2230" s="93" t="s">
        <v>32</v>
      </c>
      <c r="F2230" s="93">
        <v>56.7</v>
      </c>
      <c r="G2230" s="93">
        <v>12.44</v>
      </c>
      <c r="H2230" s="93">
        <v>3485.33</v>
      </c>
      <c r="I2230" s="88">
        <f>VLOOKUP(D2230,'MHO-Analyse'!$C$2:$D$11,2,TRUE)</f>
        <v>304</v>
      </c>
      <c r="J2230" s="88">
        <f t="shared" si="34"/>
        <v>2.8711111111111109</v>
      </c>
    </row>
    <row r="2231" spans="1:10" x14ac:dyDescent="0.2">
      <c r="A2231" s="94">
        <v>2472434</v>
      </c>
      <c r="B2231" s="93" t="s">
        <v>2184</v>
      </c>
      <c r="C2231" s="144">
        <v>34</v>
      </c>
      <c r="D2231" s="93" t="s">
        <v>20</v>
      </c>
      <c r="E2231" s="93" t="s">
        <v>65</v>
      </c>
      <c r="F2231" s="93">
        <v>0.9</v>
      </c>
      <c r="G2231" s="93">
        <v>0.44</v>
      </c>
      <c r="H2231" s="93">
        <v>318.69</v>
      </c>
      <c r="I2231" s="88">
        <f>VLOOKUP(D2231,'MHO-Analyse'!$C$2:$D$11,2,TRUE)</f>
        <v>190</v>
      </c>
      <c r="J2231" s="88">
        <f t="shared" si="34"/>
        <v>1.7944444444444445</v>
      </c>
    </row>
    <row r="2232" spans="1:10" x14ac:dyDescent="0.2">
      <c r="A2232" s="94">
        <v>3327029</v>
      </c>
      <c r="B2232" s="93" t="s">
        <v>2185</v>
      </c>
      <c r="C2232" s="144">
        <v>34</v>
      </c>
      <c r="D2232" s="93" t="s">
        <v>16</v>
      </c>
      <c r="E2232" s="93" t="s">
        <v>65</v>
      </c>
      <c r="F2232" s="93">
        <v>13.12</v>
      </c>
      <c r="G2232" s="93">
        <v>11.9</v>
      </c>
      <c r="H2232" s="93">
        <v>1280.74</v>
      </c>
      <c r="I2232" s="88">
        <f>VLOOKUP(D2232,'MHO-Analyse'!$C$2:$D$11,2,TRUE)</f>
        <v>304</v>
      </c>
      <c r="J2232" s="88">
        <f t="shared" si="34"/>
        <v>2.8711111111111109</v>
      </c>
    </row>
    <row r="2233" spans="1:10" x14ac:dyDescent="0.2">
      <c r="A2233" s="94">
        <v>3400144</v>
      </c>
      <c r="B2233" s="93" t="s">
        <v>2186</v>
      </c>
      <c r="C2233" s="144">
        <v>34</v>
      </c>
      <c r="D2233" s="93" t="s">
        <v>20</v>
      </c>
      <c r="E2233" s="93" t="s">
        <v>65</v>
      </c>
      <c r="F2233" s="93">
        <v>4.43</v>
      </c>
      <c r="G2233" s="93">
        <v>2.66</v>
      </c>
      <c r="H2233" s="93">
        <v>212.38</v>
      </c>
      <c r="I2233" s="88">
        <f>VLOOKUP(D2233,'MHO-Analyse'!$C$2:$D$11,2,TRUE)</f>
        <v>190</v>
      </c>
      <c r="J2233" s="88">
        <f t="shared" si="34"/>
        <v>1.7944444444444445</v>
      </c>
    </row>
    <row r="2234" spans="1:10" x14ac:dyDescent="0.2">
      <c r="A2234" s="94">
        <v>3400421</v>
      </c>
      <c r="B2234" s="93" t="s">
        <v>2187</v>
      </c>
      <c r="C2234" s="144">
        <v>34</v>
      </c>
      <c r="D2234" s="93" t="s">
        <v>20</v>
      </c>
      <c r="E2234" s="93" t="s">
        <v>59</v>
      </c>
      <c r="F2234" s="93">
        <v>46.1</v>
      </c>
      <c r="G2234" s="93">
        <v>6.5</v>
      </c>
      <c r="H2234" s="93">
        <v>2542.1799999999998</v>
      </c>
      <c r="I2234" s="88">
        <f>VLOOKUP(D2234,'MHO-Analyse'!$C$2:$D$11,2,TRUE)</f>
        <v>190</v>
      </c>
      <c r="J2234" s="88">
        <f t="shared" si="34"/>
        <v>1.7944444444444445</v>
      </c>
    </row>
    <row r="2235" spans="1:10" x14ac:dyDescent="0.2">
      <c r="A2235" s="94">
        <v>3401852</v>
      </c>
      <c r="B2235" s="93" t="s">
        <v>2188</v>
      </c>
      <c r="C2235" s="144">
        <v>34</v>
      </c>
      <c r="D2235" s="93" t="s">
        <v>20</v>
      </c>
      <c r="E2235" s="93" t="s">
        <v>59</v>
      </c>
      <c r="F2235" s="93">
        <v>32</v>
      </c>
      <c r="G2235" s="93">
        <v>0.47</v>
      </c>
      <c r="H2235" s="93">
        <v>2647.08</v>
      </c>
      <c r="I2235" s="88">
        <f>VLOOKUP(D2235,'MHO-Analyse'!$C$2:$D$11,2,TRUE)</f>
        <v>190</v>
      </c>
      <c r="J2235" s="88">
        <f t="shared" si="34"/>
        <v>1.7944444444444445</v>
      </c>
    </row>
    <row r="2236" spans="1:10" x14ac:dyDescent="0.2">
      <c r="A2236" s="94">
        <v>3521034</v>
      </c>
      <c r="B2236" s="93" t="s">
        <v>2189</v>
      </c>
      <c r="C2236" s="144">
        <v>34</v>
      </c>
      <c r="D2236" s="93" t="s">
        <v>79</v>
      </c>
      <c r="E2236" s="93" t="s">
        <v>59</v>
      </c>
      <c r="F2236" s="93">
        <v>1.3</v>
      </c>
      <c r="G2236" s="93">
        <v>3.8</v>
      </c>
      <c r="H2236" s="93">
        <v>73.63</v>
      </c>
      <c r="I2236" s="88">
        <f>VLOOKUP(D2236,'MHO-Analyse'!$C$2:$D$11,2,TRUE)</f>
        <v>380</v>
      </c>
      <c r="J2236" s="88">
        <f t="shared" si="34"/>
        <v>3.588888888888889</v>
      </c>
    </row>
    <row r="2237" spans="1:10" x14ac:dyDescent="0.2">
      <c r="A2237" s="94">
        <v>3521046</v>
      </c>
      <c r="B2237" s="93" t="s">
        <v>2190</v>
      </c>
      <c r="C2237" s="144">
        <v>34</v>
      </c>
      <c r="D2237" s="93" t="s">
        <v>16</v>
      </c>
      <c r="E2237" s="93" t="s">
        <v>65</v>
      </c>
      <c r="F2237" s="93">
        <v>0.31</v>
      </c>
      <c r="G2237" s="93">
        <v>2.08</v>
      </c>
      <c r="H2237" s="93">
        <v>40.51</v>
      </c>
      <c r="I2237" s="88">
        <f>VLOOKUP(D2237,'MHO-Analyse'!$C$2:$D$11,2,TRUE)</f>
        <v>304</v>
      </c>
      <c r="J2237" s="88">
        <f t="shared" si="34"/>
        <v>2.8711111111111109</v>
      </c>
    </row>
    <row r="2238" spans="1:10" x14ac:dyDescent="0.2">
      <c r="A2238" s="94">
        <v>3535646</v>
      </c>
      <c r="B2238" s="93" t="s">
        <v>2191</v>
      </c>
      <c r="C2238" s="144">
        <v>34</v>
      </c>
      <c r="D2238" s="93" t="s">
        <v>9</v>
      </c>
      <c r="E2238" s="93" t="s">
        <v>32</v>
      </c>
      <c r="F2238" s="93">
        <v>4.08</v>
      </c>
      <c r="G2238" s="93">
        <v>3</v>
      </c>
      <c r="H2238" s="93">
        <v>177.36</v>
      </c>
      <c r="I2238" s="88">
        <f>VLOOKUP(D2238,'MHO-Analyse'!$C$2:$D$11,2,TRUE)</f>
        <v>380</v>
      </c>
      <c r="J2238" s="88">
        <f t="shared" si="34"/>
        <v>3.588888888888889</v>
      </c>
    </row>
    <row r="2239" spans="1:10" x14ac:dyDescent="0.2">
      <c r="A2239" s="94">
        <v>5002263</v>
      </c>
      <c r="B2239" s="93" t="s">
        <v>2192</v>
      </c>
      <c r="C2239" s="144">
        <v>34</v>
      </c>
      <c r="D2239" s="93" t="s">
        <v>20</v>
      </c>
      <c r="E2239" s="93" t="s">
        <v>59</v>
      </c>
      <c r="F2239" s="93">
        <v>0.73</v>
      </c>
      <c r="G2239" s="93">
        <v>0.28000000000000003</v>
      </c>
      <c r="H2239" s="93">
        <v>21.06</v>
      </c>
      <c r="I2239" s="88">
        <f>VLOOKUP(D2239,'MHO-Analyse'!$C$2:$D$11,2,TRUE)</f>
        <v>190</v>
      </c>
      <c r="J2239" s="88">
        <f t="shared" si="34"/>
        <v>1.7944444444444445</v>
      </c>
    </row>
    <row r="2240" spans="1:10" x14ac:dyDescent="0.2">
      <c r="A2240" s="94">
        <v>5083711</v>
      </c>
      <c r="B2240" s="93" t="s">
        <v>2193</v>
      </c>
      <c r="C2240" s="144">
        <v>34</v>
      </c>
      <c r="D2240" s="93" t="s">
        <v>20</v>
      </c>
      <c r="E2240" s="93" t="s">
        <v>59</v>
      </c>
      <c r="F2240" s="93">
        <v>2.9</v>
      </c>
      <c r="G2240" s="93">
        <v>0.32</v>
      </c>
      <c r="H2240" s="93">
        <v>26.29</v>
      </c>
      <c r="I2240" s="88">
        <f>VLOOKUP(D2240,'MHO-Analyse'!$C$2:$D$11,2,TRUE)</f>
        <v>190</v>
      </c>
      <c r="J2240" s="88">
        <f t="shared" si="34"/>
        <v>1.7944444444444445</v>
      </c>
    </row>
    <row r="2241" spans="1:10" x14ac:dyDescent="0.2">
      <c r="A2241" s="94">
        <v>5708068</v>
      </c>
      <c r="B2241" s="93" t="s">
        <v>2194</v>
      </c>
      <c r="C2241" s="144">
        <v>34</v>
      </c>
      <c r="D2241" s="93" t="s">
        <v>79</v>
      </c>
      <c r="E2241" s="93" t="s">
        <v>65</v>
      </c>
      <c r="F2241" s="93">
        <v>11.61</v>
      </c>
      <c r="G2241" s="93">
        <v>13</v>
      </c>
      <c r="H2241" s="93">
        <v>869.73</v>
      </c>
      <c r="I2241" s="88">
        <f>VLOOKUP(D2241,'MHO-Analyse'!$C$2:$D$11,2,TRUE)</f>
        <v>380</v>
      </c>
      <c r="J2241" s="88">
        <f t="shared" si="34"/>
        <v>3.588888888888889</v>
      </c>
    </row>
    <row r="2242" spans="1:10" x14ac:dyDescent="0.2">
      <c r="A2242" s="94">
        <v>6048803</v>
      </c>
      <c r="B2242" s="93" t="s">
        <v>2195</v>
      </c>
      <c r="C2242" s="144">
        <v>34</v>
      </c>
      <c r="D2242" s="93" t="s">
        <v>20</v>
      </c>
      <c r="E2242" s="93" t="s">
        <v>59</v>
      </c>
      <c r="F2242" s="93">
        <v>124.8</v>
      </c>
      <c r="G2242" s="93">
        <v>16.899999999999999</v>
      </c>
      <c r="H2242" s="93">
        <v>2218.4899999999998</v>
      </c>
      <c r="I2242" s="88">
        <f>VLOOKUP(D2242,'MHO-Analyse'!$C$2:$D$11,2,TRUE)</f>
        <v>190</v>
      </c>
      <c r="J2242" s="88">
        <f t="shared" ref="J2242:J2305" si="35">(C2242*I2242)/3600</f>
        <v>1.7944444444444445</v>
      </c>
    </row>
    <row r="2243" spans="1:10" x14ac:dyDescent="0.2">
      <c r="A2243" s="94">
        <v>7011577</v>
      </c>
      <c r="B2243" s="93" t="s">
        <v>2196</v>
      </c>
      <c r="C2243" s="144">
        <v>34</v>
      </c>
      <c r="D2243" s="93" t="s">
        <v>82</v>
      </c>
      <c r="E2243" s="93" t="s">
        <v>65</v>
      </c>
      <c r="F2243" s="93">
        <v>193.26</v>
      </c>
      <c r="G2243" s="93">
        <v>24</v>
      </c>
      <c r="H2243" s="93">
        <v>1373.48</v>
      </c>
      <c r="I2243" s="88">
        <f>VLOOKUP(D2243,'MHO-Analyse'!$C$2:$D$11,2,TRUE)</f>
        <v>228</v>
      </c>
      <c r="J2243" s="88">
        <f t="shared" si="35"/>
        <v>2.1533333333333333</v>
      </c>
    </row>
    <row r="2244" spans="1:10" x14ac:dyDescent="0.2">
      <c r="A2244" s="94">
        <v>8020534</v>
      </c>
      <c r="B2244" s="93" t="s">
        <v>2197</v>
      </c>
      <c r="C2244" s="144">
        <v>34</v>
      </c>
      <c r="D2244" s="93" t="s">
        <v>20</v>
      </c>
      <c r="E2244" s="93" t="s">
        <v>59</v>
      </c>
      <c r="F2244" s="93">
        <v>59.53</v>
      </c>
      <c r="G2244" s="93">
        <v>8.26</v>
      </c>
      <c r="H2244" s="93">
        <v>2604.29</v>
      </c>
      <c r="I2244" s="88">
        <f>VLOOKUP(D2244,'MHO-Analyse'!$C$2:$D$11,2,TRUE)</f>
        <v>190</v>
      </c>
      <c r="J2244" s="88">
        <f t="shared" si="35"/>
        <v>1.7944444444444445</v>
      </c>
    </row>
    <row r="2245" spans="1:10" x14ac:dyDescent="0.2">
      <c r="A2245" s="94">
        <v>9253035</v>
      </c>
      <c r="B2245" s="93" t="s">
        <v>2198</v>
      </c>
      <c r="C2245" s="144">
        <v>34</v>
      </c>
      <c r="D2245" s="93" t="s">
        <v>12</v>
      </c>
      <c r="E2245" s="93" t="s">
        <v>59</v>
      </c>
      <c r="F2245" s="93">
        <v>1.27</v>
      </c>
      <c r="G2245" s="93">
        <v>1.47</v>
      </c>
      <c r="H2245" s="93">
        <v>308.33</v>
      </c>
      <c r="I2245" s="88">
        <f>VLOOKUP(D2245,'MHO-Analyse'!$C$2:$D$11,2,TRUE)</f>
        <v>254.6</v>
      </c>
      <c r="J2245" s="88">
        <f t="shared" si="35"/>
        <v>2.4045555555555556</v>
      </c>
    </row>
    <row r="2246" spans="1:10" x14ac:dyDescent="0.2">
      <c r="A2246" s="94">
        <v>9253119</v>
      </c>
      <c r="B2246" s="93" t="s">
        <v>2199</v>
      </c>
      <c r="C2246" s="144">
        <v>34</v>
      </c>
      <c r="D2246" s="93" t="s">
        <v>12</v>
      </c>
      <c r="E2246" s="93" t="s">
        <v>65</v>
      </c>
      <c r="F2246" s="93">
        <v>8.1999999999999993</v>
      </c>
      <c r="G2246" s="93">
        <v>5.0999999999999996</v>
      </c>
      <c r="H2246" s="93">
        <v>217.63</v>
      </c>
      <c r="I2246" s="88">
        <f>VLOOKUP(D2246,'MHO-Analyse'!$C$2:$D$11,2,TRUE)</f>
        <v>254.6</v>
      </c>
      <c r="J2246" s="88">
        <f t="shared" si="35"/>
        <v>2.4045555555555556</v>
      </c>
    </row>
    <row r="2247" spans="1:10" x14ac:dyDescent="0.2">
      <c r="A2247" s="94">
        <v>9254978</v>
      </c>
      <c r="B2247" s="93" t="s">
        <v>2200</v>
      </c>
      <c r="C2247" s="144">
        <v>34</v>
      </c>
      <c r="D2247" s="93" t="s">
        <v>12</v>
      </c>
      <c r="E2247" s="93" t="s">
        <v>65</v>
      </c>
      <c r="F2247" s="93">
        <v>3.3</v>
      </c>
      <c r="G2247" s="93">
        <v>4.9000000000000004</v>
      </c>
      <c r="H2247" s="93">
        <v>450.39</v>
      </c>
      <c r="I2247" s="88">
        <f>VLOOKUP(D2247,'MHO-Analyse'!$C$2:$D$11,2,TRUE)</f>
        <v>254.6</v>
      </c>
      <c r="J2247" s="88">
        <f t="shared" si="35"/>
        <v>2.4045555555555556</v>
      </c>
    </row>
    <row r="2248" spans="1:10" x14ac:dyDescent="0.2">
      <c r="A2248" s="94">
        <v>9318282</v>
      </c>
      <c r="B2248" s="93" t="s">
        <v>2201</v>
      </c>
      <c r="C2248" s="144">
        <v>34</v>
      </c>
      <c r="D2248" s="93" t="s">
        <v>16</v>
      </c>
      <c r="E2248" s="93" t="s">
        <v>59</v>
      </c>
      <c r="F2248" s="93">
        <v>165</v>
      </c>
      <c r="G2248" s="93">
        <v>0.45</v>
      </c>
      <c r="H2248" s="93">
        <v>494.92</v>
      </c>
      <c r="I2248" s="88">
        <f>VLOOKUP(D2248,'MHO-Analyse'!$C$2:$D$11,2,TRUE)</f>
        <v>304</v>
      </c>
      <c r="J2248" s="88">
        <f t="shared" si="35"/>
        <v>2.8711111111111109</v>
      </c>
    </row>
    <row r="2249" spans="1:10" x14ac:dyDescent="0.2">
      <c r="A2249" s="94">
        <v>9723361</v>
      </c>
      <c r="B2249" s="93" t="s">
        <v>2202</v>
      </c>
      <c r="C2249" s="144">
        <v>34</v>
      </c>
      <c r="D2249" s="93" t="s">
        <v>16</v>
      </c>
      <c r="E2249" s="93" t="s">
        <v>65</v>
      </c>
      <c r="F2249" s="93">
        <v>11.03</v>
      </c>
      <c r="G2249" s="93">
        <v>7.5</v>
      </c>
      <c r="H2249" s="93">
        <v>169.45</v>
      </c>
      <c r="I2249" s="88">
        <f>VLOOKUP(D2249,'MHO-Analyse'!$C$2:$D$11,2,TRUE)</f>
        <v>304</v>
      </c>
      <c r="J2249" s="88">
        <f t="shared" si="35"/>
        <v>2.8711111111111109</v>
      </c>
    </row>
    <row r="2250" spans="1:10" x14ac:dyDescent="0.2">
      <c r="A2250" s="94">
        <v>1251209</v>
      </c>
      <c r="B2250" s="93" t="s">
        <v>2203</v>
      </c>
      <c r="C2250" s="144">
        <v>33</v>
      </c>
      <c r="D2250" s="93" t="s">
        <v>79</v>
      </c>
      <c r="E2250" s="93" t="s">
        <v>65</v>
      </c>
      <c r="F2250" s="93">
        <v>0.98</v>
      </c>
      <c r="G2250" s="93">
        <v>4.1399999999999997</v>
      </c>
      <c r="H2250" s="93">
        <v>79.790000000000006</v>
      </c>
      <c r="I2250" s="88">
        <f>VLOOKUP(D2250,'MHO-Analyse'!$C$2:$D$11,2,TRUE)</f>
        <v>380</v>
      </c>
      <c r="J2250" s="88">
        <f t="shared" si="35"/>
        <v>3.4833333333333334</v>
      </c>
    </row>
    <row r="2251" spans="1:10" x14ac:dyDescent="0.2">
      <c r="A2251" s="94">
        <v>2064457</v>
      </c>
      <c r="B2251" s="93" t="s">
        <v>2204</v>
      </c>
      <c r="C2251" s="144">
        <v>33</v>
      </c>
      <c r="D2251" s="93" t="s">
        <v>16</v>
      </c>
      <c r="E2251" s="93" t="s">
        <v>65</v>
      </c>
      <c r="F2251" s="93">
        <v>21.8</v>
      </c>
      <c r="G2251" s="93">
        <v>20</v>
      </c>
      <c r="H2251" s="93">
        <v>1524.23</v>
      </c>
      <c r="I2251" s="88">
        <f>VLOOKUP(D2251,'MHO-Analyse'!$C$2:$D$11,2,TRUE)</f>
        <v>304</v>
      </c>
      <c r="J2251" s="88">
        <f t="shared" si="35"/>
        <v>2.7866666666666666</v>
      </c>
    </row>
    <row r="2252" spans="1:10" x14ac:dyDescent="0.2">
      <c r="A2252" s="94">
        <v>2108492</v>
      </c>
      <c r="B2252" s="93" t="s">
        <v>2205</v>
      </c>
      <c r="C2252" s="144">
        <v>33</v>
      </c>
      <c r="D2252" s="93" t="s">
        <v>16</v>
      </c>
      <c r="E2252" s="93" t="s">
        <v>65</v>
      </c>
      <c r="F2252" s="93">
        <v>3.2</v>
      </c>
      <c r="G2252" s="93">
        <v>0.81</v>
      </c>
      <c r="H2252" s="93">
        <v>99.78</v>
      </c>
      <c r="I2252" s="88">
        <f>VLOOKUP(D2252,'MHO-Analyse'!$C$2:$D$11,2,TRUE)</f>
        <v>304</v>
      </c>
      <c r="J2252" s="88">
        <f t="shared" si="35"/>
        <v>2.7866666666666666</v>
      </c>
    </row>
    <row r="2253" spans="1:10" x14ac:dyDescent="0.2">
      <c r="A2253" s="94">
        <v>2170016</v>
      </c>
      <c r="B2253" s="93" t="s">
        <v>2206</v>
      </c>
      <c r="C2253" s="144">
        <v>33</v>
      </c>
      <c r="D2253" s="93" t="s">
        <v>41</v>
      </c>
      <c r="E2253" s="93" t="s">
        <v>65</v>
      </c>
      <c r="F2253" s="93">
        <v>6.38</v>
      </c>
      <c r="G2253" s="93">
        <v>2</v>
      </c>
      <c r="H2253" s="93">
        <v>247.31</v>
      </c>
      <c r="I2253" s="88">
        <f>VLOOKUP(D2253,'MHO-Analyse'!$C$2:$D$11,2,TRUE)</f>
        <v>205.2</v>
      </c>
      <c r="J2253" s="88">
        <f t="shared" si="35"/>
        <v>1.8809999999999998</v>
      </c>
    </row>
    <row r="2254" spans="1:10" x14ac:dyDescent="0.2">
      <c r="A2254" s="94">
        <v>2540701</v>
      </c>
      <c r="B2254" s="93" t="s">
        <v>2207</v>
      </c>
      <c r="C2254" s="144">
        <v>33</v>
      </c>
      <c r="D2254" s="93" t="s">
        <v>41</v>
      </c>
      <c r="E2254" s="93" t="s">
        <v>65</v>
      </c>
      <c r="F2254" s="93">
        <v>5.89</v>
      </c>
      <c r="G2254" s="93">
        <v>1.35</v>
      </c>
      <c r="H2254" s="93">
        <v>258.89</v>
      </c>
      <c r="I2254" s="88">
        <f>VLOOKUP(D2254,'MHO-Analyse'!$C$2:$D$11,2,TRUE)</f>
        <v>205.2</v>
      </c>
      <c r="J2254" s="88">
        <f t="shared" si="35"/>
        <v>1.8809999999999998</v>
      </c>
    </row>
    <row r="2255" spans="1:10" x14ac:dyDescent="0.2">
      <c r="A2255" s="94">
        <v>3080387</v>
      </c>
      <c r="B2255" s="93" t="s">
        <v>2208</v>
      </c>
      <c r="C2255" s="144">
        <v>33</v>
      </c>
      <c r="D2255" s="93" t="s">
        <v>16</v>
      </c>
      <c r="E2255" s="93" t="s">
        <v>65</v>
      </c>
      <c r="F2255" s="93">
        <v>85</v>
      </c>
      <c r="G2255" s="93">
        <v>4.49</v>
      </c>
      <c r="H2255" s="93">
        <v>1481.07</v>
      </c>
      <c r="I2255" s="88">
        <f>VLOOKUP(D2255,'MHO-Analyse'!$C$2:$D$11,2,TRUE)</f>
        <v>304</v>
      </c>
      <c r="J2255" s="88">
        <f t="shared" si="35"/>
        <v>2.7866666666666666</v>
      </c>
    </row>
    <row r="2256" spans="1:10" x14ac:dyDescent="0.2">
      <c r="A2256" s="94">
        <v>3080641</v>
      </c>
      <c r="B2256" s="93" t="s">
        <v>2209</v>
      </c>
      <c r="C2256" s="144">
        <v>33</v>
      </c>
      <c r="D2256" s="93" t="s">
        <v>41</v>
      </c>
      <c r="E2256" s="93" t="s">
        <v>65</v>
      </c>
      <c r="F2256" s="93">
        <v>73.19</v>
      </c>
      <c r="G2256" s="93">
        <v>3.98</v>
      </c>
      <c r="H2256" s="93">
        <v>1107.0999999999999</v>
      </c>
      <c r="I2256" s="88">
        <f>VLOOKUP(D2256,'MHO-Analyse'!$C$2:$D$11,2,TRUE)</f>
        <v>205.2</v>
      </c>
      <c r="J2256" s="88">
        <f t="shared" si="35"/>
        <v>1.8809999999999998</v>
      </c>
    </row>
    <row r="2257" spans="1:10" x14ac:dyDescent="0.2">
      <c r="A2257" s="94">
        <v>3222575</v>
      </c>
      <c r="B2257" s="93" t="s">
        <v>2210</v>
      </c>
      <c r="C2257" s="144">
        <v>33</v>
      </c>
      <c r="D2257" s="93" t="s">
        <v>16</v>
      </c>
      <c r="E2257" s="93" t="s">
        <v>65</v>
      </c>
      <c r="F2257" s="93">
        <v>34.5</v>
      </c>
      <c r="G2257" s="93">
        <v>10.75</v>
      </c>
      <c r="H2257" s="93">
        <v>946.28</v>
      </c>
      <c r="I2257" s="88">
        <f>VLOOKUP(D2257,'MHO-Analyse'!$C$2:$D$11,2,TRUE)</f>
        <v>304</v>
      </c>
      <c r="J2257" s="88">
        <f t="shared" si="35"/>
        <v>2.7866666666666666</v>
      </c>
    </row>
    <row r="2258" spans="1:10" x14ac:dyDescent="0.2">
      <c r="A2258" s="94">
        <v>3222784</v>
      </c>
      <c r="B2258" s="93" t="s">
        <v>897</v>
      </c>
      <c r="C2258" s="144">
        <v>33</v>
      </c>
      <c r="D2258" s="93" t="s">
        <v>41</v>
      </c>
      <c r="E2258" s="93" t="s">
        <v>59</v>
      </c>
      <c r="F2258" s="93">
        <v>150.5</v>
      </c>
      <c r="G2258" s="93">
        <v>5.3</v>
      </c>
      <c r="H2258" s="93">
        <v>1523.12</v>
      </c>
      <c r="I2258" s="88">
        <f>VLOOKUP(D2258,'MHO-Analyse'!$C$2:$D$11,2,TRUE)</f>
        <v>205.2</v>
      </c>
      <c r="J2258" s="88">
        <f t="shared" si="35"/>
        <v>1.8809999999999998</v>
      </c>
    </row>
    <row r="2259" spans="1:10" x14ac:dyDescent="0.2">
      <c r="A2259" s="94">
        <v>3267625</v>
      </c>
      <c r="B2259" s="93" t="s">
        <v>2211</v>
      </c>
      <c r="C2259" s="144">
        <v>33</v>
      </c>
      <c r="D2259" s="93" t="s">
        <v>16</v>
      </c>
      <c r="E2259" s="93" t="s">
        <v>65</v>
      </c>
      <c r="F2259" s="93">
        <v>4.9000000000000004</v>
      </c>
      <c r="G2259" s="93">
        <v>1</v>
      </c>
      <c r="H2259" s="93">
        <v>53.56</v>
      </c>
      <c r="I2259" s="88">
        <f>VLOOKUP(D2259,'MHO-Analyse'!$C$2:$D$11,2,TRUE)</f>
        <v>304</v>
      </c>
      <c r="J2259" s="88">
        <f t="shared" si="35"/>
        <v>2.7866666666666666</v>
      </c>
    </row>
    <row r="2260" spans="1:10" x14ac:dyDescent="0.2">
      <c r="A2260" s="94">
        <v>3302427</v>
      </c>
      <c r="B2260" s="93" t="s">
        <v>2212</v>
      </c>
      <c r="C2260" s="144">
        <v>33</v>
      </c>
      <c r="D2260" s="93" t="s">
        <v>9</v>
      </c>
      <c r="E2260" s="93" t="s">
        <v>65</v>
      </c>
      <c r="F2260" s="93">
        <v>63</v>
      </c>
      <c r="G2260" s="93">
        <v>46</v>
      </c>
      <c r="H2260" s="93">
        <v>1237.08</v>
      </c>
      <c r="I2260" s="88">
        <f>VLOOKUP(D2260,'MHO-Analyse'!$C$2:$D$11,2,TRUE)</f>
        <v>380</v>
      </c>
      <c r="J2260" s="88">
        <f t="shared" si="35"/>
        <v>3.4833333333333334</v>
      </c>
    </row>
    <row r="2261" spans="1:10" x14ac:dyDescent="0.2">
      <c r="A2261" s="94">
        <v>3400581</v>
      </c>
      <c r="B2261" s="93" t="s">
        <v>2213</v>
      </c>
      <c r="C2261" s="144">
        <v>33</v>
      </c>
      <c r="D2261" s="93" t="s">
        <v>82</v>
      </c>
      <c r="E2261" s="93" t="s">
        <v>65</v>
      </c>
      <c r="F2261" s="93">
        <v>1.1599999999999999</v>
      </c>
      <c r="G2261" s="93">
        <v>0.81</v>
      </c>
      <c r="H2261" s="93">
        <v>223.94</v>
      </c>
      <c r="I2261" s="88">
        <f>VLOOKUP(D2261,'MHO-Analyse'!$C$2:$D$11,2,TRUE)</f>
        <v>228</v>
      </c>
      <c r="J2261" s="88">
        <f t="shared" si="35"/>
        <v>2.09</v>
      </c>
    </row>
    <row r="2262" spans="1:10" x14ac:dyDescent="0.2">
      <c r="A2262" s="94">
        <v>3521035</v>
      </c>
      <c r="B2262" s="93" t="s">
        <v>2214</v>
      </c>
      <c r="C2262" s="144">
        <v>33</v>
      </c>
      <c r="D2262" s="93" t="s">
        <v>16</v>
      </c>
      <c r="E2262" s="93" t="s">
        <v>65</v>
      </c>
      <c r="F2262" s="93">
        <v>1.3</v>
      </c>
      <c r="G2262" s="93">
        <v>4.75</v>
      </c>
      <c r="H2262" s="93">
        <v>96.4</v>
      </c>
      <c r="I2262" s="88">
        <f>VLOOKUP(D2262,'MHO-Analyse'!$C$2:$D$11,2,TRUE)</f>
        <v>304</v>
      </c>
      <c r="J2262" s="88">
        <f t="shared" si="35"/>
        <v>2.7866666666666666</v>
      </c>
    </row>
    <row r="2263" spans="1:10" x14ac:dyDescent="0.2">
      <c r="A2263" s="94">
        <v>3535415</v>
      </c>
      <c r="B2263" s="93" t="s">
        <v>2215</v>
      </c>
      <c r="C2263" s="144">
        <v>33</v>
      </c>
      <c r="D2263" s="93" t="s">
        <v>79</v>
      </c>
      <c r="E2263" s="93" t="s">
        <v>59</v>
      </c>
      <c r="F2263" s="93">
        <v>0.43</v>
      </c>
      <c r="G2263" s="93">
        <v>1.27</v>
      </c>
      <c r="H2263" s="93">
        <v>67.52</v>
      </c>
      <c r="I2263" s="88">
        <f>VLOOKUP(D2263,'MHO-Analyse'!$C$2:$D$11,2,TRUE)</f>
        <v>380</v>
      </c>
      <c r="J2263" s="88">
        <f t="shared" si="35"/>
        <v>3.4833333333333334</v>
      </c>
    </row>
    <row r="2264" spans="1:10" x14ac:dyDescent="0.2">
      <c r="A2264" s="94">
        <v>4501636</v>
      </c>
      <c r="B2264" s="93" t="s">
        <v>2216</v>
      </c>
      <c r="C2264" s="144">
        <v>33</v>
      </c>
      <c r="D2264" s="93" t="s">
        <v>41</v>
      </c>
      <c r="E2264" s="93" t="s">
        <v>65</v>
      </c>
      <c r="F2264" s="93">
        <v>14.17</v>
      </c>
      <c r="G2264" s="93">
        <v>1.1000000000000001</v>
      </c>
      <c r="H2264" s="93">
        <v>432</v>
      </c>
      <c r="I2264" s="88">
        <f>VLOOKUP(D2264,'MHO-Analyse'!$C$2:$D$11,2,TRUE)</f>
        <v>205.2</v>
      </c>
      <c r="J2264" s="88">
        <f t="shared" si="35"/>
        <v>1.8809999999999998</v>
      </c>
    </row>
    <row r="2265" spans="1:10" x14ac:dyDescent="0.2">
      <c r="A2265" s="94">
        <v>5635617</v>
      </c>
      <c r="B2265" s="93" t="s">
        <v>2217</v>
      </c>
      <c r="C2265" s="144">
        <v>33</v>
      </c>
      <c r="D2265" s="93" t="s">
        <v>16</v>
      </c>
      <c r="E2265" s="93" t="s">
        <v>65</v>
      </c>
      <c r="F2265" s="93">
        <v>4.4000000000000004</v>
      </c>
      <c r="G2265" s="93">
        <v>14</v>
      </c>
      <c r="H2265" s="93">
        <v>1615.79</v>
      </c>
      <c r="I2265" s="88">
        <f>VLOOKUP(D2265,'MHO-Analyse'!$C$2:$D$11,2,TRUE)</f>
        <v>304</v>
      </c>
      <c r="J2265" s="88">
        <f t="shared" si="35"/>
        <v>2.7866666666666666</v>
      </c>
    </row>
    <row r="2266" spans="1:10" x14ac:dyDescent="0.2">
      <c r="A2266" s="94">
        <v>6189301</v>
      </c>
      <c r="B2266" s="93" t="s">
        <v>2218</v>
      </c>
      <c r="C2266" s="144">
        <v>33</v>
      </c>
      <c r="D2266" s="93" t="s">
        <v>20</v>
      </c>
      <c r="E2266" s="93" t="s">
        <v>65</v>
      </c>
      <c r="F2266" s="93">
        <v>217</v>
      </c>
      <c r="G2266" s="93">
        <v>38.9</v>
      </c>
      <c r="H2266" s="93">
        <v>1818.8</v>
      </c>
      <c r="I2266" s="88">
        <f>VLOOKUP(D2266,'MHO-Analyse'!$C$2:$D$11,2,TRUE)</f>
        <v>190</v>
      </c>
      <c r="J2266" s="88">
        <f t="shared" si="35"/>
        <v>1.7416666666666667</v>
      </c>
    </row>
    <row r="2267" spans="1:10" x14ac:dyDescent="0.2">
      <c r="A2267" s="94">
        <v>8013545</v>
      </c>
      <c r="B2267" s="93" t="s">
        <v>2219</v>
      </c>
      <c r="C2267" s="144">
        <v>33</v>
      </c>
      <c r="D2267" s="93" t="s">
        <v>20</v>
      </c>
      <c r="E2267" s="93" t="s">
        <v>59</v>
      </c>
      <c r="F2267" s="93">
        <v>133.6</v>
      </c>
      <c r="G2267" s="93">
        <v>15.72</v>
      </c>
      <c r="H2267" s="93">
        <v>5925.92</v>
      </c>
      <c r="I2267" s="88">
        <f>VLOOKUP(D2267,'MHO-Analyse'!$C$2:$D$11,2,TRUE)</f>
        <v>190</v>
      </c>
      <c r="J2267" s="88">
        <f t="shared" si="35"/>
        <v>1.7416666666666667</v>
      </c>
    </row>
    <row r="2268" spans="1:10" x14ac:dyDescent="0.2">
      <c r="A2268" s="94">
        <v>8419048</v>
      </c>
      <c r="B2268" s="93" t="s">
        <v>2220</v>
      </c>
      <c r="C2268" s="144">
        <v>33</v>
      </c>
      <c r="D2268" s="93" t="s">
        <v>20</v>
      </c>
      <c r="E2268" s="93" t="s">
        <v>65</v>
      </c>
      <c r="F2268" s="93">
        <v>79.489999999999995</v>
      </c>
      <c r="G2268" s="93">
        <v>9.5</v>
      </c>
      <c r="H2268" s="93">
        <v>0</v>
      </c>
      <c r="I2268" s="88">
        <f>VLOOKUP(D2268,'MHO-Analyse'!$C$2:$D$11,2,TRUE)</f>
        <v>190</v>
      </c>
      <c r="J2268" s="88">
        <f t="shared" si="35"/>
        <v>1.7416666666666667</v>
      </c>
    </row>
    <row r="2269" spans="1:10" x14ac:dyDescent="0.2">
      <c r="A2269" s="94">
        <v>8419049</v>
      </c>
      <c r="B2269" s="93" t="s">
        <v>2221</v>
      </c>
      <c r="C2269" s="144">
        <v>33</v>
      </c>
      <c r="D2269" s="93" t="s">
        <v>20</v>
      </c>
      <c r="E2269" s="93" t="s">
        <v>65</v>
      </c>
      <c r="F2269" s="93">
        <v>270.14</v>
      </c>
      <c r="G2269" s="93">
        <v>38</v>
      </c>
      <c r="H2269" s="93">
        <v>0</v>
      </c>
      <c r="I2269" s="88">
        <f>VLOOKUP(D2269,'MHO-Analyse'!$C$2:$D$11,2,TRUE)</f>
        <v>190</v>
      </c>
      <c r="J2269" s="88">
        <f t="shared" si="35"/>
        <v>1.7416666666666667</v>
      </c>
    </row>
    <row r="2270" spans="1:10" x14ac:dyDescent="0.2">
      <c r="A2270" s="94">
        <v>8604358</v>
      </c>
      <c r="B2270" s="93" t="s">
        <v>2222</v>
      </c>
      <c r="C2270" s="144">
        <v>33</v>
      </c>
      <c r="D2270" s="93" t="s">
        <v>16</v>
      </c>
      <c r="E2270" s="93" t="s">
        <v>59</v>
      </c>
      <c r="F2270" s="93">
        <v>32.74</v>
      </c>
      <c r="G2270" s="93">
        <v>2.56</v>
      </c>
      <c r="H2270" s="93">
        <v>347.52</v>
      </c>
      <c r="I2270" s="88">
        <f>VLOOKUP(D2270,'MHO-Analyse'!$C$2:$D$11,2,TRUE)</f>
        <v>304</v>
      </c>
      <c r="J2270" s="88">
        <f t="shared" si="35"/>
        <v>2.7866666666666666</v>
      </c>
    </row>
    <row r="2271" spans="1:10" x14ac:dyDescent="0.2">
      <c r="A2271" s="94">
        <v>9253148</v>
      </c>
      <c r="B2271" s="93" t="s">
        <v>2223</v>
      </c>
      <c r="C2271" s="144">
        <v>33</v>
      </c>
      <c r="D2271" s="93" t="s">
        <v>12</v>
      </c>
      <c r="E2271" s="93" t="s">
        <v>59</v>
      </c>
      <c r="F2271" s="93">
        <v>0.55000000000000004</v>
      </c>
      <c r="G2271" s="93">
        <v>2.5299999999999998</v>
      </c>
      <c r="H2271" s="93">
        <v>127.44</v>
      </c>
      <c r="I2271" s="88">
        <f>VLOOKUP(D2271,'MHO-Analyse'!$C$2:$D$11,2,TRUE)</f>
        <v>254.6</v>
      </c>
      <c r="J2271" s="88">
        <f t="shared" si="35"/>
        <v>2.3338333333333332</v>
      </c>
    </row>
    <row r="2272" spans="1:10" x14ac:dyDescent="0.2">
      <c r="A2272" s="94">
        <v>9253243</v>
      </c>
      <c r="B2272" s="93" t="s">
        <v>2224</v>
      </c>
      <c r="C2272" s="144">
        <v>33</v>
      </c>
      <c r="D2272" s="93" t="s">
        <v>12</v>
      </c>
      <c r="E2272" s="93" t="s">
        <v>65</v>
      </c>
      <c r="F2272" s="93">
        <v>0.7</v>
      </c>
      <c r="G2272" s="93">
        <v>0.42</v>
      </c>
      <c r="H2272" s="93">
        <v>68.87</v>
      </c>
      <c r="I2272" s="88">
        <f>VLOOKUP(D2272,'MHO-Analyse'!$C$2:$D$11,2,TRUE)</f>
        <v>254.6</v>
      </c>
      <c r="J2272" s="88">
        <f t="shared" si="35"/>
        <v>2.3338333333333332</v>
      </c>
    </row>
    <row r="2273" spans="1:10" x14ac:dyDescent="0.2">
      <c r="A2273" s="94">
        <v>9253452</v>
      </c>
      <c r="B2273" s="93" t="s">
        <v>2225</v>
      </c>
      <c r="C2273" s="144">
        <v>33</v>
      </c>
      <c r="D2273" s="93" t="s">
        <v>12</v>
      </c>
      <c r="E2273" s="93" t="s">
        <v>65</v>
      </c>
      <c r="F2273" s="93">
        <v>0.69</v>
      </c>
      <c r="G2273" s="93">
        <v>0.7</v>
      </c>
      <c r="H2273" s="93">
        <v>34.65</v>
      </c>
      <c r="I2273" s="88">
        <f>VLOOKUP(D2273,'MHO-Analyse'!$C$2:$D$11,2,TRUE)</f>
        <v>254.6</v>
      </c>
      <c r="J2273" s="88">
        <f t="shared" si="35"/>
        <v>2.3338333333333332</v>
      </c>
    </row>
    <row r="2274" spans="1:10" x14ac:dyDescent="0.2">
      <c r="A2274" s="94">
        <v>1150322</v>
      </c>
      <c r="B2274" s="93" t="s">
        <v>2226</v>
      </c>
      <c r="C2274" s="144">
        <v>32</v>
      </c>
      <c r="D2274" s="93" t="s">
        <v>16</v>
      </c>
      <c r="E2274" s="93" t="s">
        <v>59</v>
      </c>
      <c r="F2274" s="93">
        <v>3.86</v>
      </c>
      <c r="G2274" s="93">
        <v>3.7</v>
      </c>
      <c r="H2274" s="93">
        <v>67.41</v>
      </c>
      <c r="I2274" s="88">
        <f>VLOOKUP(D2274,'MHO-Analyse'!$C$2:$D$11,2,TRUE)</f>
        <v>304</v>
      </c>
      <c r="J2274" s="88">
        <f t="shared" si="35"/>
        <v>2.7022222222222223</v>
      </c>
    </row>
    <row r="2275" spans="1:10" x14ac:dyDescent="0.2">
      <c r="A2275" s="94">
        <v>1210026</v>
      </c>
      <c r="B2275" s="93" t="s">
        <v>2227</v>
      </c>
      <c r="C2275" s="144">
        <v>32</v>
      </c>
      <c r="D2275" s="93" t="s">
        <v>79</v>
      </c>
      <c r="E2275" s="93" t="s">
        <v>59</v>
      </c>
      <c r="F2275" s="93">
        <v>1.47</v>
      </c>
      <c r="G2275" s="93">
        <v>2.02</v>
      </c>
      <c r="H2275" s="93">
        <v>141.78</v>
      </c>
      <c r="I2275" s="88">
        <f>VLOOKUP(D2275,'MHO-Analyse'!$C$2:$D$11,2,TRUE)</f>
        <v>380</v>
      </c>
      <c r="J2275" s="88">
        <f t="shared" si="35"/>
        <v>3.3777777777777778</v>
      </c>
    </row>
    <row r="2276" spans="1:10" x14ac:dyDescent="0.2">
      <c r="A2276" s="94">
        <v>1254459</v>
      </c>
      <c r="B2276" s="93" t="s">
        <v>2228</v>
      </c>
      <c r="C2276" s="144">
        <v>32</v>
      </c>
      <c r="D2276" s="93" t="s">
        <v>9</v>
      </c>
      <c r="E2276" s="93" t="s">
        <v>59</v>
      </c>
      <c r="F2276" s="93">
        <v>8.77</v>
      </c>
      <c r="G2276" s="93">
        <v>27.58</v>
      </c>
      <c r="H2276" s="93">
        <v>334.64</v>
      </c>
      <c r="I2276" s="88">
        <f>VLOOKUP(D2276,'MHO-Analyse'!$C$2:$D$11,2,TRUE)</f>
        <v>380</v>
      </c>
      <c r="J2276" s="88">
        <f t="shared" si="35"/>
        <v>3.3777777777777778</v>
      </c>
    </row>
    <row r="2277" spans="1:10" x14ac:dyDescent="0.2">
      <c r="A2277" s="94">
        <v>2005685</v>
      </c>
      <c r="B2277" s="93" t="s">
        <v>2229</v>
      </c>
      <c r="C2277" s="144">
        <v>32</v>
      </c>
      <c r="D2277" s="93" t="s">
        <v>12</v>
      </c>
      <c r="E2277" s="93" t="s">
        <v>65</v>
      </c>
      <c r="F2277" s="93">
        <v>7.2</v>
      </c>
      <c r="G2277" s="93">
        <v>5.95</v>
      </c>
      <c r="H2277" s="93">
        <v>504.39</v>
      </c>
      <c r="I2277" s="88">
        <f>VLOOKUP(D2277,'MHO-Analyse'!$C$2:$D$11,2,TRUE)</f>
        <v>254.6</v>
      </c>
      <c r="J2277" s="88">
        <f t="shared" si="35"/>
        <v>2.2631111111111109</v>
      </c>
    </row>
    <row r="2278" spans="1:10" x14ac:dyDescent="0.2">
      <c r="A2278" s="94">
        <v>2041111</v>
      </c>
      <c r="B2278" s="93" t="s">
        <v>2230</v>
      </c>
      <c r="C2278" s="144">
        <v>32</v>
      </c>
      <c r="D2278" s="93" t="s">
        <v>16</v>
      </c>
      <c r="E2278" s="93" t="s">
        <v>59</v>
      </c>
      <c r="F2278" s="93">
        <v>36</v>
      </c>
      <c r="G2278" s="93">
        <v>15.6</v>
      </c>
      <c r="H2278" s="93">
        <v>1174.8499999999999</v>
      </c>
      <c r="I2278" s="88">
        <f>VLOOKUP(D2278,'MHO-Analyse'!$C$2:$D$11,2,TRUE)</f>
        <v>304</v>
      </c>
      <c r="J2278" s="88">
        <f t="shared" si="35"/>
        <v>2.7022222222222223</v>
      </c>
    </row>
    <row r="2279" spans="1:10" x14ac:dyDescent="0.2">
      <c r="A2279" s="94">
        <v>2041439</v>
      </c>
      <c r="B2279" s="93" t="s">
        <v>2231</v>
      </c>
      <c r="C2279" s="144">
        <v>32</v>
      </c>
      <c r="D2279" s="93" t="s">
        <v>16</v>
      </c>
      <c r="E2279" s="93" t="s">
        <v>59</v>
      </c>
      <c r="F2279" s="93">
        <v>4</v>
      </c>
      <c r="G2279" s="93">
        <v>21</v>
      </c>
      <c r="H2279" s="93">
        <v>2688.1</v>
      </c>
      <c r="I2279" s="88">
        <f>VLOOKUP(D2279,'MHO-Analyse'!$C$2:$D$11,2,TRUE)</f>
        <v>304</v>
      </c>
      <c r="J2279" s="88">
        <f t="shared" si="35"/>
        <v>2.7022222222222223</v>
      </c>
    </row>
    <row r="2280" spans="1:10" x14ac:dyDescent="0.2">
      <c r="A2280" s="94">
        <v>2042209</v>
      </c>
      <c r="B2280" s="93" t="s">
        <v>2232</v>
      </c>
      <c r="C2280" s="144">
        <v>32</v>
      </c>
      <c r="D2280" s="93" t="s">
        <v>16</v>
      </c>
      <c r="E2280" s="93" t="s">
        <v>65</v>
      </c>
      <c r="F2280" s="93">
        <v>8.4</v>
      </c>
      <c r="G2280" s="93">
        <v>9</v>
      </c>
      <c r="H2280" s="93">
        <v>777.13</v>
      </c>
      <c r="I2280" s="88">
        <f>VLOOKUP(D2280,'MHO-Analyse'!$C$2:$D$11,2,TRUE)</f>
        <v>304</v>
      </c>
      <c r="J2280" s="88">
        <f t="shared" si="35"/>
        <v>2.7022222222222223</v>
      </c>
    </row>
    <row r="2281" spans="1:10" x14ac:dyDescent="0.2">
      <c r="A2281" s="94">
        <v>2043015</v>
      </c>
      <c r="B2281" s="93" t="s">
        <v>2233</v>
      </c>
      <c r="C2281" s="144">
        <v>32</v>
      </c>
      <c r="D2281" s="93" t="s">
        <v>16</v>
      </c>
      <c r="E2281" s="93" t="s">
        <v>59</v>
      </c>
      <c r="F2281" s="93">
        <v>41.62</v>
      </c>
      <c r="G2281" s="93">
        <v>33.5</v>
      </c>
      <c r="H2281" s="93">
        <v>1806.23</v>
      </c>
      <c r="I2281" s="88">
        <f>VLOOKUP(D2281,'MHO-Analyse'!$C$2:$D$11,2,TRUE)</f>
        <v>304</v>
      </c>
      <c r="J2281" s="88">
        <f t="shared" si="35"/>
        <v>2.7022222222222223</v>
      </c>
    </row>
    <row r="2282" spans="1:10" x14ac:dyDescent="0.2">
      <c r="A2282" s="94">
        <v>2044085</v>
      </c>
      <c r="B2282" s="93" t="s">
        <v>2234</v>
      </c>
      <c r="C2282" s="144">
        <v>32</v>
      </c>
      <c r="D2282" s="93" t="s">
        <v>16</v>
      </c>
      <c r="E2282" s="93" t="s">
        <v>59</v>
      </c>
      <c r="F2282" s="93">
        <v>43.73</v>
      </c>
      <c r="G2282" s="93">
        <v>24.5</v>
      </c>
      <c r="H2282" s="93">
        <v>1610.66</v>
      </c>
      <c r="I2282" s="88">
        <f>VLOOKUP(D2282,'MHO-Analyse'!$C$2:$D$11,2,TRUE)</f>
        <v>304</v>
      </c>
      <c r="J2282" s="88">
        <f t="shared" si="35"/>
        <v>2.7022222222222223</v>
      </c>
    </row>
    <row r="2283" spans="1:10" x14ac:dyDescent="0.2">
      <c r="A2283" s="94">
        <v>2540783</v>
      </c>
      <c r="B2283" s="93" t="s">
        <v>2235</v>
      </c>
      <c r="C2283" s="144">
        <v>32</v>
      </c>
      <c r="D2283" s="93" t="s">
        <v>79</v>
      </c>
      <c r="E2283" s="93" t="s">
        <v>65</v>
      </c>
      <c r="F2283" s="93">
        <v>0.51</v>
      </c>
      <c r="G2283" s="93">
        <v>0.5</v>
      </c>
      <c r="H2283" s="93">
        <v>110.76</v>
      </c>
      <c r="I2283" s="88">
        <f>VLOOKUP(D2283,'MHO-Analyse'!$C$2:$D$11,2,TRUE)</f>
        <v>380</v>
      </c>
      <c r="J2283" s="88">
        <f t="shared" si="35"/>
        <v>3.3777777777777778</v>
      </c>
    </row>
    <row r="2284" spans="1:10" x14ac:dyDescent="0.2">
      <c r="A2284" s="94">
        <v>3080218</v>
      </c>
      <c r="B2284" s="93" t="s">
        <v>2236</v>
      </c>
      <c r="C2284" s="144">
        <v>32</v>
      </c>
      <c r="D2284" s="93" t="s">
        <v>16</v>
      </c>
      <c r="E2284" s="93" t="s">
        <v>65</v>
      </c>
      <c r="F2284" s="93">
        <v>250</v>
      </c>
      <c r="G2284" s="93">
        <v>14.28</v>
      </c>
      <c r="H2284" s="93">
        <v>2110.52</v>
      </c>
      <c r="I2284" s="88">
        <f>VLOOKUP(D2284,'MHO-Analyse'!$C$2:$D$11,2,TRUE)</f>
        <v>304</v>
      </c>
      <c r="J2284" s="88">
        <f t="shared" si="35"/>
        <v>2.7022222222222223</v>
      </c>
    </row>
    <row r="2285" spans="1:10" x14ac:dyDescent="0.2">
      <c r="A2285" s="94">
        <v>3100612</v>
      </c>
      <c r="B2285" s="93" t="s">
        <v>2237</v>
      </c>
      <c r="C2285" s="144">
        <v>32</v>
      </c>
      <c r="D2285" s="93" t="s">
        <v>41</v>
      </c>
      <c r="E2285" s="93" t="s">
        <v>65</v>
      </c>
      <c r="F2285" s="93">
        <v>50</v>
      </c>
      <c r="G2285" s="93">
        <v>2.1</v>
      </c>
      <c r="H2285" s="93">
        <v>526</v>
      </c>
      <c r="I2285" s="88">
        <f>VLOOKUP(D2285,'MHO-Analyse'!$C$2:$D$11,2,TRUE)</f>
        <v>205.2</v>
      </c>
      <c r="J2285" s="88">
        <f t="shared" si="35"/>
        <v>1.8239999999999998</v>
      </c>
    </row>
    <row r="2286" spans="1:10" x14ac:dyDescent="0.2">
      <c r="A2286" s="94">
        <v>3301044</v>
      </c>
      <c r="B2286" s="93" t="s">
        <v>2238</v>
      </c>
      <c r="C2286" s="144">
        <v>32</v>
      </c>
      <c r="D2286" s="93" t="s">
        <v>16</v>
      </c>
      <c r="E2286" s="93" t="s">
        <v>65</v>
      </c>
      <c r="F2286" s="93">
        <v>10.53</v>
      </c>
      <c r="G2286" s="93">
        <v>11.46</v>
      </c>
      <c r="H2286" s="93">
        <v>829.95</v>
      </c>
      <c r="I2286" s="88">
        <f>VLOOKUP(D2286,'MHO-Analyse'!$C$2:$D$11,2,TRUE)</f>
        <v>304</v>
      </c>
      <c r="J2286" s="88">
        <f t="shared" si="35"/>
        <v>2.7022222222222223</v>
      </c>
    </row>
    <row r="2287" spans="1:10" x14ac:dyDescent="0.2">
      <c r="A2287" s="94">
        <v>3401963</v>
      </c>
      <c r="B2287" s="93" t="s">
        <v>2239</v>
      </c>
      <c r="C2287" s="144">
        <v>32</v>
      </c>
      <c r="D2287" s="93" t="s">
        <v>20</v>
      </c>
      <c r="E2287" s="93" t="s">
        <v>65</v>
      </c>
      <c r="F2287" s="93">
        <v>1.51</v>
      </c>
      <c r="G2287" s="93">
        <v>2.1800000000000002</v>
      </c>
      <c r="H2287" s="93">
        <v>641.08000000000004</v>
      </c>
      <c r="I2287" s="88">
        <f>VLOOKUP(D2287,'MHO-Analyse'!$C$2:$D$11,2,TRUE)</f>
        <v>190</v>
      </c>
      <c r="J2287" s="88">
        <f t="shared" si="35"/>
        <v>1.6888888888888889</v>
      </c>
    </row>
    <row r="2288" spans="1:10" x14ac:dyDescent="0.2">
      <c r="A2288" s="94">
        <v>4246227</v>
      </c>
      <c r="B2288" s="93" t="s">
        <v>2240</v>
      </c>
      <c r="C2288" s="144">
        <v>32</v>
      </c>
      <c r="D2288" s="93" t="s">
        <v>41</v>
      </c>
      <c r="E2288" s="93" t="s">
        <v>59</v>
      </c>
      <c r="F2288" s="93">
        <v>36.6</v>
      </c>
      <c r="G2288" s="93">
        <v>9</v>
      </c>
      <c r="H2288" s="93">
        <v>4937.58</v>
      </c>
      <c r="I2288" s="88">
        <f>VLOOKUP(D2288,'MHO-Analyse'!$C$2:$D$11,2,TRUE)</f>
        <v>205.2</v>
      </c>
      <c r="J2288" s="88">
        <f t="shared" si="35"/>
        <v>1.8239999999999998</v>
      </c>
    </row>
    <row r="2289" spans="1:10" x14ac:dyDescent="0.2">
      <c r="A2289" s="94">
        <v>5002261</v>
      </c>
      <c r="B2289" s="93" t="s">
        <v>2241</v>
      </c>
      <c r="C2289" s="144">
        <v>32</v>
      </c>
      <c r="D2289" s="93" t="s">
        <v>20</v>
      </c>
      <c r="E2289" s="93" t="s">
        <v>65</v>
      </c>
      <c r="F2289" s="93">
        <v>0.03</v>
      </c>
      <c r="G2289" s="93">
        <v>0.12</v>
      </c>
      <c r="H2289" s="93">
        <v>9.83</v>
      </c>
      <c r="I2289" s="88">
        <f>VLOOKUP(D2289,'MHO-Analyse'!$C$2:$D$11,2,TRUE)</f>
        <v>190</v>
      </c>
      <c r="J2289" s="88">
        <f t="shared" si="35"/>
        <v>1.6888888888888889</v>
      </c>
    </row>
    <row r="2290" spans="1:10" x14ac:dyDescent="0.2">
      <c r="A2290" s="94">
        <v>5059923</v>
      </c>
      <c r="B2290" s="93" t="s">
        <v>2242</v>
      </c>
      <c r="C2290" s="144">
        <v>32</v>
      </c>
      <c r="D2290" s="93" t="s">
        <v>41</v>
      </c>
      <c r="E2290" s="93" t="s">
        <v>2243</v>
      </c>
      <c r="F2290" s="93">
        <v>15</v>
      </c>
      <c r="G2290" s="93">
        <v>1.8</v>
      </c>
      <c r="H2290" s="93">
        <v>19.53</v>
      </c>
      <c r="I2290" s="88">
        <f>VLOOKUP(D2290,'MHO-Analyse'!$C$2:$D$11,2,TRUE)</f>
        <v>205.2</v>
      </c>
      <c r="J2290" s="88">
        <f t="shared" si="35"/>
        <v>1.8239999999999998</v>
      </c>
    </row>
    <row r="2291" spans="1:10" x14ac:dyDescent="0.2">
      <c r="A2291" s="94">
        <v>5551509</v>
      </c>
      <c r="B2291" s="93" t="s">
        <v>1378</v>
      </c>
      <c r="C2291" s="144">
        <v>32</v>
      </c>
      <c r="D2291" s="93" t="s">
        <v>79</v>
      </c>
      <c r="E2291" s="93" t="s">
        <v>32</v>
      </c>
      <c r="F2291" s="93">
        <v>1.32</v>
      </c>
      <c r="G2291" s="93">
        <v>1.5</v>
      </c>
      <c r="H2291" s="93">
        <v>863.62</v>
      </c>
      <c r="I2291" s="88">
        <f>VLOOKUP(D2291,'MHO-Analyse'!$C$2:$D$11,2,TRUE)</f>
        <v>380</v>
      </c>
      <c r="J2291" s="88">
        <f t="shared" si="35"/>
        <v>3.3777777777777778</v>
      </c>
    </row>
    <row r="2292" spans="1:10" x14ac:dyDescent="0.2">
      <c r="A2292" s="94">
        <v>6040039</v>
      </c>
      <c r="B2292" s="93" t="s">
        <v>2244</v>
      </c>
      <c r="C2292" s="144">
        <v>32</v>
      </c>
      <c r="D2292" s="93" t="s">
        <v>20</v>
      </c>
      <c r="E2292" s="93" t="s">
        <v>65</v>
      </c>
      <c r="F2292" s="93">
        <v>51</v>
      </c>
      <c r="G2292" s="93">
        <v>8</v>
      </c>
      <c r="H2292" s="93">
        <v>778.86</v>
      </c>
      <c r="I2292" s="88">
        <f>VLOOKUP(D2292,'MHO-Analyse'!$C$2:$D$11,2,TRUE)</f>
        <v>190</v>
      </c>
      <c r="J2292" s="88">
        <f t="shared" si="35"/>
        <v>1.6888888888888889</v>
      </c>
    </row>
    <row r="2293" spans="1:10" x14ac:dyDescent="0.2">
      <c r="A2293" s="94">
        <v>8350009</v>
      </c>
      <c r="B2293" s="93" t="s">
        <v>2245</v>
      </c>
      <c r="C2293" s="144">
        <v>32</v>
      </c>
      <c r="D2293" s="93" t="s">
        <v>20</v>
      </c>
      <c r="E2293" s="93" t="s">
        <v>32</v>
      </c>
      <c r="F2293" s="93">
        <v>0.86</v>
      </c>
      <c r="G2293" s="93">
        <v>0.11</v>
      </c>
      <c r="H2293" s="93">
        <v>5.79</v>
      </c>
      <c r="I2293" s="88">
        <f>VLOOKUP(D2293,'MHO-Analyse'!$C$2:$D$11,2,TRUE)</f>
        <v>190</v>
      </c>
      <c r="J2293" s="88">
        <f t="shared" si="35"/>
        <v>1.6888888888888889</v>
      </c>
    </row>
    <row r="2294" spans="1:10" x14ac:dyDescent="0.2">
      <c r="A2294" s="94">
        <v>8357659</v>
      </c>
      <c r="B2294" s="93" t="s">
        <v>2246</v>
      </c>
      <c r="C2294" s="144">
        <v>32</v>
      </c>
      <c r="D2294" s="93" t="s">
        <v>20</v>
      </c>
      <c r="E2294" s="93" t="s">
        <v>65</v>
      </c>
      <c r="F2294" s="93">
        <v>2.39</v>
      </c>
      <c r="G2294" s="93">
        <v>1.45</v>
      </c>
      <c r="H2294" s="93">
        <v>1425.54</v>
      </c>
      <c r="I2294" s="88">
        <f>VLOOKUP(D2294,'MHO-Analyse'!$C$2:$D$11,2,TRUE)</f>
        <v>190</v>
      </c>
      <c r="J2294" s="88">
        <f t="shared" si="35"/>
        <v>1.6888888888888889</v>
      </c>
    </row>
    <row r="2295" spans="1:10" x14ac:dyDescent="0.2">
      <c r="A2295" s="94">
        <v>8362263</v>
      </c>
      <c r="B2295" s="93" t="s">
        <v>2247</v>
      </c>
      <c r="C2295" s="144">
        <v>32</v>
      </c>
      <c r="D2295" s="93" t="s">
        <v>20</v>
      </c>
      <c r="E2295" s="93" t="s">
        <v>59</v>
      </c>
      <c r="F2295" s="93">
        <v>198.52</v>
      </c>
      <c r="G2295" s="93">
        <v>12.96</v>
      </c>
      <c r="H2295" s="93">
        <v>1889.97</v>
      </c>
      <c r="I2295" s="88">
        <f>VLOOKUP(D2295,'MHO-Analyse'!$C$2:$D$11,2,TRUE)</f>
        <v>190</v>
      </c>
      <c r="J2295" s="88">
        <f t="shared" si="35"/>
        <v>1.6888888888888889</v>
      </c>
    </row>
    <row r="2296" spans="1:10" x14ac:dyDescent="0.2">
      <c r="A2296" s="94">
        <v>8400047</v>
      </c>
      <c r="B2296" s="93" t="s">
        <v>2248</v>
      </c>
      <c r="C2296" s="144">
        <v>32</v>
      </c>
      <c r="D2296" s="93" t="s">
        <v>20</v>
      </c>
      <c r="E2296" s="93" t="s">
        <v>65</v>
      </c>
      <c r="F2296" s="93">
        <v>0.7</v>
      </c>
      <c r="G2296" s="93">
        <v>0.09</v>
      </c>
      <c r="H2296" s="93">
        <v>26.89</v>
      </c>
      <c r="I2296" s="88">
        <f>VLOOKUP(D2296,'MHO-Analyse'!$C$2:$D$11,2,TRUE)</f>
        <v>190</v>
      </c>
      <c r="J2296" s="88">
        <f t="shared" si="35"/>
        <v>1.6888888888888889</v>
      </c>
    </row>
    <row r="2297" spans="1:10" x14ac:dyDescent="0.2">
      <c r="A2297" s="94">
        <v>8418895</v>
      </c>
      <c r="B2297" s="93" t="s">
        <v>2249</v>
      </c>
      <c r="C2297" s="144">
        <v>32</v>
      </c>
      <c r="D2297" s="93" t="s">
        <v>20</v>
      </c>
      <c r="E2297" s="93" t="s">
        <v>65</v>
      </c>
      <c r="F2297" s="93">
        <v>30</v>
      </c>
      <c r="G2297" s="93">
        <v>3</v>
      </c>
      <c r="H2297" s="93">
        <v>414.87</v>
      </c>
      <c r="I2297" s="88">
        <f>VLOOKUP(D2297,'MHO-Analyse'!$C$2:$D$11,2,TRUE)</f>
        <v>190</v>
      </c>
      <c r="J2297" s="88">
        <f t="shared" si="35"/>
        <v>1.6888888888888889</v>
      </c>
    </row>
    <row r="2298" spans="1:10" x14ac:dyDescent="0.2">
      <c r="A2298" s="94">
        <v>9253525</v>
      </c>
      <c r="B2298" s="93" t="s">
        <v>2250</v>
      </c>
      <c r="C2298" s="144">
        <v>32</v>
      </c>
      <c r="D2298" s="93" t="s">
        <v>12</v>
      </c>
      <c r="E2298" s="93" t="s">
        <v>59</v>
      </c>
      <c r="F2298" s="93">
        <v>0.6</v>
      </c>
      <c r="G2298" s="93">
        <v>2.63</v>
      </c>
      <c r="H2298" s="93">
        <v>82.43</v>
      </c>
      <c r="I2298" s="88">
        <f>VLOOKUP(D2298,'MHO-Analyse'!$C$2:$D$11,2,TRUE)</f>
        <v>254.6</v>
      </c>
      <c r="J2298" s="88">
        <f t="shared" si="35"/>
        <v>2.2631111111111109</v>
      </c>
    </row>
    <row r="2299" spans="1:10" x14ac:dyDescent="0.2">
      <c r="A2299" s="94">
        <v>9254861</v>
      </c>
      <c r="B2299" s="93" t="s">
        <v>2251</v>
      </c>
      <c r="C2299" s="144">
        <v>32</v>
      </c>
      <c r="D2299" s="93" t="s">
        <v>12</v>
      </c>
      <c r="E2299" s="93" t="s">
        <v>59</v>
      </c>
      <c r="F2299" s="93">
        <v>0.39</v>
      </c>
      <c r="G2299" s="93">
        <v>0.7</v>
      </c>
      <c r="H2299" s="93">
        <v>52.45</v>
      </c>
      <c r="I2299" s="88">
        <f>VLOOKUP(D2299,'MHO-Analyse'!$C$2:$D$11,2,TRUE)</f>
        <v>254.6</v>
      </c>
      <c r="J2299" s="88">
        <f t="shared" si="35"/>
        <v>2.2631111111111109</v>
      </c>
    </row>
    <row r="2300" spans="1:10" x14ac:dyDescent="0.2">
      <c r="A2300" s="94">
        <v>9313759</v>
      </c>
      <c r="B2300" s="93" t="s">
        <v>2252</v>
      </c>
      <c r="C2300" s="144">
        <v>32</v>
      </c>
      <c r="D2300" s="93" t="s">
        <v>16</v>
      </c>
      <c r="E2300" s="93" t="s">
        <v>32</v>
      </c>
      <c r="F2300" s="93">
        <v>115</v>
      </c>
      <c r="G2300" s="93">
        <v>24.5</v>
      </c>
      <c r="H2300" s="93">
        <v>3818.7</v>
      </c>
      <c r="I2300" s="88">
        <f>VLOOKUP(D2300,'MHO-Analyse'!$C$2:$D$11,2,TRUE)</f>
        <v>304</v>
      </c>
      <c r="J2300" s="88">
        <f t="shared" si="35"/>
        <v>2.7022222222222223</v>
      </c>
    </row>
    <row r="2301" spans="1:10" x14ac:dyDescent="0.2">
      <c r="A2301" s="94">
        <v>9507715</v>
      </c>
      <c r="B2301" s="93" t="s">
        <v>2253</v>
      </c>
      <c r="C2301" s="144">
        <v>32</v>
      </c>
      <c r="D2301" s="93" t="s">
        <v>41</v>
      </c>
      <c r="E2301" s="93" t="s">
        <v>59</v>
      </c>
      <c r="F2301" s="93">
        <v>19.38</v>
      </c>
      <c r="G2301" s="93">
        <v>4.46</v>
      </c>
      <c r="H2301" s="93">
        <v>351.41</v>
      </c>
      <c r="I2301" s="88">
        <f>VLOOKUP(D2301,'MHO-Analyse'!$C$2:$D$11,2,TRUE)</f>
        <v>205.2</v>
      </c>
      <c r="J2301" s="88">
        <f t="shared" si="35"/>
        <v>1.8239999999999998</v>
      </c>
    </row>
    <row r="2302" spans="1:10" x14ac:dyDescent="0.2">
      <c r="A2302" s="94">
        <v>1150088</v>
      </c>
      <c r="B2302" s="93" t="s">
        <v>706</v>
      </c>
      <c r="C2302" s="144">
        <v>31</v>
      </c>
      <c r="D2302" s="93" t="s">
        <v>79</v>
      </c>
      <c r="E2302" s="93" t="s">
        <v>65</v>
      </c>
      <c r="F2302" s="93">
        <v>0.03</v>
      </c>
      <c r="G2302" s="93">
        <v>0.08</v>
      </c>
      <c r="H2302" s="93">
        <v>5.38</v>
      </c>
      <c r="I2302" s="88">
        <f>VLOOKUP(D2302,'MHO-Analyse'!$C$2:$D$11,2,TRUE)</f>
        <v>380</v>
      </c>
      <c r="J2302" s="88">
        <f t="shared" si="35"/>
        <v>3.2722222222222221</v>
      </c>
    </row>
    <row r="2303" spans="1:10" x14ac:dyDescent="0.2">
      <c r="A2303" s="94">
        <v>1150399</v>
      </c>
      <c r="B2303" s="93" t="s">
        <v>722</v>
      </c>
      <c r="C2303" s="144">
        <v>31</v>
      </c>
      <c r="D2303" s="93" t="s">
        <v>9</v>
      </c>
      <c r="E2303" s="93" t="s">
        <v>59</v>
      </c>
      <c r="F2303" s="93">
        <v>17.48</v>
      </c>
      <c r="G2303" s="93">
        <v>16.46</v>
      </c>
      <c r="H2303" s="93">
        <v>255.24</v>
      </c>
      <c r="I2303" s="88">
        <f>VLOOKUP(D2303,'MHO-Analyse'!$C$2:$D$11,2,TRUE)</f>
        <v>380</v>
      </c>
      <c r="J2303" s="88">
        <f t="shared" si="35"/>
        <v>3.2722222222222221</v>
      </c>
    </row>
    <row r="2304" spans="1:10" x14ac:dyDescent="0.2">
      <c r="A2304" s="94">
        <v>2253229</v>
      </c>
      <c r="B2304" s="93" t="s">
        <v>2254</v>
      </c>
      <c r="C2304" s="144">
        <v>31</v>
      </c>
      <c r="D2304" s="93" t="s">
        <v>41</v>
      </c>
      <c r="E2304" s="93" t="s">
        <v>65</v>
      </c>
      <c r="F2304" s="93">
        <v>159</v>
      </c>
      <c r="G2304" s="93">
        <v>8.34</v>
      </c>
      <c r="H2304" s="93">
        <v>1731.07</v>
      </c>
      <c r="I2304" s="88">
        <f>VLOOKUP(D2304,'MHO-Analyse'!$C$2:$D$11,2,TRUE)</f>
        <v>205.2</v>
      </c>
      <c r="J2304" s="88">
        <f t="shared" si="35"/>
        <v>1.7669999999999999</v>
      </c>
    </row>
    <row r="2305" spans="1:10" x14ac:dyDescent="0.2">
      <c r="A2305" s="94">
        <v>2294699</v>
      </c>
      <c r="B2305" s="93" t="s">
        <v>2255</v>
      </c>
      <c r="C2305" s="144">
        <v>31</v>
      </c>
      <c r="D2305" s="93" t="s">
        <v>20</v>
      </c>
      <c r="E2305" s="93" t="s">
        <v>65</v>
      </c>
      <c r="F2305" s="93">
        <v>0.96</v>
      </c>
      <c r="G2305" s="93">
        <v>0.09</v>
      </c>
      <c r="H2305" s="93">
        <v>25.54</v>
      </c>
      <c r="I2305" s="88">
        <f>VLOOKUP(D2305,'MHO-Analyse'!$C$2:$D$11,2,TRUE)</f>
        <v>190</v>
      </c>
      <c r="J2305" s="88">
        <f t="shared" si="35"/>
        <v>1.6361111111111111</v>
      </c>
    </row>
    <row r="2306" spans="1:10" x14ac:dyDescent="0.2">
      <c r="A2306" s="94">
        <v>2540615</v>
      </c>
      <c r="B2306" s="93" t="s">
        <v>2256</v>
      </c>
      <c r="C2306" s="144">
        <v>31</v>
      </c>
      <c r="D2306" s="93" t="s">
        <v>16</v>
      </c>
      <c r="E2306" s="93" t="s">
        <v>65</v>
      </c>
      <c r="F2306" s="93">
        <v>54</v>
      </c>
      <c r="G2306" s="93">
        <v>3.5</v>
      </c>
      <c r="H2306" s="93">
        <v>140.66999999999999</v>
      </c>
      <c r="I2306" s="88">
        <f>VLOOKUP(D2306,'MHO-Analyse'!$C$2:$D$11,2,TRUE)</f>
        <v>304</v>
      </c>
      <c r="J2306" s="88">
        <f t="shared" ref="J2306:J2369" si="36">(C2306*I2306)/3600</f>
        <v>2.617777777777778</v>
      </c>
    </row>
    <row r="2307" spans="1:10" x14ac:dyDescent="0.2">
      <c r="A2307" s="94">
        <v>3222713</v>
      </c>
      <c r="B2307" s="93" t="s">
        <v>2257</v>
      </c>
      <c r="C2307" s="144">
        <v>31</v>
      </c>
      <c r="D2307" s="93" t="s">
        <v>41</v>
      </c>
      <c r="E2307" s="93" t="s">
        <v>65</v>
      </c>
      <c r="F2307" s="93">
        <v>113</v>
      </c>
      <c r="G2307" s="93">
        <v>3.37</v>
      </c>
      <c r="H2307" s="93">
        <v>1195.56</v>
      </c>
      <c r="I2307" s="88">
        <f>VLOOKUP(D2307,'MHO-Analyse'!$C$2:$D$11,2,TRUE)</f>
        <v>205.2</v>
      </c>
      <c r="J2307" s="88">
        <f t="shared" si="36"/>
        <v>1.7669999999999999</v>
      </c>
    </row>
    <row r="2308" spans="1:10" x14ac:dyDescent="0.2">
      <c r="A2308" s="94">
        <v>3227665</v>
      </c>
      <c r="B2308" s="93" t="s">
        <v>2258</v>
      </c>
      <c r="C2308" s="144">
        <v>31</v>
      </c>
      <c r="D2308" s="93" t="s">
        <v>41</v>
      </c>
      <c r="E2308" s="93" t="s">
        <v>59</v>
      </c>
      <c r="F2308" s="93">
        <v>165.67</v>
      </c>
      <c r="G2308" s="93">
        <v>6.16</v>
      </c>
      <c r="H2308" s="93">
        <v>999.72</v>
      </c>
      <c r="I2308" s="88">
        <f>VLOOKUP(D2308,'MHO-Analyse'!$C$2:$D$11,2,TRUE)</f>
        <v>205.2</v>
      </c>
      <c r="J2308" s="88">
        <f t="shared" si="36"/>
        <v>1.7669999999999999</v>
      </c>
    </row>
    <row r="2309" spans="1:10" x14ac:dyDescent="0.2">
      <c r="A2309" s="94">
        <v>5000539</v>
      </c>
      <c r="B2309" s="93" t="s">
        <v>2259</v>
      </c>
      <c r="C2309" s="144">
        <v>31</v>
      </c>
      <c r="D2309" s="93" t="s">
        <v>20</v>
      </c>
      <c r="E2309" s="93" t="s">
        <v>65</v>
      </c>
      <c r="F2309" s="93">
        <v>1.53</v>
      </c>
      <c r="G2309" s="93">
        <v>0.39</v>
      </c>
      <c r="H2309" s="93">
        <v>36.159999999999997</v>
      </c>
      <c r="I2309" s="88">
        <f>VLOOKUP(D2309,'MHO-Analyse'!$C$2:$D$11,2,TRUE)</f>
        <v>190</v>
      </c>
      <c r="J2309" s="88">
        <f t="shared" si="36"/>
        <v>1.6361111111111111</v>
      </c>
    </row>
    <row r="2310" spans="1:10" x14ac:dyDescent="0.2">
      <c r="A2310" s="94">
        <v>5527969</v>
      </c>
      <c r="B2310" s="93" t="s">
        <v>2260</v>
      </c>
      <c r="C2310" s="144">
        <v>31</v>
      </c>
      <c r="D2310" s="93" t="s">
        <v>79</v>
      </c>
      <c r="E2310" s="93" t="s">
        <v>59</v>
      </c>
      <c r="F2310" s="93">
        <v>3.12</v>
      </c>
      <c r="G2310" s="93">
        <v>9</v>
      </c>
      <c r="H2310" s="93">
        <v>649.37</v>
      </c>
      <c r="I2310" s="88">
        <f>VLOOKUP(D2310,'MHO-Analyse'!$C$2:$D$11,2,TRUE)</f>
        <v>380</v>
      </c>
      <c r="J2310" s="88">
        <f t="shared" si="36"/>
        <v>3.2722222222222221</v>
      </c>
    </row>
    <row r="2311" spans="1:10" x14ac:dyDescent="0.2">
      <c r="A2311" s="94">
        <v>5551573</v>
      </c>
      <c r="B2311" s="93" t="s">
        <v>1990</v>
      </c>
      <c r="C2311" s="144">
        <v>31</v>
      </c>
      <c r="D2311" s="93" t="s">
        <v>79</v>
      </c>
      <c r="E2311" s="93" t="s">
        <v>59</v>
      </c>
      <c r="F2311" s="93">
        <v>1.42</v>
      </c>
      <c r="G2311" s="93">
        <v>4.7</v>
      </c>
      <c r="H2311" s="93">
        <v>586.82000000000005</v>
      </c>
      <c r="I2311" s="88">
        <f>VLOOKUP(D2311,'MHO-Analyse'!$C$2:$D$11,2,TRUE)</f>
        <v>380</v>
      </c>
      <c r="J2311" s="88">
        <f t="shared" si="36"/>
        <v>3.2722222222222221</v>
      </c>
    </row>
    <row r="2312" spans="1:10" x14ac:dyDescent="0.2">
      <c r="A2312" s="94">
        <v>5577026</v>
      </c>
      <c r="B2312" s="93" t="s">
        <v>1245</v>
      </c>
      <c r="C2312" s="144">
        <v>31</v>
      </c>
      <c r="D2312" s="93" t="s">
        <v>16</v>
      </c>
      <c r="E2312" s="93" t="s">
        <v>59</v>
      </c>
      <c r="F2312" s="93">
        <v>63.72</v>
      </c>
      <c r="G2312" s="93">
        <v>28.84</v>
      </c>
      <c r="H2312" s="93">
        <v>6200.94</v>
      </c>
      <c r="I2312" s="88">
        <f>VLOOKUP(D2312,'MHO-Analyse'!$C$2:$D$11,2,TRUE)</f>
        <v>304</v>
      </c>
      <c r="J2312" s="88">
        <f t="shared" si="36"/>
        <v>2.617777777777778</v>
      </c>
    </row>
    <row r="2313" spans="1:10" x14ac:dyDescent="0.2">
      <c r="A2313" s="94">
        <v>6023018</v>
      </c>
      <c r="B2313" s="93" t="s">
        <v>2261</v>
      </c>
      <c r="C2313" s="144">
        <v>31</v>
      </c>
      <c r="D2313" s="93" t="s">
        <v>20</v>
      </c>
      <c r="E2313" s="93" t="s">
        <v>59</v>
      </c>
      <c r="F2313" s="93">
        <v>230.11</v>
      </c>
      <c r="G2313" s="93">
        <v>30</v>
      </c>
      <c r="H2313" s="93">
        <v>1426.64</v>
      </c>
      <c r="I2313" s="88">
        <f>VLOOKUP(D2313,'MHO-Analyse'!$C$2:$D$11,2,TRUE)</f>
        <v>190</v>
      </c>
      <c r="J2313" s="88">
        <f t="shared" si="36"/>
        <v>1.6361111111111111</v>
      </c>
    </row>
    <row r="2314" spans="1:10" x14ac:dyDescent="0.2">
      <c r="A2314" s="94">
        <v>8601509</v>
      </c>
      <c r="B2314" s="93" t="s">
        <v>2262</v>
      </c>
      <c r="C2314" s="144">
        <v>31</v>
      </c>
      <c r="D2314" s="93" t="s">
        <v>20</v>
      </c>
      <c r="E2314" s="93" t="s">
        <v>59</v>
      </c>
      <c r="F2314" s="93">
        <v>1.36</v>
      </c>
      <c r="G2314" s="93">
        <v>0.16</v>
      </c>
      <c r="H2314" s="93">
        <v>11.78</v>
      </c>
      <c r="I2314" s="88">
        <f>VLOOKUP(D2314,'MHO-Analyse'!$C$2:$D$11,2,TRUE)</f>
        <v>190</v>
      </c>
      <c r="J2314" s="88">
        <f t="shared" si="36"/>
        <v>1.6361111111111111</v>
      </c>
    </row>
    <row r="2315" spans="1:10" x14ac:dyDescent="0.2">
      <c r="A2315" s="94">
        <v>9253426</v>
      </c>
      <c r="B2315" s="93" t="s">
        <v>2263</v>
      </c>
      <c r="C2315" s="144">
        <v>31</v>
      </c>
      <c r="D2315" s="93" t="s">
        <v>12</v>
      </c>
      <c r="E2315" s="93" t="s">
        <v>59</v>
      </c>
      <c r="F2315" s="93">
        <v>8.4</v>
      </c>
      <c r="G2315" s="93">
        <v>5.7</v>
      </c>
      <c r="H2315" s="93">
        <v>257.58</v>
      </c>
      <c r="I2315" s="88">
        <f>VLOOKUP(D2315,'MHO-Analyse'!$C$2:$D$11,2,TRUE)</f>
        <v>254.6</v>
      </c>
      <c r="J2315" s="88">
        <f t="shared" si="36"/>
        <v>2.1923888888888889</v>
      </c>
    </row>
    <row r="2316" spans="1:10" x14ac:dyDescent="0.2">
      <c r="A2316" s="94">
        <v>9723261</v>
      </c>
      <c r="B2316" s="93" t="s">
        <v>2264</v>
      </c>
      <c r="C2316" s="144">
        <v>31</v>
      </c>
      <c r="D2316" s="93" t="s">
        <v>16</v>
      </c>
      <c r="E2316" s="93" t="s">
        <v>65</v>
      </c>
      <c r="F2316" s="93">
        <v>14.1</v>
      </c>
      <c r="G2316" s="93">
        <v>0.36</v>
      </c>
      <c r="H2316" s="93">
        <v>560.16999999999996</v>
      </c>
      <c r="I2316" s="88">
        <f>VLOOKUP(D2316,'MHO-Analyse'!$C$2:$D$11,2,TRUE)</f>
        <v>304</v>
      </c>
      <c r="J2316" s="88">
        <f t="shared" si="36"/>
        <v>2.617777777777778</v>
      </c>
    </row>
    <row r="2317" spans="1:10" x14ac:dyDescent="0.2">
      <c r="A2317" s="94">
        <v>1065268</v>
      </c>
      <c r="B2317" s="93" t="s">
        <v>2265</v>
      </c>
      <c r="C2317" s="144">
        <v>30</v>
      </c>
      <c r="D2317" s="93" t="s">
        <v>16</v>
      </c>
      <c r="E2317" s="93" t="s">
        <v>65</v>
      </c>
      <c r="F2317" s="93">
        <v>0.38</v>
      </c>
      <c r="G2317" s="93">
        <v>0.53</v>
      </c>
      <c r="H2317" s="93">
        <v>113.7</v>
      </c>
      <c r="I2317" s="88">
        <f>VLOOKUP(D2317,'MHO-Analyse'!$C$2:$D$11,2,TRUE)</f>
        <v>304</v>
      </c>
      <c r="J2317" s="88">
        <f t="shared" si="36"/>
        <v>2.5333333333333332</v>
      </c>
    </row>
    <row r="2318" spans="1:10" x14ac:dyDescent="0.2">
      <c r="A2318" s="94">
        <v>1164577</v>
      </c>
      <c r="B2318" s="93" t="s">
        <v>2266</v>
      </c>
      <c r="C2318" s="144">
        <v>30</v>
      </c>
      <c r="D2318" s="93" t="s">
        <v>79</v>
      </c>
      <c r="E2318" s="93" t="s">
        <v>65</v>
      </c>
      <c r="F2318" s="93">
        <v>0.7</v>
      </c>
      <c r="G2318" s="93">
        <v>1.62</v>
      </c>
      <c r="H2318" s="93">
        <v>53.1</v>
      </c>
      <c r="I2318" s="88">
        <f>VLOOKUP(D2318,'MHO-Analyse'!$C$2:$D$11,2,TRUE)</f>
        <v>380</v>
      </c>
      <c r="J2318" s="88">
        <f t="shared" si="36"/>
        <v>3.1666666666666665</v>
      </c>
    </row>
    <row r="2319" spans="1:10" x14ac:dyDescent="0.2">
      <c r="A2319" s="94">
        <v>1214344</v>
      </c>
      <c r="B2319" s="93" t="s">
        <v>2267</v>
      </c>
      <c r="C2319" s="144">
        <v>30</v>
      </c>
      <c r="D2319" s="93" t="s">
        <v>79</v>
      </c>
      <c r="E2319" s="93" t="s">
        <v>65</v>
      </c>
      <c r="F2319" s="93">
        <v>3.4</v>
      </c>
      <c r="G2319" s="93">
        <v>1.03</v>
      </c>
      <c r="H2319" s="93">
        <v>60.04</v>
      </c>
      <c r="I2319" s="88">
        <f>VLOOKUP(D2319,'MHO-Analyse'!$C$2:$D$11,2,TRUE)</f>
        <v>380</v>
      </c>
      <c r="J2319" s="88">
        <f t="shared" si="36"/>
        <v>3.1666666666666665</v>
      </c>
    </row>
    <row r="2320" spans="1:10" x14ac:dyDescent="0.2">
      <c r="A2320" s="94">
        <v>1252059</v>
      </c>
      <c r="B2320" s="93" t="s">
        <v>2268</v>
      </c>
      <c r="C2320" s="144">
        <v>30</v>
      </c>
      <c r="D2320" s="93" t="s">
        <v>79</v>
      </c>
      <c r="E2320" s="93" t="s">
        <v>65</v>
      </c>
      <c r="F2320" s="93">
        <v>0.45</v>
      </c>
      <c r="G2320" s="93">
        <v>1.1200000000000001</v>
      </c>
      <c r="H2320" s="93">
        <v>16.04</v>
      </c>
      <c r="I2320" s="88">
        <f>VLOOKUP(D2320,'MHO-Analyse'!$C$2:$D$11,2,TRUE)</f>
        <v>380</v>
      </c>
      <c r="J2320" s="88">
        <f t="shared" si="36"/>
        <v>3.1666666666666665</v>
      </c>
    </row>
    <row r="2321" spans="1:10" x14ac:dyDescent="0.2">
      <c r="A2321" s="94">
        <v>1252109</v>
      </c>
      <c r="B2321" s="93" t="s">
        <v>2269</v>
      </c>
      <c r="C2321" s="144">
        <v>30</v>
      </c>
      <c r="D2321" s="93" t="s">
        <v>79</v>
      </c>
      <c r="E2321" s="93" t="s">
        <v>65</v>
      </c>
      <c r="F2321" s="93">
        <v>2.36</v>
      </c>
      <c r="G2321" s="93">
        <v>4.58</v>
      </c>
      <c r="H2321" s="93">
        <v>66.849999999999994</v>
      </c>
      <c r="I2321" s="88">
        <f>VLOOKUP(D2321,'MHO-Analyse'!$C$2:$D$11,2,TRUE)</f>
        <v>380</v>
      </c>
      <c r="J2321" s="88">
        <f t="shared" si="36"/>
        <v>3.1666666666666665</v>
      </c>
    </row>
    <row r="2322" spans="1:10" x14ac:dyDescent="0.2">
      <c r="A2322" s="94">
        <v>1252714</v>
      </c>
      <c r="B2322" s="93" t="s">
        <v>2270</v>
      </c>
      <c r="C2322" s="144">
        <v>30</v>
      </c>
      <c r="D2322" s="93" t="s">
        <v>79</v>
      </c>
      <c r="E2322" s="93" t="s">
        <v>59</v>
      </c>
      <c r="F2322" s="93">
        <v>3.7</v>
      </c>
      <c r="G2322" s="93">
        <v>7.96</v>
      </c>
      <c r="H2322" s="93">
        <v>121.7</v>
      </c>
      <c r="I2322" s="88">
        <f>VLOOKUP(D2322,'MHO-Analyse'!$C$2:$D$11,2,TRUE)</f>
        <v>380</v>
      </c>
      <c r="J2322" s="88">
        <f t="shared" si="36"/>
        <v>3.1666666666666665</v>
      </c>
    </row>
    <row r="2323" spans="1:10" x14ac:dyDescent="0.2">
      <c r="A2323" s="94">
        <v>2042511</v>
      </c>
      <c r="B2323" s="93" t="s">
        <v>2271</v>
      </c>
      <c r="C2323" s="144">
        <v>30</v>
      </c>
      <c r="D2323" s="93" t="s">
        <v>16</v>
      </c>
      <c r="E2323" s="93" t="s">
        <v>59</v>
      </c>
      <c r="F2323" s="93">
        <v>35.74</v>
      </c>
      <c r="G2323" s="93">
        <v>22.5</v>
      </c>
      <c r="H2323" s="93">
        <v>1240.04</v>
      </c>
      <c r="I2323" s="88">
        <f>VLOOKUP(D2323,'MHO-Analyse'!$C$2:$D$11,2,TRUE)</f>
        <v>304</v>
      </c>
      <c r="J2323" s="88">
        <f t="shared" si="36"/>
        <v>2.5333333333333332</v>
      </c>
    </row>
    <row r="2324" spans="1:10" x14ac:dyDescent="0.2">
      <c r="A2324" s="94">
        <v>2043411</v>
      </c>
      <c r="B2324" s="93" t="s">
        <v>2272</v>
      </c>
      <c r="C2324" s="144">
        <v>30</v>
      </c>
      <c r="D2324" s="93" t="s">
        <v>16</v>
      </c>
      <c r="E2324" s="93" t="s">
        <v>65</v>
      </c>
      <c r="F2324" s="93">
        <v>36.799999999999997</v>
      </c>
      <c r="G2324" s="93">
        <v>20</v>
      </c>
      <c r="H2324" s="93">
        <v>1481.02</v>
      </c>
      <c r="I2324" s="88">
        <f>VLOOKUP(D2324,'MHO-Analyse'!$C$2:$D$11,2,TRUE)</f>
        <v>304</v>
      </c>
      <c r="J2324" s="88">
        <f t="shared" si="36"/>
        <v>2.5333333333333332</v>
      </c>
    </row>
    <row r="2325" spans="1:10" x14ac:dyDescent="0.2">
      <c r="A2325" s="94">
        <v>2101529</v>
      </c>
      <c r="B2325" s="93" t="s">
        <v>2273</v>
      </c>
      <c r="C2325" s="144">
        <v>30</v>
      </c>
      <c r="D2325" s="93" t="s">
        <v>16</v>
      </c>
      <c r="E2325" s="93" t="s">
        <v>59</v>
      </c>
      <c r="F2325" s="93">
        <v>52.9</v>
      </c>
      <c r="G2325" s="93">
        <v>14</v>
      </c>
      <c r="H2325" s="93">
        <v>3279.35</v>
      </c>
      <c r="I2325" s="88">
        <f>VLOOKUP(D2325,'MHO-Analyse'!$C$2:$D$11,2,TRUE)</f>
        <v>304</v>
      </c>
      <c r="J2325" s="88">
        <f t="shared" si="36"/>
        <v>2.5333333333333332</v>
      </c>
    </row>
    <row r="2326" spans="1:10" x14ac:dyDescent="0.2">
      <c r="A2326" s="94">
        <v>2101556</v>
      </c>
      <c r="B2326" s="93" t="s">
        <v>2274</v>
      </c>
      <c r="C2326" s="144">
        <v>30</v>
      </c>
      <c r="D2326" s="93" t="s">
        <v>16</v>
      </c>
      <c r="E2326" s="93" t="s">
        <v>59</v>
      </c>
      <c r="F2326" s="93">
        <v>12</v>
      </c>
      <c r="G2326" s="93">
        <v>10.3</v>
      </c>
      <c r="H2326" s="93">
        <v>2628.31</v>
      </c>
      <c r="I2326" s="88">
        <f>VLOOKUP(D2326,'MHO-Analyse'!$C$2:$D$11,2,TRUE)</f>
        <v>304</v>
      </c>
      <c r="J2326" s="88">
        <f t="shared" si="36"/>
        <v>2.5333333333333332</v>
      </c>
    </row>
    <row r="2327" spans="1:10" x14ac:dyDescent="0.2">
      <c r="A2327" s="94">
        <v>2403894</v>
      </c>
      <c r="B2327" s="93" t="s">
        <v>2275</v>
      </c>
      <c r="C2327" s="144">
        <v>30</v>
      </c>
      <c r="D2327" s="93" t="s">
        <v>41</v>
      </c>
      <c r="E2327" s="93" t="s">
        <v>65</v>
      </c>
      <c r="F2327" s="93">
        <v>40</v>
      </c>
      <c r="G2327" s="93">
        <v>6.2</v>
      </c>
      <c r="H2327" s="93">
        <v>1052.4100000000001</v>
      </c>
      <c r="I2327" s="88">
        <f>VLOOKUP(D2327,'MHO-Analyse'!$C$2:$D$11,2,TRUE)</f>
        <v>205.2</v>
      </c>
      <c r="J2327" s="88">
        <f t="shared" si="36"/>
        <v>1.71</v>
      </c>
    </row>
    <row r="2328" spans="1:10" x14ac:dyDescent="0.2">
      <c r="A2328" s="94">
        <v>3025753</v>
      </c>
      <c r="B2328" s="93" t="s">
        <v>2276</v>
      </c>
      <c r="C2328" s="144">
        <v>30</v>
      </c>
      <c r="D2328" s="93" t="s">
        <v>41</v>
      </c>
      <c r="E2328" s="93" t="s">
        <v>65</v>
      </c>
      <c r="F2328" s="93">
        <v>0.98</v>
      </c>
      <c r="G2328" s="93">
        <v>0.15</v>
      </c>
      <c r="H2328" s="93">
        <v>19.39</v>
      </c>
      <c r="I2328" s="88">
        <f>VLOOKUP(D2328,'MHO-Analyse'!$C$2:$D$11,2,TRUE)</f>
        <v>205.2</v>
      </c>
      <c r="J2328" s="88">
        <f t="shared" si="36"/>
        <v>1.71</v>
      </c>
    </row>
    <row r="2329" spans="1:10" x14ac:dyDescent="0.2">
      <c r="A2329" s="94">
        <v>3100552</v>
      </c>
      <c r="B2329" s="93" t="s">
        <v>2277</v>
      </c>
      <c r="C2329" s="144">
        <v>30</v>
      </c>
      <c r="D2329" s="93" t="s">
        <v>41</v>
      </c>
      <c r="E2329" s="93" t="s">
        <v>65</v>
      </c>
      <c r="F2329" s="93">
        <v>66.7</v>
      </c>
      <c r="G2329" s="93">
        <v>1.3</v>
      </c>
      <c r="H2329" s="93">
        <v>252.23</v>
      </c>
      <c r="I2329" s="88">
        <f>VLOOKUP(D2329,'MHO-Analyse'!$C$2:$D$11,2,TRUE)</f>
        <v>205.2</v>
      </c>
      <c r="J2329" s="88">
        <f t="shared" si="36"/>
        <v>1.71</v>
      </c>
    </row>
    <row r="2330" spans="1:10" x14ac:dyDescent="0.2">
      <c r="A2330" s="94">
        <v>3100615</v>
      </c>
      <c r="B2330" s="93" t="s">
        <v>2278</v>
      </c>
      <c r="C2330" s="144">
        <v>30</v>
      </c>
      <c r="D2330" s="93" t="s">
        <v>41</v>
      </c>
      <c r="E2330" s="93" t="s">
        <v>59</v>
      </c>
      <c r="F2330" s="93">
        <v>133.30000000000001</v>
      </c>
      <c r="G2330" s="93">
        <v>6.13</v>
      </c>
      <c r="H2330" s="93">
        <v>887.76</v>
      </c>
      <c r="I2330" s="88">
        <f>VLOOKUP(D2330,'MHO-Analyse'!$C$2:$D$11,2,TRUE)</f>
        <v>205.2</v>
      </c>
      <c r="J2330" s="88">
        <f t="shared" si="36"/>
        <v>1.71</v>
      </c>
    </row>
    <row r="2331" spans="1:10" x14ac:dyDescent="0.2">
      <c r="A2331" s="94">
        <v>3301211</v>
      </c>
      <c r="B2331" s="93" t="s">
        <v>2279</v>
      </c>
      <c r="C2331" s="144">
        <v>30</v>
      </c>
      <c r="D2331" s="93" t="s">
        <v>16</v>
      </c>
      <c r="E2331" s="93" t="s">
        <v>59</v>
      </c>
      <c r="F2331" s="93">
        <v>6.7</v>
      </c>
      <c r="G2331" s="93">
        <v>2.4</v>
      </c>
      <c r="H2331" s="93">
        <v>288.48</v>
      </c>
      <c r="I2331" s="88">
        <f>VLOOKUP(D2331,'MHO-Analyse'!$C$2:$D$11,2,TRUE)</f>
        <v>304</v>
      </c>
      <c r="J2331" s="88">
        <f t="shared" si="36"/>
        <v>2.5333333333333332</v>
      </c>
    </row>
    <row r="2332" spans="1:10" x14ac:dyDescent="0.2">
      <c r="A2332" s="94">
        <v>3312617</v>
      </c>
      <c r="B2332" s="93" t="s">
        <v>2280</v>
      </c>
      <c r="C2332" s="144">
        <v>30</v>
      </c>
      <c r="D2332" s="93" t="s">
        <v>16</v>
      </c>
      <c r="E2332" s="93" t="s">
        <v>32</v>
      </c>
      <c r="F2332" s="93">
        <v>5.19</v>
      </c>
      <c r="G2332" s="93">
        <v>4.32</v>
      </c>
      <c r="H2332" s="93">
        <v>1962.29</v>
      </c>
      <c r="I2332" s="88">
        <f>VLOOKUP(D2332,'MHO-Analyse'!$C$2:$D$11,2,TRUE)</f>
        <v>304</v>
      </c>
      <c r="J2332" s="88">
        <f t="shared" si="36"/>
        <v>2.5333333333333332</v>
      </c>
    </row>
    <row r="2333" spans="1:10" x14ac:dyDescent="0.2">
      <c r="A2333" s="94">
        <v>3352419</v>
      </c>
      <c r="B2333" s="93" t="s">
        <v>2281</v>
      </c>
      <c r="C2333" s="144">
        <v>30</v>
      </c>
      <c r="D2333" s="93" t="s">
        <v>16</v>
      </c>
      <c r="E2333" s="93" t="s">
        <v>65</v>
      </c>
      <c r="F2333" s="93">
        <v>5.81</v>
      </c>
      <c r="G2333" s="93">
        <v>4.5</v>
      </c>
      <c r="H2333" s="93">
        <v>0</v>
      </c>
      <c r="I2333" s="88">
        <f>VLOOKUP(D2333,'MHO-Analyse'!$C$2:$D$11,2,TRUE)</f>
        <v>304</v>
      </c>
      <c r="J2333" s="88">
        <f t="shared" si="36"/>
        <v>2.5333333333333332</v>
      </c>
    </row>
    <row r="2334" spans="1:10" x14ac:dyDescent="0.2">
      <c r="A2334" s="94">
        <v>3358322</v>
      </c>
      <c r="B2334" s="93" t="s">
        <v>2282</v>
      </c>
      <c r="C2334" s="144">
        <v>30</v>
      </c>
      <c r="D2334" s="93" t="s">
        <v>16</v>
      </c>
      <c r="E2334" s="93" t="s">
        <v>65</v>
      </c>
      <c r="F2334" s="93">
        <v>25</v>
      </c>
      <c r="G2334" s="93">
        <v>2.7</v>
      </c>
      <c r="H2334" s="93">
        <v>518.37</v>
      </c>
      <c r="I2334" s="88">
        <f>VLOOKUP(D2334,'MHO-Analyse'!$C$2:$D$11,2,TRUE)</f>
        <v>304</v>
      </c>
      <c r="J2334" s="88">
        <f t="shared" si="36"/>
        <v>2.5333333333333332</v>
      </c>
    </row>
    <row r="2335" spans="1:10" x14ac:dyDescent="0.2">
      <c r="A2335" s="94">
        <v>5110688</v>
      </c>
      <c r="B2335" s="93" t="s">
        <v>2283</v>
      </c>
      <c r="C2335" s="144">
        <v>30</v>
      </c>
      <c r="D2335" s="93" t="s">
        <v>20</v>
      </c>
      <c r="E2335" s="93" t="s">
        <v>65</v>
      </c>
      <c r="F2335" s="93">
        <v>40.81</v>
      </c>
      <c r="G2335" s="93">
        <v>9.92</v>
      </c>
      <c r="H2335" s="93">
        <v>1653.46</v>
      </c>
      <c r="I2335" s="88">
        <f>VLOOKUP(D2335,'MHO-Analyse'!$C$2:$D$11,2,TRUE)</f>
        <v>190</v>
      </c>
      <c r="J2335" s="88">
        <f t="shared" si="36"/>
        <v>1.5833333333333333</v>
      </c>
    </row>
    <row r="2336" spans="1:10" x14ac:dyDescent="0.2">
      <c r="A2336" s="94">
        <v>5525875</v>
      </c>
      <c r="B2336" s="93" t="s">
        <v>2284</v>
      </c>
      <c r="C2336" s="144">
        <v>30</v>
      </c>
      <c r="D2336" s="93" t="s">
        <v>79</v>
      </c>
      <c r="E2336" s="93" t="s">
        <v>59</v>
      </c>
      <c r="F2336" s="93">
        <v>15</v>
      </c>
      <c r="G2336" s="93">
        <v>8.5</v>
      </c>
      <c r="H2336" s="93">
        <v>259.86</v>
      </c>
      <c r="I2336" s="88">
        <f>VLOOKUP(D2336,'MHO-Analyse'!$C$2:$D$11,2,TRUE)</f>
        <v>380</v>
      </c>
      <c r="J2336" s="88">
        <f t="shared" si="36"/>
        <v>3.1666666666666665</v>
      </c>
    </row>
    <row r="2337" spans="1:10" x14ac:dyDescent="0.2">
      <c r="A2337" s="94">
        <v>5527974</v>
      </c>
      <c r="B2337" s="93" t="s">
        <v>2285</v>
      </c>
      <c r="C2337" s="144">
        <v>30</v>
      </c>
      <c r="D2337" s="93" t="s">
        <v>16</v>
      </c>
      <c r="E2337" s="93" t="s">
        <v>59</v>
      </c>
      <c r="F2337" s="93">
        <v>5.8</v>
      </c>
      <c r="G2337" s="93">
        <v>15</v>
      </c>
      <c r="H2337" s="93">
        <v>978.83</v>
      </c>
      <c r="I2337" s="88">
        <f>VLOOKUP(D2337,'MHO-Analyse'!$C$2:$D$11,2,TRUE)</f>
        <v>304</v>
      </c>
      <c r="J2337" s="88">
        <f t="shared" si="36"/>
        <v>2.5333333333333332</v>
      </c>
    </row>
    <row r="2338" spans="1:10" x14ac:dyDescent="0.2">
      <c r="A2338" s="94">
        <v>5551508</v>
      </c>
      <c r="B2338" s="93" t="s">
        <v>2286</v>
      </c>
      <c r="C2338" s="144">
        <v>30</v>
      </c>
      <c r="D2338" s="93" t="s">
        <v>79</v>
      </c>
      <c r="E2338" s="93" t="s">
        <v>59</v>
      </c>
      <c r="F2338" s="93">
        <v>0.91</v>
      </c>
      <c r="G2338" s="93">
        <v>1.2</v>
      </c>
      <c r="H2338" s="93">
        <v>763.97</v>
      </c>
      <c r="I2338" s="88">
        <f>VLOOKUP(D2338,'MHO-Analyse'!$C$2:$D$11,2,TRUE)</f>
        <v>380</v>
      </c>
      <c r="J2338" s="88">
        <f t="shared" si="36"/>
        <v>3.1666666666666665</v>
      </c>
    </row>
    <row r="2339" spans="1:10" x14ac:dyDescent="0.2">
      <c r="A2339" s="94">
        <v>5636678</v>
      </c>
      <c r="B2339" s="93" t="s">
        <v>2287</v>
      </c>
      <c r="C2339" s="144">
        <v>30</v>
      </c>
      <c r="D2339" s="93" t="s">
        <v>16</v>
      </c>
      <c r="E2339" s="93" t="s">
        <v>59</v>
      </c>
      <c r="F2339" s="93">
        <v>11.42</v>
      </c>
      <c r="G2339" s="93">
        <v>20.5</v>
      </c>
      <c r="H2339" s="93">
        <v>1718.91</v>
      </c>
      <c r="I2339" s="88">
        <f>VLOOKUP(D2339,'MHO-Analyse'!$C$2:$D$11,2,TRUE)</f>
        <v>304</v>
      </c>
      <c r="J2339" s="88">
        <f t="shared" si="36"/>
        <v>2.5333333333333332</v>
      </c>
    </row>
    <row r="2340" spans="1:10" x14ac:dyDescent="0.2">
      <c r="A2340" s="94">
        <v>6040014</v>
      </c>
      <c r="B2340" s="93" t="s">
        <v>2288</v>
      </c>
      <c r="C2340" s="144">
        <v>30</v>
      </c>
      <c r="D2340" s="93" t="s">
        <v>20</v>
      </c>
      <c r="E2340" s="93" t="s">
        <v>65</v>
      </c>
      <c r="F2340" s="93">
        <v>57</v>
      </c>
      <c r="G2340" s="93">
        <v>19.5</v>
      </c>
      <c r="H2340" s="93">
        <v>458.12</v>
      </c>
      <c r="I2340" s="88">
        <f>VLOOKUP(D2340,'MHO-Analyse'!$C$2:$D$11,2,TRUE)</f>
        <v>190</v>
      </c>
      <c r="J2340" s="88">
        <f t="shared" si="36"/>
        <v>1.5833333333333333</v>
      </c>
    </row>
    <row r="2341" spans="1:10" x14ac:dyDescent="0.2">
      <c r="A2341" s="94">
        <v>6040517</v>
      </c>
      <c r="B2341" s="93" t="s">
        <v>2289</v>
      </c>
      <c r="C2341" s="144">
        <v>30</v>
      </c>
      <c r="D2341" s="93" t="s">
        <v>20</v>
      </c>
      <c r="E2341" s="93" t="s">
        <v>65</v>
      </c>
      <c r="F2341" s="93">
        <v>80.7</v>
      </c>
      <c r="G2341" s="93">
        <v>15.2</v>
      </c>
      <c r="H2341" s="93">
        <v>1120.74</v>
      </c>
      <c r="I2341" s="88">
        <f>VLOOKUP(D2341,'MHO-Analyse'!$C$2:$D$11,2,TRUE)</f>
        <v>190</v>
      </c>
      <c r="J2341" s="88">
        <f t="shared" si="36"/>
        <v>1.5833333333333333</v>
      </c>
    </row>
    <row r="2342" spans="1:10" x14ac:dyDescent="0.2">
      <c r="A2342" s="94">
        <v>8370156</v>
      </c>
      <c r="B2342" s="93" t="s">
        <v>2290</v>
      </c>
      <c r="C2342" s="144">
        <v>30</v>
      </c>
      <c r="D2342" s="93" t="s">
        <v>20</v>
      </c>
      <c r="E2342" s="93" t="s">
        <v>32</v>
      </c>
      <c r="F2342" s="93">
        <v>180</v>
      </c>
      <c r="G2342" s="93">
        <v>25</v>
      </c>
      <c r="H2342" s="93">
        <v>2148.15</v>
      </c>
      <c r="I2342" s="88">
        <f>VLOOKUP(D2342,'MHO-Analyse'!$C$2:$D$11,2,TRUE)</f>
        <v>190</v>
      </c>
      <c r="J2342" s="88">
        <f t="shared" si="36"/>
        <v>1.5833333333333333</v>
      </c>
    </row>
    <row r="2343" spans="1:10" x14ac:dyDescent="0.2">
      <c r="A2343" s="94">
        <v>9001004</v>
      </c>
      <c r="B2343" s="93" t="s">
        <v>2291</v>
      </c>
      <c r="C2343" s="144">
        <v>30</v>
      </c>
      <c r="D2343" s="93" t="s">
        <v>79</v>
      </c>
      <c r="E2343" s="93" t="s">
        <v>65</v>
      </c>
      <c r="F2343" s="93">
        <v>15.08</v>
      </c>
      <c r="G2343" s="93">
        <v>10.82</v>
      </c>
      <c r="H2343" s="93">
        <v>826.06</v>
      </c>
      <c r="I2343" s="88">
        <f>VLOOKUP(D2343,'MHO-Analyse'!$C$2:$D$11,2,TRUE)</f>
        <v>380</v>
      </c>
      <c r="J2343" s="88">
        <f t="shared" si="36"/>
        <v>3.1666666666666665</v>
      </c>
    </row>
    <row r="2344" spans="1:10" x14ac:dyDescent="0.2">
      <c r="A2344" s="94">
        <v>9040655</v>
      </c>
      <c r="B2344" s="93" t="s">
        <v>2292</v>
      </c>
      <c r="C2344" s="144">
        <v>30</v>
      </c>
      <c r="D2344" s="93" t="s">
        <v>20</v>
      </c>
      <c r="E2344" s="93" t="s">
        <v>59</v>
      </c>
      <c r="F2344" s="93">
        <v>14.52</v>
      </c>
      <c r="G2344" s="93">
        <v>18.16</v>
      </c>
      <c r="H2344" s="93">
        <v>7245.78</v>
      </c>
      <c r="I2344" s="88">
        <f>VLOOKUP(D2344,'MHO-Analyse'!$C$2:$D$11,2,TRUE)</f>
        <v>190</v>
      </c>
      <c r="J2344" s="88">
        <f t="shared" si="36"/>
        <v>1.5833333333333333</v>
      </c>
    </row>
    <row r="2345" spans="1:10" x14ac:dyDescent="0.2">
      <c r="A2345" s="94">
        <v>9253247</v>
      </c>
      <c r="B2345" s="93" t="s">
        <v>2293</v>
      </c>
      <c r="C2345" s="144">
        <v>30</v>
      </c>
      <c r="D2345" s="93" t="s">
        <v>12</v>
      </c>
      <c r="E2345" s="93" t="s">
        <v>59</v>
      </c>
      <c r="F2345" s="93">
        <v>0.95</v>
      </c>
      <c r="G2345" s="93">
        <v>1.1100000000000001</v>
      </c>
      <c r="H2345" s="93">
        <v>100.34</v>
      </c>
      <c r="I2345" s="88">
        <f>VLOOKUP(D2345,'MHO-Analyse'!$C$2:$D$11,2,TRUE)</f>
        <v>254.6</v>
      </c>
      <c r="J2345" s="88">
        <f t="shared" si="36"/>
        <v>2.1216666666666666</v>
      </c>
    </row>
    <row r="2346" spans="1:10" x14ac:dyDescent="0.2">
      <c r="A2346" s="94">
        <v>9254966</v>
      </c>
      <c r="B2346" s="93" t="s">
        <v>2294</v>
      </c>
      <c r="C2346" s="144">
        <v>30</v>
      </c>
      <c r="D2346" s="93" t="s">
        <v>79</v>
      </c>
      <c r="E2346" s="93" t="s">
        <v>65</v>
      </c>
      <c r="F2346" s="93">
        <v>0.2</v>
      </c>
      <c r="G2346" s="93">
        <v>0.6</v>
      </c>
      <c r="H2346" s="93">
        <v>93.03</v>
      </c>
      <c r="I2346" s="88">
        <f>VLOOKUP(D2346,'MHO-Analyse'!$C$2:$D$11,2,TRUE)</f>
        <v>380</v>
      </c>
      <c r="J2346" s="88">
        <f t="shared" si="36"/>
        <v>3.1666666666666665</v>
      </c>
    </row>
    <row r="2347" spans="1:10" x14ac:dyDescent="0.2">
      <c r="A2347" s="94">
        <v>9823164</v>
      </c>
      <c r="B2347" s="93" t="s">
        <v>2295</v>
      </c>
      <c r="C2347" s="144">
        <v>30</v>
      </c>
      <c r="D2347" s="93" t="s">
        <v>16</v>
      </c>
      <c r="E2347" s="93" t="s">
        <v>59</v>
      </c>
      <c r="F2347" s="93">
        <v>480</v>
      </c>
      <c r="G2347" s="93">
        <v>25.5</v>
      </c>
      <c r="H2347" s="93">
        <v>1198.8800000000001</v>
      </c>
      <c r="I2347" s="88">
        <f>VLOOKUP(D2347,'MHO-Analyse'!$C$2:$D$11,2,TRUE)</f>
        <v>304</v>
      </c>
      <c r="J2347" s="88">
        <f t="shared" si="36"/>
        <v>2.5333333333333332</v>
      </c>
    </row>
    <row r="2348" spans="1:10" x14ac:dyDescent="0.2">
      <c r="A2348" s="94">
        <v>9836168</v>
      </c>
      <c r="B2348" s="93" t="s">
        <v>2296</v>
      </c>
      <c r="C2348" s="144">
        <v>30</v>
      </c>
      <c r="D2348" s="93" t="s">
        <v>16</v>
      </c>
      <c r="E2348" s="93" t="s">
        <v>59</v>
      </c>
      <c r="F2348" s="93">
        <v>333.27</v>
      </c>
      <c r="G2348" s="93">
        <v>14.1</v>
      </c>
      <c r="H2348" s="93">
        <v>2677.49</v>
      </c>
      <c r="I2348" s="88">
        <f>VLOOKUP(D2348,'MHO-Analyse'!$C$2:$D$11,2,TRUE)</f>
        <v>304</v>
      </c>
      <c r="J2348" s="88">
        <f t="shared" si="36"/>
        <v>2.5333333333333332</v>
      </c>
    </row>
    <row r="2349" spans="1:10" x14ac:dyDescent="0.2">
      <c r="A2349" s="94">
        <v>9858664</v>
      </c>
      <c r="B2349" s="93" t="s">
        <v>2297</v>
      </c>
      <c r="C2349" s="144">
        <v>30</v>
      </c>
      <c r="D2349" s="93" t="s">
        <v>41</v>
      </c>
      <c r="E2349" s="93" t="s">
        <v>65</v>
      </c>
      <c r="F2349" s="93">
        <v>0</v>
      </c>
      <c r="G2349" s="93">
        <v>0</v>
      </c>
      <c r="H2349" s="93">
        <v>38.869999999999997</v>
      </c>
      <c r="I2349" s="88">
        <f>VLOOKUP(D2349,'MHO-Analyse'!$C$2:$D$11,2,TRUE)</f>
        <v>205.2</v>
      </c>
      <c r="J2349" s="88">
        <f t="shared" si="36"/>
        <v>1.71</v>
      </c>
    </row>
    <row r="2350" spans="1:10" x14ac:dyDescent="0.2">
      <c r="A2350" s="94">
        <v>9999805</v>
      </c>
      <c r="B2350" s="93" t="s">
        <v>2298</v>
      </c>
      <c r="C2350" s="144">
        <v>30</v>
      </c>
      <c r="D2350" s="93" t="s">
        <v>20</v>
      </c>
      <c r="E2350" s="93" t="s">
        <v>65</v>
      </c>
      <c r="F2350" s="93">
        <v>1.58</v>
      </c>
      <c r="G2350" s="93">
        <v>0.6</v>
      </c>
      <c r="H2350" s="93">
        <v>0.01</v>
      </c>
      <c r="I2350" s="88">
        <f>VLOOKUP(D2350,'MHO-Analyse'!$C$2:$D$11,2,TRUE)</f>
        <v>190</v>
      </c>
      <c r="J2350" s="88">
        <f t="shared" si="36"/>
        <v>1.5833333333333333</v>
      </c>
    </row>
    <row r="2351" spans="1:10" x14ac:dyDescent="0.2">
      <c r="A2351" s="94">
        <v>1151011</v>
      </c>
      <c r="B2351" s="93" t="s">
        <v>2299</v>
      </c>
      <c r="C2351" s="144">
        <v>29</v>
      </c>
      <c r="D2351" s="93" t="s">
        <v>79</v>
      </c>
      <c r="E2351" s="93" t="s">
        <v>65</v>
      </c>
      <c r="F2351" s="93">
        <v>3.52</v>
      </c>
      <c r="G2351" s="93">
        <v>3.34</v>
      </c>
      <c r="H2351" s="93">
        <v>169.55</v>
      </c>
      <c r="I2351" s="88">
        <f>VLOOKUP(D2351,'MHO-Analyse'!$C$2:$D$11,2,TRUE)</f>
        <v>380</v>
      </c>
      <c r="J2351" s="88">
        <f t="shared" si="36"/>
        <v>3.0611111111111109</v>
      </c>
    </row>
    <row r="2352" spans="1:10" x14ac:dyDescent="0.2">
      <c r="A2352" s="94">
        <v>2034689</v>
      </c>
      <c r="B2352" s="93" t="s">
        <v>2300</v>
      </c>
      <c r="C2352" s="144">
        <v>29</v>
      </c>
      <c r="D2352" s="93" t="s">
        <v>16</v>
      </c>
      <c r="E2352" s="93" t="s">
        <v>206</v>
      </c>
      <c r="F2352" s="93">
        <v>80</v>
      </c>
      <c r="G2352" s="93">
        <v>41.3</v>
      </c>
      <c r="H2352" s="93">
        <v>7627.87</v>
      </c>
      <c r="I2352" s="88">
        <f>VLOOKUP(D2352,'MHO-Analyse'!$C$2:$D$11,2,TRUE)</f>
        <v>304</v>
      </c>
      <c r="J2352" s="88">
        <f t="shared" si="36"/>
        <v>2.4488888888888889</v>
      </c>
    </row>
    <row r="2353" spans="1:10" x14ac:dyDescent="0.2">
      <c r="A2353" s="94">
        <v>2107939</v>
      </c>
      <c r="B2353" s="93" t="s">
        <v>2301</v>
      </c>
      <c r="C2353" s="144">
        <v>29</v>
      </c>
      <c r="D2353" s="93" t="s">
        <v>16</v>
      </c>
      <c r="E2353" s="93" t="s">
        <v>59</v>
      </c>
      <c r="F2353" s="93">
        <v>35.409999999999997</v>
      </c>
      <c r="G2353" s="93">
        <v>16.559999999999999</v>
      </c>
      <c r="H2353" s="93">
        <v>4634.96</v>
      </c>
      <c r="I2353" s="88">
        <f>VLOOKUP(D2353,'MHO-Analyse'!$C$2:$D$11,2,TRUE)</f>
        <v>304</v>
      </c>
      <c r="J2353" s="88">
        <f t="shared" si="36"/>
        <v>2.4488888888888889</v>
      </c>
    </row>
    <row r="2354" spans="1:10" x14ac:dyDescent="0.2">
      <c r="A2354" s="94">
        <v>2211427</v>
      </c>
      <c r="B2354" s="93" t="s">
        <v>2302</v>
      </c>
      <c r="C2354" s="144">
        <v>29</v>
      </c>
      <c r="D2354" s="93" t="s">
        <v>41</v>
      </c>
      <c r="E2354" s="93" t="s">
        <v>65</v>
      </c>
      <c r="F2354" s="93">
        <v>0.73</v>
      </c>
      <c r="G2354" s="93">
        <v>0.13</v>
      </c>
      <c r="H2354" s="93">
        <v>18</v>
      </c>
      <c r="I2354" s="88">
        <f>VLOOKUP(D2354,'MHO-Analyse'!$C$2:$D$11,2,TRUE)</f>
        <v>205.2</v>
      </c>
      <c r="J2354" s="88">
        <f t="shared" si="36"/>
        <v>1.6529999999999998</v>
      </c>
    </row>
    <row r="2355" spans="1:10" x14ac:dyDescent="0.2">
      <c r="A2355" s="94">
        <v>3080717</v>
      </c>
      <c r="B2355" s="93" t="s">
        <v>2303</v>
      </c>
      <c r="C2355" s="144">
        <v>29</v>
      </c>
      <c r="D2355" s="93" t="s">
        <v>16</v>
      </c>
      <c r="E2355" s="93" t="s">
        <v>65</v>
      </c>
      <c r="F2355" s="93">
        <v>125</v>
      </c>
      <c r="G2355" s="93">
        <v>6.22</v>
      </c>
      <c r="H2355" s="93">
        <v>818.29</v>
      </c>
      <c r="I2355" s="88">
        <f>VLOOKUP(D2355,'MHO-Analyse'!$C$2:$D$11,2,TRUE)</f>
        <v>304</v>
      </c>
      <c r="J2355" s="88">
        <f t="shared" si="36"/>
        <v>2.4488888888888889</v>
      </c>
    </row>
    <row r="2356" spans="1:10" x14ac:dyDescent="0.2">
      <c r="A2356" s="94">
        <v>3410924</v>
      </c>
      <c r="B2356" s="93" t="s">
        <v>2304</v>
      </c>
      <c r="C2356" s="144">
        <v>29</v>
      </c>
      <c r="D2356" s="93" t="s">
        <v>20</v>
      </c>
      <c r="E2356" s="93" t="s">
        <v>65</v>
      </c>
      <c r="F2356" s="93">
        <v>10.08</v>
      </c>
      <c r="G2356" s="93">
        <v>0.6</v>
      </c>
      <c r="H2356" s="93">
        <v>361.39</v>
      </c>
      <c r="I2356" s="88">
        <f>VLOOKUP(D2356,'MHO-Analyse'!$C$2:$D$11,2,TRUE)</f>
        <v>190</v>
      </c>
      <c r="J2356" s="88">
        <f t="shared" si="36"/>
        <v>1.5305555555555554</v>
      </c>
    </row>
    <row r="2357" spans="1:10" x14ac:dyDescent="0.2">
      <c r="A2357" s="94">
        <v>3535617</v>
      </c>
      <c r="B2357" s="93" t="s">
        <v>2305</v>
      </c>
      <c r="C2357" s="144">
        <v>29</v>
      </c>
      <c r="D2357" s="93" t="s">
        <v>9</v>
      </c>
      <c r="E2357" s="93" t="s">
        <v>65</v>
      </c>
      <c r="F2357" s="93">
        <v>3.52</v>
      </c>
      <c r="G2357" s="93">
        <v>2.46</v>
      </c>
      <c r="H2357" s="93">
        <v>90.66</v>
      </c>
      <c r="I2357" s="88">
        <f>VLOOKUP(D2357,'MHO-Analyse'!$C$2:$D$11,2,TRUE)</f>
        <v>380</v>
      </c>
      <c r="J2357" s="88">
        <f t="shared" si="36"/>
        <v>3.0611111111111109</v>
      </c>
    </row>
    <row r="2358" spans="1:10" x14ac:dyDescent="0.2">
      <c r="A2358" s="94">
        <v>3535744</v>
      </c>
      <c r="B2358" s="93" t="s">
        <v>2306</v>
      </c>
      <c r="C2358" s="144">
        <v>29</v>
      </c>
      <c r="D2358" s="93" t="s">
        <v>16</v>
      </c>
      <c r="E2358" s="93" t="s">
        <v>10</v>
      </c>
      <c r="F2358" s="93">
        <v>17.7</v>
      </c>
      <c r="G2358" s="93">
        <v>8.24</v>
      </c>
      <c r="H2358" s="93">
        <v>326.93</v>
      </c>
      <c r="I2358" s="88">
        <f>VLOOKUP(D2358,'MHO-Analyse'!$C$2:$D$11,2,TRUE)</f>
        <v>304</v>
      </c>
      <c r="J2358" s="88">
        <f t="shared" si="36"/>
        <v>2.4488888888888889</v>
      </c>
    </row>
    <row r="2359" spans="1:10" x14ac:dyDescent="0.2">
      <c r="A2359" s="94">
        <v>4200634</v>
      </c>
      <c r="B2359" s="93" t="s">
        <v>2307</v>
      </c>
      <c r="C2359" s="144">
        <v>29</v>
      </c>
      <c r="D2359" s="93" t="s">
        <v>20</v>
      </c>
      <c r="E2359" s="93" t="s">
        <v>59</v>
      </c>
      <c r="F2359" s="93">
        <v>28.6</v>
      </c>
      <c r="G2359" s="93">
        <v>7.2</v>
      </c>
      <c r="H2359" s="93">
        <v>4020.51</v>
      </c>
      <c r="I2359" s="88">
        <f>VLOOKUP(D2359,'MHO-Analyse'!$C$2:$D$11,2,TRUE)</f>
        <v>190</v>
      </c>
      <c r="J2359" s="88">
        <f t="shared" si="36"/>
        <v>1.5305555555555554</v>
      </c>
    </row>
    <row r="2360" spans="1:10" x14ac:dyDescent="0.2">
      <c r="A2360" s="94">
        <v>5071323</v>
      </c>
      <c r="B2360" s="93" t="s">
        <v>2308</v>
      </c>
      <c r="C2360" s="144">
        <v>29</v>
      </c>
      <c r="D2360" s="93" t="s">
        <v>20</v>
      </c>
      <c r="E2360" s="93" t="s">
        <v>59</v>
      </c>
      <c r="F2360" s="93">
        <v>3.25</v>
      </c>
      <c r="G2360" s="93">
        <v>0.25</v>
      </c>
      <c r="H2360" s="93">
        <v>28.11</v>
      </c>
      <c r="I2360" s="88">
        <f>VLOOKUP(D2360,'MHO-Analyse'!$C$2:$D$11,2,TRUE)</f>
        <v>190</v>
      </c>
      <c r="J2360" s="88">
        <f t="shared" si="36"/>
        <v>1.5305555555555554</v>
      </c>
    </row>
    <row r="2361" spans="1:10" x14ac:dyDescent="0.2">
      <c r="A2361" s="94">
        <v>5708069</v>
      </c>
      <c r="B2361" s="93" t="s">
        <v>2309</v>
      </c>
      <c r="C2361" s="144">
        <v>29</v>
      </c>
      <c r="D2361" s="93" t="s">
        <v>79</v>
      </c>
      <c r="E2361" s="93" t="s">
        <v>65</v>
      </c>
      <c r="F2361" s="93">
        <v>18.13</v>
      </c>
      <c r="G2361" s="93">
        <v>18</v>
      </c>
      <c r="H2361" s="93">
        <v>1081.5899999999999</v>
      </c>
      <c r="I2361" s="88">
        <f>VLOOKUP(D2361,'MHO-Analyse'!$C$2:$D$11,2,TRUE)</f>
        <v>380</v>
      </c>
      <c r="J2361" s="88">
        <f t="shared" si="36"/>
        <v>3.0611111111111109</v>
      </c>
    </row>
    <row r="2362" spans="1:10" x14ac:dyDescent="0.2">
      <c r="A2362" s="94">
        <v>6040012</v>
      </c>
      <c r="B2362" s="93" t="s">
        <v>2310</v>
      </c>
      <c r="C2362" s="144">
        <v>29</v>
      </c>
      <c r="D2362" s="93" t="s">
        <v>20</v>
      </c>
      <c r="E2362" s="93" t="s">
        <v>65</v>
      </c>
      <c r="F2362" s="93">
        <v>29.7</v>
      </c>
      <c r="G2362" s="93">
        <v>11.7</v>
      </c>
      <c r="H2362" s="93">
        <v>707.38</v>
      </c>
      <c r="I2362" s="88">
        <f>VLOOKUP(D2362,'MHO-Analyse'!$C$2:$D$11,2,TRUE)</f>
        <v>190</v>
      </c>
      <c r="J2362" s="88">
        <f t="shared" si="36"/>
        <v>1.5305555555555554</v>
      </c>
    </row>
    <row r="2363" spans="1:10" x14ac:dyDescent="0.2">
      <c r="A2363" s="94">
        <v>8400089</v>
      </c>
      <c r="B2363" s="93" t="s">
        <v>2311</v>
      </c>
      <c r="C2363" s="144">
        <v>29</v>
      </c>
      <c r="D2363" s="93" t="s">
        <v>20</v>
      </c>
      <c r="E2363" s="93" t="s">
        <v>65</v>
      </c>
      <c r="F2363" s="93">
        <v>11.5</v>
      </c>
      <c r="G2363" s="93">
        <v>1.7</v>
      </c>
      <c r="H2363" s="93">
        <v>421.28</v>
      </c>
      <c r="I2363" s="88">
        <f>VLOOKUP(D2363,'MHO-Analyse'!$C$2:$D$11,2,TRUE)</f>
        <v>190</v>
      </c>
      <c r="J2363" s="88">
        <f t="shared" si="36"/>
        <v>1.5305555555555554</v>
      </c>
    </row>
    <row r="2364" spans="1:10" x14ac:dyDescent="0.2">
      <c r="A2364" s="94">
        <v>8502341</v>
      </c>
      <c r="B2364" s="93" t="s">
        <v>2312</v>
      </c>
      <c r="C2364" s="144">
        <v>29</v>
      </c>
      <c r="D2364" s="93" t="s">
        <v>20</v>
      </c>
      <c r="E2364" s="93" t="s">
        <v>65</v>
      </c>
      <c r="F2364" s="93">
        <v>146.44999999999999</v>
      </c>
      <c r="G2364" s="93">
        <v>20</v>
      </c>
      <c r="H2364" s="93">
        <v>2293.08</v>
      </c>
      <c r="I2364" s="88">
        <f>VLOOKUP(D2364,'MHO-Analyse'!$C$2:$D$11,2,TRUE)</f>
        <v>190</v>
      </c>
      <c r="J2364" s="88">
        <f t="shared" si="36"/>
        <v>1.5305555555555554</v>
      </c>
    </row>
    <row r="2365" spans="1:10" x14ac:dyDescent="0.2">
      <c r="A2365" s="94">
        <v>9041009</v>
      </c>
      <c r="B2365" s="93" t="s">
        <v>2313</v>
      </c>
      <c r="C2365" s="144">
        <v>29</v>
      </c>
      <c r="D2365" s="93" t="s">
        <v>20</v>
      </c>
      <c r="E2365" s="93" t="s">
        <v>65</v>
      </c>
      <c r="F2365" s="93">
        <v>98.48</v>
      </c>
      <c r="G2365" s="93">
        <v>18.850000000000001</v>
      </c>
      <c r="H2365" s="93">
        <v>1634.81</v>
      </c>
      <c r="I2365" s="88">
        <f>VLOOKUP(D2365,'MHO-Analyse'!$C$2:$D$11,2,TRUE)</f>
        <v>190</v>
      </c>
      <c r="J2365" s="88">
        <f t="shared" si="36"/>
        <v>1.5305555555555554</v>
      </c>
    </row>
    <row r="2366" spans="1:10" x14ac:dyDescent="0.2">
      <c r="A2366" s="94">
        <v>9204417</v>
      </c>
      <c r="B2366" s="93" t="s">
        <v>2314</v>
      </c>
      <c r="C2366" s="144">
        <v>29</v>
      </c>
      <c r="D2366" s="93" t="s">
        <v>20</v>
      </c>
      <c r="E2366" s="93" t="s">
        <v>59</v>
      </c>
      <c r="F2366" s="93">
        <v>110</v>
      </c>
      <c r="G2366" s="93">
        <v>19.3</v>
      </c>
      <c r="H2366" s="93">
        <v>2745.07</v>
      </c>
      <c r="I2366" s="88">
        <f>VLOOKUP(D2366,'MHO-Analyse'!$C$2:$D$11,2,TRUE)</f>
        <v>190</v>
      </c>
      <c r="J2366" s="88">
        <f t="shared" si="36"/>
        <v>1.5305555555555554</v>
      </c>
    </row>
    <row r="2367" spans="1:10" x14ac:dyDescent="0.2">
      <c r="A2367" s="94">
        <v>9720078</v>
      </c>
      <c r="B2367" s="93" t="s">
        <v>2315</v>
      </c>
      <c r="C2367" s="144">
        <v>29</v>
      </c>
      <c r="D2367" s="93" t="s">
        <v>16</v>
      </c>
      <c r="E2367" s="93" t="s">
        <v>65</v>
      </c>
      <c r="F2367" s="93">
        <v>0.76</v>
      </c>
      <c r="G2367" s="93">
        <v>0.86</v>
      </c>
      <c r="H2367" s="93">
        <v>126.61</v>
      </c>
      <c r="I2367" s="88">
        <f>VLOOKUP(D2367,'MHO-Analyse'!$C$2:$D$11,2,TRUE)</f>
        <v>304</v>
      </c>
      <c r="J2367" s="88">
        <f t="shared" si="36"/>
        <v>2.4488888888888889</v>
      </c>
    </row>
    <row r="2368" spans="1:10" x14ac:dyDescent="0.2">
      <c r="A2368" s="94">
        <v>9812412</v>
      </c>
      <c r="B2368" s="93" t="s">
        <v>2316</v>
      </c>
      <c r="C2368" s="144">
        <v>29</v>
      </c>
      <c r="D2368" s="93" t="s">
        <v>16</v>
      </c>
      <c r="E2368" s="93" t="s">
        <v>65</v>
      </c>
      <c r="F2368" s="93">
        <v>25</v>
      </c>
      <c r="G2368" s="93">
        <v>0.5</v>
      </c>
      <c r="H2368" s="93">
        <v>428.48</v>
      </c>
      <c r="I2368" s="88">
        <f>VLOOKUP(D2368,'MHO-Analyse'!$C$2:$D$11,2,TRUE)</f>
        <v>304</v>
      </c>
      <c r="J2368" s="88">
        <f t="shared" si="36"/>
        <v>2.4488888888888889</v>
      </c>
    </row>
    <row r="2369" spans="1:10" x14ac:dyDescent="0.2">
      <c r="A2369" s="94">
        <v>9822702</v>
      </c>
      <c r="B2369" s="93" t="s">
        <v>2317</v>
      </c>
      <c r="C2369" s="144">
        <v>29</v>
      </c>
      <c r="D2369" s="93" t="s">
        <v>16</v>
      </c>
      <c r="E2369" s="93" t="s">
        <v>65</v>
      </c>
      <c r="F2369" s="93">
        <v>18.399999999999999</v>
      </c>
      <c r="G2369" s="93">
        <v>25</v>
      </c>
      <c r="H2369" s="93">
        <v>208.2</v>
      </c>
      <c r="I2369" s="88">
        <f>VLOOKUP(D2369,'MHO-Analyse'!$C$2:$D$11,2,TRUE)</f>
        <v>304</v>
      </c>
      <c r="J2369" s="88">
        <f t="shared" si="36"/>
        <v>2.4488888888888889</v>
      </c>
    </row>
    <row r="2370" spans="1:10" x14ac:dyDescent="0.2">
      <c r="A2370" s="94">
        <v>1152299</v>
      </c>
      <c r="B2370" s="93" t="s">
        <v>208</v>
      </c>
      <c r="C2370" s="144">
        <v>28</v>
      </c>
      <c r="D2370" s="93" t="s">
        <v>79</v>
      </c>
      <c r="E2370" s="93" t="s">
        <v>65</v>
      </c>
      <c r="F2370" s="93">
        <v>1.48</v>
      </c>
      <c r="G2370" s="93">
        <v>0.94</v>
      </c>
      <c r="H2370" s="93">
        <v>26.7</v>
      </c>
      <c r="I2370" s="88">
        <f>VLOOKUP(D2370,'MHO-Analyse'!$C$2:$D$11,2,TRUE)</f>
        <v>380</v>
      </c>
      <c r="J2370" s="88">
        <f t="shared" ref="J2370:J2433" si="37">(C2370*I2370)/3600</f>
        <v>2.9555555555555557</v>
      </c>
    </row>
    <row r="2371" spans="1:10" x14ac:dyDescent="0.2">
      <c r="A2371" s="94">
        <v>1208744</v>
      </c>
      <c r="B2371" s="93" t="s">
        <v>2318</v>
      </c>
      <c r="C2371" s="144">
        <v>28</v>
      </c>
      <c r="D2371" s="93" t="s">
        <v>16</v>
      </c>
      <c r="E2371" s="93" t="s">
        <v>65</v>
      </c>
      <c r="F2371" s="93">
        <v>8.5500000000000007</v>
      </c>
      <c r="G2371" s="93">
        <v>8.02</v>
      </c>
      <c r="H2371" s="93">
        <v>348.1</v>
      </c>
      <c r="I2371" s="88">
        <f>VLOOKUP(D2371,'MHO-Analyse'!$C$2:$D$11,2,TRUE)</f>
        <v>304</v>
      </c>
      <c r="J2371" s="88">
        <f t="shared" si="37"/>
        <v>2.3644444444444446</v>
      </c>
    </row>
    <row r="2372" spans="1:10" x14ac:dyDescent="0.2">
      <c r="A2372" s="94">
        <v>1210021</v>
      </c>
      <c r="B2372" s="93" t="s">
        <v>2319</v>
      </c>
      <c r="C2372" s="144">
        <v>28</v>
      </c>
      <c r="D2372" s="93" t="s">
        <v>79</v>
      </c>
      <c r="E2372" s="93" t="s">
        <v>65</v>
      </c>
      <c r="F2372" s="93">
        <v>0.9</v>
      </c>
      <c r="G2372" s="93">
        <v>1.36</v>
      </c>
      <c r="H2372" s="93">
        <v>82.6</v>
      </c>
      <c r="I2372" s="88">
        <f>VLOOKUP(D2372,'MHO-Analyse'!$C$2:$D$11,2,TRUE)</f>
        <v>380</v>
      </c>
      <c r="J2372" s="88">
        <f t="shared" si="37"/>
        <v>2.9555555555555557</v>
      </c>
    </row>
    <row r="2373" spans="1:10" x14ac:dyDescent="0.2">
      <c r="A2373" s="94">
        <v>1252119</v>
      </c>
      <c r="B2373" s="93" t="s">
        <v>2320</v>
      </c>
      <c r="C2373" s="144">
        <v>28</v>
      </c>
      <c r="D2373" s="93" t="s">
        <v>79</v>
      </c>
      <c r="E2373" s="93" t="s">
        <v>65</v>
      </c>
      <c r="F2373" s="93">
        <v>3.15</v>
      </c>
      <c r="G2373" s="93">
        <v>5.0599999999999996</v>
      </c>
      <c r="H2373" s="93">
        <v>76.17</v>
      </c>
      <c r="I2373" s="88">
        <f>VLOOKUP(D2373,'MHO-Analyse'!$C$2:$D$11,2,TRUE)</f>
        <v>380</v>
      </c>
      <c r="J2373" s="88">
        <f t="shared" si="37"/>
        <v>2.9555555555555557</v>
      </c>
    </row>
    <row r="2374" spans="1:10" x14ac:dyDescent="0.2">
      <c r="A2374" s="94">
        <v>2006719</v>
      </c>
      <c r="B2374" s="93" t="s">
        <v>2321</v>
      </c>
      <c r="C2374" s="144">
        <v>28</v>
      </c>
      <c r="D2374" s="93" t="s">
        <v>12</v>
      </c>
      <c r="E2374" s="93" t="s">
        <v>65</v>
      </c>
      <c r="F2374" s="93">
        <v>1.55</v>
      </c>
      <c r="G2374" s="93">
        <v>2.2999999999999998</v>
      </c>
      <c r="H2374" s="93">
        <v>232.52</v>
      </c>
      <c r="I2374" s="88">
        <f>VLOOKUP(D2374,'MHO-Analyse'!$C$2:$D$11,2,TRUE)</f>
        <v>254.6</v>
      </c>
      <c r="J2374" s="88">
        <f t="shared" si="37"/>
        <v>1.9802222222222223</v>
      </c>
    </row>
    <row r="2375" spans="1:10" x14ac:dyDescent="0.2">
      <c r="A2375" s="94">
        <v>2041709</v>
      </c>
      <c r="B2375" s="93" t="s">
        <v>2322</v>
      </c>
      <c r="C2375" s="144">
        <v>28</v>
      </c>
      <c r="D2375" s="93" t="s">
        <v>16</v>
      </c>
      <c r="E2375" s="93" t="s">
        <v>65</v>
      </c>
      <c r="F2375" s="93">
        <v>60.98</v>
      </c>
      <c r="G2375" s="93">
        <v>42.5</v>
      </c>
      <c r="H2375" s="93">
        <v>3098.27</v>
      </c>
      <c r="I2375" s="88">
        <f>VLOOKUP(D2375,'MHO-Analyse'!$C$2:$D$11,2,TRUE)</f>
        <v>304</v>
      </c>
      <c r="J2375" s="88">
        <f t="shared" si="37"/>
        <v>2.3644444444444446</v>
      </c>
    </row>
    <row r="2376" spans="1:10" x14ac:dyDescent="0.2">
      <c r="A2376" s="94">
        <v>2073403</v>
      </c>
      <c r="B2376" s="93" t="s">
        <v>2323</v>
      </c>
      <c r="C2376" s="144">
        <v>28</v>
      </c>
      <c r="D2376" s="93" t="s">
        <v>16</v>
      </c>
      <c r="E2376" s="93" t="s">
        <v>59</v>
      </c>
      <c r="F2376" s="93">
        <v>12.66</v>
      </c>
      <c r="G2376" s="93">
        <v>7.4</v>
      </c>
      <c r="H2376" s="93">
        <v>1240.81</v>
      </c>
      <c r="I2376" s="88">
        <f>VLOOKUP(D2376,'MHO-Analyse'!$C$2:$D$11,2,TRUE)</f>
        <v>304</v>
      </c>
      <c r="J2376" s="88">
        <f t="shared" si="37"/>
        <v>2.3644444444444446</v>
      </c>
    </row>
    <row r="2377" spans="1:10" x14ac:dyDescent="0.2">
      <c r="A2377" s="94">
        <v>2101551</v>
      </c>
      <c r="B2377" s="93" t="s">
        <v>2324</v>
      </c>
      <c r="C2377" s="144">
        <v>28</v>
      </c>
      <c r="D2377" s="93" t="s">
        <v>16</v>
      </c>
      <c r="E2377" s="93" t="s">
        <v>65</v>
      </c>
      <c r="F2377" s="93">
        <v>9.5</v>
      </c>
      <c r="G2377" s="93">
        <v>8.1999999999999993</v>
      </c>
      <c r="H2377" s="93">
        <v>1489.49</v>
      </c>
      <c r="I2377" s="88">
        <f>VLOOKUP(D2377,'MHO-Analyse'!$C$2:$D$11,2,TRUE)</f>
        <v>304</v>
      </c>
      <c r="J2377" s="88">
        <f t="shared" si="37"/>
        <v>2.3644444444444446</v>
      </c>
    </row>
    <row r="2378" spans="1:10" x14ac:dyDescent="0.2">
      <c r="A2378" s="94">
        <v>3225491</v>
      </c>
      <c r="B2378" s="93" t="s">
        <v>2325</v>
      </c>
      <c r="C2378" s="144">
        <v>28</v>
      </c>
      <c r="D2378" s="93" t="s">
        <v>16</v>
      </c>
      <c r="E2378" s="93" t="s">
        <v>65</v>
      </c>
      <c r="F2378" s="93">
        <v>570</v>
      </c>
      <c r="G2378" s="93">
        <v>25</v>
      </c>
      <c r="H2378" s="93">
        <v>608.19000000000005</v>
      </c>
      <c r="I2378" s="88">
        <f>VLOOKUP(D2378,'MHO-Analyse'!$C$2:$D$11,2,TRUE)</f>
        <v>304</v>
      </c>
      <c r="J2378" s="88">
        <f t="shared" si="37"/>
        <v>2.3644444444444446</v>
      </c>
    </row>
    <row r="2379" spans="1:10" x14ac:dyDescent="0.2">
      <c r="A2379" s="94">
        <v>3358324</v>
      </c>
      <c r="B2379" s="93" t="s">
        <v>2326</v>
      </c>
      <c r="C2379" s="144">
        <v>28</v>
      </c>
      <c r="D2379" s="93" t="s">
        <v>12</v>
      </c>
      <c r="E2379" s="93" t="s">
        <v>59</v>
      </c>
      <c r="F2379" s="93">
        <v>25</v>
      </c>
      <c r="G2379" s="93">
        <v>5.81</v>
      </c>
      <c r="H2379" s="93">
        <v>1114.5</v>
      </c>
      <c r="I2379" s="88">
        <f>VLOOKUP(D2379,'MHO-Analyse'!$C$2:$D$11,2,TRUE)</f>
        <v>254.6</v>
      </c>
      <c r="J2379" s="88">
        <f t="shared" si="37"/>
        <v>1.9802222222222223</v>
      </c>
    </row>
    <row r="2380" spans="1:10" x14ac:dyDescent="0.2">
      <c r="A2380" s="94">
        <v>3400698</v>
      </c>
      <c r="B2380" s="93" t="s">
        <v>2327</v>
      </c>
      <c r="C2380" s="144">
        <v>28</v>
      </c>
      <c r="D2380" s="93" t="s">
        <v>82</v>
      </c>
      <c r="E2380" s="93" t="s">
        <v>65</v>
      </c>
      <c r="F2380" s="93">
        <v>2.4300000000000002</v>
      </c>
      <c r="G2380" s="93">
        <v>1.1000000000000001</v>
      </c>
      <c r="H2380" s="93">
        <v>310.91000000000003</v>
      </c>
      <c r="I2380" s="88">
        <f>VLOOKUP(D2380,'MHO-Analyse'!$C$2:$D$11,2,TRUE)</f>
        <v>228</v>
      </c>
      <c r="J2380" s="88">
        <f t="shared" si="37"/>
        <v>1.7733333333333334</v>
      </c>
    </row>
    <row r="2381" spans="1:10" x14ac:dyDescent="0.2">
      <c r="A2381" s="94">
        <v>5502073</v>
      </c>
      <c r="B2381" s="93" t="s">
        <v>2328</v>
      </c>
      <c r="C2381" s="144">
        <v>28</v>
      </c>
      <c r="D2381" s="93" t="s">
        <v>16</v>
      </c>
      <c r="E2381" s="93" t="s">
        <v>59</v>
      </c>
      <c r="F2381" s="93">
        <v>11</v>
      </c>
      <c r="G2381" s="93">
        <v>5.6</v>
      </c>
      <c r="H2381" s="93">
        <v>2900.8</v>
      </c>
      <c r="I2381" s="88">
        <f>VLOOKUP(D2381,'MHO-Analyse'!$C$2:$D$11,2,TRUE)</f>
        <v>304</v>
      </c>
      <c r="J2381" s="88">
        <f t="shared" si="37"/>
        <v>2.3644444444444446</v>
      </c>
    </row>
    <row r="2382" spans="1:10" x14ac:dyDescent="0.2">
      <c r="A2382" s="94">
        <v>5525873</v>
      </c>
      <c r="B2382" s="93" t="s">
        <v>2329</v>
      </c>
      <c r="C2382" s="144">
        <v>28</v>
      </c>
      <c r="D2382" s="93" t="s">
        <v>79</v>
      </c>
      <c r="E2382" s="93" t="s">
        <v>59</v>
      </c>
      <c r="F2382" s="93">
        <v>3.8</v>
      </c>
      <c r="G2382" s="93">
        <v>6</v>
      </c>
      <c r="H2382" s="93">
        <v>176.28</v>
      </c>
      <c r="I2382" s="88">
        <f>VLOOKUP(D2382,'MHO-Analyse'!$C$2:$D$11,2,TRUE)</f>
        <v>380</v>
      </c>
      <c r="J2382" s="88">
        <f t="shared" si="37"/>
        <v>2.9555555555555557</v>
      </c>
    </row>
    <row r="2383" spans="1:10" x14ac:dyDescent="0.2">
      <c r="A2383" s="94">
        <v>5600244</v>
      </c>
      <c r="B2383" s="93" t="s">
        <v>2330</v>
      </c>
      <c r="C2383" s="144">
        <v>28</v>
      </c>
      <c r="D2383" s="93" t="s">
        <v>79</v>
      </c>
      <c r="E2383" s="93" t="s">
        <v>59</v>
      </c>
      <c r="F2383" s="93">
        <v>1.7</v>
      </c>
      <c r="G2383" s="93">
        <v>2.8</v>
      </c>
      <c r="H2383" s="93">
        <v>521.35</v>
      </c>
      <c r="I2383" s="88">
        <f>VLOOKUP(D2383,'MHO-Analyse'!$C$2:$D$11,2,TRUE)</f>
        <v>380</v>
      </c>
      <c r="J2383" s="88">
        <f t="shared" si="37"/>
        <v>2.9555555555555557</v>
      </c>
    </row>
    <row r="2384" spans="1:10" x14ac:dyDescent="0.2">
      <c r="A2384" s="94">
        <v>5601276</v>
      </c>
      <c r="B2384" s="93" t="s">
        <v>2331</v>
      </c>
      <c r="C2384" s="144">
        <v>28</v>
      </c>
      <c r="D2384" s="93" t="s">
        <v>79</v>
      </c>
      <c r="E2384" s="93" t="s">
        <v>32</v>
      </c>
      <c r="F2384" s="93">
        <v>2.2799999999999998</v>
      </c>
      <c r="G2384" s="93">
        <v>2.9</v>
      </c>
      <c r="H2384" s="93">
        <v>374.87</v>
      </c>
      <c r="I2384" s="88">
        <f>VLOOKUP(D2384,'MHO-Analyse'!$C$2:$D$11,2,TRUE)</f>
        <v>380</v>
      </c>
      <c r="J2384" s="88">
        <f t="shared" si="37"/>
        <v>2.9555555555555557</v>
      </c>
    </row>
    <row r="2385" spans="1:10" x14ac:dyDescent="0.2">
      <c r="A2385" s="94">
        <v>8370158</v>
      </c>
      <c r="B2385" s="93" t="s">
        <v>2332</v>
      </c>
      <c r="C2385" s="144">
        <v>28</v>
      </c>
      <c r="D2385" s="93" t="s">
        <v>41</v>
      </c>
      <c r="E2385" s="93" t="s">
        <v>65</v>
      </c>
      <c r="F2385" s="93">
        <v>23.63</v>
      </c>
      <c r="G2385" s="93">
        <v>18.239999999999998</v>
      </c>
      <c r="H2385" s="93">
        <v>317.02</v>
      </c>
      <c r="I2385" s="88">
        <f>VLOOKUP(D2385,'MHO-Analyse'!$C$2:$D$11,2,TRUE)</f>
        <v>205.2</v>
      </c>
      <c r="J2385" s="88">
        <f t="shared" si="37"/>
        <v>1.5959999999999999</v>
      </c>
    </row>
    <row r="2386" spans="1:10" x14ac:dyDescent="0.2">
      <c r="A2386" s="94">
        <v>8401143</v>
      </c>
      <c r="B2386" s="93" t="s">
        <v>2333</v>
      </c>
      <c r="C2386" s="144">
        <v>28</v>
      </c>
      <c r="D2386" s="93" t="s">
        <v>20</v>
      </c>
      <c r="E2386" s="93" t="s">
        <v>65</v>
      </c>
      <c r="F2386" s="93">
        <v>164.57</v>
      </c>
      <c r="G2386" s="93">
        <v>20.76</v>
      </c>
      <c r="H2386" s="93">
        <v>724.77</v>
      </c>
      <c r="I2386" s="88">
        <f>VLOOKUP(D2386,'MHO-Analyse'!$C$2:$D$11,2,TRUE)</f>
        <v>190</v>
      </c>
      <c r="J2386" s="88">
        <f t="shared" si="37"/>
        <v>1.4777777777777779</v>
      </c>
    </row>
    <row r="2387" spans="1:10" x14ac:dyDescent="0.2">
      <c r="A2387" s="94">
        <v>8411633</v>
      </c>
      <c r="B2387" s="93" t="s">
        <v>2334</v>
      </c>
      <c r="C2387" s="144">
        <v>28</v>
      </c>
      <c r="D2387" s="93" t="s">
        <v>16</v>
      </c>
      <c r="E2387" s="93" t="s">
        <v>65</v>
      </c>
      <c r="F2387" s="93">
        <v>67.41</v>
      </c>
      <c r="G2387" s="93">
        <v>3.15</v>
      </c>
      <c r="H2387" s="93">
        <v>1667.01</v>
      </c>
      <c r="I2387" s="88">
        <f>VLOOKUP(D2387,'MHO-Analyse'!$C$2:$D$11,2,TRUE)</f>
        <v>304</v>
      </c>
      <c r="J2387" s="88">
        <f t="shared" si="37"/>
        <v>2.3644444444444446</v>
      </c>
    </row>
    <row r="2388" spans="1:10" x14ac:dyDescent="0.2">
      <c r="A2388" s="94">
        <v>9723037</v>
      </c>
      <c r="B2388" s="93" t="s">
        <v>2335</v>
      </c>
      <c r="C2388" s="144">
        <v>28</v>
      </c>
      <c r="D2388" s="93" t="s">
        <v>16</v>
      </c>
      <c r="E2388" s="93" t="s">
        <v>65</v>
      </c>
      <c r="F2388" s="93">
        <v>22</v>
      </c>
      <c r="G2388" s="93">
        <v>1</v>
      </c>
      <c r="H2388" s="93">
        <v>314.87</v>
      </c>
      <c r="I2388" s="88">
        <f>VLOOKUP(D2388,'MHO-Analyse'!$C$2:$D$11,2,TRUE)</f>
        <v>304</v>
      </c>
      <c r="J2388" s="88">
        <f t="shared" si="37"/>
        <v>2.3644444444444446</v>
      </c>
    </row>
    <row r="2389" spans="1:10" x14ac:dyDescent="0.2">
      <c r="A2389" s="94">
        <v>9723541</v>
      </c>
      <c r="B2389" s="93" t="s">
        <v>2336</v>
      </c>
      <c r="C2389" s="144">
        <v>28</v>
      </c>
      <c r="D2389" s="93" t="s">
        <v>16</v>
      </c>
      <c r="E2389" s="93" t="s">
        <v>59</v>
      </c>
      <c r="F2389" s="93">
        <v>7.2</v>
      </c>
      <c r="G2389" s="93">
        <v>15.4</v>
      </c>
      <c r="H2389" s="93">
        <v>362.63</v>
      </c>
      <c r="I2389" s="88">
        <f>VLOOKUP(D2389,'MHO-Analyse'!$C$2:$D$11,2,TRUE)</f>
        <v>304</v>
      </c>
      <c r="J2389" s="88">
        <f t="shared" si="37"/>
        <v>2.3644444444444446</v>
      </c>
    </row>
    <row r="2390" spans="1:10" x14ac:dyDescent="0.2">
      <c r="A2390" s="94">
        <v>9821311</v>
      </c>
      <c r="B2390" s="93" t="s">
        <v>2337</v>
      </c>
      <c r="C2390" s="144">
        <v>28</v>
      </c>
      <c r="D2390" s="93" t="s">
        <v>16</v>
      </c>
      <c r="E2390" s="93" t="s">
        <v>65</v>
      </c>
      <c r="F2390" s="93">
        <v>71.150000000000006</v>
      </c>
      <c r="G2390" s="93">
        <v>5.3</v>
      </c>
      <c r="H2390" s="93">
        <v>1086.31</v>
      </c>
      <c r="I2390" s="88">
        <f>VLOOKUP(D2390,'MHO-Analyse'!$C$2:$D$11,2,TRUE)</f>
        <v>304</v>
      </c>
      <c r="J2390" s="88">
        <f t="shared" si="37"/>
        <v>2.3644444444444446</v>
      </c>
    </row>
    <row r="2391" spans="1:10" x14ac:dyDescent="0.2">
      <c r="A2391" s="94">
        <v>1150977</v>
      </c>
      <c r="B2391" s="93" t="s">
        <v>2338</v>
      </c>
      <c r="C2391" s="144">
        <v>27</v>
      </c>
      <c r="D2391" s="93" t="s">
        <v>79</v>
      </c>
      <c r="E2391" s="93" t="s">
        <v>65</v>
      </c>
      <c r="F2391" s="93">
        <v>2.1800000000000002</v>
      </c>
      <c r="G2391" s="93">
        <v>2.16</v>
      </c>
      <c r="H2391" s="93">
        <v>48.23</v>
      </c>
      <c r="I2391" s="88">
        <f>VLOOKUP(D2391,'MHO-Analyse'!$C$2:$D$11,2,TRUE)</f>
        <v>380</v>
      </c>
      <c r="J2391" s="88">
        <f t="shared" si="37"/>
        <v>2.85</v>
      </c>
    </row>
    <row r="2392" spans="1:10" x14ac:dyDescent="0.2">
      <c r="A2392" s="94">
        <v>1251219</v>
      </c>
      <c r="B2392" s="93" t="s">
        <v>2339</v>
      </c>
      <c r="C2392" s="144">
        <v>27</v>
      </c>
      <c r="D2392" s="93" t="s">
        <v>79</v>
      </c>
      <c r="E2392" s="93" t="s">
        <v>65</v>
      </c>
      <c r="F2392" s="93">
        <v>1.28</v>
      </c>
      <c r="G2392" s="93">
        <v>5.0599999999999996</v>
      </c>
      <c r="H2392" s="93">
        <v>103.7</v>
      </c>
      <c r="I2392" s="88">
        <f>VLOOKUP(D2392,'MHO-Analyse'!$C$2:$D$11,2,TRUE)</f>
        <v>380</v>
      </c>
      <c r="J2392" s="88">
        <f t="shared" si="37"/>
        <v>2.85</v>
      </c>
    </row>
    <row r="2393" spans="1:10" x14ac:dyDescent="0.2">
      <c r="A2393" s="94">
        <v>1257554</v>
      </c>
      <c r="B2393" s="93" t="s">
        <v>2340</v>
      </c>
      <c r="C2393" s="144">
        <v>27</v>
      </c>
      <c r="D2393" s="93" t="s">
        <v>79</v>
      </c>
      <c r="E2393" s="93" t="s">
        <v>65</v>
      </c>
      <c r="F2393" s="93">
        <v>0.45</v>
      </c>
      <c r="G2393" s="93">
        <v>3.4</v>
      </c>
      <c r="H2393" s="93">
        <v>52.37</v>
      </c>
      <c r="I2393" s="88">
        <f>VLOOKUP(D2393,'MHO-Analyse'!$C$2:$D$11,2,TRUE)</f>
        <v>380</v>
      </c>
      <c r="J2393" s="88">
        <f t="shared" si="37"/>
        <v>2.85</v>
      </c>
    </row>
    <row r="2394" spans="1:10" x14ac:dyDescent="0.2">
      <c r="A2394" s="94">
        <v>2042813</v>
      </c>
      <c r="B2394" s="93" t="s">
        <v>2341</v>
      </c>
      <c r="C2394" s="144">
        <v>27</v>
      </c>
      <c r="D2394" s="93" t="s">
        <v>16</v>
      </c>
      <c r="E2394" s="93" t="s">
        <v>59</v>
      </c>
      <c r="F2394" s="93">
        <v>49.17</v>
      </c>
      <c r="G2394" s="93">
        <v>31.5</v>
      </c>
      <c r="H2394" s="93">
        <v>2255.2199999999998</v>
      </c>
      <c r="I2394" s="88">
        <f>VLOOKUP(D2394,'MHO-Analyse'!$C$2:$D$11,2,TRUE)</f>
        <v>304</v>
      </c>
      <c r="J2394" s="88">
        <f t="shared" si="37"/>
        <v>2.2799999999999998</v>
      </c>
    </row>
    <row r="2395" spans="1:10" x14ac:dyDescent="0.2">
      <c r="A2395" s="94">
        <v>2096726</v>
      </c>
      <c r="B2395" s="93" t="s">
        <v>2342</v>
      </c>
      <c r="C2395" s="144">
        <v>27</v>
      </c>
      <c r="D2395" s="93" t="s">
        <v>16</v>
      </c>
      <c r="E2395" s="93" t="s">
        <v>32</v>
      </c>
      <c r="F2395" s="93">
        <v>18.5</v>
      </c>
      <c r="G2395" s="93">
        <v>15.14</v>
      </c>
      <c r="H2395" s="93">
        <v>2834.3</v>
      </c>
      <c r="I2395" s="88">
        <f>VLOOKUP(D2395,'MHO-Analyse'!$C$2:$D$11,2,TRUE)</f>
        <v>304</v>
      </c>
      <c r="J2395" s="88">
        <f t="shared" si="37"/>
        <v>2.2799999999999998</v>
      </c>
    </row>
    <row r="2396" spans="1:10" x14ac:dyDescent="0.2">
      <c r="A2396" s="94">
        <v>2170023</v>
      </c>
      <c r="B2396" s="93" t="s">
        <v>2343</v>
      </c>
      <c r="C2396" s="144">
        <v>27</v>
      </c>
      <c r="D2396" s="93" t="s">
        <v>41</v>
      </c>
      <c r="E2396" s="93" t="s">
        <v>59</v>
      </c>
      <c r="F2396" s="93">
        <v>12.88</v>
      </c>
      <c r="G2396" s="93">
        <v>2.88</v>
      </c>
      <c r="H2396" s="93">
        <v>345.44</v>
      </c>
      <c r="I2396" s="88">
        <f>VLOOKUP(D2396,'MHO-Analyse'!$C$2:$D$11,2,TRUE)</f>
        <v>205.2</v>
      </c>
      <c r="J2396" s="88">
        <f t="shared" si="37"/>
        <v>1.5389999999999999</v>
      </c>
    </row>
    <row r="2397" spans="1:10" x14ac:dyDescent="0.2">
      <c r="A2397" s="94">
        <v>2392305</v>
      </c>
      <c r="B2397" s="93" t="s">
        <v>2344</v>
      </c>
      <c r="C2397" s="144">
        <v>27</v>
      </c>
      <c r="D2397" s="93" t="s">
        <v>16</v>
      </c>
      <c r="E2397" s="93" t="s">
        <v>59</v>
      </c>
      <c r="F2397" s="93">
        <v>1.08</v>
      </c>
      <c r="G2397" s="93">
        <v>0.12</v>
      </c>
      <c r="H2397" s="93">
        <v>5.89</v>
      </c>
      <c r="I2397" s="88">
        <f>VLOOKUP(D2397,'MHO-Analyse'!$C$2:$D$11,2,TRUE)</f>
        <v>304</v>
      </c>
      <c r="J2397" s="88">
        <f t="shared" si="37"/>
        <v>2.2799999999999998</v>
      </c>
    </row>
    <row r="2398" spans="1:10" x14ac:dyDescent="0.2">
      <c r="A2398" s="94">
        <v>2472045</v>
      </c>
      <c r="B2398" s="93" t="s">
        <v>2345</v>
      </c>
      <c r="C2398" s="144">
        <v>27</v>
      </c>
      <c r="D2398" s="93" t="s">
        <v>20</v>
      </c>
      <c r="E2398" s="93" t="s">
        <v>65</v>
      </c>
      <c r="F2398" s="93">
        <v>1.39</v>
      </c>
      <c r="G2398" s="93">
        <v>0.35</v>
      </c>
      <c r="H2398" s="93">
        <v>21.24</v>
      </c>
      <c r="I2398" s="88">
        <f>VLOOKUP(D2398,'MHO-Analyse'!$C$2:$D$11,2,TRUE)</f>
        <v>190</v>
      </c>
      <c r="J2398" s="88">
        <f t="shared" si="37"/>
        <v>1.425</v>
      </c>
    </row>
    <row r="2399" spans="1:10" x14ac:dyDescent="0.2">
      <c r="A2399" s="94">
        <v>3025677</v>
      </c>
      <c r="B2399" s="93" t="s">
        <v>2346</v>
      </c>
      <c r="C2399" s="144">
        <v>27</v>
      </c>
      <c r="D2399" s="93" t="s">
        <v>9</v>
      </c>
      <c r="E2399" s="93" t="s">
        <v>59</v>
      </c>
      <c r="F2399" s="93">
        <v>40</v>
      </c>
      <c r="G2399" s="93">
        <v>36</v>
      </c>
      <c r="H2399" s="93">
        <v>1602.73</v>
      </c>
      <c r="I2399" s="88">
        <f>VLOOKUP(D2399,'MHO-Analyse'!$C$2:$D$11,2,TRUE)</f>
        <v>380</v>
      </c>
      <c r="J2399" s="88">
        <f t="shared" si="37"/>
        <v>2.85</v>
      </c>
    </row>
    <row r="2400" spans="1:10" x14ac:dyDescent="0.2">
      <c r="A2400" s="94">
        <v>3222732</v>
      </c>
      <c r="B2400" s="93" t="s">
        <v>2257</v>
      </c>
      <c r="C2400" s="144">
        <v>27</v>
      </c>
      <c r="D2400" s="93" t="s">
        <v>41</v>
      </c>
      <c r="E2400" s="93" t="s">
        <v>59</v>
      </c>
      <c r="F2400" s="93">
        <v>150.5</v>
      </c>
      <c r="G2400" s="93">
        <v>4.16</v>
      </c>
      <c r="H2400" s="93">
        <v>1596.22</v>
      </c>
      <c r="I2400" s="88">
        <f>VLOOKUP(D2400,'MHO-Analyse'!$C$2:$D$11,2,TRUE)</f>
        <v>205.2</v>
      </c>
      <c r="J2400" s="88">
        <f t="shared" si="37"/>
        <v>1.5389999999999999</v>
      </c>
    </row>
    <row r="2401" spans="1:10" x14ac:dyDescent="0.2">
      <c r="A2401" s="94">
        <v>3300158</v>
      </c>
      <c r="B2401" s="93" t="s">
        <v>2347</v>
      </c>
      <c r="C2401" s="144">
        <v>27</v>
      </c>
      <c r="D2401" s="93" t="s">
        <v>16</v>
      </c>
      <c r="E2401" s="93" t="s">
        <v>65</v>
      </c>
      <c r="F2401" s="93">
        <v>6.53</v>
      </c>
      <c r="G2401" s="93">
        <v>1.1000000000000001</v>
      </c>
      <c r="H2401" s="93">
        <v>184.19</v>
      </c>
      <c r="I2401" s="88">
        <f>VLOOKUP(D2401,'MHO-Analyse'!$C$2:$D$11,2,TRUE)</f>
        <v>304</v>
      </c>
      <c r="J2401" s="88">
        <f t="shared" si="37"/>
        <v>2.2799999999999998</v>
      </c>
    </row>
    <row r="2402" spans="1:10" x14ac:dyDescent="0.2">
      <c r="A2402" s="94">
        <v>3535742</v>
      </c>
      <c r="B2402" s="93" t="s">
        <v>2348</v>
      </c>
      <c r="C2402" s="144">
        <v>27</v>
      </c>
      <c r="D2402" s="93" t="s">
        <v>16</v>
      </c>
      <c r="E2402" s="93" t="s">
        <v>59</v>
      </c>
      <c r="F2402" s="93">
        <v>6.06</v>
      </c>
      <c r="G2402" s="93">
        <v>4.46</v>
      </c>
      <c r="H2402" s="93">
        <v>119.75</v>
      </c>
      <c r="I2402" s="88">
        <f>VLOOKUP(D2402,'MHO-Analyse'!$C$2:$D$11,2,TRUE)</f>
        <v>304</v>
      </c>
      <c r="J2402" s="88">
        <f t="shared" si="37"/>
        <v>2.2799999999999998</v>
      </c>
    </row>
    <row r="2403" spans="1:10" x14ac:dyDescent="0.2">
      <c r="A2403" s="94">
        <v>5527965</v>
      </c>
      <c r="B2403" s="93" t="s">
        <v>2349</v>
      </c>
      <c r="C2403" s="144">
        <v>27</v>
      </c>
      <c r="D2403" s="93" t="s">
        <v>16</v>
      </c>
      <c r="E2403" s="93" t="s">
        <v>59</v>
      </c>
      <c r="F2403" s="93">
        <v>1.62</v>
      </c>
      <c r="G2403" s="93">
        <v>6</v>
      </c>
      <c r="H2403" s="93">
        <v>423.57</v>
      </c>
      <c r="I2403" s="88">
        <f>VLOOKUP(D2403,'MHO-Analyse'!$C$2:$D$11,2,TRUE)</f>
        <v>304</v>
      </c>
      <c r="J2403" s="88">
        <f t="shared" si="37"/>
        <v>2.2799999999999998</v>
      </c>
    </row>
    <row r="2404" spans="1:10" x14ac:dyDescent="0.2">
      <c r="A2404" s="94">
        <v>5567903</v>
      </c>
      <c r="B2404" s="93" t="s">
        <v>2350</v>
      </c>
      <c r="C2404" s="144">
        <v>27</v>
      </c>
      <c r="D2404" s="93" t="s">
        <v>79</v>
      </c>
      <c r="E2404" s="93" t="s">
        <v>59</v>
      </c>
      <c r="F2404" s="93">
        <v>4.5999999999999996</v>
      </c>
      <c r="G2404" s="93">
        <v>4.9000000000000004</v>
      </c>
      <c r="H2404" s="93">
        <v>994.81</v>
      </c>
      <c r="I2404" s="88">
        <f>VLOOKUP(D2404,'MHO-Analyse'!$C$2:$D$11,2,TRUE)</f>
        <v>380</v>
      </c>
      <c r="J2404" s="88">
        <f t="shared" si="37"/>
        <v>2.85</v>
      </c>
    </row>
    <row r="2405" spans="1:10" x14ac:dyDescent="0.2">
      <c r="A2405" s="94">
        <v>6175391</v>
      </c>
      <c r="B2405" s="93" t="s">
        <v>2351</v>
      </c>
      <c r="C2405" s="144">
        <v>27</v>
      </c>
      <c r="D2405" s="93" t="s">
        <v>20</v>
      </c>
      <c r="E2405" s="93" t="s">
        <v>59</v>
      </c>
      <c r="F2405" s="93">
        <v>45</v>
      </c>
      <c r="G2405" s="93">
        <v>3.8</v>
      </c>
      <c r="H2405" s="93">
        <v>2253.63</v>
      </c>
      <c r="I2405" s="88">
        <f>VLOOKUP(D2405,'MHO-Analyse'!$C$2:$D$11,2,TRUE)</f>
        <v>190</v>
      </c>
      <c r="J2405" s="88">
        <f t="shared" si="37"/>
        <v>1.425</v>
      </c>
    </row>
    <row r="2406" spans="1:10" x14ac:dyDescent="0.2">
      <c r="A2406" s="94">
        <v>7080037</v>
      </c>
      <c r="B2406" s="93" t="s">
        <v>2352</v>
      </c>
      <c r="C2406" s="144">
        <v>27</v>
      </c>
      <c r="D2406" s="93" t="s">
        <v>16</v>
      </c>
      <c r="E2406" s="93" t="s">
        <v>65</v>
      </c>
      <c r="F2406" s="93">
        <v>57.04</v>
      </c>
      <c r="G2406" s="93">
        <v>10.83</v>
      </c>
      <c r="H2406" s="93">
        <v>477.29</v>
      </c>
      <c r="I2406" s="88">
        <f>VLOOKUP(D2406,'MHO-Analyse'!$C$2:$D$11,2,TRUE)</f>
        <v>304</v>
      </c>
      <c r="J2406" s="88">
        <f t="shared" si="37"/>
        <v>2.2799999999999998</v>
      </c>
    </row>
    <row r="2407" spans="1:10" x14ac:dyDescent="0.2">
      <c r="A2407" s="94">
        <v>7081633</v>
      </c>
      <c r="B2407" s="93" t="s">
        <v>2353</v>
      </c>
      <c r="C2407" s="144">
        <v>27</v>
      </c>
      <c r="D2407" s="93" t="s">
        <v>16</v>
      </c>
      <c r="E2407" s="93" t="s">
        <v>65</v>
      </c>
      <c r="F2407" s="93">
        <v>8.1999999999999993</v>
      </c>
      <c r="G2407" s="93">
        <v>1.88</v>
      </c>
      <c r="H2407" s="93">
        <v>171.15</v>
      </c>
      <c r="I2407" s="88">
        <f>VLOOKUP(D2407,'MHO-Analyse'!$C$2:$D$11,2,TRUE)</f>
        <v>304</v>
      </c>
      <c r="J2407" s="88">
        <f t="shared" si="37"/>
        <v>2.2799999999999998</v>
      </c>
    </row>
    <row r="2408" spans="1:10" x14ac:dyDescent="0.2">
      <c r="A2408" s="94">
        <v>8201507</v>
      </c>
      <c r="B2408" s="93" t="s">
        <v>2354</v>
      </c>
      <c r="C2408" s="144">
        <v>27</v>
      </c>
      <c r="D2408" s="93" t="s">
        <v>20</v>
      </c>
      <c r="E2408" s="93" t="s">
        <v>65</v>
      </c>
      <c r="F2408" s="93">
        <v>37.200000000000003</v>
      </c>
      <c r="G2408" s="93">
        <v>4.42</v>
      </c>
      <c r="H2408" s="93">
        <v>947.15</v>
      </c>
      <c r="I2408" s="88">
        <f>VLOOKUP(D2408,'MHO-Analyse'!$C$2:$D$11,2,TRUE)</f>
        <v>190</v>
      </c>
      <c r="J2408" s="88">
        <f t="shared" si="37"/>
        <v>1.425</v>
      </c>
    </row>
    <row r="2409" spans="1:10" x14ac:dyDescent="0.2">
      <c r="A2409" s="94">
        <v>8356029</v>
      </c>
      <c r="B2409" s="93" t="s">
        <v>2355</v>
      </c>
      <c r="C2409" s="144">
        <v>27</v>
      </c>
      <c r="D2409" s="93" t="s">
        <v>20</v>
      </c>
      <c r="E2409" s="93" t="s">
        <v>65</v>
      </c>
      <c r="F2409" s="93">
        <v>11</v>
      </c>
      <c r="G2409" s="93">
        <v>1</v>
      </c>
      <c r="H2409" s="93">
        <v>517.49</v>
      </c>
      <c r="I2409" s="88">
        <f>VLOOKUP(D2409,'MHO-Analyse'!$C$2:$D$11,2,TRUE)</f>
        <v>190</v>
      </c>
      <c r="J2409" s="88">
        <f t="shared" si="37"/>
        <v>1.425</v>
      </c>
    </row>
    <row r="2410" spans="1:10" x14ac:dyDescent="0.2">
      <c r="A2410" s="94">
        <v>8604355</v>
      </c>
      <c r="B2410" s="93" t="s">
        <v>2356</v>
      </c>
      <c r="C2410" s="144">
        <v>27</v>
      </c>
      <c r="D2410" s="93" t="s">
        <v>16</v>
      </c>
      <c r="E2410" s="93" t="s">
        <v>65</v>
      </c>
      <c r="F2410" s="93">
        <v>17.43</v>
      </c>
      <c r="G2410" s="93">
        <v>1.82</v>
      </c>
      <c r="H2410" s="93">
        <v>256.89999999999998</v>
      </c>
      <c r="I2410" s="88">
        <f>VLOOKUP(D2410,'MHO-Analyse'!$C$2:$D$11,2,TRUE)</f>
        <v>304</v>
      </c>
      <c r="J2410" s="88">
        <f t="shared" si="37"/>
        <v>2.2799999999999998</v>
      </c>
    </row>
    <row r="2411" spans="1:10" x14ac:dyDescent="0.2">
      <c r="A2411" s="94">
        <v>9041315</v>
      </c>
      <c r="B2411" s="93" t="s">
        <v>2357</v>
      </c>
      <c r="C2411" s="144">
        <v>27</v>
      </c>
      <c r="D2411" s="93" t="s">
        <v>20</v>
      </c>
      <c r="E2411" s="93" t="s">
        <v>59</v>
      </c>
      <c r="F2411" s="93">
        <v>11.31</v>
      </c>
      <c r="G2411" s="93">
        <v>7</v>
      </c>
      <c r="H2411" s="93">
        <v>8321.15</v>
      </c>
      <c r="I2411" s="88">
        <f>VLOOKUP(D2411,'MHO-Analyse'!$C$2:$D$11,2,TRUE)</f>
        <v>190</v>
      </c>
      <c r="J2411" s="88">
        <f t="shared" si="37"/>
        <v>1.425</v>
      </c>
    </row>
    <row r="2412" spans="1:10" x14ac:dyDescent="0.2">
      <c r="A2412" s="94">
        <v>9215633</v>
      </c>
      <c r="B2412" s="93" t="s">
        <v>2358</v>
      </c>
      <c r="C2412" s="144">
        <v>27</v>
      </c>
      <c r="D2412" s="93" t="s">
        <v>20</v>
      </c>
      <c r="E2412" s="93" t="s">
        <v>59</v>
      </c>
      <c r="F2412" s="93">
        <v>94.57</v>
      </c>
      <c r="G2412" s="93">
        <v>39.56</v>
      </c>
      <c r="H2412" s="93">
        <v>4747.04</v>
      </c>
      <c r="I2412" s="88">
        <f>VLOOKUP(D2412,'MHO-Analyse'!$C$2:$D$11,2,TRUE)</f>
        <v>190</v>
      </c>
      <c r="J2412" s="88">
        <f t="shared" si="37"/>
        <v>1.425</v>
      </c>
    </row>
    <row r="2413" spans="1:10" x14ac:dyDescent="0.2">
      <c r="A2413" s="94">
        <v>9290336</v>
      </c>
      <c r="B2413" s="93" t="s">
        <v>2359</v>
      </c>
      <c r="C2413" s="144">
        <v>27</v>
      </c>
      <c r="D2413" s="93" t="s">
        <v>16</v>
      </c>
      <c r="E2413" s="93" t="s">
        <v>65</v>
      </c>
      <c r="F2413" s="93">
        <v>0.21</v>
      </c>
      <c r="G2413" s="93">
        <v>4</v>
      </c>
      <c r="H2413" s="93">
        <v>9.25</v>
      </c>
      <c r="I2413" s="88">
        <f>VLOOKUP(D2413,'MHO-Analyse'!$C$2:$D$11,2,TRUE)</f>
        <v>304</v>
      </c>
      <c r="J2413" s="88">
        <f t="shared" si="37"/>
        <v>2.2799999999999998</v>
      </c>
    </row>
    <row r="2414" spans="1:10" x14ac:dyDescent="0.2">
      <c r="A2414" s="94">
        <v>9818355</v>
      </c>
      <c r="B2414" s="93" t="s">
        <v>2360</v>
      </c>
      <c r="C2414" s="144">
        <v>27</v>
      </c>
      <c r="D2414" s="93" t="s">
        <v>79</v>
      </c>
      <c r="E2414" s="93" t="s">
        <v>59</v>
      </c>
      <c r="F2414" s="93">
        <v>3</v>
      </c>
      <c r="G2414" s="93">
        <v>5.0999999999999996</v>
      </c>
      <c r="H2414" s="93">
        <v>826.21</v>
      </c>
      <c r="I2414" s="88">
        <f>VLOOKUP(D2414,'MHO-Analyse'!$C$2:$D$11,2,TRUE)</f>
        <v>380</v>
      </c>
      <c r="J2414" s="88">
        <f t="shared" si="37"/>
        <v>2.85</v>
      </c>
    </row>
    <row r="2415" spans="1:10" x14ac:dyDescent="0.2">
      <c r="A2415" s="94">
        <v>9821303</v>
      </c>
      <c r="B2415" s="93" t="s">
        <v>2361</v>
      </c>
      <c r="C2415" s="144">
        <v>27</v>
      </c>
      <c r="D2415" s="93" t="s">
        <v>16</v>
      </c>
      <c r="E2415" s="93" t="s">
        <v>65</v>
      </c>
      <c r="F2415" s="93">
        <v>23.93</v>
      </c>
      <c r="G2415" s="93">
        <v>1.9</v>
      </c>
      <c r="H2415" s="93">
        <v>360.74</v>
      </c>
      <c r="I2415" s="88">
        <f>VLOOKUP(D2415,'MHO-Analyse'!$C$2:$D$11,2,TRUE)</f>
        <v>304</v>
      </c>
      <c r="J2415" s="88">
        <f t="shared" si="37"/>
        <v>2.2799999999999998</v>
      </c>
    </row>
    <row r="2416" spans="1:10" x14ac:dyDescent="0.2">
      <c r="A2416" s="94">
        <v>9842507</v>
      </c>
      <c r="B2416" s="93" t="s">
        <v>2362</v>
      </c>
      <c r="C2416" s="144">
        <v>27</v>
      </c>
      <c r="D2416" s="93" t="s">
        <v>16</v>
      </c>
      <c r="E2416" s="93" t="s">
        <v>65</v>
      </c>
      <c r="F2416" s="93">
        <v>10</v>
      </c>
      <c r="G2416" s="93">
        <v>1.26</v>
      </c>
      <c r="H2416" s="93">
        <v>150.29</v>
      </c>
      <c r="I2416" s="88">
        <f>VLOOKUP(D2416,'MHO-Analyse'!$C$2:$D$11,2,TRUE)</f>
        <v>304</v>
      </c>
      <c r="J2416" s="88">
        <f t="shared" si="37"/>
        <v>2.2799999999999998</v>
      </c>
    </row>
    <row r="2417" spans="1:10" x14ac:dyDescent="0.2">
      <c r="A2417" s="94">
        <v>1212008</v>
      </c>
      <c r="B2417" s="93" t="s">
        <v>2363</v>
      </c>
      <c r="C2417" s="144">
        <v>26</v>
      </c>
      <c r="D2417" s="93" t="s">
        <v>79</v>
      </c>
      <c r="E2417" s="93" t="s">
        <v>65</v>
      </c>
      <c r="F2417" s="93">
        <v>0.22</v>
      </c>
      <c r="G2417" s="93">
        <v>0.28000000000000003</v>
      </c>
      <c r="H2417" s="93">
        <v>24.81</v>
      </c>
      <c r="I2417" s="88">
        <f>VLOOKUP(D2417,'MHO-Analyse'!$C$2:$D$11,2,TRUE)</f>
        <v>380</v>
      </c>
      <c r="J2417" s="88">
        <f t="shared" si="37"/>
        <v>2.7444444444444445</v>
      </c>
    </row>
    <row r="2418" spans="1:10" x14ac:dyDescent="0.2">
      <c r="A2418" s="94">
        <v>1214311</v>
      </c>
      <c r="B2418" s="93" t="s">
        <v>2364</v>
      </c>
      <c r="C2418" s="144">
        <v>26</v>
      </c>
      <c r="D2418" s="93" t="s">
        <v>79</v>
      </c>
      <c r="E2418" s="93" t="s">
        <v>65</v>
      </c>
      <c r="F2418" s="93">
        <v>0.56999999999999995</v>
      </c>
      <c r="G2418" s="93">
        <v>0.6</v>
      </c>
      <c r="H2418" s="93">
        <v>33.4</v>
      </c>
      <c r="I2418" s="88">
        <f>VLOOKUP(D2418,'MHO-Analyse'!$C$2:$D$11,2,TRUE)</f>
        <v>380</v>
      </c>
      <c r="J2418" s="88">
        <f t="shared" si="37"/>
        <v>2.7444444444444445</v>
      </c>
    </row>
    <row r="2419" spans="1:10" x14ac:dyDescent="0.2">
      <c r="A2419" s="94">
        <v>1252674</v>
      </c>
      <c r="B2419" s="93" t="s">
        <v>2365</v>
      </c>
      <c r="C2419" s="144">
        <v>26</v>
      </c>
      <c r="D2419" s="93" t="s">
        <v>79</v>
      </c>
      <c r="E2419" s="93" t="s">
        <v>65</v>
      </c>
      <c r="F2419" s="93">
        <v>1.07</v>
      </c>
      <c r="G2419" s="93">
        <v>2.6</v>
      </c>
      <c r="H2419" s="93">
        <v>41.5</v>
      </c>
      <c r="I2419" s="88">
        <f>VLOOKUP(D2419,'MHO-Analyse'!$C$2:$D$11,2,TRUE)</f>
        <v>380</v>
      </c>
      <c r="J2419" s="88">
        <f t="shared" si="37"/>
        <v>2.7444444444444445</v>
      </c>
    </row>
    <row r="2420" spans="1:10" x14ac:dyDescent="0.2">
      <c r="A2420" s="94">
        <v>1254629</v>
      </c>
      <c r="B2420" s="93" t="s">
        <v>2366</v>
      </c>
      <c r="C2420" s="144">
        <v>26</v>
      </c>
      <c r="D2420" s="93" t="s">
        <v>79</v>
      </c>
      <c r="E2420" s="93" t="s">
        <v>65</v>
      </c>
      <c r="F2420" s="93">
        <v>0.09</v>
      </c>
      <c r="G2420" s="93">
        <v>0.6</v>
      </c>
      <c r="H2420" s="93">
        <v>6.9</v>
      </c>
      <c r="I2420" s="88">
        <f>VLOOKUP(D2420,'MHO-Analyse'!$C$2:$D$11,2,TRUE)</f>
        <v>380</v>
      </c>
      <c r="J2420" s="88">
        <f t="shared" si="37"/>
        <v>2.7444444444444445</v>
      </c>
    </row>
    <row r="2421" spans="1:10" x14ac:dyDescent="0.2">
      <c r="A2421" s="94">
        <v>1254749</v>
      </c>
      <c r="B2421" s="93" t="s">
        <v>2367</v>
      </c>
      <c r="C2421" s="144">
        <v>26</v>
      </c>
      <c r="D2421" s="93" t="s">
        <v>16</v>
      </c>
      <c r="E2421" s="93" t="s">
        <v>32</v>
      </c>
      <c r="F2421" s="93">
        <v>8.49</v>
      </c>
      <c r="G2421" s="93">
        <v>29.38</v>
      </c>
      <c r="H2421" s="93">
        <v>333.36</v>
      </c>
      <c r="I2421" s="88">
        <f>VLOOKUP(D2421,'MHO-Analyse'!$C$2:$D$11,2,TRUE)</f>
        <v>304</v>
      </c>
      <c r="J2421" s="88">
        <f t="shared" si="37"/>
        <v>2.1955555555555555</v>
      </c>
    </row>
    <row r="2422" spans="1:10" x14ac:dyDescent="0.2">
      <c r="A2422" s="94">
        <v>2006729</v>
      </c>
      <c r="B2422" s="93" t="s">
        <v>2368</v>
      </c>
      <c r="C2422" s="144">
        <v>26</v>
      </c>
      <c r="D2422" s="93" t="s">
        <v>12</v>
      </c>
      <c r="E2422" s="93" t="s">
        <v>59</v>
      </c>
      <c r="F2422" s="93">
        <v>2.95</v>
      </c>
      <c r="G2422" s="93">
        <v>3.4</v>
      </c>
      <c r="H2422" s="93">
        <v>247.97</v>
      </c>
      <c r="I2422" s="88">
        <f>VLOOKUP(D2422,'MHO-Analyse'!$C$2:$D$11,2,TRUE)</f>
        <v>254.6</v>
      </c>
      <c r="J2422" s="88">
        <f t="shared" si="37"/>
        <v>1.8387777777777776</v>
      </c>
    </row>
    <row r="2423" spans="1:10" x14ac:dyDescent="0.2">
      <c r="A2423" s="94">
        <v>2041809</v>
      </c>
      <c r="B2423" s="93" t="s">
        <v>2369</v>
      </c>
      <c r="C2423" s="144">
        <v>26</v>
      </c>
      <c r="D2423" s="93" t="s">
        <v>16</v>
      </c>
      <c r="E2423" s="93" t="s">
        <v>65</v>
      </c>
      <c r="F2423" s="93">
        <v>29.81</v>
      </c>
      <c r="G2423" s="93">
        <v>26</v>
      </c>
      <c r="H2423" s="93">
        <v>1899.25</v>
      </c>
      <c r="I2423" s="88">
        <f>VLOOKUP(D2423,'MHO-Analyse'!$C$2:$D$11,2,TRUE)</f>
        <v>304</v>
      </c>
      <c r="J2423" s="88">
        <f t="shared" si="37"/>
        <v>2.1955555555555555</v>
      </c>
    </row>
    <row r="2424" spans="1:10" x14ac:dyDescent="0.2">
      <c r="A2424" s="94">
        <v>2044273</v>
      </c>
      <c r="B2424" s="93" t="s">
        <v>2370</v>
      </c>
      <c r="C2424" s="144">
        <v>26</v>
      </c>
      <c r="D2424" s="93" t="s">
        <v>16</v>
      </c>
      <c r="E2424" s="93" t="s">
        <v>65</v>
      </c>
      <c r="F2424" s="93">
        <v>51.64</v>
      </c>
      <c r="G2424" s="93">
        <v>25</v>
      </c>
      <c r="H2424" s="93">
        <v>1786.45</v>
      </c>
      <c r="I2424" s="88">
        <f>VLOOKUP(D2424,'MHO-Analyse'!$C$2:$D$11,2,TRUE)</f>
        <v>304</v>
      </c>
      <c r="J2424" s="88">
        <f t="shared" si="37"/>
        <v>2.1955555555555555</v>
      </c>
    </row>
    <row r="2425" spans="1:10" x14ac:dyDescent="0.2">
      <c r="A2425" s="94">
        <v>2096681</v>
      </c>
      <c r="B2425" s="93" t="s">
        <v>2371</v>
      </c>
      <c r="C2425" s="144">
        <v>26</v>
      </c>
      <c r="D2425" s="93" t="s">
        <v>16</v>
      </c>
      <c r="E2425" s="93" t="s">
        <v>59</v>
      </c>
      <c r="F2425" s="93">
        <v>36.299999999999997</v>
      </c>
      <c r="G2425" s="93">
        <v>16</v>
      </c>
      <c r="H2425" s="93">
        <v>3627.96</v>
      </c>
      <c r="I2425" s="88">
        <f>VLOOKUP(D2425,'MHO-Analyse'!$C$2:$D$11,2,TRUE)</f>
        <v>304</v>
      </c>
      <c r="J2425" s="88">
        <f t="shared" si="37"/>
        <v>2.1955555555555555</v>
      </c>
    </row>
    <row r="2426" spans="1:10" x14ac:dyDescent="0.2">
      <c r="A2426" s="94">
        <v>2104809</v>
      </c>
      <c r="B2426" s="93" t="s">
        <v>2372</v>
      </c>
      <c r="C2426" s="144">
        <v>26</v>
      </c>
      <c r="D2426" s="93" t="s">
        <v>16</v>
      </c>
      <c r="E2426" s="93" t="s">
        <v>65</v>
      </c>
      <c r="F2426" s="93">
        <v>4.2</v>
      </c>
      <c r="G2426" s="93">
        <v>0.4</v>
      </c>
      <c r="H2426" s="93">
        <v>193</v>
      </c>
      <c r="I2426" s="88">
        <f>VLOOKUP(D2426,'MHO-Analyse'!$C$2:$D$11,2,TRUE)</f>
        <v>304</v>
      </c>
      <c r="J2426" s="88">
        <f t="shared" si="37"/>
        <v>2.1955555555555555</v>
      </c>
    </row>
    <row r="2427" spans="1:10" x14ac:dyDescent="0.2">
      <c r="A2427" s="94">
        <v>2211423</v>
      </c>
      <c r="B2427" s="93" t="s">
        <v>2373</v>
      </c>
      <c r="C2427" s="144">
        <v>26</v>
      </c>
      <c r="D2427" s="93" t="s">
        <v>41</v>
      </c>
      <c r="E2427" s="93" t="s">
        <v>65</v>
      </c>
      <c r="F2427" s="93">
        <v>0.35</v>
      </c>
      <c r="G2427" s="93">
        <v>0.06</v>
      </c>
      <c r="H2427" s="93">
        <v>13.32</v>
      </c>
      <c r="I2427" s="88">
        <f>VLOOKUP(D2427,'MHO-Analyse'!$C$2:$D$11,2,TRUE)</f>
        <v>205.2</v>
      </c>
      <c r="J2427" s="88">
        <f t="shared" si="37"/>
        <v>1.482</v>
      </c>
    </row>
    <row r="2428" spans="1:10" x14ac:dyDescent="0.2">
      <c r="A2428" s="94">
        <v>2294757</v>
      </c>
      <c r="B2428" s="93" t="s">
        <v>2374</v>
      </c>
      <c r="C2428" s="144">
        <v>26</v>
      </c>
      <c r="D2428" s="93" t="s">
        <v>20</v>
      </c>
      <c r="E2428" s="93" t="s">
        <v>65</v>
      </c>
      <c r="F2428" s="93">
        <v>7.2</v>
      </c>
      <c r="G2428" s="93">
        <v>0.41</v>
      </c>
      <c r="H2428" s="93">
        <v>78.92</v>
      </c>
      <c r="I2428" s="88">
        <f>VLOOKUP(D2428,'MHO-Analyse'!$C$2:$D$11,2,TRUE)</f>
        <v>190</v>
      </c>
      <c r="J2428" s="88">
        <f t="shared" si="37"/>
        <v>1.3722222222222222</v>
      </c>
    </row>
    <row r="2429" spans="1:10" x14ac:dyDescent="0.2">
      <c r="A2429" s="94">
        <v>2354189</v>
      </c>
      <c r="B2429" s="93" t="s">
        <v>2375</v>
      </c>
      <c r="C2429" s="144">
        <v>26</v>
      </c>
      <c r="D2429" s="93" t="s">
        <v>41</v>
      </c>
      <c r="E2429" s="93" t="s">
        <v>65</v>
      </c>
      <c r="F2429" s="93">
        <v>52</v>
      </c>
      <c r="G2429" s="93">
        <v>9.36</v>
      </c>
      <c r="H2429" s="93">
        <v>1621.77</v>
      </c>
      <c r="I2429" s="88">
        <f>VLOOKUP(D2429,'MHO-Analyse'!$C$2:$D$11,2,TRUE)</f>
        <v>205.2</v>
      </c>
      <c r="J2429" s="88">
        <f t="shared" si="37"/>
        <v>1.482</v>
      </c>
    </row>
    <row r="2430" spans="1:10" x14ac:dyDescent="0.2">
      <c r="A2430" s="94">
        <v>3080401</v>
      </c>
      <c r="B2430" s="93" t="s">
        <v>2376</v>
      </c>
      <c r="C2430" s="144">
        <v>26</v>
      </c>
      <c r="D2430" s="93" t="s">
        <v>41</v>
      </c>
      <c r="E2430" s="93" t="s">
        <v>59</v>
      </c>
      <c r="F2430" s="93">
        <v>109</v>
      </c>
      <c r="G2430" s="93">
        <v>11.41</v>
      </c>
      <c r="H2430" s="93">
        <v>2343.79</v>
      </c>
      <c r="I2430" s="88">
        <f>VLOOKUP(D2430,'MHO-Analyse'!$C$2:$D$11,2,TRUE)</f>
        <v>205.2</v>
      </c>
      <c r="J2430" s="88">
        <f t="shared" si="37"/>
        <v>1.482</v>
      </c>
    </row>
    <row r="2431" spans="1:10" x14ac:dyDescent="0.2">
      <c r="A2431" s="94">
        <v>3220175</v>
      </c>
      <c r="B2431" s="93" t="s">
        <v>2377</v>
      </c>
      <c r="C2431" s="144">
        <v>26</v>
      </c>
      <c r="D2431" s="93" t="s">
        <v>16</v>
      </c>
      <c r="E2431" s="93" t="s">
        <v>65</v>
      </c>
      <c r="F2431" s="93">
        <v>50</v>
      </c>
      <c r="G2431" s="93">
        <v>4.91</v>
      </c>
      <c r="H2431" s="93">
        <v>551.13</v>
      </c>
      <c r="I2431" s="88">
        <f>VLOOKUP(D2431,'MHO-Analyse'!$C$2:$D$11,2,TRUE)</f>
        <v>304</v>
      </c>
      <c r="J2431" s="88">
        <f t="shared" si="37"/>
        <v>2.1955555555555555</v>
      </c>
    </row>
    <row r="2432" spans="1:10" x14ac:dyDescent="0.2">
      <c r="A2432" s="94">
        <v>3227667</v>
      </c>
      <c r="B2432" s="93" t="s">
        <v>2378</v>
      </c>
      <c r="C2432" s="144">
        <v>26</v>
      </c>
      <c r="D2432" s="93" t="s">
        <v>41</v>
      </c>
      <c r="E2432" s="93" t="s">
        <v>65</v>
      </c>
      <c r="F2432" s="93">
        <v>249.95</v>
      </c>
      <c r="G2432" s="93">
        <v>7.28</v>
      </c>
      <c r="H2432" s="93">
        <v>1192.26</v>
      </c>
      <c r="I2432" s="88">
        <f>VLOOKUP(D2432,'MHO-Analyse'!$C$2:$D$11,2,TRUE)</f>
        <v>205.2</v>
      </c>
      <c r="J2432" s="88">
        <f t="shared" si="37"/>
        <v>1.482</v>
      </c>
    </row>
    <row r="2433" spans="1:10" x14ac:dyDescent="0.2">
      <c r="A2433" s="94">
        <v>3401854</v>
      </c>
      <c r="B2433" s="93" t="s">
        <v>2379</v>
      </c>
      <c r="C2433" s="144">
        <v>26</v>
      </c>
      <c r="D2433" s="93" t="s">
        <v>20</v>
      </c>
      <c r="E2433" s="93" t="s">
        <v>65</v>
      </c>
      <c r="F2433" s="93">
        <v>32</v>
      </c>
      <c r="G2433" s="93">
        <v>0.47</v>
      </c>
      <c r="H2433" s="93">
        <v>2647.08</v>
      </c>
      <c r="I2433" s="88">
        <f>VLOOKUP(D2433,'MHO-Analyse'!$C$2:$D$11,2,TRUE)</f>
        <v>190</v>
      </c>
      <c r="J2433" s="88">
        <f t="shared" si="37"/>
        <v>1.3722222222222222</v>
      </c>
    </row>
    <row r="2434" spans="1:10" x14ac:dyDescent="0.2">
      <c r="A2434" s="94">
        <v>3521734</v>
      </c>
      <c r="B2434" s="93" t="s">
        <v>2380</v>
      </c>
      <c r="C2434" s="144">
        <v>26</v>
      </c>
      <c r="D2434" s="93" t="s">
        <v>79</v>
      </c>
      <c r="E2434" s="93" t="s">
        <v>65</v>
      </c>
      <c r="F2434" s="93">
        <v>0.35</v>
      </c>
      <c r="G2434" s="93">
        <v>0.31</v>
      </c>
      <c r="H2434" s="93">
        <v>7.06</v>
      </c>
      <c r="I2434" s="88">
        <f>VLOOKUP(D2434,'MHO-Analyse'!$C$2:$D$11,2,TRUE)</f>
        <v>380</v>
      </c>
      <c r="J2434" s="88">
        <f t="shared" ref="J2434:J2497" si="38">(C2434*I2434)/3600</f>
        <v>2.7444444444444445</v>
      </c>
    </row>
    <row r="2435" spans="1:10" x14ac:dyDescent="0.2">
      <c r="A2435" s="94">
        <v>4223548</v>
      </c>
      <c r="B2435" s="93" t="s">
        <v>2381</v>
      </c>
      <c r="C2435" s="144">
        <v>26</v>
      </c>
      <c r="D2435" s="93" t="s">
        <v>41</v>
      </c>
      <c r="E2435" s="93" t="s">
        <v>65</v>
      </c>
      <c r="F2435" s="93">
        <v>620.30999999999995</v>
      </c>
      <c r="G2435" s="93">
        <v>6.66</v>
      </c>
      <c r="H2435" s="93">
        <v>3247.1</v>
      </c>
      <c r="I2435" s="88">
        <f>VLOOKUP(D2435,'MHO-Analyse'!$C$2:$D$11,2,TRUE)</f>
        <v>205.2</v>
      </c>
      <c r="J2435" s="88">
        <f t="shared" si="38"/>
        <v>1.482</v>
      </c>
    </row>
    <row r="2436" spans="1:10" x14ac:dyDescent="0.2">
      <c r="A2436" s="94">
        <v>5083873</v>
      </c>
      <c r="B2436" s="93" t="s">
        <v>2382</v>
      </c>
      <c r="C2436" s="144">
        <v>26</v>
      </c>
      <c r="D2436" s="93" t="s">
        <v>20</v>
      </c>
      <c r="E2436" s="93" t="s">
        <v>59</v>
      </c>
      <c r="F2436" s="93">
        <v>3.06</v>
      </c>
      <c r="G2436" s="93">
        <v>0.23</v>
      </c>
      <c r="H2436" s="93">
        <v>30.3</v>
      </c>
      <c r="I2436" s="88">
        <f>VLOOKUP(D2436,'MHO-Analyse'!$C$2:$D$11,2,TRUE)</f>
        <v>190</v>
      </c>
      <c r="J2436" s="88">
        <f t="shared" si="38"/>
        <v>1.3722222222222222</v>
      </c>
    </row>
    <row r="2437" spans="1:10" x14ac:dyDescent="0.2">
      <c r="A2437" s="94">
        <v>5598547</v>
      </c>
      <c r="B2437" s="93" t="s">
        <v>2383</v>
      </c>
      <c r="C2437" s="144">
        <v>26</v>
      </c>
      <c r="D2437" s="93" t="s">
        <v>79</v>
      </c>
      <c r="E2437" s="93" t="s">
        <v>59</v>
      </c>
      <c r="F2437" s="93">
        <v>3.45</v>
      </c>
      <c r="G2437" s="93">
        <v>4.9400000000000004</v>
      </c>
      <c r="H2437" s="93">
        <v>1295.4000000000001</v>
      </c>
      <c r="I2437" s="88">
        <f>VLOOKUP(D2437,'MHO-Analyse'!$C$2:$D$11,2,TRUE)</f>
        <v>380</v>
      </c>
      <c r="J2437" s="88">
        <f t="shared" si="38"/>
        <v>2.7444444444444445</v>
      </c>
    </row>
    <row r="2438" spans="1:10" x14ac:dyDescent="0.2">
      <c r="A2438" s="94">
        <v>5600257</v>
      </c>
      <c r="B2438" s="93" t="s">
        <v>2384</v>
      </c>
      <c r="C2438" s="144">
        <v>26</v>
      </c>
      <c r="D2438" s="93" t="s">
        <v>79</v>
      </c>
      <c r="E2438" s="93" t="s">
        <v>32</v>
      </c>
      <c r="F2438" s="93">
        <v>10.3</v>
      </c>
      <c r="G2438" s="93">
        <v>23.6</v>
      </c>
      <c r="H2438" s="93">
        <v>3212.25</v>
      </c>
      <c r="I2438" s="88">
        <f>VLOOKUP(D2438,'MHO-Analyse'!$C$2:$D$11,2,TRUE)</f>
        <v>380</v>
      </c>
      <c r="J2438" s="88">
        <f t="shared" si="38"/>
        <v>2.7444444444444445</v>
      </c>
    </row>
    <row r="2439" spans="1:10" x14ac:dyDescent="0.2">
      <c r="A2439" s="94">
        <v>5807005</v>
      </c>
      <c r="B2439" s="93" t="s">
        <v>2385</v>
      </c>
      <c r="C2439" s="144">
        <v>26</v>
      </c>
      <c r="D2439" s="93" t="s">
        <v>79</v>
      </c>
      <c r="E2439" s="93" t="s">
        <v>65</v>
      </c>
      <c r="F2439" s="93">
        <v>0.31</v>
      </c>
      <c r="G2439" s="93">
        <v>0.75</v>
      </c>
      <c r="H2439" s="93">
        <v>470.59</v>
      </c>
      <c r="I2439" s="88">
        <f>VLOOKUP(D2439,'MHO-Analyse'!$C$2:$D$11,2,TRUE)</f>
        <v>380</v>
      </c>
      <c r="J2439" s="88">
        <f t="shared" si="38"/>
        <v>2.7444444444444445</v>
      </c>
    </row>
    <row r="2440" spans="1:10" x14ac:dyDescent="0.2">
      <c r="A2440" s="94">
        <v>6000237</v>
      </c>
      <c r="B2440" s="93" t="s">
        <v>2386</v>
      </c>
      <c r="C2440" s="144">
        <v>26</v>
      </c>
      <c r="D2440" s="93" t="s">
        <v>20</v>
      </c>
      <c r="E2440" s="93" t="s">
        <v>65</v>
      </c>
      <c r="F2440" s="93">
        <v>24.48</v>
      </c>
      <c r="G2440" s="93">
        <v>7.1</v>
      </c>
      <c r="H2440" s="93">
        <v>1184.69</v>
      </c>
      <c r="I2440" s="88">
        <f>VLOOKUP(D2440,'MHO-Analyse'!$C$2:$D$11,2,TRUE)</f>
        <v>190</v>
      </c>
      <c r="J2440" s="88">
        <f t="shared" si="38"/>
        <v>1.3722222222222222</v>
      </c>
    </row>
    <row r="2441" spans="1:10" x14ac:dyDescent="0.2">
      <c r="A2441" s="94">
        <v>7011611</v>
      </c>
      <c r="B2441" s="93" t="s">
        <v>2387</v>
      </c>
      <c r="C2441" s="144">
        <v>26</v>
      </c>
      <c r="D2441" s="93" t="s">
        <v>82</v>
      </c>
      <c r="E2441" s="93" t="s">
        <v>65</v>
      </c>
      <c r="F2441" s="93">
        <v>395.56</v>
      </c>
      <c r="G2441" s="93">
        <v>41.5</v>
      </c>
      <c r="H2441" s="93">
        <v>3744.46</v>
      </c>
      <c r="I2441" s="88">
        <f>VLOOKUP(D2441,'MHO-Analyse'!$C$2:$D$11,2,TRUE)</f>
        <v>228</v>
      </c>
      <c r="J2441" s="88">
        <f t="shared" si="38"/>
        <v>1.6466666666666667</v>
      </c>
    </row>
    <row r="2442" spans="1:10" x14ac:dyDescent="0.2">
      <c r="A2442" s="94">
        <v>8362052</v>
      </c>
      <c r="B2442" s="93" t="s">
        <v>2388</v>
      </c>
      <c r="C2442" s="144">
        <v>26</v>
      </c>
      <c r="D2442" s="93" t="s">
        <v>20</v>
      </c>
      <c r="E2442" s="93" t="s">
        <v>32</v>
      </c>
      <c r="F2442" s="93">
        <v>24.2</v>
      </c>
      <c r="G2442" s="93">
        <v>0.88</v>
      </c>
      <c r="H2442" s="93">
        <v>112.88</v>
      </c>
      <c r="I2442" s="88">
        <f>VLOOKUP(D2442,'MHO-Analyse'!$C$2:$D$11,2,TRUE)</f>
        <v>190</v>
      </c>
      <c r="J2442" s="88">
        <f t="shared" si="38"/>
        <v>1.3722222222222222</v>
      </c>
    </row>
    <row r="2443" spans="1:10" x14ac:dyDescent="0.2">
      <c r="A2443" s="94">
        <v>8362181</v>
      </c>
      <c r="B2443" s="93" t="s">
        <v>2389</v>
      </c>
      <c r="C2443" s="144">
        <v>26</v>
      </c>
      <c r="D2443" s="93" t="s">
        <v>20</v>
      </c>
      <c r="E2443" s="93" t="s">
        <v>59</v>
      </c>
      <c r="F2443" s="93">
        <v>115.79</v>
      </c>
      <c r="G2443" s="93">
        <v>17.18</v>
      </c>
      <c r="H2443" s="93">
        <v>2485.41</v>
      </c>
      <c r="I2443" s="88">
        <f>VLOOKUP(D2443,'MHO-Analyse'!$C$2:$D$11,2,TRUE)</f>
        <v>190</v>
      </c>
      <c r="J2443" s="88">
        <f t="shared" si="38"/>
        <v>1.3722222222222222</v>
      </c>
    </row>
    <row r="2444" spans="1:10" x14ac:dyDescent="0.2">
      <c r="A2444" s="94">
        <v>8605264</v>
      </c>
      <c r="B2444" s="93" t="s">
        <v>2390</v>
      </c>
      <c r="C2444" s="144">
        <v>26</v>
      </c>
      <c r="D2444" s="93" t="s">
        <v>79</v>
      </c>
      <c r="E2444" s="93" t="s">
        <v>65</v>
      </c>
      <c r="F2444" s="93">
        <v>5.4</v>
      </c>
      <c r="G2444" s="93">
        <v>3</v>
      </c>
      <c r="H2444" s="93">
        <v>564.02</v>
      </c>
      <c r="I2444" s="88">
        <f>VLOOKUP(D2444,'MHO-Analyse'!$C$2:$D$11,2,TRUE)</f>
        <v>380</v>
      </c>
      <c r="J2444" s="88">
        <f t="shared" si="38"/>
        <v>2.7444444444444445</v>
      </c>
    </row>
    <row r="2445" spans="1:10" x14ac:dyDescent="0.2">
      <c r="A2445" s="94">
        <v>9253183</v>
      </c>
      <c r="B2445" s="93" t="s">
        <v>2391</v>
      </c>
      <c r="C2445" s="144">
        <v>26</v>
      </c>
      <c r="D2445" s="93" t="s">
        <v>12</v>
      </c>
      <c r="E2445" s="93" t="s">
        <v>65</v>
      </c>
      <c r="F2445" s="93">
        <v>6.7</v>
      </c>
      <c r="G2445" s="93">
        <v>6.9</v>
      </c>
      <c r="H2445" s="93">
        <v>1199.1400000000001</v>
      </c>
      <c r="I2445" s="88">
        <f>VLOOKUP(D2445,'MHO-Analyse'!$C$2:$D$11,2,TRUE)</f>
        <v>254.6</v>
      </c>
      <c r="J2445" s="88">
        <f t="shared" si="38"/>
        <v>1.8387777777777776</v>
      </c>
    </row>
    <row r="2446" spans="1:10" x14ac:dyDescent="0.2">
      <c r="A2446" s="94">
        <v>9254953</v>
      </c>
      <c r="B2446" s="93" t="s">
        <v>2392</v>
      </c>
      <c r="C2446" s="144">
        <v>26</v>
      </c>
      <c r="D2446" s="93" t="s">
        <v>79</v>
      </c>
      <c r="E2446" s="93" t="s">
        <v>65</v>
      </c>
      <c r="F2446" s="93">
        <v>0.2</v>
      </c>
      <c r="G2446" s="93">
        <v>0.5</v>
      </c>
      <c r="H2446" s="93">
        <v>87.2</v>
      </c>
      <c r="I2446" s="88">
        <f>VLOOKUP(D2446,'MHO-Analyse'!$C$2:$D$11,2,TRUE)</f>
        <v>380</v>
      </c>
      <c r="J2446" s="88">
        <f t="shared" si="38"/>
        <v>2.7444444444444445</v>
      </c>
    </row>
    <row r="2447" spans="1:10" x14ac:dyDescent="0.2">
      <c r="A2447" s="94">
        <v>1151088</v>
      </c>
      <c r="B2447" s="93" t="s">
        <v>2393</v>
      </c>
      <c r="C2447" s="144">
        <v>25</v>
      </c>
      <c r="D2447" s="93" t="s">
        <v>79</v>
      </c>
      <c r="E2447" s="93" t="s">
        <v>59</v>
      </c>
      <c r="F2447" s="93">
        <v>12.87</v>
      </c>
      <c r="G2447" s="93">
        <v>12.92</v>
      </c>
      <c r="H2447" s="93">
        <v>289.86</v>
      </c>
      <c r="I2447" s="88">
        <f>VLOOKUP(D2447,'MHO-Analyse'!$C$2:$D$11,2,TRUE)</f>
        <v>380</v>
      </c>
      <c r="J2447" s="88">
        <f t="shared" si="38"/>
        <v>2.6388888888888888</v>
      </c>
    </row>
    <row r="2448" spans="1:10" x14ac:dyDescent="0.2">
      <c r="A2448" s="94">
        <v>1257894</v>
      </c>
      <c r="B2448" s="93" t="s">
        <v>2394</v>
      </c>
      <c r="C2448" s="144">
        <v>25</v>
      </c>
      <c r="D2448" s="93" t="s">
        <v>16</v>
      </c>
      <c r="E2448" s="93" t="s">
        <v>59</v>
      </c>
      <c r="F2448" s="93">
        <v>4.66</v>
      </c>
      <c r="G2448" s="93">
        <v>31.32</v>
      </c>
      <c r="H2448" s="93">
        <v>658.08</v>
      </c>
      <c r="I2448" s="88">
        <f>VLOOKUP(D2448,'MHO-Analyse'!$C$2:$D$11,2,TRUE)</f>
        <v>304</v>
      </c>
      <c r="J2448" s="88">
        <f t="shared" si="38"/>
        <v>2.1111111111111112</v>
      </c>
    </row>
    <row r="2449" spans="1:10" x14ac:dyDescent="0.2">
      <c r="A2449" s="94">
        <v>1258189</v>
      </c>
      <c r="B2449" s="93" t="s">
        <v>2395</v>
      </c>
      <c r="C2449" s="144">
        <v>25</v>
      </c>
      <c r="D2449" s="93" t="s">
        <v>79</v>
      </c>
      <c r="E2449" s="93" t="s">
        <v>59</v>
      </c>
      <c r="F2449" s="93">
        <v>3.86</v>
      </c>
      <c r="G2449" s="93">
        <v>25.58</v>
      </c>
      <c r="H2449" s="93">
        <v>449.66</v>
      </c>
      <c r="I2449" s="88">
        <f>VLOOKUP(D2449,'MHO-Analyse'!$C$2:$D$11,2,TRUE)</f>
        <v>380</v>
      </c>
      <c r="J2449" s="88">
        <f t="shared" si="38"/>
        <v>2.6388888888888888</v>
      </c>
    </row>
    <row r="2450" spans="1:10" x14ac:dyDescent="0.2">
      <c r="A2450" s="94">
        <v>2041265</v>
      </c>
      <c r="B2450" s="93" t="s">
        <v>2396</v>
      </c>
      <c r="C2450" s="144">
        <v>25</v>
      </c>
      <c r="D2450" s="93" t="s">
        <v>16</v>
      </c>
      <c r="E2450" s="93" t="s">
        <v>65</v>
      </c>
      <c r="F2450" s="93">
        <v>48.74</v>
      </c>
      <c r="G2450" s="93">
        <v>36</v>
      </c>
      <c r="H2450" s="93">
        <v>2591.42</v>
      </c>
      <c r="I2450" s="88">
        <f>VLOOKUP(D2450,'MHO-Analyse'!$C$2:$D$11,2,TRUE)</f>
        <v>304</v>
      </c>
      <c r="J2450" s="88">
        <f t="shared" si="38"/>
        <v>2.1111111111111112</v>
      </c>
    </row>
    <row r="2451" spans="1:10" x14ac:dyDescent="0.2">
      <c r="A2451" s="94">
        <v>2042223</v>
      </c>
      <c r="B2451" s="93" t="s">
        <v>2397</v>
      </c>
      <c r="C2451" s="144">
        <v>25</v>
      </c>
      <c r="D2451" s="93" t="s">
        <v>16</v>
      </c>
      <c r="E2451" s="93" t="s">
        <v>65</v>
      </c>
      <c r="F2451" s="93">
        <v>35.840000000000003</v>
      </c>
      <c r="G2451" s="93">
        <v>28.5</v>
      </c>
      <c r="H2451" s="93">
        <v>1278.1300000000001</v>
      </c>
      <c r="I2451" s="88">
        <f>VLOOKUP(D2451,'MHO-Analyse'!$C$2:$D$11,2,TRUE)</f>
        <v>304</v>
      </c>
      <c r="J2451" s="88">
        <f t="shared" si="38"/>
        <v>2.1111111111111112</v>
      </c>
    </row>
    <row r="2452" spans="1:10" x14ac:dyDescent="0.2">
      <c r="A2452" s="94">
        <v>2042408</v>
      </c>
      <c r="B2452" s="93" t="s">
        <v>2398</v>
      </c>
      <c r="C2452" s="144">
        <v>25</v>
      </c>
      <c r="D2452" s="93" t="s">
        <v>16</v>
      </c>
      <c r="E2452" s="93" t="s">
        <v>65</v>
      </c>
      <c r="F2452" s="93">
        <v>16.93</v>
      </c>
      <c r="G2452" s="93">
        <v>11.9</v>
      </c>
      <c r="H2452" s="93">
        <v>774.2</v>
      </c>
      <c r="I2452" s="88">
        <f>VLOOKUP(D2452,'MHO-Analyse'!$C$2:$D$11,2,TRUE)</f>
        <v>304</v>
      </c>
      <c r="J2452" s="88">
        <f t="shared" si="38"/>
        <v>2.1111111111111112</v>
      </c>
    </row>
    <row r="2453" spans="1:10" x14ac:dyDescent="0.2">
      <c r="A2453" s="94">
        <v>2070776</v>
      </c>
      <c r="B2453" s="93" t="s">
        <v>2399</v>
      </c>
      <c r="C2453" s="144">
        <v>25</v>
      </c>
      <c r="D2453" s="93" t="s">
        <v>16</v>
      </c>
      <c r="E2453" s="93" t="s">
        <v>59</v>
      </c>
      <c r="F2453" s="93">
        <v>6.4</v>
      </c>
      <c r="G2453" s="93">
        <v>12.52</v>
      </c>
      <c r="H2453" s="93">
        <v>2637</v>
      </c>
      <c r="I2453" s="88">
        <f>VLOOKUP(D2453,'MHO-Analyse'!$C$2:$D$11,2,TRUE)</f>
        <v>304</v>
      </c>
      <c r="J2453" s="88">
        <f t="shared" si="38"/>
        <v>2.1111111111111112</v>
      </c>
    </row>
    <row r="2454" spans="1:10" x14ac:dyDescent="0.2">
      <c r="A2454" s="94">
        <v>2104004</v>
      </c>
      <c r="B2454" s="93" t="s">
        <v>2400</v>
      </c>
      <c r="C2454" s="144">
        <v>25</v>
      </c>
      <c r="D2454" s="93" t="s">
        <v>16</v>
      </c>
      <c r="E2454" s="93" t="s">
        <v>59</v>
      </c>
      <c r="F2454" s="93">
        <v>16</v>
      </c>
      <c r="G2454" s="93">
        <v>21.3</v>
      </c>
      <c r="H2454" s="93">
        <v>4245.1499999999996</v>
      </c>
      <c r="I2454" s="88">
        <f>VLOOKUP(D2454,'MHO-Analyse'!$C$2:$D$11,2,TRUE)</f>
        <v>304</v>
      </c>
      <c r="J2454" s="88">
        <f t="shared" si="38"/>
        <v>2.1111111111111112</v>
      </c>
    </row>
    <row r="2455" spans="1:10" x14ac:dyDescent="0.2">
      <c r="A2455" s="94">
        <v>2211407</v>
      </c>
      <c r="B2455" s="93" t="s">
        <v>2302</v>
      </c>
      <c r="C2455" s="144">
        <v>25</v>
      </c>
      <c r="D2455" s="93" t="s">
        <v>41</v>
      </c>
      <c r="E2455" s="93" t="s">
        <v>65</v>
      </c>
      <c r="F2455" s="93">
        <v>1.02</v>
      </c>
      <c r="G2455" s="93">
        <v>0.13</v>
      </c>
      <c r="H2455" s="93">
        <v>11.53</v>
      </c>
      <c r="I2455" s="88">
        <f>VLOOKUP(D2455,'MHO-Analyse'!$C$2:$D$11,2,TRUE)</f>
        <v>205.2</v>
      </c>
      <c r="J2455" s="88">
        <f t="shared" si="38"/>
        <v>1.425</v>
      </c>
    </row>
    <row r="2456" spans="1:10" x14ac:dyDescent="0.2">
      <c r="A2456" s="94">
        <v>3080392</v>
      </c>
      <c r="B2456" s="93" t="s">
        <v>2401</v>
      </c>
      <c r="C2456" s="144">
        <v>25</v>
      </c>
      <c r="D2456" s="93" t="s">
        <v>16</v>
      </c>
      <c r="E2456" s="93" t="s">
        <v>59</v>
      </c>
      <c r="F2456" s="93">
        <v>200</v>
      </c>
      <c r="G2456" s="93">
        <v>21.01</v>
      </c>
      <c r="H2456" s="93">
        <v>3810.04</v>
      </c>
      <c r="I2456" s="88">
        <f>VLOOKUP(D2456,'MHO-Analyse'!$C$2:$D$11,2,TRUE)</f>
        <v>304</v>
      </c>
      <c r="J2456" s="88">
        <f t="shared" si="38"/>
        <v>2.1111111111111112</v>
      </c>
    </row>
    <row r="2457" spans="1:10" x14ac:dyDescent="0.2">
      <c r="A2457" s="94">
        <v>3115026</v>
      </c>
      <c r="B2457" s="93" t="s">
        <v>2402</v>
      </c>
      <c r="C2457" s="144">
        <v>25</v>
      </c>
      <c r="D2457" s="93" t="s">
        <v>16</v>
      </c>
      <c r="E2457" s="93" t="s">
        <v>59</v>
      </c>
      <c r="F2457" s="93">
        <v>160</v>
      </c>
      <c r="G2457" s="93">
        <v>14</v>
      </c>
      <c r="H2457" s="93">
        <v>1067.5</v>
      </c>
      <c r="I2457" s="88">
        <f>VLOOKUP(D2457,'MHO-Analyse'!$C$2:$D$11,2,TRUE)</f>
        <v>304</v>
      </c>
      <c r="J2457" s="88">
        <f t="shared" si="38"/>
        <v>2.1111111111111112</v>
      </c>
    </row>
    <row r="2458" spans="1:10" x14ac:dyDescent="0.2">
      <c r="A2458" s="94">
        <v>3237135</v>
      </c>
      <c r="B2458" s="93" t="s">
        <v>2403</v>
      </c>
      <c r="C2458" s="144">
        <v>25</v>
      </c>
      <c r="D2458" s="93" t="s">
        <v>16</v>
      </c>
      <c r="E2458" s="93" t="s">
        <v>59</v>
      </c>
      <c r="F2458" s="93">
        <v>119.34</v>
      </c>
      <c r="G2458" s="93">
        <v>0.57999999999999996</v>
      </c>
      <c r="H2458" s="93">
        <v>472.42</v>
      </c>
      <c r="I2458" s="88">
        <f>VLOOKUP(D2458,'MHO-Analyse'!$C$2:$D$11,2,TRUE)</f>
        <v>304</v>
      </c>
      <c r="J2458" s="88">
        <f t="shared" si="38"/>
        <v>2.1111111111111112</v>
      </c>
    </row>
    <row r="2459" spans="1:10" x14ac:dyDescent="0.2">
      <c r="A2459" s="94">
        <v>3303301</v>
      </c>
      <c r="B2459" s="93" t="s">
        <v>2404</v>
      </c>
      <c r="C2459" s="144">
        <v>25</v>
      </c>
      <c r="D2459" s="93" t="s">
        <v>9</v>
      </c>
      <c r="E2459" s="93" t="s">
        <v>65</v>
      </c>
      <c r="F2459" s="93">
        <v>9.1</v>
      </c>
      <c r="G2459" s="93">
        <v>10</v>
      </c>
      <c r="H2459" s="93">
        <v>835.69</v>
      </c>
      <c r="I2459" s="88">
        <f>VLOOKUP(D2459,'MHO-Analyse'!$C$2:$D$11,2,TRUE)</f>
        <v>380</v>
      </c>
      <c r="J2459" s="88">
        <f t="shared" si="38"/>
        <v>2.6388888888888888</v>
      </c>
    </row>
    <row r="2460" spans="1:10" x14ac:dyDescent="0.2">
      <c r="A2460" s="94">
        <v>3305042</v>
      </c>
      <c r="B2460" s="93" t="s">
        <v>2405</v>
      </c>
      <c r="C2460" s="144">
        <v>25</v>
      </c>
      <c r="D2460" s="93" t="s">
        <v>9</v>
      </c>
      <c r="E2460" s="93" t="s">
        <v>59</v>
      </c>
      <c r="F2460" s="93">
        <v>133.80000000000001</v>
      </c>
      <c r="G2460" s="93">
        <v>4.8499999999999996</v>
      </c>
      <c r="H2460" s="93">
        <v>2782.46</v>
      </c>
      <c r="I2460" s="88">
        <f>VLOOKUP(D2460,'MHO-Analyse'!$C$2:$D$11,2,TRUE)</f>
        <v>380</v>
      </c>
      <c r="J2460" s="88">
        <f t="shared" si="38"/>
        <v>2.6388888888888888</v>
      </c>
    </row>
    <row r="2461" spans="1:10" x14ac:dyDescent="0.2">
      <c r="A2461" s="94">
        <v>5525872</v>
      </c>
      <c r="B2461" s="93" t="s">
        <v>2406</v>
      </c>
      <c r="C2461" s="144">
        <v>25</v>
      </c>
      <c r="D2461" s="93" t="s">
        <v>79</v>
      </c>
      <c r="E2461" s="93" t="s">
        <v>59</v>
      </c>
      <c r="F2461" s="93">
        <v>3.8</v>
      </c>
      <c r="G2461" s="93">
        <v>6</v>
      </c>
      <c r="H2461" s="93">
        <v>176.28</v>
      </c>
      <c r="I2461" s="88">
        <f>VLOOKUP(D2461,'MHO-Analyse'!$C$2:$D$11,2,TRUE)</f>
        <v>380</v>
      </c>
      <c r="J2461" s="88">
        <f t="shared" si="38"/>
        <v>2.6388888888888888</v>
      </c>
    </row>
    <row r="2462" spans="1:10" x14ac:dyDescent="0.2">
      <c r="A2462" s="94">
        <v>5527972</v>
      </c>
      <c r="B2462" s="93" t="s">
        <v>2407</v>
      </c>
      <c r="C2462" s="144">
        <v>25</v>
      </c>
      <c r="D2462" s="93" t="s">
        <v>16</v>
      </c>
      <c r="E2462" s="93" t="s">
        <v>59</v>
      </c>
      <c r="F2462" s="93">
        <v>4.8</v>
      </c>
      <c r="G2462" s="93">
        <v>12.5</v>
      </c>
      <c r="H2462" s="93">
        <v>809.38</v>
      </c>
      <c r="I2462" s="88">
        <f>VLOOKUP(D2462,'MHO-Analyse'!$C$2:$D$11,2,TRUE)</f>
        <v>304</v>
      </c>
      <c r="J2462" s="88">
        <f t="shared" si="38"/>
        <v>2.1111111111111112</v>
      </c>
    </row>
    <row r="2463" spans="1:10" x14ac:dyDescent="0.2">
      <c r="A2463" s="94">
        <v>5528557</v>
      </c>
      <c r="B2463" s="93" t="s">
        <v>2408</v>
      </c>
      <c r="C2463" s="144">
        <v>25</v>
      </c>
      <c r="D2463" s="93" t="s">
        <v>16</v>
      </c>
      <c r="E2463" s="93" t="s">
        <v>206</v>
      </c>
      <c r="F2463" s="93">
        <v>18.72</v>
      </c>
      <c r="G2463" s="93">
        <v>28</v>
      </c>
      <c r="H2463" s="93">
        <v>2703.14</v>
      </c>
      <c r="I2463" s="88">
        <f>VLOOKUP(D2463,'MHO-Analyse'!$C$2:$D$11,2,TRUE)</f>
        <v>304</v>
      </c>
      <c r="J2463" s="88">
        <f t="shared" si="38"/>
        <v>2.1111111111111112</v>
      </c>
    </row>
    <row r="2464" spans="1:10" x14ac:dyDescent="0.2">
      <c r="A2464" s="94">
        <v>5598565</v>
      </c>
      <c r="B2464" s="93" t="s">
        <v>2409</v>
      </c>
      <c r="C2464" s="144">
        <v>25</v>
      </c>
      <c r="D2464" s="93" t="s">
        <v>79</v>
      </c>
      <c r="E2464" s="93" t="s">
        <v>59</v>
      </c>
      <c r="F2464" s="93">
        <v>2.29</v>
      </c>
      <c r="G2464" s="93">
        <v>4.4000000000000004</v>
      </c>
      <c r="H2464" s="93">
        <v>1047.9000000000001</v>
      </c>
      <c r="I2464" s="88">
        <f>VLOOKUP(D2464,'MHO-Analyse'!$C$2:$D$11,2,TRUE)</f>
        <v>380</v>
      </c>
      <c r="J2464" s="88">
        <f t="shared" si="38"/>
        <v>2.6388888888888888</v>
      </c>
    </row>
    <row r="2465" spans="1:10" x14ac:dyDescent="0.2">
      <c r="A2465" s="94">
        <v>5600256</v>
      </c>
      <c r="B2465" s="93" t="s">
        <v>1827</v>
      </c>
      <c r="C2465" s="144">
        <v>25</v>
      </c>
      <c r="D2465" s="93" t="s">
        <v>79</v>
      </c>
      <c r="E2465" s="93" t="s">
        <v>59</v>
      </c>
      <c r="F2465" s="93">
        <v>9.6999999999999993</v>
      </c>
      <c r="G2465" s="93">
        <v>17.93</v>
      </c>
      <c r="H2465" s="93">
        <v>2306.9499999999998</v>
      </c>
      <c r="I2465" s="88">
        <f>VLOOKUP(D2465,'MHO-Analyse'!$C$2:$D$11,2,TRUE)</f>
        <v>380</v>
      </c>
      <c r="J2465" s="88">
        <f t="shared" si="38"/>
        <v>2.6388888888888888</v>
      </c>
    </row>
    <row r="2466" spans="1:10" x14ac:dyDescent="0.2">
      <c r="A2466" s="94">
        <v>8000912</v>
      </c>
      <c r="B2466" s="93" t="s">
        <v>2410</v>
      </c>
      <c r="C2466" s="144">
        <v>25</v>
      </c>
      <c r="D2466" s="93" t="s">
        <v>20</v>
      </c>
      <c r="E2466" s="93" t="s">
        <v>206</v>
      </c>
      <c r="F2466" s="93">
        <v>364</v>
      </c>
      <c r="G2466" s="93">
        <v>41</v>
      </c>
      <c r="H2466" s="93">
        <v>5048.43</v>
      </c>
      <c r="I2466" s="88">
        <f>VLOOKUP(D2466,'MHO-Analyse'!$C$2:$D$11,2,TRUE)</f>
        <v>190</v>
      </c>
      <c r="J2466" s="88">
        <f t="shared" si="38"/>
        <v>1.3194444444444444</v>
      </c>
    </row>
    <row r="2467" spans="1:10" x14ac:dyDescent="0.2">
      <c r="A2467" s="94">
        <v>8364049</v>
      </c>
      <c r="B2467" s="93" t="s">
        <v>2411</v>
      </c>
      <c r="C2467" s="144">
        <v>25</v>
      </c>
      <c r="D2467" s="93" t="s">
        <v>20</v>
      </c>
      <c r="E2467" s="93" t="s">
        <v>59</v>
      </c>
      <c r="F2467" s="93">
        <v>0.51</v>
      </c>
      <c r="G2467" s="93">
        <v>0.1</v>
      </c>
      <c r="H2467" s="93">
        <v>10.14</v>
      </c>
      <c r="I2467" s="88">
        <f>VLOOKUP(D2467,'MHO-Analyse'!$C$2:$D$11,2,TRUE)</f>
        <v>190</v>
      </c>
      <c r="J2467" s="88">
        <f t="shared" si="38"/>
        <v>1.3194444444444444</v>
      </c>
    </row>
    <row r="2468" spans="1:10" x14ac:dyDescent="0.2">
      <c r="A2468" s="94">
        <v>8400046</v>
      </c>
      <c r="B2468" s="93" t="s">
        <v>2412</v>
      </c>
      <c r="C2468" s="144">
        <v>25</v>
      </c>
      <c r="D2468" s="93" t="s">
        <v>79</v>
      </c>
      <c r="E2468" s="93" t="s">
        <v>65</v>
      </c>
      <c r="F2468" s="93">
        <v>1.65</v>
      </c>
      <c r="G2468" s="93">
        <v>0.31</v>
      </c>
      <c r="H2468" s="93">
        <v>51.99</v>
      </c>
      <c r="I2468" s="88">
        <f>VLOOKUP(D2468,'MHO-Analyse'!$C$2:$D$11,2,TRUE)</f>
        <v>380</v>
      </c>
      <c r="J2468" s="88">
        <f t="shared" si="38"/>
        <v>2.6388888888888888</v>
      </c>
    </row>
    <row r="2469" spans="1:10" x14ac:dyDescent="0.2">
      <c r="A2469" s="94">
        <v>8400082</v>
      </c>
      <c r="B2469" s="93" t="s">
        <v>2413</v>
      </c>
      <c r="C2469" s="144">
        <v>25</v>
      </c>
      <c r="D2469" s="93" t="s">
        <v>20</v>
      </c>
      <c r="E2469" s="93" t="s">
        <v>65</v>
      </c>
      <c r="F2469" s="93">
        <v>0.2</v>
      </c>
      <c r="G2469" s="93">
        <v>0.12</v>
      </c>
      <c r="H2469" s="93">
        <v>53.18</v>
      </c>
      <c r="I2469" s="88">
        <f>VLOOKUP(D2469,'MHO-Analyse'!$C$2:$D$11,2,TRUE)</f>
        <v>190</v>
      </c>
      <c r="J2469" s="88">
        <f t="shared" si="38"/>
        <v>1.3194444444444444</v>
      </c>
    </row>
    <row r="2470" spans="1:10" x14ac:dyDescent="0.2">
      <c r="A2470" s="94">
        <v>8604356</v>
      </c>
      <c r="B2470" s="93" t="s">
        <v>2414</v>
      </c>
      <c r="C2470" s="144">
        <v>25</v>
      </c>
      <c r="D2470" s="93" t="s">
        <v>16</v>
      </c>
      <c r="E2470" s="93" t="s">
        <v>65</v>
      </c>
      <c r="F2470" s="93">
        <v>21.56</v>
      </c>
      <c r="G2470" s="93">
        <v>2</v>
      </c>
      <c r="H2470" s="93">
        <v>285.17</v>
      </c>
      <c r="I2470" s="88">
        <f>VLOOKUP(D2470,'MHO-Analyse'!$C$2:$D$11,2,TRUE)</f>
        <v>304</v>
      </c>
      <c r="J2470" s="88">
        <f t="shared" si="38"/>
        <v>2.1111111111111112</v>
      </c>
    </row>
    <row r="2471" spans="1:10" x14ac:dyDescent="0.2">
      <c r="A2471" s="94">
        <v>9204435</v>
      </c>
      <c r="B2471" s="93" t="s">
        <v>2415</v>
      </c>
      <c r="C2471" s="144">
        <v>25</v>
      </c>
      <c r="D2471" s="93" t="s">
        <v>20</v>
      </c>
      <c r="E2471" s="93" t="s">
        <v>59</v>
      </c>
      <c r="F2471" s="93">
        <v>110</v>
      </c>
      <c r="G2471" s="93">
        <v>27.3</v>
      </c>
      <c r="H2471" s="93">
        <v>3578.71</v>
      </c>
      <c r="I2471" s="88">
        <f>VLOOKUP(D2471,'MHO-Analyse'!$C$2:$D$11,2,TRUE)</f>
        <v>190</v>
      </c>
      <c r="J2471" s="88">
        <f t="shared" si="38"/>
        <v>1.3194444444444444</v>
      </c>
    </row>
    <row r="2472" spans="1:10" x14ac:dyDescent="0.2">
      <c r="A2472" s="94">
        <v>9253451</v>
      </c>
      <c r="B2472" s="93" t="s">
        <v>2416</v>
      </c>
      <c r="C2472" s="144">
        <v>25</v>
      </c>
      <c r="D2472" s="93" t="s">
        <v>12</v>
      </c>
      <c r="E2472" s="93" t="s">
        <v>65</v>
      </c>
      <c r="F2472" s="93">
        <v>3.25</v>
      </c>
      <c r="G2472" s="93">
        <v>19.260000000000002</v>
      </c>
      <c r="H2472" s="93">
        <v>723.04</v>
      </c>
      <c r="I2472" s="88">
        <f>VLOOKUP(D2472,'MHO-Analyse'!$C$2:$D$11,2,TRUE)</f>
        <v>254.6</v>
      </c>
      <c r="J2472" s="88">
        <f t="shared" si="38"/>
        <v>1.7680555555555555</v>
      </c>
    </row>
    <row r="2473" spans="1:10" x14ac:dyDescent="0.2">
      <c r="A2473" s="94">
        <v>9254958</v>
      </c>
      <c r="B2473" s="93" t="s">
        <v>2417</v>
      </c>
      <c r="C2473" s="144">
        <v>25</v>
      </c>
      <c r="D2473" s="93" t="s">
        <v>79</v>
      </c>
      <c r="E2473" s="93" t="s">
        <v>65</v>
      </c>
      <c r="F2473" s="93">
        <v>0.1</v>
      </c>
      <c r="G2473" s="93">
        <v>0.4</v>
      </c>
      <c r="H2473" s="93">
        <v>76.709999999999994</v>
      </c>
      <c r="I2473" s="88">
        <f>VLOOKUP(D2473,'MHO-Analyse'!$C$2:$D$11,2,TRUE)</f>
        <v>380</v>
      </c>
      <c r="J2473" s="88">
        <f t="shared" si="38"/>
        <v>2.6388888888888888</v>
      </c>
    </row>
    <row r="2474" spans="1:10" x14ac:dyDescent="0.2">
      <c r="A2474" s="94">
        <v>9315335</v>
      </c>
      <c r="B2474" s="93" t="s">
        <v>2418</v>
      </c>
      <c r="C2474" s="144">
        <v>25</v>
      </c>
      <c r="D2474" s="93" t="s">
        <v>16</v>
      </c>
      <c r="E2474" s="93" t="s">
        <v>65</v>
      </c>
      <c r="F2474" s="93">
        <v>0</v>
      </c>
      <c r="G2474" s="93">
        <v>0</v>
      </c>
      <c r="H2474" s="93">
        <v>693.6</v>
      </c>
      <c r="I2474" s="88">
        <f>VLOOKUP(D2474,'MHO-Analyse'!$C$2:$D$11,2,TRUE)</f>
        <v>304</v>
      </c>
      <c r="J2474" s="88">
        <f t="shared" si="38"/>
        <v>2.1111111111111112</v>
      </c>
    </row>
    <row r="2475" spans="1:10" x14ac:dyDescent="0.2">
      <c r="A2475" s="94">
        <v>9834251</v>
      </c>
      <c r="B2475" s="93" t="s">
        <v>2419</v>
      </c>
      <c r="C2475" s="144">
        <v>25</v>
      </c>
      <c r="D2475" s="93" t="s">
        <v>20</v>
      </c>
      <c r="E2475" s="93" t="s">
        <v>65</v>
      </c>
      <c r="F2475" s="93">
        <v>0.91</v>
      </c>
      <c r="G2475" s="93">
        <v>0.04</v>
      </c>
      <c r="H2475" s="93">
        <v>137.62</v>
      </c>
      <c r="I2475" s="88">
        <f>VLOOKUP(D2475,'MHO-Analyse'!$C$2:$D$11,2,TRUE)</f>
        <v>190</v>
      </c>
      <c r="J2475" s="88">
        <f t="shared" si="38"/>
        <v>1.3194444444444444</v>
      </c>
    </row>
    <row r="2476" spans="1:10" x14ac:dyDescent="0.2">
      <c r="A2476" s="94">
        <v>9842539</v>
      </c>
      <c r="B2476" s="93" t="s">
        <v>2420</v>
      </c>
      <c r="C2476" s="144">
        <v>25</v>
      </c>
      <c r="D2476" s="93" t="s">
        <v>16</v>
      </c>
      <c r="E2476" s="93" t="s">
        <v>65</v>
      </c>
      <c r="F2476" s="93">
        <v>6</v>
      </c>
      <c r="G2476" s="93">
        <v>1.82</v>
      </c>
      <c r="H2476" s="93">
        <v>157.66999999999999</v>
      </c>
      <c r="I2476" s="88">
        <f>VLOOKUP(D2476,'MHO-Analyse'!$C$2:$D$11,2,TRUE)</f>
        <v>304</v>
      </c>
      <c r="J2476" s="88">
        <f t="shared" si="38"/>
        <v>2.1111111111111112</v>
      </c>
    </row>
    <row r="2477" spans="1:10" x14ac:dyDescent="0.2">
      <c r="A2477" s="94">
        <v>1065267</v>
      </c>
      <c r="B2477" s="93" t="s">
        <v>2421</v>
      </c>
      <c r="C2477" s="144">
        <v>24</v>
      </c>
      <c r="D2477" s="93" t="s">
        <v>79</v>
      </c>
      <c r="E2477" s="93" t="s">
        <v>65</v>
      </c>
      <c r="F2477" s="93">
        <v>0.33</v>
      </c>
      <c r="G2477" s="93">
        <v>0.41</v>
      </c>
      <c r="H2477" s="93">
        <v>111.46</v>
      </c>
      <c r="I2477" s="88">
        <f>VLOOKUP(D2477,'MHO-Analyse'!$C$2:$D$11,2,TRUE)</f>
        <v>380</v>
      </c>
      <c r="J2477" s="88">
        <f t="shared" si="38"/>
        <v>2.5333333333333332</v>
      </c>
    </row>
    <row r="2478" spans="1:10" x14ac:dyDescent="0.2">
      <c r="A2478" s="94">
        <v>1150833</v>
      </c>
      <c r="B2478" s="93" t="s">
        <v>2422</v>
      </c>
      <c r="C2478" s="144">
        <v>24</v>
      </c>
      <c r="D2478" s="93" t="s">
        <v>79</v>
      </c>
      <c r="E2478" s="93" t="s">
        <v>65</v>
      </c>
      <c r="F2478" s="93">
        <v>0.08</v>
      </c>
      <c r="G2478" s="93">
        <v>0.16</v>
      </c>
      <c r="H2478" s="93">
        <v>9.65</v>
      </c>
      <c r="I2478" s="88">
        <f>VLOOKUP(D2478,'MHO-Analyse'!$C$2:$D$11,2,TRUE)</f>
        <v>380</v>
      </c>
      <c r="J2478" s="88">
        <f t="shared" si="38"/>
        <v>2.5333333333333332</v>
      </c>
    </row>
    <row r="2479" spans="1:10" x14ac:dyDescent="0.2">
      <c r="A2479" s="94">
        <v>1214233</v>
      </c>
      <c r="B2479" s="93" t="s">
        <v>2423</v>
      </c>
      <c r="C2479" s="144">
        <v>24</v>
      </c>
      <c r="D2479" s="93" t="s">
        <v>79</v>
      </c>
      <c r="E2479" s="93" t="s">
        <v>65</v>
      </c>
      <c r="F2479" s="93">
        <v>0.34</v>
      </c>
      <c r="G2479" s="93">
        <v>0.3</v>
      </c>
      <c r="H2479" s="93">
        <v>30.18</v>
      </c>
      <c r="I2479" s="88">
        <f>VLOOKUP(D2479,'MHO-Analyse'!$C$2:$D$11,2,TRUE)</f>
        <v>380</v>
      </c>
      <c r="J2479" s="88">
        <f t="shared" si="38"/>
        <v>2.5333333333333332</v>
      </c>
    </row>
    <row r="2480" spans="1:10" x14ac:dyDescent="0.2">
      <c r="A2480" s="94">
        <v>1214299</v>
      </c>
      <c r="B2480" s="93" t="s">
        <v>2424</v>
      </c>
      <c r="C2480" s="144">
        <v>24</v>
      </c>
      <c r="D2480" s="93" t="s">
        <v>79</v>
      </c>
      <c r="E2480" s="93" t="s">
        <v>65</v>
      </c>
      <c r="F2480" s="93">
        <v>0.56999999999999995</v>
      </c>
      <c r="G2480" s="93">
        <v>0.6</v>
      </c>
      <c r="H2480" s="93">
        <v>38.450000000000003</v>
      </c>
      <c r="I2480" s="88">
        <f>VLOOKUP(D2480,'MHO-Analyse'!$C$2:$D$11,2,TRUE)</f>
        <v>380</v>
      </c>
      <c r="J2480" s="88">
        <f t="shared" si="38"/>
        <v>2.5333333333333332</v>
      </c>
    </row>
    <row r="2481" spans="1:10" x14ac:dyDescent="0.2">
      <c r="A2481" s="94">
        <v>1214377</v>
      </c>
      <c r="B2481" s="93" t="s">
        <v>2425</v>
      </c>
      <c r="C2481" s="144">
        <v>24</v>
      </c>
      <c r="D2481" s="93" t="s">
        <v>79</v>
      </c>
      <c r="E2481" s="93" t="s">
        <v>65</v>
      </c>
      <c r="F2481" s="93">
        <v>1.97</v>
      </c>
      <c r="G2481" s="93">
        <v>1.64</v>
      </c>
      <c r="H2481" s="93">
        <v>82.38</v>
      </c>
      <c r="I2481" s="88">
        <f>VLOOKUP(D2481,'MHO-Analyse'!$C$2:$D$11,2,TRUE)</f>
        <v>380</v>
      </c>
      <c r="J2481" s="88">
        <f t="shared" si="38"/>
        <v>2.5333333333333332</v>
      </c>
    </row>
    <row r="2482" spans="1:10" x14ac:dyDescent="0.2">
      <c r="A2482" s="94">
        <v>1254734</v>
      </c>
      <c r="B2482" s="93" t="s">
        <v>2426</v>
      </c>
      <c r="C2482" s="144">
        <v>24</v>
      </c>
      <c r="D2482" s="93" t="s">
        <v>79</v>
      </c>
      <c r="E2482" s="93" t="s">
        <v>59</v>
      </c>
      <c r="F2482" s="93">
        <v>4.1900000000000004</v>
      </c>
      <c r="G2482" s="93">
        <v>15.4</v>
      </c>
      <c r="H2482" s="93">
        <v>170.26</v>
      </c>
      <c r="I2482" s="88">
        <f>VLOOKUP(D2482,'MHO-Analyse'!$C$2:$D$11,2,TRUE)</f>
        <v>380</v>
      </c>
      <c r="J2482" s="88">
        <f t="shared" si="38"/>
        <v>2.5333333333333332</v>
      </c>
    </row>
    <row r="2483" spans="1:10" x14ac:dyDescent="0.2">
      <c r="A2483" s="94">
        <v>1258749</v>
      </c>
      <c r="B2483" s="93" t="s">
        <v>2427</v>
      </c>
      <c r="C2483" s="144">
        <v>24</v>
      </c>
      <c r="D2483" s="93" t="s">
        <v>79</v>
      </c>
      <c r="E2483" s="93" t="s">
        <v>65</v>
      </c>
      <c r="F2483" s="93">
        <v>0.72</v>
      </c>
      <c r="G2483" s="93">
        <v>4.24</v>
      </c>
      <c r="H2483" s="93">
        <v>69.75</v>
      </c>
      <c r="I2483" s="88">
        <f>VLOOKUP(D2483,'MHO-Analyse'!$C$2:$D$11,2,TRUE)</f>
        <v>380</v>
      </c>
      <c r="J2483" s="88">
        <f t="shared" si="38"/>
        <v>2.5333333333333332</v>
      </c>
    </row>
    <row r="2484" spans="1:10" x14ac:dyDescent="0.2">
      <c r="A2484" s="94">
        <v>1258769</v>
      </c>
      <c r="B2484" s="93" t="s">
        <v>2428</v>
      </c>
      <c r="C2484" s="144">
        <v>24</v>
      </c>
      <c r="D2484" s="93" t="s">
        <v>79</v>
      </c>
      <c r="E2484" s="93" t="s">
        <v>65</v>
      </c>
      <c r="F2484" s="93">
        <v>1.98</v>
      </c>
      <c r="G2484" s="93">
        <v>14.46</v>
      </c>
      <c r="H2484" s="93">
        <v>236.78</v>
      </c>
      <c r="I2484" s="88">
        <f>VLOOKUP(D2484,'MHO-Analyse'!$C$2:$D$11,2,TRUE)</f>
        <v>380</v>
      </c>
      <c r="J2484" s="88">
        <f t="shared" si="38"/>
        <v>2.5333333333333332</v>
      </c>
    </row>
    <row r="2485" spans="1:10" x14ac:dyDescent="0.2">
      <c r="A2485" s="94">
        <v>2006739</v>
      </c>
      <c r="B2485" s="93" t="s">
        <v>2429</v>
      </c>
      <c r="C2485" s="144">
        <v>24</v>
      </c>
      <c r="D2485" s="93" t="s">
        <v>12</v>
      </c>
      <c r="E2485" s="93" t="s">
        <v>65</v>
      </c>
      <c r="F2485" s="93">
        <v>6.06</v>
      </c>
      <c r="G2485" s="93">
        <v>6.6</v>
      </c>
      <c r="H2485" s="93">
        <v>340.21</v>
      </c>
      <c r="I2485" s="88">
        <f>VLOOKUP(D2485,'MHO-Analyse'!$C$2:$D$11,2,TRUE)</f>
        <v>254.6</v>
      </c>
      <c r="J2485" s="88">
        <f t="shared" si="38"/>
        <v>1.6973333333333331</v>
      </c>
    </row>
    <row r="2486" spans="1:10" x14ac:dyDescent="0.2">
      <c r="A2486" s="94">
        <v>2042233</v>
      </c>
      <c r="B2486" s="93" t="s">
        <v>2430</v>
      </c>
      <c r="C2486" s="144">
        <v>24</v>
      </c>
      <c r="D2486" s="93" t="s">
        <v>16</v>
      </c>
      <c r="E2486" s="93" t="s">
        <v>65</v>
      </c>
      <c r="F2486" s="93">
        <v>50.85</v>
      </c>
      <c r="G2486" s="93">
        <v>27</v>
      </c>
      <c r="H2486" s="93">
        <v>1576.97</v>
      </c>
      <c r="I2486" s="88">
        <f>VLOOKUP(D2486,'MHO-Analyse'!$C$2:$D$11,2,TRUE)</f>
        <v>304</v>
      </c>
      <c r="J2486" s="88">
        <f t="shared" si="38"/>
        <v>2.0266666666666668</v>
      </c>
    </row>
    <row r="2487" spans="1:10" x14ac:dyDescent="0.2">
      <c r="A2487" s="94">
        <v>2042236</v>
      </c>
      <c r="B2487" s="93" t="s">
        <v>2431</v>
      </c>
      <c r="C2487" s="144">
        <v>24</v>
      </c>
      <c r="D2487" s="93" t="s">
        <v>16</v>
      </c>
      <c r="E2487" s="93" t="s">
        <v>59</v>
      </c>
      <c r="F2487" s="93">
        <v>50.03</v>
      </c>
      <c r="G2487" s="93">
        <v>30</v>
      </c>
      <c r="H2487" s="93">
        <v>2044.27</v>
      </c>
      <c r="I2487" s="88">
        <f>VLOOKUP(D2487,'MHO-Analyse'!$C$2:$D$11,2,TRUE)</f>
        <v>304</v>
      </c>
      <c r="J2487" s="88">
        <f t="shared" si="38"/>
        <v>2.0266666666666668</v>
      </c>
    </row>
    <row r="2488" spans="1:10" x14ac:dyDescent="0.2">
      <c r="A2488" s="94">
        <v>2042713</v>
      </c>
      <c r="B2488" s="93" t="s">
        <v>2432</v>
      </c>
      <c r="C2488" s="144">
        <v>24</v>
      </c>
      <c r="D2488" s="93" t="s">
        <v>16</v>
      </c>
      <c r="E2488" s="93" t="s">
        <v>65</v>
      </c>
      <c r="F2488" s="93">
        <v>53.56</v>
      </c>
      <c r="G2488" s="93">
        <v>29.5</v>
      </c>
      <c r="H2488" s="93">
        <v>2044.27</v>
      </c>
      <c r="I2488" s="88">
        <f>VLOOKUP(D2488,'MHO-Analyse'!$C$2:$D$11,2,TRUE)</f>
        <v>304</v>
      </c>
      <c r="J2488" s="88">
        <f t="shared" si="38"/>
        <v>2.0266666666666668</v>
      </c>
    </row>
    <row r="2489" spans="1:10" x14ac:dyDescent="0.2">
      <c r="A2489" s="94">
        <v>2070034</v>
      </c>
      <c r="B2489" s="93" t="s">
        <v>2433</v>
      </c>
      <c r="C2489" s="144">
        <v>24</v>
      </c>
      <c r="D2489" s="93" t="s">
        <v>79</v>
      </c>
      <c r="E2489" s="93" t="s">
        <v>65</v>
      </c>
      <c r="F2489" s="93">
        <v>2.4</v>
      </c>
      <c r="G2489" s="93">
        <v>3.7</v>
      </c>
      <c r="H2489" s="93">
        <v>891</v>
      </c>
      <c r="I2489" s="88">
        <f>VLOOKUP(D2489,'MHO-Analyse'!$C$2:$D$11,2,TRUE)</f>
        <v>380</v>
      </c>
      <c r="J2489" s="88">
        <f t="shared" si="38"/>
        <v>2.5333333333333332</v>
      </c>
    </row>
    <row r="2490" spans="1:10" x14ac:dyDescent="0.2">
      <c r="A2490" s="94">
        <v>2108493</v>
      </c>
      <c r="B2490" s="93" t="s">
        <v>2434</v>
      </c>
      <c r="C2490" s="144">
        <v>24</v>
      </c>
      <c r="D2490" s="93" t="s">
        <v>16</v>
      </c>
      <c r="E2490" s="93" t="s">
        <v>65</v>
      </c>
      <c r="F2490" s="93">
        <v>4.5999999999999996</v>
      </c>
      <c r="G2490" s="93">
        <v>1.1000000000000001</v>
      </c>
      <c r="H2490" s="93">
        <v>108.96</v>
      </c>
      <c r="I2490" s="88">
        <f>VLOOKUP(D2490,'MHO-Analyse'!$C$2:$D$11,2,TRUE)</f>
        <v>304</v>
      </c>
      <c r="J2490" s="88">
        <f t="shared" si="38"/>
        <v>2.0266666666666668</v>
      </c>
    </row>
    <row r="2491" spans="1:10" x14ac:dyDescent="0.2">
      <c r="A2491" s="94">
        <v>2282719</v>
      </c>
      <c r="B2491" s="93" t="s">
        <v>2435</v>
      </c>
      <c r="C2491" s="144">
        <v>24</v>
      </c>
      <c r="D2491" s="93" t="s">
        <v>41</v>
      </c>
      <c r="E2491" s="93" t="s">
        <v>65</v>
      </c>
      <c r="F2491" s="93">
        <v>5.88</v>
      </c>
      <c r="G2491" s="93">
        <v>0.5</v>
      </c>
      <c r="H2491" s="93">
        <v>57.96</v>
      </c>
      <c r="I2491" s="88">
        <f>VLOOKUP(D2491,'MHO-Analyse'!$C$2:$D$11,2,TRUE)</f>
        <v>205.2</v>
      </c>
      <c r="J2491" s="88">
        <f t="shared" si="38"/>
        <v>1.3679999999999999</v>
      </c>
    </row>
    <row r="2492" spans="1:10" x14ac:dyDescent="0.2">
      <c r="A2492" s="94">
        <v>3074652</v>
      </c>
      <c r="B2492" s="93" t="s">
        <v>2436</v>
      </c>
      <c r="C2492" s="144">
        <v>24</v>
      </c>
      <c r="D2492" s="93" t="s">
        <v>16</v>
      </c>
      <c r="E2492" s="93" t="s">
        <v>65</v>
      </c>
      <c r="F2492" s="93">
        <v>125</v>
      </c>
      <c r="G2492" s="93">
        <v>6.22</v>
      </c>
      <c r="H2492" s="93">
        <v>835</v>
      </c>
      <c r="I2492" s="88">
        <f>VLOOKUP(D2492,'MHO-Analyse'!$C$2:$D$11,2,TRUE)</f>
        <v>304</v>
      </c>
      <c r="J2492" s="88">
        <f t="shared" si="38"/>
        <v>2.0266666666666668</v>
      </c>
    </row>
    <row r="2493" spans="1:10" x14ac:dyDescent="0.2">
      <c r="A2493" s="94">
        <v>3302818</v>
      </c>
      <c r="B2493" s="93" t="s">
        <v>2437</v>
      </c>
      <c r="C2493" s="144">
        <v>24</v>
      </c>
      <c r="D2493" s="93" t="s">
        <v>16</v>
      </c>
      <c r="E2493" s="93" t="s">
        <v>65</v>
      </c>
      <c r="F2493" s="93">
        <v>7.88</v>
      </c>
      <c r="G2493" s="93">
        <v>3.5</v>
      </c>
      <c r="H2493" s="93">
        <v>382.47</v>
      </c>
      <c r="I2493" s="88">
        <f>VLOOKUP(D2493,'MHO-Analyse'!$C$2:$D$11,2,TRUE)</f>
        <v>304</v>
      </c>
      <c r="J2493" s="88">
        <f t="shared" si="38"/>
        <v>2.0266666666666668</v>
      </c>
    </row>
    <row r="2494" spans="1:10" x14ac:dyDescent="0.2">
      <c r="A2494" s="94">
        <v>3400116</v>
      </c>
      <c r="B2494" s="93" t="s">
        <v>2438</v>
      </c>
      <c r="C2494" s="144">
        <v>24</v>
      </c>
      <c r="D2494" s="93" t="s">
        <v>41</v>
      </c>
      <c r="E2494" s="93" t="s">
        <v>59</v>
      </c>
      <c r="F2494" s="93">
        <v>4.42</v>
      </c>
      <c r="G2494" s="93">
        <v>2.2599999999999998</v>
      </c>
      <c r="H2494" s="93">
        <v>212.38</v>
      </c>
      <c r="I2494" s="88">
        <f>VLOOKUP(D2494,'MHO-Analyse'!$C$2:$D$11,2,TRUE)</f>
        <v>205.2</v>
      </c>
      <c r="J2494" s="88">
        <f t="shared" si="38"/>
        <v>1.3679999999999999</v>
      </c>
    </row>
    <row r="2495" spans="1:10" x14ac:dyDescent="0.2">
      <c r="A2495" s="94">
        <v>3403527</v>
      </c>
      <c r="B2495" s="93" t="s">
        <v>2439</v>
      </c>
      <c r="C2495" s="144">
        <v>24</v>
      </c>
      <c r="D2495" s="93" t="s">
        <v>20</v>
      </c>
      <c r="E2495" s="93" t="s">
        <v>65</v>
      </c>
      <c r="F2495" s="93">
        <v>8.6999999999999993</v>
      </c>
      <c r="G2495" s="93">
        <v>0.7</v>
      </c>
      <c r="H2495" s="93">
        <v>183.36</v>
      </c>
      <c r="I2495" s="88">
        <f>VLOOKUP(D2495,'MHO-Analyse'!$C$2:$D$11,2,TRUE)</f>
        <v>190</v>
      </c>
      <c r="J2495" s="88">
        <f t="shared" si="38"/>
        <v>1.2666666666666666</v>
      </c>
    </row>
    <row r="2496" spans="1:10" x14ac:dyDescent="0.2">
      <c r="A2496" s="94">
        <v>5121528</v>
      </c>
      <c r="B2496" s="93" t="s">
        <v>2440</v>
      </c>
      <c r="C2496" s="144">
        <v>24</v>
      </c>
      <c r="D2496" s="93" t="s">
        <v>20</v>
      </c>
      <c r="E2496" s="93" t="s">
        <v>65</v>
      </c>
      <c r="F2496" s="93">
        <v>7.5</v>
      </c>
      <c r="G2496" s="93">
        <v>0.4</v>
      </c>
      <c r="H2496" s="93">
        <v>43.94</v>
      </c>
      <c r="I2496" s="88">
        <f>VLOOKUP(D2496,'MHO-Analyse'!$C$2:$D$11,2,TRUE)</f>
        <v>190</v>
      </c>
      <c r="J2496" s="88">
        <f t="shared" si="38"/>
        <v>1.2666666666666666</v>
      </c>
    </row>
    <row r="2497" spans="1:10" x14ac:dyDescent="0.2">
      <c r="A2497" s="94">
        <v>5527752</v>
      </c>
      <c r="B2497" s="93" t="s">
        <v>2441</v>
      </c>
      <c r="C2497" s="144">
        <v>24</v>
      </c>
      <c r="D2497" s="93" t="s">
        <v>79</v>
      </c>
      <c r="E2497" s="93" t="s">
        <v>59</v>
      </c>
      <c r="F2497" s="93">
        <v>2.8</v>
      </c>
      <c r="G2497" s="93">
        <v>18</v>
      </c>
      <c r="H2497" s="93">
        <v>1813.86</v>
      </c>
      <c r="I2497" s="88">
        <f>VLOOKUP(D2497,'MHO-Analyse'!$C$2:$D$11,2,TRUE)</f>
        <v>380</v>
      </c>
      <c r="J2497" s="88">
        <f t="shared" si="38"/>
        <v>2.5333333333333332</v>
      </c>
    </row>
    <row r="2498" spans="1:10" x14ac:dyDescent="0.2">
      <c r="A2498" s="94">
        <v>5807031</v>
      </c>
      <c r="B2498" s="93" t="s">
        <v>2442</v>
      </c>
      <c r="C2498" s="144">
        <v>24</v>
      </c>
      <c r="D2498" s="93" t="s">
        <v>79</v>
      </c>
      <c r="E2498" s="93" t="s">
        <v>65</v>
      </c>
      <c r="F2498" s="93">
        <v>0.27</v>
      </c>
      <c r="G2498" s="93">
        <v>0.47</v>
      </c>
      <c r="H2498" s="93">
        <v>204.6</v>
      </c>
      <c r="I2498" s="88">
        <f>VLOOKUP(D2498,'MHO-Analyse'!$C$2:$D$11,2,TRUE)</f>
        <v>380</v>
      </c>
      <c r="J2498" s="88">
        <f t="shared" ref="J2498:J2561" si="39">(C2498*I2498)/3600</f>
        <v>2.5333333333333332</v>
      </c>
    </row>
    <row r="2499" spans="1:10" x14ac:dyDescent="0.2">
      <c r="A2499" s="94">
        <v>6000007</v>
      </c>
      <c r="B2499" s="93" t="s">
        <v>2443</v>
      </c>
      <c r="C2499" s="144">
        <v>24</v>
      </c>
      <c r="D2499" s="93" t="s">
        <v>20</v>
      </c>
      <c r="E2499" s="93" t="s">
        <v>65</v>
      </c>
      <c r="F2499" s="93">
        <v>54.4</v>
      </c>
      <c r="G2499" s="93">
        <v>16.98</v>
      </c>
      <c r="H2499" s="93">
        <v>1555.4</v>
      </c>
      <c r="I2499" s="88">
        <f>VLOOKUP(D2499,'MHO-Analyse'!$C$2:$D$11,2,TRUE)</f>
        <v>190</v>
      </c>
      <c r="J2499" s="88">
        <f t="shared" si="39"/>
        <v>1.2666666666666666</v>
      </c>
    </row>
    <row r="2500" spans="1:10" x14ac:dyDescent="0.2">
      <c r="A2500" s="94">
        <v>6040008</v>
      </c>
      <c r="B2500" s="93" t="s">
        <v>2444</v>
      </c>
      <c r="C2500" s="144">
        <v>24</v>
      </c>
      <c r="D2500" s="93" t="s">
        <v>20</v>
      </c>
      <c r="E2500" s="93" t="s">
        <v>65</v>
      </c>
      <c r="F2500" s="93">
        <v>73.400000000000006</v>
      </c>
      <c r="G2500" s="93">
        <v>15.35</v>
      </c>
      <c r="H2500" s="93">
        <v>1357.57</v>
      </c>
      <c r="I2500" s="88">
        <f>VLOOKUP(D2500,'MHO-Analyse'!$C$2:$D$11,2,TRUE)</f>
        <v>190</v>
      </c>
      <c r="J2500" s="88">
        <f t="shared" si="39"/>
        <v>1.2666666666666666</v>
      </c>
    </row>
    <row r="2501" spans="1:10" x14ac:dyDescent="0.2">
      <c r="A2501" s="94">
        <v>6040516</v>
      </c>
      <c r="B2501" s="93" t="s">
        <v>2445</v>
      </c>
      <c r="C2501" s="144">
        <v>24</v>
      </c>
      <c r="D2501" s="93" t="s">
        <v>20</v>
      </c>
      <c r="E2501" s="93" t="s">
        <v>59</v>
      </c>
      <c r="F2501" s="93">
        <v>54</v>
      </c>
      <c r="G2501" s="93">
        <v>11.4</v>
      </c>
      <c r="H2501" s="93">
        <v>1468.84</v>
      </c>
      <c r="I2501" s="88">
        <f>VLOOKUP(D2501,'MHO-Analyse'!$C$2:$D$11,2,TRUE)</f>
        <v>190</v>
      </c>
      <c r="J2501" s="88">
        <f t="shared" si="39"/>
        <v>1.2666666666666666</v>
      </c>
    </row>
    <row r="2502" spans="1:10" x14ac:dyDescent="0.2">
      <c r="A2502" s="94">
        <v>6166053</v>
      </c>
      <c r="B2502" s="93" t="s">
        <v>2446</v>
      </c>
      <c r="C2502" s="144">
        <v>24</v>
      </c>
      <c r="D2502" s="93" t="s">
        <v>20</v>
      </c>
      <c r="E2502" s="93" t="s">
        <v>65</v>
      </c>
      <c r="F2502" s="93">
        <v>2.2000000000000002</v>
      </c>
      <c r="G2502" s="93">
        <v>0.36</v>
      </c>
      <c r="H2502" s="93">
        <v>538.35</v>
      </c>
      <c r="I2502" s="88">
        <f>VLOOKUP(D2502,'MHO-Analyse'!$C$2:$D$11,2,TRUE)</f>
        <v>190</v>
      </c>
      <c r="J2502" s="88">
        <f t="shared" si="39"/>
        <v>1.2666666666666666</v>
      </c>
    </row>
    <row r="2503" spans="1:10" x14ac:dyDescent="0.2">
      <c r="A2503" s="94">
        <v>8370306</v>
      </c>
      <c r="B2503" s="93" t="s">
        <v>2447</v>
      </c>
      <c r="C2503" s="144">
        <v>24</v>
      </c>
      <c r="D2503" s="93" t="s">
        <v>41</v>
      </c>
      <c r="E2503" s="93" t="s">
        <v>65</v>
      </c>
      <c r="F2503" s="93">
        <v>17</v>
      </c>
      <c r="G2503" s="93">
        <v>25</v>
      </c>
      <c r="H2503" s="93">
        <v>194.77</v>
      </c>
      <c r="I2503" s="88">
        <f>VLOOKUP(D2503,'MHO-Analyse'!$C$2:$D$11,2,TRUE)</f>
        <v>205.2</v>
      </c>
      <c r="J2503" s="88">
        <f t="shared" si="39"/>
        <v>1.3679999999999999</v>
      </c>
    </row>
    <row r="2504" spans="1:10" x14ac:dyDescent="0.2">
      <c r="A2504" s="94">
        <v>8604354</v>
      </c>
      <c r="B2504" s="93" t="s">
        <v>2448</v>
      </c>
      <c r="C2504" s="144">
        <v>24</v>
      </c>
      <c r="D2504" s="93" t="s">
        <v>16</v>
      </c>
      <c r="E2504" s="93" t="s">
        <v>65</v>
      </c>
      <c r="F2504" s="93">
        <v>13.38</v>
      </c>
      <c r="G2504" s="93">
        <v>1.4</v>
      </c>
      <c r="H2504" s="93">
        <v>241.1</v>
      </c>
      <c r="I2504" s="88">
        <f>VLOOKUP(D2504,'MHO-Analyse'!$C$2:$D$11,2,TRUE)</f>
        <v>304</v>
      </c>
      <c r="J2504" s="88">
        <f t="shared" si="39"/>
        <v>2.0266666666666668</v>
      </c>
    </row>
    <row r="2505" spans="1:10" x14ac:dyDescent="0.2">
      <c r="A2505" s="94">
        <v>9204666</v>
      </c>
      <c r="B2505" s="93" t="s">
        <v>2449</v>
      </c>
      <c r="C2505" s="144">
        <v>24</v>
      </c>
      <c r="D2505" s="93" t="s">
        <v>20</v>
      </c>
      <c r="E2505" s="93" t="s">
        <v>32</v>
      </c>
      <c r="F2505" s="93">
        <v>120</v>
      </c>
      <c r="G2505" s="93">
        <v>76.3</v>
      </c>
      <c r="H2505" s="93">
        <v>6107.37</v>
      </c>
      <c r="I2505" s="88">
        <f>VLOOKUP(D2505,'MHO-Analyse'!$C$2:$D$11,2,TRUE)</f>
        <v>190</v>
      </c>
      <c r="J2505" s="88">
        <f t="shared" si="39"/>
        <v>1.2666666666666666</v>
      </c>
    </row>
    <row r="2506" spans="1:10" x14ac:dyDescent="0.2">
      <c r="A2506" s="94">
        <v>9808105</v>
      </c>
      <c r="B2506" s="93" t="s">
        <v>2450</v>
      </c>
      <c r="C2506" s="144">
        <v>24</v>
      </c>
      <c r="D2506" s="93" t="s">
        <v>79</v>
      </c>
      <c r="E2506" s="93" t="s">
        <v>65</v>
      </c>
      <c r="F2506" s="93">
        <v>5.2</v>
      </c>
      <c r="G2506" s="93">
        <v>1.85</v>
      </c>
      <c r="H2506" s="93">
        <v>369.15</v>
      </c>
      <c r="I2506" s="88">
        <f>VLOOKUP(D2506,'MHO-Analyse'!$C$2:$D$11,2,TRUE)</f>
        <v>380</v>
      </c>
      <c r="J2506" s="88">
        <f t="shared" si="39"/>
        <v>2.5333333333333332</v>
      </c>
    </row>
    <row r="2507" spans="1:10" x14ac:dyDescent="0.2">
      <c r="A2507" s="94">
        <v>1010886</v>
      </c>
      <c r="B2507" s="93" t="s">
        <v>2451</v>
      </c>
      <c r="C2507" s="144">
        <v>23</v>
      </c>
      <c r="D2507" s="93" t="s">
        <v>79</v>
      </c>
      <c r="E2507" s="93" t="s">
        <v>65</v>
      </c>
      <c r="F2507" s="93">
        <v>0.37</v>
      </c>
      <c r="G2507" s="93">
        <v>0.98</v>
      </c>
      <c r="H2507" s="93">
        <v>69.650000000000006</v>
      </c>
      <c r="I2507" s="88">
        <f>VLOOKUP(D2507,'MHO-Analyse'!$C$2:$D$11,2,TRUE)</f>
        <v>380</v>
      </c>
      <c r="J2507" s="88">
        <f t="shared" si="39"/>
        <v>2.4277777777777776</v>
      </c>
    </row>
    <row r="2508" spans="1:10" x14ac:dyDescent="0.2">
      <c r="A2508" s="94">
        <v>1065958</v>
      </c>
      <c r="B2508" s="93" t="s">
        <v>2452</v>
      </c>
      <c r="C2508" s="144">
        <v>23</v>
      </c>
      <c r="D2508" s="93" t="s">
        <v>16</v>
      </c>
      <c r="E2508" s="93" t="s">
        <v>59</v>
      </c>
      <c r="F2508" s="93">
        <v>0.91</v>
      </c>
      <c r="G2508" s="93">
        <v>0.94</v>
      </c>
      <c r="H2508" s="93">
        <v>161.97</v>
      </c>
      <c r="I2508" s="88">
        <f>VLOOKUP(D2508,'MHO-Analyse'!$C$2:$D$11,2,TRUE)</f>
        <v>304</v>
      </c>
      <c r="J2508" s="88">
        <f t="shared" si="39"/>
        <v>1.9422222222222223</v>
      </c>
    </row>
    <row r="2509" spans="1:10" x14ac:dyDescent="0.2">
      <c r="A2509" s="94">
        <v>1150277</v>
      </c>
      <c r="B2509" s="93" t="s">
        <v>2338</v>
      </c>
      <c r="C2509" s="144">
        <v>23</v>
      </c>
      <c r="D2509" s="93" t="s">
        <v>79</v>
      </c>
      <c r="E2509" s="93" t="s">
        <v>65</v>
      </c>
      <c r="F2509" s="93">
        <v>2.09</v>
      </c>
      <c r="G2509" s="93">
        <v>2.14</v>
      </c>
      <c r="H2509" s="93">
        <v>39.9</v>
      </c>
      <c r="I2509" s="88">
        <f>VLOOKUP(D2509,'MHO-Analyse'!$C$2:$D$11,2,TRUE)</f>
        <v>380</v>
      </c>
      <c r="J2509" s="88">
        <f t="shared" si="39"/>
        <v>2.4277777777777776</v>
      </c>
    </row>
    <row r="2510" spans="1:10" x14ac:dyDescent="0.2">
      <c r="A2510" s="94">
        <v>1152355</v>
      </c>
      <c r="B2510" s="93" t="s">
        <v>2453</v>
      </c>
      <c r="C2510" s="144">
        <v>23</v>
      </c>
      <c r="D2510" s="93" t="s">
        <v>79</v>
      </c>
      <c r="E2510" s="93" t="s">
        <v>65</v>
      </c>
      <c r="F2510" s="93">
        <v>1.97</v>
      </c>
      <c r="G2510" s="93">
        <v>2.2000000000000002</v>
      </c>
      <c r="H2510" s="93">
        <v>53.71</v>
      </c>
      <c r="I2510" s="88">
        <f>VLOOKUP(D2510,'MHO-Analyse'!$C$2:$D$11,2,TRUE)</f>
        <v>380</v>
      </c>
      <c r="J2510" s="88">
        <f t="shared" si="39"/>
        <v>2.4277777777777776</v>
      </c>
    </row>
    <row r="2511" spans="1:10" x14ac:dyDescent="0.2">
      <c r="A2511" s="94">
        <v>1152388</v>
      </c>
      <c r="B2511" s="93" t="s">
        <v>187</v>
      </c>
      <c r="C2511" s="144">
        <v>23</v>
      </c>
      <c r="D2511" s="93" t="s">
        <v>79</v>
      </c>
      <c r="E2511" s="93" t="s">
        <v>65</v>
      </c>
      <c r="F2511" s="93">
        <v>4.26</v>
      </c>
      <c r="G2511" s="93">
        <v>4.08</v>
      </c>
      <c r="H2511" s="93">
        <v>98.79</v>
      </c>
      <c r="I2511" s="88">
        <f>VLOOKUP(D2511,'MHO-Analyse'!$C$2:$D$11,2,TRUE)</f>
        <v>380</v>
      </c>
      <c r="J2511" s="88">
        <f t="shared" si="39"/>
        <v>2.4277777777777776</v>
      </c>
    </row>
    <row r="2512" spans="1:10" x14ac:dyDescent="0.2">
      <c r="A2512" s="94">
        <v>1210039</v>
      </c>
      <c r="B2512" s="93" t="s">
        <v>2454</v>
      </c>
      <c r="C2512" s="144">
        <v>23</v>
      </c>
      <c r="D2512" s="93" t="s">
        <v>79</v>
      </c>
      <c r="E2512" s="93" t="s">
        <v>59</v>
      </c>
      <c r="F2512" s="93">
        <v>4.22</v>
      </c>
      <c r="G2512" s="93">
        <v>3.56</v>
      </c>
      <c r="H2512" s="93">
        <v>196.56</v>
      </c>
      <c r="I2512" s="88">
        <f>VLOOKUP(D2512,'MHO-Analyse'!$C$2:$D$11,2,TRUE)</f>
        <v>380</v>
      </c>
      <c r="J2512" s="88">
        <f t="shared" si="39"/>
        <v>2.4277777777777776</v>
      </c>
    </row>
    <row r="2513" spans="1:10" x14ac:dyDescent="0.2">
      <c r="A2513" s="94">
        <v>1212677</v>
      </c>
      <c r="B2513" s="93" t="s">
        <v>2455</v>
      </c>
      <c r="C2513" s="144">
        <v>23</v>
      </c>
      <c r="D2513" s="93" t="s">
        <v>79</v>
      </c>
      <c r="E2513" s="93" t="s">
        <v>65</v>
      </c>
      <c r="F2513" s="93">
        <v>11.58</v>
      </c>
      <c r="G2513" s="93">
        <v>7.4</v>
      </c>
      <c r="H2513" s="93">
        <v>213.1</v>
      </c>
      <c r="I2513" s="88">
        <f>VLOOKUP(D2513,'MHO-Analyse'!$C$2:$D$11,2,TRUE)</f>
        <v>380</v>
      </c>
      <c r="J2513" s="88">
        <f t="shared" si="39"/>
        <v>2.4277777777777776</v>
      </c>
    </row>
    <row r="2514" spans="1:10" x14ac:dyDescent="0.2">
      <c r="A2514" s="94">
        <v>1214399</v>
      </c>
      <c r="B2514" s="93" t="s">
        <v>2456</v>
      </c>
      <c r="C2514" s="144">
        <v>23</v>
      </c>
      <c r="D2514" s="93" t="s">
        <v>79</v>
      </c>
      <c r="E2514" s="93" t="s">
        <v>65</v>
      </c>
      <c r="F2514" s="93">
        <v>3.18</v>
      </c>
      <c r="G2514" s="93">
        <v>2.46</v>
      </c>
      <c r="H2514" s="93">
        <v>172.39</v>
      </c>
      <c r="I2514" s="88">
        <f>VLOOKUP(D2514,'MHO-Analyse'!$C$2:$D$11,2,TRUE)</f>
        <v>380</v>
      </c>
      <c r="J2514" s="88">
        <f t="shared" si="39"/>
        <v>2.4277777777777776</v>
      </c>
    </row>
    <row r="2515" spans="1:10" x14ac:dyDescent="0.2">
      <c r="A2515" s="94">
        <v>2070746</v>
      </c>
      <c r="B2515" s="93" t="s">
        <v>2457</v>
      </c>
      <c r="C2515" s="144">
        <v>23</v>
      </c>
      <c r="D2515" s="93" t="s">
        <v>79</v>
      </c>
      <c r="E2515" s="93" t="s">
        <v>59</v>
      </c>
      <c r="F2515" s="93">
        <v>2.2000000000000002</v>
      </c>
      <c r="G2515" s="93">
        <v>5</v>
      </c>
      <c r="H2515" s="93">
        <v>1148.43</v>
      </c>
      <c r="I2515" s="88">
        <f>VLOOKUP(D2515,'MHO-Analyse'!$C$2:$D$11,2,TRUE)</f>
        <v>380</v>
      </c>
      <c r="J2515" s="88">
        <f t="shared" si="39"/>
        <v>2.4277777777777776</v>
      </c>
    </row>
    <row r="2516" spans="1:10" x14ac:dyDescent="0.2">
      <c r="A2516" s="94">
        <v>2081967</v>
      </c>
      <c r="B2516" s="93" t="s">
        <v>2458</v>
      </c>
      <c r="C2516" s="144">
        <v>23</v>
      </c>
      <c r="D2516" s="93" t="s">
        <v>16</v>
      </c>
      <c r="E2516" s="93" t="s">
        <v>65</v>
      </c>
      <c r="F2516" s="93">
        <v>2.5</v>
      </c>
      <c r="G2516" s="93">
        <v>0.34</v>
      </c>
      <c r="H2516" s="93">
        <v>289.35000000000002</v>
      </c>
      <c r="I2516" s="88">
        <f>VLOOKUP(D2516,'MHO-Analyse'!$C$2:$D$11,2,TRUE)</f>
        <v>304</v>
      </c>
      <c r="J2516" s="88">
        <f t="shared" si="39"/>
        <v>1.9422222222222223</v>
      </c>
    </row>
    <row r="2517" spans="1:10" x14ac:dyDescent="0.2">
      <c r="A2517" s="94">
        <v>2104133</v>
      </c>
      <c r="B2517" s="93" t="s">
        <v>2459</v>
      </c>
      <c r="C2517" s="144">
        <v>23</v>
      </c>
      <c r="D2517" s="93" t="s">
        <v>9</v>
      </c>
      <c r="E2517" s="93" t="s">
        <v>59</v>
      </c>
      <c r="F2517" s="93">
        <v>6.7</v>
      </c>
      <c r="G2517" s="93">
        <v>10.4</v>
      </c>
      <c r="H2517" s="93">
        <v>2976.96</v>
      </c>
      <c r="I2517" s="88">
        <f>VLOOKUP(D2517,'MHO-Analyse'!$C$2:$D$11,2,TRUE)</f>
        <v>380</v>
      </c>
      <c r="J2517" s="88">
        <f t="shared" si="39"/>
        <v>2.4277777777777776</v>
      </c>
    </row>
    <row r="2518" spans="1:10" x14ac:dyDescent="0.2">
      <c r="A2518" s="94">
        <v>2104487</v>
      </c>
      <c r="B2518" s="93" t="s">
        <v>2460</v>
      </c>
      <c r="C2518" s="144">
        <v>23</v>
      </c>
      <c r="D2518" s="93" t="s">
        <v>16</v>
      </c>
      <c r="E2518" s="93" t="s">
        <v>65</v>
      </c>
      <c r="F2518" s="93">
        <v>1.79</v>
      </c>
      <c r="G2518" s="93">
        <v>5.5</v>
      </c>
      <c r="H2518" s="93">
        <v>873.35</v>
      </c>
      <c r="I2518" s="88">
        <f>VLOOKUP(D2518,'MHO-Analyse'!$C$2:$D$11,2,TRUE)</f>
        <v>304</v>
      </c>
      <c r="J2518" s="88">
        <f t="shared" si="39"/>
        <v>1.9422222222222223</v>
      </c>
    </row>
    <row r="2519" spans="1:10" x14ac:dyDescent="0.2">
      <c r="A2519" s="94">
        <v>2170003</v>
      </c>
      <c r="B2519" s="93" t="s">
        <v>2461</v>
      </c>
      <c r="C2519" s="144">
        <v>23</v>
      </c>
      <c r="D2519" s="93" t="s">
        <v>41</v>
      </c>
      <c r="E2519" s="93" t="s">
        <v>65</v>
      </c>
      <c r="F2519" s="93">
        <v>2.2999999999999998</v>
      </c>
      <c r="G2519" s="93">
        <v>0.68</v>
      </c>
      <c r="H2519" s="93">
        <v>102.11</v>
      </c>
      <c r="I2519" s="88">
        <f>VLOOKUP(D2519,'MHO-Analyse'!$C$2:$D$11,2,TRUE)</f>
        <v>205.2</v>
      </c>
      <c r="J2519" s="88">
        <f t="shared" si="39"/>
        <v>1.3109999999999999</v>
      </c>
    </row>
    <row r="2520" spans="1:10" x14ac:dyDescent="0.2">
      <c r="A2520" s="94">
        <v>2540448</v>
      </c>
      <c r="B2520" s="93" t="s">
        <v>2462</v>
      </c>
      <c r="C2520" s="144">
        <v>23</v>
      </c>
      <c r="D2520" s="93" t="s">
        <v>41</v>
      </c>
      <c r="E2520" s="93" t="s">
        <v>65</v>
      </c>
      <c r="F2520" s="93">
        <v>24.5</v>
      </c>
      <c r="G2520" s="93">
        <v>5.73</v>
      </c>
      <c r="H2520" s="93">
        <v>577.37</v>
      </c>
      <c r="I2520" s="88">
        <f>VLOOKUP(D2520,'MHO-Analyse'!$C$2:$D$11,2,TRUE)</f>
        <v>205.2</v>
      </c>
      <c r="J2520" s="88">
        <f t="shared" si="39"/>
        <v>1.3109999999999999</v>
      </c>
    </row>
    <row r="2521" spans="1:10" x14ac:dyDescent="0.2">
      <c r="A2521" s="94">
        <v>3100628</v>
      </c>
      <c r="B2521" s="93" t="s">
        <v>2463</v>
      </c>
      <c r="C2521" s="144">
        <v>23</v>
      </c>
      <c r="D2521" s="93" t="s">
        <v>41</v>
      </c>
      <c r="E2521" s="93" t="s">
        <v>65</v>
      </c>
      <c r="F2521" s="93">
        <v>9</v>
      </c>
      <c r="G2521" s="93">
        <v>0.8</v>
      </c>
      <c r="H2521" s="93">
        <v>149.74</v>
      </c>
      <c r="I2521" s="88">
        <f>VLOOKUP(D2521,'MHO-Analyse'!$C$2:$D$11,2,TRUE)</f>
        <v>205.2</v>
      </c>
      <c r="J2521" s="88">
        <f t="shared" si="39"/>
        <v>1.3109999999999999</v>
      </c>
    </row>
    <row r="2522" spans="1:10" x14ac:dyDescent="0.2">
      <c r="A2522" s="94">
        <v>3327023</v>
      </c>
      <c r="B2522" s="93" t="s">
        <v>2464</v>
      </c>
      <c r="C2522" s="144">
        <v>23</v>
      </c>
      <c r="D2522" s="93" t="s">
        <v>16</v>
      </c>
      <c r="E2522" s="93" t="s">
        <v>59</v>
      </c>
      <c r="F2522" s="93">
        <v>13.12</v>
      </c>
      <c r="G2522" s="93">
        <v>12.06</v>
      </c>
      <c r="H2522" s="93">
        <v>1280.74</v>
      </c>
      <c r="I2522" s="88">
        <f>VLOOKUP(D2522,'MHO-Analyse'!$C$2:$D$11,2,TRUE)</f>
        <v>304</v>
      </c>
      <c r="J2522" s="88">
        <f t="shared" si="39"/>
        <v>1.9422222222222223</v>
      </c>
    </row>
    <row r="2523" spans="1:10" x14ac:dyDescent="0.2">
      <c r="A2523" s="94">
        <v>3358323</v>
      </c>
      <c r="B2523" s="93" t="s">
        <v>2465</v>
      </c>
      <c r="C2523" s="144">
        <v>23</v>
      </c>
      <c r="D2523" s="93" t="s">
        <v>16</v>
      </c>
      <c r="E2523" s="93" t="s">
        <v>65</v>
      </c>
      <c r="F2523" s="93">
        <v>25</v>
      </c>
      <c r="G2523" s="93">
        <v>5.81</v>
      </c>
      <c r="H2523" s="93">
        <v>1114.5</v>
      </c>
      <c r="I2523" s="88">
        <f>VLOOKUP(D2523,'MHO-Analyse'!$C$2:$D$11,2,TRUE)</f>
        <v>304</v>
      </c>
      <c r="J2523" s="88">
        <f t="shared" si="39"/>
        <v>1.9422222222222223</v>
      </c>
    </row>
    <row r="2524" spans="1:10" x14ac:dyDescent="0.2">
      <c r="A2524" s="94">
        <v>3358428</v>
      </c>
      <c r="B2524" s="93" t="s">
        <v>2466</v>
      </c>
      <c r="C2524" s="144">
        <v>23</v>
      </c>
      <c r="D2524" s="93" t="s">
        <v>41</v>
      </c>
      <c r="E2524" s="93" t="s">
        <v>65</v>
      </c>
      <c r="F2524" s="93">
        <v>28.11</v>
      </c>
      <c r="G2524" s="93">
        <v>2.64</v>
      </c>
      <c r="H2524" s="93">
        <v>999.72</v>
      </c>
      <c r="I2524" s="88">
        <f>VLOOKUP(D2524,'MHO-Analyse'!$C$2:$D$11,2,TRUE)</f>
        <v>205.2</v>
      </c>
      <c r="J2524" s="88">
        <f t="shared" si="39"/>
        <v>1.3109999999999999</v>
      </c>
    </row>
    <row r="2525" spans="1:10" x14ac:dyDescent="0.2">
      <c r="A2525" s="94">
        <v>3400139</v>
      </c>
      <c r="B2525" s="93" t="s">
        <v>2467</v>
      </c>
      <c r="C2525" s="144">
        <v>23</v>
      </c>
      <c r="D2525" s="93" t="s">
        <v>41</v>
      </c>
      <c r="E2525" s="93" t="s">
        <v>65</v>
      </c>
      <c r="F2525" s="93">
        <v>3.08</v>
      </c>
      <c r="G2525" s="93">
        <v>1.92</v>
      </c>
      <c r="H2525" s="93">
        <v>196.84</v>
      </c>
      <c r="I2525" s="88">
        <f>VLOOKUP(D2525,'MHO-Analyse'!$C$2:$D$11,2,TRUE)</f>
        <v>205.2</v>
      </c>
      <c r="J2525" s="88">
        <f t="shared" si="39"/>
        <v>1.3109999999999999</v>
      </c>
    </row>
    <row r="2526" spans="1:10" x14ac:dyDescent="0.2">
      <c r="A2526" s="94">
        <v>3401843</v>
      </c>
      <c r="B2526" s="93" t="s">
        <v>2468</v>
      </c>
      <c r="C2526" s="144">
        <v>23</v>
      </c>
      <c r="D2526" s="93" t="s">
        <v>20</v>
      </c>
      <c r="E2526" s="93" t="s">
        <v>59</v>
      </c>
      <c r="F2526" s="93">
        <v>32</v>
      </c>
      <c r="G2526" s="93">
        <v>0.34</v>
      </c>
      <c r="H2526" s="93">
        <v>2320.38</v>
      </c>
      <c r="I2526" s="88">
        <f>VLOOKUP(D2526,'MHO-Analyse'!$C$2:$D$11,2,TRUE)</f>
        <v>190</v>
      </c>
      <c r="J2526" s="88">
        <f t="shared" si="39"/>
        <v>1.2138888888888888</v>
      </c>
    </row>
    <row r="2527" spans="1:10" x14ac:dyDescent="0.2">
      <c r="A2527" s="94">
        <v>3535743</v>
      </c>
      <c r="B2527" s="93" t="s">
        <v>2469</v>
      </c>
      <c r="C2527" s="144">
        <v>23</v>
      </c>
      <c r="D2527" s="93" t="s">
        <v>16</v>
      </c>
      <c r="E2527" s="93" t="s">
        <v>65</v>
      </c>
      <c r="F2527" s="93">
        <v>9.4600000000000009</v>
      </c>
      <c r="G2527" s="93">
        <v>4.62</v>
      </c>
      <c r="H2527" s="93">
        <v>119.75</v>
      </c>
      <c r="I2527" s="88">
        <f>VLOOKUP(D2527,'MHO-Analyse'!$C$2:$D$11,2,TRUE)</f>
        <v>304</v>
      </c>
      <c r="J2527" s="88">
        <f t="shared" si="39"/>
        <v>1.9422222222222223</v>
      </c>
    </row>
    <row r="2528" spans="1:10" x14ac:dyDescent="0.2">
      <c r="A2528" s="94">
        <v>4021229</v>
      </c>
      <c r="B2528" s="93" t="s">
        <v>2470</v>
      </c>
      <c r="C2528" s="144">
        <v>23</v>
      </c>
      <c r="D2528" s="93" t="s">
        <v>12</v>
      </c>
      <c r="E2528" s="93" t="s">
        <v>32</v>
      </c>
      <c r="F2528" s="93">
        <v>30</v>
      </c>
      <c r="G2528" s="93">
        <v>20</v>
      </c>
      <c r="H2528" s="93">
        <v>10222.94</v>
      </c>
      <c r="I2528" s="88">
        <f>VLOOKUP(D2528,'MHO-Analyse'!$C$2:$D$11,2,TRUE)</f>
        <v>254.6</v>
      </c>
      <c r="J2528" s="88">
        <f t="shared" si="39"/>
        <v>1.6266111111111112</v>
      </c>
    </row>
    <row r="2529" spans="1:10" x14ac:dyDescent="0.2">
      <c r="A2529" s="94">
        <v>5801019</v>
      </c>
      <c r="B2529" s="93" t="s">
        <v>2471</v>
      </c>
      <c r="C2529" s="144">
        <v>23</v>
      </c>
      <c r="D2529" s="93" t="s">
        <v>79</v>
      </c>
      <c r="E2529" s="93" t="s">
        <v>65</v>
      </c>
      <c r="F2529" s="93">
        <v>7.93</v>
      </c>
      <c r="G2529" s="93">
        <v>10</v>
      </c>
      <c r="H2529" s="93">
        <v>788.83</v>
      </c>
      <c r="I2529" s="88">
        <f>VLOOKUP(D2529,'MHO-Analyse'!$C$2:$D$11,2,TRUE)</f>
        <v>380</v>
      </c>
      <c r="J2529" s="88">
        <f t="shared" si="39"/>
        <v>2.4277777777777776</v>
      </c>
    </row>
    <row r="2530" spans="1:10" x14ac:dyDescent="0.2">
      <c r="A2530" s="94">
        <v>6044006</v>
      </c>
      <c r="B2530" s="93" t="s">
        <v>2472</v>
      </c>
      <c r="C2530" s="144">
        <v>23</v>
      </c>
      <c r="D2530" s="93" t="s">
        <v>20</v>
      </c>
      <c r="E2530" s="93" t="s">
        <v>206</v>
      </c>
      <c r="F2530" s="93">
        <v>214.4</v>
      </c>
      <c r="G2530" s="93">
        <v>30</v>
      </c>
      <c r="H2530" s="93">
        <v>2426.73</v>
      </c>
      <c r="I2530" s="88">
        <f>VLOOKUP(D2530,'MHO-Analyse'!$C$2:$D$11,2,TRUE)</f>
        <v>190</v>
      </c>
      <c r="J2530" s="88">
        <f t="shared" si="39"/>
        <v>1.2138888888888888</v>
      </c>
    </row>
    <row r="2531" spans="1:10" x14ac:dyDescent="0.2">
      <c r="A2531" s="94">
        <v>8541306</v>
      </c>
      <c r="B2531" s="93" t="s">
        <v>2473</v>
      </c>
      <c r="C2531" s="144">
        <v>23</v>
      </c>
      <c r="D2531" s="93" t="s">
        <v>79</v>
      </c>
      <c r="E2531" s="93" t="s">
        <v>59</v>
      </c>
      <c r="F2531" s="93">
        <v>2.08</v>
      </c>
      <c r="G2531" s="93">
        <v>3.08</v>
      </c>
      <c r="H2531" s="93">
        <v>359.28</v>
      </c>
      <c r="I2531" s="88">
        <f>VLOOKUP(D2531,'MHO-Analyse'!$C$2:$D$11,2,TRUE)</f>
        <v>380</v>
      </c>
      <c r="J2531" s="88">
        <f t="shared" si="39"/>
        <v>2.4277777777777776</v>
      </c>
    </row>
    <row r="2532" spans="1:10" x14ac:dyDescent="0.2">
      <c r="A2532" s="94">
        <v>8702567</v>
      </c>
      <c r="B2532" s="93" t="s">
        <v>2474</v>
      </c>
      <c r="C2532" s="144">
        <v>23</v>
      </c>
      <c r="D2532" s="93" t="s">
        <v>20</v>
      </c>
      <c r="E2532" s="93" t="s">
        <v>59</v>
      </c>
      <c r="F2532" s="93">
        <v>94.5</v>
      </c>
      <c r="G2532" s="93">
        <v>27.74</v>
      </c>
      <c r="H2532" s="93">
        <v>2168.2399999999998</v>
      </c>
      <c r="I2532" s="88">
        <f>VLOOKUP(D2532,'MHO-Analyse'!$C$2:$D$11,2,TRUE)</f>
        <v>190</v>
      </c>
      <c r="J2532" s="88">
        <f t="shared" si="39"/>
        <v>1.2138888888888888</v>
      </c>
    </row>
    <row r="2533" spans="1:10" x14ac:dyDescent="0.2">
      <c r="A2533" s="94">
        <v>9040654</v>
      </c>
      <c r="B2533" s="93" t="s">
        <v>2475</v>
      </c>
      <c r="C2533" s="144">
        <v>23</v>
      </c>
      <c r="D2533" s="93" t="s">
        <v>20</v>
      </c>
      <c r="E2533" s="93" t="s">
        <v>59</v>
      </c>
      <c r="F2533" s="93">
        <v>15.91</v>
      </c>
      <c r="G2533" s="93">
        <v>16.260000000000002</v>
      </c>
      <c r="H2533" s="93">
        <v>6409.73</v>
      </c>
      <c r="I2533" s="88">
        <f>VLOOKUP(D2533,'MHO-Analyse'!$C$2:$D$11,2,TRUE)</f>
        <v>190</v>
      </c>
      <c r="J2533" s="88">
        <f t="shared" si="39"/>
        <v>1.2138888888888888</v>
      </c>
    </row>
    <row r="2534" spans="1:10" x14ac:dyDescent="0.2">
      <c r="A2534" s="94">
        <v>9253209</v>
      </c>
      <c r="B2534" s="93" t="s">
        <v>2476</v>
      </c>
      <c r="C2534" s="144">
        <v>23</v>
      </c>
      <c r="D2534" s="93" t="s">
        <v>12</v>
      </c>
      <c r="E2534" s="93" t="s">
        <v>10</v>
      </c>
      <c r="F2534" s="93">
        <v>1.85</v>
      </c>
      <c r="G2534" s="93">
        <v>9.77</v>
      </c>
      <c r="H2534" s="93">
        <v>2306.21</v>
      </c>
      <c r="I2534" s="88">
        <f>VLOOKUP(D2534,'MHO-Analyse'!$C$2:$D$11,2,TRUE)</f>
        <v>254.6</v>
      </c>
      <c r="J2534" s="88">
        <f t="shared" si="39"/>
        <v>1.6266111111111112</v>
      </c>
    </row>
    <row r="2535" spans="1:10" x14ac:dyDescent="0.2">
      <c r="A2535" s="94">
        <v>9254997</v>
      </c>
      <c r="B2535" s="93" t="s">
        <v>2477</v>
      </c>
      <c r="C2535" s="144">
        <v>23</v>
      </c>
      <c r="D2535" s="93" t="s">
        <v>12</v>
      </c>
      <c r="E2535" s="93" t="s">
        <v>59</v>
      </c>
      <c r="F2535" s="93">
        <v>408.65</v>
      </c>
      <c r="G2535" s="93">
        <v>5.8</v>
      </c>
      <c r="H2535" s="93">
        <v>313.76</v>
      </c>
      <c r="I2535" s="88">
        <f>VLOOKUP(D2535,'MHO-Analyse'!$C$2:$D$11,2,TRUE)</f>
        <v>254.6</v>
      </c>
      <c r="J2535" s="88">
        <f t="shared" si="39"/>
        <v>1.6266111111111112</v>
      </c>
    </row>
    <row r="2536" spans="1:10" x14ac:dyDescent="0.2">
      <c r="A2536" s="94">
        <v>9400025</v>
      </c>
      <c r="B2536" s="93" t="s">
        <v>2478</v>
      </c>
      <c r="C2536" s="144">
        <v>23</v>
      </c>
      <c r="D2536" s="93" t="s">
        <v>16</v>
      </c>
      <c r="E2536" s="93" t="s">
        <v>59</v>
      </c>
      <c r="F2536" s="93">
        <v>160</v>
      </c>
      <c r="G2536" s="93">
        <v>10</v>
      </c>
      <c r="H2536" s="93">
        <v>3909.6</v>
      </c>
      <c r="I2536" s="88">
        <f>VLOOKUP(D2536,'MHO-Analyse'!$C$2:$D$11,2,TRUE)</f>
        <v>304</v>
      </c>
      <c r="J2536" s="88">
        <f t="shared" si="39"/>
        <v>1.9422222222222223</v>
      </c>
    </row>
    <row r="2537" spans="1:10" x14ac:dyDescent="0.2">
      <c r="A2537" s="94">
        <v>9508528</v>
      </c>
      <c r="B2537" s="93" t="s">
        <v>2479</v>
      </c>
      <c r="C2537" s="144">
        <v>23</v>
      </c>
      <c r="D2537" s="93" t="s">
        <v>16</v>
      </c>
      <c r="E2537" s="93" t="s">
        <v>65</v>
      </c>
      <c r="F2537" s="93">
        <v>5.03</v>
      </c>
      <c r="G2537" s="93">
        <v>1.52</v>
      </c>
      <c r="H2537" s="93">
        <v>356.9</v>
      </c>
      <c r="I2537" s="88">
        <f>VLOOKUP(D2537,'MHO-Analyse'!$C$2:$D$11,2,TRUE)</f>
        <v>304</v>
      </c>
      <c r="J2537" s="88">
        <f t="shared" si="39"/>
        <v>1.9422222222222223</v>
      </c>
    </row>
    <row r="2538" spans="1:10" x14ac:dyDescent="0.2">
      <c r="A2538" s="94">
        <v>9822771</v>
      </c>
      <c r="B2538" s="93" t="s">
        <v>2480</v>
      </c>
      <c r="C2538" s="144">
        <v>23</v>
      </c>
      <c r="D2538" s="93" t="s">
        <v>16</v>
      </c>
      <c r="E2538" s="93" t="s">
        <v>59</v>
      </c>
      <c r="F2538" s="93">
        <v>18.399999999999999</v>
      </c>
      <c r="G2538" s="93">
        <v>25</v>
      </c>
      <c r="H2538" s="93">
        <v>161.31</v>
      </c>
      <c r="I2538" s="88">
        <f>VLOOKUP(D2538,'MHO-Analyse'!$C$2:$D$11,2,TRUE)</f>
        <v>304</v>
      </c>
      <c r="J2538" s="88">
        <f t="shared" si="39"/>
        <v>1.9422222222222223</v>
      </c>
    </row>
    <row r="2539" spans="1:10" x14ac:dyDescent="0.2">
      <c r="A2539" s="94">
        <v>1065834</v>
      </c>
      <c r="B2539" s="93" t="s">
        <v>2481</v>
      </c>
      <c r="C2539" s="144">
        <v>22</v>
      </c>
      <c r="D2539" s="93" t="s">
        <v>16</v>
      </c>
      <c r="E2539" s="93" t="s">
        <v>59</v>
      </c>
      <c r="F2539" s="93">
        <v>0.66</v>
      </c>
      <c r="G2539" s="93">
        <v>0.91</v>
      </c>
      <c r="H2539" s="93">
        <v>150.09</v>
      </c>
      <c r="I2539" s="88">
        <f>VLOOKUP(D2539,'MHO-Analyse'!$C$2:$D$11,2,TRUE)</f>
        <v>304</v>
      </c>
      <c r="J2539" s="88">
        <f t="shared" si="39"/>
        <v>1.8577777777777778</v>
      </c>
    </row>
    <row r="2540" spans="1:10" x14ac:dyDescent="0.2">
      <c r="A2540" s="94">
        <v>1151044</v>
      </c>
      <c r="B2540" s="93" t="s">
        <v>2482</v>
      </c>
      <c r="C2540" s="144">
        <v>22</v>
      </c>
      <c r="D2540" s="93" t="s">
        <v>79</v>
      </c>
      <c r="E2540" s="93" t="s">
        <v>32</v>
      </c>
      <c r="F2540" s="93">
        <v>5.65</v>
      </c>
      <c r="G2540" s="93">
        <v>5.84</v>
      </c>
      <c r="H2540" s="93">
        <v>200.11</v>
      </c>
      <c r="I2540" s="88">
        <f>VLOOKUP(D2540,'MHO-Analyse'!$C$2:$D$11,2,TRUE)</f>
        <v>380</v>
      </c>
      <c r="J2540" s="88">
        <f t="shared" si="39"/>
        <v>2.3222222222222224</v>
      </c>
    </row>
    <row r="2541" spans="1:10" x14ac:dyDescent="0.2">
      <c r="A2541" s="94">
        <v>1152466</v>
      </c>
      <c r="B2541" s="93" t="s">
        <v>331</v>
      </c>
      <c r="C2541" s="144">
        <v>22</v>
      </c>
      <c r="D2541" s="93" t="s">
        <v>16</v>
      </c>
      <c r="E2541" s="93" t="s">
        <v>59</v>
      </c>
      <c r="F2541" s="93">
        <v>13.16</v>
      </c>
      <c r="G2541" s="93">
        <v>11.76</v>
      </c>
      <c r="H2541" s="93">
        <v>237.68</v>
      </c>
      <c r="I2541" s="88">
        <f>VLOOKUP(D2541,'MHO-Analyse'!$C$2:$D$11,2,TRUE)</f>
        <v>304</v>
      </c>
      <c r="J2541" s="88">
        <f t="shared" si="39"/>
        <v>1.8577777777777778</v>
      </c>
    </row>
    <row r="2542" spans="1:10" x14ac:dyDescent="0.2">
      <c r="A2542" s="94">
        <v>1214695</v>
      </c>
      <c r="B2542" s="93" t="s">
        <v>2483</v>
      </c>
      <c r="C2542" s="144">
        <v>22</v>
      </c>
      <c r="D2542" s="93" t="s">
        <v>79</v>
      </c>
      <c r="E2542" s="93" t="s">
        <v>65</v>
      </c>
      <c r="F2542" s="93">
        <v>4.22</v>
      </c>
      <c r="G2542" s="93">
        <v>3.54</v>
      </c>
      <c r="H2542" s="93">
        <v>214.28</v>
      </c>
      <c r="I2542" s="88">
        <f>VLOOKUP(D2542,'MHO-Analyse'!$C$2:$D$11,2,TRUE)</f>
        <v>380</v>
      </c>
      <c r="J2542" s="88">
        <f t="shared" si="39"/>
        <v>2.3222222222222224</v>
      </c>
    </row>
    <row r="2543" spans="1:10" x14ac:dyDescent="0.2">
      <c r="A2543" s="94">
        <v>1252705</v>
      </c>
      <c r="B2543" s="93" t="s">
        <v>2484</v>
      </c>
      <c r="C2543" s="144">
        <v>22</v>
      </c>
      <c r="D2543" s="93" t="s">
        <v>79</v>
      </c>
      <c r="E2543" s="93" t="s">
        <v>65</v>
      </c>
      <c r="F2543" s="93">
        <v>2.85</v>
      </c>
      <c r="G2543" s="93">
        <v>6.4</v>
      </c>
      <c r="H2543" s="93">
        <v>98.21</v>
      </c>
      <c r="I2543" s="88">
        <f>VLOOKUP(D2543,'MHO-Analyse'!$C$2:$D$11,2,TRUE)</f>
        <v>380</v>
      </c>
      <c r="J2543" s="88">
        <f t="shared" si="39"/>
        <v>2.3222222222222224</v>
      </c>
    </row>
    <row r="2544" spans="1:10" x14ac:dyDescent="0.2">
      <c r="A2544" s="94">
        <v>1253329</v>
      </c>
      <c r="B2544" s="93" t="s">
        <v>2485</v>
      </c>
      <c r="C2544" s="144">
        <v>22</v>
      </c>
      <c r="D2544" s="93" t="s">
        <v>79</v>
      </c>
      <c r="E2544" s="93" t="s">
        <v>59</v>
      </c>
      <c r="F2544" s="93">
        <v>10.75</v>
      </c>
      <c r="G2544" s="93">
        <v>21.2</v>
      </c>
      <c r="H2544" s="93">
        <v>437.13</v>
      </c>
      <c r="I2544" s="88">
        <f>VLOOKUP(D2544,'MHO-Analyse'!$C$2:$D$11,2,TRUE)</f>
        <v>380</v>
      </c>
      <c r="J2544" s="88">
        <f t="shared" si="39"/>
        <v>2.3222222222222224</v>
      </c>
    </row>
    <row r="2545" spans="1:10" x14ac:dyDescent="0.2">
      <c r="A2545" s="94">
        <v>2033111</v>
      </c>
      <c r="B2545" s="93" t="s">
        <v>2486</v>
      </c>
      <c r="C2545" s="144">
        <v>22</v>
      </c>
      <c r="D2545" s="93" t="s">
        <v>16</v>
      </c>
      <c r="E2545" s="93" t="s">
        <v>59</v>
      </c>
      <c r="F2545" s="93">
        <v>9.74</v>
      </c>
      <c r="G2545" s="93">
        <v>1.6</v>
      </c>
      <c r="H2545" s="93">
        <v>1317.13</v>
      </c>
      <c r="I2545" s="88">
        <f>VLOOKUP(D2545,'MHO-Analyse'!$C$2:$D$11,2,TRUE)</f>
        <v>304</v>
      </c>
      <c r="J2545" s="88">
        <f t="shared" si="39"/>
        <v>1.8577777777777778</v>
      </c>
    </row>
    <row r="2546" spans="1:10" x14ac:dyDescent="0.2">
      <c r="A2546" s="94">
        <v>2043117</v>
      </c>
      <c r="B2546" s="93" t="s">
        <v>2487</v>
      </c>
      <c r="C2546" s="144">
        <v>22</v>
      </c>
      <c r="D2546" s="93" t="s">
        <v>16</v>
      </c>
      <c r="E2546" s="93" t="s">
        <v>59</v>
      </c>
      <c r="F2546" s="93">
        <v>68.739999999999995</v>
      </c>
      <c r="G2546" s="93">
        <v>41.5</v>
      </c>
      <c r="H2546" s="93">
        <v>2596.54</v>
      </c>
      <c r="I2546" s="88">
        <f>VLOOKUP(D2546,'MHO-Analyse'!$C$2:$D$11,2,TRUE)</f>
        <v>304</v>
      </c>
      <c r="J2546" s="88">
        <f t="shared" si="39"/>
        <v>1.8577777777777778</v>
      </c>
    </row>
    <row r="2547" spans="1:10" x14ac:dyDescent="0.2">
      <c r="A2547" s="94">
        <v>2044007</v>
      </c>
      <c r="B2547" s="93" t="s">
        <v>2488</v>
      </c>
      <c r="C2547" s="144">
        <v>22</v>
      </c>
      <c r="D2547" s="93" t="s">
        <v>16</v>
      </c>
      <c r="E2547" s="93" t="s">
        <v>65</v>
      </c>
      <c r="F2547" s="93">
        <v>5</v>
      </c>
      <c r="G2547" s="93">
        <v>23</v>
      </c>
      <c r="H2547" s="93">
        <v>1710.28</v>
      </c>
      <c r="I2547" s="88">
        <f>VLOOKUP(D2547,'MHO-Analyse'!$C$2:$D$11,2,TRUE)</f>
        <v>304</v>
      </c>
      <c r="J2547" s="88">
        <f t="shared" si="39"/>
        <v>1.8577777777777778</v>
      </c>
    </row>
    <row r="2548" spans="1:10" x14ac:dyDescent="0.2">
      <c r="A2548" s="94">
        <v>2063919</v>
      </c>
      <c r="B2548" s="93" t="s">
        <v>2489</v>
      </c>
      <c r="C2548" s="144">
        <v>22</v>
      </c>
      <c r="D2548" s="93" t="s">
        <v>16</v>
      </c>
      <c r="E2548" s="93" t="s">
        <v>65</v>
      </c>
      <c r="F2548" s="93">
        <v>16.68</v>
      </c>
      <c r="G2548" s="93">
        <v>21.2</v>
      </c>
      <c r="H2548" s="93">
        <v>1689.77</v>
      </c>
      <c r="I2548" s="88">
        <f>VLOOKUP(D2548,'MHO-Analyse'!$C$2:$D$11,2,TRUE)</f>
        <v>304</v>
      </c>
      <c r="J2548" s="88">
        <f t="shared" si="39"/>
        <v>1.8577777777777778</v>
      </c>
    </row>
    <row r="2549" spans="1:10" x14ac:dyDescent="0.2">
      <c r="A2549" s="94">
        <v>2251544</v>
      </c>
      <c r="B2549" s="93" t="s">
        <v>2490</v>
      </c>
      <c r="C2549" s="144">
        <v>22</v>
      </c>
      <c r="D2549" s="93" t="s">
        <v>41</v>
      </c>
      <c r="E2549" s="93" t="s">
        <v>65</v>
      </c>
      <c r="F2549" s="93">
        <v>10</v>
      </c>
      <c r="G2549" s="93">
        <v>1.71</v>
      </c>
      <c r="H2549" s="93">
        <v>174.77</v>
      </c>
      <c r="I2549" s="88">
        <f>VLOOKUP(D2549,'MHO-Analyse'!$C$2:$D$11,2,TRUE)</f>
        <v>205.2</v>
      </c>
      <c r="J2549" s="88">
        <f t="shared" si="39"/>
        <v>1.254</v>
      </c>
    </row>
    <row r="2550" spans="1:10" x14ac:dyDescent="0.2">
      <c r="A2550" s="94">
        <v>2287706</v>
      </c>
      <c r="B2550" s="93" t="s">
        <v>2491</v>
      </c>
      <c r="C2550" s="144">
        <v>22</v>
      </c>
      <c r="D2550" s="93" t="s">
        <v>16</v>
      </c>
      <c r="E2550" s="93" t="s">
        <v>65</v>
      </c>
      <c r="F2550" s="93">
        <v>2.88</v>
      </c>
      <c r="G2550" s="93">
        <v>0.3</v>
      </c>
      <c r="H2550" s="93">
        <v>63.4</v>
      </c>
      <c r="I2550" s="88">
        <f>VLOOKUP(D2550,'MHO-Analyse'!$C$2:$D$11,2,TRUE)</f>
        <v>304</v>
      </c>
      <c r="J2550" s="88">
        <f t="shared" si="39"/>
        <v>1.8577777777777778</v>
      </c>
    </row>
    <row r="2551" spans="1:10" x14ac:dyDescent="0.2">
      <c r="A2551" s="94">
        <v>2354194</v>
      </c>
      <c r="B2551" s="93" t="s">
        <v>2492</v>
      </c>
      <c r="C2551" s="144">
        <v>22</v>
      </c>
      <c r="D2551" s="93" t="s">
        <v>16</v>
      </c>
      <c r="E2551" s="93" t="s">
        <v>65</v>
      </c>
      <c r="F2551" s="93">
        <v>68</v>
      </c>
      <c r="G2551" s="93">
        <v>13.96</v>
      </c>
      <c r="H2551" s="93">
        <v>1936.49</v>
      </c>
      <c r="I2551" s="88">
        <f>VLOOKUP(D2551,'MHO-Analyse'!$C$2:$D$11,2,TRUE)</f>
        <v>304</v>
      </c>
      <c r="J2551" s="88">
        <f t="shared" si="39"/>
        <v>1.8577777777777778</v>
      </c>
    </row>
    <row r="2552" spans="1:10" x14ac:dyDescent="0.2">
      <c r="A2552" s="94">
        <v>2540483</v>
      </c>
      <c r="B2552" s="93" t="s">
        <v>2493</v>
      </c>
      <c r="C2552" s="144">
        <v>22</v>
      </c>
      <c r="D2552" s="93" t="s">
        <v>16</v>
      </c>
      <c r="E2552" s="93" t="s">
        <v>65</v>
      </c>
      <c r="F2552" s="93">
        <v>16.52</v>
      </c>
      <c r="G2552" s="93">
        <v>3.28</v>
      </c>
      <c r="H2552" s="93">
        <v>416.79</v>
      </c>
      <c r="I2552" s="88">
        <f>VLOOKUP(D2552,'MHO-Analyse'!$C$2:$D$11,2,TRUE)</f>
        <v>304</v>
      </c>
      <c r="J2552" s="88">
        <f t="shared" si="39"/>
        <v>1.8577777777777778</v>
      </c>
    </row>
    <row r="2553" spans="1:10" x14ac:dyDescent="0.2">
      <c r="A2553" s="94">
        <v>3025754</v>
      </c>
      <c r="B2553" s="93" t="s">
        <v>2494</v>
      </c>
      <c r="C2553" s="144">
        <v>22</v>
      </c>
      <c r="D2553" s="93" t="s">
        <v>41</v>
      </c>
      <c r="E2553" s="93" t="s">
        <v>65</v>
      </c>
      <c r="F2553" s="93">
        <v>1.94</v>
      </c>
      <c r="G2553" s="93">
        <v>0.3</v>
      </c>
      <c r="H2553" s="93">
        <v>28.28</v>
      </c>
      <c r="I2553" s="88">
        <f>VLOOKUP(D2553,'MHO-Analyse'!$C$2:$D$11,2,TRUE)</f>
        <v>205.2</v>
      </c>
      <c r="J2553" s="88">
        <f t="shared" si="39"/>
        <v>1.254</v>
      </c>
    </row>
    <row r="2554" spans="1:10" x14ac:dyDescent="0.2">
      <c r="A2554" s="94">
        <v>3100646</v>
      </c>
      <c r="B2554" s="93" t="s">
        <v>2495</v>
      </c>
      <c r="C2554" s="144">
        <v>22</v>
      </c>
      <c r="D2554" s="93" t="s">
        <v>41</v>
      </c>
      <c r="E2554" s="93" t="s">
        <v>65</v>
      </c>
      <c r="F2554" s="93">
        <v>46</v>
      </c>
      <c r="G2554" s="93">
        <v>2.83</v>
      </c>
      <c r="H2554" s="93">
        <v>341.11</v>
      </c>
      <c r="I2554" s="88">
        <f>VLOOKUP(D2554,'MHO-Analyse'!$C$2:$D$11,2,TRUE)</f>
        <v>205.2</v>
      </c>
      <c r="J2554" s="88">
        <f t="shared" si="39"/>
        <v>1.254</v>
      </c>
    </row>
    <row r="2555" spans="1:10" x14ac:dyDescent="0.2">
      <c r="A2555" s="94">
        <v>3302468</v>
      </c>
      <c r="B2555" s="93" t="s">
        <v>2496</v>
      </c>
      <c r="C2555" s="144">
        <v>22</v>
      </c>
      <c r="D2555" s="93" t="s">
        <v>9</v>
      </c>
      <c r="E2555" s="93" t="s">
        <v>65</v>
      </c>
      <c r="F2555" s="93">
        <v>139.49</v>
      </c>
      <c r="G2555" s="93">
        <v>48</v>
      </c>
      <c r="H2555" s="93">
        <v>1357.56</v>
      </c>
      <c r="I2555" s="88">
        <f>VLOOKUP(D2555,'MHO-Analyse'!$C$2:$D$11,2,TRUE)</f>
        <v>380</v>
      </c>
      <c r="J2555" s="88">
        <f t="shared" si="39"/>
        <v>2.3222222222222224</v>
      </c>
    </row>
    <row r="2556" spans="1:10" x14ac:dyDescent="0.2">
      <c r="A2556" s="94">
        <v>3310514</v>
      </c>
      <c r="B2556" s="93" t="s">
        <v>2497</v>
      </c>
      <c r="C2556" s="144">
        <v>22</v>
      </c>
      <c r="D2556" s="93" t="s">
        <v>16</v>
      </c>
      <c r="E2556" s="93" t="s">
        <v>59</v>
      </c>
      <c r="F2556" s="93">
        <v>14.71</v>
      </c>
      <c r="G2556" s="93">
        <v>9.3000000000000007</v>
      </c>
      <c r="H2556" s="93">
        <v>2568.71</v>
      </c>
      <c r="I2556" s="88">
        <f>VLOOKUP(D2556,'MHO-Analyse'!$C$2:$D$11,2,TRUE)</f>
        <v>304</v>
      </c>
      <c r="J2556" s="88">
        <f t="shared" si="39"/>
        <v>1.8577777777777778</v>
      </c>
    </row>
    <row r="2557" spans="1:10" x14ac:dyDescent="0.2">
      <c r="A2557" s="94">
        <v>3400693</v>
      </c>
      <c r="B2557" s="93" t="s">
        <v>2498</v>
      </c>
      <c r="C2557" s="144">
        <v>22</v>
      </c>
      <c r="D2557" s="93" t="s">
        <v>82</v>
      </c>
      <c r="E2557" s="93" t="s">
        <v>65</v>
      </c>
      <c r="F2557" s="93">
        <v>2.16</v>
      </c>
      <c r="G2557" s="93">
        <v>0.7</v>
      </c>
      <c r="H2557" s="93">
        <v>302.76</v>
      </c>
      <c r="I2557" s="88">
        <f>VLOOKUP(D2557,'MHO-Analyse'!$C$2:$D$11,2,TRUE)</f>
        <v>228</v>
      </c>
      <c r="J2557" s="88">
        <f t="shared" si="39"/>
        <v>1.3933333333333333</v>
      </c>
    </row>
    <row r="2558" spans="1:10" x14ac:dyDescent="0.2">
      <c r="A2558" s="94">
        <v>3400695</v>
      </c>
      <c r="B2558" s="93" t="s">
        <v>2499</v>
      </c>
      <c r="C2558" s="144">
        <v>22</v>
      </c>
      <c r="D2558" s="93" t="s">
        <v>82</v>
      </c>
      <c r="E2558" s="93" t="s">
        <v>65</v>
      </c>
      <c r="F2558" s="93">
        <v>2.16</v>
      </c>
      <c r="G2558" s="93">
        <v>0.9</v>
      </c>
      <c r="H2558" s="93">
        <v>302.76</v>
      </c>
      <c r="I2558" s="88">
        <f>VLOOKUP(D2558,'MHO-Analyse'!$C$2:$D$11,2,TRUE)</f>
        <v>228</v>
      </c>
      <c r="J2558" s="88">
        <f t="shared" si="39"/>
        <v>1.3933333333333333</v>
      </c>
    </row>
    <row r="2559" spans="1:10" x14ac:dyDescent="0.2">
      <c r="A2559" s="94">
        <v>3401849</v>
      </c>
      <c r="B2559" s="93" t="s">
        <v>2500</v>
      </c>
      <c r="C2559" s="144">
        <v>22</v>
      </c>
      <c r="D2559" s="93" t="s">
        <v>20</v>
      </c>
      <c r="E2559" s="93" t="s">
        <v>65</v>
      </c>
      <c r="F2559" s="93">
        <v>32</v>
      </c>
      <c r="G2559" s="93">
        <v>0.47</v>
      </c>
      <c r="H2559" s="93">
        <v>2647.08</v>
      </c>
      <c r="I2559" s="88">
        <f>VLOOKUP(D2559,'MHO-Analyse'!$C$2:$D$11,2,TRUE)</f>
        <v>190</v>
      </c>
      <c r="J2559" s="88">
        <f t="shared" si="39"/>
        <v>1.1611111111111112</v>
      </c>
    </row>
    <row r="2560" spans="1:10" x14ac:dyDescent="0.2">
      <c r="A2560" s="94">
        <v>3401872</v>
      </c>
      <c r="B2560" s="93" t="s">
        <v>2501</v>
      </c>
      <c r="C2560" s="144">
        <v>22</v>
      </c>
      <c r="D2560" s="93" t="s">
        <v>20</v>
      </c>
      <c r="E2560" s="93" t="s">
        <v>65</v>
      </c>
      <c r="F2560" s="93">
        <v>40</v>
      </c>
      <c r="G2560" s="93">
        <v>0.5</v>
      </c>
      <c r="H2560" s="93">
        <v>2728.98</v>
      </c>
      <c r="I2560" s="88">
        <f>VLOOKUP(D2560,'MHO-Analyse'!$C$2:$D$11,2,TRUE)</f>
        <v>190</v>
      </c>
      <c r="J2560" s="88">
        <f t="shared" si="39"/>
        <v>1.1611111111111112</v>
      </c>
    </row>
    <row r="2561" spans="1:10" x14ac:dyDescent="0.2">
      <c r="A2561" s="94">
        <v>3401876</v>
      </c>
      <c r="B2561" s="93" t="s">
        <v>1988</v>
      </c>
      <c r="C2561" s="144">
        <v>22</v>
      </c>
      <c r="D2561" s="93" t="s">
        <v>20</v>
      </c>
      <c r="E2561" s="93" t="s">
        <v>65</v>
      </c>
      <c r="F2561" s="93">
        <v>40</v>
      </c>
      <c r="G2561" s="93">
        <v>3.6</v>
      </c>
      <c r="H2561" s="93">
        <v>2478.89</v>
      </c>
      <c r="I2561" s="88">
        <f>VLOOKUP(D2561,'MHO-Analyse'!$C$2:$D$11,2,TRUE)</f>
        <v>190</v>
      </c>
      <c r="J2561" s="88">
        <f t="shared" si="39"/>
        <v>1.1611111111111112</v>
      </c>
    </row>
    <row r="2562" spans="1:10" x14ac:dyDescent="0.2">
      <c r="A2562" s="94">
        <v>3401899</v>
      </c>
      <c r="B2562" s="93" t="s">
        <v>2502</v>
      </c>
      <c r="C2562" s="144">
        <v>22</v>
      </c>
      <c r="D2562" s="93" t="s">
        <v>20</v>
      </c>
      <c r="E2562" s="93" t="s">
        <v>59</v>
      </c>
      <c r="F2562" s="93">
        <v>32</v>
      </c>
      <c r="G2562" s="93">
        <v>2.9</v>
      </c>
      <c r="H2562" s="93">
        <v>1829.01</v>
      </c>
      <c r="I2562" s="88">
        <f>VLOOKUP(D2562,'MHO-Analyse'!$C$2:$D$11,2,TRUE)</f>
        <v>190</v>
      </c>
      <c r="J2562" s="88">
        <f t="shared" ref="J2562:J2625" si="40">(C2562*I2562)/3600</f>
        <v>1.1611111111111112</v>
      </c>
    </row>
    <row r="2563" spans="1:10" x14ac:dyDescent="0.2">
      <c r="A2563" s="94">
        <v>3410926</v>
      </c>
      <c r="B2563" s="93" t="s">
        <v>2503</v>
      </c>
      <c r="C2563" s="144">
        <v>22</v>
      </c>
      <c r="D2563" s="93" t="s">
        <v>20</v>
      </c>
      <c r="E2563" s="93" t="s">
        <v>65</v>
      </c>
      <c r="F2563" s="93">
        <v>7.83</v>
      </c>
      <c r="G2563" s="93">
        <v>0.6</v>
      </c>
      <c r="H2563" s="93">
        <v>383.7</v>
      </c>
      <c r="I2563" s="88">
        <f>VLOOKUP(D2563,'MHO-Analyse'!$C$2:$D$11,2,TRUE)</f>
        <v>190</v>
      </c>
      <c r="J2563" s="88">
        <f t="shared" si="40"/>
        <v>1.1611111111111112</v>
      </c>
    </row>
    <row r="2564" spans="1:10" x14ac:dyDescent="0.2">
      <c r="A2564" s="94">
        <v>4294164</v>
      </c>
      <c r="B2564" s="93" t="s">
        <v>2504</v>
      </c>
      <c r="C2564" s="144">
        <v>22</v>
      </c>
      <c r="D2564" s="93" t="s">
        <v>41</v>
      </c>
      <c r="E2564" s="93" t="s">
        <v>59</v>
      </c>
      <c r="F2564" s="93">
        <v>20.6</v>
      </c>
      <c r="G2564" s="93">
        <v>5.15</v>
      </c>
      <c r="H2564" s="93">
        <v>3602.71</v>
      </c>
      <c r="I2564" s="88">
        <f>VLOOKUP(D2564,'MHO-Analyse'!$C$2:$D$11,2,TRUE)</f>
        <v>205.2</v>
      </c>
      <c r="J2564" s="88">
        <f t="shared" si="40"/>
        <v>1.254</v>
      </c>
    </row>
    <row r="2565" spans="1:10" x14ac:dyDescent="0.2">
      <c r="A2565" s="94">
        <v>5121536</v>
      </c>
      <c r="B2565" s="93" t="s">
        <v>2505</v>
      </c>
      <c r="C2565" s="144">
        <v>22</v>
      </c>
      <c r="D2565" s="93" t="s">
        <v>20</v>
      </c>
      <c r="E2565" s="93" t="s">
        <v>65</v>
      </c>
      <c r="F2565" s="93">
        <v>0.85</v>
      </c>
      <c r="G2565" s="93">
        <v>0.15</v>
      </c>
      <c r="H2565" s="93">
        <v>23.11</v>
      </c>
      <c r="I2565" s="88">
        <f>VLOOKUP(D2565,'MHO-Analyse'!$C$2:$D$11,2,TRUE)</f>
        <v>190</v>
      </c>
      <c r="J2565" s="88">
        <f t="shared" si="40"/>
        <v>1.1611111111111112</v>
      </c>
    </row>
    <row r="2566" spans="1:10" x14ac:dyDescent="0.2">
      <c r="A2566" s="94">
        <v>5510154</v>
      </c>
      <c r="B2566" s="93" t="s">
        <v>2506</v>
      </c>
      <c r="C2566" s="144">
        <v>22</v>
      </c>
      <c r="D2566" s="93" t="s">
        <v>16</v>
      </c>
      <c r="E2566" s="93" t="s">
        <v>59</v>
      </c>
      <c r="F2566" s="93">
        <v>63</v>
      </c>
      <c r="G2566" s="93">
        <v>57</v>
      </c>
      <c r="H2566" s="93">
        <v>5004.46</v>
      </c>
      <c r="I2566" s="88">
        <f>VLOOKUP(D2566,'MHO-Analyse'!$C$2:$D$11,2,TRUE)</f>
        <v>304</v>
      </c>
      <c r="J2566" s="88">
        <f t="shared" si="40"/>
        <v>1.8577777777777778</v>
      </c>
    </row>
    <row r="2567" spans="1:10" x14ac:dyDescent="0.2">
      <c r="A2567" s="94">
        <v>5527743</v>
      </c>
      <c r="B2567" s="93" t="s">
        <v>2407</v>
      </c>
      <c r="C2567" s="144">
        <v>22</v>
      </c>
      <c r="D2567" s="93" t="s">
        <v>79</v>
      </c>
      <c r="E2567" s="93" t="s">
        <v>59</v>
      </c>
      <c r="F2567" s="93">
        <v>1.63</v>
      </c>
      <c r="G2567" s="93">
        <v>10.199999999999999</v>
      </c>
      <c r="H2567" s="93">
        <v>696.48</v>
      </c>
      <c r="I2567" s="88">
        <f>VLOOKUP(D2567,'MHO-Analyse'!$C$2:$D$11,2,TRUE)</f>
        <v>380</v>
      </c>
      <c r="J2567" s="88">
        <f t="shared" si="40"/>
        <v>2.3222222222222224</v>
      </c>
    </row>
    <row r="2568" spans="1:10" x14ac:dyDescent="0.2">
      <c r="A2568" s="94">
        <v>5527744</v>
      </c>
      <c r="B2568" s="93" t="s">
        <v>2285</v>
      </c>
      <c r="C2568" s="144">
        <v>22</v>
      </c>
      <c r="D2568" s="93" t="s">
        <v>79</v>
      </c>
      <c r="E2568" s="93" t="s">
        <v>59</v>
      </c>
      <c r="F2568" s="93">
        <v>2.0499999999999998</v>
      </c>
      <c r="G2568" s="93">
        <v>13</v>
      </c>
      <c r="H2568" s="93">
        <v>866.03</v>
      </c>
      <c r="I2568" s="88">
        <f>VLOOKUP(D2568,'MHO-Analyse'!$C$2:$D$11,2,TRUE)</f>
        <v>380</v>
      </c>
      <c r="J2568" s="88">
        <f t="shared" si="40"/>
        <v>2.3222222222222224</v>
      </c>
    </row>
    <row r="2569" spans="1:10" x14ac:dyDescent="0.2">
      <c r="A2569" s="94">
        <v>5527963</v>
      </c>
      <c r="B2569" s="93" t="s">
        <v>2507</v>
      </c>
      <c r="C2569" s="144">
        <v>22</v>
      </c>
      <c r="D2569" s="93" t="s">
        <v>79</v>
      </c>
      <c r="E2569" s="93" t="s">
        <v>59</v>
      </c>
      <c r="F2569" s="93">
        <v>1.42</v>
      </c>
      <c r="G2569" s="93">
        <v>5</v>
      </c>
      <c r="H2569" s="93">
        <v>367.02</v>
      </c>
      <c r="I2569" s="88">
        <f>VLOOKUP(D2569,'MHO-Analyse'!$C$2:$D$11,2,TRUE)</f>
        <v>380</v>
      </c>
      <c r="J2569" s="88">
        <f t="shared" si="40"/>
        <v>2.3222222222222224</v>
      </c>
    </row>
    <row r="2570" spans="1:10" x14ac:dyDescent="0.2">
      <c r="A2570" s="94">
        <v>5600246</v>
      </c>
      <c r="B2570" s="93" t="s">
        <v>2508</v>
      </c>
      <c r="C2570" s="144">
        <v>22</v>
      </c>
      <c r="D2570" s="93" t="s">
        <v>79</v>
      </c>
      <c r="E2570" s="93" t="s">
        <v>59</v>
      </c>
      <c r="F2570" s="93">
        <v>3.2</v>
      </c>
      <c r="G2570" s="93">
        <v>5.3</v>
      </c>
      <c r="H2570" s="93">
        <v>929.08</v>
      </c>
      <c r="I2570" s="88">
        <f>VLOOKUP(D2570,'MHO-Analyse'!$C$2:$D$11,2,TRUE)</f>
        <v>380</v>
      </c>
      <c r="J2570" s="88">
        <f t="shared" si="40"/>
        <v>2.3222222222222224</v>
      </c>
    </row>
    <row r="2571" spans="1:10" x14ac:dyDescent="0.2">
      <c r="A2571" s="94">
        <v>5600275</v>
      </c>
      <c r="B2571" s="93" t="s">
        <v>2509</v>
      </c>
      <c r="C2571" s="144">
        <v>22</v>
      </c>
      <c r="D2571" s="93" t="s">
        <v>79</v>
      </c>
      <c r="E2571" s="93" t="s">
        <v>59</v>
      </c>
      <c r="F2571" s="93">
        <v>1.69</v>
      </c>
      <c r="G2571" s="93">
        <v>1.8</v>
      </c>
      <c r="H2571" s="93">
        <v>398.07</v>
      </c>
      <c r="I2571" s="88">
        <f>VLOOKUP(D2571,'MHO-Analyse'!$C$2:$D$11,2,TRUE)</f>
        <v>380</v>
      </c>
      <c r="J2571" s="88">
        <f t="shared" si="40"/>
        <v>2.3222222222222224</v>
      </c>
    </row>
    <row r="2572" spans="1:10" x14ac:dyDescent="0.2">
      <c r="A2572" s="94">
        <v>5636681</v>
      </c>
      <c r="B2572" s="93" t="s">
        <v>2510</v>
      </c>
      <c r="C2572" s="144">
        <v>22</v>
      </c>
      <c r="D2572" s="93" t="s">
        <v>16</v>
      </c>
      <c r="E2572" s="93" t="s">
        <v>59</v>
      </c>
      <c r="F2572" s="93">
        <v>15.1</v>
      </c>
      <c r="G2572" s="93">
        <v>21.5</v>
      </c>
      <c r="H2572" s="93">
        <v>2405.7800000000002</v>
      </c>
      <c r="I2572" s="88">
        <f>VLOOKUP(D2572,'MHO-Analyse'!$C$2:$D$11,2,TRUE)</f>
        <v>304</v>
      </c>
      <c r="J2572" s="88">
        <f t="shared" si="40"/>
        <v>1.8577777777777778</v>
      </c>
    </row>
    <row r="2573" spans="1:10" x14ac:dyDescent="0.2">
      <c r="A2573" s="94">
        <v>6000059</v>
      </c>
      <c r="B2573" s="93" t="s">
        <v>2511</v>
      </c>
      <c r="C2573" s="144">
        <v>22</v>
      </c>
      <c r="D2573" s="93" t="s">
        <v>20</v>
      </c>
      <c r="E2573" s="93" t="s">
        <v>65</v>
      </c>
      <c r="F2573" s="93">
        <v>75</v>
      </c>
      <c r="G2573" s="93">
        <v>15.1</v>
      </c>
      <c r="H2573" s="93">
        <v>1330.45</v>
      </c>
      <c r="I2573" s="88">
        <f>VLOOKUP(D2573,'MHO-Analyse'!$C$2:$D$11,2,TRUE)</f>
        <v>190</v>
      </c>
      <c r="J2573" s="88">
        <f t="shared" si="40"/>
        <v>1.1611111111111112</v>
      </c>
    </row>
    <row r="2574" spans="1:10" x14ac:dyDescent="0.2">
      <c r="A2574" s="94">
        <v>6070021</v>
      </c>
      <c r="B2574" s="93" t="s">
        <v>2512</v>
      </c>
      <c r="C2574" s="144">
        <v>22</v>
      </c>
      <c r="D2574" s="93" t="s">
        <v>20</v>
      </c>
      <c r="E2574" s="93" t="s">
        <v>65</v>
      </c>
      <c r="F2574" s="93">
        <v>12.96</v>
      </c>
      <c r="G2574" s="93">
        <v>6.2</v>
      </c>
      <c r="H2574" s="93">
        <v>298.54000000000002</v>
      </c>
      <c r="I2574" s="88">
        <f>VLOOKUP(D2574,'MHO-Analyse'!$C$2:$D$11,2,TRUE)</f>
        <v>190</v>
      </c>
      <c r="J2574" s="88">
        <f t="shared" si="40"/>
        <v>1.1611111111111112</v>
      </c>
    </row>
    <row r="2575" spans="1:10" x14ac:dyDescent="0.2">
      <c r="A2575" s="94">
        <v>6192487</v>
      </c>
      <c r="B2575" s="93" t="s">
        <v>2513</v>
      </c>
      <c r="C2575" s="144">
        <v>22</v>
      </c>
      <c r="D2575" s="93" t="s">
        <v>20</v>
      </c>
      <c r="E2575" s="93" t="s">
        <v>65</v>
      </c>
      <c r="F2575" s="93">
        <v>3.2</v>
      </c>
      <c r="G2575" s="93">
        <v>0.46</v>
      </c>
      <c r="H2575" s="93">
        <v>329.1</v>
      </c>
      <c r="I2575" s="88">
        <f>VLOOKUP(D2575,'MHO-Analyse'!$C$2:$D$11,2,TRUE)</f>
        <v>190</v>
      </c>
      <c r="J2575" s="88">
        <f t="shared" si="40"/>
        <v>1.1611111111111112</v>
      </c>
    </row>
    <row r="2576" spans="1:10" x14ac:dyDescent="0.2">
      <c r="A2576" s="94">
        <v>6320073</v>
      </c>
      <c r="B2576" s="93" t="s">
        <v>2514</v>
      </c>
      <c r="C2576" s="144">
        <v>22</v>
      </c>
      <c r="D2576" s="93" t="s">
        <v>82</v>
      </c>
      <c r="E2576" s="93" t="s">
        <v>65</v>
      </c>
      <c r="F2576" s="93">
        <v>6</v>
      </c>
      <c r="G2576" s="93">
        <v>0.68</v>
      </c>
      <c r="H2576" s="93">
        <v>449.73</v>
      </c>
      <c r="I2576" s="88">
        <f>VLOOKUP(D2576,'MHO-Analyse'!$C$2:$D$11,2,TRUE)</f>
        <v>228</v>
      </c>
      <c r="J2576" s="88">
        <f t="shared" si="40"/>
        <v>1.3933333333333333</v>
      </c>
    </row>
    <row r="2577" spans="1:10" x14ac:dyDescent="0.2">
      <c r="A2577" s="94">
        <v>8362501</v>
      </c>
      <c r="B2577" s="93" t="s">
        <v>2515</v>
      </c>
      <c r="C2577" s="144">
        <v>22</v>
      </c>
      <c r="D2577" s="93" t="s">
        <v>20</v>
      </c>
      <c r="E2577" s="93" t="s">
        <v>59</v>
      </c>
      <c r="F2577" s="93">
        <v>19.850000000000001</v>
      </c>
      <c r="G2577" s="93">
        <v>1.2</v>
      </c>
      <c r="H2577" s="93">
        <v>237.2</v>
      </c>
      <c r="I2577" s="88">
        <f>VLOOKUP(D2577,'MHO-Analyse'!$C$2:$D$11,2,TRUE)</f>
        <v>190</v>
      </c>
      <c r="J2577" s="88">
        <f t="shared" si="40"/>
        <v>1.1611111111111112</v>
      </c>
    </row>
    <row r="2578" spans="1:10" x14ac:dyDescent="0.2">
      <c r="A2578" s="94">
        <v>8364771</v>
      </c>
      <c r="B2578" s="93" t="s">
        <v>2516</v>
      </c>
      <c r="C2578" s="144">
        <v>22</v>
      </c>
      <c r="D2578" s="93" t="s">
        <v>20</v>
      </c>
      <c r="E2578" s="93" t="s">
        <v>59</v>
      </c>
      <c r="F2578" s="93">
        <v>31.1</v>
      </c>
      <c r="G2578" s="93">
        <v>2.4</v>
      </c>
      <c r="H2578" s="93">
        <v>1299.3399999999999</v>
      </c>
      <c r="I2578" s="88">
        <f>VLOOKUP(D2578,'MHO-Analyse'!$C$2:$D$11,2,TRUE)</f>
        <v>190</v>
      </c>
      <c r="J2578" s="88">
        <f t="shared" si="40"/>
        <v>1.1611111111111112</v>
      </c>
    </row>
    <row r="2579" spans="1:10" x14ac:dyDescent="0.2">
      <c r="A2579" s="94">
        <v>8411628</v>
      </c>
      <c r="B2579" s="93" t="s">
        <v>2517</v>
      </c>
      <c r="C2579" s="144">
        <v>22</v>
      </c>
      <c r="D2579" s="93" t="s">
        <v>16</v>
      </c>
      <c r="E2579" s="93" t="s">
        <v>65</v>
      </c>
      <c r="F2579" s="93">
        <v>28.14</v>
      </c>
      <c r="G2579" s="93">
        <v>1.6</v>
      </c>
      <c r="H2579" s="93">
        <v>1055.27</v>
      </c>
      <c r="I2579" s="88">
        <f>VLOOKUP(D2579,'MHO-Analyse'!$C$2:$D$11,2,TRUE)</f>
        <v>304</v>
      </c>
      <c r="J2579" s="88">
        <f t="shared" si="40"/>
        <v>1.8577777777777778</v>
      </c>
    </row>
    <row r="2580" spans="1:10" x14ac:dyDescent="0.2">
      <c r="A2580" s="94">
        <v>8541376</v>
      </c>
      <c r="B2580" s="93" t="s">
        <v>1673</v>
      </c>
      <c r="C2580" s="144">
        <v>22</v>
      </c>
      <c r="D2580" s="93" t="s">
        <v>79</v>
      </c>
      <c r="E2580" s="93" t="s">
        <v>32</v>
      </c>
      <c r="F2580" s="93">
        <v>7.15</v>
      </c>
      <c r="G2580" s="93">
        <v>9.3000000000000007</v>
      </c>
      <c r="H2580" s="93">
        <v>890.82</v>
      </c>
      <c r="I2580" s="88">
        <f>VLOOKUP(D2580,'MHO-Analyse'!$C$2:$D$11,2,TRUE)</f>
        <v>380</v>
      </c>
      <c r="J2580" s="88">
        <f t="shared" si="40"/>
        <v>2.3222222222222224</v>
      </c>
    </row>
    <row r="2581" spans="1:10" x14ac:dyDescent="0.2">
      <c r="A2581" s="94">
        <v>9253924</v>
      </c>
      <c r="B2581" s="93" t="s">
        <v>2518</v>
      </c>
      <c r="C2581" s="144">
        <v>22</v>
      </c>
      <c r="D2581" s="93" t="s">
        <v>12</v>
      </c>
      <c r="E2581" s="93" t="s">
        <v>59</v>
      </c>
      <c r="F2581" s="93">
        <v>2.5</v>
      </c>
      <c r="G2581" s="93">
        <v>3.4</v>
      </c>
      <c r="H2581" s="93">
        <v>403.86</v>
      </c>
      <c r="I2581" s="88">
        <f>VLOOKUP(D2581,'MHO-Analyse'!$C$2:$D$11,2,TRUE)</f>
        <v>254.6</v>
      </c>
      <c r="J2581" s="88">
        <f t="shared" si="40"/>
        <v>1.5558888888888889</v>
      </c>
    </row>
    <row r="2582" spans="1:10" x14ac:dyDescent="0.2">
      <c r="A2582" s="94">
        <v>9301425</v>
      </c>
      <c r="B2582" s="93" t="s">
        <v>2519</v>
      </c>
      <c r="C2582" s="144">
        <v>22</v>
      </c>
      <c r="D2582" s="93" t="s">
        <v>79</v>
      </c>
      <c r="E2582" s="93" t="s">
        <v>65</v>
      </c>
      <c r="F2582" s="93">
        <v>3.2</v>
      </c>
      <c r="G2582" s="93">
        <v>2.2599999999999998</v>
      </c>
      <c r="H2582" s="93">
        <v>195.36</v>
      </c>
      <c r="I2582" s="88">
        <f>VLOOKUP(D2582,'MHO-Analyse'!$C$2:$D$11,2,TRUE)</f>
        <v>380</v>
      </c>
      <c r="J2582" s="88">
        <f t="shared" si="40"/>
        <v>2.3222222222222224</v>
      </c>
    </row>
    <row r="2583" spans="1:10" x14ac:dyDescent="0.2">
      <c r="A2583" s="94">
        <v>9822243</v>
      </c>
      <c r="B2583" s="93" t="s">
        <v>2520</v>
      </c>
      <c r="C2583" s="144">
        <v>22</v>
      </c>
      <c r="D2583" s="93" t="s">
        <v>16</v>
      </c>
      <c r="E2583" s="93" t="s">
        <v>65</v>
      </c>
      <c r="F2583" s="93">
        <v>10.84</v>
      </c>
      <c r="G2583" s="93">
        <v>0.26</v>
      </c>
      <c r="H2583" s="93">
        <v>124.82</v>
      </c>
      <c r="I2583" s="88">
        <f>VLOOKUP(D2583,'MHO-Analyse'!$C$2:$D$11,2,TRUE)</f>
        <v>304</v>
      </c>
      <c r="J2583" s="88">
        <f t="shared" si="40"/>
        <v>1.8577777777777778</v>
      </c>
    </row>
    <row r="2584" spans="1:10" x14ac:dyDescent="0.2">
      <c r="A2584" s="94">
        <v>9829911</v>
      </c>
      <c r="B2584" s="93" t="s">
        <v>2521</v>
      </c>
      <c r="C2584" s="144">
        <v>22</v>
      </c>
      <c r="D2584" s="93" t="s">
        <v>16</v>
      </c>
      <c r="E2584" s="93" t="s">
        <v>32</v>
      </c>
      <c r="F2584" s="93">
        <v>69.5</v>
      </c>
      <c r="G2584" s="93">
        <v>29.9</v>
      </c>
      <c r="H2584" s="93">
        <v>8576.6200000000008</v>
      </c>
      <c r="I2584" s="88">
        <f>VLOOKUP(D2584,'MHO-Analyse'!$C$2:$D$11,2,TRUE)</f>
        <v>304</v>
      </c>
      <c r="J2584" s="88">
        <f t="shared" si="40"/>
        <v>1.8577777777777778</v>
      </c>
    </row>
    <row r="2585" spans="1:10" x14ac:dyDescent="0.2">
      <c r="A2585" s="94">
        <v>1065009</v>
      </c>
      <c r="B2585" s="93" t="s">
        <v>2522</v>
      </c>
      <c r="C2585" s="144">
        <v>21</v>
      </c>
      <c r="D2585" s="93" t="s">
        <v>79</v>
      </c>
      <c r="E2585" s="93" t="s">
        <v>65</v>
      </c>
      <c r="F2585" s="93">
        <v>0.44</v>
      </c>
      <c r="G2585" s="93">
        <v>0.23</v>
      </c>
      <c r="H2585" s="93">
        <v>48.74</v>
      </c>
      <c r="I2585" s="88">
        <f>VLOOKUP(D2585,'MHO-Analyse'!$C$2:$D$11,2,TRUE)</f>
        <v>380</v>
      </c>
      <c r="J2585" s="88">
        <f t="shared" si="40"/>
        <v>2.2166666666666668</v>
      </c>
    </row>
    <row r="2586" spans="1:10" x14ac:dyDescent="0.2">
      <c r="A2586" s="94">
        <v>1065516</v>
      </c>
      <c r="B2586" s="93" t="s">
        <v>2523</v>
      </c>
      <c r="C2586" s="144">
        <v>21</v>
      </c>
      <c r="D2586" s="93" t="s">
        <v>79</v>
      </c>
      <c r="E2586" s="93" t="s">
        <v>59</v>
      </c>
      <c r="F2586" s="93">
        <v>0.55000000000000004</v>
      </c>
      <c r="G2586" s="93">
        <v>0.65</v>
      </c>
      <c r="H2586" s="93">
        <v>106.26</v>
      </c>
      <c r="I2586" s="88">
        <f>VLOOKUP(D2586,'MHO-Analyse'!$C$2:$D$11,2,TRUE)</f>
        <v>380</v>
      </c>
      <c r="J2586" s="88">
        <f t="shared" si="40"/>
        <v>2.2166666666666668</v>
      </c>
    </row>
    <row r="2587" spans="1:10" x14ac:dyDescent="0.2">
      <c r="A2587" s="94">
        <v>1210035</v>
      </c>
      <c r="B2587" s="93" t="s">
        <v>2524</v>
      </c>
      <c r="C2587" s="144">
        <v>21</v>
      </c>
      <c r="D2587" s="93" t="s">
        <v>79</v>
      </c>
      <c r="E2587" s="93" t="s">
        <v>65</v>
      </c>
      <c r="F2587" s="93">
        <v>2.2999999999999998</v>
      </c>
      <c r="G2587" s="93">
        <v>2.2799999999999998</v>
      </c>
      <c r="H2587" s="93">
        <v>135.87</v>
      </c>
      <c r="I2587" s="88">
        <f>VLOOKUP(D2587,'MHO-Analyse'!$C$2:$D$11,2,TRUE)</f>
        <v>380</v>
      </c>
      <c r="J2587" s="88">
        <f t="shared" si="40"/>
        <v>2.2166666666666668</v>
      </c>
    </row>
    <row r="2588" spans="1:10" x14ac:dyDescent="0.2">
      <c r="A2588" s="94">
        <v>2042611</v>
      </c>
      <c r="B2588" s="93" t="s">
        <v>2525</v>
      </c>
      <c r="C2588" s="144">
        <v>21</v>
      </c>
      <c r="D2588" s="93" t="s">
        <v>16</v>
      </c>
      <c r="E2588" s="93" t="s">
        <v>65</v>
      </c>
      <c r="F2588" s="93">
        <v>35.22</v>
      </c>
      <c r="G2588" s="93">
        <v>20</v>
      </c>
      <c r="H2588" s="93">
        <v>1240.04</v>
      </c>
      <c r="I2588" s="88">
        <f>VLOOKUP(D2588,'MHO-Analyse'!$C$2:$D$11,2,TRUE)</f>
        <v>304</v>
      </c>
      <c r="J2588" s="88">
        <f t="shared" si="40"/>
        <v>1.7733333333333334</v>
      </c>
    </row>
    <row r="2589" spans="1:10" x14ac:dyDescent="0.2">
      <c r="A2589" s="94">
        <v>2043115</v>
      </c>
      <c r="B2589" s="93" t="s">
        <v>2526</v>
      </c>
      <c r="C2589" s="144">
        <v>21</v>
      </c>
      <c r="D2589" s="93" t="s">
        <v>16</v>
      </c>
      <c r="E2589" s="93" t="s">
        <v>65</v>
      </c>
      <c r="F2589" s="93">
        <v>48.39</v>
      </c>
      <c r="G2589" s="93">
        <v>32</v>
      </c>
      <c r="H2589" s="93">
        <v>1905.11</v>
      </c>
      <c r="I2589" s="88">
        <f>VLOOKUP(D2589,'MHO-Analyse'!$C$2:$D$11,2,TRUE)</f>
        <v>304</v>
      </c>
      <c r="J2589" s="88">
        <f t="shared" si="40"/>
        <v>1.7733333333333334</v>
      </c>
    </row>
    <row r="2590" spans="1:10" x14ac:dyDescent="0.2">
      <c r="A2590" s="94">
        <v>2043217</v>
      </c>
      <c r="B2590" s="93" t="s">
        <v>2527</v>
      </c>
      <c r="C2590" s="144">
        <v>21</v>
      </c>
      <c r="D2590" s="93" t="s">
        <v>16</v>
      </c>
      <c r="E2590" s="93" t="s">
        <v>32</v>
      </c>
      <c r="F2590" s="93">
        <v>98.5</v>
      </c>
      <c r="G2590" s="93">
        <v>45</v>
      </c>
      <c r="H2590" s="93">
        <v>4111.25</v>
      </c>
      <c r="I2590" s="88">
        <f>VLOOKUP(D2590,'MHO-Analyse'!$C$2:$D$11,2,TRUE)</f>
        <v>304</v>
      </c>
      <c r="J2590" s="88">
        <f t="shared" si="40"/>
        <v>1.7733333333333334</v>
      </c>
    </row>
    <row r="2591" spans="1:10" x14ac:dyDescent="0.2">
      <c r="A2591" s="94">
        <v>2063929</v>
      </c>
      <c r="B2591" s="93" t="s">
        <v>2528</v>
      </c>
      <c r="C2591" s="144">
        <v>21</v>
      </c>
      <c r="D2591" s="93" t="s">
        <v>16</v>
      </c>
      <c r="E2591" s="93" t="s">
        <v>59</v>
      </c>
      <c r="F2591" s="93">
        <v>30.11</v>
      </c>
      <c r="G2591" s="93">
        <v>33.5</v>
      </c>
      <c r="H2591" s="93">
        <v>2576.0300000000002</v>
      </c>
      <c r="I2591" s="88">
        <f>VLOOKUP(D2591,'MHO-Analyse'!$C$2:$D$11,2,TRUE)</f>
        <v>304</v>
      </c>
      <c r="J2591" s="88">
        <f t="shared" si="40"/>
        <v>1.7733333333333334</v>
      </c>
    </row>
    <row r="2592" spans="1:10" x14ac:dyDescent="0.2">
      <c r="A2592" s="94">
        <v>3267834</v>
      </c>
      <c r="B2592" s="93" t="s">
        <v>2529</v>
      </c>
      <c r="C2592" s="144">
        <v>21</v>
      </c>
      <c r="D2592" s="93" t="s">
        <v>16</v>
      </c>
      <c r="E2592" s="93" t="s">
        <v>59</v>
      </c>
      <c r="F2592" s="93">
        <v>48.7</v>
      </c>
      <c r="G2592" s="93">
        <v>8.65</v>
      </c>
      <c r="H2592" s="93">
        <v>486.04</v>
      </c>
      <c r="I2592" s="88">
        <f>VLOOKUP(D2592,'MHO-Analyse'!$C$2:$D$11,2,TRUE)</f>
        <v>304</v>
      </c>
      <c r="J2592" s="88">
        <f t="shared" si="40"/>
        <v>1.7733333333333334</v>
      </c>
    </row>
    <row r="2593" spans="1:10" x14ac:dyDescent="0.2">
      <c r="A2593" s="94">
        <v>3301255</v>
      </c>
      <c r="B2593" s="93" t="s">
        <v>2530</v>
      </c>
      <c r="C2593" s="144">
        <v>21</v>
      </c>
      <c r="D2593" s="93" t="s">
        <v>16</v>
      </c>
      <c r="E2593" s="93" t="s">
        <v>59</v>
      </c>
      <c r="F2593" s="93">
        <v>16</v>
      </c>
      <c r="G2593" s="93">
        <v>1.8</v>
      </c>
      <c r="H2593" s="93">
        <v>3043.14</v>
      </c>
      <c r="I2593" s="88">
        <f>VLOOKUP(D2593,'MHO-Analyse'!$C$2:$D$11,2,TRUE)</f>
        <v>304</v>
      </c>
      <c r="J2593" s="88">
        <f t="shared" si="40"/>
        <v>1.7733333333333334</v>
      </c>
    </row>
    <row r="2594" spans="1:10" x14ac:dyDescent="0.2">
      <c r="A2594" s="94">
        <v>3401802</v>
      </c>
      <c r="B2594" s="93" t="s">
        <v>2063</v>
      </c>
      <c r="C2594" s="144">
        <v>21</v>
      </c>
      <c r="D2594" s="93" t="s">
        <v>20</v>
      </c>
      <c r="E2594" s="93" t="s">
        <v>59</v>
      </c>
      <c r="F2594" s="93">
        <v>32</v>
      </c>
      <c r="G2594" s="93">
        <v>3.2</v>
      </c>
      <c r="H2594" s="93">
        <v>2211.19</v>
      </c>
      <c r="I2594" s="88">
        <f>VLOOKUP(D2594,'MHO-Analyse'!$C$2:$D$11,2,TRUE)</f>
        <v>190</v>
      </c>
      <c r="J2594" s="88">
        <f t="shared" si="40"/>
        <v>1.1083333333333334</v>
      </c>
    </row>
    <row r="2595" spans="1:10" x14ac:dyDescent="0.2">
      <c r="A2595" s="94">
        <v>3401869</v>
      </c>
      <c r="B2595" s="93" t="s">
        <v>2531</v>
      </c>
      <c r="C2595" s="144">
        <v>21</v>
      </c>
      <c r="D2595" s="93" t="s">
        <v>20</v>
      </c>
      <c r="E2595" s="93" t="s">
        <v>65</v>
      </c>
      <c r="F2595" s="93">
        <v>40</v>
      </c>
      <c r="G2595" s="93">
        <v>0.5</v>
      </c>
      <c r="H2595" s="93">
        <v>2728.98</v>
      </c>
      <c r="I2595" s="88">
        <f>VLOOKUP(D2595,'MHO-Analyse'!$C$2:$D$11,2,TRUE)</f>
        <v>190</v>
      </c>
      <c r="J2595" s="88">
        <f t="shared" si="40"/>
        <v>1.1083333333333334</v>
      </c>
    </row>
    <row r="2596" spans="1:10" x14ac:dyDescent="0.2">
      <c r="A2596" s="94">
        <v>3401888</v>
      </c>
      <c r="B2596" s="93" t="s">
        <v>2532</v>
      </c>
      <c r="C2596" s="144">
        <v>21</v>
      </c>
      <c r="D2596" s="93" t="s">
        <v>20</v>
      </c>
      <c r="E2596" s="93" t="s">
        <v>59</v>
      </c>
      <c r="F2596" s="93">
        <v>40</v>
      </c>
      <c r="G2596" s="93">
        <v>0.53</v>
      </c>
      <c r="H2596" s="93">
        <v>2806.47</v>
      </c>
      <c r="I2596" s="88">
        <f>VLOOKUP(D2596,'MHO-Analyse'!$C$2:$D$11,2,TRUE)</f>
        <v>190</v>
      </c>
      <c r="J2596" s="88">
        <f t="shared" si="40"/>
        <v>1.1083333333333334</v>
      </c>
    </row>
    <row r="2597" spans="1:10" x14ac:dyDescent="0.2">
      <c r="A2597" s="94">
        <v>3419611</v>
      </c>
      <c r="B2597" s="93" t="s">
        <v>2533</v>
      </c>
      <c r="C2597" s="144">
        <v>21</v>
      </c>
      <c r="D2597" s="93" t="s">
        <v>16</v>
      </c>
      <c r="E2597" s="93" t="s">
        <v>65</v>
      </c>
      <c r="F2597" s="93">
        <v>41.6</v>
      </c>
      <c r="G2597" s="93">
        <v>42</v>
      </c>
      <c r="H2597" s="93">
        <v>1306.46</v>
      </c>
      <c r="I2597" s="88">
        <f>VLOOKUP(D2597,'MHO-Analyse'!$C$2:$D$11,2,TRUE)</f>
        <v>304</v>
      </c>
      <c r="J2597" s="88">
        <f t="shared" si="40"/>
        <v>1.7733333333333334</v>
      </c>
    </row>
    <row r="2598" spans="1:10" x14ac:dyDescent="0.2">
      <c r="A2598" s="94">
        <v>3535618</v>
      </c>
      <c r="B2598" s="93" t="s">
        <v>2534</v>
      </c>
      <c r="C2598" s="144">
        <v>21</v>
      </c>
      <c r="D2598" s="93" t="s">
        <v>9</v>
      </c>
      <c r="E2598" s="93" t="s">
        <v>65</v>
      </c>
      <c r="F2598" s="93">
        <v>4.05</v>
      </c>
      <c r="G2598" s="93">
        <v>3.34</v>
      </c>
      <c r="H2598" s="93">
        <v>104.07</v>
      </c>
      <c r="I2598" s="88">
        <f>VLOOKUP(D2598,'MHO-Analyse'!$C$2:$D$11,2,TRUE)</f>
        <v>380</v>
      </c>
      <c r="J2598" s="88">
        <f t="shared" si="40"/>
        <v>2.2166666666666668</v>
      </c>
    </row>
    <row r="2599" spans="1:10" x14ac:dyDescent="0.2">
      <c r="A2599" s="94">
        <v>5002235</v>
      </c>
      <c r="B2599" s="93" t="s">
        <v>2535</v>
      </c>
      <c r="C2599" s="144">
        <v>21</v>
      </c>
      <c r="D2599" s="93" t="s">
        <v>20</v>
      </c>
      <c r="E2599" s="93" t="s">
        <v>59</v>
      </c>
      <c r="F2599" s="93">
        <v>2.71</v>
      </c>
      <c r="G2599" s="93">
        <v>0.72</v>
      </c>
      <c r="H2599" s="93">
        <v>96.47</v>
      </c>
      <c r="I2599" s="88">
        <f>VLOOKUP(D2599,'MHO-Analyse'!$C$2:$D$11,2,TRUE)</f>
        <v>190</v>
      </c>
      <c r="J2599" s="88">
        <f t="shared" si="40"/>
        <v>1.1083333333333334</v>
      </c>
    </row>
    <row r="2600" spans="1:10" x14ac:dyDescent="0.2">
      <c r="A2600" s="94">
        <v>5598548</v>
      </c>
      <c r="B2600" s="93" t="s">
        <v>2536</v>
      </c>
      <c r="C2600" s="144">
        <v>21</v>
      </c>
      <c r="D2600" s="93" t="s">
        <v>79</v>
      </c>
      <c r="E2600" s="93" t="s">
        <v>59</v>
      </c>
      <c r="F2600" s="93">
        <v>6.32</v>
      </c>
      <c r="G2600" s="93">
        <v>6.92</v>
      </c>
      <c r="H2600" s="93">
        <v>1600.82</v>
      </c>
      <c r="I2600" s="88">
        <f>VLOOKUP(D2600,'MHO-Analyse'!$C$2:$D$11,2,TRUE)</f>
        <v>380</v>
      </c>
      <c r="J2600" s="88">
        <f t="shared" si="40"/>
        <v>2.2166666666666668</v>
      </c>
    </row>
    <row r="2601" spans="1:10" x14ac:dyDescent="0.2">
      <c r="A2601" s="94">
        <v>5600252</v>
      </c>
      <c r="B2601" s="93" t="s">
        <v>2537</v>
      </c>
      <c r="C2601" s="144">
        <v>21</v>
      </c>
      <c r="D2601" s="93" t="s">
        <v>79</v>
      </c>
      <c r="E2601" s="93" t="s">
        <v>32</v>
      </c>
      <c r="F2601" s="93">
        <v>10.3</v>
      </c>
      <c r="G2601" s="93">
        <v>23.6</v>
      </c>
      <c r="H2601" s="93">
        <v>4306.99</v>
      </c>
      <c r="I2601" s="88">
        <f>VLOOKUP(D2601,'MHO-Analyse'!$C$2:$D$11,2,TRUE)</f>
        <v>380</v>
      </c>
      <c r="J2601" s="88">
        <f t="shared" si="40"/>
        <v>2.2166666666666668</v>
      </c>
    </row>
    <row r="2602" spans="1:10" x14ac:dyDescent="0.2">
      <c r="A2602" s="94">
        <v>6025453</v>
      </c>
      <c r="B2602" s="93" t="s">
        <v>2538</v>
      </c>
      <c r="C2602" s="144">
        <v>21</v>
      </c>
      <c r="D2602" s="93" t="s">
        <v>20</v>
      </c>
      <c r="E2602" s="93" t="s">
        <v>65</v>
      </c>
      <c r="F2602" s="93">
        <v>13.49</v>
      </c>
      <c r="G2602" s="93">
        <v>2.8</v>
      </c>
      <c r="H2602" s="93">
        <v>714.16</v>
      </c>
      <c r="I2602" s="88">
        <f>VLOOKUP(D2602,'MHO-Analyse'!$C$2:$D$11,2,TRUE)</f>
        <v>190</v>
      </c>
      <c r="J2602" s="88">
        <f t="shared" si="40"/>
        <v>1.1083333333333334</v>
      </c>
    </row>
    <row r="2603" spans="1:10" x14ac:dyDescent="0.2">
      <c r="A2603" s="94">
        <v>8411558</v>
      </c>
      <c r="B2603" s="93" t="s">
        <v>2539</v>
      </c>
      <c r="C2603" s="144">
        <v>21</v>
      </c>
      <c r="D2603" s="93" t="s">
        <v>79</v>
      </c>
      <c r="E2603" s="93" t="s">
        <v>59</v>
      </c>
      <c r="F2603" s="93">
        <v>15.97</v>
      </c>
      <c r="G2603" s="93">
        <v>19.399999999999999</v>
      </c>
      <c r="H2603" s="93">
        <v>7267.62</v>
      </c>
      <c r="I2603" s="88">
        <f>VLOOKUP(D2603,'MHO-Analyse'!$C$2:$D$11,2,TRUE)</f>
        <v>380</v>
      </c>
      <c r="J2603" s="88">
        <f t="shared" si="40"/>
        <v>2.2166666666666668</v>
      </c>
    </row>
    <row r="2604" spans="1:10" x14ac:dyDescent="0.2">
      <c r="A2604" s="94">
        <v>8541383</v>
      </c>
      <c r="B2604" s="93" t="s">
        <v>2088</v>
      </c>
      <c r="C2604" s="144">
        <v>21</v>
      </c>
      <c r="D2604" s="93" t="s">
        <v>16</v>
      </c>
      <c r="E2604" s="93" t="s">
        <v>59</v>
      </c>
      <c r="F2604" s="93">
        <v>12.15</v>
      </c>
      <c r="G2604" s="93">
        <v>16.38</v>
      </c>
      <c r="H2604" s="93">
        <v>1450.88</v>
      </c>
      <c r="I2604" s="88">
        <f>VLOOKUP(D2604,'MHO-Analyse'!$C$2:$D$11,2,TRUE)</f>
        <v>304</v>
      </c>
      <c r="J2604" s="88">
        <f t="shared" si="40"/>
        <v>1.7733333333333334</v>
      </c>
    </row>
    <row r="2605" spans="1:10" x14ac:dyDescent="0.2">
      <c r="A2605" s="94">
        <v>9001003</v>
      </c>
      <c r="B2605" s="93" t="s">
        <v>2540</v>
      </c>
      <c r="C2605" s="144">
        <v>21</v>
      </c>
      <c r="D2605" s="93" t="s">
        <v>41</v>
      </c>
      <c r="E2605" s="93" t="s">
        <v>65</v>
      </c>
      <c r="F2605" s="93">
        <v>13.18</v>
      </c>
      <c r="G2605" s="93">
        <v>7.08</v>
      </c>
      <c r="H2605" s="93">
        <v>658.03</v>
      </c>
      <c r="I2605" s="88">
        <f>VLOOKUP(D2605,'MHO-Analyse'!$C$2:$D$11,2,TRUE)</f>
        <v>205.2</v>
      </c>
      <c r="J2605" s="88">
        <f t="shared" si="40"/>
        <v>1.1969999999999998</v>
      </c>
    </row>
    <row r="2606" spans="1:10" x14ac:dyDescent="0.2">
      <c r="A2606" s="94">
        <v>9042754</v>
      </c>
      <c r="B2606" s="93" t="s">
        <v>2541</v>
      </c>
      <c r="C2606" s="144">
        <v>21</v>
      </c>
      <c r="D2606" s="93" t="s">
        <v>20</v>
      </c>
      <c r="E2606" s="93" t="s">
        <v>32</v>
      </c>
      <c r="F2606" s="93">
        <v>83.9</v>
      </c>
      <c r="G2606" s="93">
        <v>35.549999999999997</v>
      </c>
      <c r="H2606" s="93">
        <v>11033.4</v>
      </c>
      <c r="I2606" s="88">
        <f>VLOOKUP(D2606,'MHO-Analyse'!$C$2:$D$11,2,TRUE)</f>
        <v>190</v>
      </c>
      <c r="J2606" s="88">
        <f t="shared" si="40"/>
        <v>1.1083333333333334</v>
      </c>
    </row>
    <row r="2607" spans="1:10" x14ac:dyDescent="0.2">
      <c r="A2607" s="94">
        <v>9722734</v>
      </c>
      <c r="B2607" s="93" t="s">
        <v>2542</v>
      </c>
      <c r="C2607" s="144">
        <v>21</v>
      </c>
      <c r="D2607" s="93" t="s">
        <v>9</v>
      </c>
      <c r="E2607" s="93" t="s">
        <v>65</v>
      </c>
      <c r="F2607" s="93">
        <v>2.5</v>
      </c>
      <c r="G2607" s="93">
        <v>26</v>
      </c>
      <c r="H2607" s="93">
        <v>79.8</v>
      </c>
      <c r="I2607" s="88">
        <f>VLOOKUP(D2607,'MHO-Analyse'!$C$2:$D$11,2,TRUE)</f>
        <v>380</v>
      </c>
      <c r="J2607" s="88">
        <f t="shared" si="40"/>
        <v>2.2166666666666668</v>
      </c>
    </row>
    <row r="2608" spans="1:10" x14ac:dyDescent="0.2">
      <c r="A2608" s="94">
        <v>1065954</v>
      </c>
      <c r="B2608" s="93" t="s">
        <v>2543</v>
      </c>
      <c r="C2608" s="144">
        <v>20</v>
      </c>
      <c r="D2608" s="93" t="s">
        <v>16</v>
      </c>
      <c r="E2608" s="93" t="s">
        <v>65</v>
      </c>
      <c r="F2608" s="93">
        <v>0.65</v>
      </c>
      <c r="G2608" s="93">
        <v>0.76</v>
      </c>
      <c r="H2608" s="93">
        <v>130.03</v>
      </c>
      <c r="I2608" s="88">
        <f>VLOOKUP(D2608,'MHO-Analyse'!$C$2:$D$11,2,TRUE)</f>
        <v>304</v>
      </c>
      <c r="J2608" s="88">
        <f t="shared" si="40"/>
        <v>1.6888888888888889</v>
      </c>
    </row>
    <row r="2609" spans="1:10" x14ac:dyDescent="0.2">
      <c r="A2609" s="94">
        <v>1066192</v>
      </c>
      <c r="B2609" s="93" t="s">
        <v>2544</v>
      </c>
      <c r="C2609" s="144">
        <v>20</v>
      </c>
      <c r="D2609" s="93" t="s">
        <v>79</v>
      </c>
      <c r="E2609" s="93" t="s">
        <v>59</v>
      </c>
      <c r="F2609" s="93">
        <v>0.3</v>
      </c>
      <c r="G2609" s="93">
        <v>0.62</v>
      </c>
      <c r="H2609" s="93">
        <v>135.96</v>
      </c>
      <c r="I2609" s="88">
        <f>VLOOKUP(D2609,'MHO-Analyse'!$C$2:$D$11,2,TRUE)</f>
        <v>380</v>
      </c>
      <c r="J2609" s="88">
        <f t="shared" si="40"/>
        <v>2.1111111111111112</v>
      </c>
    </row>
    <row r="2610" spans="1:10" x14ac:dyDescent="0.2">
      <c r="A2610" s="94">
        <v>1095649</v>
      </c>
      <c r="B2610" s="93" t="s">
        <v>2545</v>
      </c>
      <c r="C2610" s="144">
        <v>20</v>
      </c>
      <c r="D2610" s="93" t="s">
        <v>41</v>
      </c>
      <c r="E2610" s="93" t="s">
        <v>65</v>
      </c>
      <c r="F2610" s="93">
        <v>3.43</v>
      </c>
      <c r="G2610" s="93">
        <v>0.96</v>
      </c>
      <c r="H2610" s="93">
        <v>564.11</v>
      </c>
      <c r="I2610" s="88">
        <f>VLOOKUP(D2610,'MHO-Analyse'!$C$2:$D$11,2,TRUE)</f>
        <v>205.2</v>
      </c>
      <c r="J2610" s="88">
        <f t="shared" si="40"/>
        <v>1.1399999999999999</v>
      </c>
    </row>
    <row r="2611" spans="1:10" x14ac:dyDescent="0.2">
      <c r="A2611" s="94">
        <v>1152266</v>
      </c>
      <c r="B2611" s="93" t="s">
        <v>370</v>
      </c>
      <c r="C2611" s="144">
        <v>20</v>
      </c>
      <c r="D2611" s="93" t="s">
        <v>79</v>
      </c>
      <c r="E2611" s="93" t="s">
        <v>65</v>
      </c>
      <c r="F2611" s="93">
        <v>0.79</v>
      </c>
      <c r="G2611" s="93">
        <v>0.52</v>
      </c>
      <c r="H2611" s="93">
        <v>18.78</v>
      </c>
      <c r="I2611" s="88">
        <f>VLOOKUP(D2611,'MHO-Analyse'!$C$2:$D$11,2,TRUE)</f>
        <v>380</v>
      </c>
      <c r="J2611" s="88">
        <f t="shared" si="40"/>
        <v>2.1111111111111112</v>
      </c>
    </row>
    <row r="2612" spans="1:10" x14ac:dyDescent="0.2">
      <c r="A2612" s="94">
        <v>1214288</v>
      </c>
      <c r="B2612" s="93" t="s">
        <v>2546</v>
      </c>
      <c r="C2612" s="144">
        <v>20</v>
      </c>
      <c r="D2612" s="93" t="s">
        <v>79</v>
      </c>
      <c r="E2612" s="93" t="s">
        <v>65</v>
      </c>
      <c r="F2612" s="93">
        <v>0.59</v>
      </c>
      <c r="G2612" s="93">
        <v>0.6</v>
      </c>
      <c r="H2612" s="93">
        <v>53.7</v>
      </c>
      <c r="I2612" s="88">
        <f>VLOOKUP(D2612,'MHO-Analyse'!$C$2:$D$11,2,TRUE)</f>
        <v>380</v>
      </c>
      <c r="J2612" s="88">
        <f t="shared" si="40"/>
        <v>2.1111111111111112</v>
      </c>
    </row>
    <row r="2613" spans="1:10" x14ac:dyDescent="0.2">
      <c r="A2613" s="94">
        <v>1214333</v>
      </c>
      <c r="B2613" s="93" t="s">
        <v>2547</v>
      </c>
      <c r="C2613" s="144">
        <v>20</v>
      </c>
      <c r="D2613" s="93" t="s">
        <v>79</v>
      </c>
      <c r="E2613" s="93" t="s">
        <v>65</v>
      </c>
      <c r="F2613" s="93">
        <v>2.3199999999999998</v>
      </c>
      <c r="G2613" s="93">
        <v>1.06</v>
      </c>
      <c r="H2613" s="93">
        <v>76.37</v>
      </c>
      <c r="I2613" s="88">
        <f>VLOOKUP(D2613,'MHO-Analyse'!$C$2:$D$11,2,TRUE)</f>
        <v>380</v>
      </c>
      <c r="J2613" s="88">
        <f t="shared" si="40"/>
        <v>2.1111111111111112</v>
      </c>
    </row>
    <row r="2614" spans="1:10" x14ac:dyDescent="0.2">
      <c r="A2614" s="94">
        <v>1250049</v>
      </c>
      <c r="B2614" s="93" t="s">
        <v>2548</v>
      </c>
      <c r="C2614" s="144">
        <v>20</v>
      </c>
      <c r="D2614" s="93" t="s">
        <v>79</v>
      </c>
      <c r="E2614" s="93" t="s">
        <v>65</v>
      </c>
      <c r="F2614" s="93">
        <v>0.68</v>
      </c>
      <c r="G2614" s="93">
        <v>1.96</v>
      </c>
      <c r="H2614" s="93">
        <v>47.09</v>
      </c>
      <c r="I2614" s="88">
        <f>VLOOKUP(D2614,'MHO-Analyse'!$C$2:$D$11,2,TRUE)</f>
        <v>380</v>
      </c>
      <c r="J2614" s="88">
        <f t="shared" si="40"/>
        <v>2.1111111111111112</v>
      </c>
    </row>
    <row r="2615" spans="1:10" x14ac:dyDescent="0.2">
      <c r="A2615" s="94">
        <v>1253039</v>
      </c>
      <c r="B2615" s="93" t="s">
        <v>2549</v>
      </c>
      <c r="C2615" s="144">
        <v>20</v>
      </c>
      <c r="D2615" s="93" t="s">
        <v>79</v>
      </c>
      <c r="E2615" s="93" t="s">
        <v>59</v>
      </c>
      <c r="F2615" s="93">
        <v>12.76</v>
      </c>
      <c r="G2615" s="93">
        <v>23.98</v>
      </c>
      <c r="H2615" s="93">
        <v>467.14</v>
      </c>
      <c r="I2615" s="88">
        <f>VLOOKUP(D2615,'MHO-Analyse'!$C$2:$D$11,2,TRUE)</f>
        <v>380</v>
      </c>
      <c r="J2615" s="88">
        <f t="shared" si="40"/>
        <v>2.1111111111111112</v>
      </c>
    </row>
    <row r="2616" spans="1:10" x14ac:dyDescent="0.2">
      <c r="A2616" s="94">
        <v>2043408</v>
      </c>
      <c r="B2616" s="93" t="s">
        <v>2550</v>
      </c>
      <c r="C2616" s="144">
        <v>20</v>
      </c>
      <c r="D2616" s="93" t="s">
        <v>16</v>
      </c>
      <c r="E2616" s="93" t="s">
        <v>65</v>
      </c>
      <c r="F2616" s="93">
        <v>13.22</v>
      </c>
      <c r="G2616" s="93">
        <v>10.5</v>
      </c>
      <c r="H2616" s="93">
        <v>853.31</v>
      </c>
      <c r="I2616" s="88">
        <f>VLOOKUP(D2616,'MHO-Analyse'!$C$2:$D$11,2,TRUE)</f>
        <v>304</v>
      </c>
      <c r="J2616" s="88">
        <f t="shared" si="40"/>
        <v>1.6888888888888889</v>
      </c>
    </row>
    <row r="2617" spans="1:10" x14ac:dyDescent="0.2">
      <c r="A2617" s="94">
        <v>2062675</v>
      </c>
      <c r="B2617" s="93" t="s">
        <v>2551</v>
      </c>
      <c r="C2617" s="144">
        <v>20</v>
      </c>
      <c r="D2617" s="93" t="s">
        <v>16</v>
      </c>
      <c r="E2617" s="93" t="s">
        <v>65</v>
      </c>
      <c r="F2617" s="93">
        <v>6</v>
      </c>
      <c r="G2617" s="93">
        <v>33</v>
      </c>
      <c r="H2617" s="93">
        <v>3370.01</v>
      </c>
      <c r="I2617" s="88">
        <f>VLOOKUP(D2617,'MHO-Analyse'!$C$2:$D$11,2,TRUE)</f>
        <v>304</v>
      </c>
      <c r="J2617" s="88">
        <f t="shared" si="40"/>
        <v>1.6888888888888889</v>
      </c>
    </row>
    <row r="2618" spans="1:10" x14ac:dyDescent="0.2">
      <c r="A2618" s="94">
        <v>2066029</v>
      </c>
      <c r="B2618" s="93" t="s">
        <v>2552</v>
      </c>
      <c r="C2618" s="144">
        <v>20</v>
      </c>
      <c r="D2618" s="93" t="s">
        <v>16</v>
      </c>
      <c r="E2618" s="93" t="s">
        <v>59</v>
      </c>
      <c r="F2618" s="93">
        <v>73.64</v>
      </c>
      <c r="G2618" s="93">
        <v>54</v>
      </c>
      <c r="H2618" s="93">
        <v>4582.22</v>
      </c>
      <c r="I2618" s="88">
        <f>VLOOKUP(D2618,'MHO-Analyse'!$C$2:$D$11,2,TRUE)</f>
        <v>304</v>
      </c>
      <c r="J2618" s="88">
        <f t="shared" si="40"/>
        <v>1.6888888888888889</v>
      </c>
    </row>
    <row r="2619" spans="1:10" x14ac:dyDescent="0.2">
      <c r="A2619" s="94">
        <v>2104076</v>
      </c>
      <c r="B2619" s="93" t="s">
        <v>2553</v>
      </c>
      <c r="C2619" s="144">
        <v>20</v>
      </c>
      <c r="D2619" s="93" t="s">
        <v>16</v>
      </c>
      <c r="E2619" s="93" t="s">
        <v>59</v>
      </c>
      <c r="F2619" s="93">
        <v>19.920000000000002</v>
      </c>
      <c r="G2619" s="93">
        <v>22.1</v>
      </c>
      <c r="H2619" s="93">
        <v>2815.5</v>
      </c>
      <c r="I2619" s="88">
        <f>VLOOKUP(D2619,'MHO-Analyse'!$C$2:$D$11,2,TRUE)</f>
        <v>304</v>
      </c>
      <c r="J2619" s="88">
        <f t="shared" si="40"/>
        <v>1.6888888888888889</v>
      </c>
    </row>
    <row r="2620" spans="1:10" x14ac:dyDescent="0.2">
      <c r="A2620" s="94">
        <v>2104202</v>
      </c>
      <c r="B2620" s="93" t="s">
        <v>2029</v>
      </c>
      <c r="C2620" s="144">
        <v>20</v>
      </c>
      <c r="D2620" s="93" t="s">
        <v>16</v>
      </c>
      <c r="E2620" s="93" t="s">
        <v>59</v>
      </c>
      <c r="F2620" s="93">
        <v>14.3</v>
      </c>
      <c r="G2620" s="93">
        <v>14.5</v>
      </c>
      <c r="H2620" s="93">
        <v>2654.69</v>
      </c>
      <c r="I2620" s="88">
        <f>VLOOKUP(D2620,'MHO-Analyse'!$C$2:$D$11,2,TRUE)</f>
        <v>304</v>
      </c>
      <c r="J2620" s="88">
        <f t="shared" si="40"/>
        <v>1.6888888888888889</v>
      </c>
    </row>
    <row r="2621" spans="1:10" x14ac:dyDescent="0.2">
      <c r="A2621" s="94">
        <v>2187822</v>
      </c>
      <c r="B2621" s="93" t="s">
        <v>2554</v>
      </c>
      <c r="C2621" s="144">
        <v>20</v>
      </c>
      <c r="D2621" s="93" t="s">
        <v>16</v>
      </c>
      <c r="E2621" s="93" t="s">
        <v>65</v>
      </c>
      <c r="F2621" s="93">
        <v>63</v>
      </c>
      <c r="G2621" s="93">
        <v>12</v>
      </c>
      <c r="H2621" s="93">
        <v>494.55</v>
      </c>
      <c r="I2621" s="88">
        <f>VLOOKUP(D2621,'MHO-Analyse'!$C$2:$D$11,2,TRUE)</f>
        <v>304</v>
      </c>
      <c r="J2621" s="88">
        <f t="shared" si="40"/>
        <v>1.6888888888888889</v>
      </c>
    </row>
    <row r="2622" spans="1:10" x14ac:dyDescent="0.2">
      <c r="A2622" s="94">
        <v>2372432</v>
      </c>
      <c r="B2622" s="93" t="s">
        <v>2555</v>
      </c>
      <c r="C2622" s="144">
        <v>20</v>
      </c>
      <c r="D2622" s="93" t="s">
        <v>16</v>
      </c>
      <c r="E2622" s="93" t="s">
        <v>59</v>
      </c>
      <c r="F2622" s="93">
        <v>28.89</v>
      </c>
      <c r="G2622" s="93">
        <v>24.5</v>
      </c>
      <c r="H2622" s="93">
        <v>1853.84</v>
      </c>
      <c r="I2622" s="88">
        <f>VLOOKUP(D2622,'MHO-Analyse'!$C$2:$D$11,2,TRUE)</f>
        <v>304</v>
      </c>
      <c r="J2622" s="88">
        <f t="shared" si="40"/>
        <v>1.6888888888888889</v>
      </c>
    </row>
    <row r="2623" spans="1:10" x14ac:dyDescent="0.2">
      <c r="A2623" s="94">
        <v>2540162</v>
      </c>
      <c r="B2623" s="93" t="s">
        <v>2556</v>
      </c>
      <c r="C2623" s="144">
        <v>20</v>
      </c>
      <c r="D2623" s="93" t="s">
        <v>16</v>
      </c>
      <c r="E2623" s="93" t="s">
        <v>65</v>
      </c>
      <c r="F2623" s="93">
        <v>7.22</v>
      </c>
      <c r="G2623" s="93">
        <v>2.54</v>
      </c>
      <c r="H2623" s="93">
        <v>841.54</v>
      </c>
      <c r="I2623" s="88">
        <f>VLOOKUP(D2623,'MHO-Analyse'!$C$2:$D$11,2,TRUE)</f>
        <v>304</v>
      </c>
      <c r="J2623" s="88">
        <f t="shared" si="40"/>
        <v>1.6888888888888889</v>
      </c>
    </row>
    <row r="2624" spans="1:10" x14ac:dyDescent="0.2">
      <c r="A2624" s="94">
        <v>3080357</v>
      </c>
      <c r="B2624" s="93" t="s">
        <v>2557</v>
      </c>
      <c r="C2624" s="144">
        <v>20</v>
      </c>
      <c r="D2624" s="93" t="s">
        <v>16</v>
      </c>
      <c r="E2624" s="93" t="s">
        <v>65</v>
      </c>
      <c r="F2624" s="93">
        <v>41.66</v>
      </c>
      <c r="G2624" s="93">
        <v>1.56</v>
      </c>
      <c r="H2624" s="93">
        <v>261.41000000000003</v>
      </c>
      <c r="I2624" s="88">
        <f>VLOOKUP(D2624,'MHO-Analyse'!$C$2:$D$11,2,TRUE)</f>
        <v>304</v>
      </c>
      <c r="J2624" s="88">
        <f t="shared" si="40"/>
        <v>1.6888888888888889</v>
      </c>
    </row>
    <row r="2625" spans="1:10" x14ac:dyDescent="0.2">
      <c r="A2625" s="94">
        <v>3081087</v>
      </c>
      <c r="B2625" s="93" t="s">
        <v>2558</v>
      </c>
      <c r="C2625" s="144">
        <v>20</v>
      </c>
      <c r="D2625" s="93" t="s">
        <v>41</v>
      </c>
      <c r="E2625" s="93" t="s">
        <v>65</v>
      </c>
      <c r="F2625" s="93">
        <v>10</v>
      </c>
      <c r="G2625" s="93">
        <v>2.7</v>
      </c>
      <c r="H2625" s="93">
        <v>316.95</v>
      </c>
      <c r="I2625" s="88">
        <f>VLOOKUP(D2625,'MHO-Analyse'!$C$2:$D$11,2,TRUE)</f>
        <v>205.2</v>
      </c>
      <c r="J2625" s="88">
        <f t="shared" si="40"/>
        <v>1.1399999999999999</v>
      </c>
    </row>
    <row r="2626" spans="1:10" x14ac:dyDescent="0.2">
      <c r="A2626" s="94">
        <v>3225442</v>
      </c>
      <c r="B2626" s="93" t="s">
        <v>2559</v>
      </c>
      <c r="C2626" s="144">
        <v>20</v>
      </c>
      <c r="D2626" s="93" t="s">
        <v>16</v>
      </c>
      <c r="E2626" s="93" t="s">
        <v>65</v>
      </c>
      <c r="F2626" s="93">
        <v>570</v>
      </c>
      <c r="G2626" s="93">
        <v>21</v>
      </c>
      <c r="H2626" s="93">
        <v>608.91</v>
      </c>
      <c r="I2626" s="88">
        <f>VLOOKUP(D2626,'MHO-Analyse'!$C$2:$D$11,2,TRUE)</f>
        <v>304</v>
      </c>
      <c r="J2626" s="88">
        <f t="shared" ref="J2626:J2689" si="41">(C2626*I2626)/3600</f>
        <v>1.6888888888888889</v>
      </c>
    </row>
    <row r="2627" spans="1:10" x14ac:dyDescent="0.2">
      <c r="A2627" s="94">
        <v>3267604</v>
      </c>
      <c r="B2627" s="93" t="s">
        <v>2560</v>
      </c>
      <c r="C2627" s="144">
        <v>20</v>
      </c>
      <c r="D2627" s="93" t="s">
        <v>16</v>
      </c>
      <c r="E2627" s="93" t="s">
        <v>59</v>
      </c>
      <c r="F2627" s="93">
        <v>7.0000000000000007E-2</v>
      </c>
      <c r="G2627" s="93">
        <v>2.6</v>
      </c>
      <c r="H2627" s="93">
        <v>61.5</v>
      </c>
      <c r="I2627" s="88">
        <f>VLOOKUP(D2627,'MHO-Analyse'!$C$2:$D$11,2,TRUE)</f>
        <v>304</v>
      </c>
      <c r="J2627" s="88">
        <f t="shared" si="41"/>
        <v>1.6888888888888889</v>
      </c>
    </row>
    <row r="2628" spans="1:10" x14ac:dyDescent="0.2">
      <c r="A2628" s="94">
        <v>3300513</v>
      </c>
      <c r="B2628" s="93" t="s">
        <v>2561</v>
      </c>
      <c r="C2628" s="144">
        <v>20</v>
      </c>
      <c r="D2628" s="93" t="s">
        <v>9</v>
      </c>
      <c r="E2628" s="93" t="s">
        <v>59</v>
      </c>
      <c r="F2628" s="93">
        <v>61.04</v>
      </c>
      <c r="G2628" s="93">
        <v>29.5</v>
      </c>
      <c r="H2628" s="93">
        <v>974.3</v>
      </c>
      <c r="I2628" s="88">
        <f>VLOOKUP(D2628,'MHO-Analyse'!$C$2:$D$11,2,TRUE)</f>
        <v>380</v>
      </c>
      <c r="J2628" s="88">
        <f t="shared" si="41"/>
        <v>2.1111111111111112</v>
      </c>
    </row>
    <row r="2629" spans="1:10" x14ac:dyDescent="0.2">
      <c r="A2629" s="94">
        <v>3401867</v>
      </c>
      <c r="B2629" s="93" t="s">
        <v>2562</v>
      </c>
      <c r="C2629" s="144">
        <v>20</v>
      </c>
      <c r="D2629" s="93" t="s">
        <v>20</v>
      </c>
      <c r="E2629" s="93" t="s">
        <v>65</v>
      </c>
      <c r="F2629" s="93">
        <v>40</v>
      </c>
      <c r="G2629" s="93">
        <v>0.5</v>
      </c>
      <c r="H2629" s="93">
        <v>2728.98</v>
      </c>
      <c r="I2629" s="88">
        <f>VLOOKUP(D2629,'MHO-Analyse'!$C$2:$D$11,2,TRUE)</f>
        <v>190</v>
      </c>
      <c r="J2629" s="88">
        <f t="shared" si="41"/>
        <v>1.0555555555555556</v>
      </c>
    </row>
    <row r="2630" spans="1:10" x14ac:dyDescent="0.2">
      <c r="A2630" s="94">
        <v>3401894</v>
      </c>
      <c r="B2630" s="93" t="s">
        <v>2502</v>
      </c>
      <c r="C2630" s="144">
        <v>20</v>
      </c>
      <c r="D2630" s="93" t="s">
        <v>20</v>
      </c>
      <c r="E2630" s="93" t="s">
        <v>65</v>
      </c>
      <c r="F2630" s="93">
        <v>32</v>
      </c>
      <c r="G2630" s="93">
        <v>2.9</v>
      </c>
      <c r="H2630" s="93">
        <v>1829.01</v>
      </c>
      <c r="I2630" s="88">
        <f>VLOOKUP(D2630,'MHO-Analyse'!$C$2:$D$11,2,TRUE)</f>
        <v>190</v>
      </c>
      <c r="J2630" s="88">
        <f t="shared" si="41"/>
        <v>1.0555555555555556</v>
      </c>
    </row>
    <row r="2631" spans="1:10" x14ac:dyDescent="0.2">
      <c r="A2631" s="94">
        <v>3418042</v>
      </c>
      <c r="B2631" s="93" t="s">
        <v>2563</v>
      </c>
      <c r="C2631" s="144">
        <v>20</v>
      </c>
      <c r="D2631" s="93" t="s">
        <v>16</v>
      </c>
      <c r="E2631" s="93" t="s">
        <v>65</v>
      </c>
      <c r="F2631" s="93">
        <v>13.28</v>
      </c>
      <c r="G2631" s="93">
        <v>22.5</v>
      </c>
      <c r="H2631" s="93">
        <v>601.38</v>
      </c>
      <c r="I2631" s="88">
        <f>VLOOKUP(D2631,'MHO-Analyse'!$C$2:$D$11,2,TRUE)</f>
        <v>304</v>
      </c>
      <c r="J2631" s="88">
        <f t="shared" si="41"/>
        <v>1.6888888888888889</v>
      </c>
    </row>
    <row r="2632" spans="1:10" x14ac:dyDescent="0.2">
      <c r="A2632" s="94">
        <v>3484845</v>
      </c>
      <c r="B2632" s="93" t="s">
        <v>2564</v>
      </c>
      <c r="C2632" s="144">
        <v>20</v>
      </c>
      <c r="D2632" s="93" t="s">
        <v>16</v>
      </c>
      <c r="E2632" s="93" t="s">
        <v>65</v>
      </c>
      <c r="F2632" s="93">
        <v>9.31</v>
      </c>
      <c r="G2632" s="93">
        <v>0.65</v>
      </c>
      <c r="H2632" s="93">
        <v>39.99</v>
      </c>
      <c r="I2632" s="88">
        <f>VLOOKUP(D2632,'MHO-Analyse'!$C$2:$D$11,2,TRUE)</f>
        <v>304</v>
      </c>
      <c r="J2632" s="88">
        <f t="shared" si="41"/>
        <v>1.6888888888888889</v>
      </c>
    </row>
    <row r="2633" spans="1:10" x14ac:dyDescent="0.2">
      <c r="A2633" s="94">
        <v>3532052</v>
      </c>
      <c r="B2633" s="93" t="s">
        <v>2565</v>
      </c>
      <c r="C2633" s="144">
        <v>20</v>
      </c>
      <c r="D2633" s="93" t="s">
        <v>79</v>
      </c>
      <c r="E2633" s="93" t="s">
        <v>65</v>
      </c>
      <c r="F2633" s="93">
        <v>7.5</v>
      </c>
      <c r="G2633" s="93">
        <v>5.1100000000000003</v>
      </c>
      <c r="H2633" s="93">
        <v>117.26</v>
      </c>
      <c r="I2633" s="88">
        <f>VLOOKUP(D2633,'MHO-Analyse'!$C$2:$D$11,2,TRUE)</f>
        <v>380</v>
      </c>
      <c r="J2633" s="88">
        <f t="shared" si="41"/>
        <v>2.1111111111111112</v>
      </c>
    </row>
    <row r="2634" spans="1:10" x14ac:dyDescent="0.2">
      <c r="A2634" s="94">
        <v>4290296</v>
      </c>
      <c r="B2634" s="93" t="s">
        <v>2566</v>
      </c>
      <c r="C2634" s="144">
        <v>20</v>
      </c>
      <c r="D2634" s="93" t="s">
        <v>20</v>
      </c>
      <c r="E2634" s="93" t="s">
        <v>65</v>
      </c>
      <c r="F2634" s="93">
        <v>16.510000000000002</v>
      </c>
      <c r="G2634" s="93">
        <v>3.3</v>
      </c>
      <c r="H2634" s="93">
        <v>1267.83</v>
      </c>
      <c r="I2634" s="88">
        <f>VLOOKUP(D2634,'MHO-Analyse'!$C$2:$D$11,2,TRUE)</f>
        <v>190</v>
      </c>
      <c r="J2634" s="88">
        <f t="shared" si="41"/>
        <v>1.0555555555555556</v>
      </c>
    </row>
    <row r="2635" spans="1:10" x14ac:dyDescent="0.2">
      <c r="A2635" s="94">
        <v>5002264</v>
      </c>
      <c r="B2635" s="93" t="s">
        <v>2567</v>
      </c>
      <c r="C2635" s="144">
        <v>20</v>
      </c>
      <c r="D2635" s="93" t="s">
        <v>41</v>
      </c>
      <c r="E2635" s="93" t="s">
        <v>65</v>
      </c>
      <c r="F2635" s="93">
        <v>0.2</v>
      </c>
      <c r="G2635" s="93">
        <v>0.38</v>
      </c>
      <c r="H2635" s="93">
        <v>28.68</v>
      </c>
      <c r="I2635" s="88">
        <f>VLOOKUP(D2635,'MHO-Analyse'!$C$2:$D$11,2,TRUE)</f>
        <v>205.2</v>
      </c>
      <c r="J2635" s="88">
        <f t="shared" si="41"/>
        <v>1.1399999999999999</v>
      </c>
    </row>
    <row r="2636" spans="1:10" x14ac:dyDescent="0.2">
      <c r="A2636" s="94">
        <v>5118119</v>
      </c>
      <c r="B2636" s="93" t="s">
        <v>2568</v>
      </c>
      <c r="C2636" s="144">
        <v>20</v>
      </c>
      <c r="D2636" s="93" t="s">
        <v>20</v>
      </c>
      <c r="E2636" s="93" t="s">
        <v>65</v>
      </c>
      <c r="F2636" s="93">
        <v>1.3</v>
      </c>
      <c r="G2636" s="93">
        <v>0.21</v>
      </c>
      <c r="H2636" s="93">
        <v>13.6</v>
      </c>
      <c r="I2636" s="88">
        <f>VLOOKUP(D2636,'MHO-Analyse'!$C$2:$D$11,2,TRUE)</f>
        <v>190</v>
      </c>
      <c r="J2636" s="88">
        <f t="shared" si="41"/>
        <v>1.0555555555555556</v>
      </c>
    </row>
    <row r="2637" spans="1:10" x14ac:dyDescent="0.2">
      <c r="A2637" s="94">
        <v>5121534</v>
      </c>
      <c r="B2637" s="93" t="s">
        <v>2569</v>
      </c>
      <c r="C2637" s="144">
        <v>20</v>
      </c>
      <c r="D2637" s="93" t="s">
        <v>20</v>
      </c>
      <c r="E2637" s="93" t="s">
        <v>65</v>
      </c>
      <c r="F2637" s="93">
        <v>1.44</v>
      </c>
      <c r="G2637" s="93">
        <v>0.28000000000000003</v>
      </c>
      <c r="H2637" s="93">
        <v>41.53</v>
      </c>
      <c r="I2637" s="88">
        <f>VLOOKUP(D2637,'MHO-Analyse'!$C$2:$D$11,2,TRUE)</f>
        <v>190</v>
      </c>
      <c r="J2637" s="88">
        <f t="shared" si="41"/>
        <v>1.0555555555555556</v>
      </c>
    </row>
    <row r="2638" spans="1:10" x14ac:dyDescent="0.2">
      <c r="A2638" s="94">
        <v>5527931</v>
      </c>
      <c r="B2638" s="93" t="s">
        <v>2570</v>
      </c>
      <c r="C2638" s="144">
        <v>20</v>
      </c>
      <c r="D2638" s="93" t="s">
        <v>16</v>
      </c>
      <c r="E2638" s="93" t="s">
        <v>59</v>
      </c>
      <c r="F2638" s="93">
        <v>3.5</v>
      </c>
      <c r="G2638" s="93">
        <v>5.4</v>
      </c>
      <c r="H2638" s="93">
        <v>607.04</v>
      </c>
      <c r="I2638" s="88">
        <f>VLOOKUP(D2638,'MHO-Analyse'!$C$2:$D$11,2,TRUE)</f>
        <v>304</v>
      </c>
      <c r="J2638" s="88">
        <f t="shared" si="41"/>
        <v>1.6888888888888889</v>
      </c>
    </row>
    <row r="2639" spans="1:10" x14ac:dyDescent="0.2">
      <c r="A2639" s="94">
        <v>5527987</v>
      </c>
      <c r="B2639" s="93" t="s">
        <v>2571</v>
      </c>
      <c r="C2639" s="144">
        <v>20</v>
      </c>
      <c r="D2639" s="93" t="s">
        <v>16</v>
      </c>
      <c r="E2639" s="93" t="s">
        <v>32</v>
      </c>
      <c r="F2639" s="93">
        <v>27</v>
      </c>
      <c r="G2639" s="93">
        <v>47</v>
      </c>
      <c r="H2639" s="93">
        <v>5783.89</v>
      </c>
      <c r="I2639" s="88">
        <f>VLOOKUP(D2639,'MHO-Analyse'!$C$2:$D$11,2,TRUE)</f>
        <v>304</v>
      </c>
      <c r="J2639" s="88">
        <f t="shared" si="41"/>
        <v>1.6888888888888889</v>
      </c>
    </row>
    <row r="2640" spans="1:10" x14ac:dyDescent="0.2">
      <c r="A2640" s="94">
        <v>5598675</v>
      </c>
      <c r="B2640" s="93" t="s">
        <v>2572</v>
      </c>
      <c r="C2640" s="144">
        <v>20</v>
      </c>
      <c r="D2640" s="93" t="s">
        <v>16</v>
      </c>
      <c r="E2640" s="93" t="s">
        <v>59</v>
      </c>
      <c r="F2640" s="93">
        <v>15.2</v>
      </c>
      <c r="G2640" s="93">
        <v>18</v>
      </c>
      <c r="H2640" s="93">
        <v>2626.45</v>
      </c>
      <c r="I2640" s="88">
        <f>VLOOKUP(D2640,'MHO-Analyse'!$C$2:$D$11,2,TRUE)</f>
        <v>304</v>
      </c>
      <c r="J2640" s="88">
        <f t="shared" si="41"/>
        <v>1.6888888888888889</v>
      </c>
    </row>
    <row r="2641" spans="1:10" x14ac:dyDescent="0.2">
      <c r="A2641" s="94">
        <v>5600251</v>
      </c>
      <c r="B2641" s="93" t="s">
        <v>2573</v>
      </c>
      <c r="C2641" s="144">
        <v>20</v>
      </c>
      <c r="D2641" s="93" t="s">
        <v>79</v>
      </c>
      <c r="E2641" s="93" t="s">
        <v>32</v>
      </c>
      <c r="F2641" s="93">
        <v>9.6999999999999993</v>
      </c>
      <c r="G2641" s="93">
        <v>17.93</v>
      </c>
      <c r="H2641" s="93">
        <v>3105.03</v>
      </c>
      <c r="I2641" s="88">
        <f>VLOOKUP(D2641,'MHO-Analyse'!$C$2:$D$11,2,TRUE)</f>
        <v>380</v>
      </c>
      <c r="J2641" s="88">
        <f t="shared" si="41"/>
        <v>2.1111111111111112</v>
      </c>
    </row>
    <row r="2642" spans="1:10" x14ac:dyDescent="0.2">
      <c r="A2642" s="94">
        <v>6169016</v>
      </c>
      <c r="B2642" s="93" t="s">
        <v>2574</v>
      </c>
      <c r="C2642" s="144">
        <v>20</v>
      </c>
      <c r="D2642" s="93" t="s">
        <v>20</v>
      </c>
      <c r="E2642" s="93" t="s">
        <v>65</v>
      </c>
      <c r="F2642" s="93">
        <v>47.88</v>
      </c>
      <c r="G2642" s="93">
        <v>16.100000000000001</v>
      </c>
      <c r="H2642" s="93">
        <v>273.5</v>
      </c>
      <c r="I2642" s="88">
        <f>VLOOKUP(D2642,'MHO-Analyse'!$C$2:$D$11,2,TRUE)</f>
        <v>190</v>
      </c>
      <c r="J2642" s="88">
        <f t="shared" si="41"/>
        <v>1.0555555555555556</v>
      </c>
    </row>
    <row r="2643" spans="1:10" x14ac:dyDescent="0.2">
      <c r="A2643" s="94">
        <v>8364214</v>
      </c>
      <c r="B2643" s="93" t="s">
        <v>2575</v>
      </c>
      <c r="C2643" s="144">
        <v>20</v>
      </c>
      <c r="D2643" s="93" t="s">
        <v>20</v>
      </c>
      <c r="E2643" s="93" t="s">
        <v>65</v>
      </c>
      <c r="F2643" s="93">
        <v>21.6</v>
      </c>
      <c r="G2643" s="93">
        <v>0.7</v>
      </c>
      <c r="H2643" s="93">
        <v>51.16</v>
      </c>
      <c r="I2643" s="88">
        <f>VLOOKUP(D2643,'MHO-Analyse'!$C$2:$D$11,2,TRUE)</f>
        <v>190</v>
      </c>
      <c r="J2643" s="88">
        <f t="shared" si="41"/>
        <v>1.0555555555555556</v>
      </c>
    </row>
    <row r="2644" spans="1:10" x14ac:dyDescent="0.2">
      <c r="A2644" s="94">
        <v>8411625</v>
      </c>
      <c r="B2644" s="93" t="s">
        <v>2576</v>
      </c>
      <c r="C2644" s="144">
        <v>20</v>
      </c>
      <c r="D2644" s="93" t="s">
        <v>16</v>
      </c>
      <c r="E2644" s="93" t="s">
        <v>65</v>
      </c>
      <c r="F2644" s="93">
        <v>13.11</v>
      </c>
      <c r="G2644" s="93">
        <v>1.05</v>
      </c>
      <c r="H2644" s="93">
        <v>825.86</v>
      </c>
      <c r="I2644" s="88">
        <f>VLOOKUP(D2644,'MHO-Analyse'!$C$2:$D$11,2,TRUE)</f>
        <v>304</v>
      </c>
      <c r="J2644" s="88">
        <f t="shared" si="41"/>
        <v>1.6888888888888889</v>
      </c>
    </row>
    <row r="2645" spans="1:10" x14ac:dyDescent="0.2">
      <c r="A2645" s="94">
        <v>9253044</v>
      </c>
      <c r="B2645" s="93" t="s">
        <v>2577</v>
      </c>
      <c r="C2645" s="144">
        <v>20</v>
      </c>
      <c r="D2645" s="93" t="s">
        <v>12</v>
      </c>
      <c r="E2645" s="93" t="s">
        <v>65</v>
      </c>
      <c r="F2645" s="93">
        <v>2.57</v>
      </c>
      <c r="G2645" s="93">
        <v>7.41</v>
      </c>
      <c r="H2645" s="93">
        <v>528.61</v>
      </c>
      <c r="I2645" s="88">
        <f>VLOOKUP(D2645,'MHO-Analyse'!$C$2:$D$11,2,TRUE)</f>
        <v>254.6</v>
      </c>
      <c r="J2645" s="88">
        <f t="shared" si="41"/>
        <v>1.4144444444444444</v>
      </c>
    </row>
    <row r="2646" spans="1:10" x14ac:dyDescent="0.2">
      <c r="A2646" s="94">
        <v>9315336</v>
      </c>
      <c r="B2646" s="93" t="s">
        <v>2578</v>
      </c>
      <c r="C2646" s="144">
        <v>20</v>
      </c>
      <c r="D2646" s="93" t="s">
        <v>16</v>
      </c>
      <c r="E2646" s="93" t="s">
        <v>65</v>
      </c>
      <c r="F2646" s="93">
        <v>0</v>
      </c>
      <c r="G2646" s="93">
        <v>0</v>
      </c>
      <c r="H2646" s="93">
        <v>480.19</v>
      </c>
      <c r="I2646" s="88">
        <f>VLOOKUP(D2646,'MHO-Analyse'!$C$2:$D$11,2,TRUE)</f>
        <v>304</v>
      </c>
      <c r="J2646" s="88">
        <f t="shared" si="41"/>
        <v>1.6888888888888889</v>
      </c>
    </row>
    <row r="2647" spans="1:10" x14ac:dyDescent="0.2">
      <c r="A2647" s="94">
        <v>9318496</v>
      </c>
      <c r="B2647" s="93" t="s">
        <v>2579</v>
      </c>
      <c r="C2647" s="144">
        <v>20</v>
      </c>
      <c r="D2647" s="93" t="s">
        <v>16</v>
      </c>
      <c r="E2647" s="93" t="s">
        <v>65</v>
      </c>
      <c r="F2647" s="93">
        <v>1.1000000000000001</v>
      </c>
      <c r="G2647" s="93">
        <v>0.56999999999999995</v>
      </c>
      <c r="H2647" s="93">
        <v>82.96</v>
      </c>
      <c r="I2647" s="88">
        <f>VLOOKUP(D2647,'MHO-Analyse'!$C$2:$D$11,2,TRUE)</f>
        <v>304</v>
      </c>
      <c r="J2647" s="88">
        <f t="shared" si="41"/>
        <v>1.6888888888888889</v>
      </c>
    </row>
    <row r="2648" spans="1:10" x14ac:dyDescent="0.2">
      <c r="A2648" s="94">
        <v>9806809</v>
      </c>
      <c r="B2648" s="93" t="s">
        <v>2580</v>
      </c>
      <c r="C2648" s="144">
        <v>20</v>
      </c>
      <c r="D2648" s="93" t="s">
        <v>16</v>
      </c>
      <c r="E2648" s="93" t="s">
        <v>65</v>
      </c>
      <c r="F2648" s="93">
        <v>2.34</v>
      </c>
      <c r="G2648" s="93">
        <v>1.21</v>
      </c>
      <c r="H2648" s="93">
        <v>376.85</v>
      </c>
      <c r="I2648" s="88">
        <f>VLOOKUP(D2648,'MHO-Analyse'!$C$2:$D$11,2,TRUE)</f>
        <v>304</v>
      </c>
      <c r="J2648" s="88">
        <f t="shared" si="41"/>
        <v>1.6888888888888889</v>
      </c>
    </row>
    <row r="2649" spans="1:10" x14ac:dyDescent="0.2">
      <c r="A2649" s="94">
        <v>1210044</v>
      </c>
      <c r="B2649" s="93" t="s">
        <v>2581</v>
      </c>
      <c r="C2649" s="144">
        <v>19</v>
      </c>
      <c r="D2649" s="93" t="s">
        <v>79</v>
      </c>
      <c r="E2649" s="93" t="s">
        <v>59</v>
      </c>
      <c r="F2649" s="93">
        <v>7.08</v>
      </c>
      <c r="G2649" s="93">
        <v>5.24</v>
      </c>
      <c r="H2649" s="93">
        <v>357.13</v>
      </c>
      <c r="I2649" s="88">
        <f>VLOOKUP(D2649,'MHO-Analyse'!$C$2:$D$11,2,TRUE)</f>
        <v>380</v>
      </c>
      <c r="J2649" s="88">
        <f t="shared" si="41"/>
        <v>2.0055555555555555</v>
      </c>
    </row>
    <row r="2650" spans="1:10" x14ac:dyDescent="0.2">
      <c r="A2650" s="94">
        <v>1253044</v>
      </c>
      <c r="B2650" s="93" t="s">
        <v>2582</v>
      </c>
      <c r="C2650" s="144">
        <v>19</v>
      </c>
      <c r="D2650" s="93" t="s">
        <v>9</v>
      </c>
      <c r="E2650" s="93" t="s">
        <v>59</v>
      </c>
      <c r="F2650" s="93">
        <v>19.399999999999999</v>
      </c>
      <c r="G2650" s="93">
        <v>30.02</v>
      </c>
      <c r="H2650" s="93">
        <v>674.43</v>
      </c>
      <c r="I2650" s="88">
        <f>VLOOKUP(D2650,'MHO-Analyse'!$C$2:$D$11,2,TRUE)</f>
        <v>380</v>
      </c>
      <c r="J2650" s="88">
        <f t="shared" si="41"/>
        <v>2.0055555555555555</v>
      </c>
    </row>
    <row r="2651" spans="1:10" x14ac:dyDescent="0.2">
      <c r="A2651" s="94">
        <v>1254449</v>
      </c>
      <c r="B2651" s="93" t="s">
        <v>2583</v>
      </c>
      <c r="C2651" s="144">
        <v>19</v>
      </c>
      <c r="D2651" s="93" t="s">
        <v>79</v>
      </c>
      <c r="E2651" s="93" t="s">
        <v>59</v>
      </c>
      <c r="F2651" s="93">
        <v>6.13</v>
      </c>
      <c r="G2651" s="93">
        <v>20.68</v>
      </c>
      <c r="H2651" s="93">
        <v>248.22</v>
      </c>
      <c r="I2651" s="88">
        <f>VLOOKUP(D2651,'MHO-Analyse'!$C$2:$D$11,2,TRUE)</f>
        <v>380</v>
      </c>
      <c r="J2651" s="88">
        <f t="shared" si="41"/>
        <v>2.0055555555555555</v>
      </c>
    </row>
    <row r="2652" spans="1:10" x14ac:dyDescent="0.2">
      <c r="A2652" s="94">
        <v>2034654</v>
      </c>
      <c r="B2652" s="93" t="s">
        <v>2584</v>
      </c>
      <c r="C2652" s="144">
        <v>19</v>
      </c>
      <c r="D2652" s="93" t="s">
        <v>16</v>
      </c>
      <c r="E2652" s="93" t="s">
        <v>206</v>
      </c>
      <c r="F2652" s="93">
        <v>65.599999999999994</v>
      </c>
      <c r="G2652" s="93">
        <v>35.799999999999997</v>
      </c>
      <c r="H2652" s="93">
        <v>6461.46</v>
      </c>
      <c r="I2652" s="88">
        <f>VLOOKUP(D2652,'MHO-Analyse'!$C$2:$D$11,2,TRUE)</f>
        <v>304</v>
      </c>
      <c r="J2652" s="88">
        <f t="shared" si="41"/>
        <v>1.6044444444444443</v>
      </c>
    </row>
    <row r="2653" spans="1:10" x14ac:dyDescent="0.2">
      <c r="A2653" s="94">
        <v>2101559</v>
      </c>
      <c r="B2653" s="93" t="s">
        <v>2585</v>
      </c>
      <c r="C2653" s="144">
        <v>19</v>
      </c>
      <c r="D2653" s="93" t="s">
        <v>16</v>
      </c>
      <c r="E2653" s="93" t="s">
        <v>65</v>
      </c>
      <c r="F2653" s="93">
        <v>56</v>
      </c>
      <c r="G2653" s="93">
        <v>18.3</v>
      </c>
      <c r="H2653" s="93">
        <v>3737.5</v>
      </c>
      <c r="I2653" s="88">
        <f>VLOOKUP(D2653,'MHO-Analyse'!$C$2:$D$11,2,TRUE)</f>
        <v>304</v>
      </c>
      <c r="J2653" s="88">
        <f t="shared" si="41"/>
        <v>1.6044444444444443</v>
      </c>
    </row>
    <row r="2654" spans="1:10" x14ac:dyDescent="0.2">
      <c r="A2654" s="94">
        <v>2253329</v>
      </c>
      <c r="B2654" s="93" t="s">
        <v>2586</v>
      </c>
      <c r="C2654" s="144">
        <v>19</v>
      </c>
      <c r="D2654" s="93" t="s">
        <v>41</v>
      </c>
      <c r="E2654" s="93" t="s">
        <v>59</v>
      </c>
      <c r="F2654" s="93">
        <v>299.63</v>
      </c>
      <c r="G2654" s="93">
        <v>14</v>
      </c>
      <c r="H2654" s="93">
        <v>2616.15</v>
      </c>
      <c r="I2654" s="88">
        <f>VLOOKUP(D2654,'MHO-Analyse'!$C$2:$D$11,2,TRUE)</f>
        <v>205.2</v>
      </c>
      <c r="J2654" s="88">
        <f t="shared" si="41"/>
        <v>1.083</v>
      </c>
    </row>
    <row r="2655" spans="1:10" x14ac:dyDescent="0.2">
      <c r="A2655" s="94">
        <v>2372245</v>
      </c>
      <c r="B2655" s="93" t="s">
        <v>2587</v>
      </c>
      <c r="C2655" s="144">
        <v>19</v>
      </c>
      <c r="D2655" s="93" t="s">
        <v>16</v>
      </c>
      <c r="E2655" s="93" t="s">
        <v>65</v>
      </c>
      <c r="F2655" s="93">
        <v>25.53</v>
      </c>
      <c r="G2655" s="93">
        <v>23.5</v>
      </c>
      <c r="H2655" s="93">
        <v>1847.24</v>
      </c>
      <c r="I2655" s="88">
        <f>VLOOKUP(D2655,'MHO-Analyse'!$C$2:$D$11,2,TRUE)</f>
        <v>304</v>
      </c>
      <c r="J2655" s="88">
        <f t="shared" si="41"/>
        <v>1.6044444444444443</v>
      </c>
    </row>
    <row r="2656" spans="1:10" x14ac:dyDescent="0.2">
      <c r="A2656" s="94">
        <v>2397545</v>
      </c>
      <c r="B2656" s="93" t="s">
        <v>2588</v>
      </c>
      <c r="C2656" s="144">
        <v>19</v>
      </c>
      <c r="D2656" s="93" t="s">
        <v>16</v>
      </c>
      <c r="E2656" s="93" t="s">
        <v>65</v>
      </c>
      <c r="F2656" s="93">
        <v>45</v>
      </c>
      <c r="G2656" s="93">
        <v>7</v>
      </c>
      <c r="H2656" s="93">
        <v>2180</v>
      </c>
      <c r="I2656" s="88">
        <f>VLOOKUP(D2656,'MHO-Analyse'!$C$2:$D$11,2,TRUE)</f>
        <v>304</v>
      </c>
      <c r="J2656" s="88">
        <f t="shared" si="41"/>
        <v>1.6044444444444443</v>
      </c>
    </row>
    <row r="2657" spans="1:10" x14ac:dyDescent="0.2">
      <c r="A2657" s="94">
        <v>2540543</v>
      </c>
      <c r="B2657" s="93" t="s">
        <v>2589</v>
      </c>
      <c r="C2657" s="144">
        <v>19</v>
      </c>
      <c r="D2657" s="93" t="s">
        <v>16</v>
      </c>
      <c r="E2657" s="93" t="s">
        <v>65</v>
      </c>
      <c r="F2657" s="93">
        <v>3.54</v>
      </c>
      <c r="G2657" s="93">
        <v>1.4</v>
      </c>
      <c r="H2657" s="93">
        <v>116.82</v>
      </c>
      <c r="I2657" s="88">
        <f>VLOOKUP(D2657,'MHO-Analyse'!$C$2:$D$11,2,TRUE)</f>
        <v>304</v>
      </c>
      <c r="J2657" s="88">
        <f t="shared" si="41"/>
        <v>1.6044444444444443</v>
      </c>
    </row>
    <row r="2658" spans="1:10" x14ac:dyDescent="0.2">
      <c r="A2658" s="94">
        <v>2540791</v>
      </c>
      <c r="B2658" s="93" t="s">
        <v>2590</v>
      </c>
      <c r="C2658" s="144">
        <v>19</v>
      </c>
      <c r="D2658" s="93" t="s">
        <v>79</v>
      </c>
      <c r="E2658" s="93" t="s">
        <v>65</v>
      </c>
      <c r="F2658" s="93">
        <v>6.35</v>
      </c>
      <c r="G2658" s="93">
        <v>5.8</v>
      </c>
      <c r="H2658" s="93">
        <v>447.08</v>
      </c>
      <c r="I2658" s="88">
        <f>VLOOKUP(D2658,'MHO-Analyse'!$C$2:$D$11,2,TRUE)</f>
        <v>380</v>
      </c>
      <c r="J2658" s="88">
        <f t="shared" si="41"/>
        <v>2.0055555555555555</v>
      </c>
    </row>
    <row r="2659" spans="1:10" x14ac:dyDescent="0.2">
      <c r="A2659" s="94">
        <v>3080637</v>
      </c>
      <c r="B2659" s="93" t="s">
        <v>2591</v>
      </c>
      <c r="C2659" s="144">
        <v>19</v>
      </c>
      <c r="D2659" s="93" t="s">
        <v>41</v>
      </c>
      <c r="E2659" s="93" t="s">
        <v>65</v>
      </c>
      <c r="F2659" s="93">
        <v>78.099999999999994</v>
      </c>
      <c r="G2659" s="93">
        <v>4.24</v>
      </c>
      <c r="H2659" s="93">
        <v>1055.26</v>
      </c>
      <c r="I2659" s="88">
        <f>VLOOKUP(D2659,'MHO-Analyse'!$C$2:$D$11,2,TRUE)</f>
        <v>205.2</v>
      </c>
      <c r="J2659" s="88">
        <f t="shared" si="41"/>
        <v>1.083</v>
      </c>
    </row>
    <row r="2660" spans="1:10" x14ac:dyDescent="0.2">
      <c r="A2660" s="94">
        <v>4532093</v>
      </c>
      <c r="B2660" s="93" t="s">
        <v>2592</v>
      </c>
      <c r="C2660" s="144">
        <v>19</v>
      </c>
      <c r="D2660" s="93" t="s">
        <v>12</v>
      </c>
      <c r="E2660" s="93" t="s">
        <v>65</v>
      </c>
      <c r="F2660" s="93">
        <v>1.9</v>
      </c>
      <c r="G2660" s="93">
        <v>0.28000000000000003</v>
      </c>
      <c r="H2660" s="93">
        <v>42.36</v>
      </c>
      <c r="I2660" s="88">
        <f>VLOOKUP(D2660,'MHO-Analyse'!$C$2:$D$11,2,TRUE)</f>
        <v>254.6</v>
      </c>
      <c r="J2660" s="88">
        <f t="shared" si="41"/>
        <v>1.343722222222222</v>
      </c>
    </row>
    <row r="2661" spans="1:10" x14ac:dyDescent="0.2">
      <c r="A2661" s="94">
        <v>5527742</v>
      </c>
      <c r="B2661" s="93" t="s">
        <v>2260</v>
      </c>
      <c r="C2661" s="144">
        <v>19</v>
      </c>
      <c r="D2661" s="93" t="s">
        <v>79</v>
      </c>
      <c r="E2661" s="93" t="s">
        <v>59</v>
      </c>
      <c r="F2661" s="93">
        <v>3.8</v>
      </c>
      <c r="G2661" s="93">
        <v>7.7</v>
      </c>
      <c r="H2661" s="93">
        <v>560.42999999999995</v>
      </c>
      <c r="I2661" s="88">
        <f>VLOOKUP(D2661,'MHO-Analyse'!$C$2:$D$11,2,TRUE)</f>
        <v>380</v>
      </c>
      <c r="J2661" s="88">
        <f t="shared" si="41"/>
        <v>2.0055555555555555</v>
      </c>
    </row>
    <row r="2662" spans="1:10" x14ac:dyDescent="0.2">
      <c r="A2662" s="94">
        <v>5598566</v>
      </c>
      <c r="B2662" s="93" t="s">
        <v>2593</v>
      </c>
      <c r="C2662" s="144">
        <v>19</v>
      </c>
      <c r="D2662" s="93" t="s">
        <v>79</v>
      </c>
      <c r="E2662" s="93" t="s">
        <v>59</v>
      </c>
      <c r="F2662" s="93">
        <v>3.47</v>
      </c>
      <c r="G2662" s="93">
        <v>6.08</v>
      </c>
      <c r="H2662" s="93">
        <v>1316.46</v>
      </c>
      <c r="I2662" s="88">
        <f>VLOOKUP(D2662,'MHO-Analyse'!$C$2:$D$11,2,TRUE)</f>
        <v>380</v>
      </c>
      <c r="J2662" s="88">
        <f t="shared" si="41"/>
        <v>2.0055555555555555</v>
      </c>
    </row>
    <row r="2663" spans="1:10" x14ac:dyDescent="0.2">
      <c r="A2663" s="94">
        <v>5601274</v>
      </c>
      <c r="B2663" s="93" t="s">
        <v>2594</v>
      </c>
      <c r="C2663" s="144">
        <v>19</v>
      </c>
      <c r="D2663" s="93" t="s">
        <v>79</v>
      </c>
      <c r="E2663" s="93" t="s">
        <v>65</v>
      </c>
      <c r="F2663" s="93">
        <v>1.42</v>
      </c>
      <c r="G2663" s="93">
        <v>2.1</v>
      </c>
      <c r="H2663" s="93">
        <v>289.44</v>
      </c>
      <c r="I2663" s="88">
        <f>VLOOKUP(D2663,'MHO-Analyse'!$C$2:$D$11,2,TRUE)</f>
        <v>380</v>
      </c>
      <c r="J2663" s="88">
        <f t="shared" si="41"/>
        <v>2.0055555555555555</v>
      </c>
    </row>
    <row r="2664" spans="1:10" x14ac:dyDescent="0.2">
      <c r="A2664" s="94">
        <v>5705024</v>
      </c>
      <c r="B2664" s="93" t="s">
        <v>2595</v>
      </c>
      <c r="C2664" s="144">
        <v>19</v>
      </c>
      <c r="D2664" s="93" t="s">
        <v>16</v>
      </c>
      <c r="E2664" s="93" t="s">
        <v>65</v>
      </c>
      <c r="F2664" s="93">
        <v>18.260000000000002</v>
      </c>
      <c r="G2664" s="93">
        <v>28</v>
      </c>
      <c r="H2664" s="93">
        <v>1076.7</v>
      </c>
      <c r="I2664" s="88">
        <f>VLOOKUP(D2664,'MHO-Analyse'!$C$2:$D$11,2,TRUE)</f>
        <v>304</v>
      </c>
      <c r="J2664" s="88">
        <f t="shared" si="41"/>
        <v>1.6044444444444443</v>
      </c>
    </row>
    <row r="2665" spans="1:10" x14ac:dyDescent="0.2">
      <c r="A2665" s="94">
        <v>6070019</v>
      </c>
      <c r="B2665" s="93" t="s">
        <v>2596</v>
      </c>
      <c r="C2665" s="144">
        <v>19</v>
      </c>
      <c r="D2665" s="93" t="s">
        <v>20</v>
      </c>
      <c r="E2665" s="93" t="s">
        <v>65</v>
      </c>
      <c r="F2665" s="93">
        <v>12.22</v>
      </c>
      <c r="G2665" s="93">
        <v>2</v>
      </c>
      <c r="H2665" s="93">
        <v>174.23</v>
      </c>
      <c r="I2665" s="88">
        <f>VLOOKUP(D2665,'MHO-Analyse'!$C$2:$D$11,2,TRUE)</f>
        <v>190</v>
      </c>
      <c r="J2665" s="88">
        <f t="shared" si="41"/>
        <v>1.0027777777777778</v>
      </c>
    </row>
    <row r="2666" spans="1:10" x14ac:dyDescent="0.2">
      <c r="A2666" s="94">
        <v>6166931</v>
      </c>
      <c r="B2666" s="93" t="s">
        <v>2597</v>
      </c>
      <c r="C2666" s="144">
        <v>19</v>
      </c>
      <c r="D2666" s="93" t="s">
        <v>20</v>
      </c>
      <c r="E2666" s="93" t="s">
        <v>65</v>
      </c>
      <c r="F2666" s="93">
        <v>3.54</v>
      </c>
      <c r="G2666" s="93">
        <v>0.12</v>
      </c>
      <c r="H2666" s="93">
        <v>179.24</v>
      </c>
      <c r="I2666" s="88">
        <f>VLOOKUP(D2666,'MHO-Analyse'!$C$2:$D$11,2,TRUE)</f>
        <v>190</v>
      </c>
      <c r="J2666" s="88">
        <f t="shared" si="41"/>
        <v>1.0027777777777778</v>
      </c>
    </row>
    <row r="2667" spans="1:10" x14ac:dyDescent="0.2">
      <c r="A2667" s="94">
        <v>7016814</v>
      </c>
      <c r="B2667" s="93" t="s">
        <v>2598</v>
      </c>
      <c r="C2667" s="144">
        <v>19</v>
      </c>
      <c r="D2667" s="93" t="s">
        <v>82</v>
      </c>
      <c r="E2667" s="93" t="s">
        <v>65</v>
      </c>
      <c r="F2667" s="93">
        <v>73.44</v>
      </c>
      <c r="G2667" s="93">
        <v>25</v>
      </c>
      <c r="H2667" s="93">
        <v>1424.5</v>
      </c>
      <c r="I2667" s="88">
        <f>VLOOKUP(D2667,'MHO-Analyse'!$C$2:$D$11,2,TRUE)</f>
        <v>228</v>
      </c>
      <c r="J2667" s="88">
        <f t="shared" si="41"/>
        <v>1.2033333333333334</v>
      </c>
    </row>
    <row r="2668" spans="1:10" x14ac:dyDescent="0.2">
      <c r="A2668" s="94">
        <v>9204433</v>
      </c>
      <c r="B2668" s="93" t="s">
        <v>2599</v>
      </c>
      <c r="C2668" s="144">
        <v>19</v>
      </c>
      <c r="D2668" s="93" t="s">
        <v>20</v>
      </c>
      <c r="E2668" s="93" t="s">
        <v>59</v>
      </c>
      <c r="F2668" s="93">
        <v>110</v>
      </c>
      <c r="G2668" s="93">
        <v>24.6</v>
      </c>
      <c r="H2668" s="93">
        <v>3256.77</v>
      </c>
      <c r="I2668" s="88">
        <f>VLOOKUP(D2668,'MHO-Analyse'!$C$2:$D$11,2,TRUE)</f>
        <v>190</v>
      </c>
      <c r="J2668" s="88">
        <f t="shared" si="41"/>
        <v>1.0027777777777778</v>
      </c>
    </row>
    <row r="2669" spans="1:10" x14ac:dyDescent="0.2">
      <c r="A2669" s="94">
        <v>9253185</v>
      </c>
      <c r="B2669" s="93" t="s">
        <v>2600</v>
      </c>
      <c r="C2669" s="144">
        <v>19</v>
      </c>
      <c r="D2669" s="93" t="s">
        <v>12</v>
      </c>
      <c r="E2669" s="93" t="s">
        <v>59</v>
      </c>
      <c r="F2669" s="93">
        <v>19.100000000000001</v>
      </c>
      <c r="G2669" s="93">
        <v>16.95</v>
      </c>
      <c r="H2669" s="93">
        <v>1838.08</v>
      </c>
      <c r="I2669" s="88">
        <f>VLOOKUP(D2669,'MHO-Analyse'!$C$2:$D$11,2,TRUE)</f>
        <v>254.6</v>
      </c>
      <c r="J2669" s="88">
        <f t="shared" si="41"/>
        <v>1.343722222222222</v>
      </c>
    </row>
    <row r="2670" spans="1:10" x14ac:dyDescent="0.2">
      <c r="A2670" s="94">
        <v>9253195</v>
      </c>
      <c r="B2670" s="93" t="s">
        <v>2601</v>
      </c>
      <c r="C2670" s="144">
        <v>19</v>
      </c>
      <c r="D2670" s="93" t="s">
        <v>12</v>
      </c>
      <c r="E2670" s="93" t="s">
        <v>59</v>
      </c>
      <c r="F2670" s="93">
        <v>9</v>
      </c>
      <c r="G2670" s="93">
        <v>7.8</v>
      </c>
      <c r="H2670" s="93">
        <v>1583.8</v>
      </c>
      <c r="I2670" s="88">
        <f>VLOOKUP(D2670,'MHO-Analyse'!$C$2:$D$11,2,TRUE)</f>
        <v>254.6</v>
      </c>
      <c r="J2670" s="88">
        <f t="shared" si="41"/>
        <v>1.343722222222222</v>
      </c>
    </row>
    <row r="2671" spans="1:10" x14ac:dyDescent="0.2">
      <c r="A2671" s="94">
        <v>9253399</v>
      </c>
      <c r="B2671" s="93" t="s">
        <v>2602</v>
      </c>
      <c r="C2671" s="144">
        <v>19</v>
      </c>
      <c r="D2671" s="93" t="s">
        <v>12</v>
      </c>
      <c r="E2671" s="93" t="s">
        <v>65</v>
      </c>
      <c r="F2671" s="93">
        <v>0.78</v>
      </c>
      <c r="G2671" s="93">
        <v>6.3</v>
      </c>
      <c r="H2671" s="93">
        <v>155.01</v>
      </c>
      <c r="I2671" s="88">
        <f>VLOOKUP(D2671,'MHO-Analyse'!$C$2:$D$11,2,TRUE)</f>
        <v>254.6</v>
      </c>
      <c r="J2671" s="88">
        <f t="shared" si="41"/>
        <v>1.343722222222222</v>
      </c>
    </row>
    <row r="2672" spans="1:10" x14ac:dyDescent="0.2">
      <c r="A2672" s="94">
        <v>9253442</v>
      </c>
      <c r="B2672" s="93" t="s">
        <v>2603</v>
      </c>
      <c r="C2672" s="144">
        <v>19</v>
      </c>
      <c r="D2672" s="93" t="s">
        <v>12</v>
      </c>
      <c r="E2672" s="93" t="s">
        <v>65</v>
      </c>
      <c r="F2672" s="93">
        <v>2.35</v>
      </c>
      <c r="G2672" s="93">
        <v>10.07</v>
      </c>
      <c r="H2672" s="93">
        <v>368.09</v>
      </c>
      <c r="I2672" s="88">
        <f>VLOOKUP(D2672,'MHO-Analyse'!$C$2:$D$11,2,TRUE)</f>
        <v>254.6</v>
      </c>
      <c r="J2672" s="88">
        <f t="shared" si="41"/>
        <v>1.343722222222222</v>
      </c>
    </row>
    <row r="2673" spans="1:10" x14ac:dyDescent="0.2">
      <c r="A2673" s="94">
        <v>9315449</v>
      </c>
      <c r="B2673" s="93" t="s">
        <v>2604</v>
      </c>
      <c r="C2673" s="144">
        <v>19</v>
      </c>
      <c r="D2673" s="93" t="s">
        <v>16</v>
      </c>
      <c r="E2673" s="93" t="s">
        <v>59</v>
      </c>
      <c r="F2673" s="93">
        <v>143</v>
      </c>
      <c r="G2673" s="93">
        <v>13.5</v>
      </c>
      <c r="H2673" s="93">
        <v>2667.7</v>
      </c>
      <c r="I2673" s="88">
        <f>VLOOKUP(D2673,'MHO-Analyse'!$C$2:$D$11,2,TRUE)</f>
        <v>304</v>
      </c>
      <c r="J2673" s="88">
        <f t="shared" si="41"/>
        <v>1.6044444444444443</v>
      </c>
    </row>
    <row r="2674" spans="1:10" x14ac:dyDescent="0.2">
      <c r="A2674" s="94">
        <v>9720119</v>
      </c>
      <c r="B2674" s="93" t="s">
        <v>2605</v>
      </c>
      <c r="C2674" s="144">
        <v>19</v>
      </c>
      <c r="D2674" s="93" t="s">
        <v>9</v>
      </c>
      <c r="E2674" s="93" t="s">
        <v>65</v>
      </c>
      <c r="F2674" s="93">
        <v>4</v>
      </c>
      <c r="G2674" s="93">
        <v>0.3</v>
      </c>
      <c r="H2674" s="93">
        <v>26.03</v>
      </c>
      <c r="I2674" s="88">
        <f>VLOOKUP(D2674,'MHO-Analyse'!$C$2:$D$11,2,TRUE)</f>
        <v>380</v>
      </c>
      <c r="J2674" s="88">
        <f t="shared" si="41"/>
        <v>2.0055555555555555</v>
      </c>
    </row>
    <row r="2675" spans="1:10" x14ac:dyDescent="0.2">
      <c r="A2675" s="94">
        <v>9842561</v>
      </c>
      <c r="B2675" s="93" t="s">
        <v>2606</v>
      </c>
      <c r="C2675" s="144">
        <v>19</v>
      </c>
      <c r="D2675" s="93" t="s">
        <v>16</v>
      </c>
      <c r="E2675" s="93" t="s">
        <v>65</v>
      </c>
      <c r="F2675" s="93">
        <v>0.6</v>
      </c>
      <c r="G2675" s="93">
        <v>0.79</v>
      </c>
      <c r="H2675" s="93">
        <v>30.43</v>
      </c>
      <c r="I2675" s="88">
        <f>VLOOKUP(D2675,'MHO-Analyse'!$C$2:$D$11,2,TRUE)</f>
        <v>304</v>
      </c>
      <c r="J2675" s="88">
        <f t="shared" si="41"/>
        <v>1.6044444444444443</v>
      </c>
    </row>
    <row r="2676" spans="1:10" x14ac:dyDescent="0.2">
      <c r="A2676" s="94">
        <v>1065179</v>
      </c>
      <c r="B2676" s="93" t="s">
        <v>2607</v>
      </c>
      <c r="C2676" s="144">
        <v>18</v>
      </c>
      <c r="D2676" s="93" t="s">
        <v>79</v>
      </c>
      <c r="E2676" s="93" t="s">
        <v>65</v>
      </c>
      <c r="F2676" s="93">
        <v>0.45</v>
      </c>
      <c r="G2676" s="93">
        <v>0.27</v>
      </c>
      <c r="H2676" s="93">
        <v>66.430000000000007</v>
      </c>
      <c r="I2676" s="88">
        <f>VLOOKUP(D2676,'MHO-Analyse'!$C$2:$D$11,2,TRUE)</f>
        <v>380</v>
      </c>
      <c r="J2676" s="88">
        <f t="shared" si="41"/>
        <v>1.9</v>
      </c>
    </row>
    <row r="2677" spans="1:10" x14ac:dyDescent="0.2">
      <c r="A2677" s="94">
        <v>1065676</v>
      </c>
      <c r="B2677" s="93" t="s">
        <v>2608</v>
      </c>
      <c r="C2677" s="144">
        <v>18</v>
      </c>
      <c r="D2677" s="93" t="s">
        <v>79</v>
      </c>
      <c r="E2677" s="93" t="s">
        <v>59</v>
      </c>
      <c r="F2677" s="93">
        <v>0.66</v>
      </c>
      <c r="G2677" s="93">
        <v>0.55000000000000004</v>
      </c>
      <c r="H2677" s="93">
        <v>97.34</v>
      </c>
      <c r="I2677" s="88">
        <f>VLOOKUP(D2677,'MHO-Analyse'!$C$2:$D$11,2,TRUE)</f>
        <v>380</v>
      </c>
      <c r="J2677" s="88">
        <f t="shared" si="41"/>
        <v>1.9</v>
      </c>
    </row>
    <row r="2678" spans="1:10" x14ac:dyDescent="0.2">
      <c r="A2678" s="94">
        <v>1152244</v>
      </c>
      <c r="B2678" s="93" t="s">
        <v>397</v>
      </c>
      <c r="C2678" s="144">
        <v>18</v>
      </c>
      <c r="D2678" s="93" t="s">
        <v>79</v>
      </c>
      <c r="E2678" s="93" t="s">
        <v>65</v>
      </c>
      <c r="F2678" s="93">
        <v>0.22</v>
      </c>
      <c r="G2678" s="93">
        <v>0.36</v>
      </c>
      <c r="H2678" s="93">
        <v>15.33</v>
      </c>
      <c r="I2678" s="88">
        <f>VLOOKUP(D2678,'MHO-Analyse'!$C$2:$D$11,2,TRUE)</f>
        <v>380</v>
      </c>
      <c r="J2678" s="88">
        <f t="shared" si="41"/>
        <v>1.9</v>
      </c>
    </row>
    <row r="2679" spans="1:10" x14ac:dyDescent="0.2">
      <c r="A2679" s="94">
        <v>1208766</v>
      </c>
      <c r="B2679" s="93" t="s">
        <v>2609</v>
      </c>
      <c r="C2679" s="144">
        <v>18</v>
      </c>
      <c r="D2679" s="93" t="s">
        <v>16</v>
      </c>
      <c r="E2679" s="93" t="s">
        <v>59</v>
      </c>
      <c r="F2679" s="93">
        <v>16.489999999999998</v>
      </c>
      <c r="G2679" s="93">
        <v>14.82</v>
      </c>
      <c r="H2679" s="93">
        <v>574.36</v>
      </c>
      <c r="I2679" s="88">
        <f>VLOOKUP(D2679,'MHO-Analyse'!$C$2:$D$11,2,TRUE)</f>
        <v>304</v>
      </c>
      <c r="J2679" s="88">
        <f t="shared" si="41"/>
        <v>1.52</v>
      </c>
    </row>
    <row r="2680" spans="1:10" x14ac:dyDescent="0.2">
      <c r="A2680" s="94">
        <v>1210588</v>
      </c>
      <c r="B2680" s="93" t="s">
        <v>2610</v>
      </c>
      <c r="C2680" s="144">
        <v>18</v>
      </c>
      <c r="D2680" s="93" t="s">
        <v>16</v>
      </c>
      <c r="E2680" s="93" t="s">
        <v>59</v>
      </c>
      <c r="F2680" s="93">
        <v>70.69</v>
      </c>
      <c r="G2680" s="93">
        <v>43.5</v>
      </c>
      <c r="H2680" s="93">
        <v>1393.73</v>
      </c>
      <c r="I2680" s="88">
        <f>VLOOKUP(D2680,'MHO-Analyse'!$C$2:$D$11,2,TRUE)</f>
        <v>304</v>
      </c>
      <c r="J2680" s="88">
        <f t="shared" si="41"/>
        <v>1.52</v>
      </c>
    </row>
    <row r="2681" spans="1:10" x14ac:dyDescent="0.2">
      <c r="A2681" s="94">
        <v>1212566</v>
      </c>
      <c r="B2681" s="93" t="s">
        <v>2611</v>
      </c>
      <c r="C2681" s="144">
        <v>18</v>
      </c>
      <c r="D2681" s="93" t="s">
        <v>79</v>
      </c>
      <c r="E2681" s="93" t="s">
        <v>65</v>
      </c>
      <c r="F2681" s="93">
        <v>5.85</v>
      </c>
      <c r="G2681" s="93">
        <v>4.9800000000000004</v>
      </c>
      <c r="H2681" s="93">
        <v>322.22000000000003</v>
      </c>
      <c r="I2681" s="88">
        <f>VLOOKUP(D2681,'MHO-Analyse'!$C$2:$D$11,2,TRUE)</f>
        <v>380</v>
      </c>
      <c r="J2681" s="88">
        <f t="shared" si="41"/>
        <v>1.9</v>
      </c>
    </row>
    <row r="2682" spans="1:10" x14ac:dyDescent="0.2">
      <c r="A2682" s="94">
        <v>1212711</v>
      </c>
      <c r="B2682" s="93" t="s">
        <v>2612</v>
      </c>
      <c r="C2682" s="144">
        <v>18</v>
      </c>
      <c r="D2682" s="93" t="s">
        <v>79</v>
      </c>
      <c r="E2682" s="93" t="s">
        <v>65</v>
      </c>
      <c r="F2682" s="93">
        <v>19.66</v>
      </c>
      <c r="G2682" s="93">
        <v>11.6</v>
      </c>
      <c r="H2682" s="93">
        <v>355.52</v>
      </c>
      <c r="I2682" s="88">
        <f>VLOOKUP(D2682,'MHO-Analyse'!$C$2:$D$11,2,TRUE)</f>
        <v>380</v>
      </c>
      <c r="J2682" s="88">
        <f t="shared" si="41"/>
        <v>1.9</v>
      </c>
    </row>
    <row r="2683" spans="1:10" x14ac:dyDescent="0.2">
      <c r="A2683" s="94">
        <v>2042613</v>
      </c>
      <c r="B2683" s="93" t="s">
        <v>2613</v>
      </c>
      <c r="C2683" s="144">
        <v>18</v>
      </c>
      <c r="D2683" s="93" t="s">
        <v>16</v>
      </c>
      <c r="E2683" s="93" t="s">
        <v>65</v>
      </c>
      <c r="F2683" s="93">
        <v>52.02</v>
      </c>
      <c r="G2683" s="93">
        <v>28</v>
      </c>
      <c r="H2683" s="93">
        <v>2044.27</v>
      </c>
      <c r="I2683" s="88">
        <f>VLOOKUP(D2683,'MHO-Analyse'!$C$2:$D$11,2,TRUE)</f>
        <v>304</v>
      </c>
      <c r="J2683" s="88">
        <f t="shared" si="41"/>
        <v>1.52</v>
      </c>
    </row>
    <row r="2684" spans="1:10" x14ac:dyDescent="0.2">
      <c r="A2684" s="94">
        <v>2043317</v>
      </c>
      <c r="B2684" s="93" t="s">
        <v>2614</v>
      </c>
      <c r="C2684" s="144">
        <v>18</v>
      </c>
      <c r="D2684" s="93" t="s">
        <v>16</v>
      </c>
      <c r="E2684" s="93" t="s">
        <v>59</v>
      </c>
      <c r="F2684" s="93">
        <v>121.68</v>
      </c>
      <c r="G2684" s="93">
        <v>56.5</v>
      </c>
      <c r="H2684" s="93">
        <v>4111.25</v>
      </c>
      <c r="I2684" s="88">
        <f>VLOOKUP(D2684,'MHO-Analyse'!$C$2:$D$11,2,TRUE)</f>
        <v>304</v>
      </c>
      <c r="J2684" s="88">
        <f t="shared" si="41"/>
        <v>1.52</v>
      </c>
    </row>
    <row r="2685" spans="1:10" x14ac:dyDescent="0.2">
      <c r="A2685" s="94">
        <v>2104191</v>
      </c>
      <c r="B2685" s="93" t="s">
        <v>2615</v>
      </c>
      <c r="C2685" s="144">
        <v>18</v>
      </c>
      <c r="D2685" s="93" t="s">
        <v>16</v>
      </c>
      <c r="E2685" s="93" t="s">
        <v>59</v>
      </c>
      <c r="F2685" s="93">
        <v>7.1</v>
      </c>
      <c r="G2685" s="93">
        <v>10.1</v>
      </c>
      <c r="H2685" s="93">
        <v>1992.49</v>
      </c>
      <c r="I2685" s="88">
        <f>VLOOKUP(D2685,'MHO-Analyse'!$C$2:$D$11,2,TRUE)</f>
        <v>304</v>
      </c>
      <c r="J2685" s="88">
        <f t="shared" si="41"/>
        <v>1.52</v>
      </c>
    </row>
    <row r="2686" spans="1:10" x14ac:dyDescent="0.2">
      <c r="A2686" s="94">
        <v>2104375</v>
      </c>
      <c r="B2686" s="93" t="s">
        <v>2616</v>
      </c>
      <c r="C2686" s="144">
        <v>18</v>
      </c>
      <c r="D2686" s="93" t="s">
        <v>16</v>
      </c>
      <c r="E2686" s="93" t="s">
        <v>65</v>
      </c>
      <c r="F2686" s="93">
        <v>28.06</v>
      </c>
      <c r="G2686" s="93">
        <v>19.600000000000001</v>
      </c>
      <c r="H2686" s="93">
        <v>2401.71</v>
      </c>
      <c r="I2686" s="88">
        <f>VLOOKUP(D2686,'MHO-Analyse'!$C$2:$D$11,2,TRUE)</f>
        <v>304</v>
      </c>
      <c r="J2686" s="88">
        <f t="shared" si="41"/>
        <v>1.52</v>
      </c>
    </row>
    <row r="2687" spans="1:10" x14ac:dyDescent="0.2">
      <c r="A2687" s="94">
        <v>2405164</v>
      </c>
      <c r="B2687" s="93" t="s">
        <v>2617</v>
      </c>
      <c r="C2687" s="144">
        <v>18</v>
      </c>
      <c r="D2687" s="93" t="s">
        <v>16</v>
      </c>
      <c r="E2687" s="93" t="s">
        <v>59</v>
      </c>
      <c r="F2687" s="93">
        <v>309.63</v>
      </c>
      <c r="G2687" s="93">
        <v>32</v>
      </c>
      <c r="H2687" s="93">
        <v>7812.63</v>
      </c>
      <c r="I2687" s="88">
        <f>VLOOKUP(D2687,'MHO-Analyse'!$C$2:$D$11,2,TRUE)</f>
        <v>304</v>
      </c>
      <c r="J2687" s="88">
        <f t="shared" si="41"/>
        <v>1.52</v>
      </c>
    </row>
    <row r="2688" spans="1:10" x14ac:dyDescent="0.2">
      <c r="A2688" s="94">
        <v>2405585</v>
      </c>
      <c r="B2688" s="93" t="s">
        <v>2618</v>
      </c>
      <c r="C2688" s="144">
        <v>18</v>
      </c>
      <c r="D2688" s="93" t="s">
        <v>16</v>
      </c>
      <c r="E2688" s="93" t="s">
        <v>65</v>
      </c>
      <c r="F2688" s="93">
        <v>40</v>
      </c>
      <c r="G2688" s="93">
        <v>2.6</v>
      </c>
      <c r="H2688" s="93">
        <v>701.07</v>
      </c>
      <c r="I2688" s="88">
        <f>VLOOKUP(D2688,'MHO-Analyse'!$C$2:$D$11,2,TRUE)</f>
        <v>304</v>
      </c>
      <c r="J2688" s="88">
        <f t="shared" si="41"/>
        <v>1.52</v>
      </c>
    </row>
    <row r="2689" spans="1:10" x14ac:dyDescent="0.2">
      <c r="A2689" s="94">
        <v>3020767</v>
      </c>
      <c r="B2689" s="93" t="s">
        <v>2619</v>
      </c>
      <c r="C2689" s="144">
        <v>18</v>
      </c>
      <c r="D2689" s="93" t="s">
        <v>16</v>
      </c>
      <c r="E2689" s="93" t="s">
        <v>65</v>
      </c>
      <c r="F2689" s="93">
        <v>19.600000000000001</v>
      </c>
      <c r="G2689" s="93">
        <v>2.2999999999999998</v>
      </c>
      <c r="H2689" s="93">
        <v>172.29</v>
      </c>
      <c r="I2689" s="88">
        <f>VLOOKUP(D2689,'MHO-Analyse'!$C$2:$D$11,2,TRUE)</f>
        <v>304</v>
      </c>
      <c r="J2689" s="88">
        <f t="shared" si="41"/>
        <v>1.52</v>
      </c>
    </row>
    <row r="2690" spans="1:10" x14ac:dyDescent="0.2">
      <c r="A2690" s="94">
        <v>3300121</v>
      </c>
      <c r="B2690" s="93" t="s">
        <v>2620</v>
      </c>
      <c r="C2690" s="144">
        <v>18</v>
      </c>
      <c r="D2690" s="93" t="s">
        <v>9</v>
      </c>
      <c r="E2690" s="93" t="s">
        <v>59</v>
      </c>
      <c r="F2690" s="93">
        <v>145</v>
      </c>
      <c r="G2690" s="93">
        <v>66</v>
      </c>
      <c r="H2690" s="93">
        <v>1368.45</v>
      </c>
      <c r="I2690" s="88">
        <f>VLOOKUP(D2690,'MHO-Analyse'!$C$2:$D$11,2,TRUE)</f>
        <v>380</v>
      </c>
      <c r="J2690" s="88">
        <f t="shared" ref="J2690:J2753" si="42">(C2690*I2690)/3600</f>
        <v>1.9</v>
      </c>
    </row>
    <row r="2691" spans="1:10" x14ac:dyDescent="0.2">
      <c r="A2691" s="94">
        <v>3401846</v>
      </c>
      <c r="B2691" s="93" t="s">
        <v>2621</v>
      </c>
      <c r="C2691" s="144">
        <v>18</v>
      </c>
      <c r="D2691" s="93" t="s">
        <v>20</v>
      </c>
      <c r="E2691" s="93" t="s">
        <v>65</v>
      </c>
      <c r="F2691" s="93">
        <v>32</v>
      </c>
      <c r="G2691" s="93">
        <v>0.34</v>
      </c>
      <c r="H2691" s="93">
        <v>2320.38</v>
      </c>
      <c r="I2691" s="88">
        <f>VLOOKUP(D2691,'MHO-Analyse'!$C$2:$D$11,2,TRUE)</f>
        <v>190</v>
      </c>
      <c r="J2691" s="88">
        <f t="shared" si="42"/>
        <v>0.95</v>
      </c>
    </row>
    <row r="2692" spans="1:10" x14ac:dyDescent="0.2">
      <c r="A2692" s="94">
        <v>3535747</v>
      </c>
      <c r="B2692" s="93" t="s">
        <v>2622</v>
      </c>
      <c r="C2692" s="144">
        <v>18</v>
      </c>
      <c r="D2692" s="93" t="s">
        <v>16</v>
      </c>
      <c r="E2692" s="93" t="s">
        <v>59</v>
      </c>
      <c r="F2692" s="93">
        <v>3.5</v>
      </c>
      <c r="G2692" s="93">
        <v>5.03</v>
      </c>
      <c r="H2692" s="93">
        <v>128</v>
      </c>
      <c r="I2692" s="88">
        <f>VLOOKUP(D2692,'MHO-Analyse'!$C$2:$D$11,2,TRUE)</f>
        <v>304</v>
      </c>
      <c r="J2692" s="88">
        <f t="shared" si="42"/>
        <v>1.52</v>
      </c>
    </row>
    <row r="2693" spans="1:10" x14ac:dyDescent="0.2">
      <c r="A2693" s="94">
        <v>4342601</v>
      </c>
      <c r="B2693" s="93" t="s">
        <v>2623</v>
      </c>
      <c r="C2693" s="144">
        <v>18</v>
      </c>
      <c r="D2693" s="93" t="s">
        <v>41</v>
      </c>
      <c r="E2693" s="93" t="s">
        <v>65</v>
      </c>
      <c r="F2693" s="93">
        <v>8.81</v>
      </c>
      <c r="G2693" s="93">
        <v>0.8</v>
      </c>
      <c r="H2693" s="93">
        <v>400.43</v>
      </c>
      <c r="I2693" s="88">
        <f>VLOOKUP(D2693,'MHO-Analyse'!$C$2:$D$11,2,TRUE)</f>
        <v>205.2</v>
      </c>
      <c r="J2693" s="88">
        <f t="shared" si="42"/>
        <v>1.026</v>
      </c>
    </row>
    <row r="2694" spans="1:10" x14ac:dyDescent="0.2">
      <c r="A2694" s="94">
        <v>4501655</v>
      </c>
      <c r="B2694" s="93" t="s">
        <v>2624</v>
      </c>
      <c r="C2694" s="144">
        <v>18</v>
      </c>
      <c r="D2694" s="93" t="s">
        <v>41</v>
      </c>
      <c r="E2694" s="93" t="s">
        <v>65</v>
      </c>
      <c r="F2694" s="93">
        <v>25.11</v>
      </c>
      <c r="G2694" s="93">
        <v>4.97</v>
      </c>
      <c r="H2694" s="93">
        <v>239</v>
      </c>
      <c r="I2694" s="88">
        <f>VLOOKUP(D2694,'MHO-Analyse'!$C$2:$D$11,2,TRUE)</f>
        <v>205.2</v>
      </c>
      <c r="J2694" s="88">
        <f t="shared" si="42"/>
        <v>1.026</v>
      </c>
    </row>
    <row r="2695" spans="1:10" x14ac:dyDescent="0.2">
      <c r="A2695" s="94">
        <v>5020913</v>
      </c>
      <c r="B2695" s="93" t="s">
        <v>2625</v>
      </c>
      <c r="C2695" s="144">
        <v>18</v>
      </c>
      <c r="D2695" s="93" t="s">
        <v>79</v>
      </c>
      <c r="E2695" s="93" t="s">
        <v>65</v>
      </c>
      <c r="F2695" s="93">
        <v>0.04</v>
      </c>
      <c r="G2695" s="93">
        <v>0.1</v>
      </c>
      <c r="H2695" s="93">
        <v>20.149999999999999</v>
      </c>
      <c r="I2695" s="88">
        <f>VLOOKUP(D2695,'MHO-Analyse'!$C$2:$D$11,2,TRUE)</f>
        <v>380</v>
      </c>
      <c r="J2695" s="88">
        <f t="shared" si="42"/>
        <v>1.9</v>
      </c>
    </row>
    <row r="2696" spans="1:10" x14ac:dyDescent="0.2">
      <c r="A2696" s="94">
        <v>5117734</v>
      </c>
      <c r="B2696" s="93" t="s">
        <v>2626</v>
      </c>
      <c r="C2696" s="144">
        <v>18</v>
      </c>
      <c r="D2696" s="93" t="s">
        <v>20</v>
      </c>
      <c r="E2696" s="93" t="s">
        <v>65</v>
      </c>
      <c r="F2696" s="93">
        <v>12.96</v>
      </c>
      <c r="G2696" s="93">
        <v>0.31</v>
      </c>
      <c r="H2696" s="93">
        <v>19.149999999999999</v>
      </c>
      <c r="I2696" s="88">
        <f>VLOOKUP(D2696,'MHO-Analyse'!$C$2:$D$11,2,TRUE)</f>
        <v>190</v>
      </c>
      <c r="J2696" s="88">
        <f t="shared" si="42"/>
        <v>0.95</v>
      </c>
    </row>
    <row r="2697" spans="1:10" x14ac:dyDescent="0.2">
      <c r="A2697" s="94">
        <v>5506149</v>
      </c>
      <c r="B2697" s="93" t="s">
        <v>2627</v>
      </c>
      <c r="C2697" s="144">
        <v>18</v>
      </c>
      <c r="D2697" s="93" t="s">
        <v>16</v>
      </c>
      <c r="E2697" s="93" t="s">
        <v>59</v>
      </c>
      <c r="F2697" s="93">
        <v>44.37</v>
      </c>
      <c r="G2697" s="93">
        <v>42</v>
      </c>
      <c r="H2697" s="93">
        <v>3228.4</v>
      </c>
      <c r="I2697" s="88">
        <f>VLOOKUP(D2697,'MHO-Analyse'!$C$2:$D$11,2,TRUE)</f>
        <v>304</v>
      </c>
      <c r="J2697" s="88">
        <f t="shared" si="42"/>
        <v>1.52</v>
      </c>
    </row>
    <row r="2698" spans="1:10" x14ac:dyDescent="0.2">
      <c r="A2698" s="94">
        <v>5527754</v>
      </c>
      <c r="B2698" s="93" t="s">
        <v>2571</v>
      </c>
      <c r="C2698" s="144">
        <v>18</v>
      </c>
      <c r="D2698" s="93" t="s">
        <v>16</v>
      </c>
      <c r="E2698" s="93" t="s">
        <v>59</v>
      </c>
      <c r="F2698" s="93">
        <v>6.6</v>
      </c>
      <c r="G2698" s="93">
        <v>44</v>
      </c>
      <c r="H2698" s="93">
        <v>5434.06</v>
      </c>
      <c r="I2698" s="88">
        <f>VLOOKUP(D2698,'MHO-Analyse'!$C$2:$D$11,2,TRUE)</f>
        <v>304</v>
      </c>
      <c r="J2698" s="88">
        <f t="shared" si="42"/>
        <v>1.52</v>
      </c>
    </row>
    <row r="2699" spans="1:10" x14ac:dyDescent="0.2">
      <c r="A2699" s="94">
        <v>5527981</v>
      </c>
      <c r="B2699" s="93" t="s">
        <v>2441</v>
      </c>
      <c r="C2699" s="144">
        <v>18</v>
      </c>
      <c r="D2699" s="93" t="s">
        <v>16</v>
      </c>
      <c r="E2699" s="93" t="s">
        <v>32</v>
      </c>
      <c r="F2699" s="93">
        <v>8</v>
      </c>
      <c r="G2699" s="93">
        <v>20</v>
      </c>
      <c r="H2699" s="93">
        <v>1981.4</v>
      </c>
      <c r="I2699" s="88">
        <f>VLOOKUP(D2699,'MHO-Analyse'!$C$2:$D$11,2,TRUE)</f>
        <v>304</v>
      </c>
      <c r="J2699" s="88">
        <f t="shared" si="42"/>
        <v>1.52</v>
      </c>
    </row>
    <row r="2700" spans="1:10" x14ac:dyDescent="0.2">
      <c r="A2700" s="94">
        <v>5600243</v>
      </c>
      <c r="B2700" s="93" t="s">
        <v>2628</v>
      </c>
      <c r="C2700" s="144">
        <v>18</v>
      </c>
      <c r="D2700" s="93" t="s">
        <v>79</v>
      </c>
      <c r="E2700" s="93" t="s">
        <v>59</v>
      </c>
      <c r="F2700" s="93">
        <v>1.4</v>
      </c>
      <c r="G2700" s="93">
        <v>2.2000000000000002</v>
      </c>
      <c r="H2700" s="93">
        <v>414.62</v>
      </c>
      <c r="I2700" s="88">
        <f>VLOOKUP(D2700,'MHO-Analyse'!$C$2:$D$11,2,TRUE)</f>
        <v>380</v>
      </c>
      <c r="J2700" s="88">
        <f t="shared" si="42"/>
        <v>1.9</v>
      </c>
    </row>
    <row r="2701" spans="1:10" x14ac:dyDescent="0.2">
      <c r="A2701" s="94">
        <v>5705062</v>
      </c>
      <c r="B2701" s="93" t="s">
        <v>2629</v>
      </c>
      <c r="C2701" s="144">
        <v>18</v>
      </c>
      <c r="D2701" s="93" t="s">
        <v>16</v>
      </c>
      <c r="E2701" s="93" t="s">
        <v>65</v>
      </c>
      <c r="F2701" s="93">
        <v>18.260000000000002</v>
      </c>
      <c r="G2701" s="93">
        <v>28</v>
      </c>
      <c r="H2701" s="93">
        <v>1396.52</v>
      </c>
      <c r="I2701" s="88">
        <f>VLOOKUP(D2701,'MHO-Analyse'!$C$2:$D$11,2,TRUE)</f>
        <v>304</v>
      </c>
      <c r="J2701" s="88">
        <f t="shared" si="42"/>
        <v>1.52</v>
      </c>
    </row>
    <row r="2702" spans="1:10" x14ac:dyDescent="0.2">
      <c r="A2702" s="94">
        <v>5708192</v>
      </c>
      <c r="B2702" s="93" t="s">
        <v>2630</v>
      </c>
      <c r="C2702" s="144">
        <v>18</v>
      </c>
      <c r="D2702" s="93" t="s">
        <v>79</v>
      </c>
      <c r="E2702" s="93" t="s">
        <v>65</v>
      </c>
      <c r="F2702" s="93">
        <v>11.61</v>
      </c>
      <c r="G2702" s="93">
        <v>13</v>
      </c>
      <c r="H2702" s="93">
        <v>869.73</v>
      </c>
      <c r="I2702" s="88">
        <f>VLOOKUP(D2702,'MHO-Analyse'!$C$2:$D$11,2,TRUE)</f>
        <v>380</v>
      </c>
      <c r="J2702" s="88">
        <f t="shared" si="42"/>
        <v>1.9</v>
      </c>
    </row>
    <row r="2703" spans="1:10" x14ac:dyDescent="0.2">
      <c r="A2703" s="94">
        <v>5807003</v>
      </c>
      <c r="B2703" s="93" t="s">
        <v>2631</v>
      </c>
      <c r="C2703" s="144">
        <v>18</v>
      </c>
      <c r="D2703" s="93" t="s">
        <v>79</v>
      </c>
      <c r="E2703" s="93" t="s">
        <v>65</v>
      </c>
      <c r="F2703" s="93">
        <v>0.11</v>
      </c>
      <c r="G2703" s="93">
        <v>0.26</v>
      </c>
      <c r="H2703" s="93">
        <v>245.53</v>
      </c>
      <c r="I2703" s="88">
        <f>VLOOKUP(D2703,'MHO-Analyse'!$C$2:$D$11,2,TRUE)</f>
        <v>380</v>
      </c>
      <c r="J2703" s="88">
        <f t="shared" si="42"/>
        <v>1.9</v>
      </c>
    </row>
    <row r="2704" spans="1:10" x14ac:dyDescent="0.2">
      <c r="A2704" s="94">
        <v>8418848</v>
      </c>
      <c r="B2704" s="93" t="s">
        <v>2632</v>
      </c>
      <c r="C2704" s="144">
        <v>18</v>
      </c>
      <c r="D2704" s="93" t="s">
        <v>20</v>
      </c>
      <c r="E2704" s="93" t="s">
        <v>65</v>
      </c>
      <c r="F2704" s="93">
        <v>32</v>
      </c>
      <c r="G2704" s="93">
        <v>1.2</v>
      </c>
      <c r="H2704" s="93">
        <v>1723.08</v>
      </c>
      <c r="I2704" s="88">
        <f>VLOOKUP(D2704,'MHO-Analyse'!$C$2:$D$11,2,TRUE)</f>
        <v>190</v>
      </c>
      <c r="J2704" s="88">
        <f t="shared" si="42"/>
        <v>0.95</v>
      </c>
    </row>
    <row r="2705" spans="1:10" x14ac:dyDescent="0.2">
      <c r="A2705" s="94">
        <v>9204418</v>
      </c>
      <c r="B2705" s="93" t="s">
        <v>2633</v>
      </c>
      <c r="C2705" s="144">
        <v>18</v>
      </c>
      <c r="D2705" s="93" t="s">
        <v>20</v>
      </c>
      <c r="E2705" s="93" t="s">
        <v>59</v>
      </c>
      <c r="F2705" s="93">
        <v>110</v>
      </c>
      <c r="G2705" s="93">
        <v>21.4</v>
      </c>
      <c r="H2705" s="93">
        <v>2860.2</v>
      </c>
      <c r="I2705" s="88">
        <f>VLOOKUP(D2705,'MHO-Analyse'!$C$2:$D$11,2,TRUE)</f>
        <v>190</v>
      </c>
      <c r="J2705" s="88">
        <f t="shared" si="42"/>
        <v>0.95</v>
      </c>
    </row>
    <row r="2706" spans="1:10" x14ac:dyDescent="0.2">
      <c r="A2706" s="94">
        <v>9253925</v>
      </c>
      <c r="B2706" s="93" t="s">
        <v>2634</v>
      </c>
      <c r="C2706" s="144">
        <v>18</v>
      </c>
      <c r="D2706" s="93" t="s">
        <v>12</v>
      </c>
      <c r="E2706" s="93" t="s">
        <v>59</v>
      </c>
      <c r="F2706" s="93">
        <v>3.3</v>
      </c>
      <c r="G2706" s="93">
        <v>4.3</v>
      </c>
      <c r="H2706" s="93">
        <v>544.16</v>
      </c>
      <c r="I2706" s="88">
        <f>VLOOKUP(D2706,'MHO-Analyse'!$C$2:$D$11,2,TRUE)</f>
        <v>254.6</v>
      </c>
      <c r="J2706" s="88">
        <f t="shared" si="42"/>
        <v>1.2730000000000001</v>
      </c>
    </row>
    <row r="2707" spans="1:10" x14ac:dyDescent="0.2">
      <c r="A2707" s="94">
        <v>9822717</v>
      </c>
      <c r="B2707" s="93" t="s">
        <v>2635</v>
      </c>
      <c r="C2707" s="144">
        <v>18</v>
      </c>
      <c r="D2707" s="93" t="s">
        <v>16</v>
      </c>
      <c r="E2707" s="93" t="s">
        <v>65</v>
      </c>
      <c r="F2707" s="93">
        <v>0.35</v>
      </c>
      <c r="G2707" s="93">
        <v>0.14000000000000001</v>
      </c>
      <c r="H2707" s="93">
        <v>57.61</v>
      </c>
      <c r="I2707" s="88">
        <f>VLOOKUP(D2707,'MHO-Analyse'!$C$2:$D$11,2,TRUE)</f>
        <v>304</v>
      </c>
      <c r="J2707" s="88">
        <f t="shared" si="42"/>
        <v>1.52</v>
      </c>
    </row>
    <row r="2708" spans="1:10" x14ac:dyDescent="0.2">
      <c r="A2708" s="94">
        <v>9832348</v>
      </c>
      <c r="B2708" s="93" t="s">
        <v>2636</v>
      </c>
      <c r="C2708" s="144">
        <v>18</v>
      </c>
      <c r="D2708" s="93" t="s">
        <v>16</v>
      </c>
      <c r="E2708" s="93" t="s">
        <v>32</v>
      </c>
      <c r="F2708" s="93">
        <v>66</v>
      </c>
      <c r="G2708" s="93">
        <v>17.61</v>
      </c>
      <c r="H2708" s="93">
        <v>8687.9</v>
      </c>
      <c r="I2708" s="88">
        <f>VLOOKUP(D2708,'MHO-Analyse'!$C$2:$D$11,2,TRUE)</f>
        <v>304</v>
      </c>
      <c r="J2708" s="88">
        <f t="shared" si="42"/>
        <v>1.52</v>
      </c>
    </row>
    <row r="2709" spans="1:10" x14ac:dyDescent="0.2">
      <c r="A2709" s="94">
        <v>1150877</v>
      </c>
      <c r="B2709" s="93" t="s">
        <v>2637</v>
      </c>
      <c r="C2709" s="144">
        <v>17</v>
      </c>
      <c r="D2709" s="93" t="s">
        <v>79</v>
      </c>
      <c r="E2709" s="93" t="s">
        <v>65</v>
      </c>
      <c r="F2709" s="93">
        <v>0.18</v>
      </c>
      <c r="G2709" s="93">
        <v>0.26</v>
      </c>
      <c r="H2709" s="93">
        <v>15.13</v>
      </c>
      <c r="I2709" s="88">
        <f>VLOOKUP(D2709,'MHO-Analyse'!$C$2:$D$11,2,TRUE)</f>
        <v>380</v>
      </c>
      <c r="J2709" s="88">
        <f t="shared" si="42"/>
        <v>1.7944444444444445</v>
      </c>
    </row>
    <row r="2710" spans="1:10" x14ac:dyDescent="0.2">
      <c r="A2710" s="94">
        <v>1207222</v>
      </c>
      <c r="B2710" s="93" t="s">
        <v>2638</v>
      </c>
      <c r="C2710" s="144">
        <v>17</v>
      </c>
      <c r="D2710" s="93" t="s">
        <v>79</v>
      </c>
      <c r="E2710" s="93" t="s">
        <v>65</v>
      </c>
      <c r="F2710" s="93">
        <v>2.34</v>
      </c>
      <c r="G2710" s="93">
        <v>1.04</v>
      </c>
      <c r="H2710" s="93">
        <v>45.22</v>
      </c>
      <c r="I2710" s="88">
        <f>VLOOKUP(D2710,'MHO-Analyse'!$C$2:$D$11,2,TRUE)</f>
        <v>380</v>
      </c>
      <c r="J2710" s="88">
        <f t="shared" si="42"/>
        <v>1.7944444444444445</v>
      </c>
    </row>
    <row r="2711" spans="1:10" x14ac:dyDescent="0.2">
      <c r="A2711" s="94">
        <v>1214691</v>
      </c>
      <c r="B2711" s="93" t="s">
        <v>2639</v>
      </c>
      <c r="C2711" s="144">
        <v>17</v>
      </c>
      <c r="D2711" s="93" t="s">
        <v>79</v>
      </c>
      <c r="E2711" s="93" t="s">
        <v>65</v>
      </c>
      <c r="F2711" s="93">
        <v>4.22</v>
      </c>
      <c r="G2711" s="93">
        <v>3.56</v>
      </c>
      <c r="H2711" s="93">
        <v>279.26</v>
      </c>
      <c r="I2711" s="88">
        <f>VLOOKUP(D2711,'MHO-Analyse'!$C$2:$D$11,2,TRUE)</f>
        <v>380</v>
      </c>
      <c r="J2711" s="88">
        <f t="shared" si="42"/>
        <v>1.7944444444444445</v>
      </c>
    </row>
    <row r="2712" spans="1:10" x14ac:dyDescent="0.2">
      <c r="A2712" s="94">
        <v>1250589</v>
      </c>
      <c r="B2712" s="93" t="s">
        <v>1755</v>
      </c>
      <c r="C2712" s="144">
        <v>17</v>
      </c>
      <c r="D2712" s="93" t="s">
        <v>79</v>
      </c>
      <c r="E2712" s="93" t="s">
        <v>65</v>
      </c>
      <c r="F2712" s="93">
        <v>0.45</v>
      </c>
      <c r="G2712" s="93">
        <v>2.2999999999999998</v>
      </c>
      <c r="H2712" s="93">
        <v>45.64</v>
      </c>
      <c r="I2712" s="88">
        <f>VLOOKUP(D2712,'MHO-Analyse'!$C$2:$D$11,2,TRUE)</f>
        <v>380</v>
      </c>
      <c r="J2712" s="88">
        <f t="shared" si="42"/>
        <v>1.7944444444444445</v>
      </c>
    </row>
    <row r="2713" spans="1:10" x14ac:dyDescent="0.2">
      <c r="A2713" s="94">
        <v>1254639</v>
      </c>
      <c r="B2713" s="93" t="s">
        <v>2640</v>
      </c>
      <c r="C2713" s="144">
        <v>17</v>
      </c>
      <c r="D2713" s="93" t="s">
        <v>79</v>
      </c>
      <c r="E2713" s="93" t="s">
        <v>65</v>
      </c>
      <c r="F2713" s="93">
        <v>0.13</v>
      </c>
      <c r="G2713" s="93">
        <v>0.84</v>
      </c>
      <c r="H2713" s="93">
        <v>9.75</v>
      </c>
      <c r="I2713" s="88">
        <f>VLOOKUP(D2713,'MHO-Analyse'!$C$2:$D$11,2,TRUE)</f>
        <v>380</v>
      </c>
      <c r="J2713" s="88">
        <f t="shared" si="42"/>
        <v>1.7944444444444445</v>
      </c>
    </row>
    <row r="2714" spans="1:10" x14ac:dyDescent="0.2">
      <c r="A2714" s="94">
        <v>2041939</v>
      </c>
      <c r="B2714" s="93" t="s">
        <v>2641</v>
      </c>
      <c r="C2714" s="144">
        <v>17</v>
      </c>
      <c r="D2714" s="93" t="s">
        <v>16</v>
      </c>
      <c r="E2714" s="93" t="s">
        <v>65</v>
      </c>
      <c r="F2714" s="93">
        <v>80</v>
      </c>
      <c r="G2714" s="93">
        <v>46.5</v>
      </c>
      <c r="H2714" s="93">
        <v>3271.13</v>
      </c>
      <c r="I2714" s="88">
        <f>VLOOKUP(D2714,'MHO-Analyse'!$C$2:$D$11,2,TRUE)</f>
        <v>304</v>
      </c>
      <c r="J2714" s="88">
        <f t="shared" si="42"/>
        <v>1.4355555555555555</v>
      </c>
    </row>
    <row r="2715" spans="1:10" x14ac:dyDescent="0.2">
      <c r="A2715" s="94">
        <v>2042023</v>
      </c>
      <c r="B2715" s="93" t="s">
        <v>2642</v>
      </c>
      <c r="C2715" s="144">
        <v>17</v>
      </c>
      <c r="D2715" s="93" t="s">
        <v>16</v>
      </c>
      <c r="E2715" s="93" t="s">
        <v>59</v>
      </c>
      <c r="F2715" s="93">
        <v>99</v>
      </c>
      <c r="G2715" s="93">
        <v>57</v>
      </c>
      <c r="H2715" s="93">
        <v>4150.8100000000004</v>
      </c>
      <c r="I2715" s="88">
        <f>VLOOKUP(D2715,'MHO-Analyse'!$C$2:$D$11,2,TRUE)</f>
        <v>304</v>
      </c>
      <c r="J2715" s="88">
        <f t="shared" si="42"/>
        <v>1.4355555555555555</v>
      </c>
    </row>
    <row r="2716" spans="1:10" x14ac:dyDescent="0.2">
      <c r="A2716" s="94">
        <v>2042508</v>
      </c>
      <c r="B2716" s="93" t="s">
        <v>2643</v>
      </c>
      <c r="C2716" s="144">
        <v>17</v>
      </c>
      <c r="D2716" s="93" t="s">
        <v>16</v>
      </c>
      <c r="E2716" s="93" t="s">
        <v>65</v>
      </c>
      <c r="F2716" s="93">
        <v>16.37</v>
      </c>
      <c r="G2716" s="93">
        <v>11.5</v>
      </c>
      <c r="H2716" s="93">
        <v>774.2</v>
      </c>
      <c r="I2716" s="88">
        <f>VLOOKUP(D2716,'MHO-Analyse'!$C$2:$D$11,2,TRUE)</f>
        <v>304</v>
      </c>
      <c r="J2716" s="88">
        <f t="shared" si="42"/>
        <v>1.4355555555555555</v>
      </c>
    </row>
    <row r="2717" spans="1:10" x14ac:dyDescent="0.2">
      <c r="A2717" s="94">
        <v>2043413</v>
      </c>
      <c r="B2717" s="93" t="s">
        <v>2644</v>
      </c>
      <c r="C2717" s="144">
        <v>17</v>
      </c>
      <c r="D2717" s="93" t="s">
        <v>16</v>
      </c>
      <c r="E2717" s="93" t="s">
        <v>65</v>
      </c>
      <c r="F2717" s="93">
        <v>52.5</v>
      </c>
      <c r="G2717" s="93">
        <v>30.5</v>
      </c>
      <c r="H2717" s="93">
        <v>2285.98</v>
      </c>
      <c r="I2717" s="88">
        <f>VLOOKUP(D2717,'MHO-Analyse'!$C$2:$D$11,2,TRUE)</f>
        <v>304</v>
      </c>
      <c r="J2717" s="88">
        <f t="shared" si="42"/>
        <v>1.4355555555555555</v>
      </c>
    </row>
    <row r="2718" spans="1:10" x14ac:dyDescent="0.2">
      <c r="A2718" s="94">
        <v>2044275</v>
      </c>
      <c r="B2718" s="93" t="s">
        <v>2645</v>
      </c>
      <c r="C2718" s="144">
        <v>17</v>
      </c>
      <c r="D2718" s="93" t="s">
        <v>16</v>
      </c>
      <c r="E2718" s="93" t="s">
        <v>59</v>
      </c>
      <c r="F2718" s="93">
        <v>50</v>
      </c>
      <c r="G2718" s="93">
        <v>42.5</v>
      </c>
      <c r="H2718" s="93">
        <v>2360.69</v>
      </c>
      <c r="I2718" s="88">
        <f>VLOOKUP(D2718,'MHO-Analyse'!$C$2:$D$11,2,TRUE)</f>
        <v>304</v>
      </c>
      <c r="J2718" s="88">
        <f t="shared" si="42"/>
        <v>1.4355555555555555</v>
      </c>
    </row>
    <row r="2719" spans="1:10" x14ac:dyDescent="0.2">
      <c r="A2719" s="94">
        <v>2070081</v>
      </c>
      <c r="B2719" s="93" t="s">
        <v>2646</v>
      </c>
      <c r="C2719" s="144">
        <v>17</v>
      </c>
      <c r="D2719" s="93" t="s">
        <v>79</v>
      </c>
      <c r="E2719" s="93" t="s">
        <v>65</v>
      </c>
      <c r="F2719" s="93">
        <v>0.36</v>
      </c>
      <c r="G2719" s="93">
        <v>1.1000000000000001</v>
      </c>
      <c r="H2719" s="93">
        <v>444.1</v>
      </c>
      <c r="I2719" s="88">
        <f>VLOOKUP(D2719,'MHO-Analyse'!$C$2:$D$11,2,TRUE)</f>
        <v>380</v>
      </c>
      <c r="J2719" s="88">
        <f t="shared" si="42"/>
        <v>1.7944444444444445</v>
      </c>
    </row>
    <row r="2720" spans="1:10" x14ac:dyDescent="0.2">
      <c r="A2720" s="94">
        <v>3025765</v>
      </c>
      <c r="B2720" s="93" t="s">
        <v>2647</v>
      </c>
      <c r="C2720" s="144">
        <v>17</v>
      </c>
      <c r="D2720" s="93" t="s">
        <v>41</v>
      </c>
      <c r="E2720" s="93" t="s">
        <v>65</v>
      </c>
      <c r="F2720" s="93">
        <v>5.94</v>
      </c>
      <c r="G2720" s="93">
        <v>4.75</v>
      </c>
      <c r="H2720" s="93">
        <v>50.91</v>
      </c>
      <c r="I2720" s="88">
        <f>VLOOKUP(D2720,'MHO-Analyse'!$C$2:$D$11,2,TRUE)</f>
        <v>205.2</v>
      </c>
      <c r="J2720" s="88">
        <f t="shared" si="42"/>
        <v>0.96899999999999986</v>
      </c>
    </row>
    <row r="2721" spans="1:10" x14ac:dyDescent="0.2">
      <c r="A2721" s="94">
        <v>3227669</v>
      </c>
      <c r="B2721" s="93" t="s">
        <v>2648</v>
      </c>
      <c r="C2721" s="144">
        <v>17</v>
      </c>
      <c r="D2721" s="93" t="s">
        <v>41</v>
      </c>
      <c r="E2721" s="93" t="s">
        <v>65</v>
      </c>
      <c r="F2721" s="93">
        <v>414.04</v>
      </c>
      <c r="G2721" s="93">
        <v>9.2799999999999994</v>
      </c>
      <c r="H2721" s="93">
        <v>2469.6799999999998</v>
      </c>
      <c r="I2721" s="88">
        <f>VLOOKUP(D2721,'MHO-Analyse'!$C$2:$D$11,2,TRUE)</f>
        <v>205.2</v>
      </c>
      <c r="J2721" s="88">
        <f t="shared" si="42"/>
        <v>0.96899999999999986</v>
      </c>
    </row>
    <row r="2722" spans="1:10" x14ac:dyDescent="0.2">
      <c r="A2722" s="94">
        <v>3267602</v>
      </c>
      <c r="B2722" s="93" t="s">
        <v>2649</v>
      </c>
      <c r="C2722" s="144">
        <v>17</v>
      </c>
      <c r="D2722" s="93" t="s">
        <v>16</v>
      </c>
      <c r="E2722" s="93" t="s">
        <v>59</v>
      </c>
      <c r="F2722" s="93">
        <v>28.9</v>
      </c>
      <c r="G2722" s="93">
        <v>4</v>
      </c>
      <c r="H2722" s="93">
        <v>123</v>
      </c>
      <c r="I2722" s="88">
        <f>VLOOKUP(D2722,'MHO-Analyse'!$C$2:$D$11,2,TRUE)</f>
        <v>304</v>
      </c>
      <c r="J2722" s="88">
        <f t="shared" si="42"/>
        <v>1.4355555555555555</v>
      </c>
    </row>
    <row r="2723" spans="1:10" x14ac:dyDescent="0.2">
      <c r="A2723" s="94">
        <v>3394685</v>
      </c>
      <c r="B2723" s="93" t="s">
        <v>2650</v>
      </c>
      <c r="C2723" s="144">
        <v>17</v>
      </c>
      <c r="D2723" s="93" t="s">
        <v>20</v>
      </c>
      <c r="E2723" s="93" t="s">
        <v>59</v>
      </c>
      <c r="F2723" s="93">
        <v>12.39</v>
      </c>
      <c r="G2723" s="93">
        <v>4.8600000000000003</v>
      </c>
      <c r="H2723" s="93">
        <v>2705.87</v>
      </c>
      <c r="I2723" s="88">
        <f>VLOOKUP(D2723,'MHO-Analyse'!$C$2:$D$11,2,TRUE)</f>
        <v>190</v>
      </c>
      <c r="J2723" s="88">
        <f t="shared" si="42"/>
        <v>0.89722222222222225</v>
      </c>
    </row>
    <row r="2724" spans="1:10" x14ac:dyDescent="0.2">
      <c r="A2724" s="94">
        <v>3400696</v>
      </c>
      <c r="B2724" s="93" t="s">
        <v>2651</v>
      </c>
      <c r="C2724" s="144">
        <v>17</v>
      </c>
      <c r="D2724" s="93" t="s">
        <v>82</v>
      </c>
      <c r="E2724" s="93" t="s">
        <v>65</v>
      </c>
      <c r="F2724" s="93">
        <v>2.4300000000000002</v>
      </c>
      <c r="G2724" s="93">
        <v>0.8</v>
      </c>
      <c r="H2724" s="93">
        <v>310.91000000000003</v>
      </c>
      <c r="I2724" s="88">
        <f>VLOOKUP(D2724,'MHO-Analyse'!$C$2:$D$11,2,TRUE)</f>
        <v>228</v>
      </c>
      <c r="J2724" s="88">
        <f t="shared" si="42"/>
        <v>1.0766666666666667</v>
      </c>
    </row>
    <row r="2725" spans="1:10" x14ac:dyDescent="0.2">
      <c r="A2725" s="94">
        <v>3401886</v>
      </c>
      <c r="B2725" s="93" t="s">
        <v>2652</v>
      </c>
      <c r="C2725" s="144">
        <v>17</v>
      </c>
      <c r="D2725" s="93" t="s">
        <v>20</v>
      </c>
      <c r="E2725" s="93" t="s">
        <v>65</v>
      </c>
      <c r="F2725" s="93">
        <v>40</v>
      </c>
      <c r="G2725" s="93">
        <v>0.53</v>
      </c>
      <c r="H2725" s="93">
        <v>2806.47</v>
      </c>
      <c r="I2725" s="88">
        <f>VLOOKUP(D2725,'MHO-Analyse'!$C$2:$D$11,2,TRUE)</f>
        <v>190</v>
      </c>
      <c r="J2725" s="88">
        <f t="shared" si="42"/>
        <v>0.89722222222222225</v>
      </c>
    </row>
    <row r="2726" spans="1:10" x14ac:dyDescent="0.2">
      <c r="A2726" s="94">
        <v>5113279</v>
      </c>
      <c r="B2726" s="93" t="s">
        <v>2653</v>
      </c>
      <c r="C2726" s="144">
        <v>17</v>
      </c>
      <c r="D2726" s="93" t="s">
        <v>20</v>
      </c>
      <c r="E2726" s="93" t="s">
        <v>65</v>
      </c>
      <c r="F2726" s="93">
        <v>60.37</v>
      </c>
      <c r="G2726" s="93">
        <v>12.85</v>
      </c>
      <c r="H2726" s="93">
        <v>2161.41</v>
      </c>
      <c r="I2726" s="88">
        <f>VLOOKUP(D2726,'MHO-Analyse'!$C$2:$D$11,2,TRUE)</f>
        <v>190</v>
      </c>
      <c r="J2726" s="88">
        <f t="shared" si="42"/>
        <v>0.89722222222222225</v>
      </c>
    </row>
    <row r="2727" spans="1:10" x14ac:dyDescent="0.2">
      <c r="A2727" s="94">
        <v>5527961</v>
      </c>
      <c r="B2727" s="93" t="s">
        <v>2654</v>
      </c>
      <c r="C2727" s="144">
        <v>17</v>
      </c>
      <c r="D2727" s="93" t="s">
        <v>16</v>
      </c>
      <c r="E2727" s="93" t="s">
        <v>65</v>
      </c>
      <c r="F2727" s="93">
        <v>1.22</v>
      </c>
      <c r="G2727" s="93">
        <v>4</v>
      </c>
      <c r="H2727" s="93">
        <v>357.68</v>
      </c>
      <c r="I2727" s="88">
        <f>VLOOKUP(D2727,'MHO-Analyse'!$C$2:$D$11,2,TRUE)</f>
        <v>304</v>
      </c>
      <c r="J2727" s="88">
        <f t="shared" si="42"/>
        <v>1.4355555555555555</v>
      </c>
    </row>
    <row r="2728" spans="1:10" x14ac:dyDescent="0.2">
      <c r="A2728" s="94">
        <v>5551575</v>
      </c>
      <c r="B2728" s="93" t="s">
        <v>2655</v>
      </c>
      <c r="C2728" s="144">
        <v>17</v>
      </c>
      <c r="D2728" s="93" t="s">
        <v>79</v>
      </c>
      <c r="E2728" s="93" t="s">
        <v>59</v>
      </c>
      <c r="F2728" s="93">
        <v>2.74</v>
      </c>
      <c r="G2728" s="93">
        <v>7.8</v>
      </c>
      <c r="H2728" s="93">
        <v>885.76</v>
      </c>
      <c r="I2728" s="88">
        <f>VLOOKUP(D2728,'MHO-Analyse'!$C$2:$D$11,2,TRUE)</f>
        <v>380</v>
      </c>
      <c r="J2728" s="88">
        <f t="shared" si="42"/>
        <v>1.7944444444444445</v>
      </c>
    </row>
    <row r="2729" spans="1:10" x14ac:dyDescent="0.2">
      <c r="A2729" s="94">
        <v>5567901</v>
      </c>
      <c r="B2729" s="93" t="s">
        <v>2656</v>
      </c>
      <c r="C2729" s="144">
        <v>17</v>
      </c>
      <c r="D2729" s="93" t="s">
        <v>79</v>
      </c>
      <c r="E2729" s="93" t="s">
        <v>59</v>
      </c>
      <c r="F2729" s="93">
        <v>2.7</v>
      </c>
      <c r="G2729" s="93">
        <v>3.2</v>
      </c>
      <c r="H2729" s="93">
        <v>843.6</v>
      </c>
      <c r="I2729" s="88">
        <f>VLOOKUP(D2729,'MHO-Analyse'!$C$2:$D$11,2,TRUE)</f>
        <v>380</v>
      </c>
      <c r="J2729" s="88">
        <f t="shared" si="42"/>
        <v>1.7944444444444445</v>
      </c>
    </row>
    <row r="2730" spans="1:10" x14ac:dyDescent="0.2">
      <c r="A2730" s="94">
        <v>5567906</v>
      </c>
      <c r="B2730" s="93" t="s">
        <v>2657</v>
      </c>
      <c r="C2730" s="144">
        <v>17</v>
      </c>
      <c r="D2730" s="93" t="s">
        <v>79</v>
      </c>
      <c r="E2730" s="93" t="s">
        <v>59</v>
      </c>
      <c r="F2730" s="93">
        <v>11.7</v>
      </c>
      <c r="G2730" s="93">
        <v>11</v>
      </c>
      <c r="H2730" s="93">
        <v>1575.78</v>
      </c>
      <c r="I2730" s="88">
        <f>VLOOKUP(D2730,'MHO-Analyse'!$C$2:$D$11,2,TRUE)</f>
        <v>380</v>
      </c>
      <c r="J2730" s="88">
        <f t="shared" si="42"/>
        <v>1.7944444444444445</v>
      </c>
    </row>
    <row r="2731" spans="1:10" x14ac:dyDescent="0.2">
      <c r="A2731" s="94">
        <v>5600249</v>
      </c>
      <c r="B2731" s="93" t="s">
        <v>2658</v>
      </c>
      <c r="C2731" s="144">
        <v>17</v>
      </c>
      <c r="D2731" s="93" t="s">
        <v>79</v>
      </c>
      <c r="E2731" s="93" t="s">
        <v>32</v>
      </c>
      <c r="F2731" s="93">
        <v>7.8</v>
      </c>
      <c r="G2731" s="93">
        <v>13.75</v>
      </c>
      <c r="H2731" s="93">
        <v>2569.3200000000002</v>
      </c>
      <c r="I2731" s="88">
        <f>VLOOKUP(D2731,'MHO-Analyse'!$C$2:$D$11,2,TRUE)</f>
        <v>380</v>
      </c>
      <c r="J2731" s="88">
        <f t="shared" si="42"/>
        <v>1.7944444444444445</v>
      </c>
    </row>
    <row r="2732" spans="1:10" x14ac:dyDescent="0.2">
      <c r="A2732" s="94">
        <v>5708208</v>
      </c>
      <c r="B2732" s="93" t="s">
        <v>2659</v>
      </c>
      <c r="C2732" s="144">
        <v>17</v>
      </c>
      <c r="D2732" s="93" t="s">
        <v>79</v>
      </c>
      <c r="E2732" s="93" t="s">
        <v>65</v>
      </c>
      <c r="F2732" s="93">
        <v>11.61</v>
      </c>
      <c r="G2732" s="93">
        <v>13</v>
      </c>
      <c r="H2732" s="93">
        <v>903.19</v>
      </c>
      <c r="I2732" s="88">
        <f>VLOOKUP(D2732,'MHO-Analyse'!$C$2:$D$11,2,TRUE)</f>
        <v>380</v>
      </c>
      <c r="J2732" s="88">
        <f t="shared" si="42"/>
        <v>1.7944444444444445</v>
      </c>
    </row>
    <row r="2733" spans="1:10" x14ac:dyDescent="0.2">
      <c r="A2733" s="94">
        <v>6023639</v>
      </c>
      <c r="B2733" s="93" t="s">
        <v>2660</v>
      </c>
      <c r="C2733" s="144">
        <v>17</v>
      </c>
      <c r="D2733" s="93" t="s">
        <v>20</v>
      </c>
      <c r="E2733" s="93" t="s">
        <v>65</v>
      </c>
      <c r="F2733" s="93">
        <v>199.34</v>
      </c>
      <c r="G2733" s="93">
        <v>42.75</v>
      </c>
      <c r="H2733" s="93">
        <v>8535.7900000000009</v>
      </c>
      <c r="I2733" s="88">
        <f>VLOOKUP(D2733,'MHO-Analyse'!$C$2:$D$11,2,TRUE)</f>
        <v>190</v>
      </c>
      <c r="J2733" s="88">
        <f t="shared" si="42"/>
        <v>0.89722222222222225</v>
      </c>
    </row>
    <row r="2734" spans="1:10" x14ac:dyDescent="0.2">
      <c r="A2734" s="94">
        <v>6067636</v>
      </c>
      <c r="B2734" s="93" t="s">
        <v>2661</v>
      </c>
      <c r="C2734" s="144">
        <v>17</v>
      </c>
      <c r="D2734" s="93" t="s">
        <v>20</v>
      </c>
      <c r="E2734" s="93" t="s">
        <v>65</v>
      </c>
      <c r="F2734" s="93">
        <v>10</v>
      </c>
      <c r="G2734" s="93">
        <v>7.7</v>
      </c>
      <c r="H2734" s="93">
        <v>525.46</v>
      </c>
      <c r="I2734" s="88">
        <f>VLOOKUP(D2734,'MHO-Analyse'!$C$2:$D$11,2,TRUE)</f>
        <v>190</v>
      </c>
      <c r="J2734" s="88">
        <f t="shared" si="42"/>
        <v>0.89722222222222225</v>
      </c>
    </row>
    <row r="2735" spans="1:10" x14ac:dyDescent="0.2">
      <c r="A2735" s="94">
        <v>8350013</v>
      </c>
      <c r="B2735" s="93" t="s">
        <v>2662</v>
      </c>
      <c r="C2735" s="144">
        <v>17</v>
      </c>
      <c r="D2735" s="93" t="s">
        <v>20</v>
      </c>
      <c r="E2735" s="93" t="s">
        <v>32</v>
      </c>
      <c r="F2735" s="93">
        <v>3.36</v>
      </c>
      <c r="G2735" s="93">
        <v>0.45</v>
      </c>
      <c r="H2735" s="93">
        <v>29.67</v>
      </c>
      <c r="I2735" s="88">
        <f>VLOOKUP(D2735,'MHO-Analyse'!$C$2:$D$11,2,TRUE)</f>
        <v>190</v>
      </c>
      <c r="J2735" s="88">
        <f t="shared" si="42"/>
        <v>0.89722222222222225</v>
      </c>
    </row>
    <row r="2736" spans="1:10" x14ac:dyDescent="0.2">
      <c r="A2736" s="94">
        <v>8357662</v>
      </c>
      <c r="B2736" s="93" t="s">
        <v>2663</v>
      </c>
      <c r="C2736" s="144">
        <v>17</v>
      </c>
      <c r="D2736" s="93" t="s">
        <v>20</v>
      </c>
      <c r="E2736" s="93" t="s">
        <v>65</v>
      </c>
      <c r="F2736" s="93">
        <v>3.21</v>
      </c>
      <c r="G2736" s="93">
        <v>1.7</v>
      </c>
      <c r="H2736" s="93">
        <v>1870.5</v>
      </c>
      <c r="I2736" s="88">
        <f>VLOOKUP(D2736,'MHO-Analyse'!$C$2:$D$11,2,TRUE)</f>
        <v>190</v>
      </c>
      <c r="J2736" s="88">
        <f t="shared" si="42"/>
        <v>0.89722222222222225</v>
      </c>
    </row>
    <row r="2737" spans="1:10" x14ac:dyDescent="0.2">
      <c r="A2737" s="94">
        <v>9020597</v>
      </c>
      <c r="B2737" s="93" t="s">
        <v>2664</v>
      </c>
      <c r="C2737" s="144">
        <v>17</v>
      </c>
      <c r="D2737" s="93" t="s">
        <v>20</v>
      </c>
      <c r="E2737" s="93" t="s">
        <v>59</v>
      </c>
      <c r="F2737" s="93">
        <v>0</v>
      </c>
      <c r="G2737" s="93">
        <v>0</v>
      </c>
      <c r="H2737" s="93">
        <v>6265.73</v>
      </c>
      <c r="I2737" s="88">
        <f>VLOOKUP(D2737,'MHO-Analyse'!$C$2:$D$11,2,TRUE)</f>
        <v>190</v>
      </c>
      <c r="J2737" s="88">
        <f t="shared" si="42"/>
        <v>0.89722222222222225</v>
      </c>
    </row>
    <row r="2738" spans="1:10" x14ac:dyDescent="0.2">
      <c r="A2738" s="94">
        <v>9204668</v>
      </c>
      <c r="B2738" s="93" t="s">
        <v>2665</v>
      </c>
      <c r="C2738" s="144">
        <v>17</v>
      </c>
      <c r="D2738" s="93" t="s">
        <v>20</v>
      </c>
      <c r="E2738" s="93" t="s">
        <v>59</v>
      </c>
      <c r="F2738" s="93">
        <v>120</v>
      </c>
      <c r="G2738" s="93">
        <v>78.5</v>
      </c>
      <c r="H2738" s="93">
        <v>6323.78</v>
      </c>
      <c r="I2738" s="88">
        <f>VLOOKUP(D2738,'MHO-Analyse'!$C$2:$D$11,2,TRUE)</f>
        <v>190</v>
      </c>
      <c r="J2738" s="88">
        <f t="shared" si="42"/>
        <v>0.89722222222222225</v>
      </c>
    </row>
    <row r="2739" spans="1:10" x14ac:dyDescent="0.2">
      <c r="A2739" s="94">
        <v>9253078</v>
      </c>
      <c r="B2739" s="93" t="s">
        <v>2666</v>
      </c>
      <c r="C2739" s="144">
        <v>17</v>
      </c>
      <c r="D2739" s="93" t="s">
        <v>12</v>
      </c>
      <c r="E2739" s="93" t="s">
        <v>65</v>
      </c>
      <c r="F2739" s="93">
        <v>1.8</v>
      </c>
      <c r="G2739" s="93">
        <v>7.57</v>
      </c>
      <c r="H2739" s="93">
        <v>428.38</v>
      </c>
      <c r="I2739" s="88">
        <f>VLOOKUP(D2739,'MHO-Analyse'!$C$2:$D$11,2,TRUE)</f>
        <v>254.6</v>
      </c>
      <c r="J2739" s="88">
        <f t="shared" si="42"/>
        <v>1.2022777777777778</v>
      </c>
    </row>
    <row r="2740" spans="1:10" x14ac:dyDescent="0.2">
      <c r="A2740" s="94">
        <v>9253184</v>
      </c>
      <c r="B2740" s="93" t="s">
        <v>2667</v>
      </c>
      <c r="C2740" s="144">
        <v>17</v>
      </c>
      <c r="D2740" s="93" t="s">
        <v>12</v>
      </c>
      <c r="E2740" s="93" t="s">
        <v>59</v>
      </c>
      <c r="F2740" s="93">
        <v>9.3000000000000007</v>
      </c>
      <c r="G2740" s="93">
        <v>9.5</v>
      </c>
      <c r="H2740" s="93">
        <v>1292.54</v>
      </c>
      <c r="I2740" s="88">
        <f>VLOOKUP(D2740,'MHO-Analyse'!$C$2:$D$11,2,TRUE)</f>
        <v>254.6</v>
      </c>
      <c r="J2740" s="88">
        <f t="shared" si="42"/>
        <v>1.2022777777777778</v>
      </c>
    </row>
    <row r="2741" spans="1:10" x14ac:dyDescent="0.2">
      <c r="A2741" s="94">
        <v>9253232</v>
      </c>
      <c r="B2741" s="93" t="s">
        <v>2668</v>
      </c>
      <c r="C2741" s="144">
        <v>17</v>
      </c>
      <c r="D2741" s="93" t="s">
        <v>12</v>
      </c>
      <c r="E2741" s="93" t="s">
        <v>59</v>
      </c>
      <c r="F2741" s="93">
        <v>1.65</v>
      </c>
      <c r="G2741" s="93">
        <v>8.31</v>
      </c>
      <c r="H2741" s="93">
        <v>554.57000000000005</v>
      </c>
      <c r="I2741" s="88">
        <f>VLOOKUP(D2741,'MHO-Analyse'!$C$2:$D$11,2,TRUE)</f>
        <v>254.6</v>
      </c>
      <c r="J2741" s="88">
        <f t="shared" si="42"/>
        <v>1.2022777777777778</v>
      </c>
    </row>
    <row r="2742" spans="1:10" x14ac:dyDescent="0.2">
      <c r="A2742" s="94">
        <v>9253364</v>
      </c>
      <c r="B2742" s="93" t="s">
        <v>2669</v>
      </c>
      <c r="C2742" s="144">
        <v>17</v>
      </c>
      <c r="D2742" s="93" t="s">
        <v>12</v>
      </c>
      <c r="E2742" s="93" t="s">
        <v>65</v>
      </c>
      <c r="F2742" s="93">
        <v>2.29</v>
      </c>
      <c r="G2742" s="93">
        <v>5.18</v>
      </c>
      <c r="H2742" s="93">
        <v>321.79000000000002</v>
      </c>
      <c r="I2742" s="88">
        <f>VLOOKUP(D2742,'MHO-Analyse'!$C$2:$D$11,2,TRUE)</f>
        <v>254.6</v>
      </c>
      <c r="J2742" s="88">
        <f t="shared" si="42"/>
        <v>1.2022777777777778</v>
      </c>
    </row>
    <row r="2743" spans="1:10" x14ac:dyDescent="0.2">
      <c r="A2743" s="94">
        <v>9254857</v>
      </c>
      <c r="B2743" s="93" t="s">
        <v>2670</v>
      </c>
      <c r="C2743" s="144">
        <v>17</v>
      </c>
      <c r="D2743" s="93" t="s">
        <v>12</v>
      </c>
      <c r="E2743" s="93" t="s">
        <v>32</v>
      </c>
      <c r="F2743" s="93">
        <v>17.5</v>
      </c>
      <c r="G2743" s="93">
        <v>13.1</v>
      </c>
      <c r="H2743" s="93">
        <v>2315.09</v>
      </c>
      <c r="I2743" s="88">
        <f>VLOOKUP(D2743,'MHO-Analyse'!$C$2:$D$11,2,TRUE)</f>
        <v>254.6</v>
      </c>
      <c r="J2743" s="88">
        <f t="shared" si="42"/>
        <v>1.2022777777777778</v>
      </c>
    </row>
    <row r="2744" spans="1:10" x14ac:dyDescent="0.2">
      <c r="A2744" s="94">
        <v>9814262</v>
      </c>
      <c r="B2744" s="93" t="s">
        <v>2671</v>
      </c>
      <c r="C2744" s="144">
        <v>17</v>
      </c>
      <c r="D2744" s="93" t="s">
        <v>16</v>
      </c>
      <c r="E2744" s="93" t="s">
        <v>65</v>
      </c>
      <c r="F2744" s="93">
        <v>36</v>
      </c>
      <c r="G2744" s="93">
        <v>16.3</v>
      </c>
      <c r="H2744" s="93">
        <v>452.03</v>
      </c>
      <c r="I2744" s="88">
        <f>VLOOKUP(D2744,'MHO-Analyse'!$C$2:$D$11,2,TRUE)</f>
        <v>304</v>
      </c>
      <c r="J2744" s="88">
        <f t="shared" si="42"/>
        <v>1.4355555555555555</v>
      </c>
    </row>
    <row r="2745" spans="1:10" x14ac:dyDescent="0.2">
      <c r="A2745" s="94">
        <v>9818351</v>
      </c>
      <c r="B2745" s="93" t="s">
        <v>2672</v>
      </c>
      <c r="C2745" s="144">
        <v>17</v>
      </c>
      <c r="D2745" s="93" t="s">
        <v>79</v>
      </c>
      <c r="E2745" s="93" t="s">
        <v>65</v>
      </c>
      <c r="F2745" s="93">
        <v>3</v>
      </c>
      <c r="G2745" s="93">
        <v>5.0999999999999996</v>
      </c>
      <c r="H2745" s="93">
        <v>383.32</v>
      </c>
      <c r="I2745" s="88">
        <f>VLOOKUP(D2745,'MHO-Analyse'!$C$2:$D$11,2,TRUE)</f>
        <v>380</v>
      </c>
      <c r="J2745" s="88">
        <f t="shared" si="42"/>
        <v>1.7944444444444445</v>
      </c>
    </row>
    <row r="2746" spans="1:10" x14ac:dyDescent="0.2">
      <c r="A2746" s="94">
        <v>9822711</v>
      </c>
      <c r="B2746" s="93" t="s">
        <v>2673</v>
      </c>
      <c r="C2746" s="144">
        <v>17</v>
      </c>
      <c r="D2746" s="93" t="s">
        <v>16</v>
      </c>
      <c r="E2746" s="93" t="s">
        <v>65</v>
      </c>
      <c r="F2746" s="93">
        <v>0.67</v>
      </c>
      <c r="G2746" s="93">
        <v>0.39</v>
      </c>
      <c r="H2746" s="93">
        <v>46.09</v>
      </c>
      <c r="I2746" s="88">
        <f>VLOOKUP(D2746,'MHO-Analyse'!$C$2:$D$11,2,TRUE)</f>
        <v>304</v>
      </c>
      <c r="J2746" s="88">
        <f t="shared" si="42"/>
        <v>1.4355555555555555</v>
      </c>
    </row>
    <row r="2747" spans="1:10" x14ac:dyDescent="0.2">
      <c r="A2747" s="94">
        <v>9822716</v>
      </c>
      <c r="B2747" s="93" t="s">
        <v>2674</v>
      </c>
      <c r="C2747" s="144">
        <v>17</v>
      </c>
      <c r="D2747" s="93" t="s">
        <v>16</v>
      </c>
      <c r="E2747" s="93" t="s">
        <v>65</v>
      </c>
      <c r="F2747" s="93">
        <v>4.3499999999999996</v>
      </c>
      <c r="G2747" s="93">
        <v>5</v>
      </c>
      <c r="H2747" s="93">
        <v>352.03</v>
      </c>
      <c r="I2747" s="88">
        <f>VLOOKUP(D2747,'MHO-Analyse'!$C$2:$D$11,2,TRUE)</f>
        <v>304</v>
      </c>
      <c r="J2747" s="88">
        <f t="shared" si="42"/>
        <v>1.4355555555555555</v>
      </c>
    </row>
    <row r="2748" spans="1:10" x14ac:dyDescent="0.2">
      <c r="A2748" s="94">
        <v>9835726</v>
      </c>
      <c r="B2748" s="93" t="s">
        <v>2675</v>
      </c>
      <c r="C2748" s="144">
        <v>17</v>
      </c>
      <c r="D2748" s="93" t="s">
        <v>16</v>
      </c>
      <c r="E2748" s="93" t="s">
        <v>32</v>
      </c>
      <c r="F2748" s="93">
        <v>570.38</v>
      </c>
      <c r="G2748" s="93">
        <v>17.309999999999999</v>
      </c>
      <c r="H2748" s="93">
        <v>2299.3000000000002</v>
      </c>
      <c r="I2748" s="88">
        <f>VLOOKUP(D2748,'MHO-Analyse'!$C$2:$D$11,2,TRUE)</f>
        <v>304</v>
      </c>
      <c r="J2748" s="88">
        <f t="shared" si="42"/>
        <v>1.4355555555555555</v>
      </c>
    </row>
    <row r="2749" spans="1:10" x14ac:dyDescent="0.2">
      <c r="A2749" s="94">
        <v>9836178</v>
      </c>
      <c r="B2749" s="93" t="s">
        <v>2676</v>
      </c>
      <c r="C2749" s="144">
        <v>17</v>
      </c>
      <c r="D2749" s="93" t="s">
        <v>16</v>
      </c>
      <c r="E2749" s="93" t="s">
        <v>65</v>
      </c>
      <c r="F2749" s="93">
        <v>386.99</v>
      </c>
      <c r="G2749" s="93">
        <v>14</v>
      </c>
      <c r="H2749" s="93">
        <v>4241.6899999999996</v>
      </c>
      <c r="I2749" s="88">
        <f>VLOOKUP(D2749,'MHO-Analyse'!$C$2:$D$11,2,TRUE)</f>
        <v>304</v>
      </c>
      <c r="J2749" s="88">
        <f t="shared" si="42"/>
        <v>1.4355555555555555</v>
      </c>
    </row>
    <row r="2750" spans="1:10" x14ac:dyDescent="0.2">
      <c r="A2750" s="94">
        <v>1207188</v>
      </c>
      <c r="B2750" s="93" t="s">
        <v>2677</v>
      </c>
      <c r="C2750" s="144">
        <v>16</v>
      </c>
      <c r="D2750" s="93" t="s">
        <v>79</v>
      </c>
      <c r="E2750" s="93" t="s">
        <v>65</v>
      </c>
      <c r="F2750" s="93">
        <v>0.8</v>
      </c>
      <c r="G2750" s="93">
        <v>0.42</v>
      </c>
      <c r="H2750" s="93">
        <v>21.91</v>
      </c>
      <c r="I2750" s="88">
        <f>VLOOKUP(D2750,'MHO-Analyse'!$C$2:$D$11,2,TRUE)</f>
        <v>380</v>
      </c>
      <c r="J2750" s="88">
        <f t="shared" si="42"/>
        <v>1.6888888888888889</v>
      </c>
    </row>
    <row r="2751" spans="1:10" x14ac:dyDescent="0.2">
      <c r="A2751" s="94">
        <v>1212722</v>
      </c>
      <c r="B2751" s="93" t="s">
        <v>2678</v>
      </c>
      <c r="C2751" s="144">
        <v>16</v>
      </c>
      <c r="D2751" s="93" t="s">
        <v>79</v>
      </c>
      <c r="E2751" s="93" t="s">
        <v>65</v>
      </c>
      <c r="F2751" s="93">
        <v>22.87</v>
      </c>
      <c r="G2751" s="93">
        <v>11.5</v>
      </c>
      <c r="H2751" s="93">
        <v>325.66000000000003</v>
      </c>
      <c r="I2751" s="88">
        <f>VLOOKUP(D2751,'MHO-Analyse'!$C$2:$D$11,2,TRUE)</f>
        <v>380</v>
      </c>
      <c r="J2751" s="88">
        <f t="shared" si="42"/>
        <v>1.6888888888888889</v>
      </c>
    </row>
    <row r="2752" spans="1:10" x14ac:dyDescent="0.2">
      <c r="A2752" s="94">
        <v>1214444</v>
      </c>
      <c r="B2752" s="93" t="s">
        <v>2679</v>
      </c>
      <c r="C2752" s="144">
        <v>16</v>
      </c>
      <c r="D2752" s="93" t="s">
        <v>79</v>
      </c>
      <c r="E2752" s="93" t="s">
        <v>65</v>
      </c>
      <c r="F2752" s="93">
        <v>5.78</v>
      </c>
      <c r="G2752" s="93">
        <v>4.9800000000000004</v>
      </c>
      <c r="H2752" s="93">
        <v>202.79</v>
      </c>
      <c r="I2752" s="88">
        <f>VLOOKUP(D2752,'MHO-Analyse'!$C$2:$D$11,2,TRUE)</f>
        <v>380</v>
      </c>
      <c r="J2752" s="88">
        <f t="shared" si="42"/>
        <v>1.6888888888888889</v>
      </c>
    </row>
    <row r="2753" spans="1:10" x14ac:dyDescent="0.2">
      <c r="A2753" s="94">
        <v>1214717</v>
      </c>
      <c r="B2753" s="93" t="s">
        <v>2680</v>
      </c>
      <c r="C2753" s="144">
        <v>16</v>
      </c>
      <c r="D2753" s="93" t="s">
        <v>79</v>
      </c>
      <c r="E2753" s="93" t="s">
        <v>65</v>
      </c>
      <c r="F2753" s="93">
        <v>7.03</v>
      </c>
      <c r="G2753" s="93">
        <v>4.9400000000000004</v>
      </c>
      <c r="H2753" s="93">
        <v>410.73</v>
      </c>
      <c r="I2753" s="88">
        <f>VLOOKUP(D2753,'MHO-Analyse'!$C$2:$D$11,2,TRUE)</f>
        <v>380</v>
      </c>
      <c r="J2753" s="88">
        <f t="shared" si="42"/>
        <v>1.6888888888888889</v>
      </c>
    </row>
    <row r="2754" spans="1:10" x14ac:dyDescent="0.2">
      <c r="A2754" s="94">
        <v>1251509</v>
      </c>
      <c r="B2754" s="93" t="s">
        <v>2681</v>
      </c>
      <c r="C2754" s="144">
        <v>16</v>
      </c>
      <c r="D2754" s="93" t="s">
        <v>79</v>
      </c>
      <c r="E2754" s="93" t="s">
        <v>59</v>
      </c>
      <c r="F2754" s="93">
        <v>1.36</v>
      </c>
      <c r="G2754" s="93">
        <v>5.74</v>
      </c>
      <c r="H2754" s="93">
        <v>77.13</v>
      </c>
      <c r="I2754" s="88">
        <f>VLOOKUP(D2754,'MHO-Analyse'!$C$2:$D$11,2,TRUE)</f>
        <v>380</v>
      </c>
      <c r="J2754" s="88">
        <f t="shared" ref="J2754:J2817" si="43">(C2754*I2754)/3600</f>
        <v>1.6888888888888889</v>
      </c>
    </row>
    <row r="2755" spans="1:10" x14ac:dyDescent="0.2">
      <c r="A2755" s="94">
        <v>1252129</v>
      </c>
      <c r="B2755" s="93" t="s">
        <v>2682</v>
      </c>
      <c r="C2755" s="144">
        <v>16</v>
      </c>
      <c r="D2755" s="93" t="s">
        <v>79</v>
      </c>
      <c r="E2755" s="93" t="s">
        <v>65</v>
      </c>
      <c r="F2755" s="93">
        <v>4.5599999999999996</v>
      </c>
      <c r="G2755" s="93">
        <v>8.48</v>
      </c>
      <c r="H2755" s="93">
        <v>136.5</v>
      </c>
      <c r="I2755" s="88">
        <f>VLOOKUP(D2755,'MHO-Analyse'!$C$2:$D$11,2,TRUE)</f>
        <v>380</v>
      </c>
      <c r="J2755" s="88">
        <f t="shared" si="43"/>
        <v>1.6888888888888889</v>
      </c>
    </row>
    <row r="2756" spans="1:10" x14ac:dyDescent="0.2">
      <c r="A2756" s="94">
        <v>1253849</v>
      </c>
      <c r="B2756" s="93" t="s">
        <v>2683</v>
      </c>
      <c r="C2756" s="144">
        <v>16</v>
      </c>
      <c r="D2756" s="93" t="s">
        <v>79</v>
      </c>
      <c r="E2756" s="93" t="s">
        <v>65</v>
      </c>
      <c r="F2756" s="93">
        <v>0.92</v>
      </c>
      <c r="G2756" s="93">
        <v>2.6</v>
      </c>
      <c r="H2756" s="93">
        <v>134.84</v>
      </c>
      <c r="I2756" s="88">
        <f>VLOOKUP(D2756,'MHO-Analyse'!$C$2:$D$11,2,TRUE)</f>
        <v>380</v>
      </c>
      <c r="J2756" s="88">
        <f t="shared" si="43"/>
        <v>1.6888888888888889</v>
      </c>
    </row>
    <row r="2757" spans="1:10" x14ac:dyDescent="0.2">
      <c r="A2757" s="94">
        <v>1254744</v>
      </c>
      <c r="B2757" s="93" t="s">
        <v>2684</v>
      </c>
      <c r="C2757" s="144">
        <v>16</v>
      </c>
      <c r="D2757" s="93" t="s">
        <v>79</v>
      </c>
      <c r="E2757" s="93" t="s">
        <v>65</v>
      </c>
      <c r="F2757" s="93">
        <v>5.81</v>
      </c>
      <c r="G2757" s="93">
        <v>18.739999999999998</v>
      </c>
      <c r="H2757" s="93">
        <v>207.04</v>
      </c>
      <c r="I2757" s="88">
        <f>VLOOKUP(D2757,'MHO-Analyse'!$C$2:$D$11,2,TRUE)</f>
        <v>380</v>
      </c>
      <c r="J2757" s="88">
        <f t="shared" si="43"/>
        <v>1.6888888888888889</v>
      </c>
    </row>
    <row r="2758" spans="1:10" x14ac:dyDescent="0.2">
      <c r="A2758" s="94">
        <v>1258764</v>
      </c>
      <c r="B2758" s="93" t="s">
        <v>2685</v>
      </c>
      <c r="C2758" s="144">
        <v>16</v>
      </c>
      <c r="D2758" s="93" t="s">
        <v>16</v>
      </c>
      <c r="E2758" s="93" t="s">
        <v>65</v>
      </c>
      <c r="F2758" s="93">
        <v>1.54</v>
      </c>
      <c r="G2758" s="93">
        <v>10.46</v>
      </c>
      <c r="H2758" s="93">
        <v>180.59</v>
      </c>
      <c r="I2758" s="88">
        <f>VLOOKUP(D2758,'MHO-Analyse'!$C$2:$D$11,2,TRUE)</f>
        <v>304</v>
      </c>
      <c r="J2758" s="88">
        <f t="shared" si="43"/>
        <v>1.3511111111111112</v>
      </c>
    </row>
    <row r="2759" spans="1:10" x14ac:dyDescent="0.2">
      <c r="A2759" s="94">
        <v>2104137</v>
      </c>
      <c r="B2759" s="93" t="s">
        <v>2686</v>
      </c>
      <c r="C2759" s="144">
        <v>16</v>
      </c>
      <c r="D2759" s="93" t="s">
        <v>16</v>
      </c>
      <c r="E2759" s="93" t="s">
        <v>65</v>
      </c>
      <c r="F2759" s="93">
        <v>6.7</v>
      </c>
      <c r="G2759" s="93">
        <v>10.4</v>
      </c>
      <c r="H2759" s="93">
        <v>2976.96</v>
      </c>
      <c r="I2759" s="88">
        <f>VLOOKUP(D2759,'MHO-Analyse'!$C$2:$D$11,2,TRUE)</f>
        <v>304</v>
      </c>
      <c r="J2759" s="88">
        <f t="shared" si="43"/>
        <v>1.3511111111111112</v>
      </c>
    </row>
    <row r="2760" spans="1:10" x14ac:dyDescent="0.2">
      <c r="A2760" s="94">
        <v>2104469</v>
      </c>
      <c r="B2760" s="93" t="s">
        <v>2687</v>
      </c>
      <c r="C2760" s="144">
        <v>16</v>
      </c>
      <c r="D2760" s="93" t="s">
        <v>16</v>
      </c>
      <c r="E2760" s="93" t="s">
        <v>65</v>
      </c>
      <c r="F2760" s="93">
        <v>3.54</v>
      </c>
      <c r="G2760" s="93">
        <v>8.85</v>
      </c>
      <c r="H2760" s="93">
        <v>1404.81</v>
      </c>
      <c r="I2760" s="88">
        <f>VLOOKUP(D2760,'MHO-Analyse'!$C$2:$D$11,2,TRUE)</f>
        <v>304</v>
      </c>
      <c r="J2760" s="88">
        <f t="shared" si="43"/>
        <v>1.3511111111111112</v>
      </c>
    </row>
    <row r="2761" spans="1:10" x14ac:dyDescent="0.2">
      <c r="A2761" s="94">
        <v>2540168</v>
      </c>
      <c r="B2761" s="93" t="s">
        <v>2688</v>
      </c>
      <c r="C2761" s="144">
        <v>16</v>
      </c>
      <c r="D2761" s="93" t="s">
        <v>16</v>
      </c>
      <c r="E2761" s="93" t="s">
        <v>59</v>
      </c>
      <c r="F2761" s="93">
        <v>246.17</v>
      </c>
      <c r="G2761" s="93">
        <v>25.92</v>
      </c>
      <c r="H2761" s="93">
        <v>2575.4499999999998</v>
      </c>
      <c r="I2761" s="88">
        <f>VLOOKUP(D2761,'MHO-Analyse'!$C$2:$D$11,2,TRUE)</f>
        <v>304</v>
      </c>
      <c r="J2761" s="88">
        <f t="shared" si="43"/>
        <v>1.3511111111111112</v>
      </c>
    </row>
    <row r="2762" spans="1:10" x14ac:dyDescent="0.2">
      <c r="A2762" s="94">
        <v>2540475</v>
      </c>
      <c r="B2762" s="93" t="s">
        <v>2689</v>
      </c>
      <c r="C2762" s="144">
        <v>16</v>
      </c>
      <c r="D2762" s="93" t="s">
        <v>79</v>
      </c>
      <c r="E2762" s="93" t="s">
        <v>65</v>
      </c>
      <c r="F2762" s="93">
        <v>0.7</v>
      </c>
      <c r="G2762" s="93">
        <v>0.5</v>
      </c>
      <c r="H2762" s="93">
        <v>68.680000000000007</v>
      </c>
      <c r="I2762" s="88">
        <f>VLOOKUP(D2762,'MHO-Analyse'!$C$2:$D$11,2,TRUE)</f>
        <v>380</v>
      </c>
      <c r="J2762" s="88">
        <f t="shared" si="43"/>
        <v>1.6888888888888889</v>
      </c>
    </row>
    <row r="2763" spans="1:10" x14ac:dyDescent="0.2">
      <c r="A2763" s="94">
        <v>2540549</v>
      </c>
      <c r="B2763" s="93" t="s">
        <v>2690</v>
      </c>
      <c r="C2763" s="144">
        <v>16</v>
      </c>
      <c r="D2763" s="93" t="s">
        <v>16</v>
      </c>
      <c r="E2763" s="93" t="s">
        <v>65</v>
      </c>
      <c r="F2763" s="93">
        <v>26.5</v>
      </c>
      <c r="G2763" s="93">
        <v>6.25</v>
      </c>
      <c r="H2763" s="93">
        <v>810</v>
      </c>
      <c r="I2763" s="88">
        <f>VLOOKUP(D2763,'MHO-Analyse'!$C$2:$D$11,2,TRUE)</f>
        <v>304</v>
      </c>
      <c r="J2763" s="88">
        <f t="shared" si="43"/>
        <v>1.3511111111111112</v>
      </c>
    </row>
    <row r="2764" spans="1:10" x14ac:dyDescent="0.2">
      <c r="A2764" s="94">
        <v>3014364</v>
      </c>
      <c r="B2764" s="93" t="s">
        <v>2691</v>
      </c>
      <c r="C2764" s="144">
        <v>16</v>
      </c>
      <c r="D2764" s="93" t="s">
        <v>16</v>
      </c>
      <c r="E2764" s="93" t="s">
        <v>65</v>
      </c>
      <c r="F2764" s="93">
        <v>210</v>
      </c>
      <c r="G2764" s="93">
        <v>6.35</v>
      </c>
      <c r="H2764" s="93">
        <v>1421.64</v>
      </c>
      <c r="I2764" s="88">
        <f>VLOOKUP(D2764,'MHO-Analyse'!$C$2:$D$11,2,TRUE)</f>
        <v>304</v>
      </c>
      <c r="J2764" s="88">
        <f t="shared" si="43"/>
        <v>1.3511111111111112</v>
      </c>
    </row>
    <row r="2765" spans="1:10" x14ac:dyDescent="0.2">
      <c r="A2765" s="94">
        <v>3100561</v>
      </c>
      <c r="B2765" s="93" t="s">
        <v>2692</v>
      </c>
      <c r="C2765" s="144">
        <v>16</v>
      </c>
      <c r="D2765" s="93" t="s">
        <v>41</v>
      </c>
      <c r="E2765" s="93" t="s">
        <v>65</v>
      </c>
      <c r="F2765" s="93">
        <v>170</v>
      </c>
      <c r="G2765" s="93">
        <v>3.8</v>
      </c>
      <c r="H2765" s="93">
        <v>1157.19</v>
      </c>
      <c r="I2765" s="88">
        <f>VLOOKUP(D2765,'MHO-Analyse'!$C$2:$D$11,2,TRUE)</f>
        <v>205.2</v>
      </c>
      <c r="J2765" s="88">
        <f t="shared" si="43"/>
        <v>0.91199999999999992</v>
      </c>
    </row>
    <row r="2766" spans="1:10" x14ac:dyDescent="0.2">
      <c r="A2766" s="94">
        <v>3220176</v>
      </c>
      <c r="B2766" s="93" t="s">
        <v>2693</v>
      </c>
      <c r="C2766" s="144">
        <v>16</v>
      </c>
      <c r="D2766" s="93" t="s">
        <v>16</v>
      </c>
      <c r="E2766" s="93" t="s">
        <v>65</v>
      </c>
      <c r="F2766" s="93">
        <v>10</v>
      </c>
      <c r="G2766" s="93">
        <v>10</v>
      </c>
      <c r="H2766" s="93">
        <v>1087.69</v>
      </c>
      <c r="I2766" s="88">
        <f>VLOOKUP(D2766,'MHO-Analyse'!$C$2:$D$11,2,TRUE)</f>
        <v>304</v>
      </c>
      <c r="J2766" s="88">
        <f t="shared" si="43"/>
        <v>1.3511111111111112</v>
      </c>
    </row>
    <row r="2767" spans="1:10" x14ac:dyDescent="0.2">
      <c r="A2767" s="94">
        <v>3237137</v>
      </c>
      <c r="B2767" s="93" t="s">
        <v>2694</v>
      </c>
      <c r="C2767" s="144">
        <v>16</v>
      </c>
      <c r="D2767" s="93" t="s">
        <v>16</v>
      </c>
      <c r="E2767" s="93" t="s">
        <v>65</v>
      </c>
      <c r="F2767" s="93">
        <v>95</v>
      </c>
      <c r="G2767" s="93">
        <v>0.45</v>
      </c>
      <c r="H2767" s="93">
        <v>480.7</v>
      </c>
      <c r="I2767" s="88">
        <f>VLOOKUP(D2767,'MHO-Analyse'!$C$2:$D$11,2,TRUE)</f>
        <v>304</v>
      </c>
      <c r="J2767" s="88">
        <f t="shared" si="43"/>
        <v>1.3511111111111112</v>
      </c>
    </row>
    <row r="2768" spans="1:10" x14ac:dyDescent="0.2">
      <c r="A2768" s="94">
        <v>3300027</v>
      </c>
      <c r="B2768" s="93" t="s">
        <v>2695</v>
      </c>
      <c r="C2768" s="144">
        <v>16</v>
      </c>
      <c r="D2768" s="93" t="s">
        <v>9</v>
      </c>
      <c r="E2768" s="93" t="s">
        <v>59</v>
      </c>
      <c r="F2768" s="93">
        <v>30</v>
      </c>
      <c r="G2768" s="93">
        <v>64</v>
      </c>
      <c r="H2768" s="93">
        <v>2176.21</v>
      </c>
      <c r="I2768" s="88">
        <f>VLOOKUP(D2768,'MHO-Analyse'!$C$2:$D$11,2,TRUE)</f>
        <v>380</v>
      </c>
      <c r="J2768" s="88">
        <f t="shared" si="43"/>
        <v>1.6888888888888889</v>
      </c>
    </row>
    <row r="2769" spans="1:10" x14ac:dyDescent="0.2">
      <c r="A2769" s="94">
        <v>3302466</v>
      </c>
      <c r="B2769" s="93" t="s">
        <v>2696</v>
      </c>
      <c r="C2769" s="144">
        <v>16</v>
      </c>
      <c r="D2769" s="93" t="s">
        <v>9</v>
      </c>
      <c r="E2769" s="93" t="s">
        <v>65</v>
      </c>
      <c r="F2769" s="93">
        <v>166.4</v>
      </c>
      <c r="G2769" s="93">
        <v>53</v>
      </c>
      <c r="H2769" s="93">
        <v>1257.3900000000001</v>
      </c>
      <c r="I2769" s="88">
        <f>VLOOKUP(D2769,'MHO-Analyse'!$C$2:$D$11,2,TRUE)</f>
        <v>380</v>
      </c>
      <c r="J2769" s="88">
        <f t="shared" si="43"/>
        <v>1.6888888888888889</v>
      </c>
    </row>
    <row r="2770" spans="1:10" x14ac:dyDescent="0.2">
      <c r="A2770" s="94">
        <v>3302467</v>
      </c>
      <c r="B2770" s="93" t="s">
        <v>2697</v>
      </c>
      <c r="C2770" s="144">
        <v>16</v>
      </c>
      <c r="D2770" s="93" t="s">
        <v>9</v>
      </c>
      <c r="E2770" s="93" t="s">
        <v>65</v>
      </c>
      <c r="F2770" s="93">
        <v>118.4</v>
      </c>
      <c r="G2770" s="93">
        <v>63.33</v>
      </c>
      <c r="H2770" s="93">
        <v>1494.86</v>
      </c>
      <c r="I2770" s="88">
        <f>VLOOKUP(D2770,'MHO-Analyse'!$C$2:$D$11,2,TRUE)</f>
        <v>380</v>
      </c>
      <c r="J2770" s="88">
        <f t="shared" si="43"/>
        <v>1.6888888888888889</v>
      </c>
    </row>
    <row r="2771" spans="1:10" x14ac:dyDescent="0.2">
      <c r="A2771" s="94">
        <v>3401972</v>
      </c>
      <c r="B2771" s="93" t="s">
        <v>2698</v>
      </c>
      <c r="C2771" s="144">
        <v>16</v>
      </c>
      <c r="D2771" s="93" t="s">
        <v>20</v>
      </c>
      <c r="E2771" s="93" t="s">
        <v>65</v>
      </c>
      <c r="F2771" s="93">
        <v>1.81</v>
      </c>
      <c r="G2771" s="93">
        <v>2.62</v>
      </c>
      <c r="H2771" s="93">
        <v>705.36</v>
      </c>
      <c r="I2771" s="88">
        <f>VLOOKUP(D2771,'MHO-Analyse'!$C$2:$D$11,2,TRUE)</f>
        <v>190</v>
      </c>
      <c r="J2771" s="88">
        <f t="shared" si="43"/>
        <v>0.84444444444444444</v>
      </c>
    </row>
    <row r="2772" spans="1:10" x14ac:dyDescent="0.2">
      <c r="A2772" s="94">
        <v>3535746</v>
      </c>
      <c r="B2772" s="93" t="s">
        <v>2699</v>
      </c>
      <c r="C2772" s="144">
        <v>16</v>
      </c>
      <c r="D2772" s="93" t="s">
        <v>16</v>
      </c>
      <c r="E2772" s="93" t="s">
        <v>59</v>
      </c>
      <c r="F2772" s="93">
        <v>13.47</v>
      </c>
      <c r="G2772" s="93">
        <v>10.1</v>
      </c>
      <c r="H2772" s="93">
        <v>395.18</v>
      </c>
      <c r="I2772" s="88">
        <f>VLOOKUP(D2772,'MHO-Analyse'!$C$2:$D$11,2,TRUE)</f>
        <v>304</v>
      </c>
      <c r="J2772" s="88">
        <f t="shared" si="43"/>
        <v>1.3511111111111112</v>
      </c>
    </row>
    <row r="2773" spans="1:10" x14ac:dyDescent="0.2">
      <c r="A2773" s="94">
        <v>5071349</v>
      </c>
      <c r="B2773" s="93" t="s">
        <v>2700</v>
      </c>
      <c r="C2773" s="144">
        <v>16</v>
      </c>
      <c r="D2773" s="93" t="s">
        <v>20</v>
      </c>
      <c r="E2773" s="93" t="s">
        <v>65</v>
      </c>
      <c r="F2773" s="93">
        <v>3.29</v>
      </c>
      <c r="G2773" s="93">
        <v>0.2</v>
      </c>
      <c r="H2773" s="93">
        <v>32.5</v>
      </c>
      <c r="I2773" s="88">
        <f>VLOOKUP(D2773,'MHO-Analyse'!$C$2:$D$11,2,TRUE)</f>
        <v>190</v>
      </c>
      <c r="J2773" s="88">
        <f t="shared" si="43"/>
        <v>0.84444444444444444</v>
      </c>
    </row>
    <row r="2774" spans="1:10" x14ac:dyDescent="0.2">
      <c r="A2774" s="94">
        <v>5110086</v>
      </c>
      <c r="B2774" s="93" t="s">
        <v>612</v>
      </c>
      <c r="C2774" s="144">
        <v>16</v>
      </c>
      <c r="D2774" s="93" t="s">
        <v>20</v>
      </c>
      <c r="E2774" s="93" t="s">
        <v>65</v>
      </c>
      <c r="F2774" s="93">
        <v>0</v>
      </c>
      <c r="G2774" s="93">
        <v>0.21</v>
      </c>
      <c r="H2774" s="93">
        <v>22.52</v>
      </c>
      <c r="I2774" s="88">
        <f>VLOOKUP(D2774,'MHO-Analyse'!$C$2:$D$11,2,TRUE)</f>
        <v>190</v>
      </c>
      <c r="J2774" s="88">
        <f t="shared" si="43"/>
        <v>0.84444444444444444</v>
      </c>
    </row>
    <row r="2775" spans="1:10" x14ac:dyDescent="0.2">
      <c r="A2775" s="94">
        <v>5506034</v>
      </c>
      <c r="B2775" s="93" t="s">
        <v>2701</v>
      </c>
      <c r="C2775" s="144">
        <v>16</v>
      </c>
      <c r="D2775" s="93" t="s">
        <v>16</v>
      </c>
      <c r="E2775" s="93" t="s">
        <v>65</v>
      </c>
      <c r="F2775" s="93">
        <v>26.5</v>
      </c>
      <c r="G2775" s="93">
        <v>21</v>
      </c>
      <c r="H2775" s="93">
        <v>1874.34</v>
      </c>
      <c r="I2775" s="88">
        <f>VLOOKUP(D2775,'MHO-Analyse'!$C$2:$D$11,2,TRUE)</f>
        <v>304</v>
      </c>
      <c r="J2775" s="88">
        <f t="shared" si="43"/>
        <v>1.3511111111111112</v>
      </c>
    </row>
    <row r="2776" spans="1:10" x14ac:dyDescent="0.2">
      <c r="A2776" s="94">
        <v>5521323</v>
      </c>
      <c r="B2776" s="93" t="s">
        <v>1280</v>
      </c>
      <c r="C2776" s="144">
        <v>16</v>
      </c>
      <c r="D2776" s="93" t="s">
        <v>12</v>
      </c>
      <c r="E2776" s="93" t="s">
        <v>59</v>
      </c>
      <c r="F2776" s="93">
        <v>48.6</v>
      </c>
      <c r="G2776" s="93">
        <v>21.5</v>
      </c>
      <c r="H2776" s="93">
        <v>1245.28</v>
      </c>
      <c r="I2776" s="88">
        <f>VLOOKUP(D2776,'MHO-Analyse'!$C$2:$D$11,2,TRUE)</f>
        <v>254.6</v>
      </c>
      <c r="J2776" s="88">
        <f t="shared" si="43"/>
        <v>1.1315555555555554</v>
      </c>
    </row>
    <row r="2777" spans="1:10" x14ac:dyDescent="0.2">
      <c r="A2777" s="94">
        <v>5600235</v>
      </c>
      <c r="B2777" s="93" t="s">
        <v>2702</v>
      </c>
      <c r="C2777" s="144">
        <v>16</v>
      </c>
      <c r="D2777" s="93" t="s">
        <v>79</v>
      </c>
      <c r="E2777" s="93" t="s">
        <v>32</v>
      </c>
      <c r="F2777" s="93">
        <v>4.0999999999999996</v>
      </c>
      <c r="G2777" s="93">
        <v>6.63</v>
      </c>
      <c r="H2777" s="93">
        <v>947.68</v>
      </c>
      <c r="I2777" s="88">
        <f>VLOOKUP(D2777,'MHO-Analyse'!$C$2:$D$11,2,TRUE)</f>
        <v>380</v>
      </c>
      <c r="J2777" s="88">
        <f t="shared" si="43"/>
        <v>1.6888888888888889</v>
      </c>
    </row>
    <row r="2778" spans="1:10" x14ac:dyDescent="0.2">
      <c r="A2778" s="94">
        <v>5601281</v>
      </c>
      <c r="B2778" s="93" t="s">
        <v>2703</v>
      </c>
      <c r="C2778" s="144">
        <v>16</v>
      </c>
      <c r="D2778" s="93" t="s">
        <v>79</v>
      </c>
      <c r="E2778" s="93" t="s">
        <v>59</v>
      </c>
      <c r="F2778" s="93">
        <v>13.07</v>
      </c>
      <c r="G2778" s="93">
        <v>8.6</v>
      </c>
      <c r="H2778" s="93">
        <v>1211.1300000000001</v>
      </c>
      <c r="I2778" s="88">
        <f>VLOOKUP(D2778,'MHO-Analyse'!$C$2:$D$11,2,TRUE)</f>
        <v>380</v>
      </c>
      <c r="J2778" s="88">
        <f t="shared" si="43"/>
        <v>1.6888888888888889</v>
      </c>
    </row>
    <row r="2779" spans="1:10" x14ac:dyDescent="0.2">
      <c r="A2779" s="94">
        <v>5801005</v>
      </c>
      <c r="B2779" s="93" t="s">
        <v>2704</v>
      </c>
      <c r="C2779" s="144">
        <v>16</v>
      </c>
      <c r="D2779" s="93" t="s">
        <v>79</v>
      </c>
      <c r="E2779" s="93" t="s">
        <v>65</v>
      </c>
      <c r="F2779" s="93">
        <v>0.31</v>
      </c>
      <c r="G2779" s="93">
        <v>0.62</v>
      </c>
      <c r="H2779" s="93">
        <v>332.86</v>
      </c>
      <c r="I2779" s="88">
        <f>VLOOKUP(D2779,'MHO-Analyse'!$C$2:$D$11,2,TRUE)</f>
        <v>380</v>
      </c>
      <c r="J2779" s="88">
        <f t="shared" si="43"/>
        <v>1.6888888888888889</v>
      </c>
    </row>
    <row r="2780" spans="1:10" x14ac:dyDescent="0.2">
      <c r="A2780" s="94">
        <v>5807006</v>
      </c>
      <c r="B2780" s="93" t="s">
        <v>2705</v>
      </c>
      <c r="C2780" s="144">
        <v>16</v>
      </c>
      <c r="D2780" s="93" t="s">
        <v>79</v>
      </c>
      <c r="E2780" s="93" t="s">
        <v>65</v>
      </c>
      <c r="F2780" s="93">
        <v>0.5</v>
      </c>
      <c r="G2780" s="93">
        <v>1.1100000000000001</v>
      </c>
      <c r="H2780" s="93">
        <v>716.12</v>
      </c>
      <c r="I2780" s="88">
        <f>VLOOKUP(D2780,'MHO-Analyse'!$C$2:$D$11,2,TRUE)</f>
        <v>380</v>
      </c>
      <c r="J2780" s="88">
        <f t="shared" si="43"/>
        <v>1.6888888888888889</v>
      </c>
    </row>
    <row r="2781" spans="1:10" x14ac:dyDescent="0.2">
      <c r="A2781" s="94">
        <v>8400084</v>
      </c>
      <c r="B2781" s="93" t="s">
        <v>2706</v>
      </c>
      <c r="C2781" s="144">
        <v>16</v>
      </c>
      <c r="D2781" s="93" t="s">
        <v>20</v>
      </c>
      <c r="E2781" s="93" t="s">
        <v>59</v>
      </c>
      <c r="F2781" s="93">
        <v>34.299999999999997</v>
      </c>
      <c r="G2781" s="93">
        <v>6.4</v>
      </c>
      <c r="H2781" s="93">
        <v>908.3</v>
      </c>
      <c r="I2781" s="88">
        <f>VLOOKUP(D2781,'MHO-Analyse'!$C$2:$D$11,2,TRUE)</f>
        <v>190</v>
      </c>
      <c r="J2781" s="88">
        <f t="shared" si="43"/>
        <v>0.84444444444444444</v>
      </c>
    </row>
    <row r="2782" spans="1:10" x14ac:dyDescent="0.2">
      <c r="A2782" s="94">
        <v>8411512</v>
      </c>
      <c r="B2782" s="93" t="s">
        <v>2707</v>
      </c>
      <c r="C2782" s="144">
        <v>16</v>
      </c>
      <c r="D2782" s="93" t="s">
        <v>79</v>
      </c>
      <c r="E2782" s="93" t="s">
        <v>65</v>
      </c>
      <c r="F2782" s="93">
        <v>2.06</v>
      </c>
      <c r="G2782" s="93">
        <v>3</v>
      </c>
      <c r="H2782" s="93">
        <v>1599.87</v>
      </c>
      <c r="I2782" s="88">
        <f>VLOOKUP(D2782,'MHO-Analyse'!$C$2:$D$11,2,TRUE)</f>
        <v>380</v>
      </c>
      <c r="J2782" s="88">
        <f t="shared" si="43"/>
        <v>1.6888888888888889</v>
      </c>
    </row>
    <row r="2783" spans="1:10" x14ac:dyDescent="0.2">
      <c r="A2783" s="94">
        <v>8411557</v>
      </c>
      <c r="B2783" s="93" t="s">
        <v>2708</v>
      </c>
      <c r="C2783" s="144">
        <v>16</v>
      </c>
      <c r="D2783" s="93" t="s">
        <v>79</v>
      </c>
      <c r="E2783" s="93" t="s">
        <v>59</v>
      </c>
      <c r="F2783" s="93">
        <v>12.55</v>
      </c>
      <c r="G2783" s="93">
        <v>15.2</v>
      </c>
      <c r="H2783" s="93">
        <v>5742.16</v>
      </c>
      <c r="I2783" s="88">
        <f>VLOOKUP(D2783,'MHO-Analyse'!$C$2:$D$11,2,TRUE)</f>
        <v>380</v>
      </c>
      <c r="J2783" s="88">
        <f t="shared" si="43"/>
        <v>1.6888888888888889</v>
      </c>
    </row>
    <row r="2784" spans="1:10" x14ac:dyDescent="0.2">
      <c r="A2784" s="94">
        <v>9253448</v>
      </c>
      <c r="B2784" s="93" t="s">
        <v>2709</v>
      </c>
      <c r="C2784" s="144">
        <v>16</v>
      </c>
      <c r="D2784" s="93" t="s">
        <v>12</v>
      </c>
      <c r="E2784" s="93" t="s">
        <v>65</v>
      </c>
      <c r="F2784" s="93">
        <v>1.69</v>
      </c>
      <c r="G2784" s="93">
        <v>6</v>
      </c>
      <c r="H2784" s="93">
        <v>250.16</v>
      </c>
      <c r="I2784" s="88">
        <f>VLOOKUP(D2784,'MHO-Analyse'!$C$2:$D$11,2,TRUE)</f>
        <v>254.6</v>
      </c>
      <c r="J2784" s="88">
        <f t="shared" si="43"/>
        <v>1.1315555555555554</v>
      </c>
    </row>
    <row r="2785" spans="1:10" x14ac:dyDescent="0.2">
      <c r="A2785" s="94">
        <v>9253526</v>
      </c>
      <c r="B2785" s="93" t="s">
        <v>2710</v>
      </c>
      <c r="C2785" s="144">
        <v>16</v>
      </c>
      <c r="D2785" s="93" t="s">
        <v>12</v>
      </c>
      <c r="E2785" s="93" t="s">
        <v>65</v>
      </c>
      <c r="F2785" s="93">
        <v>1.05</v>
      </c>
      <c r="G2785" s="93">
        <v>7.05</v>
      </c>
      <c r="H2785" s="93">
        <v>132.55000000000001</v>
      </c>
      <c r="I2785" s="88">
        <f>VLOOKUP(D2785,'MHO-Analyse'!$C$2:$D$11,2,TRUE)</f>
        <v>254.6</v>
      </c>
      <c r="J2785" s="88">
        <f t="shared" si="43"/>
        <v>1.1315555555555554</v>
      </c>
    </row>
    <row r="2786" spans="1:10" x14ac:dyDescent="0.2">
      <c r="A2786" s="94">
        <v>9253774</v>
      </c>
      <c r="B2786" s="93" t="s">
        <v>2711</v>
      </c>
      <c r="C2786" s="144">
        <v>16</v>
      </c>
      <c r="D2786" s="93" t="s">
        <v>12</v>
      </c>
      <c r="E2786" s="93" t="s">
        <v>32</v>
      </c>
      <c r="F2786" s="93">
        <v>0.37</v>
      </c>
      <c r="G2786" s="93">
        <v>0.71</v>
      </c>
      <c r="H2786" s="93">
        <v>51.63</v>
      </c>
      <c r="I2786" s="88">
        <f>VLOOKUP(D2786,'MHO-Analyse'!$C$2:$D$11,2,TRUE)</f>
        <v>254.6</v>
      </c>
      <c r="J2786" s="88">
        <f t="shared" si="43"/>
        <v>1.1315555555555554</v>
      </c>
    </row>
    <row r="2787" spans="1:10" x14ac:dyDescent="0.2">
      <c r="A2787" s="94">
        <v>9255055</v>
      </c>
      <c r="B2787" s="93" t="s">
        <v>2712</v>
      </c>
      <c r="C2787" s="144">
        <v>16</v>
      </c>
      <c r="D2787" s="93" t="s">
        <v>12</v>
      </c>
      <c r="E2787" s="93" t="s">
        <v>10</v>
      </c>
      <c r="F2787" s="93">
        <v>6.99</v>
      </c>
      <c r="G2787" s="93">
        <v>6.8</v>
      </c>
      <c r="H2787" s="93">
        <v>323.95999999999998</v>
      </c>
      <c r="I2787" s="88">
        <f>VLOOKUP(D2787,'MHO-Analyse'!$C$2:$D$11,2,TRUE)</f>
        <v>254.6</v>
      </c>
      <c r="J2787" s="88">
        <f t="shared" si="43"/>
        <v>1.1315555555555554</v>
      </c>
    </row>
    <row r="2788" spans="1:10" x14ac:dyDescent="0.2">
      <c r="A2788" s="94">
        <v>1010807</v>
      </c>
      <c r="B2788" s="93" t="s">
        <v>2713</v>
      </c>
      <c r="C2788" s="144">
        <v>15</v>
      </c>
      <c r="D2788" s="93" t="s">
        <v>79</v>
      </c>
      <c r="E2788" s="93" t="s">
        <v>65</v>
      </c>
      <c r="F2788" s="93">
        <v>1.53</v>
      </c>
      <c r="G2788" s="93">
        <v>1.52</v>
      </c>
      <c r="H2788" s="93">
        <v>40.409999999999997</v>
      </c>
      <c r="I2788" s="88">
        <f>VLOOKUP(D2788,'MHO-Analyse'!$C$2:$D$11,2,TRUE)</f>
        <v>380</v>
      </c>
      <c r="J2788" s="88">
        <f t="shared" si="43"/>
        <v>1.5833333333333333</v>
      </c>
    </row>
    <row r="2789" spans="1:10" x14ac:dyDescent="0.2">
      <c r="A2789" s="94">
        <v>1210577</v>
      </c>
      <c r="B2789" s="93" t="s">
        <v>2714</v>
      </c>
      <c r="C2789" s="144">
        <v>15</v>
      </c>
      <c r="D2789" s="93" t="s">
        <v>16</v>
      </c>
      <c r="E2789" s="93" t="s">
        <v>59</v>
      </c>
      <c r="F2789" s="93">
        <v>44.35</v>
      </c>
      <c r="G2789" s="93">
        <v>27.04</v>
      </c>
      <c r="H2789" s="93">
        <v>1017.69</v>
      </c>
      <c r="I2789" s="88">
        <f>VLOOKUP(D2789,'MHO-Analyse'!$C$2:$D$11,2,TRUE)</f>
        <v>304</v>
      </c>
      <c r="J2789" s="88">
        <f t="shared" si="43"/>
        <v>1.2666666666666666</v>
      </c>
    </row>
    <row r="2790" spans="1:10" x14ac:dyDescent="0.2">
      <c r="A2790" s="94">
        <v>1212444</v>
      </c>
      <c r="B2790" s="93" t="s">
        <v>2715</v>
      </c>
      <c r="C2790" s="144">
        <v>15</v>
      </c>
      <c r="D2790" s="93" t="s">
        <v>79</v>
      </c>
      <c r="E2790" s="93" t="s">
        <v>65</v>
      </c>
      <c r="F2790" s="93">
        <v>3.95</v>
      </c>
      <c r="G2790" s="93">
        <v>2.2999999999999998</v>
      </c>
      <c r="H2790" s="93">
        <v>78.62</v>
      </c>
      <c r="I2790" s="88">
        <f>VLOOKUP(D2790,'MHO-Analyse'!$C$2:$D$11,2,TRUE)</f>
        <v>380</v>
      </c>
      <c r="J2790" s="88">
        <f t="shared" si="43"/>
        <v>1.5833333333333333</v>
      </c>
    </row>
    <row r="2791" spans="1:10" x14ac:dyDescent="0.2">
      <c r="A2791" s="94">
        <v>1212466</v>
      </c>
      <c r="B2791" s="93" t="s">
        <v>2716</v>
      </c>
      <c r="C2791" s="144">
        <v>15</v>
      </c>
      <c r="D2791" s="93" t="s">
        <v>79</v>
      </c>
      <c r="E2791" s="93" t="s">
        <v>65</v>
      </c>
      <c r="F2791" s="93">
        <v>3.34</v>
      </c>
      <c r="G2791" s="93">
        <v>2.42</v>
      </c>
      <c r="H2791" s="93">
        <v>202.03</v>
      </c>
      <c r="I2791" s="88">
        <f>VLOOKUP(D2791,'MHO-Analyse'!$C$2:$D$11,2,TRUE)</f>
        <v>380</v>
      </c>
      <c r="J2791" s="88">
        <f t="shared" si="43"/>
        <v>1.5833333333333333</v>
      </c>
    </row>
    <row r="2792" spans="1:10" x14ac:dyDescent="0.2">
      <c r="A2792" s="94">
        <v>1214621</v>
      </c>
      <c r="B2792" s="93" t="s">
        <v>2717</v>
      </c>
      <c r="C2792" s="144">
        <v>15</v>
      </c>
      <c r="D2792" s="93" t="s">
        <v>79</v>
      </c>
      <c r="E2792" s="93" t="s">
        <v>65</v>
      </c>
      <c r="F2792" s="93">
        <v>1.3</v>
      </c>
      <c r="G2792" s="93">
        <v>2.8</v>
      </c>
      <c r="H2792" s="93">
        <v>110.31</v>
      </c>
      <c r="I2792" s="88">
        <f>VLOOKUP(D2792,'MHO-Analyse'!$C$2:$D$11,2,TRUE)</f>
        <v>380</v>
      </c>
      <c r="J2792" s="88">
        <f t="shared" si="43"/>
        <v>1.5833333333333333</v>
      </c>
    </row>
    <row r="2793" spans="1:10" x14ac:dyDescent="0.2">
      <c r="A2793" s="94">
        <v>1250584</v>
      </c>
      <c r="B2793" s="93" t="s">
        <v>1740</v>
      </c>
      <c r="C2793" s="144">
        <v>15</v>
      </c>
      <c r="D2793" s="93" t="s">
        <v>79</v>
      </c>
      <c r="E2793" s="93" t="s">
        <v>65</v>
      </c>
      <c r="F2793" s="93">
        <v>0.28000000000000003</v>
      </c>
      <c r="G2793" s="93">
        <v>1.36</v>
      </c>
      <c r="H2793" s="93">
        <v>37.26</v>
      </c>
      <c r="I2793" s="88">
        <f>VLOOKUP(D2793,'MHO-Analyse'!$C$2:$D$11,2,TRUE)</f>
        <v>380</v>
      </c>
      <c r="J2793" s="88">
        <f t="shared" si="43"/>
        <v>1.5833333333333333</v>
      </c>
    </row>
    <row r="2794" spans="1:10" x14ac:dyDescent="0.2">
      <c r="A2794" s="94">
        <v>1256054</v>
      </c>
      <c r="B2794" s="93" t="s">
        <v>2718</v>
      </c>
      <c r="C2794" s="144">
        <v>15</v>
      </c>
      <c r="D2794" s="93" t="s">
        <v>79</v>
      </c>
      <c r="E2794" s="93" t="s">
        <v>65</v>
      </c>
      <c r="F2794" s="93">
        <v>1.1000000000000001</v>
      </c>
      <c r="G2794" s="93">
        <v>5.62</v>
      </c>
      <c r="H2794" s="93">
        <v>172.43</v>
      </c>
      <c r="I2794" s="88">
        <f>VLOOKUP(D2794,'MHO-Analyse'!$C$2:$D$11,2,TRUE)</f>
        <v>380</v>
      </c>
      <c r="J2794" s="88">
        <f t="shared" si="43"/>
        <v>1.5833333333333333</v>
      </c>
    </row>
    <row r="2795" spans="1:10" x14ac:dyDescent="0.2">
      <c r="A2795" s="94">
        <v>1257549</v>
      </c>
      <c r="B2795" s="93" t="s">
        <v>2719</v>
      </c>
      <c r="C2795" s="144">
        <v>15</v>
      </c>
      <c r="D2795" s="93" t="s">
        <v>79</v>
      </c>
      <c r="E2795" s="93" t="s">
        <v>65</v>
      </c>
      <c r="F2795" s="93">
        <v>0.3</v>
      </c>
      <c r="G2795" s="93">
        <v>2.1</v>
      </c>
      <c r="H2795" s="93">
        <v>42.95</v>
      </c>
      <c r="I2795" s="88">
        <f>VLOOKUP(D2795,'MHO-Analyse'!$C$2:$D$11,2,TRUE)</f>
        <v>380</v>
      </c>
      <c r="J2795" s="88">
        <f t="shared" si="43"/>
        <v>1.5833333333333333</v>
      </c>
    </row>
    <row r="2796" spans="1:10" x14ac:dyDescent="0.2">
      <c r="A2796" s="94">
        <v>1257899</v>
      </c>
      <c r="B2796" s="93" t="s">
        <v>2720</v>
      </c>
      <c r="C2796" s="144">
        <v>15</v>
      </c>
      <c r="D2796" s="93" t="s">
        <v>16</v>
      </c>
      <c r="E2796" s="93" t="s">
        <v>65</v>
      </c>
      <c r="F2796" s="93">
        <v>6.01</v>
      </c>
      <c r="G2796" s="93">
        <v>39.979999999999997</v>
      </c>
      <c r="H2796" s="93">
        <v>743.25</v>
      </c>
      <c r="I2796" s="88">
        <f>VLOOKUP(D2796,'MHO-Analyse'!$C$2:$D$11,2,TRUE)</f>
        <v>304</v>
      </c>
      <c r="J2796" s="88">
        <f t="shared" si="43"/>
        <v>1.2666666666666666</v>
      </c>
    </row>
    <row r="2797" spans="1:10" x14ac:dyDescent="0.2">
      <c r="A2797" s="94">
        <v>2042246</v>
      </c>
      <c r="B2797" s="93" t="s">
        <v>2721</v>
      </c>
      <c r="C2797" s="144">
        <v>15</v>
      </c>
      <c r="D2797" s="93" t="s">
        <v>16</v>
      </c>
      <c r="E2797" s="93" t="s">
        <v>65</v>
      </c>
      <c r="F2797" s="93">
        <v>63.14</v>
      </c>
      <c r="G2797" s="93">
        <v>38</v>
      </c>
      <c r="H2797" s="93">
        <v>2144.62</v>
      </c>
      <c r="I2797" s="88">
        <f>VLOOKUP(D2797,'MHO-Analyse'!$C$2:$D$11,2,TRUE)</f>
        <v>304</v>
      </c>
      <c r="J2797" s="88">
        <f t="shared" si="43"/>
        <v>1.2666666666666666</v>
      </c>
    </row>
    <row r="2798" spans="1:10" x14ac:dyDescent="0.2">
      <c r="A2798" s="94">
        <v>2042413</v>
      </c>
      <c r="B2798" s="93" t="s">
        <v>2722</v>
      </c>
      <c r="C2798" s="144">
        <v>15</v>
      </c>
      <c r="D2798" s="93" t="s">
        <v>16</v>
      </c>
      <c r="E2798" s="93" t="s">
        <v>65</v>
      </c>
      <c r="F2798" s="93">
        <v>57.76</v>
      </c>
      <c r="G2798" s="93">
        <v>28</v>
      </c>
      <c r="H2798" s="93">
        <v>2044.27</v>
      </c>
      <c r="I2798" s="88">
        <f>VLOOKUP(D2798,'MHO-Analyse'!$C$2:$D$11,2,TRUE)</f>
        <v>304</v>
      </c>
      <c r="J2798" s="88">
        <f t="shared" si="43"/>
        <v>1.2666666666666666</v>
      </c>
    </row>
    <row r="2799" spans="1:10" x14ac:dyDescent="0.2">
      <c r="A2799" s="94">
        <v>2043215</v>
      </c>
      <c r="B2799" s="93" t="s">
        <v>2723</v>
      </c>
      <c r="C2799" s="144">
        <v>15</v>
      </c>
      <c r="D2799" s="93" t="s">
        <v>16</v>
      </c>
      <c r="E2799" s="93" t="s">
        <v>65</v>
      </c>
      <c r="F2799" s="93">
        <v>69.599999999999994</v>
      </c>
      <c r="G2799" s="93">
        <v>35</v>
      </c>
      <c r="H2799" s="93">
        <v>2378.27</v>
      </c>
      <c r="I2799" s="88">
        <f>VLOOKUP(D2799,'MHO-Analyse'!$C$2:$D$11,2,TRUE)</f>
        <v>304</v>
      </c>
      <c r="J2799" s="88">
        <f t="shared" si="43"/>
        <v>1.2666666666666666</v>
      </c>
    </row>
    <row r="2800" spans="1:10" x14ac:dyDescent="0.2">
      <c r="A2800" s="94">
        <v>2066009</v>
      </c>
      <c r="B2800" s="93" t="s">
        <v>2724</v>
      </c>
      <c r="C2800" s="144">
        <v>15</v>
      </c>
      <c r="D2800" s="93" t="s">
        <v>16</v>
      </c>
      <c r="E2800" s="93" t="s">
        <v>65</v>
      </c>
      <c r="F2800" s="93">
        <v>19.04</v>
      </c>
      <c r="G2800" s="93">
        <v>20.72</v>
      </c>
      <c r="H2800" s="93">
        <v>1841.38</v>
      </c>
      <c r="I2800" s="88">
        <f>VLOOKUP(D2800,'MHO-Analyse'!$C$2:$D$11,2,TRUE)</f>
        <v>304</v>
      </c>
      <c r="J2800" s="88">
        <f t="shared" si="43"/>
        <v>1.2666666666666666</v>
      </c>
    </row>
    <row r="2801" spans="1:10" x14ac:dyDescent="0.2">
      <c r="A2801" s="94">
        <v>2207277</v>
      </c>
      <c r="B2801" s="93" t="s">
        <v>2725</v>
      </c>
      <c r="C2801" s="144">
        <v>15</v>
      </c>
      <c r="D2801" s="93" t="s">
        <v>41</v>
      </c>
      <c r="E2801" s="93" t="s">
        <v>65</v>
      </c>
      <c r="F2801" s="93">
        <v>1.25</v>
      </c>
      <c r="G2801" s="93">
        <v>0.3</v>
      </c>
      <c r="H2801" s="93">
        <v>206.1</v>
      </c>
      <c r="I2801" s="88">
        <f>VLOOKUP(D2801,'MHO-Analyse'!$C$2:$D$11,2,TRUE)</f>
        <v>205.2</v>
      </c>
      <c r="J2801" s="88">
        <f t="shared" si="43"/>
        <v>0.85499999999999998</v>
      </c>
    </row>
    <row r="2802" spans="1:10" x14ac:dyDescent="0.2">
      <c r="A2802" s="94">
        <v>2368303</v>
      </c>
      <c r="B2802" s="93" t="s">
        <v>2726</v>
      </c>
      <c r="C2802" s="144">
        <v>15</v>
      </c>
      <c r="D2802" s="93" t="s">
        <v>16</v>
      </c>
      <c r="E2802" s="93" t="s">
        <v>65</v>
      </c>
      <c r="F2802" s="93">
        <v>6.47</v>
      </c>
      <c r="G2802" s="93">
        <v>7.16</v>
      </c>
      <c r="H2802" s="93">
        <v>856.97</v>
      </c>
      <c r="I2802" s="88">
        <f>VLOOKUP(D2802,'MHO-Analyse'!$C$2:$D$11,2,TRUE)</f>
        <v>304</v>
      </c>
      <c r="J2802" s="88">
        <f t="shared" si="43"/>
        <v>1.2666666666666666</v>
      </c>
    </row>
    <row r="2803" spans="1:10" x14ac:dyDescent="0.2">
      <c r="A2803" s="94">
        <v>2368305</v>
      </c>
      <c r="B2803" s="93" t="s">
        <v>2727</v>
      </c>
      <c r="C2803" s="144">
        <v>15</v>
      </c>
      <c r="D2803" s="93" t="s">
        <v>16</v>
      </c>
      <c r="E2803" s="93" t="s">
        <v>65</v>
      </c>
      <c r="F2803" s="93">
        <v>10.69</v>
      </c>
      <c r="G2803" s="93">
        <v>11.84</v>
      </c>
      <c r="H2803" s="93">
        <v>1144.0899999999999</v>
      </c>
      <c r="I2803" s="88">
        <f>VLOOKUP(D2803,'MHO-Analyse'!$C$2:$D$11,2,TRUE)</f>
        <v>304</v>
      </c>
      <c r="J2803" s="88">
        <f t="shared" si="43"/>
        <v>1.2666666666666666</v>
      </c>
    </row>
    <row r="2804" spans="1:10" x14ac:dyDescent="0.2">
      <c r="A2804" s="94">
        <v>3025755</v>
      </c>
      <c r="B2804" s="93" t="s">
        <v>2728</v>
      </c>
      <c r="C2804" s="144">
        <v>15</v>
      </c>
      <c r="D2804" s="93" t="s">
        <v>41</v>
      </c>
      <c r="E2804" s="93" t="s">
        <v>65</v>
      </c>
      <c r="F2804" s="93">
        <v>1.82</v>
      </c>
      <c r="G2804" s="93">
        <v>0.26</v>
      </c>
      <c r="H2804" s="93">
        <v>27.47</v>
      </c>
      <c r="I2804" s="88">
        <f>VLOOKUP(D2804,'MHO-Analyse'!$C$2:$D$11,2,TRUE)</f>
        <v>205.2</v>
      </c>
      <c r="J2804" s="88">
        <f t="shared" si="43"/>
        <v>0.85499999999999998</v>
      </c>
    </row>
    <row r="2805" spans="1:10" x14ac:dyDescent="0.2">
      <c r="A2805" s="94">
        <v>3419032</v>
      </c>
      <c r="B2805" s="93" t="s">
        <v>2729</v>
      </c>
      <c r="C2805" s="144">
        <v>15</v>
      </c>
      <c r="D2805" s="93" t="s">
        <v>16</v>
      </c>
      <c r="E2805" s="93" t="s">
        <v>65</v>
      </c>
      <c r="F2805" s="93">
        <v>4.92</v>
      </c>
      <c r="G2805" s="93">
        <v>4.58</v>
      </c>
      <c r="H2805" s="93">
        <v>335.35</v>
      </c>
      <c r="I2805" s="88">
        <f>VLOOKUP(D2805,'MHO-Analyse'!$C$2:$D$11,2,TRUE)</f>
        <v>304</v>
      </c>
      <c r="J2805" s="88">
        <f t="shared" si="43"/>
        <v>1.2666666666666666</v>
      </c>
    </row>
    <row r="2806" spans="1:10" x14ac:dyDescent="0.2">
      <c r="A2806" s="94">
        <v>3419822</v>
      </c>
      <c r="B2806" s="93" t="s">
        <v>2730</v>
      </c>
      <c r="C2806" s="144">
        <v>15</v>
      </c>
      <c r="D2806" s="93" t="s">
        <v>16</v>
      </c>
      <c r="E2806" s="93" t="s">
        <v>65</v>
      </c>
      <c r="F2806" s="93">
        <v>27</v>
      </c>
      <c r="G2806" s="93">
        <v>15</v>
      </c>
      <c r="H2806" s="93">
        <v>0</v>
      </c>
      <c r="I2806" s="88">
        <f>VLOOKUP(D2806,'MHO-Analyse'!$C$2:$D$11,2,TRUE)</f>
        <v>304</v>
      </c>
      <c r="J2806" s="88">
        <f t="shared" si="43"/>
        <v>1.2666666666666666</v>
      </c>
    </row>
    <row r="2807" spans="1:10" x14ac:dyDescent="0.2">
      <c r="A2807" s="94">
        <v>3484227</v>
      </c>
      <c r="B2807" s="93" t="s">
        <v>2731</v>
      </c>
      <c r="C2807" s="144">
        <v>15</v>
      </c>
      <c r="D2807" s="93" t="s">
        <v>16</v>
      </c>
      <c r="E2807" s="93" t="s">
        <v>59</v>
      </c>
      <c r="F2807" s="93">
        <v>62.21</v>
      </c>
      <c r="G2807" s="93">
        <v>4.5</v>
      </c>
      <c r="H2807" s="93">
        <v>341.88</v>
      </c>
      <c r="I2807" s="88">
        <f>VLOOKUP(D2807,'MHO-Analyse'!$C$2:$D$11,2,TRUE)</f>
        <v>304</v>
      </c>
      <c r="J2807" s="88">
        <f t="shared" si="43"/>
        <v>1.2666666666666666</v>
      </c>
    </row>
    <row r="2808" spans="1:10" x14ac:dyDescent="0.2">
      <c r="A2808" s="94">
        <v>3535652</v>
      </c>
      <c r="B2808" s="93" t="s">
        <v>2732</v>
      </c>
      <c r="C2808" s="144">
        <v>15</v>
      </c>
      <c r="D2808" s="93" t="s">
        <v>79</v>
      </c>
      <c r="E2808" s="93" t="s">
        <v>32</v>
      </c>
      <c r="F2808" s="93">
        <v>3.33</v>
      </c>
      <c r="G2808" s="93">
        <v>2.35</v>
      </c>
      <c r="H2808" s="93">
        <v>361.75</v>
      </c>
      <c r="I2808" s="88">
        <f>VLOOKUP(D2808,'MHO-Analyse'!$C$2:$D$11,2,TRUE)</f>
        <v>380</v>
      </c>
      <c r="J2808" s="88">
        <f t="shared" si="43"/>
        <v>1.5833333333333333</v>
      </c>
    </row>
    <row r="2809" spans="1:10" x14ac:dyDescent="0.2">
      <c r="A2809" s="94">
        <v>5520922</v>
      </c>
      <c r="B2809" s="93" t="s">
        <v>2733</v>
      </c>
      <c r="C2809" s="144">
        <v>15</v>
      </c>
      <c r="D2809" s="93" t="s">
        <v>79</v>
      </c>
      <c r="E2809" s="93" t="s">
        <v>32</v>
      </c>
      <c r="F2809" s="93">
        <v>2.83</v>
      </c>
      <c r="G2809" s="93">
        <v>6.5</v>
      </c>
      <c r="H2809" s="93">
        <v>3286.36</v>
      </c>
      <c r="I2809" s="88">
        <f>VLOOKUP(D2809,'MHO-Analyse'!$C$2:$D$11,2,TRUE)</f>
        <v>380</v>
      </c>
      <c r="J2809" s="88">
        <f t="shared" si="43"/>
        <v>1.5833333333333333</v>
      </c>
    </row>
    <row r="2810" spans="1:10" x14ac:dyDescent="0.2">
      <c r="A2810" s="94">
        <v>5525857</v>
      </c>
      <c r="B2810" s="93" t="s">
        <v>2734</v>
      </c>
      <c r="C2810" s="144">
        <v>15</v>
      </c>
      <c r="D2810" s="93" t="s">
        <v>16</v>
      </c>
      <c r="E2810" s="93" t="s">
        <v>2243</v>
      </c>
      <c r="F2810" s="93">
        <v>2.4</v>
      </c>
      <c r="G2810" s="93">
        <v>5.5</v>
      </c>
      <c r="H2810" s="93">
        <v>334.97</v>
      </c>
      <c r="I2810" s="88">
        <f>VLOOKUP(D2810,'MHO-Analyse'!$C$2:$D$11,2,TRUE)</f>
        <v>304</v>
      </c>
      <c r="J2810" s="88">
        <f t="shared" si="43"/>
        <v>1.2666666666666666</v>
      </c>
    </row>
    <row r="2811" spans="1:10" x14ac:dyDescent="0.2">
      <c r="A2811" s="94">
        <v>5527741</v>
      </c>
      <c r="B2811" s="93" t="s">
        <v>2034</v>
      </c>
      <c r="C2811" s="144">
        <v>15</v>
      </c>
      <c r="D2811" s="93" t="s">
        <v>79</v>
      </c>
      <c r="E2811" s="93" t="s">
        <v>65</v>
      </c>
      <c r="F2811" s="93">
        <v>0.93</v>
      </c>
      <c r="G2811" s="93">
        <v>5.5</v>
      </c>
      <c r="H2811" s="93">
        <v>500.26</v>
      </c>
      <c r="I2811" s="88">
        <f>VLOOKUP(D2811,'MHO-Analyse'!$C$2:$D$11,2,TRUE)</f>
        <v>380</v>
      </c>
      <c r="J2811" s="88">
        <f t="shared" si="43"/>
        <v>1.5833333333333333</v>
      </c>
    </row>
    <row r="2812" spans="1:10" x14ac:dyDescent="0.2">
      <c r="A2812" s="94">
        <v>5551513</v>
      </c>
      <c r="B2812" s="93" t="s">
        <v>1990</v>
      </c>
      <c r="C2812" s="144">
        <v>15</v>
      </c>
      <c r="D2812" s="93" t="s">
        <v>79</v>
      </c>
      <c r="E2812" s="93" t="s">
        <v>59</v>
      </c>
      <c r="F2812" s="93">
        <v>0.84</v>
      </c>
      <c r="G2812" s="93">
        <v>4.7</v>
      </c>
      <c r="H2812" s="93">
        <v>2568.71</v>
      </c>
      <c r="I2812" s="88">
        <f>VLOOKUP(D2812,'MHO-Analyse'!$C$2:$D$11,2,TRUE)</f>
        <v>380</v>
      </c>
      <c r="J2812" s="88">
        <f t="shared" si="43"/>
        <v>1.5833333333333333</v>
      </c>
    </row>
    <row r="2813" spans="1:10" x14ac:dyDescent="0.2">
      <c r="A2813" s="94">
        <v>5600234</v>
      </c>
      <c r="B2813" s="93" t="s">
        <v>2508</v>
      </c>
      <c r="C2813" s="144">
        <v>15</v>
      </c>
      <c r="D2813" s="93" t="s">
        <v>79</v>
      </c>
      <c r="E2813" s="93" t="s">
        <v>65</v>
      </c>
      <c r="F2813" s="93">
        <v>3.2</v>
      </c>
      <c r="G2813" s="93">
        <v>5.3</v>
      </c>
      <c r="H2813" s="93">
        <v>712.84</v>
      </c>
      <c r="I2813" s="88">
        <f>VLOOKUP(D2813,'MHO-Analyse'!$C$2:$D$11,2,TRUE)</f>
        <v>380</v>
      </c>
      <c r="J2813" s="88">
        <f t="shared" si="43"/>
        <v>1.5833333333333333</v>
      </c>
    </row>
    <row r="2814" spans="1:10" x14ac:dyDescent="0.2">
      <c r="A2814" s="94">
        <v>5802003</v>
      </c>
      <c r="B2814" s="93" t="s">
        <v>2735</v>
      </c>
      <c r="C2814" s="144">
        <v>15</v>
      </c>
      <c r="D2814" s="93" t="s">
        <v>79</v>
      </c>
      <c r="E2814" s="93" t="s">
        <v>65</v>
      </c>
      <c r="F2814" s="93">
        <v>0.74</v>
      </c>
      <c r="G2814" s="93">
        <v>2</v>
      </c>
      <c r="H2814" s="93">
        <v>378.61</v>
      </c>
      <c r="I2814" s="88">
        <f>VLOOKUP(D2814,'MHO-Analyse'!$C$2:$D$11,2,TRUE)</f>
        <v>380</v>
      </c>
      <c r="J2814" s="88">
        <f t="shared" si="43"/>
        <v>1.5833333333333333</v>
      </c>
    </row>
    <row r="2815" spans="1:10" x14ac:dyDescent="0.2">
      <c r="A2815" s="94">
        <v>5807013</v>
      </c>
      <c r="B2815" s="93" t="s">
        <v>2736</v>
      </c>
      <c r="C2815" s="144">
        <v>15</v>
      </c>
      <c r="D2815" s="93" t="s">
        <v>79</v>
      </c>
      <c r="E2815" s="93" t="s">
        <v>2243</v>
      </c>
      <c r="F2815" s="93">
        <v>0.36</v>
      </c>
      <c r="G2815" s="93">
        <v>0.66</v>
      </c>
      <c r="H2815" s="93">
        <v>531.97</v>
      </c>
      <c r="I2815" s="88">
        <f>VLOOKUP(D2815,'MHO-Analyse'!$C$2:$D$11,2,TRUE)</f>
        <v>380</v>
      </c>
      <c r="J2815" s="88">
        <f t="shared" si="43"/>
        <v>1.5833333333333333</v>
      </c>
    </row>
    <row r="2816" spans="1:10" x14ac:dyDescent="0.2">
      <c r="A2816" s="94">
        <v>6000061</v>
      </c>
      <c r="B2816" s="93" t="s">
        <v>2737</v>
      </c>
      <c r="C2816" s="144">
        <v>15</v>
      </c>
      <c r="D2816" s="93" t="s">
        <v>20</v>
      </c>
      <c r="E2816" s="93" t="s">
        <v>65</v>
      </c>
      <c r="F2816" s="93">
        <v>113</v>
      </c>
      <c r="G2816" s="93">
        <v>19.600000000000001</v>
      </c>
      <c r="H2816" s="93">
        <v>2020.87</v>
      </c>
      <c r="I2816" s="88">
        <f>VLOOKUP(D2816,'MHO-Analyse'!$C$2:$D$11,2,TRUE)</f>
        <v>190</v>
      </c>
      <c r="J2816" s="88">
        <f t="shared" si="43"/>
        <v>0.79166666666666663</v>
      </c>
    </row>
    <row r="2817" spans="1:10" x14ac:dyDescent="0.2">
      <c r="A2817" s="94">
        <v>8362313</v>
      </c>
      <c r="B2817" s="93" t="s">
        <v>2738</v>
      </c>
      <c r="C2817" s="144">
        <v>15</v>
      </c>
      <c r="D2817" s="93" t="s">
        <v>20</v>
      </c>
      <c r="E2817" s="93" t="s">
        <v>59</v>
      </c>
      <c r="F2817" s="93">
        <v>1.88</v>
      </c>
      <c r="G2817" s="93">
        <v>0.28000000000000003</v>
      </c>
      <c r="H2817" s="93">
        <v>46.74</v>
      </c>
      <c r="I2817" s="88">
        <f>VLOOKUP(D2817,'MHO-Analyse'!$C$2:$D$11,2,TRUE)</f>
        <v>190</v>
      </c>
      <c r="J2817" s="88">
        <f t="shared" si="43"/>
        <v>0.79166666666666663</v>
      </c>
    </row>
    <row r="2818" spans="1:10" x14ac:dyDescent="0.2">
      <c r="A2818" s="94">
        <v>8370253</v>
      </c>
      <c r="B2818" s="93" t="s">
        <v>2739</v>
      </c>
      <c r="C2818" s="144">
        <v>15</v>
      </c>
      <c r="D2818" s="93" t="s">
        <v>20</v>
      </c>
      <c r="E2818" s="93" t="s">
        <v>65</v>
      </c>
      <c r="F2818" s="93">
        <v>6.36</v>
      </c>
      <c r="G2818" s="93">
        <v>0.66</v>
      </c>
      <c r="H2818" s="93">
        <v>42.99</v>
      </c>
      <c r="I2818" s="88">
        <f>VLOOKUP(D2818,'MHO-Analyse'!$C$2:$D$11,2,TRUE)</f>
        <v>190</v>
      </c>
      <c r="J2818" s="88">
        <f t="shared" ref="J2818:J2881" si="44">(C2818*I2818)/3600</f>
        <v>0.79166666666666663</v>
      </c>
    </row>
    <row r="2819" spans="1:10" x14ac:dyDescent="0.2">
      <c r="A2819" s="94">
        <v>8411555</v>
      </c>
      <c r="B2819" s="93" t="s">
        <v>2740</v>
      </c>
      <c r="C2819" s="144">
        <v>15</v>
      </c>
      <c r="D2819" s="93" t="s">
        <v>16</v>
      </c>
      <c r="E2819" s="93" t="s">
        <v>59</v>
      </c>
      <c r="F2819" s="93">
        <v>9.1300000000000008</v>
      </c>
      <c r="G2819" s="93">
        <v>11</v>
      </c>
      <c r="H2819" s="93">
        <v>4216.71</v>
      </c>
      <c r="I2819" s="88">
        <f>VLOOKUP(D2819,'MHO-Analyse'!$C$2:$D$11,2,TRUE)</f>
        <v>304</v>
      </c>
      <c r="J2819" s="88">
        <f t="shared" si="44"/>
        <v>1.2666666666666666</v>
      </c>
    </row>
    <row r="2820" spans="1:10" x14ac:dyDescent="0.2">
      <c r="A2820" s="94">
        <v>8411561</v>
      </c>
      <c r="B2820" s="93" t="s">
        <v>2741</v>
      </c>
      <c r="C2820" s="144">
        <v>15</v>
      </c>
      <c r="D2820" s="93" t="s">
        <v>16</v>
      </c>
      <c r="E2820" s="93" t="s">
        <v>59</v>
      </c>
      <c r="F2820" s="93">
        <v>19.600000000000001</v>
      </c>
      <c r="G2820" s="93">
        <v>27.2</v>
      </c>
      <c r="H2820" s="93">
        <v>7712.96</v>
      </c>
      <c r="I2820" s="88">
        <f>VLOOKUP(D2820,'MHO-Analyse'!$C$2:$D$11,2,TRUE)</f>
        <v>304</v>
      </c>
      <c r="J2820" s="88">
        <f t="shared" si="44"/>
        <v>1.2666666666666666</v>
      </c>
    </row>
    <row r="2821" spans="1:10" x14ac:dyDescent="0.2">
      <c r="A2821" s="94">
        <v>9005741</v>
      </c>
      <c r="B2821" s="93" t="s">
        <v>2742</v>
      </c>
      <c r="C2821" s="144">
        <v>15</v>
      </c>
      <c r="D2821" s="93" t="s">
        <v>16</v>
      </c>
      <c r="E2821" s="93" t="s">
        <v>59</v>
      </c>
      <c r="F2821" s="93">
        <v>400.4</v>
      </c>
      <c r="G2821" s="93">
        <v>17.8</v>
      </c>
      <c r="H2821" s="93">
        <v>4039.36</v>
      </c>
      <c r="I2821" s="88">
        <f>VLOOKUP(D2821,'MHO-Analyse'!$C$2:$D$11,2,TRUE)</f>
        <v>304</v>
      </c>
      <c r="J2821" s="88">
        <f t="shared" si="44"/>
        <v>1.2666666666666666</v>
      </c>
    </row>
    <row r="2822" spans="1:10" x14ac:dyDescent="0.2">
      <c r="A2822" s="94">
        <v>9722764</v>
      </c>
      <c r="B2822" s="93" t="s">
        <v>2743</v>
      </c>
      <c r="C2822" s="144">
        <v>15</v>
      </c>
      <c r="D2822" s="93" t="s">
        <v>16</v>
      </c>
      <c r="E2822" s="93" t="s">
        <v>59</v>
      </c>
      <c r="F2822" s="93">
        <v>1</v>
      </c>
      <c r="G2822" s="93">
        <v>1.5</v>
      </c>
      <c r="H2822" s="93">
        <v>1339.55</v>
      </c>
      <c r="I2822" s="88">
        <f>VLOOKUP(D2822,'MHO-Analyse'!$C$2:$D$11,2,TRUE)</f>
        <v>304</v>
      </c>
      <c r="J2822" s="88">
        <f t="shared" si="44"/>
        <v>1.2666666666666666</v>
      </c>
    </row>
    <row r="2823" spans="1:10" x14ac:dyDescent="0.2">
      <c r="A2823" s="94">
        <v>9846334</v>
      </c>
      <c r="B2823" s="93" t="s">
        <v>2744</v>
      </c>
      <c r="C2823" s="144">
        <v>15</v>
      </c>
      <c r="D2823" s="93" t="s">
        <v>16</v>
      </c>
      <c r="E2823" s="93" t="s">
        <v>59</v>
      </c>
      <c r="F2823" s="93">
        <v>221.58</v>
      </c>
      <c r="G2823" s="93">
        <v>22.4</v>
      </c>
      <c r="H2823" s="93">
        <v>2810.47</v>
      </c>
      <c r="I2823" s="88">
        <f>VLOOKUP(D2823,'MHO-Analyse'!$C$2:$D$11,2,TRUE)</f>
        <v>304</v>
      </c>
      <c r="J2823" s="88">
        <f t="shared" si="44"/>
        <v>1.2666666666666666</v>
      </c>
    </row>
    <row r="2824" spans="1:10" x14ac:dyDescent="0.2">
      <c r="A2824" s="94">
        <v>1065156</v>
      </c>
      <c r="B2824" s="93" t="s">
        <v>2745</v>
      </c>
      <c r="C2824" s="144">
        <v>14</v>
      </c>
      <c r="D2824" s="93" t="s">
        <v>79</v>
      </c>
      <c r="E2824" s="93" t="s">
        <v>65</v>
      </c>
      <c r="F2824" s="93">
        <v>0.69</v>
      </c>
      <c r="G2824" s="93">
        <v>0.52</v>
      </c>
      <c r="H2824" s="93">
        <v>89.16</v>
      </c>
      <c r="I2824" s="88">
        <f>VLOOKUP(D2824,'MHO-Analyse'!$C$2:$D$11,2,TRUE)</f>
        <v>380</v>
      </c>
      <c r="J2824" s="88">
        <f t="shared" si="44"/>
        <v>1.4777777777777779</v>
      </c>
    </row>
    <row r="2825" spans="1:10" x14ac:dyDescent="0.2">
      <c r="A2825" s="94">
        <v>1065832</v>
      </c>
      <c r="B2825" s="93" t="s">
        <v>2746</v>
      </c>
      <c r="C2825" s="144">
        <v>14</v>
      </c>
      <c r="D2825" s="93" t="s">
        <v>79</v>
      </c>
      <c r="E2825" s="93" t="s">
        <v>65</v>
      </c>
      <c r="F2825" s="93">
        <v>0.59</v>
      </c>
      <c r="G2825" s="93">
        <v>0.8</v>
      </c>
      <c r="H2825" s="93">
        <v>131.52000000000001</v>
      </c>
      <c r="I2825" s="88">
        <f>VLOOKUP(D2825,'MHO-Analyse'!$C$2:$D$11,2,TRUE)</f>
        <v>380</v>
      </c>
      <c r="J2825" s="88">
        <f t="shared" si="44"/>
        <v>1.4777777777777779</v>
      </c>
    </row>
    <row r="2826" spans="1:10" x14ac:dyDescent="0.2">
      <c r="A2826" s="94">
        <v>1066194</v>
      </c>
      <c r="B2826" s="93" t="s">
        <v>2747</v>
      </c>
      <c r="C2826" s="144">
        <v>14</v>
      </c>
      <c r="D2826" s="93" t="s">
        <v>79</v>
      </c>
      <c r="E2826" s="93" t="s">
        <v>59</v>
      </c>
      <c r="F2826" s="93">
        <v>0.6</v>
      </c>
      <c r="G2826" s="93">
        <v>0.8</v>
      </c>
      <c r="H2826" s="93">
        <v>178.31</v>
      </c>
      <c r="I2826" s="88">
        <f>VLOOKUP(D2826,'MHO-Analyse'!$C$2:$D$11,2,TRUE)</f>
        <v>380</v>
      </c>
      <c r="J2826" s="88">
        <f t="shared" si="44"/>
        <v>1.4777777777777779</v>
      </c>
    </row>
    <row r="2827" spans="1:10" x14ac:dyDescent="0.2">
      <c r="A2827" s="94">
        <v>1150355</v>
      </c>
      <c r="B2827" s="93" t="s">
        <v>2748</v>
      </c>
      <c r="C2827" s="144">
        <v>14</v>
      </c>
      <c r="D2827" s="93" t="s">
        <v>16</v>
      </c>
      <c r="E2827" s="93" t="s">
        <v>65</v>
      </c>
      <c r="F2827" s="93">
        <v>6.53</v>
      </c>
      <c r="G2827" s="93">
        <v>5.92</v>
      </c>
      <c r="H2827" s="93">
        <v>97.67</v>
      </c>
      <c r="I2827" s="88">
        <f>VLOOKUP(D2827,'MHO-Analyse'!$C$2:$D$11,2,TRUE)</f>
        <v>304</v>
      </c>
      <c r="J2827" s="88">
        <f t="shared" si="44"/>
        <v>1.1822222222222223</v>
      </c>
    </row>
    <row r="2828" spans="1:10" x14ac:dyDescent="0.2">
      <c r="A2828" s="94">
        <v>1153755</v>
      </c>
      <c r="B2828" s="93" t="s">
        <v>2749</v>
      </c>
      <c r="C2828" s="144">
        <v>14</v>
      </c>
      <c r="D2828" s="93" t="s">
        <v>79</v>
      </c>
      <c r="E2828" s="93" t="s">
        <v>65</v>
      </c>
      <c r="F2828" s="93">
        <v>5.18</v>
      </c>
      <c r="G2828" s="93">
        <v>2.62</v>
      </c>
      <c r="H2828" s="93">
        <v>85.28</v>
      </c>
      <c r="I2828" s="88">
        <f>VLOOKUP(D2828,'MHO-Analyse'!$C$2:$D$11,2,TRUE)</f>
        <v>380</v>
      </c>
      <c r="J2828" s="88">
        <f t="shared" si="44"/>
        <v>1.4777777777777779</v>
      </c>
    </row>
    <row r="2829" spans="1:10" x14ac:dyDescent="0.2">
      <c r="A2829" s="94">
        <v>1153788</v>
      </c>
      <c r="B2829" s="93" t="s">
        <v>2750</v>
      </c>
      <c r="C2829" s="144">
        <v>14</v>
      </c>
      <c r="D2829" s="93" t="s">
        <v>9</v>
      </c>
      <c r="E2829" s="93" t="s">
        <v>65</v>
      </c>
      <c r="F2829" s="93">
        <v>11.76</v>
      </c>
      <c r="G2829" s="93">
        <v>4.82</v>
      </c>
      <c r="H2829" s="93">
        <v>152.80000000000001</v>
      </c>
      <c r="I2829" s="88">
        <f>VLOOKUP(D2829,'MHO-Analyse'!$C$2:$D$11,2,TRUE)</f>
        <v>380</v>
      </c>
      <c r="J2829" s="88">
        <f t="shared" si="44"/>
        <v>1.4777777777777779</v>
      </c>
    </row>
    <row r="2830" spans="1:10" x14ac:dyDescent="0.2">
      <c r="A2830" s="94">
        <v>1210015</v>
      </c>
      <c r="B2830" s="93" t="s">
        <v>2751</v>
      </c>
      <c r="C2830" s="144">
        <v>14</v>
      </c>
      <c r="D2830" s="93" t="s">
        <v>79</v>
      </c>
      <c r="E2830" s="93" t="s">
        <v>65</v>
      </c>
      <c r="F2830" s="93">
        <v>0.49</v>
      </c>
      <c r="G2830" s="93">
        <v>0.86</v>
      </c>
      <c r="H2830" s="93">
        <v>94.52</v>
      </c>
      <c r="I2830" s="88">
        <f>VLOOKUP(D2830,'MHO-Analyse'!$C$2:$D$11,2,TRUE)</f>
        <v>380</v>
      </c>
      <c r="J2830" s="88">
        <f t="shared" si="44"/>
        <v>1.4777777777777779</v>
      </c>
    </row>
    <row r="2831" spans="1:10" x14ac:dyDescent="0.2">
      <c r="A2831" s="94">
        <v>1210041</v>
      </c>
      <c r="B2831" s="93" t="s">
        <v>2752</v>
      </c>
      <c r="C2831" s="144">
        <v>14</v>
      </c>
      <c r="D2831" s="93" t="s">
        <v>79</v>
      </c>
      <c r="E2831" s="93" t="s">
        <v>65</v>
      </c>
      <c r="F2831" s="93">
        <v>4.49</v>
      </c>
      <c r="G2831" s="93">
        <v>5.6</v>
      </c>
      <c r="H2831" s="93">
        <v>173.68</v>
      </c>
      <c r="I2831" s="88">
        <f>VLOOKUP(D2831,'MHO-Analyse'!$C$2:$D$11,2,TRUE)</f>
        <v>380</v>
      </c>
      <c r="J2831" s="88">
        <f t="shared" si="44"/>
        <v>1.4777777777777779</v>
      </c>
    </row>
    <row r="2832" spans="1:10" x14ac:dyDescent="0.2">
      <c r="A2832" s="94">
        <v>1214741</v>
      </c>
      <c r="B2832" s="93" t="s">
        <v>2753</v>
      </c>
      <c r="C2832" s="144">
        <v>14</v>
      </c>
      <c r="D2832" s="93" t="s">
        <v>79</v>
      </c>
      <c r="E2832" s="93" t="s">
        <v>59</v>
      </c>
      <c r="F2832" s="93">
        <v>9.8699999999999992</v>
      </c>
      <c r="G2832" s="93">
        <v>6.94</v>
      </c>
      <c r="H2832" s="93">
        <v>448.75</v>
      </c>
      <c r="I2832" s="88">
        <f>VLOOKUP(D2832,'MHO-Analyse'!$C$2:$D$11,2,TRUE)</f>
        <v>380</v>
      </c>
      <c r="J2832" s="88">
        <f t="shared" si="44"/>
        <v>1.4777777777777779</v>
      </c>
    </row>
    <row r="2833" spans="1:10" x14ac:dyDescent="0.2">
      <c r="A2833" s="94">
        <v>1251229</v>
      </c>
      <c r="B2833" s="93" t="s">
        <v>2754</v>
      </c>
      <c r="C2833" s="144">
        <v>14</v>
      </c>
      <c r="D2833" s="93" t="s">
        <v>16</v>
      </c>
      <c r="E2833" s="93" t="s">
        <v>65</v>
      </c>
      <c r="F2833" s="93">
        <v>2.27</v>
      </c>
      <c r="G2833" s="93">
        <v>7.34</v>
      </c>
      <c r="H2833" s="93">
        <v>131.63999999999999</v>
      </c>
      <c r="I2833" s="88">
        <f>VLOOKUP(D2833,'MHO-Analyse'!$C$2:$D$11,2,TRUE)</f>
        <v>304</v>
      </c>
      <c r="J2833" s="88">
        <f t="shared" si="44"/>
        <v>1.1822222222222223</v>
      </c>
    </row>
    <row r="2834" spans="1:10" x14ac:dyDescent="0.2">
      <c r="A2834" s="94">
        <v>1940331</v>
      </c>
      <c r="B2834" s="93" t="s">
        <v>2755</v>
      </c>
      <c r="C2834" s="144">
        <v>14</v>
      </c>
      <c r="D2834" s="93" t="s">
        <v>79</v>
      </c>
      <c r="E2834" s="93" t="s">
        <v>59</v>
      </c>
      <c r="F2834" s="93">
        <v>4.0599999999999996</v>
      </c>
      <c r="G2834" s="93">
        <v>13.55</v>
      </c>
      <c r="H2834" s="93">
        <v>1099.5899999999999</v>
      </c>
      <c r="I2834" s="88">
        <f>VLOOKUP(D2834,'MHO-Analyse'!$C$2:$D$11,2,TRUE)</f>
        <v>380</v>
      </c>
      <c r="J2834" s="88">
        <f t="shared" si="44"/>
        <v>1.4777777777777779</v>
      </c>
    </row>
    <row r="2835" spans="1:10" x14ac:dyDescent="0.2">
      <c r="A2835" s="94">
        <v>2041386</v>
      </c>
      <c r="B2835" s="93" t="s">
        <v>2756</v>
      </c>
      <c r="C2835" s="144">
        <v>14</v>
      </c>
      <c r="D2835" s="93" t="s">
        <v>16</v>
      </c>
      <c r="E2835" s="93" t="s">
        <v>65</v>
      </c>
      <c r="F2835" s="93">
        <v>22.6</v>
      </c>
      <c r="G2835" s="93">
        <v>21</v>
      </c>
      <c r="H2835" s="93">
        <v>1786.45</v>
      </c>
      <c r="I2835" s="88">
        <f>VLOOKUP(D2835,'MHO-Analyse'!$C$2:$D$11,2,TRUE)</f>
        <v>304</v>
      </c>
      <c r="J2835" s="88">
        <f t="shared" si="44"/>
        <v>1.1822222222222223</v>
      </c>
    </row>
    <row r="2836" spans="1:10" x14ac:dyDescent="0.2">
      <c r="A2836" s="94">
        <v>2058952</v>
      </c>
      <c r="B2836" s="93" t="s">
        <v>2757</v>
      </c>
      <c r="C2836" s="144">
        <v>14</v>
      </c>
      <c r="D2836" s="93" t="s">
        <v>16</v>
      </c>
      <c r="E2836" s="93" t="s">
        <v>65</v>
      </c>
      <c r="F2836" s="93">
        <v>15</v>
      </c>
      <c r="G2836" s="93">
        <v>15</v>
      </c>
      <c r="H2836" s="93">
        <v>3156.14</v>
      </c>
      <c r="I2836" s="88">
        <f>VLOOKUP(D2836,'MHO-Analyse'!$C$2:$D$11,2,TRUE)</f>
        <v>304</v>
      </c>
      <c r="J2836" s="88">
        <f t="shared" si="44"/>
        <v>1.1822222222222223</v>
      </c>
    </row>
    <row r="2837" spans="1:10" x14ac:dyDescent="0.2">
      <c r="A2837" s="94">
        <v>2064418</v>
      </c>
      <c r="B2837" s="93" t="s">
        <v>2758</v>
      </c>
      <c r="C2837" s="144">
        <v>14</v>
      </c>
      <c r="D2837" s="93" t="s">
        <v>16</v>
      </c>
      <c r="E2837" s="93" t="s">
        <v>59</v>
      </c>
      <c r="F2837" s="93">
        <v>18.7</v>
      </c>
      <c r="G2837" s="93">
        <v>16.25</v>
      </c>
      <c r="H2837" s="93">
        <v>2026.69</v>
      </c>
      <c r="I2837" s="88">
        <f>VLOOKUP(D2837,'MHO-Analyse'!$C$2:$D$11,2,TRUE)</f>
        <v>304</v>
      </c>
      <c r="J2837" s="88">
        <f t="shared" si="44"/>
        <v>1.1822222222222223</v>
      </c>
    </row>
    <row r="2838" spans="1:10" x14ac:dyDescent="0.2">
      <c r="A2838" s="94">
        <v>2096682</v>
      </c>
      <c r="B2838" s="93" t="s">
        <v>2759</v>
      </c>
      <c r="C2838" s="144">
        <v>14</v>
      </c>
      <c r="D2838" s="93" t="s">
        <v>16</v>
      </c>
      <c r="E2838" s="93" t="s">
        <v>59</v>
      </c>
      <c r="F2838" s="93">
        <v>53.5</v>
      </c>
      <c r="G2838" s="93">
        <v>30.7</v>
      </c>
      <c r="H2838" s="93">
        <v>5551.48</v>
      </c>
      <c r="I2838" s="88">
        <f>VLOOKUP(D2838,'MHO-Analyse'!$C$2:$D$11,2,TRUE)</f>
        <v>304</v>
      </c>
      <c r="J2838" s="88">
        <f t="shared" si="44"/>
        <v>1.1822222222222223</v>
      </c>
    </row>
    <row r="2839" spans="1:10" x14ac:dyDescent="0.2">
      <c r="A2839" s="94">
        <v>2295813</v>
      </c>
      <c r="B2839" s="93" t="s">
        <v>2760</v>
      </c>
      <c r="C2839" s="144">
        <v>14</v>
      </c>
      <c r="D2839" s="93" t="s">
        <v>16</v>
      </c>
      <c r="E2839" s="93" t="s">
        <v>65</v>
      </c>
      <c r="F2839" s="93">
        <v>22</v>
      </c>
      <c r="G2839" s="93">
        <v>2.5499999999999998</v>
      </c>
      <c r="H2839" s="93">
        <v>1157.79</v>
      </c>
      <c r="I2839" s="88">
        <f>VLOOKUP(D2839,'MHO-Analyse'!$C$2:$D$11,2,TRUE)</f>
        <v>304</v>
      </c>
      <c r="J2839" s="88">
        <f t="shared" si="44"/>
        <v>1.1822222222222223</v>
      </c>
    </row>
    <row r="2840" spans="1:10" x14ac:dyDescent="0.2">
      <c r="A2840" s="94">
        <v>3074737</v>
      </c>
      <c r="B2840" s="93" t="s">
        <v>2761</v>
      </c>
      <c r="C2840" s="144">
        <v>14</v>
      </c>
      <c r="D2840" s="93" t="s">
        <v>16</v>
      </c>
      <c r="E2840" s="93" t="s">
        <v>65</v>
      </c>
      <c r="F2840" s="93">
        <v>0</v>
      </c>
      <c r="G2840" s="93">
        <v>0</v>
      </c>
      <c r="H2840" s="93">
        <v>262.14999999999998</v>
      </c>
      <c r="I2840" s="88">
        <f>VLOOKUP(D2840,'MHO-Analyse'!$C$2:$D$11,2,TRUE)</f>
        <v>304</v>
      </c>
      <c r="J2840" s="88">
        <f t="shared" si="44"/>
        <v>1.1822222222222223</v>
      </c>
    </row>
    <row r="2841" spans="1:10" x14ac:dyDescent="0.2">
      <c r="A2841" s="94">
        <v>3257542</v>
      </c>
      <c r="B2841" s="93" t="s">
        <v>2762</v>
      </c>
      <c r="C2841" s="144">
        <v>14</v>
      </c>
      <c r="D2841" s="93" t="s">
        <v>16</v>
      </c>
      <c r="E2841" s="93" t="s">
        <v>65</v>
      </c>
      <c r="F2841" s="93">
        <v>72</v>
      </c>
      <c r="G2841" s="93">
        <v>3.2</v>
      </c>
      <c r="H2841" s="93">
        <v>243.23</v>
      </c>
      <c r="I2841" s="88">
        <f>VLOOKUP(D2841,'MHO-Analyse'!$C$2:$D$11,2,TRUE)</f>
        <v>304</v>
      </c>
      <c r="J2841" s="88">
        <f t="shared" si="44"/>
        <v>1.1822222222222223</v>
      </c>
    </row>
    <row r="2842" spans="1:10" x14ac:dyDescent="0.2">
      <c r="A2842" s="94">
        <v>3354626</v>
      </c>
      <c r="B2842" s="93" t="s">
        <v>2763</v>
      </c>
      <c r="C2842" s="144">
        <v>14</v>
      </c>
      <c r="D2842" s="93" t="s">
        <v>16</v>
      </c>
      <c r="E2842" s="93" t="s">
        <v>65</v>
      </c>
      <c r="F2842" s="93">
        <v>4.21</v>
      </c>
      <c r="G2842" s="93">
        <v>6.1</v>
      </c>
      <c r="H2842" s="93">
        <v>956.2</v>
      </c>
      <c r="I2842" s="88">
        <f>VLOOKUP(D2842,'MHO-Analyse'!$C$2:$D$11,2,TRUE)</f>
        <v>304</v>
      </c>
      <c r="J2842" s="88">
        <f t="shared" si="44"/>
        <v>1.1822222222222223</v>
      </c>
    </row>
    <row r="2843" spans="1:10" x14ac:dyDescent="0.2">
      <c r="A2843" s="94">
        <v>3400665</v>
      </c>
      <c r="B2843" s="93" t="s">
        <v>2764</v>
      </c>
      <c r="C2843" s="144">
        <v>14</v>
      </c>
      <c r="D2843" s="93" t="s">
        <v>20</v>
      </c>
      <c r="E2843" s="93" t="s">
        <v>65</v>
      </c>
      <c r="F2843" s="93">
        <v>14.56</v>
      </c>
      <c r="G2843" s="93">
        <v>3</v>
      </c>
      <c r="H2843" s="93">
        <v>1407.25</v>
      </c>
      <c r="I2843" s="88">
        <f>VLOOKUP(D2843,'MHO-Analyse'!$C$2:$D$11,2,TRUE)</f>
        <v>190</v>
      </c>
      <c r="J2843" s="88">
        <f t="shared" si="44"/>
        <v>0.73888888888888893</v>
      </c>
    </row>
    <row r="2844" spans="1:10" x14ac:dyDescent="0.2">
      <c r="A2844" s="94">
        <v>3401841</v>
      </c>
      <c r="B2844" s="93" t="s">
        <v>2765</v>
      </c>
      <c r="C2844" s="144">
        <v>14</v>
      </c>
      <c r="D2844" s="93" t="s">
        <v>20</v>
      </c>
      <c r="E2844" s="93" t="s">
        <v>65</v>
      </c>
      <c r="F2844" s="93">
        <v>32</v>
      </c>
      <c r="G2844" s="93">
        <v>0.34</v>
      </c>
      <c r="H2844" s="93">
        <v>2320.38</v>
      </c>
      <c r="I2844" s="88">
        <f>VLOOKUP(D2844,'MHO-Analyse'!$C$2:$D$11,2,TRUE)</f>
        <v>190</v>
      </c>
      <c r="J2844" s="88">
        <f t="shared" si="44"/>
        <v>0.73888888888888893</v>
      </c>
    </row>
    <row r="2845" spans="1:10" x14ac:dyDescent="0.2">
      <c r="A2845" s="94">
        <v>5521322</v>
      </c>
      <c r="B2845" s="93" t="s">
        <v>2766</v>
      </c>
      <c r="C2845" s="144">
        <v>14</v>
      </c>
      <c r="D2845" s="93" t="s">
        <v>79</v>
      </c>
      <c r="E2845" s="93" t="s">
        <v>59</v>
      </c>
      <c r="F2845" s="93">
        <v>41.36</v>
      </c>
      <c r="G2845" s="93">
        <v>21.5</v>
      </c>
      <c r="H2845" s="93">
        <v>1245.28</v>
      </c>
      <c r="I2845" s="88">
        <f>VLOOKUP(D2845,'MHO-Analyse'!$C$2:$D$11,2,TRUE)</f>
        <v>380</v>
      </c>
      <c r="J2845" s="88">
        <f t="shared" si="44"/>
        <v>1.4777777777777779</v>
      </c>
    </row>
    <row r="2846" spans="1:10" x14ac:dyDescent="0.2">
      <c r="A2846" s="94">
        <v>5527943</v>
      </c>
      <c r="B2846" s="93" t="s">
        <v>2767</v>
      </c>
      <c r="C2846" s="144">
        <v>14</v>
      </c>
      <c r="D2846" s="93" t="s">
        <v>79</v>
      </c>
      <c r="E2846" s="93" t="s">
        <v>59</v>
      </c>
      <c r="F2846" s="93">
        <v>5.4</v>
      </c>
      <c r="G2846" s="93">
        <v>16</v>
      </c>
      <c r="H2846" s="93">
        <v>884.72</v>
      </c>
      <c r="I2846" s="88">
        <f>VLOOKUP(D2846,'MHO-Analyse'!$C$2:$D$11,2,TRUE)</f>
        <v>380</v>
      </c>
      <c r="J2846" s="88">
        <f t="shared" si="44"/>
        <v>1.4777777777777779</v>
      </c>
    </row>
    <row r="2847" spans="1:10" x14ac:dyDescent="0.2">
      <c r="A2847" s="94">
        <v>5551512</v>
      </c>
      <c r="B2847" s="93" t="s">
        <v>2768</v>
      </c>
      <c r="C2847" s="144">
        <v>14</v>
      </c>
      <c r="D2847" s="93" t="s">
        <v>79</v>
      </c>
      <c r="E2847" s="93" t="s">
        <v>59</v>
      </c>
      <c r="F2847" s="93">
        <v>0.63</v>
      </c>
      <c r="G2847" s="93">
        <v>3.3</v>
      </c>
      <c r="H2847" s="93">
        <v>1970.82</v>
      </c>
      <c r="I2847" s="88">
        <f>VLOOKUP(D2847,'MHO-Analyse'!$C$2:$D$11,2,TRUE)</f>
        <v>380</v>
      </c>
      <c r="J2847" s="88">
        <f t="shared" si="44"/>
        <v>1.4777777777777779</v>
      </c>
    </row>
    <row r="2848" spans="1:10" x14ac:dyDescent="0.2">
      <c r="A2848" s="94">
        <v>5801021</v>
      </c>
      <c r="B2848" s="93" t="s">
        <v>2769</v>
      </c>
      <c r="C2848" s="144">
        <v>14</v>
      </c>
      <c r="D2848" s="93" t="s">
        <v>79</v>
      </c>
      <c r="E2848" s="93" t="s">
        <v>65</v>
      </c>
      <c r="F2848" s="93">
        <v>13.41</v>
      </c>
      <c r="G2848" s="93">
        <v>16</v>
      </c>
      <c r="H2848" s="93">
        <v>1047.23</v>
      </c>
      <c r="I2848" s="88">
        <f>VLOOKUP(D2848,'MHO-Analyse'!$C$2:$D$11,2,TRUE)</f>
        <v>380</v>
      </c>
      <c r="J2848" s="88">
        <f t="shared" si="44"/>
        <v>1.4777777777777779</v>
      </c>
    </row>
    <row r="2849" spans="1:10" x14ac:dyDescent="0.2">
      <c r="A2849" s="94">
        <v>5802002</v>
      </c>
      <c r="B2849" s="93" t="s">
        <v>2770</v>
      </c>
      <c r="C2849" s="144">
        <v>14</v>
      </c>
      <c r="D2849" s="93" t="s">
        <v>79</v>
      </c>
      <c r="E2849" s="93" t="s">
        <v>65</v>
      </c>
      <c r="F2849" s="93">
        <v>5.88</v>
      </c>
      <c r="G2849" s="93">
        <v>6</v>
      </c>
      <c r="H2849" s="93">
        <v>1173.7</v>
      </c>
      <c r="I2849" s="88">
        <f>VLOOKUP(D2849,'MHO-Analyse'!$C$2:$D$11,2,TRUE)</f>
        <v>380</v>
      </c>
      <c r="J2849" s="88">
        <f t="shared" si="44"/>
        <v>1.4777777777777779</v>
      </c>
    </row>
    <row r="2850" spans="1:10" x14ac:dyDescent="0.2">
      <c r="A2850" s="94">
        <v>6040022</v>
      </c>
      <c r="B2850" s="93" t="s">
        <v>2771</v>
      </c>
      <c r="C2850" s="144">
        <v>14</v>
      </c>
      <c r="D2850" s="93" t="s">
        <v>20</v>
      </c>
      <c r="E2850" s="93" t="s">
        <v>65</v>
      </c>
      <c r="F2850" s="93">
        <v>68.900000000000006</v>
      </c>
      <c r="G2850" s="93">
        <v>20.149999999999999</v>
      </c>
      <c r="H2850" s="93">
        <v>1120.74</v>
      </c>
      <c r="I2850" s="88">
        <f>VLOOKUP(D2850,'MHO-Analyse'!$C$2:$D$11,2,TRUE)</f>
        <v>190</v>
      </c>
      <c r="J2850" s="88">
        <f t="shared" si="44"/>
        <v>0.73888888888888893</v>
      </c>
    </row>
    <row r="2851" spans="1:10" x14ac:dyDescent="0.2">
      <c r="A2851" s="94">
        <v>7026267</v>
      </c>
      <c r="B2851" s="93" t="s">
        <v>2772</v>
      </c>
      <c r="C2851" s="144">
        <v>14</v>
      </c>
      <c r="D2851" s="93" t="s">
        <v>82</v>
      </c>
      <c r="E2851" s="93" t="s">
        <v>65</v>
      </c>
      <c r="F2851" s="93">
        <v>4.88</v>
      </c>
      <c r="G2851" s="93">
        <v>1.5</v>
      </c>
      <c r="H2851" s="93">
        <v>798.13</v>
      </c>
      <c r="I2851" s="88">
        <f>VLOOKUP(D2851,'MHO-Analyse'!$C$2:$D$11,2,TRUE)</f>
        <v>228</v>
      </c>
      <c r="J2851" s="88">
        <f t="shared" si="44"/>
        <v>0.88666666666666671</v>
      </c>
    </row>
    <row r="2852" spans="1:10" x14ac:dyDescent="0.2">
      <c r="A2852" s="94">
        <v>8362646</v>
      </c>
      <c r="B2852" s="93" t="s">
        <v>2773</v>
      </c>
      <c r="C2852" s="144">
        <v>14</v>
      </c>
      <c r="D2852" s="93" t="s">
        <v>20</v>
      </c>
      <c r="E2852" s="93" t="s">
        <v>65</v>
      </c>
      <c r="F2852" s="93">
        <v>18.87</v>
      </c>
      <c r="G2852" s="93">
        <v>10.1</v>
      </c>
      <c r="H2852" s="93">
        <v>1485.87</v>
      </c>
      <c r="I2852" s="88">
        <f>VLOOKUP(D2852,'MHO-Analyse'!$C$2:$D$11,2,TRUE)</f>
        <v>190</v>
      </c>
      <c r="J2852" s="88">
        <f t="shared" si="44"/>
        <v>0.73888888888888893</v>
      </c>
    </row>
    <row r="2853" spans="1:10" x14ac:dyDescent="0.2">
      <c r="A2853" s="94">
        <v>8411514</v>
      </c>
      <c r="B2853" s="93" t="s">
        <v>2774</v>
      </c>
      <c r="C2853" s="144">
        <v>14</v>
      </c>
      <c r="D2853" s="93" t="s">
        <v>79</v>
      </c>
      <c r="E2853" s="93" t="s">
        <v>65</v>
      </c>
      <c r="F2853" s="93">
        <v>2.78</v>
      </c>
      <c r="G2853" s="93">
        <v>4.2</v>
      </c>
      <c r="H2853" s="93">
        <v>2188.9699999999998</v>
      </c>
      <c r="I2853" s="88">
        <f>VLOOKUP(D2853,'MHO-Analyse'!$C$2:$D$11,2,TRUE)</f>
        <v>380</v>
      </c>
      <c r="J2853" s="88">
        <f t="shared" si="44"/>
        <v>1.4777777777777779</v>
      </c>
    </row>
    <row r="2854" spans="1:10" x14ac:dyDescent="0.2">
      <c r="A2854" s="94">
        <v>8411556</v>
      </c>
      <c r="B2854" s="93" t="s">
        <v>2775</v>
      </c>
      <c r="C2854" s="144">
        <v>14</v>
      </c>
      <c r="D2854" s="93" t="s">
        <v>79</v>
      </c>
      <c r="E2854" s="93" t="s">
        <v>59</v>
      </c>
      <c r="F2854" s="93">
        <v>10.84</v>
      </c>
      <c r="G2854" s="93">
        <v>13.1</v>
      </c>
      <c r="H2854" s="93">
        <v>4979.43</v>
      </c>
      <c r="I2854" s="88">
        <f>VLOOKUP(D2854,'MHO-Analyse'!$C$2:$D$11,2,TRUE)</f>
        <v>380</v>
      </c>
      <c r="J2854" s="88">
        <f t="shared" si="44"/>
        <v>1.4777777777777779</v>
      </c>
    </row>
    <row r="2855" spans="1:10" x14ac:dyDescent="0.2">
      <c r="A2855" s="94">
        <v>8522561</v>
      </c>
      <c r="B2855" s="93" t="s">
        <v>2776</v>
      </c>
      <c r="C2855" s="144">
        <v>14</v>
      </c>
      <c r="D2855" s="93" t="s">
        <v>16</v>
      </c>
      <c r="E2855" s="93" t="s">
        <v>59</v>
      </c>
      <c r="F2855" s="93">
        <v>51</v>
      </c>
      <c r="G2855" s="93">
        <v>22.85</v>
      </c>
      <c r="H2855" s="93">
        <v>7691.6</v>
      </c>
      <c r="I2855" s="88">
        <f>VLOOKUP(D2855,'MHO-Analyse'!$C$2:$D$11,2,TRUE)</f>
        <v>304</v>
      </c>
      <c r="J2855" s="88">
        <f t="shared" si="44"/>
        <v>1.1822222222222223</v>
      </c>
    </row>
    <row r="2856" spans="1:10" x14ac:dyDescent="0.2">
      <c r="A2856" s="94">
        <v>9001002</v>
      </c>
      <c r="B2856" s="93" t="s">
        <v>2777</v>
      </c>
      <c r="C2856" s="144">
        <v>14</v>
      </c>
      <c r="D2856" s="93" t="s">
        <v>41</v>
      </c>
      <c r="E2856" s="93" t="s">
        <v>65</v>
      </c>
      <c r="F2856" s="93">
        <v>6.3</v>
      </c>
      <c r="G2856" s="93">
        <v>5.72</v>
      </c>
      <c r="H2856" s="93">
        <v>572.09</v>
      </c>
      <c r="I2856" s="88">
        <f>VLOOKUP(D2856,'MHO-Analyse'!$C$2:$D$11,2,TRUE)</f>
        <v>205.2</v>
      </c>
      <c r="J2856" s="88">
        <f t="shared" si="44"/>
        <v>0.79799999999999993</v>
      </c>
    </row>
    <row r="2857" spans="1:10" x14ac:dyDescent="0.2">
      <c r="A2857" s="94">
        <v>9201966</v>
      </c>
      <c r="B2857" s="93" t="s">
        <v>2778</v>
      </c>
      <c r="C2857" s="144">
        <v>14</v>
      </c>
      <c r="D2857" s="93" t="s">
        <v>16</v>
      </c>
      <c r="E2857" s="93" t="s">
        <v>65</v>
      </c>
      <c r="F2857" s="93">
        <v>24.3</v>
      </c>
      <c r="G2857" s="93">
        <v>13.25</v>
      </c>
      <c r="H2857" s="93">
        <v>1421.91</v>
      </c>
      <c r="I2857" s="88">
        <f>VLOOKUP(D2857,'MHO-Analyse'!$C$2:$D$11,2,TRUE)</f>
        <v>304</v>
      </c>
      <c r="J2857" s="88">
        <f t="shared" si="44"/>
        <v>1.1822222222222223</v>
      </c>
    </row>
    <row r="2858" spans="1:10" x14ac:dyDescent="0.2">
      <c r="A2858" s="94">
        <v>9253235</v>
      </c>
      <c r="B2858" s="93" t="s">
        <v>2779</v>
      </c>
      <c r="C2858" s="144">
        <v>14</v>
      </c>
      <c r="D2858" s="93" t="s">
        <v>12</v>
      </c>
      <c r="E2858" s="93" t="s">
        <v>32</v>
      </c>
      <c r="F2858" s="93">
        <v>1.97</v>
      </c>
      <c r="G2858" s="93">
        <v>15.93</v>
      </c>
      <c r="H2858" s="93">
        <v>731.29</v>
      </c>
      <c r="I2858" s="88">
        <f>VLOOKUP(D2858,'MHO-Analyse'!$C$2:$D$11,2,TRUE)</f>
        <v>254.6</v>
      </c>
      <c r="J2858" s="88">
        <f t="shared" si="44"/>
        <v>0.99011111111111116</v>
      </c>
    </row>
    <row r="2859" spans="1:10" x14ac:dyDescent="0.2">
      <c r="A2859" s="94">
        <v>9254133</v>
      </c>
      <c r="B2859" s="93" t="s">
        <v>2780</v>
      </c>
      <c r="C2859" s="144">
        <v>14</v>
      </c>
      <c r="D2859" s="93" t="s">
        <v>12</v>
      </c>
      <c r="E2859" s="93" t="s">
        <v>10</v>
      </c>
      <c r="F2859" s="93">
        <v>2.48</v>
      </c>
      <c r="G2859" s="93">
        <v>5.56</v>
      </c>
      <c r="H2859" s="93">
        <v>1934.01</v>
      </c>
      <c r="I2859" s="88">
        <f>VLOOKUP(D2859,'MHO-Analyse'!$C$2:$D$11,2,TRUE)</f>
        <v>254.6</v>
      </c>
      <c r="J2859" s="88">
        <f t="shared" si="44"/>
        <v>0.99011111111111116</v>
      </c>
    </row>
    <row r="2860" spans="1:10" x14ac:dyDescent="0.2">
      <c r="A2860" s="94">
        <v>9290337</v>
      </c>
      <c r="B2860" s="93" t="s">
        <v>2781</v>
      </c>
      <c r="C2860" s="144">
        <v>14</v>
      </c>
      <c r="D2860" s="93" t="s">
        <v>16</v>
      </c>
      <c r="E2860" s="93" t="s">
        <v>65</v>
      </c>
      <c r="F2860" s="93">
        <v>0.28999999999999998</v>
      </c>
      <c r="G2860" s="93">
        <v>4.2</v>
      </c>
      <c r="H2860" s="93">
        <v>6.96</v>
      </c>
      <c r="I2860" s="88">
        <f>VLOOKUP(D2860,'MHO-Analyse'!$C$2:$D$11,2,TRUE)</f>
        <v>304</v>
      </c>
      <c r="J2860" s="88">
        <f t="shared" si="44"/>
        <v>1.1822222222222223</v>
      </c>
    </row>
    <row r="2861" spans="1:10" x14ac:dyDescent="0.2">
      <c r="A2861" s="94">
        <v>9822719</v>
      </c>
      <c r="B2861" s="93" t="s">
        <v>2782</v>
      </c>
      <c r="C2861" s="144">
        <v>14</v>
      </c>
      <c r="D2861" s="93" t="s">
        <v>16</v>
      </c>
      <c r="E2861" s="93" t="s">
        <v>65</v>
      </c>
      <c r="F2861" s="93">
        <v>0.66</v>
      </c>
      <c r="G2861" s="93">
        <v>0.14000000000000001</v>
      </c>
      <c r="H2861" s="93">
        <v>54.83</v>
      </c>
      <c r="I2861" s="88">
        <f>VLOOKUP(D2861,'MHO-Analyse'!$C$2:$D$11,2,TRUE)</f>
        <v>304</v>
      </c>
      <c r="J2861" s="88">
        <f t="shared" si="44"/>
        <v>1.1822222222222223</v>
      </c>
    </row>
    <row r="2862" spans="1:10" x14ac:dyDescent="0.2">
      <c r="A2862" s="94">
        <v>9835733</v>
      </c>
      <c r="B2862" s="93" t="s">
        <v>2783</v>
      </c>
      <c r="C2862" s="144">
        <v>14</v>
      </c>
      <c r="D2862" s="93" t="s">
        <v>16</v>
      </c>
      <c r="E2862" s="93" t="s">
        <v>65</v>
      </c>
      <c r="F2862" s="93">
        <v>109.89</v>
      </c>
      <c r="G2862" s="93">
        <v>6.5</v>
      </c>
      <c r="H2862" s="93">
        <v>882.62</v>
      </c>
      <c r="I2862" s="88">
        <f>VLOOKUP(D2862,'MHO-Analyse'!$C$2:$D$11,2,TRUE)</f>
        <v>304</v>
      </c>
      <c r="J2862" s="88">
        <f t="shared" si="44"/>
        <v>1.1822222222222223</v>
      </c>
    </row>
    <row r="2863" spans="1:10" x14ac:dyDescent="0.2">
      <c r="A2863" s="94">
        <v>9835758</v>
      </c>
      <c r="B2863" s="93" t="s">
        <v>2784</v>
      </c>
      <c r="C2863" s="144">
        <v>14</v>
      </c>
      <c r="D2863" s="93" t="s">
        <v>16</v>
      </c>
      <c r="E2863" s="93" t="s">
        <v>59</v>
      </c>
      <c r="F2863" s="93">
        <v>292.75</v>
      </c>
      <c r="G2863" s="93">
        <v>19</v>
      </c>
      <c r="H2863" s="93">
        <v>1651.85</v>
      </c>
      <c r="I2863" s="88">
        <f>VLOOKUP(D2863,'MHO-Analyse'!$C$2:$D$11,2,TRUE)</f>
        <v>304</v>
      </c>
      <c r="J2863" s="88">
        <f t="shared" si="44"/>
        <v>1.1822222222222223</v>
      </c>
    </row>
    <row r="2864" spans="1:10" x14ac:dyDescent="0.2">
      <c r="A2864" s="94">
        <v>9842605</v>
      </c>
      <c r="B2864" s="93" t="s">
        <v>2785</v>
      </c>
      <c r="C2864" s="144">
        <v>14</v>
      </c>
      <c r="D2864" s="93" t="s">
        <v>16</v>
      </c>
      <c r="E2864" s="93" t="s">
        <v>65</v>
      </c>
      <c r="F2864" s="93">
        <v>63.2</v>
      </c>
      <c r="G2864" s="93">
        <v>1.3</v>
      </c>
      <c r="H2864" s="93">
        <v>364.1</v>
      </c>
      <c r="I2864" s="88">
        <f>VLOOKUP(D2864,'MHO-Analyse'!$C$2:$D$11,2,TRUE)</f>
        <v>304</v>
      </c>
      <c r="J2864" s="88">
        <f t="shared" si="44"/>
        <v>1.1822222222222223</v>
      </c>
    </row>
    <row r="2865" spans="1:10" x14ac:dyDescent="0.2">
      <c r="A2865" s="94">
        <v>1010888</v>
      </c>
      <c r="B2865" s="93" t="s">
        <v>2786</v>
      </c>
      <c r="C2865" s="144">
        <v>13</v>
      </c>
      <c r="D2865" s="93" t="s">
        <v>79</v>
      </c>
      <c r="E2865" s="93" t="s">
        <v>65</v>
      </c>
      <c r="F2865" s="93">
        <v>1.02</v>
      </c>
      <c r="G2865" s="93">
        <v>1.6</v>
      </c>
      <c r="H2865" s="93">
        <v>106.3</v>
      </c>
      <c r="I2865" s="88">
        <f>VLOOKUP(D2865,'MHO-Analyse'!$C$2:$D$11,2,TRUE)</f>
        <v>380</v>
      </c>
      <c r="J2865" s="88">
        <f t="shared" si="44"/>
        <v>1.3722222222222222</v>
      </c>
    </row>
    <row r="2866" spans="1:10" x14ac:dyDescent="0.2">
      <c r="A2866" s="94">
        <v>1066196</v>
      </c>
      <c r="B2866" s="93" t="s">
        <v>2787</v>
      </c>
      <c r="C2866" s="144">
        <v>13</v>
      </c>
      <c r="D2866" s="93" t="s">
        <v>16</v>
      </c>
      <c r="E2866" s="93" t="s">
        <v>59</v>
      </c>
      <c r="F2866" s="93">
        <v>0.75</v>
      </c>
      <c r="G2866" s="93">
        <v>0.95</v>
      </c>
      <c r="H2866" s="93">
        <v>196.14</v>
      </c>
      <c r="I2866" s="88">
        <f>VLOOKUP(D2866,'MHO-Analyse'!$C$2:$D$11,2,TRUE)</f>
        <v>304</v>
      </c>
      <c r="J2866" s="88">
        <f t="shared" si="44"/>
        <v>1.0977777777777777</v>
      </c>
    </row>
    <row r="2867" spans="1:10" x14ac:dyDescent="0.2">
      <c r="A2867" s="94">
        <v>1150811</v>
      </c>
      <c r="B2867" s="93" t="s">
        <v>2788</v>
      </c>
      <c r="C2867" s="144">
        <v>13</v>
      </c>
      <c r="D2867" s="93" t="s">
        <v>79</v>
      </c>
      <c r="E2867" s="93" t="s">
        <v>65</v>
      </c>
      <c r="F2867" s="93">
        <v>0.11</v>
      </c>
      <c r="G2867" s="93">
        <v>0.19</v>
      </c>
      <c r="H2867" s="93">
        <v>8.5299999999999994</v>
      </c>
      <c r="I2867" s="88">
        <f>VLOOKUP(D2867,'MHO-Analyse'!$C$2:$D$11,2,TRUE)</f>
        <v>380</v>
      </c>
      <c r="J2867" s="88">
        <f t="shared" si="44"/>
        <v>1.3722222222222222</v>
      </c>
    </row>
    <row r="2868" spans="1:10" x14ac:dyDescent="0.2">
      <c r="A2868" s="94">
        <v>1152333</v>
      </c>
      <c r="B2868" s="93" t="s">
        <v>164</v>
      </c>
      <c r="C2868" s="144">
        <v>13</v>
      </c>
      <c r="D2868" s="93" t="s">
        <v>79</v>
      </c>
      <c r="E2868" s="93" t="s">
        <v>65</v>
      </c>
      <c r="F2868" s="93">
        <v>1.31</v>
      </c>
      <c r="G2868" s="93">
        <v>1.4</v>
      </c>
      <c r="H2868" s="93">
        <v>37.36</v>
      </c>
      <c r="I2868" s="88">
        <f>VLOOKUP(D2868,'MHO-Analyse'!$C$2:$D$11,2,TRUE)</f>
        <v>380</v>
      </c>
      <c r="J2868" s="88">
        <f t="shared" si="44"/>
        <v>1.3722222222222222</v>
      </c>
    </row>
    <row r="2869" spans="1:10" x14ac:dyDescent="0.2">
      <c r="A2869" s="94">
        <v>1166359</v>
      </c>
      <c r="B2869" s="93" t="s">
        <v>2789</v>
      </c>
      <c r="C2869" s="144">
        <v>13</v>
      </c>
      <c r="D2869" s="93" t="s">
        <v>16</v>
      </c>
      <c r="E2869" s="93" t="s">
        <v>59</v>
      </c>
      <c r="F2869" s="93">
        <v>7.94</v>
      </c>
      <c r="G2869" s="93">
        <v>12.68</v>
      </c>
      <c r="H2869" s="93">
        <v>290.37</v>
      </c>
      <c r="I2869" s="88">
        <f>VLOOKUP(D2869,'MHO-Analyse'!$C$2:$D$11,2,TRUE)</f>
        <v>304</v>
      </c>
      <c r="J2869" s="88">
        <f t="shared" si="44"/>
        <v>1.0977777777777777</v>
      </c>
    </row>
    <row r="2870" spans="1:10" x14ac:dyDescent="0.2">
      <c r="A2870" s="94">
        <v>1206222</v>
      </c>
      <c r="B2870" s="93" t="s">
        <v>2790</v>
      </c>
      <c r="C2870" s="144">
        <v>13</v>
      </c>
      <c r="D2870" s="93" t="s">
        <v>79</v>
      </c>
      <c r="E2870" s="93" t="s">
        <v>65</v>
      </c>
      <c r="F2870" s="93">
        <v>2.9</v>
      </c>
      <c r="G2870" s="93">
        <v>1.48</v>
      </c>
      <c r="H2870" s="93">
        <v>223.3</v>
      </c>
      <c r="I2870" s="88">
        <f>VLOOKUP(D2870,'MHO-Analyse'!$C$2:$D$11,2,TRUE)</f>
        <v>380</v>
      </c>
      <c r="J2870" s="88">
        <f t="shared" si="44"/>
        <v>1.3722222222222222</v>
      </c>
    </row>
    <row r="2871" spans="1:10" x14ac:dyDescent="0.2">
      <c r="A2871" s="94">
        <v>1210061</v>
      </c>
      <c r="B2871" s="93" t="s">
        <v>2791</v>
      </c>
      <c r="C2871" s="144">
        <v>13</v>
      </c>
      <c r="D2871" s="93" t="s">
        <v>79</v>
      </c>
      <c r="E2871" s="93" t="s">
        <v>65</v>
      </c>
      <c r="F2871" s="93">
        <v>11.88</v>
      </c>
      <c r="G2871" s="93">
        <v>9.5399999999999991</v>
      </c>
      <c r="H2871" s="93">
        <v>399.02</v>
      </c>
      <c r="I2871" s="88">
        <f>VLOOKUP(D2871,'MHO-Analyse'!$C$2:$D$11,2,TRUE)</f>
        <v>380</v>
      </c>
      <c r="J2871" s="88">
        <f t="shared" si="44"/>
        <v>1.3722222222222222</v>
      </c>
    </row>
    <row r="2872" spans="1:10" x14ac:dyDescent="0.2">
      <c r="A2872" s="94">
        <v>1212244</v>
      </c>
      <c r="B2872" s="93" t="s">
        <v>2792</v>
      </c>
      <c r="C2872" s="144">
        <v>13</v>
      </c>
      <c r="D2872" s="93" t="s">
        <v>79</v>
      </c>
      <c r="E2872" s="93" t="s">
        <v>65</v>
      </c>
      <c r="F2872" s="93">
        <v>0.8</v>
      </c>
      <c r="G2872" s="93">
        <v>0.93</v>
      </c>
      <c r="H2872" s="93">
        <v>27.5</v>
      </c>
      <c r="I2872" s="88">
        <f>VLOOKUP(D2872,'MHO-Analyse'!$C$2:$D$11,2,TRUE)</f>
        <v>380</v>
      </c>
      <c r="J2872" s="88">
        <f t="shared" si="44"/>
        <v>1.3722222222222222</v>
      </c>
    </row>
    <row r="2873" spans="1:10" x14ac:dyDescent="0.2">
      <c r="A2873" s="94">
        <v>1212659</v>
      </c>
      <c r="B2873" s="93" t="s">
        <v>2793</v>
      </c>
      <c r="C2873" s="144">
        <v>13</v>
      </c>
      <c r="D2873" s="93" t="s">
        <v>79</v>
      </c>
      <c r="E2873" s="93" t="s">
        <v>65</v>
      </c>
      <c r="F2873" s="93">
        <v>10.09</v>
      </c>
      <c r="G2873" s="93">
        <v>7.32</v>
      </c>
      <c r="H2873" s="93">
        <v>247.68</v>
      </c>
      <c r="I2873" s="88">
        <f>VLOOKUP(D2873,'MHO-Analyse'!$C$2:$D$11,2,TRUE)</f>
        <v>380</v>
      </c>
      <c r="J2873" s="88">
        <f t="shared" si="44"/>
        <v>1.3722222222222222</v>
      </c>
    </row>
    <row r="2874" spans="1:10" x14ac:dyDescent="0.2">
      <c r="A2874" s="94">
        <v>1212755</v>
      </c>
      <c r="B2874" s="93" t="s">
        <v>2794</v>
      </c>
      <c r="C2874" s="144">
        <v>13</v>
      </c>
      <c r="D2874" s="93" t="s">
        <v>79</v>
      </c>
      <c r="E2874" s="93" t="s">
        <v>65</v>
      </c>
      <c r="F2874" s="93">
        <v>35.61</v>
      </c>
      <c r="G2874" s="93">
        <v>22.58</v>
      </c>
      <c r="H2874" s="93">
        <v>758.52</v>
      </c>
      <c r="I2874" s="88">
        <f>VLOOKUP(D2874,'MHO-Analyse'!$C$2:$D$11,2,TRUE)</f>
        <v>380</v>
      </c>
      <c r="J2874" s="88">
        <f t="shared" si="44"/>
        <v>1.3722222222222222</v>
      </c>
    </row>
    <row r="2875" spans="1:10" x14ac:dyDescent="0.2">
      <c r="A2875" s="94">
        <v>1214366</v>
      </c>
      <c r="B2875" s="93" t="s">
        <v>2795</v>
      </c>
      <c r="C2875" s="144">
        <v>13</v>
      </c>
      <c r="D2875" s="93" t="s">
        <v>79</v>
      </c>
      <c r="E2875" s="93" t="s">
        <v>65</v>
      </c>
      <c r="F2875" s="93">
        <v>1.92</v>
      </c>
      <c r="G2875" s="93">
        <v>1.68</v>
      </c>
      <c r="H2875" s="93">
        <v>98.06</v>
      </c>
      <c r="I2875" s="88">
        <f>VLOOKUP(D2875,'MHO-Analyse'!$C$2:$D$11,2,TRUE)</f>
        <v>380</v>
      </c>
      <c r="J2875" s="88">
        <f t="shared" si="44"/>
        <v>1.3722222222222222</v>
      </c>
    </row>
    <row r="2876" spans="1:10" x14ac:dyDescent="0.2">
      <c r="A2876" s="94">
        <v>1252459</v>
      </c>
      <c r="B2876" s="93" t="s">
        <v>2796</v>
      </c>
      <c r="C2876" s="144">
        <v>13</v>
      </c>
      <c r="D2876" s="93" t="s">
        <v>16</v>
      </c>
      <c r="E2876" s="93" t="s">
        <v>65</v>
      </c>
      <c r="F2876" s="93">
        <v>19.13</v>
      </c>
      <c r="G2876" s="93">
        <v>28.76</v>
      </c>
      <c r="H2876" s="93">
        <v>608.72</v>
      </c>
      <c r="I2876" s="88">
        <f>VLOOKUP(D2876,'MHO-Analyse'!$C$2:$D$11,2,TRUE)</f>
        <v>304</v>
      </c>
      <c r="J2876" s="88">
        <f t="shared" si="44"/>
        <v>1.0977777777777777</v>
      </c>
    </row>
    <row r="2877" spans="1:10" x14ac:dyDescent="0.2">
      <c r="A2877" s="94">
        <v>2042513</v>
      </c>
      <c r="B2877" s="93" t="s">
        <v>2797</v>
      </c>
      <c r="C2877" s="144">
        <v>13</v>
      </c>
      <c r="D2877" s="93" t="s">
        <v>16</v>
      </c>
      <c r="E2877" s="93" t="s">
        <v>65</v>
      </c>
      <c r="F2877" s="93">
        <v>55.87</v>
      </c>
      <c r="G2877" s="93">
        <v>27.5</v>
      </c>
      <c r="H2877" s="93">
        <v>2044.27</v>
      </c>
      <c r="I2877" s="88">
        <f>VLOOKUP(D2877,'MHO-Analyse'!$C$2:$D$11,2,TRUE)</f>
        <v>304</v>
      </c>
      <c r="J2877" s="88">
        <f t="shared" si="44"/>
        <v>1.0977777777777777</v>
      </c>
    </row>
    <row r="2878" spans="1:10" x14ac:dyDescent="0.2">
      <c r="A2878" s="94">
        <v>2043315</v>
      </c>
      <c r="B2878" s="93" t="s">
        <v>2798</v>
      </c>
      <c r="C2878" s="144">
        <v>13</v>
      </c>
      <c r="D2878" s="93" t="s">
        <v>16</v>
      </c>
      <c r="E2878" s="93" t="s">
        <v>65</v>
      </c>
      <c r="F2878" s="93">
        <v>78.41</v>
      </c>
      <c r="G2878" s="93">
        <v>41</v>
      </c>
      <c r="H2878" s="93">
        <v>2222.9899999999998</v>
      </c>
      <c r="I2878" s="88">
        <f>VLOOKUP(D2878,'MHO-Analyse'!$C$2:$D$11,2,TRUE)</f>
        <v>304</v>
      </c>
      <c r="J2878" s="88">
        <f t="shared" si="44"/>
        <v>1.0977777777777777</v>
      </c>
    </row>
    <row r="2879" spans="1:10" x14ac:dyDescent="0.2">
      <c r="A2879" s="94">
        <v>2044087</v>
      </c>
      <c r="B2879" s="93" t="s">
        <v>2799</v>
      </c>
      <c r="C2879" s="144">
        <v>13</v>
      </c>
      <c r="D2879" s="93" t="s">
        <v>16</v>
      </c>
      <c r="E2879" s="93" t="s">
        <v>59</v>
      </c>
      <c r="F2879" s="93">
        <v>46.72</v>
      </c>
      <c r="G2879" s="93">
        <v>35</v>
      </c>
      <c r="H2879" s="93">
        <v>2207.61</v>
      </c>
      <c r="I2879" s="88">
        <f>VLOOKUP(D2879,'MHO-Analyse'!$C$2:$D$11,2,TRUE)</f>
        <v>304</v>
      </c>
      <c r="J2879" s="88">
        <f t="shared" si="44"/>
        <v>1.0977777777777777</v>
      </c>
    </row>
    <row r="2880" spans="1:10" x14ac:dyDescent="0.2">
      <c r="A2880" s="94">
        <v>2064453</v>
      </c>
      <c r="B2880" s="93" t="s">
        <v>2800</v>
      </c>
      <c r="C2880" s="144">
        <v>13</v>
      </c>
      <c r="D2880" s="93" t="s">
        <v>16</v>
      </c>
      <c r="E2880" s="93" t="s">
        <v>65</v>
      </c>
      <c r="F2880" s="93">
        <v>7.3</v>
      </c>
      <c r="G2880" s="93">
        <v>10.8</v>
      </c>
      <c r="H2880" s="93">
        <v>727.32</v>
      </c>
      <c r="I2880" s="88">
        <f>VLOOKUP(D2880,'MHO-Analyse'!$C$2:$D$11,2,TRUE)</f>
        <v>304</v>
      </c>
      <c r="J2880" s="88">
        <f t="shared" si="44"/>
        <v>1.0977777777777777</v>
      </c>
    </row>
    <row r="2881" spans="1:10" x14ac:dyDescent="0.2">
      <c r="A2881" s="94">
        <v>2107933</v>
      </c>
      <c r="B2881" s="93" t="s">
        <v>2801</v>
      </c>
      <c r="C2881" s="144">
        <v>13</v>
      </c>
      <c r="D2881" s="93" t="s">
        <v>16</v>
      </c>
      <c r="E2881" s="93" t="s">
        <v>59</v>
      </c>
      <c r="F2881" s="93">
        <v>18.309999999999999</v>
      </c>
      <c r="G2881" s="93">
        <v>10.06</v>
      </c>
      <c r="H2881" s="93">
        <v>2683.7</v>
      </c>
      <c r="I2881" s="88">
        <f>VLOOKUP(D2881,'MHO-Analyse'!$C$2:$D$11,2,TRUE)</f>
        <v>304</v>
      </c>
      <c r="J2881" s="88">
        <f t="shared" si="44"/>
        <v>1.0977777777777777</v>
      </c>
    </row>
    <row r="2882" spans="1:10" x14ac:dyDescent="0.2">
      <c r="A2882" s="94">
        <v>2251584</v>
      </c>
      <c r="B2882" s="93" t="s">
        <v>2802</v>
      </c>
      <c r="C2882" s="144">
        <v>13</v>
      </c>
      <c r="D2882" s="93" t="s">
        <v>41</v>
      </c>
      <c r="E2882" s="93" t="s">
        <v>65</v>
      </c>
      <c r="F2882" s="93">
        <v>6</v>
      </c>
      <c r="G2882" s="93">
        <v>2.16</v>
      </c>
      <c r="H2882" s="93">
        <v>230.31</v>
      </c>
      <c r="I2882" s="88">
        <f>VLOOKUP(D2882,'MHO-Analyse'!$C$2:$D$11,2,TRUE)</f>
        <v>205.2</v>
      </c>
      <c r="J2882" s="88">
        <f t="shared" ref="J2882:J2945" si="45">(C2882*I2882)/3600</f>
        <v>0.74099999999999999</v>
      </c>
    </row>
    <row r="2883" spans="1:10" x14ac:dyDescent="0.2">
      <c r="A2883" s="94">
        <v>2457353</v>
      </c>
      <c r="B2883" s="93" t="s">
        <v>2803</v>
      </c>
      <c r="C2883" s="144">
        <v>13</v>
      </c>
      <c r="D2883" s="93" t="s">
        <v>16</v>
      </c>
      <c r="E2883" s="93" t="s">
        <v>65</v>
      </c>
      <c r="F2883" s="93">
        <v>27.47</v>
      </c>
      <c r="G2883" s="93">
        <v>7.49</v>
      </c>
      <c r="H2883" s="93">
        <v>1721.43</v>
      </c>
      <c r="I2883" s="88">
        <f>VLOOKUP(D2883,'MHO-Analyse'!$C$2:$D$11,2,TRUE)</f>
        <v>304</v>
      </c>
      <c r="J2883" s="88">
        <f t="shared" si="45"/>
        <v>1.0977777777777777</v>
      </c>
    </row>
    <row r="2884" spans="1:10" x14ac:dyDescent="0.2">
      <c r="A2884" s="94">
        <v>2540444</v>
      </c>
      <c r="B2884" s="93" t="s">
        <v>2804</v>
      </c>
      <c r="C2884" s="144">
        <v>13</v>
      </c>
      <c r="D2884" s="93" t="s">
        <v>79</v>
      </c>
      <c r="E2884" s="93" t="s">
        <v>65</v>
      </c>
      <c r="F2884" s="93">
        <v>6.88</v>
      </c>
      <c r="G2884" s="93">
        <v>1.61</v>
      </c>
      <c r="H2884" s="93">
        <v>256.2</v>
      </c>
      <c r="I2884" s="88">
        <f>VLOOKUP(D2884,'MHO-Analyse'!$C$2:$D$11,2,TRUE)</f>
        <v>380</v>
      </c>
      <c r="J2884" s="88">
        <f t="shared" si="45"/>
        <v>1.3722222222222222</v>
      </c>
    </row>
    <row r="2885" spans="1:10" x14ac:dyDescent="0.2">
      <c r="A2885" s="94">
        <v>3026063</v>
      </c>
      <c r="B2885" s="93" t="s">
        <v>2805</v>
      </c>
      <c r="C2885" s="144">
        <v>13</v>
      </c>
      <c r="D2885" s="93" t="s">
        <v>41</v>
      </c>
      <c r="E2885" s="93" t="s">
        <v>59</v>
      </c>
      <c r="F2885" s="93">
        <v>157.63</v>
      </c>
      <c r="G2885" s="93">
        <v>16</v>
      </c>
      <c r="H2885" s="93">
        <v>695.63</v>
      </c>
      <c r="I2885" s="88">
        <f>VLOOKUP(D2885,'MHO-Analyse'!$C$2:$D$11,2,TRUE)</f>
        <v>205.2</v>
      </c>
      <c r="J2885" s="88">
        <f t="shared" si="45"/>
        <v>0.74099999999999999</v>
      </c>
    </row>
    <row r="2886" spans="1:10" x14ac:dyDescent="0.2">
      <c r="A2886" s="94">
        <v>3225492</v>
      </c>
      <c r="B2886" s="93" t="s">
        <v>2806</v>
      </c>
      <c r="C2886" s="144">
        <v>13</v>
      </c>
      <c r="D2886" s="93" t="s">
        <v>9</v>
      </c>
      <c r="E2886" s="93" t="s">
        <v>65</v>
      </c>
      <c r="F2886" s="93">
        <v>80</v>
      </c>
      <c r="G2886" s="93">
        <v>21</v>
      </c>
      <c r="H2886" s="93">
        <v>608.19000000000005</v>
      </c>
      <c r="I2886" s="88">
        <f>VLOOKUP(D2886,'MHO-Analyse'!$C$2:$D$11,2,TRUE)</f>
        <v>380</v>
      </c>
      <c r="J2886" s="88">
        <f t="shared" si="45"/>
        <v>1.3722222222222222</v>
      </c>
    </row>
    <row r="2887" spans="1:10" x14ac:dyDescent="0.2">
      <c r="A2887" s="94">
        <v>3302785</v>
      </c>
      <c r="B2887" s="93" t="s">
        <v>2807</v>
      </c>
      <c r="C2887" s="144">
        <v>13</v>
      </c>
      <c r="D2887" s="93" t="s">
        <v>9</v>
      </c>
      <c r="E2887" s="93" t="s">
        <v>59</v>
      </c>
      <c r="F2887" s="93">
        <v>16.36</v>
      </c>
      <c r="G2887" s="93">
        <v>15</v>
      </c>
      <c r="H2887" s="93">
        <v>956.88</v>
      </c>
      <c r="I2887" s="88">
        <f>VLOOKUP(D2887,'MHO-Analyse'!$C$2:$D$11,2,TRUE)</f>
        <v>380</v>
      </c>
      <c r="J2887" s="88">
        <f t="shared" si="45"/>
        <v>1.3722222222222222</v>
      </c>
    </row>
    <row r="2888" spans="1:10" x14ac:dyDescent="0.2">
      <c r="A2888" s="94">
        <v>3352418</v>
      </c>
      <c r="B2888" s="93" t="s">
        <v>2281</v>
      </c>
      <c r="C2888" s="144">
        <v>13</v>
      </c>
      <c r="D2888" s="93" t="s">
        <v>16</v>
      </c>
      <c r="E2888" s="93" t="s">
        <v>65</v>
      </c>
      <c r="F2888" s="93">
        <v>5.4</v>
      </c>
      <c r="G2888" s="93">
        <v>3.45</v>
      </c>
      <c r="H2888" s="93">
        <v>0</v>
      </c>
      <c r="I2888" s="88">
        <f>VLOOKUP(D2888,'MHO-Analyse'!$C$2:$D$11,2,TRUE)</f>
        <v>304</v>
      </c>
      <c r="J2888" s="88">
        <f t="shared" si="45"/>
        <v>1.0977777777777777</v>
      </c>
    </row>
    <row r="2889" spans="1:10" x14ac:dyDescent="0.2">
      <c r="A2889" s="94">
        <v>5002173</v>
      </c>
      <c r="B2889" s="93" t="s">
        <v>2808</v>
      </c>
      <c r="C2889" s="144">
        <v>13</v>
      </c>
      <c r="D2889" s="93" t="s">
        <v>20</v>
      </c>
      <c r="E2889" s="93" t="s">
        <v>32</v>
      </c>
      <c r="F2889" s="93">
        <v>0.25</v>
      </c>
      <c r="G2889" s="93">
        <v>0.2</v>
      </c>
      <c r="H2889" s="93">
        <v>23.7</v>
      </c>
      <c r="I2889" s="88">
        <f>VLOOKUP(D2889,'MHO-Analyse'!$C$2:$D$11,2,TRUE)</f>
        <v>190</v>
      </c>
      <c r="J2889" s="88">
        <f t="shared" si="45"/>
        <v>0.68611111111111112</v>
      </c>
    </row>
    <row r="2890" spans="1:10" x14ac:dyDescent="0.2">
      <c r="A2890" s="94">
        <v>5051021</v>
      </c>
      <c r="B2890" s="93" t="s">
        <v>2809</v>
      </c>
      <c r="C2890" s="144">
        <v>13</v>
      </c>
      <c r="D2890" s="93" t="s">
        <v>20</v>
      </c>
      <c r="E2890" s="93" t="s">
        <v>65</v>
      </c>
      <c r="F2890" s="93">
        <v>1.55</v>
      </c>
      <c r="G2890" s="93">
        <v>0.36</v>
      </c>
      <c r="H2890" s="93">
        <v>24.36</v>
      </c>
      <c r="I2890" s="88">
        <f>VLOOKUP(D2890,'MHO-Analyse'!$C$2:$D$11,2,TRUE)</f>
        <v>190</v>
      </c>
      <c r="J2890" s="88">
        <f t="shared" si="45"/>
        <v>0.68611111111111112</v>
      </c>
    </row>
    <row r="2891" spans="1:10" x14ac:dyDescent="0.2">
      <c r="A2891" s="94">
        <v>5525876</v>
      </c>
      <c r="B2891" s="93" t="s">
        <v>2810</v>
      </c>
      <c r="C2891" s="144">
        <v>13</v>
      </c>
      <c r="D2891" s="93" t="s">
        <v>79</v>
      </c>
      <c r="E2891" s="93" t="s">
        <v>65</v>
      </c>
      <c r="F2891" s="93">
        <v>15</v>
      </c>
      <c r="G2891" s="93">
        <v>8.5</v>
      </c>
      <c r="H2891" s="93">
        <v>259.86</v>
      </c>
      <c r="I2891" s="88">
        <f>VLOOKUP(D2891,'MHO-Analyse'!$C$2:$D$11,2,TRUE)</f>
        <v>380</v>
      </c>
      <c r="J2891" s="88">
        <f t="shared" si="45"/>
        <v>1.3722222222222222</v>
      </c>
    </row>
    <row r="2892" spans="1:10" x14ac:dyDescent="0.2">
      <c r="A2892" s="94">
        <v>5527929</v>
      </c>
      <c r="B2892" s="93" t="s">
        <v>2811</v>
      </c>
      <c r="C2892" s="144">
        <v>13</v>
      </c>
      <c r="D2892" s="93" t="s">
        <v>79</v>
      </c>
      <c r="E2892" s="93" t="s">
        <v>65</v>
      </c>
      <c r="F2892" s="93">
        <v>2.12</v>
      </c>
      <c r="G2892" s="93">
        <v>5</v>
      </c>
      <c r="H2892" s="93">
        <v>451.8</v>
      </c>
      <c r="I2892" s="88">
        <f>VLOOKUP(D2892,'MHO-Analyse'!$C$2:$D$11,2,TRUE)</f>
        <v>380</v>
      </c>
      <c r="J2892" s="88">
        <f t="shared" si="45"/>
        <v>1.3722222222222222</v>
      </c>
    </row>
    <row r="2893" spans="1:10" x14ac:dyDescent="0.2">
      <c r="A2893" s="94">
        <v>5542143</v>
      </c>
      <c r="B2893" s="93" t="s">
        <v>2812</v>
      </c>
      <c r="C2893" s="144">
        <v>13</v>
      </c>
      <c r="D2893" s="93" t="s">
        <v>16</v>
      </c>
      <c r="E2893" s="93" t="s">
        <v>59</v>
      </c>
      <c r="F2893" s="93">
        <v>22.2</v>
      </c>
      <c r="G2893" s="93">
        <v>45</v>
      </c>
      <c r="H2893" s="93">
        <v>5082.4799999999996</v>
      </c>
      <c r="I2893" s="88">
        <f>VLOOKUP(D2893,'MHO-Analyse'!$C$2:$D$11,2,TRUE)</f>
        <v>304</v>
      </c>
      <c r="J2893" s="88">
        <f t="shared" si="45"/>
        <v>1.0977777777777777</v>
      </c>
    </row>
    <row r="2894" spans="1:10" x14ac:dyDescent="0.2">
      <c r="A2894" s="94">
        <v>5598567</v>
      </c>
      <c r="B2894" s="93" t="s">
        <v>2813</v>
      </c>
      <c r="C2894" s="144">
        <v>13</v>
      </c>
      <c r="D2894" s="93" t="s">
        <v>79</v>
      </c>
      <c r="E2894" s="93" t="s">
        <v>59</v>
      </c>
      <c r="F2894" s="93">
        <v>6.73</v>
      </c>
      <c r="G2894" s="93">
        <v>10.6</v>
      </c>
      <c r="H2894" s="93">
        <v>1869.38</v>
      </c>
      <c r="I2894" s="88">
        <f>VLOOKUP(D2894,'MHO-Analyse'!$C$2:$D$11,2,TRUE)</f>
        <v>380</v>
      </c>
      <c r="J2894" s="88">
        <f t="shared" si="45"/>
        <v>1.3722222222222222</v>
      </c>
    </row>
    <row r="2895" spans="1:10" x14ac:dyDescent="0.2">
      <c r="A2895" s="94">
        <v>5598568</v>
      </c>
      <c r="B2895" s="93" t="s">
        <v>2814</v>
      </c>
      <c r="C2895" s="144">
        <v>13</v>
      </c>
      <c r="D2895" s="93" t="s">
        <v>79</v>
      </c>
      <c r="E2895" s="93" t="s">
        <v>32</v>
      </c>
      <c r="F2895" s="93">
        <v>13.48</v>
      </c>
      <c r="G2895" s="93">
        <v>16.3</v>
      </c>
      <c r="H2895" s="93">
        <v>2764.57</v>
      </c>
      <c r="I2895" s="88">
        <f>VLOOKUP(D2895,'MHO-Analyse'!$C$2:$D$11,2,TRUE)</f>
        <v>380</v>
      </c>
      <c r="J2895" s="88">
        <f t="shared" si="45"/>
        <v>1.3722222222222222</v>
      </c>
    </row>
    <row r="2896" spans="1:10" x14ac:dyDescent="0.2">
      <c r="A2896" s="94">
        <v>5708065</v>
      </c>
      <c r="B2896" s="93" t="s">
        <v>2815</v>
      </c>
      <c r="C2896" s="144">
        <v>13</v>
      </c>
      <c r="D2896" s="93" t="s">
        <v>79</v>
      </c>
      <c r="E2896" s="93" t="s">
        <v>65</v>
      </c>
      <c r="F2896" s="93">
        <v>5.24</v>
      </c>
      <c r="G2896" s="93">
        <v>5</v>
      </c>
      <c r="H2896" s="93">
        <v>434.87</v>
      </c>
      <c r="I2896" s="88">
        <f>VLOOKUP(D2896,'MHO-Analyse'!$C$2:$D$11,2,TRUE)</f>
        <v>380</v>
      </c>
      <c r="J2896" s="88">
        <f t="shared" si="45"/>
        <v>1.3722222222222222</v>
      </c>
    </row>
    <row r="2897" spans="1:10" x14ac:dyDescent="0.2">
      <c r="A2897" s="94">
        <v>5708179</v>
      </c>
      <c r="B2897" s="93" t="s">
        <v>2816</v>
      </c>
      <c r="C2897" s="144">
        <v>13</v>
      </c>
      <c r="D2897" s="93" t="s">
        <v>79</v>
      </c>
      <c r="E2897" s="93" t="s">
        <v>65</v>
      </c>
      <c r="F2897" s="93">
        <v>11.61</v>
      </c>
      <c r="G2897" s="93">
        <v>13</v>
      </c>
      <c r="H2897" s="93">
        <v>1148.5</v>
      </c>
      <c r="I2897" s="88">
        <f>VLOOKUP(D2897,'MHO-Analyse'!$C$2:$D$11,2,TRUE)</f>
        <v>380</v>
      </c>
      <c r="J2897" s="88">
        <f t="shared" si="45"/>
        <v>1.3722222222222222</v>
      </c>
    </row>
    <row r="2898" spans="1:10" x14ac:dyDescent="0.2">
      <c r="A2898" s="94">
        <v>5802001</v>
      </c>
      <c r="B2898" s="93" t="s">
        <v>2817</v>
      </c>
      <c r="C2898" s="144">
        <v>13</v>
      </c>
      <c r="D2898" s="93" t="s">
        <v>79</v>
      </c>
      <c r="E2898" s="93" t="s">
        <v>65</v>
      </c>
      <c r="F2898" s="93">
        <v>6.62</v>
      </c>
      <c r="G2898" s="93">
        <v>6</v>
      </c>
      <c r="H2898" s="93">
        <v>1186.32</v>
      </c>
      <c r="I2898" s="88">
        <f>VLOOKUP(D2898,'MHO-Analyse'!$C$2:$D$11,2,TRUE)</f>
        <v>380</v>
      </c>
      <c r="J2898" s="88">
        <f t="shared" si="45"/>
        <v>1.3722222222222222</v>
      </c>
    </row>
    <row r="2899" spans="1:10" x14ac:dyDescent="0.2">
      <c r="A2899" s="94">
        <v>6047932</v>
      </c>
      <c r="B2899" s="93" t="s">
        <v>2818</v>
      </c>
      <c r="C2899" s="144">
        <v>13</v>
      </c>
      <c r="D2899" s="93" t="s">
        <v>20</v>
      </c>
      <c r="E2899" s="93" t="s">
        <v>65</v>
      </c>
      <c r="F2899" s="93">
        <v>84</v>
      </c>
      <c r="G2899" s="93">
        <v>15</v>
      </c>
      <c r="H2899" s="93">
        <v>2723.85</v>
      </c>
      <c r="I2899" s="88">
        <f>VLOOKUP(D2899,'MHO-Analyse'!$C$2:$D$11,2,TRUE)</f>
        <v>190</v>
      </c>
      <c r="J2899" s="88">
        <f t="shared" si="45"/>
        <v>0.68611111111111112</v>
      </c>
    </row>
    <row r="2900" spans="1:10" x14ac:dyDescent="0.2">
      <c r="A2900" s="94">
        <v>6169259</v>
      </c>
      <c r="B2900" s="93" t="s">
        <v>2819</v>
      </c>
      <c r="C2900" s="144">
        <v>13</v>
      </c>
      <c r="D2900" s="93" t="s">
        <v>20</v>
      </c>
      <c r="E2900" s="93" t="s">
        <v>65</v>
      </c>
      <c r="F2900" s="93">
        <v>35.299999999999997</v>
      </c>
      <c r="G2900" s="93">
        <v>10.5</v>
      </c>
      <c r="H2900" s="93">
        <v>412.54</v>
      </c>
      <c r="I2900" s="88">
        <f>VLOOKUP(D2900,'MHO-Analyse'!$C$2:$D$11,2,TRUE)</f>
        <v>190</v>
      </c>
      <c r="J2900" s="88">
        <f t="shared" si="45"/>
        <v>0.68611111111111112</v>
      </c>
    </row>
    <row r="2901" spans="1:10" x14ac:dyDescent="0.2">
      <c r="A2901" s="94">
        <v>8350111</v>
      </c>
      <c r="B2901" s="93" t="s">
        <v>2820</v>
      </c>
      <c r="C2901" s="144">
        <v>13</v>
      </c>
      <c r="D2901" s="93" t="s">
        <v>20</v>
      </c>
      <c r="E2901" s="93" t="s">
        <v>65</v>
      </c>
      <c r="F2901" s="93">
        <v>77.69</v>
      </c>
      <c r="G2901" s="93">
        <v>10.199999999999999</v>
      </c>
      <c r="H2901" s="93">
        <v>1010.01</v>
      </c>
      <c r="I2901" s="88">
        <f>VLOOKUP(D2901,'MHO-Analyse'!$C$2:$D$11,2,TRUE)</f>
        <v>190</v>
      </c>
      <c r="J2901" s="88">
        <f t="shared" si="45"/>
        <v>0.68611111111111112</v>
      </c>
    </row>
    <row r="2902" spans="1:10" x14ac:dyDescent="0.2">
      <c r="A2902" s="94">
        <v>8411562</v>
      </c>
      <c r="B2902" s="93" t="s">
        <v>2821</v>
      </c>
      <c r="C2902" s="144">
        <v>13</v>
      </c>
      <c r="D2902" s="93" t="s">
        <v>16</v>
      </c>
      <c r="E2902" s="93" t="s">
        <v>59</v>
      </c>
      <c r="F2902" s="93">
        <v>23.65</v>
      </c>
      <c r="G2902" s="93">
        <v>32</v>
      </c>
      <c r="H2902" s="93">
        <v>9157.2900000000009</v>
      </c>
      <c r="I2902" s="88">
        <f>VLOOKUP(D2902,'MHO-Analyse'!$C$2:$D$11,2,TRUE)</f>
        <v>304</v>
      </c>
      <c r="J2902" s="88">
        <f t="shared" si="45"/>
        <v>1.0977777777777777</v>
      </c>
    </row>
    <row r="2903" spans="1:10" x14ac:dyDescent="0.2">
      <c r="A2903" s="94">
        <v>8411632</v>
      </c>
      <c r="B2903" s="93" t="s">
        <v>2822</v>
      </c>
      <c r="C2903" s="144">
        <v>13</v>
      </c>
      <c r="D2903" s="93" t="s">
        <v>16</v>
      </c>
      <c r="E2903" s="93" t="s">
        <v>65</v>
      </c>
      <c r="F2903" s="93">
        <v>49.78</v>
      </c>
      <c r="G2903" s="93">
        <v>2.1</v>
      </c>
      <c r="H2903" s="93">
        <v>1452.9</v>
      </c>
      <c r="I2903" s="88">
        <f>VLOOKUP(D2903,'MHO-Analyse'!$C$2:$D$11,2,TRUE)</f>
        <v>304</v>
      </c>
      <c r="J2903" s="88">
        <f t="shared" si="45"/>
        <v>1.0977777777777777</v>
      </c>
    </row>
    <row r="2904" spans="1:10" x14ac:dyDescent="0.2">
      <c r="A2904" s="94">
        <v>8551707</v>
      </c>
      <c r="B2904" s="93" t="s">
        <v>2823</v>
      </c>
      <c r="C2904" s="144">
        <v>13</v>
      </c>
      <c r="D2904" s="93" t="s">
        <v>20</v>
      </c>
      <c r="E2904" s="93" t="s">
        <v>32</v>
      </c>
      <c r="F2904" s="93">
        <v>74.099999999999994</v>
      </c>
      <c r="G2904" s="93">
        <v>34.200000000000003</v>
      </c>
      <c r="H2904" s="93">
        <v>7467.84</v>
      </c>
      <c r="I2904" s="88">
        <f>VLOOKUP(D2904,'MHO-Analyse'!$C$2:$D$11,2,TRUE)</f>
        <v>190</v>
      </c>
      <c r="J2904" s="88">
        <f t="shared" si="45"/>
        <v>0.68611111111111112</v>
      </c>
    </row>
    <row r="2905" spans="1:10" x14ac:dyDescent="0.2">
      <c r="A2905" s="94">
        <v>9202503</v>
      </c>
      <c r="B2905" s="93" t="s">
        <v>2824</v>
      </c>
      <c r="C2905" s="144">
        <v>13</v>
      </c>
      <c r="D2905" s="93" t="s">
        <v>20</v>
      </c>
      <c r="E2905" s="93" t="s">
        <v>65</v>
      </c>
      <c r="F2905" s="93">
        <v>85.78</v>
      </c>
      <c r="G2905" s="93">
        <v>24</v>
      </c>
      <c r="H2905" s="93">
        <v>2295.1799999999998</v>
      </c>
      <c r="I2905" s="88">
        <f>VLOOKUP(D2905,'MHO-Analyse'!$C$2:$D$11,2,TRUE)</f>
        <v>190</v>
      </c>
      <c r="J2905" s="88">
        <f t="shared" si="45"/>
        <v>0.68611111111111112</v>
      </c>
    </row>
    <row r="2906" spans="1:10" x14ac:dyDescent="0.2">
      <c r="A2906" s="94">
        <v>9253457</v>
      </c>
      <c r="B2906" s="93" t="s">
        <v>2825</v>
      </c>
      <c r="C2906" s="144">
        <v>13</v>
      </c>
      <c r="D2906" s="93" t="s">
        <v>12</v>
      </c>
      <c r="E2906" s="93" t="s">
        <v>59</v>
      </c>
      <c r="F2906" s="93">
        <v>6</v>
      </c>
      <c r="G2906" s="93">
        <v>5.2</v>
      </c>
      <c r="H2906" s="93">
        <v>257.58</v>
      </c>
      <c r="I2906" s="88">
        <f>VLOOKUP(D2906,'MHO-Analyse'!$C$2:$D$11,2,TRUE)</f>
        <v>254.6</v>
      </c>
      <c r="J2906" s="88">
        <f t="shared" si="45"/>
        <v>0.91938888888888881</v>
      </c>
    </row>
    <row r="2907" spans="1:10" x14ac:dyDescent="0.2">
      <c r="A2907" s="94">
        <v>9255313</v>
      </c>
      <c r="B2907" s="93" t="s">
        <v>2826</v>
      </c>
      <c r="C2907" s="144">
        <v>13</v>
      </c>
      <c r="D2907" s="93" t="s">
        <v>12</v>
      </c>
      <c r="E2907" s="93" t="s">
        <v>65</v>
      </c>
      <c r="F2907" s="93">
        <v>5.6</v>
      </c>
      <c r="G2907" s="93">
        <v>1.77</v>
      </c>
      <c r="H2907" s="93">
        <v>0</v>
      </c>
      <c r="I2907" s="88">
        <f>VLOOKUP(D2907,'MHO-Analyse'!$C$2:$D$11,2,TRUE)</f>
        <v>254.6</v>
      </c>
      <c r="J2907" s="88">
        <f t="shared" si="45"/>
        <v>0.91938888888888881</v>
      </c>
    </row>
    <row r="2908" spans="1:10" x14ac:dyDescent="0.2">
      <c r="A2908" s="94">
        <v>9720083</v>
      </c>
      <c r="B2908" s="93" t="s">
        <v>2827</v>
      </c>
      <c r="C2908" s="144">
        <v>13</v>
      </c>
      <c r="D2908" s="93" t="s">
        <v>9</v>
      </c>
      <c r="E2908" s="93" t="s">
        <v>65</v>
      </c>
      <c r="F2908" s="93">
        <v>1.27</v>
      </c>
      <c r="G2908" s="93">
        <v>1.42</v>
      </c>
      <c r="H2908" s="93">
        <v>164.8</v>
      </c>
      <c r="I2908" s="88">
        <f>VLOOKUP(D2908,'MHO-Analyse'!$C$2:$D$11,2,TRUE)</f>
        <v>380</v>
      </c>
      <c r="J2908" s="88">
        <f t="shared" si="45"/>
        <v>1.3722222222222222</v>
      </c>
    </row>
    <row r="2909" spans="1:10" x14ac:dyDescent="0.2">
      <c r="A2909" s="94">
        <v>9827616</v>
      </c>
      <c r="B2909" s="93" t="s">
        <v>2828</v>
      </c>
      <c r="C2909" s="144">
        <v>13</v>
      </c>
      <c r="D2909" s="93" t="s">
        <v>16</v>
      </c>
      <c r="E2909" s="93" t="s">
        <v>65</v>
      </c>
      <c r="F2909" s="93">
        <v>25.7</v>
      </c>
      <c r="G2909" s="93">
        <v>5.8</v>
      </c>
      <c r="H2909" s="93">
        <v>247.81</v>
      </c>
      <c r="I2909" s="88">
        <f>VLOOKUP(D2909,'MHO-Analyse'!$C$2:$D$11,2,TRUE)</f>
        <v>304</v>
      </c>
      <c r="J2909" s="88">
        <f t="shared" si="45"/>
        <v>1.0977777777777777</v>
      </c>
    </row>
    <row r="2910" spans="1:10" x14ac:dyDescent="0.2">
      <c r="A2910" s="94">
        <v>9835727</v>
      </c>
      <c r="B2910" s="93" t="s">
        <v>2829</v>
      </c>
      <c r="C2910" s="144">
        <v>13</v>
      </c>
      <c r="D2910" s="93" t="s">
        <v>16</v>
      </c>
      <c r="E2910" s="93" t="s">
        <v>65</v>
      </c>
      <c r="F2910" s="93">
        <v>0</v>
      </c>
      <c r="G2910" s="93">
        <v>0</v>
      </c>
      <c r="H2910" s="93">
        <v>3107.38</v>
      </c>
      <c r="I2910" s="88">
        <f>VLOOKUP(D2910,'MHO-Analyse'!$C$2:$D$11,2,TRUE)</f>
        <v>304</v>
      </c>
      <c r="J2910" s="88">
        <f t="shared" si="45"/>
        <v>1.0977777777777777</v>
      </c>
    </row>
    <row r="2911" spans="1:10" x14ac:dyDescent="0.2">
      <c r="A2911" s="94">
        <v>9835739</v>
      </c>
      <c r="B2911" s="93" t="s">
        <v>2830</v>
      </c>
      <c r="C2911" s="144">
        <v>13</v>
      </c>
      <c r="D2911" s="93" t="s">
        <v>16</v>
      </c>
      <c r="E2911" s="93" t="s">
        <v>59</v>
      </c>
      <c r="F2911" s="93">
        <v>240</v>
      </c>
      <c r="G2911" s="93">
        <v>16.52</v>
      </c>
      <c r="H2911" s="93">
        <v>2449.5700000000002</v>
      </c>
      <c r="I2911" s="88">
        <f>VLOOKUP(D2911,'MHO-Analyse'!$C$2:$D$11,2,TRUE)</f>
        <v>304</v>
      </c>
      <c r="J2911" s="88">
        <f t="shared" si="45"/>
        <v>1.0977777777777777</v>
      </c>
    </row>
    <row r="2912" spans="1:10" x14ac:dyDescent="0.2">
      <c r="A2912" s="94">
        <v>1212811</v>
      </c>
      <c r="B2912" s="93" t="s">
        <v>2831</v>
      </c>
      <c r="C2912" s="144">
        <v>12</v>
      </c>
      <c r="D2912" s="93" t="s">
        <v>9</v>
      </c>
      <c r="E2912" s="93" t="s">
        <v>65</v>
      </c>
      <c r="F2912" s="93">
        <v>47.51</v>
      </c>
      <c r="G2912" s="93">
        <v>30.5</v>
      </c>
      <c r="H2912" s="93">
        <v>1056.25</v>
      </c>
      <c r="I2912" s="88">
        <f>VLOOKUP(D2912,'MHO-Analyse'!$C$2:$D$11,2,TRUE)</f>
        <v>380</v>
      </c>
      <c r="J2912" s="88">
        <f t="shared" si="45"/>
        <v>1.2666666666666666</v>
      </c>
    </row>
    <row r="2913" spans="1:10" x14ac:dyDescent="0.2">
      <c r="A2913" s="94">
        <v>1214388</v>
      </c>
      <c r="B2913" s="93" t="s">
        <v>2832</v>
      </c>
      <c r="C2913" s="144">
        <v>12</v>
      </c>
      <c r="D2913" s="93" t="s">
        <v>79</v>
      </c>
      <c r="E2913" s="93" t="s">
        <v>65</v>
      </c>
      <c r="F2913" s="93">
        <v>3.24</v>
      </c>
      <c r="G2913" s="93">
        <v>2.68</v>
      </c>
      <c r="H2913" s="93">
        <v>254.13</v>
      </c>
      <c r="I2913" s="88">
        <f>VLOOKUP(D2913,'MHO-Analyse'!$C$2:$D$11,2,TRUE)</f>
        <v>380</v>
      </c>
      <c r="J2913" s="88">
        <f t="shared" si="45"/>
        <v>1.2666666666666666</v>
      </c>
    </row>
    <row r="2914" spans="1:10" x14ac:dyDescent="0.2">
      <c r="A2914" s="94">
        <v>1214411</v>
      </c>
      <c r="B2914" s="93" t="s">
        <v>2833</v>
      </c>
      <c r="C2914" s="144">
        <v>12</v>
      </c>
      <c r="D2914" s="93" t="s">
        <v>79</v>
      </c>
      <c r="E2914" s="93" t="s">
        <v>65</v>
      </c>
      <c r="F2914" s="93">
        <v>4.05</v>
      </c>
      <c r="G2914" s="93">
        <v>2.58</v>
      </c>
      <c r="H2914" s="93">
        <v>139.74</v>
      </c>
      <c r="I2914" s="88">
        <f>VLOOKUP(D2914,'MHO-Analyse'!$C$2:$D$11,2,TRUE)</f>
        <v>380</v>
      </c>
      <c r="J2914" s="88">
        <f t="shared" si="45"/>
        <v>1.2666666666666666</v>
      </c>
    </row>
    <row r="2915" spans="1:10" x14ac:dyDescent="0.2">
      <c r="A2915" s="94">
        <v>1250599</v>
      </c>
      <c r="B2915" s="93" t="s">
        <v>1455</v>
      </c>
      <c r="C2915" s="144">
        <v>12</v>
      </c>
      <c r="D2915" s="93" t="s">
        <v>79</v>
      </c>
      <c r="E2915" s="93" t="s">
        <v>65</v>
      </c>
      <c r="F2915" s="93">
        <v>0.52</v>
      </c>
      <c r="G2915" s="93">
        <v>2.42</v>
      </c>
      <c r="H2915" s="93">
        <v>54.02</v>
      </c>
      <c r="I2915" s="88">
        <f>VLOOKUP(D2915,'MHO-Analyse'!$C$2:$D$11,2,TRUE)</f>
        <v>380</v>
      </c>
      <c r="J2915" s="88">
        <f t="shared" si="45"/>
        <v>1.2666666666666666</v>
      </c>
    </row>
    <row r="2916" spans="1:10" x14ac:dyDescent="0.2">
      <c r="A2916" s="94">
        <v>1252474</v>
      </c>
      <c r="B2916" s="93" t="s">
        <v>2834</v>
      </c>
      <c r="C2916" s="144">
        <v>12</v>
      </c>
      <c r="D2916" s="93" t="s">
        <v>16</v>
      </c>
      <c r="E2916" s="93" t="s">
        <v>65</v>
      </c>
      <c r="F2916" s="93">
        <v>29.9</v>
      </c>
      <c r="G2916" s="93">
        <v>40.200000000000003</v>
      </c>
      <c r="H2916" s="93">
        <v>922.08</v>
      </c>
      <c r="I2916" s="88">
        <f>VLOOKUP(D2916,'MHO-Analyse'!$C$2:$D$11,2,TRUE)</f>
        <v>304</v>
      </c>
      <c r="J2916" s="88">
        <f t="shared" si="45"/>
        <v>1.0133333333333334</v>
      </c>
    </row>
    <row r="2917" spans="1:10" x14ac:dyDescent="0.2">
      <c r="A2917" s="94">
        <v>2041108</v>
      </c>
      <c r="B2917" s="93" t="s">
        <v>2835</v>
      </c>
      <c r="C2917" s="144">
        <v>12</v>
      </c>
      <c r="D2917" s="93" t="s">
        <v>16</v>
      </c>
      <c r="E2917" s="93" t="s">
        <v>65</v>
      </c>
      <c r="F2917" s="93">
        <v>18.52</v>
      </c>
      <c r="G2917" s="93">
        <v>9.6999999999999993</v>
      </c>
      <c r="H2917" s="93">
        <v>857.7</v>
      </c>
      <c r="I2917" s="88">
        <f>VLOOKUP(D2917,'MHO-Analyse'!$C$2:$D$11,2,TRUE)</f>
        <v>304</v>
      </c>
      <c r="J2917" s="88">
        <f t="shared" si="45"/>
        <v>1.0133333333333334</v>
      </c>
    </row>
    <row r="2918" spans="1:10" x14ac:dyDescent="0.2">
      <c r="A2918" s="94">
        <v>2104138</v>
      </c>
      <c r="B2918" s="93" t="s">
        <v>2836</v>
      </c>
      <c r="C2918" s="144">
        <v>12</v>
      </c>
      <c r="D2918" s="93" t="s">
        <v>16</v>
      </c>
      <c r="E2918" s="93" t="s">
        <v>59</v>
      </c>
      <c r="F2918" s="93">
        <v>14.3</v>
      </c>
      <c r="G2918" s="93">
        <v>13.6</v>
      </c>
      <c r="H2918" s="93">
        <v>3640.47</v>
      </c>
      <c r="I2918" s="88">
        <f>VLOOKUP(D2918,'MHO-Analyse'!$C$2:$D$11,2,TRUE)</f>
        <v>304</v>
      </c>
      <c r="J2918" s="88">
        <f t="shared" si="45"/>
        <v>1.0133333333333334</v>
      </c>
    </row>
    <row r="2919" spans="1:10" x14ac:dyDescent="0.2">
      <c r="A2919" s="94">
        <v>2104805</v>
      </c>
      <c r="B2919" s="93" t="s">
        <v>2837</v>
      </c>
      <c r="C2919" s="144">
        <v>12</v>
      </c>
      <c r="D2919" s="93" t="s">
        <v>16</v>
      </c>
      <c r="E2919" s="93" t="s">
        <v>65</v>
      </c>
      <c r="F2919" s="93">
        <v>4.9000000000000004</v>
      </c>
      <c r="G2919" s="93">
        <v>0.4</v>
      </c>
      <c r="H2919" s="93">
        <v>210.41</v>
      </c>
      <c r="I2919" s="88">
        <f>VLOOKUP(D2919,'MHO-Analyse'!$C$2:$D$11,2,TRUE)</f>
        <v>304</v>
      </c>
      <c r="J2919" s="88">
        <f t="shared" si="45"/>
        <v>1.0133333333333334</v>
      </c>
    </row>
    <row r="2920" spans="1:10" x14ac:dyDescent="0.2">
      <c r="A2920" s="94">
        <v>2107946</v>
      </c>
      <c r="B2920" s="93" t="s">
        <v>2838</v>
      </c>
      <c r="C2920" s="144">
        <v>12</v>
      </c>
      <c r="D2920" s="93" t="s">
        <v>16</v>
      </c>
      <c r="E2920" s="93" t="s">
        <v>32</v>
      </c>
      <c r="F2920" s="93">
        <v>43.4</v>
      </c>
      <c r="G2920" s="93">
        <v>25.88</v>
      </c>
      <c r="H2920" s="93">
        <v>7236.63</v>
      </c>
      <c r="I2920" s="88">
        <f>VLOOKUP(D2920,'MHO-Analyse'!$C$2:$D$11,2,TRUE)</f>
        <v>304</v>
      </c>
      <c r="J2920" s="88">
        <f t="shared" si="45"/>
        <v>1.0133333333333334</v>
      </c>
    </row>
    <row r="2921" spans="1:10" x14ac:dyDescent="0.2">
      <c r="A2921" s="94">
        <v>2170684</v>
      </c>
      <c r="B2921" s="93" t="s">
        <v>2839</v>
      </c>
      <c r="C2921" s="144">
        <v>12</v>
      </c>
      <c r="D2921" s="93" t="s">
        <v>41</v>
      </c>
      <c r="E2921" s="93" t="s">
        <v>65</v>
      </c>
      <c r="F2921" s="93">
        <v>2.2999999999999998</v>
      </c>
      <c r="G2921" s="93">
        <v>0.67</v>
      </c>
      <c r="H2921" s="93">
        <v>125.31</v>
      </c>
      <c r="I2921" s="88">
        <f>VLOOKUP(D2921,'MHO-Analyse'!$C$2:$D$11,2,TRUE)</f>
        <v>205.2</v>
      </c>
      <c r="J2921" s="88">
        <f t="shared" si="45"/>
        <v>0.68399999999999994</v>
      </c>
    </row>
    <row r="2922" spans="1:10" x14ac:dyDescent="0.2">
      <c r="A2922" s="94">
        <v>2170685</v>
      </c>
      <c r="B2922" s="93" t="s">
        <v>2840</v>
      </c>
      <c r="C2922" s="144">
        <v>12</v>
      </c>
      <c r="D2922" s="93" t="s">
        <v>41</v>
      </c>
      <c r="E2922" s="93" t="s">
        <v>65</v>
      </c>
      <c r="F2922" s="93">
        <v>4.5</v>
      </c>
      <c r="G2922" s="93">
        <v>1.04</v>
      </c>
      <c r="H2922" s="93">
        <v>181.67</v>
      </c>
      <c r="I2922" s="88">
        <f>VLOOKUP(D2922,'MHO-Analyse'!$C$2:$D$11,2,TRUE)</f>
        <v>205.2</v>
      </c>
      <c r="J2922" s="88">
        <f t="shared" si="45"/>
        <v>0.68399999999999994</v>
      </c>
    </row>
    <row r="2923" spans="1:10" x14ac:dyDescent="0.2">
      <c r="A2923" s="94">
        <v>3076876</v>
      </c>
      <c r="B2923" s="93" t="s">
        <v>2841</v>
      </c>
      <c r="C2923" s="144">
        <v>12</v>
      </c>
      <c r="D2923" s="93" t="s">
        <v>16</v>
      </c>
      <c r="E2923" s="93" t="s">
        <v>65</v>
      </c>
      <c r="F2923" s="93">
        <v>3</v>
      </c>
      <c r="G2923" s="93">
        <v>0.14000000000000001</v>
      </c>
      <c r="H2923" s="93">
        <v>182.1</v>
      </c>
      <c r="I2923" s="88">
        <f>VLOOKUP(D2923,'MHO-Analyse'!$C$2:$D$11,2,TRUE)</f>
        <v>304</v>
      </c>
      <c r="J2923" s="88">
        <f t="shared" si="45"/>
        <v>1.0133333333333334</v>
      </c>
    </row>
    <row r="2924" spans="1:10" x14ac:dyDescent="0.2">
      <c r="A2924" s="94">
        <v>3237131</v>
      </c>
      <c r="B2924" s="93" t="s">
        <v>2842</v>
      </c>
      <c r="C2924" s="144">
        <v>12</v>
      </c>
      <c r="D2924" s="93" t="s">
        <v>16</v>
      </c>
      <c r="E2924" s="93" t="s">
        <v>65</v>
      </c>
      <c r="F2924" s="93">
        <v>115</v>
      </c>
      <c r="G2924" s="93">
        <v>0.46</v>
      </c>
      <c r="H2924" s="93">
        <v>580.16</v>
      </c>
      <c r="I2924" s="88">
        <f>VLOOKUP(D2924,'MHO-Analyse'!$C$2:$D$11,2,TRUE)</f>
        <v>304</v>
      </c>
      <c r="J2924" s="88">
        <f t="shared" si="45"/>
        <v>1.0133333333333334</v>
      </c>
    </row>
    <row r="2925" spans="1:10" x14ac:dyDescent="0.2">
      <c r="A2925" s="94">
        <v>3247526</v>
      </c>
      <c r="B2925" s="93" t="s">
        <v>2843</v>
      </c>
      <c r="C2925" s="144">
        <v>12</v>
      </c>
      <c r="D2925" s="93" t="s">
        <v>16</v>
      </c>
      <c r="E2925" s="93" t="s">
        <v>65</v>
      </c>
      <c r="F2925" s="93">
        <v>299</v>
      </c>
      <c r="G2925" s="93">
        <v>24</v>
      </c>
      <c r="H2925" s="93">
        <v>4909.58</v>
      </c>
      <c r="I2925" s="88">
        <f>VLOOKUP(D2925,'MHO-Analyse'!$C$2:$D$11,2,TRUE)</f>
        <v>304</v>
      </c>
      <c r="J2925" s="88">
        <f t="shared" si="45"/>
        <v>1.0133333333333334</v>
      </c>
    </row>
    <row r="2926" spans="1:10" x14ac:dyDescent="0.2">
      <c r="A2926" s="94">
        <v>3401864</v>
      </c>
      <c r="B2926" s="93" t="s">
        <v>2844</v>
      </c>
      <c r="C2926" s="144">
        <v>12</v>
      </c>
      <c r="D2926" s="93" t="s">
        <v>20</v>
      </c>
      <c r="E2926" s="93" t="s">
        <v>65</v>
      </c>
      <c r="F2926" s="93">
        <v>40</v>
      </c>
      <c r="G2926" s="93">
        <v>0.35</v>
      </c>
      <c r="H2926" s="93">
        <v>2401.4</v>
      </c>
      <c r="I2926" s="88">
        <f>VLOOKUP(D2926,'MHO-Analyse'!$C$2:$D$11,2,TRUE)</f>
        <v>190</v>
      </c>
      <c r="J2926" s="88">
        <f t="shared" si="45"/>
        <v>0.6333333333333333</v>
      </c>
    </row>
    <row r="2927" spans="1:10" x14ac:dyDescent="0.2">
      <c r="A2927" s="94">
        <v>3419847</v>
      </c>
      <c r="B2927" s="93" t="s">
        <v>2845</v>
      </c>
      <c r="C2927" s="144">
        <v>12</v>
      </c>
      <c r="D2927" s="93" t="s">
        <v>16</v>
      </c>
      <c r="E2927" s="93" t="s">
        <v>65</v>
      </c>
      <c r="F2927" s="93">
        <v>0.34</v>
      </c>
      <c r="G2927" s="93">
        <v>1.6</v>
      </c>
      <c r="H2927" s="93">
        <v>0</v>
      </c>
      <c r="I2927" s="88">
        <f>VLOOKUP(D2927,'MHO-Analyse'!$C$2:$D$11,2,TRUE)</f>
        <v>304</v>
      </c>
      <c r="J2927" s="88">
        <f t="shared" si="45"/>
        <v>1.0133333333333334</v>
      </c>
    </row>
    <row r="2928" spans="1:10" x14ac:dyDescent="0.2">
      <c r="A2928" s="94">
        <v>3532053</v>
      </c>
      <c r="B2928" s="93" t="s">
        <v>2846</v>
      </c>
      <c r="C2928" s="144">
        <v>12</v>
      </c>
      <c r="D2928" s="93" t="s">
        <v>16</v>
      </c>
      <c r="E2928" s="93" t="s">
        <v>59</v>
      </c>
      <c r="F2928" s="93">
        <v>9.1999999999999993</v>
      </c>
      <c r="G2928" s="93">
        <v>9.27</v>
      </c>
      <c r="H2928" s="93">
        <v>195.41</v>
      </c>
      <c r="I2928" s="88">
        <f>VLOOKUP(D2928,'MHO-Analyse'!$C$2:$D$11,2,TRUE)</f>
        <v>304</v>
      </c>
      <c r="J2928" s="88">
        <f t="shared" si="45"/>
        <v>1.0133333333333334</v>
      </c>
    </row>
    <row r="2929" spans="1:10" x14ac:dyDescent="0.2">
      <c r="A2929" s="94">
        <v>4015733</v>
      </c>
      <c r="B2929" s="93" t="s">
        <v>2847</v>
      </c>
      <c r="C2929" s="144">
        <v>12</v>
      </c>
      <c r="D2929" s="93" t="s">
        <v>79</v>
      </c>
      <c r="E2929" s="93" t="s">
        <v>65</v>
      </c>
      <c r="F2929" s="93">
        <v>2.84</v>
      </c>
      <c r="G2929" s="93">
        <v>4.5</v>
      </c>
      <c r="H2929" s="93">
        <v>160.9</v>
      </c>
      <c r="I2929" s="88">
        <f>VLOOKUP(D2929,'MHO-Analyse'!$C$2:$D$11,2,TRUE)</f>
        <v>380</v>
      </c>
      <c r="J2929" s="88">
        <f t="shared" si="45"/>
        <v>1.2666666666666666</v>
      </c>
    </row>
    <row r="2930" spans="1:10" x14ac:dyDescent="0.2">
      <c r="A2930" s="94">
        <v>4200497</v>
      </c>
      <c r="B2930" s="93" t="s">
        <v>2848</v>
      </c>
      <c r="C2930" s="144">
        <v>12</v>
      </c>
      <c r="D2930" s="93" t="s">
        <v>20</v>
      </c>
      <c r="E2930" s="93" t="s">
        <v>59</v>
      </c>
      <c r="F2930" s="93">
        <v>76.44</v>
      </c>
      <c r="G2930" s="93">
        <v>8.5</v>
      </c>
      <c r="H2930" s="93">
        <v>3623.26</v>
      </c>
      <c r="I2930" s="88">
        <f>VLOOKUP(D2930,'MHO-Analyse'!$C$2:$D$11,2,TRUE)</f>
        <v>190</v>
      </c>
      <c r="J2930" s="88">
        <f t="shared" si="45"/>
        <v>0.6333333333333333</v>
      </c>
    </row>
    <row r="2931" spans="1:10" x14ac:dyDescent="0.2">
      <c r="A2931" s="94">
        <v>5071325</v>
      </c>
      <c r="B2931" s="93" t="s">
        <v>2849</v>
      </c>
      <c r="C2931" s="144">
        <v>12</v>
      </c>
      <c r="D2931" s="93" t="s">
        <v>20</v>
      </c>
      <c r="E2931" s="93" t="s">
        <v>59</v>
      </c>
      <c r="F2931" s="93">
        <v>4.17</v>
      </c>
      <c r="G2931" s="93">
        <v>0.37</v>
      </c>
      <c r="H2931" s="93">
        <v>38.51</v>
      </c>
      <c r="I2931" s="88">
        <f>VLOOKUP(D2931,'MHO-Analyse'!$C$2:$D$11,2,TRUE)</f>
        <v>190</v>
      </c>
      <c r="J2931" s="88">
        <f t="shared" si="45"/>
        <v>0.6333333333333333</v>
      </c>
    </row>
    <row r="2932" spans="1:10" x14ac:dyDescent="0.2">
      <c r="A2932" s="94">
        <v>5110015</v>
      </c>
      <c r="B2932" s="93" t="s">
        <v>2850</v>
      </c>
      <c r="C2932" s="144">
        <v>12</v>
      </c>
      <c r="D2932" s="93" t="s">
        <v>20</v>
      </c>
      <c r="E2932" s="93" t="s">
        <v>65</v>
      </c>
      <c r="F2932" s="93">
        <v>1.94</v>
      </c>
      <c r="G2932" s="93">
        <v>0.28999999999999998</v>
      </c>
      <c r="H2932" s="93">
        <v>30.31</v>
      </c>
      <c r="I2932" s="88">
        <f>VLOOKUP(D2932,'MHO-Analyse'!$C$2:$D$11,2,TRUE)</f>
        <v>190</v>
      </c>
      <c r="J2932" s="88">
        <f t="shared" si="45"/>
        <v>0.6333333333333333</v>
      </c>
    </row>
    <row r="2933" spans="1:10" x14ac:dyDescent="0.2">
      <c r="A2933" s="94">
        <v>5519922</v>
      </c>
      <c r="B2933" s="93" t="s">
        <v>2851</v>
      </c>
      <c r="C2933" s="144">
        <v>12</v>
      </c>
      <c r="D2933" s="93" t="s">
        <v>79</v>
      </c>
      <c r="E2933" s="93" t="s">
        <v>59</v>
      </c>
      <c r="F2933" s="93">
        <v>3</v>
      </c>
      <c r="G2933" s="93">
        <v>11</v>
      </c>
      <c r="H2933" s="93">
        <v>1641.95</v>
      </c>
      <c r="I2933" s="88">
        <f>VLOOKUP(D2933,'MHO-Analyse'!$C$2:$D$11,2,TRUE)</f>
        <v>380</v>
      </c>
      <c r="J2933" s="88">
        <f t="shared" si="45"/>
        <v>1.2666666666666666</v>
      </c>
    </row>
    <row r="2934" spans="1:10" x14ac:dyDescent="0.2">
      <c r="A2934" s="94">
        <v>5528567</v>
      </c>
      <c r="B2934" s="93" t="s">
        <v>2852</v>
      </c>
      <c r="C2934" s="144">
        <v>12</v>
      </c>
      <c r="D2934" s="93" t="s">
        <v>16</v>
      </c>
      <c r="E2934" s="93" t="s">
        <v>32</v>
      </c>
      <c r="F2934" s="93">
        <v>13.2</v>
      </c>
      <c r="G2934" s="93">
        <v>13.2</v>
      </c>
      <c r="H2934" s="93">
        <v>1628.26</v>
      </c>
      <c r="I2934" s="88">
        <f>VLOOKUP(D2934,'MHO-Analyse'!$C$2:$D$11,2,TRUE)</f>
        <v>304</v>
      </c>
      <c r="J2934" s="88">
        <f t="shared" si="45"/>
        <v>1.0133333333333334</v>
      </c>
    </row>
    <row r="2935" spans="1:10" x14ac:dyDescent="0.2">
      <c r="A2935" s="94">
        <v>5528569</v>
      </c>
      <c r="B2935" s="93" t="s">
        <v>2853</v>
      </c>
      <c r="C2935" s="144">
        <v>12</v>
      </c>
      <c r="D2935" s="93" t="s">
        <v>16</v>
      </c>
      <c r="E2935" s="93" t="s">
        <v>32</v>
      </c>
      <c r="F2935" s="93">
        <v>10.26</v>
      </c>
      <c r="G2935" s="93">
        <v>22</v>
      </c>
      <c r="H2935" s="93">
        <v>2174.81</v>
      </c>
      <c r="I2935" s="88">
        <f>VLOOKUP(D2935,'MHO-Analyse'!$C$2:$D$11,2,TRUE)</f>
        <v>304</v>
      </c>
      <c r="J2935" s="88">
        <f t="shared" si="45"/>
        <v>1.0133333333333334</v>
      </c>
    </row>
    <row r="2936" spans="1:10" x14ac:dyDescent="0.2">
      <c r="A2936" s="94">
        <v>5598677</v>
      </c>
      <c r="B2936" s="93" t="s">
        <v>2572</v>
      </c>
      <c r="C2936" s="144">
        <v>12</v>
      </c>
      <c r="D2936" s="93" t="s">
        <v>16</v>
      </c>
      <c r="E2936" s="93" t="s">
        <v>59</v>
      </c>
      <c r="F2936" s="93">
        <v>15.2</v>
      </c>
      <c r="G2936" s="93">
        <v>23</v>
      </c>
      <c r="H2936" s="93">
        <v>4141.1499999999996</v>
      </c>
      <c r="I2936" s="88">
        <f>VLOOKUP(D2936,'MHO-Analyse'!$C$2:$D$11,2,TRUE)</f>
        <v>304</v>
      </c>
      <c r="J2936" s="88">
        <f t="shared" si="45"/>
        <v>1.0133333333333334</v>
      </c>
    </row>
    <row r="2937" spans="1:10" x14ac:dyDescent="0.2">
      <c r="A2937" s="94">
        <v>5600284</v>
      </c>
      <c r="B2937" s="93" t="s">
        <v>2854</v>
      </c>
      <c r="C2937" s="144">
        <v>12</v>
      </c>
      <c r="D2937" s="93" t="s">
        <v>79</v>
      </c>
      <c r="E2937" s="93" t="s">
        <v>65</v>
      </c>
      <c r="F2937" s="93">
        <v>1.69</v>
      </c>
      <c r="G2937" s="93">
        <v>1.8</v>
      </c>
      <c r="H2937" s="93">
        <v>398.07</v>
      </c>
      <c r="I2937" s="88">
        <f>VLOOKUP(D2937,'MHO-Analyse'!$C$2:$D$11,2,TRUE)</f>
        <v>380</v>
      </c>
      <c r="J2937" s="88">
        <f t="shared" si="45"/>
        <v>1.2666666666666666</v>
      </c>
    </row>
    <row r="2938" spans="1:10" x14ac:dyDescent="0.2">
      <c r="A2938" s="94">
        <v>5601283</v>
      </c>
      <c r="B2938" s="93" t="s">
        <v>2855</v>
      </c>
      <c r="C2938" s="144">
        <v>12</v>
      </c>
      <c r="D2938" s="93" t="s">
        <v>79</v>
      </c>
      <c r="E2938" s="93" t="s">
        <v>59</v>
      </c>
      <c r="F2938" s="93">
        <v>18.850000000000001</v>
      </c>
      <c r="G2938" s="93">
        <v>15.5</v>
      </c>
      <c r="H2938" s="93">
        <v>1865.24</v>
      </c>
      <c r="I2938" s="88">
        <f>VLOOKUP(D2938,'MHO-Analyse'!$C$2:$D$11,2,TRUE)</f>
        <v>380</v>
      </c>
      <c r="J2938" s="88">
        <f t="shared" si="45"/>
        <v>1.2666666666666666</v>
      </c>
    </row>
    <row r="2939" spans="1:10" x14ac:dyDescent="0.2">
      <c r="A2939" s="94">
        <v>5705023</v>
      </c>
      <c r="B2939" s="93" t="s">
        <v>2856</v>
      </c>
      <c r="C2939" s="144">
        <v>12</v>
      </c>
      <c r="D2939" s="93" t="s">
        <v>16</v>
      </c>
      <c r="E2939" s="93" t="s">
        <v>65</v>
      </c>
      <c r="F2939" s="93">
        <v>13.5</v>
      </c>
      <c r="G2939" s="93">
        <v>20</v>
      </c>
      <c r="H2939" s="93">
        <v>788.87</v>
      </c>
      <c r="I2939" s="88">
        <f>VLOOKUP(D2939,'MHO-Analyse'!$C$2:$D$11,2,TRUE)</f>
        <v>304</v>
      </c>
      <c r="J2939" s="88">
        <f t="shared" si="45"/>
        <v>1.0133333333333334</v>
      </c>
    </row>
    <row r="2940" spans="1:10" x14ac:dyDescent="0.2">
      <c r="A2940" s="94">
        <v>5705059</v>
      </c>
      <c r="B2940" s="93" t="s">
        <v>2857</v>
      </c>
      <c r="C2940" s="144">
        <v>12</v>
      </c>
      <c r="D2940" s="93" t="s">
        <v>79</v>
      </c>
      <c r="E2940" s="93" t="s">
        <v>65</v>
      </c>
      <c r="F2940" s="93">
        <v>10.88</v>
      </c>
      <c r="G2940" s="93">
        <v>17</v>
      </c>
      <c r="H2940" s="93">
        <v>874.16</v>
      </c>
      <c r="I2940" s="88">
        <f>VLOOKUP(D2940,'MHO-Analyse'!$C$2:$D$11,2,TRUE)</f>
        <v>380</v>
      </c>
      <c r="J2940" s="88">
        <f t="shared" si="45"/>
        <v>1.2666666666666666</v>
      </c>
    </row>
    <row r="2941" spans="1:10" x14ac:dyDescent="0.2">
      <c r="A2941" s="94">
        <v>5708102</v>
      </c>
      <c r="B2941" s="93" t="s">
        <v>2858</v>
      </c>
      <c r="C2941" s="144">
        <v>12</v>
      </c>
      <c r="D2941" s="93" t="s">
        <v>79</v>
      </c>
      <c r="E2941" s="93" t="s">
        <v>65</v>
      </c>
      <c r="F2941" s="93">
        <v>1.54</v>
      </c>
      <c r="G2941" s="93">
        <v>2</v>
      </c>
      <c r="H2941" s="93">
        <v>876.64</v>
      </c>
      <c r="I2941" s="88">
        <f>VLOOKUP(D2941,'MHO-Analyse'!$C$2:$D$11,2,TRUE)</f>
        <v>380</v>
      </c>
      <c r="J2941" s="88">
        <f t="shared" si="45"/>
        <v>1.2666666666666666</v>
      </c>
    </row>
    <row r="2942" spans="1:10" x14ac:dyDescent="0.2">
      <c r="A2942" s="94">
        <v>5708191</v>
      </c>
      <c r="B2942" s="93" t="s">
        <v>2859</v>
      </c>
      <c r="C2942" s="144">
        <v>12</v>
      </c>
      <c r="D2942" s="93" t="s">
        <v>79</v>
      </c>
      <c r="E2942" s="93" t="s">
        <v>65</v>
      </c>
      <c r="F2942" s="93">
        <v>9.25</v>
      </c>
      <c r="G2942" s="93">
        <v>11</v>
      </c>
      <c r="H2942" s="93">
        <v>713.63</v>
      </c>
      <c r="I2942" s="88">
        <f>VLOOKUP(D2942,'MHO-Analyse'!$C$2:$D$11,2,TRUE)</f>
        <v>380</v>
      </c>
      <c r="J2942" s="88">
        <f t="shared" si="45"/>
        <v>1.2666666666666666</v>
      </c>
    </row>
    <row r="2943" spans="1:10" x14ac:dyDescent="0.2">
      <c r="A2943" s="94">
        <v>5708209</v>
      </c>
      <c r="B2943" s="93" t="s">
        <v>2860</v>
      </c>
      <c r="C2943" s="144">
        <v>12</v>
      </c>
      <c r="D2943" s="93" t="s">
        <v>79</v>
      </c>
      <c r="E2943" s="93" t="s">
        <v>65</v>
      </c>
      <c r="F2943" s="93">
        <v>18.13</v>
      </c>
      <c r="G2943" s="93">
        <v>18</v>
      </c>
      <c r="H2943" s="93">
        <v>1170.8</v>
      </c>
      <c r="I2943" s="88">
        <f>VLOOKUP(D2943,'MHO-Analyse'!$C$2:$D$11,2,TRUE)</f>
        <v>380</v>
      </c>
      <c r="J2943" s="88">
        <f t="shared" si="45"/>
        <v>1.2666666666666666</v>
      </c>
    </row>
    <row r="2944" spans="1:10" x14ac:dyDescent="0.2">
      <c r="A2944" s="94">
        <v>5708211</v>
      </c>
      <c r="B2944" s="93" t="s">
        <v>2861</v>
      </c>
      <c r="C2944" s="144">
        <v>12</v>
      </c>
      <c r="D2944" s="93" t="s">
        <v>79</v>
      </c>
      <c r="E2944" s="93" t="s">
        <v>65</v>
      </c>
      <c r="F2944" s="93">
        <v>24.18</v>
      </c>
      <c r="G2944" s="93">
        <v>25</v>
      </c>
      <c r="H2944" s="93">
        <v>1382.65</v>
      </c>
      <c r="I2944" s="88">
        <f>VLOOKUP(D2944,'MHO-Analyse'!$C$2:$D$11,2,TRUE)</f>
        <v>380</v>
      </c>
      <c r="J2944" s="88">
        <f t="shared" si="45"/>
        <v>1.2666666666666666</v>
      </c>
    </row>
    <row r="2945" spans="1:10" x14ac:dyDescent="0.2">
      <c r="A2945" s="94">
        <v>5801022</v>
      </c>
      <c r="B2945" s="93" t="s">
        <v>2862</v>
      </c>
      <c r="C2945" s="144">
        <v>12</v>
      </c>
      <c r="D2945" s="93" t="s">
        <v>79</v>
      </c>
      <c r="E2945" s="93" t="s">
        <v>65</v>
      </c>
      <c r="F2945" s="93">
        <v>17.05</v>
      </c>
      <c r="G2945" s="93">
        <v>18</v>
      </c>
      <c r="H2945" s="93">
        <v>1237.6400000000001</v>
      </c>
      <c r="I2945" s="88">
        <f>VLOOKUP(D2945,'MHO-Analyse'!$C$2:$D$11,2,TRUE)</f>
        <v>380</v>
      </c>
      <c r="J2945" s="88">
        <f t="shared" si="45"/>
        <v>1.2666666666666666</v>
      </c>
    </row>
    <row r="2946" spans="1:10" x14ac:dyDescent="0.2">
      <c r="A2946" s="94">
        <v>5807028</v>
      </c>
      <c r="B2946" s="93" t="s">
        <v>2863</v>
      </c>
      <c r="C2946" s="144">
        <v>12</v>
      </c>
      <c r="D2946" s="93" t="s">
        <v>79</v>
      </c>
      <c r="E2946" s="93" t="s">
        <v>2243</v>
      </c>
      <c r="F2946" s="93">
        <v>0.13</v>
      </c>
      <c r="G2946" s="93">
        <v>0.28999999999999998</v>
      </c>
      <c r="H2946" s="93">
        <v>122.76</v>
      </c>
      <c r="I2946" s="88">
        <f>VLOOKUP(D2946,'MHO-Analyse'!$C$2:$D$11,2,TRUE)</f>
        <v>380</v>
      </c>
      <c r="J2946" s="88">
        <f t="shared" ref="J2946:J3009" si="46">(C2946*I2946)/3600</f>
        <v>1.2666666666666666</v>
      </c>
    </row>
    <row r="2947" spans="1:10" x14ac:dyDescent="0.2">
      <c r="A2947" s="94">
        <v>5807029</v>
      </c>
      <c r="B2947" s="93" t="s">
        <v>2864</v>
      </c>
      <c r="C2947" s="144">
        <v>12</v>
      </c>
      <c r="D2947" s="93" t="s">
        <v>79</v>
      </c>
      <c r="E2947" s="93" t="s">
        <v>65</v>
      </c>
      <c r="F2947" s="93">
        <v>0.2</v>
      </c>
      <c r="G2947" s="93">
        <v>0.34</v>
      </c>
      <c r="H2947" s="93">
        <v>163.68</v>
      </c>
      <c r="I2947" s="88">
        <f>VLOOKUP(D2947,'MHO-Analyse'!$C$2:$D$11,2,TRUE)</f>
        <v>380</v>
      </c>
      <c r="J2947" s="88">
        <f t="shared" si="46"/>
        <v>1.2666666666666666</v>
      </c>
    </row>
    <row r="2948" spans="1:10" x14ac:dyDescent="0.2">
      <c r="A2948" s="94">
        <v>6000219</v>
      </c>
      <c r="B2948" s="93" t="s">
        <v>2865</v>
      </c>
      <c r="C2948" s="144">
        <v>12</v>
      </c>
      <c r="D2948" s="93" t="s">
        <v>20</v>
      </c>
      <c r="E2948" s="93" t="s">
        <v>65</v>
      </c>
      <c r="F2948" s="93">
        <v>93.06</v>
      </c>
      <c r="G2948" s="93">
        <v>21.8</v>
      </c>
      <c r="H2948" s="93">
        <v>1361.05</v>
      </c>
      <c r="I2948" s="88">
        <f>VLOOKUP(D2948,'MHO-Analyse'!$C$2:$D$11,2,TRUE)</f>
        <v>190</v>
      </c>
      <c r="J2948" s="88">
        <f t="shared" si="46"/>
        <v>0.6333333333333333</v>
      </c>
    </row>
    <row r="2949" spans="1:10" x14ac:dyDescent="0.2">
      <c r="A2949" s="94">
        <v>6044014</v>
      </c>
      <c r="B2949" s="93" t="s">
        <v>2866</v>
      </c>
      <c r="C2949" s="144">
        <v>12</v>
      </c>
      <c r="D2949" s="93" t="s">
        <v>20</v>
      </c>
      <c r="E2949" s="93" t="s">
        <v>65</v>
      </c>
      <c r="F2949" s="93">
        <v>224</v>
      </c>
      <c r="G2949" s="93">
        <v>28</v>
      </c>
      <c r="H2949" s="93">
        <v>0</v>
      </c>
      <c r="I2949" s="88">
        <f>VLOOKUP(D2949,'MHO-Analyse'!$C$2:$D$11,2,TRUE)</f>
        <v>190</v>
      </c>
      <c r="J2949" s="88">
        <f t="shared" si="46"/>
        <v>0.6333333333333333</v>
      </c>
    </row>
    <row r="2950" spans="1:10" x14ac:dyDescent="0.2">
      <c r="A2950" s="94">
        <v>8411515</v>
      </c>
      <c r="B2950" s="93" t="s">
        <v>2867</v>
      </c>
      <c r="C2950" s="144">
        <v>12</v>
      </c>
      <c r="D2950" s="93" t="s">
        <v>79</v>
      </c>
      <c r="E2950" s="93" t="s">
        <v>65</v>
      </c>
      <c r="F2950" s="93">
        <v>3.24</v>
      </c>
      <c r="G2950" s="93">
        <v>4.9000000000000004</v>
      </c>
      <c r="H2950" s="93">
        <v>2548.63</v>
      </c>
      <c r="I2950" s="88">
        <f>VLOOKUP(D2950,'MHO-Analyse'!$C$2:$D$11,2,TRUE)</f>
        <v>380</v>
      </c>
      <c r="J2950" s="88">
        <f t="shared" si="46"/>
        <v>1.2666666666666666</v>
      </c>
    </row>
    <row r="2951" spans="1:10" x14ac:dyDescent="0.2">
      <c r="A2951" s="94">
        <v>8755164</v>
      </c>
      <c r="B2951" s="93" t="s">
        <v>2868</v>
      </c>
      <c r="C2951" s="144">
        <v>12</v>
      </c>
      <c r="D2951" s="93" t="s">
        <v>16</v>
      </c>
      <c r="E2951" s="93" t="s">
        <v>59</v>
      </c>
      <c r="F2951" s="93">
        <v>0.1</v>
      </c>
      <c r="G2951" s="93">
        <v>0.04</v>
      </c>
      <c r="H2951" s="93">
        <v>629.61</v>
      </c>
      <c r="I2951" s="88">
        <f>VLOOKUP(D2951,'MHO-Analyse'!$C$2:$D$11,2,TRUE)</f>
        <v>304</v>
      </c>
      <c r="J2951" s="88">
        <f t="shared" si="46"/>
        <v>1.0133333333333334</v>
      </c>
    </row>
    <row r="2952" spans="1:10" x14ac:dyDescent="0.2">
      <c r="A2952" s="94">
        <v>9042758</v>
      </c>
      <c r="B2952" s="93" t="s">
        <v>2869</v>
      </c>
      <c r="C2952" s="144">
        <v>12</v>
      </c>
      <c r="D2952" s="93" t="s">
        <v>20</v>
      </c>
      <c r="E2952" s="93" t="s">
        <v>32</v>
      </c>
      <c r="F2952" s="93">
        <v>83.16</v>
      </c>
      <c r="G2952" s="93">
        <v>37.200000000000003</v>
      </c>
      <c r="H2952" s="93">
        <v>17722.849999999999</v>
      </c>
      <c r="I2952" s="88">
        <f>VLOOKUP(D2952,'MHO-Analyse'!$C$2:$D$11,2,TRUE)</f>
        <v>190</v>
      </c>
      <c r="J2952" s="88">
        <f t="shared" si="46"/>
        <v>0.6333333333333333</v>
      </c>
    </row>
    <row r="2953" spans="1:10" x14ac:dyDescent="0.2">
      <c r="A2953" s="94">
        <v>9202506</v>
      </c>
      <c r="B2953" s="93" t="s">
        <v>2870</v>
      </c>
      <c r="C2953" s="144">
        <v>12</v>
      </c>
      <c r="D2953" s="93" t="s">
        <v>20</v>
      </c>
      <c r="E2953" s="93" t="s">
        <v>65</v>
      </c>
      <c r="F2953" s="93">
        <v>74.39</v>
      </c>
      <c r="G2953" s="93">
        <v>19</v>
      </c>
      <c r="H2953" s="93">
        <v>2103.91</v>
      </c>
      <c r="I2953" s="88">
        <f>VLOOKUP(D2953,'MHO-Analyse'!$C$2:$D$11,2,TRUE)</f>
        <v>190</v>
      </c>
      <c r="J2953" s="88">
        <f t="shared" si="46"/>
        <v>0.6333333333333333</v>
      </c>
    </row>
    <row r="2954" spans="1:10" x14ac:dyDescent="0.2">
      <c r="A2954" s="94">
        <v>9254813</v>
      </c>
      <c r="B2954" s="93" t="s">
        <v>2871</v>
      </c>
      <c r="C2954" s="144">
        <v>12</v>
      </c>
      <c r="D2954" s="93" t="s">
        <v>12</v>
      </c>
      <c r="E2954" s="93" t="s">
        <v>65</v>
      </c>
      <c r="F2954" s="93">
        <v>66</v>
      </c>
      <c r="G2954" s="93">
        <v>9.5500000000000007</v>
      </c>
      <c r="H2954" s="93">
        <v>3008.32</v>
      </c>
      <c r="I2954" s="88">
        <f>VLOOKUP(D2954,'MHO-Analyse'!$C$2:$D$11,2,TRUE)</f>
        <v>254.6</v>
      </c>
      <c r="J2954" s="88">
        <f t="shared" si="46"/>
        <v>0.84866666666666657</v>
      </c>
    </row>
    <row r="2955" spans="1:10" x14ac:dyDescent="0.2">
      <c r="A2955" s="94">
        <v>9254974</v>
      </c>
      <c r="B2955" s="93" t="s">
        <v>2872</v>
      </c>
      <c r="C2955" s="144">
        <v>12</v>
      </c>
      <c r="D2955" s="93" t="s">
        <v>12</v>
      </c>
      <c r="E2955" s="93" t="s">
        <v>65</v>
      </c>
      <c r="F2955" s="93">
        <v>1.9</v>
      </c>
      <c r="G2955" s="93">
        <v>3.05</v>
      </c>
      <c r="H2955" s="93">
        <v>339.57</v>
      </c>
      <c r="I2955" s="88">
        <f>VLOOKUP(D2955,'MHO-Analyse'!$C$2:$D$11,2,TRUE)</f>
        <v>254.6</v>
      </c>
      <c r="J2955" s="88">
        <f t="shared" si="46"/>
        <v>0.84866666666666657</v>
      </c>
    </row>
    <row r="2956" spans="1:10" x14ac:dyDescent="0.2">
      <c r="A2956" s="94">
        <v>9822712</v>
      </c>
      <c r="B2956" s="93" t="s">
        <v>2873</v>
      </c>
      <c r="C2956" s="144">
        <v>12</v>
      </c>
      <c r="D2956" s="93" t="s">
        <v>16</v>
      </c>
      <c r="E2956" s="93" t="s">
        <v>65</v>
      </c>
      <c r="F2956" s="93">
        <v>3.6</v>
      </c>
      <c r="G2956" s="93">
        <v>4</v>
      </c>
      <c r="H2956" s="93">
        <v>181.18</v>
      </c>
      <c r="I2956" s="88">
        <f>VLOOKUP(D2956,'MHO-Analyse'!$C$2:$D$11,2,TRUE)</f>
        <v>304</v>
      </c>
      <c r="J2956" s="88">
        <f t="shared" si="46"/>
        <v>1.0133333333333334</v>
      </c>
    </row>
    <row r="2957" spans="1:10" x14ac:dyDescent="0.2">
      <c r="A2957" s="94">
        <v>9999969</v>
      </c>
      <c r="B2957" s="93" t="s">
        <v>2874</v>
      </c>
      <c r="C2957" s="144">
        <v>12</v>
      </c>
      <c r="D2957" s="93" t="s">
        <v>16</v>
      </c>
      <c r="E2957" s="93" t="s">
        <v>2243</v>
      </c>
      <c r="F2957" s="93">
        <v>0</v>
      </c>
      <c r="G2957" s="93">
        <v>0</v>
      </c>
      <c r="H2957" s="93">
        <v>0</v>
      </c>
      <c r="I2957" s="88">
        <f>VLOOKUP(D2957,'MHO-Analyse'!$C$2:$D$11,2,TRUE)</f>
        <v>304</v>
      </c>
      <c r="J2957" s="88">
        <f t="shared" si="46"/>
        <v>1.0133333333333334</v>
      </c>
    </row>
    <row r="2958" spans="1:10" x14ac:dyDescent="0.2">
      <c r="A2958" s="94">
        <v>1150855</v>
      </c>
      <c r="B2958" s="93" t="s">
        <v>2875</v>
      </c>
      <c r="C2958" s="144">
        <v>11</v>
      </c>
      <c r="D2958" s="93" t="s">
        <v>79</v>
      </c>
      <c r="E2958" s="93" t="s">
        <v>65</v>
      </c>
      <c r="F2958" s="93">
        <v>0.16</v>
      </c>
      <c r="G2958" s="93">
        <v>0.24</v>
      </c>
      <c r="H2958" s="93">
        <v>11.78</v>
      </c>
      <c r="I2958" s="88">
        <f>VLOOKUP(D2958,'MHO-Analyse'!$C$2:$D$11,2,TRUE)</f>
        <v>380</v>
      </c>
      <c r="J2958" s="88">
        <f t="shared" si="46"/>
        <v>1.1611111111111112</v>
      </c>
    </row>
    <row r="2959" spans="1:10" x14ac:dyDescent="0.2">
      <c r="A2959" s="94">
        <v>1153699</v>
      </c>
      <c r="B2959" s="93" t="s">
        <v>2876</v>
      </c>
      <c r="C2959" s="144">
        <v>11</v>
      </c>
      <c r="D2959" s="93" t="s">
        <v>79</v>
      </c>
      <c r="E2959" s="93" t="s">
        <v>65</v>
      </c>
      <c r="F2959" s="93">
        <v>1.35</v>
      </c>
      <c r="G2959" s="93">
        <v>1</v>
      </c>
      <c r="H2959" s="93">
        <v>38.99</v>
      </c>
      <c r="I2959" s="88">
        <f>VLOOKUP(D2959,'MHO-Analyse'!$C$2:$D$11,2,TRUE)</f>
        <v>380</v>
      </c>
      <c r="J2959" s="88">
        <f t="shared" si="46"/>
        <v>1.1611111111111112</v>
      </c>
    </row>
    <row r="2960" spans="1:10" x14ac:dyDescent="0.2">
      <c r="A2960" s="94">
        <v>1206244</v>
      </c>
      <c r="B2960" s="93" t="s">
        <v>2877</v>
      </c>
      <c r="C2960" s="144">
        <v>11</v>
      </c>
      <c r="D2960" s="93" t="s">
        <v>79</v>
      </c>
      <c r="E2960" s="93" t="s">
        <v>65</v>
      </c>
      <c r="F2960" s="93">
        <v>6.62</v>
      </c>
      <c r="G2960" s="93">
        <v>2.64</v>
      </c>
      <c r="H2960" s="93">
        <v>364.97</v>
      </c>
      <c r="I2960" s="88">
        <f>VLOOKUP(D2960,'MHO-Analyse'!$C$2:$D$11,2,TRUE)</f>
        <v>380</v>
      </c>
      <c r="J2960" s="88">
        <f t="shared" si="46"/>
        <v>1.1611111111111112</v>
      </c>
    </row>
    <row r="2961" spans="1:10" x14ac:dyDescent="0.2">
      <c r="A2961" s="94">
        <v>1212333</v>
      </c>
      <c r="B2961" s="93" t="s">
        <v>2878</v>
      </c>
      <c r="C2961" s="144">
        <v>11</v>
      </c>
      <c r="D2961" s="93" t="s">
        <v>79</v>
      </c>
      <c r="E2961" s="93" t="s">
        <v>65</v>
      </c>
      <c r="F2961" s="93">
        <v>2.37</v>
      </c>
      <c r="G2961" s="93">
        <v>1.52</v>
      </c>
      <c r="H2961" s="93">
        <v>48.44</v>
      </c>
      <c r="I2961" s="88">
        <f>VLOOKUP(D2961,'MHO-Analyse'!$C$2:$D$11,2,TRUE)</f>
        <v>380</v>
      </c>
      <c r="J2961" s="88">
        <f t="shared" si="46"/>
        <v>1.1611111111111112</v>
      </c>
    </row>
    <row r="2962" spans="1:10" x14ac:dyDescent="0.2">
      <c r="A2962" s="94">
        <v>1214255</v>
      </c>
      <c r="B2962" s="93" t="s">
        <v>2879</v>
      </c>
      <c r="C2962" s="144">
        <v>11</v>
      </c>
      <c r="D2962" s="93" t="s">
        <v>79</v>
      </c>
      <c r="E2962" s="93" t="s">
        <v>65</v>
      </c>
      <c r="F2962" s="93">
        <v>0.44</v>
      </c>
      <c r="G2962" s="93">
        <v>0.46</v>
      </c>
      <c r="H2962" s="93">
        <v>94.84</v>
      </c>
      <c r="I2962" s="88">
        <f>VLOOKUP(D2962,'MHO-Analyse'!$C$2:$D$11,2,TRUE)</f>
        <v>380</v>
      </c>
      <c r="J2962" s="88">
        <f t="shared" si="46"/>
        <v>1.1611111111111112</v>
      </c>
    </row>
    <row r="2963" spans="1:10" x14ac:dyDescent="0.2">
      <c r="A2963" s="94">
        <v>1214669</v>
      </c>
      <c r="B2963" s="93" t="s">
        <v>2880</v>
      </c>
      <c r="C2963" s="144">
        <v>11</v>
      </c>
      <c r="D2963" s="93" t="s">
        <v>79</v>
      </c>
      <c r="E2963" s="93" t="s">
        <v>65</v>
      </c>
      <c r="F2963" s="93">
        <v>2.2799999999999998</v>
      </c>
      <c r="G2963" s="93">
        <v>2.2799999999999998</v>
      </c>
      <c r="H2963" s="93">
        <v>159.5</v>
      </c>
      <c r="I2963" s="88">
        <f>VLOOKUP(D2963,'MHO-Analyse'!$C$2:$D$11,2,TRUE)</f>
        <v>380</v>
      </c>
      <c r="J2963" s="88">
        <f t="shared" si="46"/>
        <v>1.1611111111111112</v>
      </c>
    </row>
    <row r="2964" spans="1:10" x14ac:dyDescent="0.2">
      <c r="A2964" s="94">
        <v>1252749</v>
      </c>
      <c r="B2964" s="93" t="s">
        <v>2881</v>
      </c>
      <c r="C2964" s="144">
        <v>11</v>
      </c>
      <c r="D2964" s="93" t="s">
        <v>16</v>
      </c>
      <c r="E2964" s="93" t="s">
        <v>59</v>
      </c>
      <c r="F2964" s="93">
        <v>18.39</v>
      </c>
      <c r="G2964" s="93">
        <v>32.86</v>
      </c>
      <c r="H2964" s="93">
        <v>667.39</v>
      </c>
      <c r="I2964" s="88">
        <f>VLOOKUP(D2964,'MHO-Analyse'!$C$2:$D$11,2,TRUE)</f>
        <v>304</v>
      </c>
      <c r="J2964" s="88">
        <f t="shared" si="46"/>
        <v>0.92888888888888888</v>
      </c>
    </row>
    <row r="2965" spans="1:10" x14ac:dyDescent="0.2">
      <c r="A2965" s="94">
        <v>1258194</v>
      </c>
      <c r="B2965" s="93" t="s">
        <v>2882</v>
      </c>
      <c r="C2965" s="144">
        <v>11</v>
      </c>
      <c r="D2965" s="93" t="s">
        <v>16</v>
      </c>
      <c r="E2965" s="93" t="s">
        <v>59</v>
      </c>
      <c r="F2965" s="93">
        <v>4.9800000000000004</v>
      </c>
      <c r="G2965" s="93">
        <v>35.42</v>
      </c>
      <c r="H2965" s="93">
        <v>731.45</v>
      </c>
      <c r="I2965" s="88">
        <f>VLOOKUP(D2965,'MHO-Analyse'!$C$2:$D$11,2,TRUE)</f>
        <v>304</v>
      </c>
      <c r="J2965" s="88">
        <f t="shared" si="46"/>
        <v>0.92888888888888888</v>
      </c>
    </row>
    <row r="2966" spans="1:10" x14ac:dyDescent="0.2">
      <c r="A2966" s="94">
        <v>2031276</v>
      </c>
      <c r="B2966" s="93" t="s">
        <v>2883</v>
      </c>
      <c r="C2966" s="144">
        <v>11</v>
      </c>
      <c r="D2966" s="93" t="s">
        <v>16</v>
      </c>
      <c r="E2966" s="93" t="s">
        <v>65</v>
      </c>
      <c r="F2966" s="93">
        <v>1.59</v>
      </c>
      <c r="G2966" s="93">
        <v>0.34</v>
      </c>
      <c r="H2966" s="93">
        <v>85.86</v>
      </c>
      <c r="I2966" s="88">
        <f>VLOOKUP(D2966,'MHO-Analyse'!$C$2:$D$11,2,TRUE)</f>
        <v>304</v>
      </c>
      <c r="J2966" s="88">
        <f t="shared" si="46"/>
        <v>0.92888888888888888</v>
      </c>
    </row>
    <row r="2967" spans="1:10" x14ac:dyDescent="0.2">
      <c r="A2967" s="94">
        <v>2042608</v>
      </c>
      <c r="B2967" s="93" t="s">
        <v>2884</v>
      </c>
      <c r="C2967" s="144">
        <v>11</v>
      </c>
      <c r="D2967" s="93" t="s">
        <v>16</v>
      </c>
      <c r="E2967" s="93" t="s">
        <v>65</v>
      </c>
      <c r="F2967" s="93">
        <v>20.84</v>
      </c>
      <c r="G2967" s="93">
        <v>12</v>
      </c>
      <c r="H2967" s="93">
        <v>774.2</v>
      </c>
      <c r="I2967" s="88">
        <f>VLOOKUP(D2967,'MHO-Analyse'!$C$2:$D$11,2,TRUE)</f>
        <v>304</v>
      </c>
      <c r="J2967" s="88">
        <f t="shared" si="46"/>
        <v>0.92888888888888888</v>
      </c>
    </row>
    <row r="2968" spans="1:10" x14ac:dyDescent="0.2">
      <c r="A2968" s="94">
        <v>2055131</v>
      </c>
      <c r="B2968" s="93" t="s">
        <v>2885</v>
      </c>
      <c r="C2968" s="144">
        <v>11</v>
      </c>
      <c r="D2968" s="93" t="s">
        <v>16</v>
      </c>
      <c r="E2968" s="93" t="s">
        <v>65</v>
      </c>
      <c r="F2968" s="93">
        <v>11</v>
      </c>
      <c r="G2968" s="93">
        <v>12.8</v>
      </c>
      <c r="H2968" s="93">
        <v>2013.51</v>
      </c>
      <c r="I2968" s="88">
        <f>VLOOKUP(D2968,'MHO-Analyse'!$C$2:$D$11,2,TRUE)</f>
        <v>304</v>
      </c>
      <c r="J2968" s="88">
        <f t="shared" si="46"/>
        <v>0.92888888888888888</v>
      </c>
    </row>
    <row r="2969" spans="1:10" x14ac:dyDescent="0.2">
      <c r="A2969" s="94">
        <v>2063909</v>
      </c>
      <c r="B2969" s="93" t="s">
        <v>2886</v>
      </c>
      <c r="C2969" s="144">
        <v>11</v>
      </c>
      <c r="D2969" s="93" t="s">
        <v>16</v>
      </c>
      <c r="E2969" s="93" t="s">
        <v>65</v>
      </c>
      <c r="F2969" s="93">
        <v>1.5</v>
      </c>
      <c r="G2969" s="93">
        <v>13.5</v>
      </c>
      <c r="H2969" s="93">
        <v>1183.6400000000001</v>
      </c>
      <c r="I2969" s="88">
        <f>VLOOKUP(D2969,'MHO-Analyse'!$C$2:$D$11,2,TRUE)</f>
        <v>304</v>
      </c>
      <c r="J2969" s="88">
        <f t="shared" si="46"/>
        <v>0.92888888888888888</v>
      </c>
    </row>
    <row r="2970" spans="1:10" x14ac:dyDescent="0.2">
      <c r="A2970" s="94">
        <v>2064459</v>
      </c>
      <c r="B2970" s="93" t="s">
        <v>2887</v>
      </c>
      <c r="C2970" s="144">
        <v>11</v>
      </c>
      <c r="D2970" s="93" t="s">
        <v>16</v>
      </c>
      <c r="E2970" s="93" t="s">
        <v>65</v>
      </c>
      <c r="F2970" s="93">
        <v>31.7</v>
      </c>
      <c r="G2970" s="93">
        <v>27</v>
      </c>
      <c r="H2970" s="93">
        <v>3071.9</v>
      </c>
      <c r="I2970" s="88">
        <f>VLOOKUP(D2970,'MHO-Analyse'!$C$2:$D$11,2,TRUE)</f>
        <v>304</v>
      </c>
      <c r="J2970" s="88">
        <f t="shared" si="46"/>
        <v>0.92888888888888888</v>
      </c>
    </row>
    <row r="2971" spans="1:10" x14ac:dyDescent="0.2">
      <c r="A2971" s="94">
        <v>2104113</v>
      </c>
      <c r="B2971" s="93" t="s">
        <v>2888</v>
      </c>
      <c r="C2971" s="144">
        <v>11</v>
      </c>
      <c r="D2971" s="93" t="s">
        <v>16</v>
      </c>
      <c r="E2971" s="93" t="s">
        <v>59</v>
      </c>
      <c r="F2971" s="93">
        <v>44.77</v>
      </c>
      <c r="G2971" s="93">
        <v>9.5</v>
      </c>
      <c r="H2971" s="93">
        <v>7232.57</v>
      </c>
      <c r="I2971" s="88">
        <f>VLOOKUP(D2971,'MHO-Analyse'!$C$2:$D$11,2,TRUE)</f>
        <v>304</v>
      </c>
      <c r="J2971" s="88">
        <f t="shared" si="46"/>
        <v>0.92888888888888888</v>
      </c>
    </row>
    <row r="2972" spans="1:10" x14ac:dyDescent="0.2">
      <c r="A2972" s="94">
        <v>2104306</v>
      </c>
      <c r="B2972" s="93" t="s">
        <v>2889</v>
      </c>
      <c r="C2972" s="144">
        <v>11</v>
      </c>
      <c r="D2972" s="93" t="s">
        <v>79</v>
      </c>
      <c r="E2972" s="93" t="s">
        <v>65</v>
      </c>
      <c r="F2972" s="93">
        <v>11</v>
      </c>
      <c r="G2972" s="93">
        <v>17.3</v>
      </c>
      <c r="H2972" s="93">
        <v>1905.54</v>
      </c>
      <c r="I2972" s="88">
        <f>VLOOKUP(D2972,'MHO-Analyse'!$C$2:$D$11,2,TRUE)</f>
        <v>380</v>
      </c>
      <c r="J2972" s="88">
        <f t="shared" si="46"/>
        <v>1.1611111111111112</v>
      </c>
    </row>
    <row r="2973" spans="1:10" x14ac:dyDescent="0.2">
      <c r="A2973" s="94">
        <v>2540034</v>
      </c>
      <c r="B2973" s="93" t="s">
        <v>2890</v>
      </c>
      <c r="C2973" s="144">
        <v>11</v>
      </c>
      <c r="D2973" s="93" t="s">
        <v>16</v>
      </c>
      <c r="E2973" s="93" t="s">
        <v>65</v>
      </c>
      <c r="F2973" s="93">
        <v>18.649999999999999</v>
      </c>
      <c r="G2973" s="93">
        <v>17.399999999999999</v>
      </c>
      <c r="H2973" s="93">
        <v>3897.18</v>
      </c>
      <c r="I2973" s="88">
        <f>VLOOKUP(D2973,'MHO-Analyse'!$C$2:$D$11,2,TRUE)</f>
        <v>304</v>
      </c>
      <c r="J2973" s="88">
        <f t="shared" si="46"/>
        <v>0.92888888888888888</v>
      </c>
    </row>
    <row r="2974" spans="1:10" x14ac:dyDescent="0.2">
      <c r="A2974" s="94">
        <v>2567253</v>
      </c>
      <c r="B2974" s="93" t="s">
        <v>2891</v>
      </c>
      <c r="C2974" s="144">
        <v>11</v>
      </c>
      <c r="D2974" s="93" t="s">
        <v>12</v>
      </c>
      <c r="E2974" s="93" t="s">
        <v>65</v>
      </c>
      <c r="F2974" s="93">
        <v>5.04</v>
      </c>
      <c r="G2974" s="93">
        <v>0.9</v>
      </c>
      <c r="H2974" s="93">
        <v>298.62</v>
      </c>
      <c r="I2974" s="88">
        <f>VLOOKUP(D2974,'MHO-Analyse'!$C$2:$D$11,2,TRUE)</f>
        <v>254.6</v>
      </c>
      <c r="J2974" s="88">
        <f t="shared" si="46"/>
        <v>0.77794444444444444</v>
      </c>
    </row>
    <row r="2975" spans="1:10" x14ac:dyDescent="0.2">
      <c r="A2975" s="94">
        <v>2569715</v>
      </c>
      <c r="B2975" s="93" t="s">
        <v>2892</v>
      </c>
      <c r="C2975" s="144">
        <v>11</v>
      </c>
      <c r="D2975" s="93" t="s">
        <v>41</v>
      </c>
      <c r="E2975" s="93" t="s">
        <v>65</v>
      </c>
      <c r="F2975" s="93">
        <v>0.32</v>
      </c>
      <c r="G2975" s="93">
        <v>2.1</v>
      </c>
      <c r="H2975" s="93">
        <v>648.61</v>
      </c>
      <c r="I2975" s="88">
        <f>VLOOKUP(D2975,'MHO-Analyse'!$C$2:$D$11,2,TRUE)</f>
        <v>205.2</v>
      </c>
      <c r="J2975" s="88">
        <f t="shared" si="46"/>
        <v>0.627</v>
      </c>
    </row>
    <row r="2976" spans="1:10" x14ac:dyDescent="0.2">
      <c r="A2976" s="94">
        <v>3237136</v>
      </c>
      <c r="B2976" s="93" t="s">
        <v>2893</v>
      </c>
      <c r="C2976" s="144">
        <v>11</v>
      </c>
      <c r="D2976" s="93" t="s">
        <v>16</v>
      </c>
      <c r="E2976" s="93" t="s">
        <v>65</v>
      </c>
      <c r="F2976" s="93">
        <v>248.29</v>
      </c>
      <c r="G2976" s="93">
        <v>0.89</v>
      </c>
      <c r="H2976" s="93">
        <v>663.04</v>
      </c>
      <c r="I2976" s="88">
        <f>VLOOKUP(D2976,'MHO-Analyse'!$C$2:$D$11,2,TRUE)</f>
        <v>304</v>
      </c>
      <c r="J2976" s="88">
        <f t="shared" si="46"/>
        <v>0.92888888888888888</v>
      </c>
    </row>
    <row r="2977" spans="1:10" x14ac:dyDescent="0.2">
      <c r="A2977" s="94">
        <v>3256201</v>
      </c>
      <c r="B2977" s="93" t="s">
        <v>2894</v>
      </c>
      <c r="C2977" s="144">
        <v>11</v>
      </c>
      <c r="D2977" s="93" t="s">
        <v>16</v>
      </c>
      <c r="E2977" s="93" t="s">
        <v>65</v>
      </c>
      <c r="F2977" s="93">
        <v>198</v>
      </c>
      <c r="G2977" s="93">
        <v>27</v>
      </c>
      <c r="H2977" s="93">
        <v>551.07000000000005</v>
      </c>
      <c r="I2977" s="88">
        <f>VLOOKUP(D2977,'MHO-Analyse'!$C$2:$D$11,2,TRUE)</f>
        <v>304</v>
      </c>
      <c r="J2977" s="88">
        <f t="shared" si="46"/>
        <v>0.92888888888888888</v>
      </c>
    </row>
    <row r="2978" spans="1:10" x14ac:dyDescent="0.2">
      <c r="A2978" s="94">
        <v>3358419</v>
      </c>
      <c r="B2978" s="93" t="s">
        <v>2895</v>
      </c>
      <c r="C2978" s="144">
        <v>11</v>
      </c>
      <c r="D2978" s="93" t="s">
        <v>41</v>
      </c>
      <c r="E2978" s="93" t="s">
        <v>65</v>
      </c>
      <c r="F2978" s="93">
        <v>9.01</v>
      </c>
      <c r="G2978" s="93">
        <v>0.35</v>
      </c>
      <c r="H2978" s="93">
        <v>125.15</v>
      </c>
      <c r="I2978" s="88">
        <f>VLOOKUP(D2978,'MHO-Analyse'!$C$2:$D$11,2,TRUE)</f>
        <v>205.2</v>
      </c>
      <c r="J2978" s="88">
        <f t="shared" si="46"/>
        <v>0.627</v>
      </c>
    </row>
    <row r="2979" spans="1:10" x14ac:dyDescent="0.2">
      <c r="A2979" s="94">
        <v>3394675</v>
      </c>
      <c r="B2979" s="93" t="s">
        <v>2896</v>
      </c>
      <c r="C2979" s="144">
        <v>11</v>
      </c>
      <c r="D2979" s="93" t="s">
        <v>20</v>
      </c>
      <c r="E2979" s="93" t="s">
        <v>32</v>
      </c>
      <c r="F2979" s="93">
        <v>12.39</v>
      </c>
      <c r="G2979" s="93">
        <v>4.38</v>
      </c>
      <c r="H2979" s="93">
        <v>2705.87</v>
      </c>
      <c r="I2979" s="88">
        <f>VLOOKUP(D2979,'MHO-Analyse'!$C$2:$D$11,2,TRUE)</f>
        <v>190</v>
      </c>
      <c r="J2979" s="88">
        <f t="shared" si="46"/>
        <v>0.5805555555555556</v>
      </c>
    </row>
    <row r="2980" spans="1:10" x14ac:dyDescent="0.2">
      <c r="A2980" s="94">
        <v>3400699</v>
      </c>
      <c r="B2980" s="93" t="s">
        <v>2897</v>
      </c>
      <c r="C2980" s="144">
        <v>11</v>
      </c>
      <c r="D2980" s="93" t="s">
        <v>20</v>
      </c>
      <c r="E2980" s="93" t="s">
        <v>65</v>
      </c>
      <c r="F2980" s="93">
        <v>2.89</v>
      </c>
      <c r="G2980" s="93">
        <v>1</v>
      </c>
      <c r="H2980" s="93">
        <v>353.85</v>
      </c>
      <c r="I2980" s="88">
        <f>VLOOKUP(D2980,'MHO-Analyse'!$C$2:$D$11,2,TRUE)</f>
        <v>190</v>
      </c>
      <c r="J2980" s="88">
        <f t="shared" si="46"/>
        <v>0.5805555555555556</v>
      </c>
    </row>
    <row r="2981" spans="1:10" x14ac:dyDescent="0.2">
      <c r="A2981" s="94">
        <v>3401859</v>
      </c>
      <c r="B2981" s="93" t="s">
        <v>2898</v>
      </c>
      <c r="C2981" s="144">
        <v>11</v>
      </c>
      <c r="D2981" s="93" t="s">
        <v>20</v>
      </c>
      <c r="E2981" s="93" t="s">
        <v>65</v>
      </c>
      <c r="F2981" s="93">
        <v>40</v>
      </c>
      <c r="G2981" s="93">
        <v>0.35</v>
      </c>
      <c r="H2981" s="93">
        <v>2401.4</v>
      </c>
      <c r="I2981" s="88">
        <f>VLOOKUP(D2981,'MHO-Analyse'!$C$2:$D$11,2,TRUE)</f>
        <v>190</v>
      </c>
      <c r="J2981" s="88">
        <f t="shared" si="46"/>
        <v>0.5805555555555556</v>
      </c>
    </row>
    <row r="2982" spans="1:10" x14ac:dyDescent="0.2">
      <c r="A2982" s="94">
        <v>3401862</v>
      </c>
      <c r="B2982" s="93" t="s">
        <v>2899</v>
      </c>
      <c r="C2982" s="144">
        <v>11</v>
      </c>
      <c r="D2982" s="93" t="s">
        <v>20</v>
      </c>
      <c r="E2982" s="93" t="s">
        <v>65</v>
      </c>
      <c r="F2982" s="93">
        <v>40</v>
      </c>
      <c r="G2982" s="93">
        <v>0.35</v>
      </c>
      <c r="H2982" s="93">
        <v>2401.4</v>
      </c>
      <c r="I2982" s="88">
        <f>VLOOKUP(D2982,'MHO-Analyse'!$C$2:$D$11,2,TRUE)</f>
        <v>190</v>
      </c>
      <c r="J2982" s="88">
        <f t="shared" si="46"/>
        <v>0.5805555555555556</v>
      </c>
    </row>
    <row r="2983" spans="1:10" x14ac:dyDescent="0.2">
      <c r="A2983" s="94">
        <v>3401897</v>
      </c>
      <c r="B2983" s="93" t="s">
        <v>1824</v>
      </c>
      <c r="C2983" s="144">
        <v>11</v>
      </c>
      <c r="D2983" s="93" t="s">
        <v>20</v>
      </c>
      <c r="E2983" s="93" t="s">
        <v>65</v>
      </c>
      <c r="F2983" s="93">
        <v>32</v>
      </c>
      <c r="G2983" s="93">
        <v>2.9</v>
      </c>
      <c r="H2983" s="93">
        <v>1829.01</v>
      </c>
      <c r="I2983" s="88">
        <f>VLOOKUP(D2983,'MHO-Analyse'!$C$2:$D$11,2,TRUE)</f>
        <v>190</v>
      </c>
      <c r="J2983" s="88">
        <f t="shared" si="46"/>
        <v>0.5805555555555556</v>
      </c>
    </row>
    <row r="2984" spans="1:10" x14ac:dyDescent="0.2">
      <c r="A2984" s="94">
        <v>3477261</v>
      </c>
      <c r="B2984" s="93" t="s">
        <v>2900</v>
      </c>
      <c r="C2984" s="144">
        <v>11</v>
      </c>
      <c r="D2984" s="93" t="s">
        <v>79</v>
      </c>
      <c r="E2984" s="93" t="s">
        <v>32</v>
      </c>
      <c r="F2984" s="93">
        <v>2.1</v>
      </c>
      <c r="G2984" s="93">
        <v>2.2999999999999998</v>
      </c>
      <c r="H2984" s="93">
        <v>353.54</v>
      </c>
      <c r="I2984" s="88">
        <f>VLOOKUP(D2984,'MHO-Analyse'!$C$2:$D$11,2,TRUE)</f>
        <v>380</v>
      </c>
      <c r="J2984" s="88">
        <f t="shared" si="46"/>
        <v>1.1611111111111112</v>
      </c>
    </row>
    <row r="2985" spans="1:10" x14ac:dyDescent="0.2">
      <c r="A2985" s="94">
        <v>3535745</v>
      </c>
      <c r="B2985" s="93" t="s">
        <v>2901</v>
      </c>
      <c r="C2985" s="144">
        <v>11</v>
      </c>
      <c r="D2985" s="93" t="s">
        <v>16</v>
      </c>
      <c r="E2985" s="93" t="s">
        <v>59</v>
      </c>
      <c r="F2985" s="93">
        <v>20.8</v>
      </c>
      <c r="G2985" s="93">
        <v>9.0399999999999991</v>
      </c>
      <c r="H2985" s="93">
        <v>382.43</v>
      </c>
      <c r="I2985" s="88">
        <f>VLOOKUP(D2985,'MHO-Analyse'!$C$2:$D$11,2,TRUE)</f>
        <v>304</v>
      </c>
      <c r="J2985" s="88">
        <f t="shared" si="46"/>
        <v>0.92888888888888888</v>
      </c>
    </row>
    <row r="2986" spans="1:10" x14ac:dyDescent="0.2">
      <c r="A2986" s="94">
        <v>4015735</v>
      </c>
      <c r="B2986" s="93" t="s">
        <v>2902</v>
      </c>
      <c r="C2986" s="144">
        <v>11</v>
      </c>
      <c r="D2986" s="93" t="s">
        <v>16</v>
      </c>
      <c r="E2986" s="93" t="s">
        <v>65</v>
      </c>
      <c r="F2986" s="93">
        <v>7.44</v>
      </c>
      <c r="G2986" s="93">
        <v>8.8000000000000007</v>
      </c>
      <c r="H2986" s="93">
        <v>254.76</v>
      </c>
      <c r="I2986" s="88">
        <f>VLOOKUP(D2986,'MHO-Analyse'!$C$2:$D$11,2,TRUE)</f>
        <v>304</v>
      </c>
      <c r="J2986" s="88">
        <f t="shared" si="46"/>
        <v>0.92888888888888888</v>
      </c>
    </row>
    <row r="2987" spans="1:10" x14ac:dyDescent="0.2">
      <c r="A2987" s="94">
        <v>5050897</v>
      </c>
      <c r="B2987" s="93" t="s">
        <v>2903</v>
      </c>
      <c r="C2987" s="144">
        <v>11</v>
      </c>
      <c r="D2987" s="93" t="s">
        <v>20</v>
      </c>
      <c r="E2987" s="93" t="s">
        <v>65</v>
      </c>
      <c r="F2987" s="93">
        <v>4.22</v>
      </c>
      <c r="G2987" s="93">
        <v>0.41</v>
      </c>
      <c r="H2987" s="93">
        <v>31.51</v>
      </c>
      <c r="I2987" s="88">
        <f>VLOOKUP(D2987,'MHO-Analyse'!$C$2:$D$11,2,TRUE)</f>
        <v>190</v>
      </c>
      <c r="J2987" s="88">
        <f t="shared" si="46"/>
        <v>0.5805555555555556</v>
      </c>
    </row>
    <row r="2988" spans="1:10" x14ac:dyDescent="0.2">
      <c r="A2988" s="94">
        <v>5051019</v>
      </c>
      <c r="B2988" s="93" t="s">
        <v>2904</v>
      </c>
      <c r="C2988" s="144">
        <v>11</v>
      </c>
      <c r="D2988" s="93" t="s">
        <v>20</v>
      </c>
      <c r="E2988" s="93" t="s">
        <v>65</v>
      </c>
      <c r="F2988" s="93">
        <v>0.78</v>
      </c>
      <c r="G2988" s="93">
        <v>0.3</v>
      </c>
      <c r="H2988" s="93">
        <v>14.94</v>
      </c>
      <c r="I2988" s="88">
        <f>VLOOKUP(D2988,'MHO-Analyse'!$C$2:$D$11,2,TRUE)</f>
        <v>190</v>
      </c>
      <c r="J2988" s="88">
        <f t="shared" si="46"/>
        <v>0.5805555555555556</v>
      </c>
    </row>
    <row r="2989" spans="1:10" x14ac:dyDescent="0.2">
      <c r="A2989" s="94">
        <v>5051164</v>
      </c>
      <c r="B2989" s="93" t="s">
        <v>2905</v>
      </c>
      <c r="C2989" s="144">
        <v>11</v>
      </c>
      <c r="D2989" s="93" t="s">
        <v>20</v>
      </c>
      <c r="E2989" s="93" t="s">
        <v>59</v>
      </c>
      <c r="F2989" s="93">
        <v>8.6999999999999993</v>
      </c>
      <c r="G2989" s="93">
        <v>0.6</v>
      </c>
      <c r="H2989" s="93">
        <v>48.53</v>
      </c>
      <c r="I2989" s="88">
        <f>VLOOKUP(D2989,'MHO-Analyse'!$C$2:$D$11,2,TRUE)</f>
        <v>190</v>
      </c>
      <c r="J2989" s="88">
        <f t="shared" si="46"/>
        <v>0.5805555555555556</v>
      </c>
    </row>
    <row r="2990" spans="1:10" x14ac:dyDescent="0.2">
      <c r="A2990" s="94">
        <v>5118122</v>
      </c>
      <c r="B2990" s="93" t="s">
        <v>2906</v>
      </c>
      <c r="C2990" s="144">
        <v>11</v>
      </c>
      <c r="D2990" s="93" t="s">
        <v>20</v>
      </c>
      <c r="E2990" s="93" t="s">
        <v>65</v>
      </c>
      <c r="F2990" s="93">
        <v>1.8</v>
      </c>
      <c r="G2990" s="93">
        <v>0.8</v>
      </c>
      <c r="H2990" s="93">
        <v>109.82</v>
      </c>
      <c r="I2990" s="88">
        <f>VLOOKUP(D2990,'MHO-Analyse'!$C$2:$D$11,2,TRUE)</f>
        <v>190</v>
      </c>
      <c r="J2990" s="88">
        <f t="shared" si="46"/>
        <v>0.5805555555555556</v>
      </c>
    </row>
    <row r="2991" spans="1:10" x14ac:dyDescent="0.2">
      <c r="A2991" s="94">
        <v>5527753</v>
      </c>
      <c r="B2991" s="93" t="s">
        <v>2907</v>
      </c>
      <c r="C2991" s="144">
        <v>11</v>
      </c>
      <c r="D2991" s="93" t="s">
        <v>79</v>
      </c>
      <c r="E2991" s="93" t="s">
        <v>65</v>
      </c>
      <c r="F2991" s="93">
        <v>4.8</v>
      </c>
      <c r="G2991" s="93">
        <v>32</v>
      </c>
      <c r="H2991" s="93">
        <v>3013.57</v>
      </c>
      <c r="I2991" s="88">
        <f>VLOOKUP(D2991,'MHO-Analyse'!$C$2:$D$11,2,TRUE)</f>
        <v>380</v>
      </c>
      <c r="J2991" s="88">
        <f t="shared" si="46"/>
        <v>1.1611111111111112</v>
      </c>
    </row>
    <row r="2992" spans="1:10" x14ac:dyDescent="0.2">
      <c r="A2992" s="94">
        <v>5528555</v>
      </c>
      <c r="B2992" s="93" t="s">
        <v>2908</v>
      </c>
      <c r="C2992" s="144">
        <v>11</v>
      </c>
      <c r="D2992" s="93" t="s">
        <v>79</v>
      </c>
      <c r="E2992" s="93" t="s">
        <v>206</v>
      </c>
      <c r="F2992" s="93">
        <v>8.16</v>
      </c>
      <c r="G2992" s="93">
        <v>13</v>
      </c>
      <c r="H2992" s="93">
        <v>1764.9</v>
      </c>
      <c r="I2992" s="88">
        <f>VLOOKUP(D2992,'MHO-Analyse'!$C$2:$D$11,2,TRUE)</f>
        <v>380</v>
      </c>
      <c r="J2992" s="88">
        <f t="shared" si="46"/>
        <v>1.1611111111111112</v>
      </c>
    </row>
    <row r="2993" spans="1:10" x14ac:dyDescent="0.2">
      <c r="A2993" s="94">
        <v>5551547</v>
      </c>
      <c r="B2993" s="93" t="s">
        <v>2909</v>
      </c>
      <c r="C2993" s="144">
        <v>11</v>
      </c>
      <c r="D2993" s="93" t="s">
        <v>79</v>
      </c>
      <c r="E2993" s="93" t="s">
        <v>59</v>
      </c>
      <c r="F2993" s="93">
        <v>2.42</v>
      </c>
      <c r="G2993" s="93">
        <v>13</v>
      </c>
      <c r="H2993" s="93">
        <v>4240.59</v>
      </c>
      <c r="I2993" s="88">
        <f>VLOOKUP(D2993,'MHO-Analyse'!$C$2:$D$11,2,TRUE)</f>
        <v>380</v>
      </c>
      <c r="J2993" s="88">
        <f t="shared" si="46"/>
        <v>1.1611111111111112</v>
      </c>
    </row>
    <row r="2994" spans="1:10" x14ac:dyDescent="0.2">
      <c r="A2994" s="94">
        <v>5600258</v>
      </c>
      <c r="B2994" s="93" t="s">
        <v>2910</v>
      </c>
      <c r="C2994" s="144">
        <v>11</v>
      </c>
      <c r="D2994" s="93" t="s">
        <v>16</v>
      </c>
      <c r="E2994" s="93" t="s">
        <v>32</v>
      </c>
      <c r="F2994" s="93">
        <v>32</v>
      </c>
      <c r="G2994" s="93">
        <v>43</v>
      </c>
      <c r="H2994" s="93">
        <v>4960.42</v>
      </c>
      <c r="I2994" s="88">
        <f>VLOOKUP(D2994,'MHO-Analyse'!$C$2:$D$11,2,TRUE)</f>
        <v>304</v>
      </c>
      <c r="J2994" s="88">
        <f t="shared" si="46"/>
        <v>0.92888888888888888</v>
      </c>
    </row>
    <row r="2995" spans="1:10" x14ac:dyDescent="0.2">
      <c r="A2995" s="94">
        <v>5601124</v>
      </c>
      <c r="B2995" s="93" t="s">
        <v>2911</v>
      </c>
      <c r="C2995" s="144">
        <v>11</v>
      </c>
      <c r="D2995" s="93" t="s">
        <v>79</v>
      </c>
      <c r="E2995" s="93" t="s">
        <v>65</v>
      </c>
      <c r="F2995" s="93">
        <v>0.71</v>
      </c>
      <c r="G2995" s="93">
        <v>0.46</v>
      </c>
      <c r="H2995" s="93">
        <v>213.82</v>
      </c>
      <c r="I2995" s="88">
        <f>VLOOKUP(D2995,'MHO-Analyse'!$C$2:$D$11,2,TRUE)</f>
        <v>380</v>
      </c>
      <c r="J2995" s="88">
        <f t="shared" si="46"/>
        <v>1.1611111111111112</v>
      </c>
    </row>
    <row r="2996" spans="1:10" x14ac:dyDescent="0.2">
      <c r="A2996" s="94">
        <v>5601251</v>
      </c>
      <c r="B2996" s="93" t="s">
        <v>2912</v>
      </c>
      <c r="C2996" s="144">
        <v>11</v>
      </c>
      <c r="D2996" s="93" t="s">
        <v>79</v>
      </c>
      <c r="E2996" s="93" t="s">
        <v>59</v>
      </c>
      <c r="F2996" s="93">
        <v>9.4499999999999993</v>
      </c>
      <c r="G2996" s="93">
        <v>8.94</v>
      </c>
      <c r="H2996" s="93">
        <v>1211.1300000000001</v>
      </c>
      <c r="I2996" s="88">
        <f>VLOOKUP(D2996,'MHO-Analyse'!$C$2:$D$11,2,TRUE)</f>
        <v>380</v>
      </c>
      <c r="J2996" s="88">
        <f t="shared" si="46"/>
        <v>1.1611111111111112</v>
      </c>
    </row>
    <row r="2997" spans="1:10" x14ac:dyDescent="0.2">
      <c r="A2997" s="94">
        <v>5708067</v>
      </c>
      <c r="B2997" s="93" t="s">
        <v>2913</v>
      </c>
      <c r="C2997" s="144">
        <v>11</v>
      </c>
      <c r="D2997" s="93" t="s">
        <v>79</v>
      </c>
      <c r="E2997" s="93" t="s">
        <v>65</v>
      </c>
      <c r="F2997" s="93">
        <v>9.25</v>
      </c>
      <c r="G2997" s="93">
        <v>11</v>
      </c>
      <c r="H2997" s="93">
        <v>713.63</v>
      </c>
      <c r="I2997" s="88">
        <f>VLOOKUP(D2997,'MHO-Analyse'!$C$2:$D$11,2,TRUE)</f>
        <v>380</v>
      </c>
      <c r="J2997" s="88">
        <f t="shared" si="46"/>
        <v>1.1611111111111112</v>
      </c>
    </row>
    <row r="2998" spans="1:10" x14ac:dyDescent="0.2">
      <c r="A2998" s="94">
        <v>5708101</v>
      </c>
      <c r="B2998" s="93" t="s">
        <v>2914</v>
      </c>
      <c r="C2998" s="144">
        <v>11</v>
      </c>
      <c r="D2998" s="93" t="s">
        <v>79</v>
      </c>
      <c r="E2998" s="93" t="s">
        <v>65</v>
      </c>
      <c r="F2998" s="93">
        <v>1.07</v>
      </c>
      <c r="G2998" s="93">
        <v>1.4</v>
      </c>
      <c r="H2998" s="93">
        <v>645.08000000000004</v>
      </c>
      <c r="I2998" s="88">
        <f>VLOOKUP(D2998,'MHO-Analyse'!$C$2:$D$11,2,TRUE)</f>
        <v>380</v>
      </c>
      <c r="J2998" s="88">
        <f t="shared" si="46"/>
        <v>1.1611111111111112</v>
      </c>
    </row>
    <row r="2999" spans="1:10" x14ac:dyDescent="0.2">
      <c r="A2999" s="94">
        <v>5807008</v>
      </c>
      <c r="B2999" s="93" t="s">
        <v>2915</v>
      </c>
      <c r="C2999" s="144">
        <v>11</v>
      </c>
      <c r="D2999" s="93" t="s">
        <v>79</v>
      </c>
      <c r="E2999" s="93" t="s">
        <v>2243</v>
      </c>
      <c r="F2999" s="93">
        <v>1.24</v>
      </c>
      <c r="G2999" s="93">
        <v>2.6</v>
      </c>
      <c r="H2999" s="93">
        <v>1329.93</v>
      </c>
      <c r="I2999" s="88">
        <f>VLOOKUP(D2999,'MHO-Analyse'!$C$2:$D$11,2,TRUE)</f>
        <v>380</v>
      </c>
      <c r="J2999" s="88">
        <f t="shared" si="46"/>
        <v>1.1611111111111112</v>
      </c>
    </row>
    <row r="3000" spans="1:10" x14ac:dyDescent="0.2">
      <c r="A3000" s="94">
        <v>5807017</v>
      </c>
      <c r="B3000" s="93" t="s">
        <v>2916</v>
      </c>
      <c r="C3000" s="144">
        <v>11</v>
      </c>
      <c r="D3000" s="93" t="s">
        <v>79</v>
      </c>
      <c r="E3000" s="93" t="s">
        <v>65</v>
      </c>
      <c r="F3000" s="93">
        <v>0.91</v>
      </c>
      <c r="G3000" s="93">
        <v>2.12</v>
      </c>
      <c r="H3000" s="93">
        <v>654.73</v>
      </c>
      <c r="I3000" s="88">
        <f>VLOOKUP(D3000,'MHO-Analyse'!$C$2:$D$11,2,TRUE)</f>
        <v>380</v>
      </c>
      <c r="J3000" s="88">
        <f t="shared" si="46"/>
        <v>1.1611111111111112</v>
      </c>
    </row>
    <row r="3001" spans="1:10" x14ac:dyDescent="0.2">
      <c r="A3001" s="94">
        <v>5807018</v>
      </c>
      <c r="B3001" s="93" t="s">
        <v>2917</v>
      </c>
      <c r="C3001" s="144">
        <v>11</v>
      </c>
      <c r="D3001" s="93" t="s">
        <v>79</v>
      </c>
      <c r="E3001" s="93" t="s">
        <v>65</v>
      </c>
      <c r="F3001" s="93">
        <v>1.22</v>
      </c>
      <c r="G3001" s="93">
        <v>2.62</v>
      </c>
      <c r="H3001" s="93">
        <v>818.42</v>
      </c>
      <c r="I3001" s="88">
        <f>VLOOKUP(D3001,'MHO-Analyse'!$C$2:$D$11,2,TRUE)</f>
        <v>380</v>
      </c>
      <c r="J3001" s="88">
        <f t="shared" si="46"/>
        <v>1.1611111111111112</v>
      </c>
    </row>
    <row r="3002" spans="1:10" x14ac:dyDescent="0.2">
      <c r="A3002" s="94">
        <v>6000062</v>
      </c>
      <c r="B3002" s="93" t="s">
        <v>2918</v>
      </c>
      <c r="C3002" s="144">
        <v>11</v>
      </c>
      <c r="D3002" s="93" t="s">
        <v>20</v>
      </c>
      <c r="E3002" s="93" t="s">
        <v>65</v>
      </c>
      <c r="F3002" s="93">
        <v>113</v>
      </c>
      <c r="G3002" s="93">
        <v>19.600000000000001</v>
      </c>
      <c r="H3002" s="93">
        <v>2020.87</v>
      </c>
      <c r="I3002" s="88">
        <f>VLOOKUP(D3002,'MHO-Analyse'!$C$2:$D$11,2,TRUE)</f>
        <v>190</v>
      </c>
      <c r="J3002" s="88">
        <f t="shared" si="46"/>
        <v>0.5805555555555556</v>
      </c>
    </row>
    <row r="3003" spans="1:10" x14ac:dyDescent="0.2">
      <c r="A3003" s="94">
        <v>6195901</v>
      </c>
      <c r="B3003" s="93" t="s">
        <v>2919</v>
      </c>
      <c r="C3003" s="144">
        <v>11</v>
      </c>
      <c r="D3003" s="93" t="s">
        <v>20</v>
      </c>
      <c r="E3003" s="93" t="s">
        <v>59</v>
      </c>
      <c r="F3003" s="93">
        <v>21.17</v>
      </c>
      <c r="G3003" s="93">
        <v>7.35</v>
      </c>
      <c r="H3003" s="93">
        <v>546.01</v>
      </c>
      <c r="I3003" s="88">
        <f>VLOOKUP(D3003,'MHO-Analyse'!$C$2:$D$11,2,TRUE)</f>
        <v>190</v>
      </c>
      <c r="J3003" s="88">
        <f t="shared" si="46"/>
        <v>0.5805555555555556</v>
      </c>
    </row>
    <row r="3004" spans="1:10" x14ac:dyDescent="0.2">
      <c r="A3004" s="94">
        <v>8362055</v>
      </c>
      <c r="B3004" s="93" t="s">
        <v>2920</v>
      </c>
      <c r="C3004" s="144">
        <v>11</v>
      </c>
      <c r="D3004" s="93" t="s">
        <v>20</v>
      </c>
      <c r="E3004" s="93" t="s">
        <v>59</v>
      </c>
      <c r="F3004" s="93">
        <v>48</v>
      </c>
      <c r="G3004" s="93">
        <v>1.5</v>
      </c>
      <c r="H3004" s="93">
        <v>155.15</v>
      </c>
      <c r="I3004" s="88">
        <f>VLOOKUP(D3004,'MHO-Analyse'!$C$2:$D$11,2,TRUE)</f>
        <v>190</v>
      </c>
      <c r="J3004" s="88">
        <f t="shared" si="46"/>
        <v>0.5805555555555556</v>
      </c>
    </row>
    <row r="3005" spans="1:10" x14ac:dyDescent="0.2">
      <c r="A3005" s="94">
        <v>8362306</v>
      </c>
      <c r="B3005" s="93" t="s">
        <v>2921</v>
      </c>
      <c r="C3005" s="144">
        <v>11</v>
      </c>
      <c r="D3005" s="93" t="s">
        <v>20</v>
      </c>
      <c r="E3005" s="93" t="s">
        <v>59</v>
      </c>
      <c r="F3005" s="93">
        <v>1.26</v>
      </c>
      <c r="G3005" s="93">
        <v>0.2</v>
      </c>
      <c r="H3005" s="93">
        <v>30.31</v>
      </c>
      <c r="I3005" s="88">
        <f>VLOOKUP(D3005,'MHO-Analyse'!$C$2:$D$11,2,TRUE)</f>
        <v>190</v>
      </c>
      <c r="J3005" s="88">
        <f t="shared" si="46"/>
        <v>0.5805555555555556</v>
      </c>
    </row>
    <row r="3006" spans="1:10" x14ac:dyDescent="0.2">
      <c r="A3006" s="94">
        <v>8364733</v>
      </c>
      <c r="B3006" s="93" t="s">
        <v>2922</v>
      </c>
      <c r="C3006" s="144">
        <v>11</v>
      </c>
      <c r="D3006" s="93" t="s">
        <v>20</v>
      </c>
      <c r="E3006" s="93" t="s">
        <v>59</v>
      </c>
      <c r="F3006" s="93">
        <v>2.88</v>
      </c>
      <c r="G3006" s="93">
        <v>0.1</v>
      </c>
      <c r="H3006" s="93">
        <v>24.9</v>
      </c>
      <c r="I3006" s="88">
        <f>VLOOKUP(D3006,'MHO-Analyse'!$C$2:$D$11,2,TRUE)</f>
        <v>190</v>
      </c>
      <c r="J3006" s="88">
        <f t="shared" si="46"/>
        <v>0.5805555555555556</v>
      </c>
    </row>
    <row r="3007" spans="1:10" x14ac:dyDescent="0.2">
      <c r="A3007" s="94">
        <v>8411511</v>
      </c>
      <c r="B3007" s="93" t="s">
        <v>2923</v>
      </c>
      <c r="C3007" s="144">
        <v>11</v>
      </c>
      <c r="D3007" s="93" t="s">
        <v>79</v>
      </c>
      <c r="E3007" s="93" t="s">
        <v>65</v>
      </c>
      <c r="F3007" s="93">
        <v>1.45</v>
      </c>
      <c r="G3007" s="93">
        <v>2.5</v>
      </c>
      <c r="H3007" s="93">
        <v>1358.03</v>
      </c>
      <c r="I3007" s="88">
        <f>VLOOKUP(D3007,'MHO-Analyse'!$C$2:$D$11,2,TRUE)</f>
        <v>380</v>
      </c>
      <c r="J3007" s="88">
        <f t="shared" si="46"/>
        <v>1.1611111111111112</v>
      </c>
    </row>
    <row r="3008" spans="1:10" x14ac:dyDescent="0.2">
      <c r="A3008" s="94">
        <v>8411554</v>
      </c>
      <c r="B3008" s="93" t="s">
        <v>2924</v>
      </c>
      <c r="C3008" s="144">
        <v>11</v>
      </c>
      <c r="D3008" s="93" t="s">
        <v>16</v>
      </c>
      <c r="E3008" s="93" t="s">
        <v>59</v>
      </c>
      <c r="F3008" s="93">
        <v>7.42</v>
      </c>
      <c r="G3008" s="93">
        <v>8.9</v>
      </c>
      <c r="H3008" s="93">
        <v>3453.98</v>
      </c>
      <c r="I3008" s="88">
        <f>VLOOKUP(D3008,'MHO-Analyse'!$C$2:$D$11,2,TRUE)</f>
        <v>304</v>
      </c>
      <c r="J3008" s="88">
        <f t="shared" si="46"/>
        <v>0.92888888888888888</v>
      </c>
    </row>
    <row r="3009" spans="1:10" x14ac:dyDescent="0.2">
      <c r="A3009" s="94">
        <v>9041304</v>
      </c>
      <c r="B3009" s="93" t="s">
        <v>2925</v>
      </c>
      <c r="C3009" s="144">
        <v>11</v>
      </c>
      <c r="D3009" s="93" t="s">
        <v>79</v>
      </c>
      <c r="E3009" s="93" t="s">
        <v>59</v>
      </c>
      <c r="F3009" s="93">
        <v>10.4</v>
      </c>
      <c r="G3009" s="93">
        <v>5.92</v>
      </c>
      <c r="H3009" s="93">
        <v>6915.3</v>
      </c>
      <c r="I3009" s="88">
        <f>VLOOKUP(D3009,'MHO-Analyse'!$C$2:$D$11,2,TRUE)</f>
        <v>380</v>
      </c>
      <c r="J3009" s="88">
        <f t="shared" si="46"/>
        <v>1.1611111111111112</v>
      </c>
    </row>
    <row r="3010" spans="1:10" x14ac:dyDescent="0.2">
      <c r="A3010" s="94">
        <v>9253256</v>
      </c>
      <c r="B3010" s="93" t="s">
        <v>2926</v>
      </c>
      <c r="C3010" s="144">
        <v>11</v>
      </c>
      <c r="D3010" s="93" t="s">
        <v>12</v>
      </c>
      <c r="E3010" s="93" t="s">
        <v>59</v>
      </c>
      <c r="F3010" s="93">
        <v>1.65</v>
      </c>
      <c r="G3010" s="93">
        <v>5.0199999999999996</v>
      </c>
      <c r="H3010" s="93">
        <v>554.57000000000005</v>
      </c>
      <c r="I3010" s="88">
        <f>VLOOKUP(D3010,'MHO-Analyse'!$C$2:$D$11,2,TRUE)</f>
        <v>254.6</v>
      </c>
      <c r="J3010" s="88">
        <f t="shared" ref="J3010:J3073" si="47">(C3010*I3010)/3600</f>
        <v>0.77794444444444444</v>
      </c>
    </row>
    <row r="3011" spans="1:10" x14ac:dyDescent="0.2">
      <c r="A3011" s="94">
        <v>9253284</v>
      </c>
      <c r="B3011" s="93" t="s">
        <v>2927</v>
      </c>
      <c r="C3011" s="144">
        <v>11</v>
      </c>
      <c r="D3011" s="93" t="s">
        <v>12</v>
      </c>
      <c r="E3011" s="93" t="s">
        <v>59</v>
      </c>
      <c r="F3011" s="93">
        <v>1.97</v>
      </c>
      <c r="G3011" s="93">
        <v>20.85</v>
      </c>
      <c r="H3011" s="93">
        <v>1428.6</v>
      </c>
      <c r="I3011" s="88">
        <f>VLOOKUP(D3011,'MHO-Analyse'!$C$2:$D$11,2,TRUE)</f>
        <v>254.6</v>
      </c>
      <c r="J3011" s="88">
        <f t="shared" si="47"/>
        <v>0.77794444444444444</v>
      </c>
    </row>
    <row r="3012" spans="1:10" x14ac:dyDescent="0.2">
      <c r="A3012" s="94">
        <v>9253466</v>
      </c>
      <c r="B3012" s="93" t="s">
        <v>2928</v>
      </c>
      <c r="C3012" s="144">
        <v>11</v>
      </c>
      <c r="D3012" s="93" t="s">
        <v>12</v>
      </c>
      <c r="E3012" s="93" t="s">
        <v>59</v>
      </c>
      <c r="F3012" s="93">
        <v>3.12</v>
      </c>
      <c r="G3012" s="93">
        <v>8.83</v>
      </c>
      <c r="H3012" s="93">
        <v>394.47</v>
      </c>
      <c r="I3012" s="88">
        <f>VLOOKUP(D3012,'MHO-Analyse'!$C$2:$D$11,2,TRUE)</f>
        <v>254.6</v>
      </c>
      <c r="J3012" s="88">
        <f t="shared" si="47"/>
        <v>0.77794444444444444</v>
      </c>
    </row>
    <row r="3013" spans="1:10" x14ac:dyDescent="0.2">
      <c r="A3013" s="94">
        <v>9510922</v>
      </c>
      <c r="B3013" s="93" t="s">
        <v>2929</v>
      </c>
      <c r="C3013" s="144">
        <v>11</v>
      </c>
      <c r="D3013" s="93" t="s">
        <v>16</v>
      </c>
      <c r="E3013" s="93" t="s">
        <v>65</v>
      </c>
      <c r="F3013" s="93">
        <v>3.62</v>
      </c>
      <c r="G3013" s="93">
        <v>5</v>
      </c>
      <c r="H3013" s="93">
        <v>79.37</v>
      </c>
      <c r="I3013" s="88">
        <f>VLOOKUP(D3013,'MHO-Analyse'!$C$2:$D$11,2,TRUE)</f>
        <v>304</v>
      </c>
      <c r="J3013" s="88">
        <f t="shared" si="47"/>
        <v>0.92888888888888888</v>
      </c>
    </row>
    <row r="3014" spans="1:10" x14ac:dyDescent="0.2">
      <c r="A3014" s="94">
        <v>9720283</v>
      </c>
      <c r="B3014" s="93" t="s">
        <v>2930</v>
      </c>
      <c r="C3014" s="144">
        <v>11</v>
      </c>
      <c r="D3014" s="93" t="s">
        <v>9</v>
      </c>
      <c r="E3014" s="93" t="s">
        <v>59</v>
      </c>
      <c r="F3014" s="93">
        <v>40</v>
      </c>
      <c r="G3014" s="93">
        <v>12</v>
      </c>
      <c r="H3014" s="93">
        <v>1947.21</v>
      </c>
      <c r="I3014" s="88">
        <f>VLOOKUP(D3014,'MHO-Analyse'!$C$2:$D$11,2,TRUE)</f>
        <v>380</v>
      </c>
      <c r="J3014" s="88">
        <f t="shared" si="47"/>
        <v>1.1611111111111112</v>
      </c>
    </row>
    <row r="3015" spans="1:10" x14ac:dyDescent="0.2">
      <c r="A3015" s="94">
        <v>1150188</v>
      </c>
      <c r="B3015" s="93" t="s">
        <v>2931</v>
      </c>
      <c r="C3015" s="144">
        <v>10</v>
      </c>
      <c r="D3015" s="93" t="s">
        <v>79</v>
      </c>
      <c r="E3015" s="93" t="s">
        <v>65</v>
      </c>
      <c r="F3015" s="93">
        <v>0.31</v>
      </c>
      <c r="G3015" s="93">
        <v>0.5</v>
      </c>
      <c r="H3015" s="93">
        <v>11.98</v>
      </c>
      <c r="I3015" s="88">
        <f>VLOOKUP(D3015,'MHO-Analyse'!$C$2:$D$11,2,TRUE)</f>
        <v>380</v>
      </c>
      <c r="J3015" s="88">
        <f t="shared" si="47"/>
        <v>1.0555555555555556</v>
      </c>
    </row>
    <row r="3016" spans="1:10" x14ac:dyDescent="0.2">
      <c r="A3016" s="94">
        <v>1150427</v>
      </c>
      <c r="B3016" s="93" t="s">
        <v>2932</v>
      </c>
      <c r="C3016" s="144">
        <v>10</v>
      </c>
      <c r="D3016" s="93" t="s">
        <v>9</v>
      </c>
      <c r="E3016" s="93" t="s">
        <v>59</v>
      </c>
      <c r="F3016" s="93">
        <v>58.04</v>
      </c>
      <c r="G3016" s="93">
        <v>30.74</v>
      </c>
      <c r="H3016" s="93">
        <v>599.02</v>
      </c>
      <c r="I3016" s="88">
        <f>VLOOKUP(D3016,'MHO-Analyse'!$C$2:$D$11,2,TRUE)</f>
        <v>380</v>
      </c>
      <c r="J3016" s="88">
        <f t="shared" si="47"/>
        <v>1.0555555555555556</v>
      </c>
    </row>
    <row r="3017" spans="1:10" x14ac:dyDescent="0.2">
      <c r="A3017" s="94">
        <v>1150922</v>
      </c>
      <c r="B3017" s="93" t="s">
        <v>2933</v>
      </c>
      <c r="C3017" s="144">
        <v>10</v>
      </c>
      <c r="D3017" s="93" t="s">
        <v>79</v>
      </c>
      <c r="E3017" s="93" t="s">
        <v>65</v>
      </c>
      <c r="F3017" s="93">
        <v>0.88</v>
      </c>
      <c r="G3017" s="93">
        <v>0.74</v>
      </c>
      <c r="H3017" s="93">
        <v>24.77</v>
      </c>
      <c r="I3017" s="88">
        <f>VLOOKUP(D3017,'MHO-Analyse'!$C$2:$D$11,2,TRUE)</f>
        <v>380</v>
      </c>
      <c r="J3017" s="88">
        <f t="shared" si="47"/>
        <v>1.0555555555555556</v>
      </c>
    </row>
    <row r="3018" spans="1:10" x14ac:dyDescent="0.2">
      <c r="A3018" s="94">
        <v>1150944</v>
      </c>
      <c r="B3018" s="93" t="s">
        <v>2934</v>
      </c>
      <c r="C3018" s="144">
        <v>10</v>
      </c>
      <c r="D3018" s="93" t="s">
        <v>16</v>
      </c>
      <c r="E3018" s="93" t="s">
        <v>65</v>
      </c>
      <c r="F3018" s="93">
        <v>2.34</v>
      </c>
      <c r="G3018" s="93">
        <v>1.04</v>
      </c>
      <c r="H3018" s="93">
        <v>38.68</v>
      </c>
      <c r="I3018" s="88">
        <f>VLOOKUP(D3018,'MHO-Analyse'!$C$2:$D$11,2,TRUE)</f>
        <v>304</v>
      </c>
      <c r="J3018" s="88">
        <f t="shared" si="47"/>
        <v>0.84444444444444444</v>
      </c>
    </row>
    <row r="3019" spans="1:10" x14ac:dyDescent="0.2">
      <c r="A3019" s="94">
        <v>1206188</v>
      </c>
      <c r="B3019" s="93" t="s">
        <v>2935</v>
      </c>
      <c r="C3019" s="144">
        <v>10</v>
      </c>
      <c r="D3019" s="93" t="s">
        <v>79</v>
      </c>
      <c r="E3019" s="93" t="s">
        <v>65</v>
      </c>
      <c r="F3019" s="93">
        <v>0.97</v>
      </c>
      <c r="G3019" s="93">
        <v>0.52</v>
      </c>
      <c r="H3019" s="93">
        <v>102.04</v>
      </c>
      <c r="I3019" s="88">
        <f>VLOOKUP(D3019,'MHO-Analyse'!$C$2:$D$11,2,TRUE)</f>
        <v>380</v>
      </c>
      <c r="J3019" s="88">
        <f t="shared" si="47"/>
        <v>1.0555555555555556</v>
      </c>
    </row>
    <row r="3020" spans="1:10" x14ac:dyDescent="0.2">
      <c r="A3020" s="94">
        <v>1210037</v>
      </c>
      <c r="B3020" s="93" t="s">
        <v>2936</v>
      </c>
      <c r="C3020" s="144">
        <v>10</v>
      </c>
      <c r="D3020" s="93" t="s">
        <v>79</v>
      </c>
      <c r="E3020" s="93" t="s">
        <v>65</v>
      </c>
      <c r="F3020" s="93">
        <v>2.2999999999999998</v>
      </c>
      <c r="G3020" s="93">
        <v>3.1</v>
      </c>
      <c r="H3020" s="93">
        <v>187.96</v>
      </c>
      <c r="I3020" s="88">
        <f>VLOOKUP(D3020,'MHO-Analyse'!$C$2:$D$11,2,TRUE)</f>
        <v>380</v>
      </c>
      <c r="J3020" s="88">
        <f t="shared" si="47"/>
        <v>1.0555555555555556</v>
      </c>
    </row>
    <row r="3021" spans="1:10" x14ac:dyDescent="0.2">
      <c r="A3021" s="94">
        <v>1214665</v>
      </c>
      <c r="B3021" s="93" t="s">
        <v>2937</v>
      </c>
      <c r="C3021" s="144">
        <v>10</v>
      </c>
      <c r="D3021" s="93" t="s">
        <v>79</v>
      </c>
      <c r="E3021" s="93" t="s">
        <v>65</v>
      </c>
      <c r="F3021" s="93">
        <v>2.12</v>
      </c>
      <c r="G3021" s="93">
        <v>2.2000000000000002</v>
      </c>
      <c r="H3021" s="93">
        <v>159.5</v>
      </c>
      <c r="I3021" s="88">
        <f>VLOOKUP(D3021,'MHO-Analyse'!$C$2:$D$11,2,TRUE)</f>
        <v>380</v>
      </c>
      <c r="J3021" s="88">
        <f t="shared" si="47"/>
        <v>1.0555555555555556</v>
      </c>
    </row>
    <row r="3022" spans="1:10" x14ac:dyDescent="0.2">
      <c r="A3022" s="94">
        <v>1218267</v>
      </c>
      <c r="B3022" s="93" t="s">
        <v>2938</v>
      </c>
      <c r="C3022" s="144">
        <v>10</v>
      </c>
      <c r="D3022" s="93" t="s">
        <v>16</v>
      </c>
      <c r="E3022" s="93" t="s">
        <v>59</v>
      </c>
      <c r="F3022" s="93">
        <v>14.2</v>
      </c>
      <c r="G3022" s="93">
        <v>25.4</v>
      </c>
      <c r="H3022" s="93">
        <v>7162.73</v>
      </c>
      <c r="I3022" s="88">
        <f>VLOOKUP(D3022,'MHO-Analyse'!$C$2:$D$11,2,TRUE)</f>
        <v>304</v>
      </c>
      <c r="J3022" s="88">
        <f t="shared" si="47"/>
        <v>0.84444444444444444</v>
      </c>
    </row>
    <row r="3023" spans="1:10" x14ac:dyDescent="0.2">
      <c r="A3023" s="94">
        <v>1218285</v>
      </c>
      <c r="B3023" s="93" t="s">
        <v>2939</v>
      </c>
      <c r="C3023" s="144">
        <v>10</v>
      </c>
      <c r="D3023" s="93" t="s">
        <v>79</v>
      </c>
      <c r="E3023" s="93" t="s">
        <v>65</v>
      </c>
      <c r="F3023" s="93">
        <v>9.4</v>
      </c>
      <c r="G3023" s="93">
        <v>15.15</v>
      </c>
      <c r="H3023" s="93">
        <v>4853.7700000000004</v>
      </c>
      <c r="I3023" s="88">
        <f>VLOOKUP(D3023,'MHO-Analyse'!$C$2:$D$11,2,TRUE)</f>
        <v>380</v>
      </c>
      <c r="J3023" s="88">
        <f t="shared" si="47"/>
        <v>1.0555555555555556</v>
      </c>
    </row>
    <row r="3024" spans="1:10" x14ac:dyDescent="0.2">
      <c r="A3024" s="94">
        <v>1258479</v>
      </c>
      <c r="B3024" s="93" t="s">
        <v>2940</v>
      </c>
      <c r="C3024" s="144">
        <v>10</v>
      </c>
      <c r="D3024" s="93" t="s">
        <v>79</v>
      </c>
      <c r="E3024" s="93" t="s">
        <v>65</v>
      </c>
      <c r="F3024" s="93">
        <v>3.05</v>
      </c>
      <c r="G3024" s="93">
        <v>22.02</v>
      </c>
      <c r="H3024" s="93">
        <v>438.69</v>
      </c>
      <c r="I3024" s="88">
        <f>VLOOKUP(D3024,'MHO-Analyse'!$C$2:$D$11,2,TRUE)</f>
        <v>380</v>
      </c>
      <c r="J3024" s="88">
        <f t="shared" si="47"/>
        <v>1.0555555555555556</v>
      </c>
    </row>
    <row r="3025" spans="1:10" x14ac:dyDescent="0.2">
      <c r="A3025" s="94">
        <v>2064219</v>
      </c>
      <c r="B3025" s="93" t="s">
        <v>2941</v>
      </c>
      <c r="C3025" s="144">
        <v>10</v>
      </c>
      <c r="D3025" s="93" t="s">
        <v>16</v>
      </c>
      <c r="E3025" s="93" t="s">
        <v>59</v>
      </c>
      <c r="F3025" s="93">
        <v>8</v>
      </c>
      <c r="G3025" s="93">
        <v>40</v>
      </c>
      <c r="H3025" s="93">
        <v>2699.09</v>
      </c>
      <c r="I3025" s="88">
        <f>VLOOKUP(D3025,'MHO-Analyse'!$C$2:$D$11,2,TRUE)</f>
        <v>304</v>
      </c>
      <c r="J3025" s="88">
        <f t="shared" si="47"/>
        <v>0.84444444444444444</v>
      </c>
    </row>
    <row r="3026" spans="1:10" x14ac:dyDescent="0.2">
      <c r="A3026" s="94">
        <v>2066119</v>
      </c>
      <c r="B3026" s="93" t="s">
        <v>2942</v>
      </c>
      <c r="C3026" s="144">
        <v>10</v>
      </c>
      <c r="D3026" s="93" t="s">
        <v>16</v>
      </c>
      <c r="E3026" s="93" t="s">
        <v>65</v>
      </c>
      <c r="F3026" s="93">
        <v>41.55</v>
      </c>
      <c r="G3026" s="93">
        <v>33</v>
      </c>
      <c r="H3026" s="93">
        <v>3012.58</v>
      </c>
      <c r="I3026" s="88">
        <f>VLOOKUP(D3026,'MHO-Analyse'!$C$2:$D$11,2,TRUE)</f>
        <v>304</v>
      </c>
      <c r="J3026" s="88">
        <f t="shared" si="47"/>
        <v>0.84444444444444444</v>
      </c>
    </row>
    <row r="3027" spans="1:10" x14ac:dyDescent="0.2">
      <c r="A3027" s="94">
        <v>2104078</v>
      </c>
      <c r="B3027" s="93" t="s">
        <v>2943</v>
      </c>
      <c r="C3027" s="144">
        <v>10</v>
      </c>
      <c r="D3027" s="93" t="s">
        <v>16</v>
      </c>
      <c r="E3027" s="93" t="s">
        <v>65</v>
      </c>
      <c r="F3027" s="93">
        <v>38.119999999999997</v>
      </c>
      <c r="G3027" s="93">
        <v>25.3</v>
      </c>
      <c r="H3027" s="93">
        <v>3358.73</v>
      </c>
      <c r="I3027" s="88">
        <f>VLOOKUP(D3027,'MHO-Analyse'!$C$2:$D$11,2,TRUE)</f>
        <v>304</v>
      </c>
      <c r="J3027" s="88">
        <f t="shared" si="47"/>
        <v>0.84444444444444444</v>
      </c>
    </row>
    <row r="3028" spans="1:10" x14ac:dyDescent="0.2">
      <c r="A3028" s="94">
        <v>2104203</v>
      </c>
      <c r="B3028" s="93" t="s">
        <v>2944</v>
      </c>
      <c r="C3028" s="144">
        <v>10</v>
      </c>
      <c r="D3028" s="93" t="s">
        <v>16</v>
      </c>
      <c r="E3028" s="93" t="s">
        <v>59</v>
      </c>
      <c r="F3028" s="93">
        <v>27</v>
      </c>
      <c r="G3028" s="93">
        <v>23.5</v>
      </c>
      <c r="H3028" s="93">
        <v>3821.55</v>
      </c>
      <c r="I3028" s="88">
        <f>VLOOKUP(D3028,'MHO-Analyse'!$C$2:$D$11,2,TRUE)</f>
        <v>304</v>
      </c>
      <c r="J3028" s="88">
        <f t="shared" si="47"/>
        <v>0.84444444444444444</v>
      </c>
    </row>
    <row r="3029" spans="1:10" x14ac:dyDescent="0.2">
      <c r="A3029" s="94">
        <v>2104364</v>
      </c>
      <c r="B3029" s="93" t="s">
        <v>2945</v>
      </c>
      <c r="C3029" s="144">
        <v>10</v>
      </c>
      <c r="D3029" s="93" t="s">
        <v>79</v>
      </c>
      <c r="E3029" s="93" t="s">
        <v>65</v>
      </c>
      <c r="F3029" s="93">
        <v>20.09</v>
      </c>
      <c r="G3029" s="93">
        <v>16.5</v>
      </c>
      <c r="H3029" s="93">
        <v>1938.88</v>
      </c>
      <c r="I3029" s="88">
        <f>VLOOKUP(D3029,'MHO-Analyse'!$C$2:$D$11,2,TRUE)</f>
        <v>380</v>
      </c>
      <c r="J3029" s="88">
        <f t="shared" si="47"/>
        <v>1.0555555555555556</v>
      </c>
    </row>
    <row r="3030" spans="1:10" x14ac:dyDescent="0.2">
      <c r="A3030" s="94">
        <v>2170689</v>
      </c>
      <c r="B3030" s="93" t="s">
        <v>2946</v>
      </c>
      <c r="C3030" s="144">
        <v>10</v>
      </c>
      <c r="D3030" s="93" t="s">
        <v>41</v>
      </c>
      <c r="E3030" s="93" t="s">
        <v>65</v>
      </c>
      <c r="F3030" s="93">
        <v>16.559999999999999</v>
      </c>
      <c r="G3030" s="93">
        <v>2.85</v>
      </c>
      <c r="H3030" s="93">
        <v>414.4</v>
      </c>
      <c r="I3030" s="88">
        <f>VLOOKUP(D3030,'MHO-Analyse'!$C$2:$D$11,2,TRUE)</f>
        <v>205.2</v>
      </c>
      <c r="J3030" s="88">
        <f t="shared" si="47"/>
        <v>0.56999999999999995</v>
      </c>
    </row>
    <row r="3031" spans="1:10" x14ac:dyDescent="0.2">
      <c r="A3031" s="94">
        <v>2540166</v>
      </c>
      <c r="B3031" s="93" t="s">
        <v>2947</v>
      </c>
      <c r="C3031" s="144">
        <v>10</v>
      </c>
      <c r="D3031" s="93" t="s">
        <v>16</v>
      </c>
      <c r="E3031" s="93" t="s">
        <v>59</v>
      </c>
      <c r="F3031" s="93">
        <v>125.6</v>
      </c>
      <c r="G3031" s="93">
        <v>13.4</v>
      </c>
      <c r="H3031" s="93">
        <v>1505.88</v>
      </c>
      <c r="I3031" s="88">
        <f>VLOOKUP(D3031,'MHO-Analyse'!$C$2:$D$11,2,TRUE)</f>
        <v>304</v>
      </c>
      <c r="J3031" s="88">
        <f t="shared" si="47"/>
        <v>0.84444444444444444</v>
      </c>
    </row>
    <row r="3032" spans="1:10" x14ac:dyDescent="0.2">
      <c r="A3032" s="94">
        <v>3014359</v>
      </c>
      <c r="B3032" s="93" t="s">
        <v>2948</v>
      </c>
      <c r="C3032" s="144">
        <v>10</v>
      </c>
      <c r="D3032" s="93" t="s">
        <v>16</v>
      </c>
      <c r="E3032" s="93" t="s">
        <v>65</v>
      </c>
      <c r="F3032" s="93">
        <v>94.35</v>
      </c>
      <c r="G3032" s="93">
        <v>2.8</v>
      </c>
      <c r="H3032" s="93">
        <v>834.33</v>
      </c>
      <c r="I3032" s="88">
        <f>VLOOKUP(D3032,'MHO-Analyse'!$C$2:$D$11,2,TRUE)</f>
        <v>304</v>
      </c>
      <c r="J3032" s="88">
        <f t="shared" si="47"/>
        <v>0.84444444444444444</v>
      </c>
    </row>
    <row r="3033" spans="1:10" x14ac:dyDescent="0.2">
      <c r="A3033" s="94">
        <v>3014401</v>
      </c>
      <c r="B3033" s="93" t="s">
        <v>2949</v>
      </c>
      <c r="C3033" s="144">
        <v>10</v>
      </c>
      <c r="D3033" s="93" t="s">
        <v>16</v>
      </c>
      <c r="E3033" s="93" t="s">
        <v>65</v>
      </c>
      <c r="F3033" s="93">
        <v>187.5</v>
      </c>
      <c r="G3033" s="93">
        <v>4.25</v>
      </c>
      <c r="H3033" s="93">
        <v>403.98</v>
      </c>
      <c r="I3033" s="88">
        <f>VLOOKUP(D3033,'MHO-Analyse'!$C$2:$D$11,2,TRUE)</f>
        <v>304</v>
      </c>
      <c r="J3033" s="88">
        <f t="shared" si="47"/>
        <v>0.84444444444444444</v>
      </c>
    </row>
    <row r="3034" spans="1:10" x14ac:dyDescent="0.2">
      <c r="A3034" s="94">
        <v>3026062</v>
      </c>
      <c r="B3034" s="93" t="s">
        <v>2950</v>
      </c>
      <c r="C3034" s="144">
        <v>10</v>
      </c>
      <c r="D3034" s="93" t="s">
        <v>41</v>
      </c>
      <c r="E3034" s="93" t="s">
        <v>59</v>
      </c>
      <c r="F3034" s="93">
        <v>101.8</v>
      </c>
      <c r="G3034" s="93">
        <v>12</v>
      </c>
      <c r="H3034" s="93">
        <v>541.21</v>
      </c>
      <c r="I3034" s="88">
        <f>VLOOKUP(D3034,'MHO-Analyse'!$C$2:$D$11,2,TRUE)</f>
        <v>205.2</v>
      </c>
      <c r="J3034" s="88">
        <f t="shared" si="47"/>
        <v>0.56999999999999995</v>
      </c>
    </row>
    <row r="3035" spans="1:10" x14ac:dyDescent="0.2">
      <c r="A3035" s="94">
        <v>3080785</v>
      </c>
      <c r="B3035" s="93" t="s">
        <v>2951</v>
      </c>
      <c r="C3035" s="144">
        <v>10</v>
      </c>
      <c r="D3035" s="93" t="s">
        <v>16</v>
      </c>
      <c r="E3035" s="93" t="s">
        <v>65</v>
      </c>
      <c r="F3035" s="93">
        <v>0</v>
      </c>
      <c r="G3035" s="93">
        <v>0</v>
      </c>
      <c r="H3035" s="93">
        <v>714.61</v>
      </c>
      <c r="I3035" s="88">
        <f>VLOOKUP(D3035,'MHO-Analyse'!$C$2:$D$11,2,TRUE)</f>
        <v>304</v>
      </c>
      <c r="J3035" s="88">
        <f t="shared" si="47"/>
        <v>0.84444444444444444</v>
      </c>
    </row>
    <row r="3036" spans="1:10" x14ac:dyDescent="0.2">
      <c r="A3036" s="94">
        <v>3394345</v>
      </c>
      <c r="B3036" s="93" t="s">
        <v>2952</v>
      </c>
      <c r="C3036" s="144">
        <v>10</v>
      </c>
      <c r="D3036" s="93" t="s">
        <v>20</v>
      </c>
      <c r="E3036" s="93" t="s">
        <v>65</v>
      </c>
      <c r="F3036" s="93">
        <v>17.329999999999998</v>
      </c>
      <c r="G3036" s="93">
        <v>4.13</v>
      </c>
      <c r="H3036" s="93">
        <v>997.88</v>
      </c>
      <c r="I3036" s="88">
        <f>VLOOKUP(D3036,'MHO-Analyse'!$C$2:$D$11,2,TRUE)</f>
        <v>190</v>
      </c>
      <c r="J3036" s="88">
        <f t="shared" si="47"/>
        <v>0.52777777777777779</v>
      </c>
    </row>
    <row r="3037" spans="1:10" x14ac:dyDescent="0.2">
      <c r="A3037" s="94">
        <v>3400685</v>
      </c>
      <c r="B3037" s="93" t="s">
        <v>2953</v>
      </c>
      <c r="C3037" s="144">
        <v>10</v>
      </c>
      <c r="D3037" s="93" t="s">
        <v>82</v>
      </c>
      <c r="E3037" s="93" t="s">
        <v>65</v>
      </c>
      <c r="F3037" s="93">
        <v>6.67</v>
      </c>
      <c r="G3037" s="93">
        <v>1.4</v>
      </c>
      <c r="H3037" s="93">
        <v>830</v>
      </c>
      <c r="I3037" s="88">
        <f>VLOOKUP(D3037,'MHO-Analyse'!$C$2:$D$11,2,TRUE)</f>
        <v>228</v>
      </c>
      <c r="J3037" s="88">
        <f t="shared" si="47"/>
        <v>0.6333333333333333</v>
      </c>
    </row>
    <row r="3038" spans="1:10" x14ac:dyDescent="0.2">
      <c r="A3038" s="94">
        <v>3402467</v>
      </c>
      <c r="B3038" s="93" t="s">
        <v>2954</v>
      </c>
      <c r="C3038" s="144">
        <v>10</v>
      </c>
      <c r="D3038" s="93" t="s">
        <v>20</v>
      </c>
      <c r="E3038" s="93" t="s">
        <v>65</v>
      </c>
      <c r="F3038" s="93">
        <v>1.25</v>
      </c>
      <c r="G3038" s="93">
        <v>1.3</v>
      </c>
      <c r="H3038" s="93">
        <v>259.77999999999997</v>
      </c>
      <c r="I3038" s="88">
        <f>VLOOKUP(D3038,'MHO-Analyse'!$C$2:$D$11,2,TRUE)</f>
        <v>190</v>
      </c>
      <c r="J3038" s="88">
        <f t="shared" si="47"/>
        <v>0.52777777777777779</v>
      </c>
    </row>
    <row r="3039" spans="1:10" x14ac:dyDescent="0.2">
      <c r="A3039" s="94">
        <v>3410823</v>
      </c>
      <c r="B3039" s="93" t="s">
        <v>2955</v>
      </c>
      <c r="C3039" s="144">
        <v>10</v>
      </c>
      <c r="D3039" s="93" t="s">
        <v>41</v>
      </c>
      <c r="E3039" s="93" t="s">
        <v>65</v>
      </c>
      <c r="F3039" s="93">
        <v>5.8</v>
      </c>
      <c r="G3039" s="93">
        <v>0.69</v>
      </c>
      <c r="H3039" s="93">
        <v>133.94</v>
      </c>
      <c r="I3039" s="88">
        <f>VLOOKUP(D3039,'MHO-Analyse'!$C$2:$D$11,2,TRUE)</f>
        <v>205.2</v>
      </c>
      <c r="J3039" s="88">
        <f t="shared" si="47"/>
        <v>0.56999999999999995</v>
      </c>
    </row>
    <row r="3040" spans="1:10" x14ac:dyDescent="0.2">
      <c r="A3040" s="94">
        <v>3521041</v>
      </c>
      <c r="B3040" s="93" t="s">
        <v>2956</v>
      </c>
      <c r="C3040" s="144">
        <v>10</v>
      </c>
      <c r="D3040" s="93" t="s">
        <v>16</v>
      </c>
      <c r="E3040" s="93" t="s">
        <v>65</v>
      </c>
      <c r="F3040" s="93">
        <v>0.03</v>
      </c>
      <c r="G3040" s="93">
        <v>0.18</v>
      </c>
      <c r="H3040" s="93">
        <v>4.2300000000000004</v>
      </c>
      <c r="I3040" s="88">
        <f>VLOOKUP(D3040,'MHO-Analyse'!$C$2:$D$11,2,TRUE)</f>
        <v>304</v>
      </c>
      <c r="J3040" s="88">
        <f t="shared" si="47"/>
        <v>0.84444444444444444</v>
      </c>
    </row>
    <row r="3041" spans="1:10" x14ac:dyDescent="0.2">
      <c r="A3041" s="94">
        <v>5021041</v>
      </c>
      <c r="B3041" s="93" t="s">
        <v>2957</v>
      </c>
      <c r="C3041" s="144">
        <v>10</v>
      </c>
      <c r="D3041" s="93" t="s">
        <v>79</v>
      </c>
      <c r="E3041" s="93" t="s">
        <v>65</v>
      </c>
      <c r="F3041" s="93">
        <v>0.2</v>
      </c>
      <c r="G3041" s="93">
        <v>0.09</v>
      </c>
      <c r="H3041" s="93">
        <v>30.17</v>
      </c>
      <c r="I3041" s="88">
        <f>VLOOKUP(D3041,'MHO-Analyse'!$C$2:$D$11,2,TRUE)</f>
        <v>380</v>
      </c>
      <c r="J3041" s="88">
        <f t="shared" si="47"/>
        <v>1.0555555555555556</v>
      </c>
    </row>
    <row r="3042" spans="1:10" x14ac:dyDescent="0.2">
      <c r="A3042" s="94">
        <v>5051118</v>
      </c>
      <c r="B3042" s="93" t="s">
        <v>2958</v>
      </c>
      <c r="C3042" s="144">
        <v>10</v>
      </c>
      <c r="D3042" s="93" t="s">
        <v>20</v>
      </c>
      <c r="E3042" s="93" t="s">
        <v>65</v>
      </c>
      <c r="F3042" s="93">
        <v>20.48</v>
      </c>
      <c r="G3042" s="93">
        <v>3.2</v>
      </c>
      <c r="H3042" s="93">
        <v>270.27999999999997</v>
      </c>
      <c r="I3042" s="88">
        <f>VLOOKUP(D3042,'MHO-Analyse'!$C$2:$D$11,2,TRUE)</f>
        <v>190</v>
      </c>
      <c r="J3042" s="88">
        <f t="shared" si="47"/>
        <v>0.52777777777777779</v>
      </c>
    </row>
    <row r="3043" spans="1:10" x14ac:dyDescent="0.2">
      <c r="A3043" s="94">
        <v>5111256</v>
      </c>
      <c r="B3043" s="93" t="s">
        <v>2959</v>
      </c>
      <c r="C3043" s="144">
        <v>10</v>
      </c>
      <c r="D3043" s="93" t="s">
        <v>41</v>
      </c>
      <c r="E3043" s="93" t="s">
        <v>65</v>
      </c>
      <c r="F3043" s="93">
        <v>0.63</v>
      </c>
      <c r="G3043" s="93">
        <v>0.04</v>
      </c>
      <c r="H3043" s="93">
        <v>27.3</v>
      </c>
      <c r="I3043" s="88">
        <f>VLOOKUP(D3043,'MHO-Analyse'!$C$2:$D$11,2,TRUE)</f>
        <v>205.2</v>
      </c>
      <c r="J3043" s="88">
        <f t="shared" si="47"/>
        <v>0.56999999999999995</v>
      </c>
    </row>
    <row r="3044" spans="1:10" x14ac:dyDescent="0.2">
      <c r="A3044" s="94">
        <v>5121526</v>
      </c>
      <c r="B3044" s="93" t="s">
        <v>2960</v>
      </c>
      <c r="C3044" s="144">
        <v>10</v>
      </c>
      <c r="D3044" s="93" t="s">
        <v>20</v>
      </c>
      <c r="E3044" s="93" t="s">
        <v>65</v>
      </c>
      <c r="F3044" s="93">
        <v>1.22</v>
      </c>
      <c r="G3044" s="93">
        <v>0.2</v>
      </c>
      <c r="H3044" s="93">
        <v>24.26</v>
      </c>
      <c r="I3044" s="88">
        <f>VLOOKUP(D3044,'MHO-Analyse'!$C$2:$D$11,2,TRUE)</f>
        <v>190</v>
      </c>
      <c r="J3044" s="88">
        <f t="shared" si="47"/>
        <v>0.52777777777777779</v>
      </c>
    </row>
    <row r="3045" spans="1:10" x14ac:dyDescent="0.2">
      <c r="A3045" s="94">
        <v>5519908</v>
      </c>
      <c r="B3045" s="93" t="s">
        <v>2961</v>
      </c>
      <c r="C3045" s="144">
        <v>10</v>
      </c>
      <c r="D3045" s="93" t="s">
        <v>79</v>
      </c>
      <c r="E3045" s="93" t="s">
        <v>59</v>
      </c>
      <c r="F3045" s="93">
        <v>4</v>
      </c>
      <c r="G3045" s="93">
        <v>13.8</v>
      </c>
      <c r="H3045" s="93">
        <v>2028.43</v>
      </c>
      <c r="I3045" s="88">
        <f>VLOOKUP(D3045,'MHO-Analyse'!$C$2:$D$11,2,TRUE)</f>
        <v>380</v>
      </c>
      <c r="J3045" s="88">
        <f t="shared" si="47"/>
        <v>1.0555555555555556</v>
      </c>
    </row>
    <row r="3046" spans="1:10" x14ac:dyDescent="0.2">
      <c r="A3046" s="94">
        <v>5527985</v>
      </c>
      <c r="B3046" s="93" t="s">
        <v>2907</v>
      </c>
      <c r="C3046" s="144">
        <v>10</v>
      </c>
      <c r="D3046" s="93" t="s">
        <v>16</v>
      </c>
      <c r="E3046" s="93" t="s">
        <v>59</v>
      </c>
      <c r="F3046" s="93">
        <v>78.400000000000006</v>
      </c>
      <c r="G3046" s="93">
        <v>34</v>
      </c>
      <c r="H3046" s="93">
        <v>4200.18</v>
      </c>
      <c r="I3046" s="88">
        <f>VLOOKUP(D3046,'MHO-Analyse'!$C$2:$D$11,2,TRUE)</f>
        <v>304</v>
      </c>
      <c r="J3046" s="88">
        <f t="shared" si="47"/>
        <v>0.84444444444444444</v>
      </c>
    </row>
    <row r="3047" spans="1:10" x14ac:dyDescent="0.2">
      <c r="A3047" s="94">
        <v>5598679</v>
      </c>
      <c r="B3047" s="93" t="s">
        <v>2962</v>
      </c>
      <c r="C3047" s="144">
        <v>10</v>
      </c>
      <c r="D3047" s="93" t="s">
        <v>16</v>
      </c>
      <c r="E3047" s="93" t="s">
        <v>59</v>
      </c>
      <c r="F3047" s="93">
        <v>21.76</v>
      </c>
      <c r="G3047" s="93">
        <v>36</v>
      </c>
      <c r="H3047" s="93">
        <v>5242.26</v>
      </c>
      <c r="I3047" s="88">
        <f>VLOOKUP(D3047,'MHO-Analyse'!$C$2:$D$11,2,TRUE)</f>
        <v>304</v>
      </c>
      <c r="J3047" s="88">
        <f t="shared" si="47"/>
        <v>0.84444444444444444</v>
      </c>
    </row>
    <row r="3048" spans="1:10" x14ac:dyDescent="0.2">
      <c r="A3048" s="94">
        <v>5600238</v>
      </c>
      <c r="B3048" s="93" t="s">
        <v>2963</v>
      </c>
      <c r="C3048" s="144">
        <v>10</v>
      </c>
      <c r="D3048" s="93" t="s">
        <v>79</v>
      </c>
      <c r="E3048" s="93" t="s">
        <v>32</v>
      </c>
      <c r="F3048" s="93">
        <v>9.6999999999999993</v>
      </c>
      <c r="G3048" s="93">
        <v>17.93</v>
      </c>
      <c r="H3048" s="93">
        <v>2422.2600000000002</v>
      </c>
      <c r="I3048" s="88">
        <f>VLOOKUP(D3048,'MHO-Analyse'!$C$2:$D$11,2,TRUE)</f>
        <v>380</v>
      </c>
      <c r="J3048" s="88">
        <f t="shared" si="47"/>
        <v>1.0555555555555556</v>
      </c>
    </row>
    <row r="3049" spans="1:10" x14ac:dyDescent="0.2">
      <c r="A3049" s="94">
        <v>5600273</v>
      </c>
      <c r="B3049" s="93" t="s">
        <v>2964</v>
      </c>
      <c r="C3049" s="144">
        <v>10</v>
      </c>
      <c r="D3049" s="93" t="s">
        <v>79</v>
      </c>
      <c r="E3049" s="93" t="s">
        <v>65</v>
      </c>
      <c r="F3049" s="93">
        <v>0.84</v>
      </c>
      <c r="G3049" s="93">
        <v>0.8</v>
      </c>
      <c r="H3049" s="93">
        <v>223.61</v>
      </c>
      <c r="I3049" s="88">
        <f>VLOOKUP(D3049,'MHO-Analyse'!$C$2:$D$11,2,TRUE)</f>
        <v>380</v>
      </c>
      <c r="J3049" s="88">
        <f t="shared" si="47"/>
        <v>1.0555555555555556</v>
      </c>
    </row>
    <row r="3050" spans="1:10" x14ac:dyDescent="0.2">
      <c r="A3050" s="94">
        <v>5708071</v>
      </c>
      <c r="B3050" s="93" t="s">
        <v>2965</v>
      </c>
      <c r="C3050" s="144">
        <v>10</v>
      </c>
      <c r="D3050" s="93" t="s">
        <v>79</v>
      </c>
      <c r="E3050" s="93" t="s">
        <v>65</v>
      </c>
      <c r="F3050" s="93">
        <v>24.18</v>
      </c>
      <c r="G3050" s="93">
        <v>25</v>
      </c>
      <c r="H3050" s="93">
        <v>1349.2</v>
      </c>
      <c r="I3050" s="88">
        <f>VLOOKUP(D3050,'MHO-Analyse'!$C$2:$D$11,2,TRUE)</f>
        <v>380</v>
      </c>
      <c r="J3050" s="88">
        <f t="shared" si="47"/>
        <v>1.0555555555555556</v>
      </c>
    </row>
    <row r="3051" spans="1:10" x14ac:dyDescent="0.2">
      <c r="A3051" s="94">
        <v>5708104</v>
      </c>
      <c r="B3051" s="93" t="s">
        <v>2966</v>
      </c>
      <c r="C3051" s="144">
        <v>10</v>
      </c>
      <c r="D3051" s="93" t="s">
        <v>79</v>
      </c>
      <c r="E3051" s="93" t="s">
        <v>65</v>
      </c>
      <c r="F3051" s="93">
        <v>3.99</v>
      </c>
      <c r="G3051" s="93">
        <v>4.4000000000000004</v>
      </c>
      <c r="H3051" s="93">
        <v>1604.42</v>
      </c>
      <c r="I3051" s="88">
        <f>VLOOKUP(D3051,'MHO-Analyse'!$C$2:$D$11,2,TRUE)</f>
        <v>380</v>
      </c>
      <c r="J3051" s="88">
        <f t="shared" si="47"/>
        <v>1.0555555555555556</v>
      </c>
    </row>
    <row r="3052" spans="1:10" x14ac:dyDescent="0.2">
      <c r="A3052" s="94">
        <v>5807011</v>
      </c>
      <c r="B3052" s="93" t="s">
        <v>2967</v>
      </c>
      <c r="C3052" s="144">
        <v>10</v>
      </c>
      <c r="D3052" s="93" t="s">
        <v>79</v>
      </c>
      <c r="E3052" s="93" t="s">
        <v>65</v>
      </c>
      <c r="F3052" s="93">
        <v>0.13</v>
      </c>
      <c r="G3052" s="93">
        <v>0.28000000000000003</v>
      </c>
      <c r="H3052" s="93">
        <v>265.99</v>
      </c>
      <c r="I3052" s="88">
        <f>VLOOKUP(D3052,'MHO-Analyse'!$C$2:$D$11,2,TRUE)</f>
        <v>380</v>
      </c>
      <c r="J3052" s="88">
        <f t="shared" si="47"/>
        <v>1.0555555555555556</v>
      </c>
    </row>
    <row r="3053" spans="1:10" x14ac:dyDescent="0.2">
      <c r="A3053" s="94">
        <v>5807032</v>
      </c>
      <c r="B3053" s="93" t="s">
        <v>2968</v>
      </c>
      <c r="C3053" s="144">
        <v>10</v>
      </c>
      <c r="D3053" s="93" t="s">
        <v>79</v>
      </c>
      <c r="E3053" s="93" t="s">
        <v>2243</v>
      </c>
      <c r="F3053" s="93">
        <v>0.41</v>
      </c>
      <c r="G3053" s="93">
        <v>0.98</v>
      </c>
      <c r="H3053" s="93">
        <v>306.91000000000003</v>
      </c>
      <c r="I3053" s="88">
        <f>VLOOKUP(D3053,'MHO-Analyse'!$C$2:$D$11,2,TRUE)</f>
        <v>380</v>
      </c>
      <c r="J3053" s="88">
        <f t="shared" si="47"/>
        <v>1.0555555555555556</v>
      </c>
    </row>
    <row r="3054" spans="1:10" x14ac:dyDescent="0.2">
      <c r="A3054" s="94">
        <v>6196095</v>
      </c>
      <c r="B3054" s="93" t="s">
        <v>2969</v>
      </c>
      <c r="C3054" s="144">
        <v>10</v>
      </c>
      <c r="D3054" s="93" t="s">
        <v>20</v>
      </c>
      <c r="E3054" s="93" t="s">
        <v>65</v>
      </c>
      <c r="F3054" s="93">
        <v>13.7</v>
      </c>
      <c r="G3054" s="93">
        <v>3.6</v>
      </c>
      <c r="H3054" s="93">
        <v>406.24</v>
      </c>
      <c r="I3054" s="88">
        <f>VLOOKUP(D3054,'MHO-Analyse'!$C$2:$D$11,2,TRUE)</f>
        <v>190</v>
      </c>
      <c r="J3054" s="88">
        <f t="shared" si="47"/>
        <v>0.52777777777777779</v>
      </c>
    </row>
    <row r="3055" spans="1:10" x14ac:dyDescent="0.2">
      <c r="A3055" s="94">
        <v>8356148</v>
      </c>
      <c r="B3055" s="93" t="s">
        <v>2970</v>
      </c>
      <c r="C3055" s="144">
        <v>10</v>
      </c>
      <c r="D3055" s="93" t="s">
        <v>20</v>
      </c>
      <c r="E3055" s="93" t="s">
        <v>59</v>
      </c>
      <c r="F3055" s="93">
        <v>0.14000000000000001</v>
      </c>
      <c r="G3055" s="93">
        <v>0.4</v>
      </c>
      <c r="H3055" s="93">
        <v>34.42</v>
      </c>
      <c r="I3055" s="88">
        <f>VLOOKUP(D3055,'MHO-Analyse'!$C$2:$D$11,2,TRUE)</f>
        <v>190</v>
      </c>
      <c r="J3055" s="88">
        <f t="shared" si="47"/>
        <v>0.52777777777777779</v>
      </c>
    </row>
    <row r="3056" spans="1:10" x14ac:dyDescent="0.2">
      <c r="A3056" s="94">
        <v>8362645</v>
      </c>
      <c r="B3056" s="93" t="s">
        <v>2971</v>
      </c>
      <c r="C3056" s="144">
        <v>10</v>
      </c>
      <c r="D3056" s="93" t="s">
        <v>20</v>
      </c>
      <c r="E3056" s="93" t="s">
        <v>65</v>
      </c>
      <c r="F3056" s="93">
        <v>12.85</v>
      </c>
      <c r="G3056" s="93">
        <v>7.36</v>
      </c>
      <c r="H3056" s="93">
        <v>1215.3499999999999</v>
      </c>
      <c r="I3056" s="88">
        <f>VLOOKUP(D3056,'MHO-Analyse'!$C$2:$D$11,2,TRUE)</f>
        <v>190</v>
      </c>
      <c r="J3056" s="88">
        <f t="shared" si="47"/>
        <v>0.52777777777777779</v>
      </c>
    </row>
    <row r="3057" spans="1:10" x14ac:dyDescent="0.2">
      <c r="A3057" s="94">
        <v>8364272</v>
      </c>
      <c r="B3057" s="93" t="s">
        <v>2972</v>
      </c>
      <c r="C3057" s="144">
        <v>10</v>
      </c>
      <c r="D3057" s="93" t="s">
        <v>20</v>
      </c>
      <c r="E3057" s="93" t="s">
        <v>65</v>
      </c>
      <c r="F3057" s="93">
        <v>59.38</v>
      </c>
      <c r="G3057" s="93">
        <v>14</v>
      </c>
      <c r="H3057" s="93">
        <v>1188.42</v>
      </c>
      <c r="I3057" s="88">
        <f>VLOOKUP(D3057,'MHO-Analyse'!$C$2:$D$11,2,TRUE)</f>
        <v>190</v>
      </c>
      <c r="J3057" s="88">
        <f t="shared" si="47"/>
        <v>0.52777777777777779</v>
      </c>
    </row>
    <row r="3058" spans="1:10" x14ac:dyDescent="0.2">
      <c r="A3058" s="94">
        <v>8364732</v>
      </c>
      <c r="B3058" s="93" t="s">
        <v>2973</v>
      </c>
      <c r="C3058" s="144">
        <v>10</v>
      </c>
      <c r="D3058" s="93" t="s">
        <v>20</v>
      </c>
      <c r="E3058" s="93" t="s">
        <v>32</v>
      </c>
      <c r="F3058" s="93">
        <v>11.52</v>
      </c>
      <c r="G3058" s="93">
        <v>1.5</v>
      </c>
      <c r="H3058" s="93">
        <v>221.39</v>
      </c>
      <c r="I3058" s="88">
        <f>VLOOKUP(D3058,'MHO-Analyse'!$C$2:$D$11,2,TRUE)</f>
        <v>190</v>
      </c>
      <c r="J3058" s="88">
        <f t="shared" si="47"/>
        <v>0.52777777777777779</v>
      </c>
    </row>
    <row r="3059" spans="1:10" x14ac:dyDescent="0.2">
      <c r="A3059" s="94">
        <v>8411523</v>
      </c>
      <c r="B3059" s="93" t="s">
        <v>2974</v>
      </c>
      <c r="C3059" s="144">
        <v>10</v>
      </c>
      <c r="D3059" s="93" t="s">
        <v>79</v>
      </c>
      <c r="E3059" s="93" t="s">
        <v>65</v>
      </c>
      <c r="F3059" s="93">
        <v>2.4900000000000002</v>
      </c>
      <c r="G3059" s="93">
        <v>3.95</v>
      </c>
      <c r="H3059" s="93">
        <v>1953.33</v>
      </c>
      <c r="I3059" s="88">
        <f>VLOOKUP(D3059,'MHO-Analyse'!$C$2:$D$11,2,TRUE)</f>
        <v>380</v>
      </c>
      <c r="J3059" s="88">
        <f t="shared" si="47"/>
        <v>1.0555555555555556</v>
      </c>
    </row>
    <row r="3060" spans="1:10" x14ac:dyDescent="0.2">
      <c r="A3060" s="94">
        <v>8411534</v>
      </c>
      <c r="B3060" s="93" t="s">
        <v>2975</v>
      </c>
      <c r="C3060" s="144">
        <v>10</v>
      </c>
      <c r="D3060" s="93" t="s">
        <v>79</v>
      </c>
      <c r="E3060" s="93" t="s">
        <v>59</v>
      </c>
      <c r="F3060" s="93">
        <v>7.42</v>
      </c>
      <c r="G3060" s="93">
        <v>8.9</v>
      </c>
      <c r="H3060" s="93">
        <v>3453.98</v>
      </c>
      <c r="I3060" s="88">
        <f>VLOOKUP(D3060,'MHO-Analyse'!$C$2:$D$11,2,TRUE)</f>
        <v>380</v>
      </c>
      <c r="J3060" s="88">
        <f t="shared" si="47"/>
        <v>1.0555555555555556</v>
      </c>
    </row>
    <row r="3061" spans="1:10" x14ac:dyDescent="0.2">
      <c r="A3061" s="94">
        <v>8418788</v>
      </c>
      <c r="B3061" s="93" t="s">
        <v>2976</v>
      </c>
      <c r="C3061" s="144">
        <v>10</v>
      </c>
      <c r="D3061" s="93" t="s">
        <v>20</v>
      </c>
      <c r="E3061" s="93" t="s">
        <v>59</v>
      </c>
      <c r="F3061" s="93">
        <v>406.64</v>
      </c>
      <c r="G3061" s="93">
        <v>45</v>
      </c>
      <c r="H3061" s="93">
        <v>17905.02</v>
      </c>
      <c r="I3061" s="88">
        <f>VLOOKUP(D3061,'MHO-Analyse'!$C$2:$D$11,2,TRUE)</f>
        <v>190</v>
      </c>
      <c r="J3061" s="88">
        <f t="shared" si="47"/>
        <v>0.52777777777777779</v>
      </c>
    </row>
    <row r="3062" spans="1:10" x14ac:dyDescent="0.2">
      <c r="A3062" s="94">
        <v>8502339</v>
      </c>
      <c r="B3062" s="93" t="s">
        <v>2977</v>
      </c>
      <c r="C3062" s="144">
        <v>10</v>
      </c>
      <c r="D3062" s="93" t="s">
        <v>20</v>
      </c>
      <c r="E3062" s="93" t="s">
        <v>65</v>
      </c>
      <c r="F3062" s="93">
        <v>113.1</v>
      </c>
      <c r="G3062" s="93">
        <v>15</v>
      </c>
      <c r="H3062" s="93">
        <v>2020.1</v>
      </c>
      <c r="I3062" s="88">
        <f>VLOOKUP(D3062,'MHO-Analyse'!$C$2:$D$11,2,TRUE)</f>
        <v>190</v>
      </c>
      <c r="J3062" s="88">
        <f t="shared" si="47"/>
        <v>0.52777777777777779</v>
      </c>
    </row>
    <row r="3063" spans="1:10" x14ac:dyDescent="0.2">
      <c r="A3063" s="94">
        <v>8502342</v>
      </c>
      <c r="B3063" s="93" t="s">
        <v>2978</v>
      </c>
      <c r="C3063" s="144">
        <v>10</v>
      </c>
      <c r="D3063" s="93" t="s">
        <v>20</v>
      </c>
      <c r="E3063" s="93" t="s">
        <v>65</v>
      </c>
      <c r="F3063" s="93">
        <v>174</v>
      </c>
      <c r="G3063" s="93">
        <v>28.8</v>
      </c>
      <c r="H3063" s="93">
        <v>2920.95</v>
      </c>
      <c r="I3063" s="88">
        <f>VLOOKUP(D3063,'MHO-Analyse'!$C$2:$D$11,2,TRUE)</f>
        <v>190</v>
      </c>
      <c r="J3063" s="88">
        <f t="shared" si="47"/>
        <v>0.52777777777777779</v>
      </c>
    </row>
    <row r="3064" spans="1:10" x14ac:dyDescent="0.2">
      <c r="A3064" s="94">
        <v>8604353</v>
      </c>
      <c r="B3064" s="93" t="s">
        <v>2979</v>
      </c>
      <c r="C3064" s="144">
        <v>10</v>
      </c>
      <c r="D3064" s="93" t="s">
        <v>16</v>
      </c>
      <c r="E3064" s="93" t="s">
        <v>65</v>
      </c>
      <c r="F3064" s="93">
        <v>10.78</v>
      </c>
      <c r="G3064" s="93">
        <v>1.58</v>
      </c>
      <c r="H3064" s="93">
        <v>215.33</v>
      </c>
      <c r="I3064" s="88">
        <f>VLOOKUP(D3064,'MHO-Analyse'!$C$2:$D$11,2,TRUE)</f>
        <v>304</v>
      </c>
      <c r="J3064" s="88">
        <f t="shared" si="47"/>
        <v>0.84444444444444444</v>
      </c>
    </row>
    <row r="3065" spans="1:10" x14ac:dyDescent="0.2">
      <c r="A3065" s="94">
        <v>8604361</v>
      </c>
      <c r="B3065" s="93" t="s">
        <v>2980</v>
      </c>
      <c r="C3065" s="144">
        <v>10</v>
      </c>
      <c r="D3065" s="93" t="s">
        <v>16</v>
      </c>
      <c r="E3065" s="93" t="s">
        <v>65</v>
      </c>
      <c r="F3065" s="93">
        <v>49.5</v>
      </c>
      <c r="G3065" s="93">
        <v>4.12</v>
      </c>
      <c r="H3065" s="93">
        <v>453.11</v>
      </c>
      <c r="I3065" s="88">
        <f>VLOOKUP(D3065,'MHO-Analyse'!$C$2:$D$11,2,TRUE)</f>
        <v>304</v>
      </c>
      <c r="J3065" s="88">
        <f t="shared" si="47"/>
        <v>0.84444444444444444</v>
      </c>
    </row>
    <row r="3066" spans="1:10" x14ac:dyDescent="0.2">
      <c r="A3066" s="94">
        <v>9202504</v>
      </c>
      <c r="B3066" s="93" t="s">
        <v>2981</v>
      </c>
      <c r="C3066" s="144">
        <v>10</v>
      </c>
      <c r="D3066" s="93" t="s">
        <v>20</v>
      </c>
      <c r="E3066" s="93" t="s">
        <v>65</v>
      </c>
      <c r="F3066" s="93">
        <v>85.78</v>
      </c>
      <c r="G3066" s="93">
        <v>22</v>
      </c>
      <c r="H3066" s="93">
        <v>2199.54</v>
      </c>
      <c r="I3066" s="88">
        <f>VLOOKUP(D3066,'MHO-Analyse'!$C$2:$D$11,2,TRUE)</f>
        <v>190</v>
      </c>
      <c r="J3066" s="88">
        <f t="shared" si="47"/>
        <v>0.52777777777777779</v>
      </c>
    </row>
    <row r="3067" spans="1:10" x14ac:dyDescent="0.2">
      <c r="A3067" s="94">
        <v>9253259</v>
      </c>
      <c r="B3067" s="93" t="s">
        <v>2982</v>
      </c>
      <c r="C3067" s="144">
        <v>10</v>
      </c>
      <c r="D3067" s="93" t="s">
        <v>12</v>
      </c>
      <c r="E3067" s="93" t="s">
        <v>59</v>
      </c>
      <c r="F3067" s="93">
        <v>1.97</v>
      </c>
      <c r="G3067" s="93">
        <v>8.91</v>
      </c>
      <c r="H3067" s="93">
        <v>731.29</v>
      </c>
      <c r="I3067" s="88">
        <f>VLOOKUP(D3067,'MHO-Analyse'!$C$2:$D$11,2,TRUE)</f>
        <v>254.6</v>
      </c>
      <c r="J3067" s="88">
        <f t="shared" si="47"/>
        <v>0.7072222222222222</v>
      </c>
    </row>
    <row r="3068" spans="1:10" x14ac:dyDescent="0.2">
      <c r="A3068" s="94">
        <v>9253503</v>
      </c>
      <c r="B3068" s="93" t="s">
        <v>2983</v>
      </c>
      <c r="C3068" s="144">
        <v>10</v>
      </c>
      <c r="D3068" s="93" t="s">
        <v>12</v>
      </c>
      <c r="E3068" s="93" t="s">
        <v>59</v>
      </c>
      <c r="F3068" s="93">
        <v>2.79</v>
      </c>
      <c r="G3068" s="93">
        <v>18.52</v>
      </c>
      <c r="H3068" s="93">
        <v>3164.13</v>
      </c>
      <c r="I3068" s="88">
        <f>VLOOKUP(D3068,'MHO-Analyse'!$C$2:$D$11,2,TRUE)</f>
        <v>254.6</v>
      </c>
      <c r="J3068" s="88">
        <f t="shared" si="47"/>
        <v>0.7072222222222222</v>
      </c>
    </row>
    <row r="3069" spans="1:10" x14ac:dyDescent="0.2">
      <c r="A3069" s="94">
        <v>9253512</v>
      </c>
      <c r="B3069" s="93" t="s">
        <v>2984</v>
      </c>
      <c r="C3069" s="144">
        <v>10</v>
      </c>
      <c r="D3069" s="93" t="s">
        <v>12</v>
      </c>
      <c r="E3069" s="93" t="s">
        <v>59</v>
      </c>
      <c r="F3069" s="93">
        <v>2.15</v>
      </c>
      <c r="G3069" s="93">
        <v>15.42</v>
      </c>
      <c r="H3069" s="93">
        <v>1847.15</v>
      </c>
      <c r="I3069" s="88">
        <f>VLOOKUP(D3069,'MHO-Analyse'!$C$2:$D$11,2,TRUE)</f>
        <v>254.6</v>
      </c>
      <c r="J3069" s="88">
        <f t="shared" si="47"/>
        <v>0.7072222222222222</v>
      </c>
    </row>
    <row r="3070" spans="1:10" x14ac:dyDescent="0.2">
      <c r="A3070" s="94">
        <v>9836177</v>
      </c>
      <c r="B3070" s="93" t="s">
        <v>2985</v>
      </c>
      <c r="C3070" s="144">
        <v>10</v>
      </c>
      <c r="D3070" s="93" t="s">
        <v>16</v>
      </c>
      <c r="E3070" s="93" t="s">
        <v>65</v>
      </c>
      <c r="F3070" s="93">
        <v>349.86</v>
      </c>
      <c r="G3070" s="93">
        <v>13</v>
      </c>
      <c r="H3070" s="93">
        <v>4024.13</v>
      </c>
      <c r="I3070" s="88">
        <f>VLOOKUP(D3070,'MHO-Analyse'!$C$2:$D$11,2,TRUE)</f>
        <v>304</v>
      </c>
      <c r="J3070" s="88">
        <f t="shared" si="47"/>
        <v>0.84444444444444444</v>
      </c>
    </row>
    <row r="3071" spans="1:10" x14ac:dyDescent="0.2">
      <c r="A3071" s="94">
        <v>9999838</v>
      </c>
      <c r="B3071" s="93" t="s">
        <v>2986</v>
      </c>
      <c r="C3071" s="144">
        <v>10</v>
      </c>
      <c r="D3071" s="93" t="s">
        <v>9</v>
      </c>
      <c r="E3071" s="93" t="s">
        <v>65</v>
      </c>
      <c r="F3071" s="93">
        <v>1.1399999999999999</v>
      </c>
      <c r="G3071" s="93">
        <v>0.82</v>
      </c>
      <c r="H3071" s="93">
        <v>0.01</v>
      </c>
      <c r="I3071" s="88">
        <f>VLOOKUP(D3071,'MHO-Analyse'!$C$2:$D$11,2,TRUE)</f>
        <v>380</v>
      </c>
      <c r="J3071" s="88">
        <f t="shared" si="47"/>
        <v>1.0555555555555556</v>
      </c>
    </row>
    <row r="3072" spans="1:10" x14ac:dyDescent="0.2">
      <c r="A3072" s="94">
        <v>1065149</v>
      </c>
      <c r="B3072" s="93" t="s">
        <v>2987</v>
      </c>
      <c r="C3072" s="144">
        <v>9</v>
      </c>
      <c r="D3072" s="93" t="s">
        <v>79</v>
      </c>
      <c r="E3072" s="93" t="s">
        <v>65</v>
      </c>
      <c r="F3072" s="93">
        <v>0.45</v>
      </c>
      <c r="G3072" s="93">
        <v>0.27</v>
      </c>
      <c r="H3072" s="93">
        <v>65.239999999999995</v>
      </c>
      <c r="I3072" s="88">
        <f>VLOOKUP(D3072,'MHO-Analyse'!$C$2:$D$11,2,TRUE)</f>
        <v>380</v>
      </c>
      <c r="J3072" s="88">
        <f t="shared" si="47"/>
        <v>0.95</v>
      </c>
    </row>
    <row r="3073" spans="1:10" x14ac:dyDescent="0.2">
      <c r="A3073" s="94">
        <v>1153644</v>
      </c>
      <c r="B3073" s="93" t="s">
        <v>2988</v>
      </c>
      <c r="C3073" s="144">
        <v>9</v>
      </c>
      <c r="D3073" s="93" t="s">
        <v>79</v>
      </c>
      <c r="E3073" s="93" t="s">
        <v>65</v>
      </c>
      <c r="F3073" s="93">
        <v>0.42</v>
      </c>
      <c r="G3073" s="93">
        <v>0.38</v>
      </c>
      <c r="H3073" s="93">
        <v>19.59</v>
      </c>
      <c r="I3073" s="88">
        <f>VLOOKUP(D3073,'MHO-Analyse'!$C$2:$D$11,2,TRUE)</f>
        <v>380</v>
      </c>
      <c r="J3073" s="88">
        <f t="shared" si="47"/>
        <v>0.95</v>
      </c>
    </row>
    <row r="3074" spans="1:10" x14ac:dyDescent="0.2">
      <c r="A3074" s="94">
        <v>1153666</v>
      </c>
      <c r="B3074" s="93" t="s">
        <v>2989</v>
      </c>
      <c r="C3074" s="144">
        <v>9</v>
      </c>
      <c r="D3074" s="93" t="s">
        <v>79</v>
      </c>
      <c r="E3074" s="93" t="s">
        <v>59</v>
      </c>
      <c r="F3074" s="93">
        <v>0.68</v>
      </c>
      <c r="G3074" s="93">
        <v>0.57999999999999996</v>
      </c>
      <c r="H3074" s="93">
        <v>24.16</v>
      </c>
      <c r="I3074" s="88">
        <f>VLOOKUP(D3074,'MHO-Analyse'!$C$2:$D$11,2,TRUE)</f>
        <v>380</v>
      </c>
      <c r="J3074" s="88">
        <f t="shared" ref="J3074:J3137" si="48">(C3074*I3074)/3600</f>
        <v>0.95</v>
      </c>
    </row>
    <row r="3075" spans="1:10" x14ac:dyDescent="0.2">
      <c r="A3075" s="94">
        <v>1166777</v>
      </c>
      <c r="B3075" s="93" t="s">
        <v>2990</v>
      </c>
      <c r="C3075" s="144">
        <v>9</v>
      </c>
      <c r="D3075" s="93" t="s">
        <v>79</v>
      </c>
      <c r="E3075" s="93" t="s">
        <v>65</v>
      </c>
      <c r="F3075" s="93">
        <v>18.079999999999998</v>
      </c>
      <c r="G3075" s="93">
        <v>21.96</v>
      </c>
      <c r="H3075" s="93">
        <v>428.65</v>
      </c>
      <c r="I3075" s="88">
        <f>VLOOKUP(D3075,'MHO-Analyse'!$C$2:$D$11,2,TRUE)</f>
        <v>380</v>
      </c>
      <c r="J3075" s="88">
        <f t="shared" si="48"/>
        <v>0.95</v>
      </c>
    </row>
    <row r="3076" spans="1:10" x14ac:dyDescent="0.2">
      <c r="A3076" s="94">
        <v>1207266</v>
      </c>
      <c r="B3076" s="93" t="s">
        <v>2991</v>
      </c>
      <c r="C3076" s="144">
        <v>9</v>
      </c>
      <c r="D3076" s="93" t="s">
        <v>79</v>
      </c>
      <c r="E3076" s="93" t="s">
        <v>65</v>
      </c>
      <c r="F3076" s="93">
        <v>6.85</v>
      </c>
      <c r="G3076" s="93">
        <v>2.98</v>
      </c>
      <c r="H3076" s="93">
        <v>115.46</v>
      </c>
      <c r="I3076" s="88">
        <f>VLOOKUP(D3076,'MHO-Analyse'!$C$2:$D$11,2,TRUE)</f>
        <v>380</v>
      </c>
      <c r="J3076" s="88">
        <f t="shared" si="48"/>
        <v>0.95</v>
      </c>
    </row>
    <row r="3077" spans="1:10" x14ac:dyDescent="0.2">
      <c r="A3077" s="94">
        <v>1251829</v>
      </c>
      <c r="B3077" s="93" t="s">
        <v>2992</v>
      </c>
      <c r="C3077" s="144">
        <v>9</v>
      </c>
      <c r="D3077" s="93" t="s">
        <v>79</v>
      </c>
      <c r="E3077" s="93" t="s">
        <v>59</v>
      </c>
      <c r="F3077" s="93">
        <v>2.58</v>
      </c>
      <c r="G3077" s="93">
        <v>2.02</v>
      </c>
      <c r="H3077" s="93">
        <v>285.38</v>
      </c>
      <c r="I3077" s="88">
        <f>VLOOKUP(D3077,'MHO-Analyse'!$C$2:$D$11,2,TRUE)</f>
        <v>380</v>
      </c>
      <c r="J3077" s="88">
        <f t="shared" si="48"/>
        <v>0.95</v>
      </c>
    </row>
    <row r="3078" spans="1:10" x14ac:dyDescent="0.2">
      <c r="A3078" s="94">
        <v>1252049</v>
      </c>
      <c r="B3078" s="93" t="s">
        <v>2993</v>
      </c>
      <c r="C3078" s="144">
        <v>9</v>
      </c>
      <c r="D3078" s="93" t="s">
        <v>79</v>
      </c>
      <c r="E3078" s="93" t="s">
        <v>65</v>
      </c>
      <c r="F3078" s="93">
        <v>0.3</v>
      </c>
      <c r="G3078" s="93">
        <v>0.76</v>
      </c>
      <c r="H3078" s="93">
        <v>12.52</v>
      </c>
      <c r="I3078" s="88">
        <f>VLOOKUP(D3078,'MHO-Analyse'!$C$2:$D$11,2,TRUE)</f>
        <v>380</v>
      </c>
      <c r="J3078" s="88">
        <f t="shared" si="48"/>
        <v>0.95</v>
      </c>
    </row>
    <row r="3079" spans="1:10" x14ac:dyDescent="0.2">
      <c r="A3079" s="94">
        <v>1253869</v>
      </c>
      <c r="B3079" s="93" t="s">
        <v>2994</v>
      </c>
      <c r="C3079" s="144">
        <v>9</v>
      </c>
      <c r="D3079" s="93" t="s">
        <v>79</v>
      </c>
      <c r="E3079" s="93" t="s">
        <v>65</v>
      </c>
      <c r="F3079" s="93">
        <v>1.59</v>
      </c>
      <c r="G3079" s="93">
        <v>3.98</v>
      </c>
      <c r="H3079" s="93">
        <v>196.11</v>
      </c>
      <c r="I3079" s="88">
        <f>VLOOKUP(D3079,'MHO-Analyse'!$C$2:$D$11,2,TRUE)</f>
        <v>380</v>
      </c>
      <c r="J3079" s="88">
        <f t="shared" si="48"/>
        <v>0.95</v>
      </c>
    </row>
    <row r="3080" spans="1:10" x14ac:dyDescent="0.2">
      <c r="A3080" s="94">
        <v>1254759</v>
      </c>
      <c r="B3080" s="93" t="s">
        <v>2995</v>
      </c>
      <c r="C3080" s="144">
        <v>9</v>
      </c>
      <c r="D3080" s="93" t="s">
        <v>9</v>
      </c>
      <c r="E3080" s="93" t="s">
        <v>59</v>
      </c>
      <c r="F3080" s="93">
        <v>10.56</v>
      </c>
      <c r="G3080" s="93">
        <v>35.72</v>
      </c>
      <c r="H3080" s="93">
        <v>553.12</v>
      </c>
      <c r="I3080" s="88">
        <f>VLOOKUP(D3080,'MHO-Analyse'!$C$2:$D$11,2,TRUE)</f>
        <v>380</v>
      </c>
      <c r="J3080" s="88">
        <f t="shared" si="48"/>
        <v>0.95</v>
      </c>
    </row>
    <row r="3081" spans="1:10" x14ac:dyDescent="0.2">
      <c r="A3081" s="94">
        <v>2031281</v>
      </c>
      <c r="B3081" s="93" t="s">
        <v>2996</v>
      </c>
      <c r="C3081" s="144">
        <v>9</v>
      </c>
      <c r="D3081" s="93" t="s">
        <v>16</v>
      </c>
      <c r="E3081" s="93" t="s">
        <v>65</v>
      </c>
      <c r="F3081" s="93">
        <v>3.63</v>
      </c>
      <c r="G3081" s="93">
        <v>0.6</v>
      </c>
      <c r="H3081" s="93">
        <v>127.47</v>
      </c>
      <c r="I3081" s="88">
        <f>VLOOKUP(D3081,'MHO-Analyse'!$C$2:$D$11,2,TRUE)</f>
        <v>304</v>
      </c>
      <c r="J3081" s="88">
        <f t="shared" si="48"/>
        <v>0.76</v>
      </c>
    </row>
    <row r="3082" spans="1:10" x14ac:dyDescent="0.2">
      <c r="A3082" s="94">
        <v>2034656</v>
      </c>
      <c r="B3082" s="93" t="s">
        <v>2997</v>
      </c>
      <c r="C3082" s="144">
        <v>9</v>
      </c>
      <c r="D3082" s="93" t="s">
        <v>16</v>
      </c>
      <c r="E3082" s="93" t="s">
        <v>206</v>
      </c>
      <c r="F3082" s="93">
        <v>91.12</v>
      </c>
      <c r="G3082" s="93">
        <v>43.75</v>
      </c>
      <c r="H3082" s="93">
        <v>7569.9</v>
      </c>
      <c r="I3082" s="88">
        <f>VLOOKUP(D3082,'MHO-Analyse'!$C$2:$D$11,2,TRUE)</f>
        <v>304</v>
      </c>
      <c r="J3082" s="88">
        <f t="shared" si="48"/>
        <v>0.76</v>
      </c>
    </row>
    <row r="3083" spans="1:10" x14ac:dyDescent="0.2">
      <c r="A3083" s="94">
        <v>2041813</v>
      </c>
      <c r="B3083" s="93" t="s">
        <v>2998</v>
      </c>
      <c r="C3083" s="144">
        <v>9</v>
      </c>
      <c r="D3083" s="93" t="s">
        <v>16</v>
      </c>
      <c r="E3083" s="93" t="s">
        <v>65</v>
      </c>
      <c r="F3083" s="93">
        <v>4.4000000000000004</v>
      </c>
      <c r="G3083" s="93">
        <v>41.5</v>
      </c>
      <c r="H3083" s="93">
        <v>2877.8</v>
      </c>
      <c r="I3083" s="88">
        <f>VLOOKUP(D3083,'MHO-Analyse'!$C$2:$D$11,2,TRUE)</f>
        <v>304</v>
      </c>
      <c r="J3083" s="88">
        <f t="shared" si="48"/>
        <v>0.76</v>
      </c>
    </row>
    <row r="3084" spans="1:10" x14ac:dyDescent="0.2">
      <c r="A3084" s="94">
        <v>2042249</v>
      </c>
      <c r="B3084" s="93" t="s">
        <v>2999</v>
      </c>
      <c r="C3084" s="144">
        <v>9</v>
      </c>
      <c r="D3084" s="93" t="s">
        <v>16</v>
      </c>
      <c r="E3084" s="93" t="s">
        <v>65</v>
      </c>
      <c r="F3084" s="93">
        <v>63.14</v>
      </c>
      <c r="G3084" s="93">
        <v>41.5</v>
      </c>
      <c r="H3084" s="93">
        <v>2491.8000000000002</v>
      </c>
      <c r="I3084" s="88">
        <f>VLOOKUP(D3084,'MHO-Analyse'!$C$2:$D$11,2,TRUE)</f>
        <v>304</v>
      </c>
      <c r="J3084" s="88">
        <f t="shared" si="48"/>
        <v>0.76</v>
      </c>
    </row>
    <row r="3085" spans="1:10" x14ac:dyDescent="0.2">
      <c r="A3085" s="94">
        <v>2104196</v>
      </c>
      <c r="B3085" s="93" t="s">
        <v>2944</v>
      </c>
      <c r="C3085" s="144">
        <v>9</v>
      </c>
      <c r="D3085" s="93" t="s">
        <v>16</v>
      </c>
      <c r="E3085" s="93" t="s">
        <v>59</v>
      </c>
      <c r="F3085" s="93">
        <v>27</v>
      </c>
      <c r="G3085" s="93">
        <v>26.1</v>
      </c>
      <c r="H3085" s="93">
        <v>3821.55</v>
      </c>
      <c r="I3085" s="88">
        <f>VLOOKUP(D3085,'MHO-Analyse'!$C$2:$D$11,2,TRUE)</f>
        <v>304</v>
      </c>
      <c r="J3085" s="88">
        <f t="shared" si="48"/>
        <v>0.76</v>
      </c>
    </row>
    <row r="3086" spans="1:10" x14ac:dyDescent="0.2">
      <c r="A3086" s="94">
        <v>2104398</v>
      </c>
      <c r="B3086" s="93" t="s">
        <v>3000</v>
      </c>
      <c r="C3086" s="144">
        <v>9</v>
      </c>
      <c r="D3086" s="93" t="s">
        <v>16</v>
      </c>
      <c r="E3086" s="93" t="s">
        <v>65</v>
      </c>
      <c r="F3086" s="93">
        <v>1.85</v>
      </c>
      <c r="G3086" s="93">
        <v>5.5</v>
      </c>
      <c r="H3086" s="93">
        <v>1152.48</v>
      </c>
      <c r="I3086" s="88">
        <f>VLOOKUP(D3086,'MHO-Analyse'!$C$2:$D$11,2,TRUE)</f>
        <v>304</v>
      </c>
      <c r="J3086" s="88">
        <f t="shared" si="48"/>
        <v>0.76</v>
      </c>
    </row>
    <row r="3087" spans="1:10" x14ac:dyDescent="0.2">
      <c r="A3087" s="94">
        <v>2104488</v>
      </c>
      <c r="B3087" s="93" t="s">
        <v>3001</v>
      </c>
      <c r="C3087" s="144">
        <v>9</v>
      </c>
      <c r="D3087" s="93" t="s">
        <v>16</v>
      </c>
      <c r="E3087" s="93" t="s">
        <v>65</v>
      </c>
      <c r="F3087" s="93">
        <v>2.27</v>
      </c>
      <c r="G3087" s="93">
        <v>6.7</v>
      </c>
      <c r="H3087" s="93">
        <v>968.13</v>
      </c>
      <c r="I3087" s="88">
        <f>VLOOKUP(D3087,'MHO-Analyse'!$C$2:$D$11,2,TRUE)</f>
        <v>304</v>
      </c>
      <c r="J3087" s="88">
        <f t="shared" si="48"/>
        <v>0.76</v>
      </c>
    </row>
    <row r="3088" spans="1:10" x14ac:dyDescent="0.2">
      <c r="A3088" s="94">
        <v>2107879</v>
      </c>
      <c r="B3088" s="93" t="s">
        <v>3002</v>
      </c>
      <c r="C3088" s="144">
        <v>9</v>
      </c>
      <c r="D3088" s="93" t="s">
        <v>16</v>
      </c>
      <c r="E3088" s="93" t="s">
        <v>59</v>
      </c>
      <c r="F3088" s="93">
        <v>30.88</v>
      </c>
      <c r="G3088" s="93">
        <v>14.34</v>
      </c>
      <c r="H3088" s="93">
        <v>3821.93</v>
      </c>
      <c r="I3088" s="88">
        <f>VLOOKUP(D3088,'MHO-Analyse'!$C$2:$D$11,2,TRUE)</f>
        <v>304</v>
      </c>
      <c r="J3088" s="88">
        <f t="shared" si="48"/>
        <v>0.76</v>
      </c>
    </row>
    <row r="3089" spans="1:10" x14ac:dyDescent="0.2">
      <c r="A3089" s="94">
        <v>2253364</v>
      </c>
      <c r="B3089" s="93" t="s">
        <v>3003</v>
      </c>
      <c r="C3089" s="144">
        <v>9</v>
      </c>
      <c r="D3089" s="93" t="s">
        <v>16</v>
      </c>
      <c r="E3089" s="93" t="s">
        <v>65</v>
      </c>
      <c r="F3089" s="93">
        <v>333.33</v>
      </c>
      <c r="G3089" s="93">
        <v>16.97</v>
      </c>
      <c r="H3089" s="93">
        <v>2985.83</v>
      </c>
      <c r="I3089" s="88">
        <f>VLOOKUP(D3089,'MHO-Analyse'!$C$2:$D$11,2,TRUE)</f>
        <v>304</v>
      </c>
      <c r="J3089" s="88">
        <f t="shared" si="48"/>
        <v>0.76</v>
      </c>
    </row>
    <row r="3090" spans="1:10" x14ac:dyDescent="0.2">
      <c r="A3090" s="94">
        <v>2294263</v>
      </c>
      <c r="B3090" s="93" t="s">
        <v>3004</v>
      </c>
      <c r="C3090" s="144">
        <v>9</v>
      </c>
      <c r="D3090" s="93" t="s">
        <v>20</v>
      </c>
      <c r="E3090" s="93" t="s">
        <v>65</v>
      </c>
      <c r="F3090" s="93">
        <v>1.55</v>
      </c>
      <c r="G3090" s="93">
        <v>0.28999999999999998</v>
      </c>
      <c r="H3090" s="93">
        <v>76.89</v>
      </c>
      <c r="I3090" s="88">
        <f>VLOOKUP(D3090,'MHO-Analyse'!$C$2:$D$11,2,TRUE)</f>
        <v>190</v>
      </c>
      <c r="J3090" s="88">
        <f t="shared" si="48"/>
        <v>0.47499999999999998</v>
      </c>
    </row>
    <row r="3091" spans="1:10" x14ac:dyDescent="0.2">
      <c r="A3091" s="94">
        <v>2368263</v>
      </c>
      <c r="B3091" s="93" t="s">
        <v>3005</v>
      </c>
      <c r="C3091" s="144">
        <v>9</v>
      </c>
      <c r="D3091" s="93" t="s">
        <v>16</v>
      </c>
      <c r="E3091" s="93" t="s">
        <v>65</v>
      </c>
      <c r="F3091" s="93">
        <v>2.25</v>
      </c>
      <c r="G3091" s="93">
        <v>12</v>
      </c>
      <c r="H3091" s="93">
        <v>634.29999999999995</v>
      </c>
      <c r="I3091" s="88">
        <f>VLOOKUP(D3091,'MHO-Analyse'!$C$2:$D$11,2,TRUE)</f>
        <v>304</v>
      </c>
      <c r="J3091" s="88">
        <f t="shared" si="48"/>
        <v>0.76</v>
      </c>
    </row>
    <row r="3092" spans="1:10" x14ac:dyDescent="0.2">
      <c r="A3092" s="94">
        <v>2540161</v>
      </c>
      <c r="B3092" s="93" t="s">
        <v>2556</v>
      </c>
      <c r="C3092" s="144">
        <v>9</v>
      </c>
      <c r="D3092" s="93" t="s">
        <v>16</v>
      </c>
      <c r="E3092" s="93" t="s">
        <v>65</v>
      </c>
      <c r="F3092" s="93">
        <v>5.38</v>
      </c>
      <c r="G3092" s="93">
        <v>1.59</v>
      </c>
      <c r="H3092" s="93">
        <v>663.44</v>
      </c>
      <c r="I3092" s="88">
        <f>VLOOKUP(D3092,'MHO-Analyse'!$C$2:$D$11,2,TRUE)</f>
        <v>304</v>
      </c>
      <c r="J3092" s="88">
        <f t="shared" si="48"/>
        <v>0.76</v>
      </c>
    </row>
    <row r="3093" spans="1:10" x14ac:dyDescent="0.2">
      <c r="A3093" s="94">
        <v>2540604</v>
      </c>
      <c r="B3093" s="93" t="s">
        <v>3006</v>
      </c>
      <c r="C3093" s="144">
        <v>9</v>
      </c>
      <c r="D3093" s="93" t="s">
        <v>16</v>
      </c>
      <c r="E3093" s="93" t="s">
        <v>65</v>
      </c>
      <c r="F3093" s="93">
        <v>120</v>
      </c>
      <c r="G3093" s="93">
        <v>16.2</v>
      </c>
      <c r="H3093" s="93">
        <v>386.83</v>
      </c>
      <c r="I3093" s="88">
        <f>VLOOKUP(D3093,'MHO-Analyse'!$C$2:$D$11,2,TRUE)</f>
        <v>304</v>
      </c>
      <c r="J3093" s="88">
        <f t="shared" si="48"/>
        <v>0.76</v>
      </c>
    </row>
    <row r="3094" spans="1:10" x14ac:dyDescent="0.2">
      <c r="A3094" s="94">
        <v>2540619</v>
      </c>
      <c r="B3094" s="93" t="s">
        <v>3007</v>
      </c>
      <c r="C3094" s="144">
        <v>9</v>
      </c>
      <c r="D3094" s="93" t="s">
        <v>16</v>
      </c>
      <c r="E3094" s="93" t="s">
        <v>65</v>
      </c>
      <c r="F3094" s="93">
        <v>66.819999999999993</v>
      </c>
      <c r="G3094" s="93">
        <v>14.6</v>
      </c>
      <c r="H3094" s="93">
        <v>3189.18</v>
      </c>
      <c r="I3094" s="88">
        <f>VLOOKUP(D3094,'MHO-Analyse'!$C$2:$D$11,2,TRUE)</f>
        <v>304</v>
      </c>
      <c r="J3094" s="88">
        <f t="shared" si="48"/>
        <v>0.76</v>
      </c>
    </row>
    <row r="3095" spans="1:10" x14ac:dyDescent="0.2">
      <c r="A3095" s="94">
        <v>3014399</v>
      </c>
      <c r="B3095" s="93" t="s">
        <v>3008</v>
      </c>
      <c r="C3095" s="144">
        <v>9</v>
      </c>
      <c r="D3095" s="93" t="s">
        <v>16</v>
      </c>
      <c r="E3095" s="93" t="s">
        <v>65</v>
      </c>
      <c r="F3095" s="93">
        <v>61.11</v>
      </c>
      <c r="G3095" s="93">
        <v>1.97</v>
      </c>
      <c r="H3095" s="93">
        <v>176.31</v>
      </c>
      <c r="I3095" s="88">
        <f>VLOOKUP(D3095,'MHO-Analyse'!$C$2:$D$11,2,TRUE)</f>
        <v>304</v>
      </c>
      <c r="J3095" s="88">
        <f t="shared" si="48"/>
        <v>0.76</v>
      </c>
    </row>
    <row r="3096" spans="1:10" x14ac:dyDescent="0.2">
      <c r="A3096" s="94">
        <v>3100637</v>
      </c>
      <c r="B3096" s="93" t="s">
        <v>3009</v>
      </c>
      <c r="C3096" s="144">
        <v>9</v>
      </c>
      <c r="D3096" s="93" t="s">
        <v>16</v>
      </c>
      <c r="E3096" s="93" t="s">
        <v>65</v>
      </c>
      <c r="F3096" s="93">
        <v>46</v>
      </c>
      <c r="G3096" s="93">
        <v>1.5</v>
      </c>
      <c r="H3096" s="93">
        <v>300.2</v>
      </c>
      <c r="I3096" s="88">
        <f>VLOOKUP(D3096,'MHO-Analyse'!$C$2:$D$11,2,TRUE)</f>
        <v>304</v>
      </c>
      <c r="J3096" s="88">
        <f t="shared" si="48"/>
        <v>0.76</v>
      </c>
    </row>
    <row r="3097" spans="1:10" x14ac:dyDescent="0.2">
      <c r="A3097" s="94">
        <v>3401891</v>
      </c>
      <c r="B3097" s="93" t="s">
        <v>3010</v>
      </c>
      <c r="C3097" s="144">
        <v>9</v>
      </c>
      <c r="D3097" s="93" t="s">
        <v>20</v>
      </c>
      <c r="E3097" s="93" t="s">
        <v>65</v>
      </c>
      <c r="F3097" s="93">
        <v>40</v>
      </c>
      <c r="G3097" s="93">
        <v>0.53</v>
      </c>
      <c r="H3097" s="93">
        <v>2806.47</v>
      </c>
      <c r="I3097" s="88">
        <f>VLOOKUP(D3097,'MHO-Analyse'!$C$2:$D$11,2,TRUE)</f>
        <v>190</v>
      </c>
      <c r="J3097" s="88">
        <f t="shared" si="48"/>
        <v>0.47499999999999998</v>
      </c>
    </row>
    <row r="3098" spans="1:10" x14ac:dyDescent="0.2">
      <c r="A3098" s="94">
        <v>3410919</v>
      </c>
      <c r="B3098" s="93" t="s">
        <v>3011</v>
      </c>
      <c r="C3098" s="144">
        <v>9</v>
      </c>
      <c r="D3098" s="93" t="s">
        <v>20</v>
      </c>
      <c r="E3098" s="93" t="s">
        <v>65</v>
      </c>
      <c r="F3098" s="93">
        <v>7.83</v>
      </c>
      <c r="G3098" s="93">
        <v>0.8</v>
      </c>
      <c r="H3098" s="93">
        <v>428.32</v>
      </c>
      <c r="I3098" s="88">
        <f>VLOOKUP(D3098,'MHO-Analyse'!$C$2:$D$11,2,TRUE)</f>
        <v>190</v>
      </c>
      <c r="J3098" s="88">
        <f t="shared" si="48"/>
        <v>0.47499999999999998</v>
      </c>
    </row>
    <row r="3099" spans="1:10" x14ac:dyDescent="0.2">
      <c r="A3099" s="94">
        <v>4203152</v>
      </c>
      <c r="B3099" s="93" t="s">
        <v>3012</v>
      </c>
      <c r="C3099" s="144">
        <v>9</v>
      </c>
      <c r="D3099" s="93" t="s">
        <v>20</v>
      </c>
      <c r="E3099" s="93" t="s">
        <v>59</v>
      </c>
      <c r="F3099" s="93">
        <v>76.44</v>
      </c>
      <c r="G3099" s="93">
        <v>8.94</v>
      </c>
      <c r="H3099" s="93">
        <v>4736.8900000000003</v>
      </c>
      <c r="I3099" s="88">
        <f>VLOOKUP(D3099,'MHO-Analyse'!$C$2:$D$11,2,TRUE)</f>
        <v>190</v>
      </c>
      <c r="J3099" s="88">
        <f t="shared" si="48"/>
        <v>0.47499999999999998</v>
      </c>
    </row>
    <row r="3100" spans="1:10" x14ac:dyDescent="0.2">
      <c r="A3100" s="94">
        <v>4501654</v>
      </c>
      <c r="B3100" s="93" t="s">
        <v>3013</v>
      </c>
      <c r="C3100" s="144">
        <v>9</v>
      </c>
      <c r="D3100" s="93" t="s">
        <v>41</v>
      </c>
      <c r="E3100" s="93" t="s">
        <v>65</v>
      </c>
      <c r="F3100" s="93">
        <v>25.11</v>
      </c>
      <c r="G3100" s="93">
        <v>4.97</v>
      </c>
      <c r="H3100" s="93">
        <v>239</v>
      </c>
      <c r="I3100" s="88">
        <f>VLOOKUP(D3100,'MHO-Analyse'!$C$2:$D$11,2,TRUE)</f>
        <v>205.2</v>
      </c>
      <c r="J3100" s="88">
        <f t="shared" si="48"/>
        <v>0.51300000000000001</v>
      </c>
    </row>
    <row r="3101" spans="1:10" x14ac:dyDescent="0.2">
      <c r="A3101" s="94">
        <v>5050879</v>
      </c>
      <c r="B3101" s="93" t="s">
        <v>3014</v>
      </c>
      <c r="C3101" s="144">
        <v>9</v>
      </c>
      <c r="D3101" s="93" t="s">
        <v>20</v>
      </c>
      <c r="E3101" s="93" t="s">
        <v>65</v>
      </c>
      <c r="F3101" s="93">
        <v>13.82</v>
      </c>
      <c r="G3101" s="93">
        <v>0.7</v>
      </c>
      <c r="H3101" s="93">
        <v>59.22</v>
      </c>
      <c r="I3101" s="88">
        <f>VLOOKUP(D3101,'MHO-Analyse'!$C$2:$D$11,2,TRUE)</f>
        <v>190</v>
      </c>
      <c r="J3101" s="88">
        <f t="shared" si="48"/>
        <v>0.47499999999999998</v>
      </c>
    </row>
    <row r="3102" spans="1:10" x14ac:dyDescent="0.2">
      <c r="A3102" s="94">
        <v>5527738</v>
      </c>
      <c r="B3102" s="93" t="s">
        <v>2507</v>
      </c>
      <c r="C3102" s="144">
        <v>9</v>
      </c>
      <c r="D3102" s="93" t="s">
        <v>79</v>
      </c>
      <c r="E3102" s="93" t="s">
        <v>65</v>
      </c>
      <c r="F3102" s="93">
        <v>0.6</v>
      </c>
      <c r="G3102" s="93">
        <v>3.6</v>
      </c>
      <c r="H3102" s="93">
        <v>360.31</v>
      </c>
      <c r="I3102" s="88">
        <f>VLOOKUP(D3102,'MHO-Analyse'!$C$2:$D$11,2,TRUE)</f>
        <v>380</v>
      </c>
      <c r="J3102" s="88">
        <f t="shared" si="48"/>
        <v>0.95</v>
      </c>
    </row>
    <row r="3103" spans="1:10" x14ac:dyDescent="0.2">
      <c r="A3103" s="94">
        <v>5527739</v>
      </c>
      <c r="B3103" s="93" t="s">
        <v>2349</v>
      </c>
      <c r="C3103" s="144">
        <v>9</v>
      </c>
      <c r="D3103" s="93" t="s">
        <v>79</v>
      </c>
      <c r="E3103" s="93" t="s">
        <v>65</v>
      </c>
      <c r="F3103" s="93">
        <v>0.75</v>
      </c>
      <c r="G3103" s="93">
        <v>4.5</v>
      </c>
      <c r="H3103" s="93">
        <v>350.15</v>
      </c>
      <c r="I3103" s="88">
        <f>VLOOKUP(D3103,'MHO-Analyse'!$C$2:$D$11,2,TRUE)</f>
        <v>380</v>
      </c>
      <c r="J3103" s="88">
        <f t="shared" si="48"/>
        <v>0.95</v>
      </c>
    </row>
    <row r="3104" spans="1:10" x14ac:dyDescent="0.2">
      <c r="A3104" s="94">
        <v>5567905</v>
      </c>
      <c r="B3104" s="93" t="s">
        <v>3015</v>
      </c>
      <c r="C3104" s="144">
        <v>9</v>
      </c>
      <c r="D3104" s="93" t="s">
        <v>79</v>
      </c>
      <c r="E3104" s="93" t="s">
        <v>59</v>
      </c>
      <c r="F3104" s="93">
        <v>8.9</v>
      </c>
      <c r="G3104" s="93">
        <v>8.5</v>
      </c>
      <c r="H3104" s="93">
        <v>1352.95</v>
      </c>
      <c r="I3104" s="88">
        <f>VLOOKUP(D3104,'MHO-Analyse'!$C$2:$D$11,2,TRUE)</f>
        <v>380</v>
      </c>
      <c r="J3104" s="88">
        <f t="shared" si="48"/>
        <v>0.95</v>
      </c>
    </row>
    <row r="3105" spans="1:10" x14ac:dyDescent="0.2">
      <c r="A3105" s="94">
        <v>5705021</v>
      </c>
      <c r="B3105" s="93" t="s">
        <v>3016</v>
      </c>
      <c r="C3105" s="144">
        <v>9</v>
      </c>
      <c r="D3105" s="93" t="s">
        <v>16</v>
      </c>
      <c r="E3105" s="93" t="s">
        <v>65</v>
      </c>
      <c r="F3105" s="93">
        <v>16.489999999999998</v>
      </c>
      <c r="G3105" s="93">
        <v>13</v>
      </c>
      <c r="H3105" s="93">
        <v>511.7</v>
      </c>
      <c r="I3105" s="88">
        <f>VLOOKUP(D3105,'MHO-Analyse'!$C$2:$D$11,2,TRUE)</f>
        <v>304</v>
      </c>
      <c r="J3105" s="88">
        <f t="shared" si="48"/>
        <v>0.76</v>
      </c>
    </row>
    <row r="3106" spans="1:10" x14ac:dyDescent="0.2">
      <c r="A3106" s="94">
        <v>5801007</v>
      </c>
      <c r="B3106" s="93" t="s">
        <v>3017</v>
      </c>
      <c r="C3106" s="144">
        <v>9</v>
      </c>
      <c r="D3106" s="93" t="s">
        <v>79</v>
      </c>
      <c r="E3106" s="93" t="s">
        <v>65</v>
      </c>
      <c r="F3106" s="93">
        <v>0.75</v>
      </c>
      <c r="G3106" s="93">
        <v>1.23</v>
      </c>
      <c r="H3106" s="93">
        <v>605.21</v>
      </c>
      <c r="I3106" s="88">
        <f>VLOOKUP(D3106,'MHO-Analyse'!$C$2:$D$11,2,TRUE)</f>
        <v>380</v>
      </c>
      <c r="J3106" s="88">
        <f t="shared" si="48"/>
        <v>0.95</v>
      </c>
    </row>
    <row r="3107" spans="1:10" x14ac:dyDescent="0.2">
      <c r="A3107" s="94">
        <v>5803019</v>
      </c>
      <c r="B3107" s="93" t="s">
        <v>3018</v>
      </c>
      <c r="C3107" s="144">
        <v>9</v>
      </c>
      <c r="D3107" s="93" t="s">
        <v>79</v>
      </c>
      <c r="E3107" s="93" t="s">
        <v>65</v>
      </c>
      <c r="F3107" s="93">
        <v>6.35</v>
      </c>
      <c r="G3107" s="93">
        <v>4</v>
      </c>
      <c r="H3107" s="93">
        <v>1215.29</v>
      </c>
      <c r="I3107" s="88">
        <f>VLOOKUP(D3107,'MHO-Analyse'!$C$2:$D$11,2,TRUE)</f>
        <v>380</v>
      </c>
      <c r="J3107" s="88">
        <f t="shared" si="48"/>
        <v>0.95</v>
      </c>
    </row>
    <row r="3108" spans="1:10" x14ac:dyDescent="0.2">
      <c r="A3108" s="94">
        <v>5803023</v>
      </c>
      <c r="B3108" s="93" t="s">
        <v>3019</v>
      </c>
      <c r="C3108" s="144">
        <v>9</v>
      </c>
      <c r="D3108" s="93" t="s">
        <v>79</v>
      </c>
      <c r="E3108" s="93" t="s">
        <v>65</v>
      </c>
      <c r="F3108" s="93">
        <v>10.78</v>
      </c>
      <c r="G3108" s="93">
        <v>7</v>
      </c>
      <c r="H3108" s="93">
        <v>1364.54</v>
      </c>
      <c r="I3108" s="88">
        <f>VLOOKUP(D3108,'MHO-Analyse'!$C$2:$D$11,2,TRUE)</f>
        <v>380</v>
      </c>
      <c r="J3108" s="88">
        <f t="shared" si="48"/>
        <v>0.95</v>
      </c>
    </row>
    <row r="3109" spans="1:10" x14ac:dyDescent="0.2">
      <c r="A3109" s="94">
        <v>5807004</v>
      </c>
      <c r="B3109" s="93" t="s">
        <v>3020</v>
      </c>
      <c r="C3109" s="144">
        <v>9</v>
      </c>
      <c r="D3109" s="93" t="s">
        <v>79</v>
      </c>
      <c r="E3109" s="93" t="s">
        <v>2243</v>
      </c>
      <c r="F3109" s="93">
        <v>0.17</v>
      </c>
      <c r="G3109" s="93">
        <v>0.4</v>
      </c>
      <c r="H3109" s="93">
        <v>286.45</v>
      </c>
      <c r="I3109" s="88">
        <f>VLOOKUP(D3109,'MHO-Analyse'!$C$2:$D$11,2,TRUE)</f>
        <v>380</v>
      </c>
      <c r="J3109" s="88">
        <f t="shared" si="48"/>
        <v>0.95</v>
      </c>
    </row>
    <row r="3110" spans="1:10" x14ac:dyDescent="0.2">
      <c r="A3110" s="94">
        <v>5807014</v>
      </c>
      <c r="B3110" s="93" t="s">
        <v>3021</v>
      </c>
      <c r="C3110" s="144">
        <v>9</v>
      </c>
      <c r="D3110" s="93" t="s">
        <v>79</v>
      </c>
      <c r="E3110" s="93" t="s">
        <v>2243</v>
      </c>
      <c r="F3110" s="93">
        <v>0.54</v>
      </c>
      <c r="G3110" s="93">
        <v>0.91</v>
      </c>
      <c r="H3110" s="93">
        <v>716.12</v>
      </c>
      <c r="I3110" s="88">
        <f>VLOOKUP(D3110,'MHO-Analyse'!$C$2:$D$11,2,TRUE)</f>
        <v>380</v>
      </c>
      <c r="J3110" s="88">
        <f t="shared" si="48"/>
        <v>0.95</v>
      </c>
    </row>
    <row r="3111" spans="1:10" x14ac:dyDescent="0.2">
      <c r="A3111" s="94">
        <v>5807021</v>
      </c>
      <c r="B3111" s="93" t="s">
        <v>3022</v>
      </c>
      <c r="C3111" s="144">
        <v>9</v>
      </c>
      <c r="D3111" s="93" t="s">
        <v>79</v>
      </c>
      <c r="E3111" s="93" t="s">
        <v>65</v>
      </c>
      <c r="F3111" s="93">
        <v>2.73</v>
      </c>
      <c r="G3111" s="93">
        <v>5.94</v>
      </c>
      <c r="H3111" s="93">
        <v>1042.55</v>
      </c>
      <c r="I3111" s="88">
        <f>VLOOKUP(D3111,'MHO-Analyse'!$C$2:$D$11,2,TRUE)</f>
        <v>380</v>
      </c>
      <c r="J3111" s="88">
        <f t="shared" si="48"/>
        <v>0.95</v>
      </c>
    </row>
    <row r="3112" spans="1:10" x14ac:dyDescent="0.2">
      <c r="A3112" s="94">
        <v>5807022</v>
      </c>
      <c r="B3112" s="93" t="s">
        <v>3023</v>
      </c>
      <c r="C3112" s="144">
        <v>9</v>
      </c>
      <c r="D3112" s="93" t="s">
        <v>79</v>
      </c>
      <c r="E3112" s="93" t="s">
        <v>2243</v>
      </c>
      <c r="F3112" s="93">
        <v>3.59</v>
      </c>
      <c r="G3112" s="93">
        <v>7.78</v>
      </c>
      <c r="H3112" s="93">
        <v>1400.44</v>
      </c>
      <c r="I3112" s="88">
        <f>VLOOKUP(D3112,'MHO-Analyse'!$C$2:$D$11,2,TRUE)</f>
        <v>380</v>
      </c>
      <c r="J3112" s="88">
        <f t="shared" si="48"/>
        <v>0.95</v>
      </c>
    </row>
    <row r="3113" spans="1:10" x14ac:dyDescent="0.2">
      <c r="A3113" s="94">
        <v>5807023</v>
      </c>
      <c r="B3113" s="93" t="s">
        <v>3024</v>
      </c>
      <c r="C3113" s="144">
        <v>9</v>
      </c>
      <c r="D3113" s="93" t="s">
        <v>79</v>
      </c>
      <c r="E3113" s="93" t="s">
        <v>65</v>
      </c>
      <c r="F3113" s="93">
        <v>5.86</v>
      </c>
      <c r="G3113" s="93">
        <v>10.92</v>
      </c>
      <c r="H3113" s="93">
        <v>1672.85</v>
      </c>
      <c r="I3113" s="88">
        <f>VLOOKUP(D3113,'MHO-Analyse'!$C$2:$D$11,2,TRUE)</f>
        <v>380</v>
      </c>
      <c r="J3113" s="88">
        <f t="shared" si="48"/>
        <v>0.95</v>
      </c>
    </row>
    <row r="3114" spans="1:10" x14ac:dyDescent="0.2">
      <c r="A3114" s="94">
        <v>8000279</v>
      </c>
      <c r="B3114" s="93" t="s">
        <v>3025</v>
      </c>
      <c r="C3114" s="144">
        <v>9</v>
      </c>
      <c r="D3114" s="93" t="s">
        <v>20</v>
      </c>
      <c r="E3114" s="93" t="s">
        <v>32</v>
      </c>
      <c r="F3114" s="93">
        <v>830</v>
      </c>
      <c r="G3114" s="93">
        <v>90</v>
      </c>
      <c r="H3114" s="93">
        <v>15042.72</v>
      </c>
      <c r="I3114" s="88">
        <f>VLOOKUP(D3114,'MHO-Analyse'!$C$2:$D$11,2,TRUE)</f>
        <v>190</v>
      </c>
      <c r="J3114" s="88">
        <f t="shared" si="48"/>
        <v>0.47499999999999998</v>
      </c>
    </row>
    <row r="3115" spans="1:10" x14ac:dyDescent="0.2">
      <c r="A3115" s="94">
        <v>8364734</v>
      </c>
      <c r="B3115" s="93" t="s">
        <v>3026</v>
      </c>
      <c r="C3115" s="144">
        <v>9</v>
      </c>
      <c r="D3115" s="93" t="s">
        <v>20</v>
      </c>
      <c r="E3115" s="93" t="s">
        <v>65</v>
      </c>
      <c r="F3115" s="93">
        <v>2.88</v>
      </c>
      <c r="G3115" s="93">
        <v>0.1</v>
      </c>
      <c r="H3115" s="93">
        <v>23.09</v>
      </c>
      <c r="I3115" s="88">
        <f>VLOOKUP(D3115,'MHO-Analyse'!$C$2:$D$11,2,TRUE)</f>
        <v>190</v>
      </c>
      <c r="J3115" s="88">
        <f t="shared" si="48"/>
        <v>0.47499999999999998</v>
      </c>
    </row>
    <row r="3116" spans="1:10" x14ac:dyDescent="0.2">
      <c r="A3116" s="94">
        <v>8411524</v>
      </c>
      <c r="B3116" s="93" t="s">
        <v>3027</v>
      </c>
      <c r="C3116" s="144">
        <v>9</v>
      </c>
      <c r="D3116" s="93" t="s">
        <v>79</v>
      </c>
      <c r="E3116" s="93" t="s">
        <v>59</v>
      </c>
      <c r="F3116" s="93">
        <v>2.78</v>
      </c>
      <c r="G3116" s="93">
        <v>4.55</v>
      </c>
      <c r="H3116" s="93">
        <v>2188.9699999999998</v>
      </c>
      <c r="I3116" s="88">
        <f>VLOOKUP(D3116,'MHO-Analyse'!$C$2:$D$11,2,TRUE)</f>
        <v>380</v>
      </c>
      <c r="J3116" s="88">
        <f t="shared" si="48"/>
        <v>0.95</v>
      </c>
    </row>
    <row r="3117" spans="1:10" x14ac:dyDescent="0.2">
      <c r="A3117" s="94">
        <v>8541336</v>
      </c>
      <c r="B3117" s="93" t="s">
        <v>3028</v>
      </c>
      <c r="C3117" s="144">
        <v>9</v>
      </c>
      <c r="D3117" s="93" t="s">
        <v>16</v>
      </c>
      <c r="E3117" s="93" t="s">
        <v>59</v>
      </c>
      <c r="F3117" s="93">
        <v>16.96</v>
      </c>
      <c r="G3117" s="93">
        <v>19.260000000000002</v>
      </c>
      <c r="H3117" s="93">
        <v>1696.04</v>
      </c>
      <c r="I3117" s="88">
        <f>VLOOKUP(D3117,'MHO-Analyse'!$C$2:$D$11,2,TRUE)</f>
        <v>304</v>
      </c>
      <c r="J3117" s="88">
        <f t="shared" si="48"/>
        <v>0.76</v>
      </c>
    </row>
    <row r="3118" spans="1:10" x14ac:dyDescent="0.2">
      <c r="A3118" s="94">
        <v>9253026</v>
      </c>
      <c r="B3118" s="93" t="s">
        <v>3029</v>
      </c>
      <c r="C3118" s="144">
        <v>9</v>
      </c>
      <c r="D3118" s="93" t="s">
        <v>12</v>
      </c>
      <c r="E3118" s="93" t="s">
        <v>65</v>
      </c>
      <c r="F3118" s="93">
        <v>2.2200000000000002</v>
      </c>
      <c r="G3118" s="93">
        <v>7.41</v>
      </c>
      <c r="H3118" s="93">
        <v>704.5</v>
      </c>
      <c r="I3118" s="88">
        <f>VLOOKUP(D3118,'MHO-Analyse'!$C$2:$D$11,2,TRUE)</f>
        <v>254.6</v>
      </c>
      <c r="J3118" s="88">
        <f t="shared" si="48"/>
        <v>0.63650000000000007</v>
      </c>
    </row>
    <row r="3119" spans="1:10" x14ac:dyDescent="0.2">
      <c r="A3119" s="94">
        <v>9253151</v>
      </c>
      <c r="B3119" s="93" t="s">
        <v>3030</v>
      </c>
      <c r="C3119" s="144">
        <v>9</v>
      </c>
      <c r="D3119" s="93" t="s">
        <v>12</v>
      </c>
      <c r="E3119" s="93" t="s">
        <v>59</v>
      </c>
      <c r="F3119" s="93">
        <v>1.05</v>
      </c>
      <c r="G3119" s="93">
        <v>6.09</v>
      </c>
      <c r="H3119" s="93">
        <v>232.85</v>
      </c>
      <c r="I3119" s="88">
        <f>VLOOKUP(D3119,'MHO-Analyse'!$C$2:$D$11,2,TRUE)</f>
        <v>254.6</v>
      </c>
      <c r="J3119" s="88">
        <f t="shared" si="48"/>
        <v>0.63650000000000007</v>
      </c>
    </row>
    <row r="3120" spans="1:10" x14ac:dyDescent="0.2">
      <c r="A3120" s="94">
        <v>9254955</v>
      </c>
      <c r="B3120" s="93" t="s">
        <v>3031</v>
      </c>
      <c r="C3120" s="144">
        <v>9</v>
      </c>
      <c r="D3120" s="93" t="s">
        <v>79</v>
      </c>
      <c r="E3120" s="93" t="s">
        <v>65</v>
      </c>
      <c r="F3120" s="93">
        <v>0.3</v>
      </c>
      <c r="G3120" s="93">
        <v>0.5</v>
      </c>
      <c r="H3120" s="93">
        <v>107.65</v>
      </c>
      <c r="I3120" s="88">
        <f>VLOOKUP(D3120,'MHO-Analyse'!$C$2:$D$11,2,TRUE)</f>
        <v>380</v>
      </c>
      <c r="J3120" s="88">
        <f t="shared" si="48"/>
        <v>0.95</v>
      </c>
    </row>
    <row r="3121" spans="1:10" x14ac:dyDescent="0.2">
      <c r="A3121" s="94">
        <v>9254983</v>
      </c>
      <c r="B3121" s="93" t="s">
        <v>3032</v>
      </c>
      <c r="C3121" s="144">
        <v>9</v>
      </c>
      <c r="D3121" s="93" t="s">
        <v>12</v>
      </c>
      <c r="E3121" s="93" t="s">
        <v>65</v>
      </c>
      <c r="F3121" s="93">
        <v>5.69</v>
      </c>
      <c r="G3121" s="93">
        <v>7.6</v>
      </c>
      <c r="H3121" s="93">
        <v>599.26</v>
      </c>
      <c r="I3121" s="88">
        <f>VLOOKUP(D3121,'MHO-Analyse'!$C$2:$D$11,2,TRUE)</f>
        <v>254.6</v>
      </c>
      <c r="J3121" s="88">
        <f t="shared" si="48"/>
        <v>0.63650000000000007</v>
      </c>
    </row>
    <row r="3122" spans="1:10" x14ac:dyDescent="0.2">
      <c r="A3122" s="94">
        <v>9400027</v>
      </c>
      <c r="B3122" s="93" t="s">
        <v>3033</v>
      </c>
      <c r="C3122" s="144">
        <v>9</v>
      </c>
      <c r="D3122" s="93" t="s">
        <v>16</v>
      </c>
      <c r="E3122" s="93" t="s">
        <v>59</v>
      </c>
      <c r="F3122" s="93">
        <v>33</v>
      </c>
      <c r="G3122" s="93">
        <v>11.5</v>
      </c>
      <c r="H3122" s="93">
        <v>1649.42</v>
      </c>
      <c r="I3122" s="88">
        <f>VLOOKUP(D3122,'MHO-Analyse'!$C$2:$D$11,2,TRUE)</f>
        <v>304</v>
      </c>
      <c r="J3122" s="88">
        <f t="shared" si="48"/>
        <v>0.76</v>
      </c>
    </row>
    <row r="3123" spans="1:10" x14ac:dyDescent="0.2">
      <c r="A3123" s="94">
        <v>9720065</v>
      </c>
      <c r="B3123" s="93" t="s">
        <v>3034</v>
      </c>
      <c r="C3123" s="144">
        <v>9</v>
      </c>
      <c r="D3123" s="93" t="s">
        <v>16</v>
      </c>
      <c r="E3123" s="93" t="s">
        <v>65</v>
      </c>
      <c r="F3123" s="93">
        <v>1.1000000000000001</v>
      </c>
      <c r="G3123" s="93">
        <v>2.7</v>
      </c>
      <c r="H3123" s="93">
        <v>104.64</v>
      </c>
      <c r="I3123" s="88">
        <f>VLOOKUP(D3123,'MHO-Analyse'!$C$2:$D$11,2,TRUE)</f>
        <v>304</v>
      </c>
      <c r="J3123" s="88">
        <f t="shared" si="48"/>
        <v>0.76</v>
      </c>
    </row>
    <row r="3124" spans="1:10" x14ac:dyDescent="0.2">
      <c r="A3124" s="94">
        <v>9808098</v>
      </c>
      <c r="B3124" s="93" t="s">
        <v>3035</v>
      </c>
      <c r="C3124" s="144">
        <v>9</v>
      </c>
      <c r="D3124" s="93" t="s">
        <v>16</v>
      </c>
      <c r="E3124" s="93" t="s">
        <v>65</v>
      </c>
      <c r="F3124" s="93">
        <v>50</v>
      </c>
      <c r="G3124" s="93">
        <v>5.4</v>
      </c>
      <c r="H3124" s="93">
        <v>528.62</v>
      </c>
      <c r="I3124" s="88">
        <f>VLOOKUP(D3124,'MHO-Analyse'!$C$2:$D$11,2,TRUE)</f>
        <v>304</v>
      </c>
      <c r="J3124" s="88">
        <f t="shared" si="48"/>
        <v>0.76</v>
      </c>
    </row>
    <row r="3125" spans="1:10" x14ac:dyDescent="0.2">
      <c r="A3125" s="94">
        <v>9808104</v>
      </c>
      <c r="B3125" s="93" t="s">
        <v>3036</v>
      </c>
      <c r="C3125" s="144">
        <v>9</v>
      </c>
      <c r="D3125" s="93" t="s">
        <v>79</v>
      </c>
      <c r="E3125" s="93" t="s">
        <v>65</v>
      </c>
      <c r="F3125" s="93">
        <v>5.2</v>
      </c>
      <c r="G3125" s="93">
        <v>1.7</v>
      </c>
      <c r="H3125" s="93">
        <v>309.61</v>
      </c>
      <c r="I3125" s="88">
        <f>VLOOKUP(D3125,'MHO-Analyse'!$C$2:$D$11,2,TRUE)</f>
        <v>380</v>
      </c>
      <c r="J3125" s="88">
        <f t="shared" si="48"/>
        <v>0.95</v>
      </c>
    </row>
    <row r="3126" spans="1:10" x14ac:dyDescent="0.2">
      <c r="A3126" s="94">
        <v>9822248</v>
      </c>
      <c r="B3126" s="93" t="s">
        <v>3037</v>
      </c>
      <c r="C3126" s="144">
        <v>9</v>
      </c>
      <c r="D3126" s="93" t="s">
        <v>16</v>
      </c>
      <c r="E3126" s="93" t="s">
        <v>32</v>
      </c>
      <c r="F3126" s="93">
        <v>30</v>
      </c>
      <c r="G3126" s="93">
        <v>20.2</v>
      </c>
      <c r="H3126" s="93">
        <v>1651.47</v>
      </c>
      <c r="I3126" s="88">
        <f>VLOOKUP(D3126,'MHO-Analyse'!$C$2:$D$11,2,TRUE)</f>
        <v>304</v>
      </c>
      <c r="J3126" s="88">
        <f t="shared" si="48"/>
        <v>0.76</v>
      </c>
    </row>
    <row r="3127" spans="1:10" x14ac:dyDescent="0.2">
      <c r="A3127" s="94">
        <v>1150419</v>
      </c>
      <c r="B3127" s="93" t="s">
        <v>3038</v>
      </c>
      <c r="C3127" s="144">
        <v>8</v>
      </c>
      <c r="D3127" s="93" t="s">
        <v>9</v>
      </c>
      <c r="E3127" s="93" t="s">
        <v>59</v>
      </c>
      <c r="F3127" s="93">
        <v>46.26</v>
      </c>
      <c r="G3127" s="93">
        <v>20.94</v>
      </c>
      <c r="H3127" s="93">
        <v>375.65</v>
      </c>
      <c r="I3127" s="88">
        <f>VLOOKUP(D3127,'MHO-Analyse'!$C$2:$D$11,2,TRUE)</f>
        <v>380</v>
      </c>
      <c r="J3127" s="88">
        <f t="shared" si="48"/>
        <v>0.84444444444444444</v>
      </c>
    </row>
    <row r="3128" spans="1:10" x14ac:dyDescent="0.2">
      <c r="A3128" s="94">
        <v>1152433</v>
      </c>
      <c r="B3128" s="93" t="s">
        <v>466</v>
      </c>
      <c r="C3128" s="144">
        <v>8</v>
      </c>
      <c r="D3128" s="93" t="s">
        <v>79</v>
      </c>
      <c r="E3128" s="93" t="s">
        <v>65</v>
      </c>
      <c r="F3128" s="93">
        <v>19.600000000000001</v>
      </c>
      <c r="G3128" s="93">
        <v>8</v>
      </c>
      <c r="H3128" s="93">
        <v>154.41999999999999</v>
      </c>
      <c r="I3128" s="88">
        <f>VLOOKUP(D3128,'MHO-Analyse'!$C$2:$D$11,2,TRUE)</f>
        <v>380</v>
      </c>
      <c r="J3128" s="88">
        <f t="shared" si="48"/>
        <v>0.84444444444444444</v>
      </c>
    </row>
    <row r="3129" spans="1:10" x14ac:dyDescent="0.2">
      <c r="A3129" s="94">
        <v>1207244</v>
      </c>
      <c r="B3129" s="93" t="s">
        <v>3039</v>
      </c>
      <c r="C3129" s="144">
        <v>8</v>
      </c>
      <c r="D3129" s="93" t="s">
        <v>79</v>
      </c>
      <c r="E3129" s="93" t="s">
        <v>65</v>
      </c>
      <c r="F3129" s="93">
        <v>4.7300000000000004</v>
      </c>
      <c r="G3129" s="93">
        <v>1.86</v>
      </c>
      <c r="H3129" s="93">
        <v>71.75</v>
      </c>
      <c r="I3129" s="88">
        <f>VLOOKUP(D3129,'MHO-Analyse'!$C$2:$D$11,2,TRUE)</f>
        <v>380</v>
      </c>
      <c r="J3129" s="88">
        <f t="shared" si="48"/>
        <v>0.84444444444444444</v>
      </c>
    </row>
    <row r="3130" spans="1:10" x14ac:dyDescent="0.2">
      <c r="A3130" s="94">
        <v>1210028</v>
      </c>
      <c r="B3130" s="93" t="s">
        <v>3040</v>
      </c>
      <c r="C3130" s="144">
        <v>8</v>
      </c>
      <c r="D3130" s="93" t="s">
        <v>79</v>
      </c>
      <c r="E3130" s="93" t="s">
        <v>65</v>
      </c>
      <c r="F3130" s="93">
        <v>1.59</v>
      </c>
      <c r="G3130" s="93">
        <v>2.74</v>
      </c>
      <c r="H3130" s="93">
        <v>186.35</v>
      </c>
      <c r="I3130" s="88">
        <f>VLOOKUP(D3130,'MHO-Analyse'!$C$2:$D$11,2,TRUE)</f>
        <v>380</v>
      </c>
      <c r="J3130" s="88">
        <f t="shared" si="48"/>
        <v>0.84444444444444444</v>
      </c>
    </row>
    <row r="3131" spans="1:10" x14ac:dyDescent="0.2">
      <c r="A3131" s="94">
        <v>1214433</v>
      </c>
      <c r="B3131" s="93" t="s">
        <v>3041</v>
      </c>
      <c r="C3131" s="144">
        <v>8</v>
      </c>
      <c r="D3131" s="93" t="s">
        <v>79</v>
      </c>
      <c r="E3131" s="93" t="s">
        <v>65</v>
      </c>
      <c r="F3131" s="93">
        <v>7.85</v>
      </c>
      <c r="G3131" s="93">
        <v>4.96</v>
      </c>
      <c r="H3131" s="93">
        <v>319.32</v>
      </c>
      <c r="I3131" s="88">
        <f>VLOOKUP(D3131,'MHO-Analyse'!$C$2:$D$11,2,TRUE)</f>
        <v>380</v>
      </c>
      <c r="J3131" s="88">
        <f t="shared" si="48"/>
        <v>0.84444444444444444</v>
      </c>
    </row>
    <row r="3132" spans="1:10" x14ac:dyDescent="0.2">
      <c r="A3132" s="94">
        <v>1214477</v>
      </c>
      <c r="B3132" s="93" t="s">
        <v>3042</v>
      </c>
      <c r="C3132" s="144">
        <v>8</v>
      </c>
      <c r="D3132" s="93" t="s">
        <v>79</v>
      </c>
      <c r="E3132" s="93" t="s">
        <v>65</v>
      </c>
      <c r="F3132" s="93">
        <v>13.61</v>
      </c>
      <c r="G3132" s="93">
        <v>7.48</v>
      </c>
      <c r="H3132" s="93">
        <v>394.08</v>
      </c>
      <c r="I3132" s="88">
        <f>VLOOKUP(D3132,'MHO-Analyse'!$C$2:$D$11,2,TRUE)</f>
        <v>380</v>
      </c>
      <c r="J3132" s="88">
        <f t="shared" si="48"/>
        <v>0.84444444444444444</v>
      </c>
    </row>
    <row r="3133" spans="1:10" x14ac:dyDescent="0.2">
      <c r="A3133" s="94">
        <v>1214774</v>
      </c>
      <c r="B3133" s="93" t="s">
        <v>3043</v>
      </c>
      <c r="C3133" s="144">
        <v>8</v>
      </c>
      <c r="D3133" s="93" t="s">
        <v>79</v>
      </c>
      <c r="E3133" s="93" t="s">
        <v>65</v>
      </c>
      <c r="F3133" s="93">
        <v>22.68</v>
      </c>
      <c r="G3133" s="93">
        <v>15.7</v>
      </c>
      <c r="H3133" s="93">
        <v>655.4</v>
      </c>
      <c r="I3133" s="88">
        <f>VLOOKUP(D3133,'MHO-Analyse'!$C$2:$D$11,2,TRUE)</f>
        <v>380</v>
      </c>
      <c r="J3133" s="88">
        <f t="shared" si="48"/>
        <v>0.84444444444444444</v>
      </c>
    </row>
    <row r="3134" spans="1:10" x14ac:dyDescent="0.2">
      <c r="A3134" s="94">
        <v>1252449</v>
      </c>
      <c r="B3134" s="93" t="s">
        <v>3044</v>
      </c>
      <c r="C3134" s="144">
        <v>8</v>
      </c>
      <c r="D3134" s="93" t="s">
        <v>79</v>
      </c>
      <c r="E3134" s="93" t="s">
        <v>59</v>
      </c>
      <c r="F3134" s="93">
        <v>14.29</v>
      </c>
      <c r="G3134" s="93">
        <v>23.46</v>
      </c>
      <c r="H3134" s="93">
        <v>482.67</v>
      </c>
      <c r="I3134" s="88">
        <f>VLOOKUP(D3134,'MHO-Analyse'!$C$2:$D$11,2,TRUE)</f>
        <v>380</v>
      </c>
      <c r="J3134" s="88">
        <f t="shared" si="48"/>
        <v>0.84444444444444444</v>
      </c>
    </row>
    <row r="3135" spans="1:10" x14ac:dyDescent="0.2">
      <c r="A3135" s="94">
        <v>2042815</v>
      </c>
      <c r="B3135" s="93" t="s">
        <v>3045</v>
      </c>
      <c r="C3135" s="144">
        <v>8</v>
      </c>
      <c r="D3135" s="93" t="s">
        <v>16</v>
      </c>
      <c r="E3135" s="93" t="s">
        <v>65</v>
      </c>
      <c r="F3135" s="93">
        <v>84.24</v>
      </c>
      <c r="G3135" s="93">
        <v>53</v>
      </c>
      <c r="H3135" s="93">
        <v>5280.25</v>
      </c>
      <c r="I3135" s="88">
        <f>VLOOKUP(D3135,'MHO-Analyse'!$C$2:$D$11,2,TRUE)</f>
        <v>304</v>
      </c>
      <c r="J3135" s="88">
        <f t="shared" si="48"/>
        <v>0.67555555555555558</v>
      </c>
    </row>
    <row r="3136" spans="1:10" x14ac:dyDescent="0.2">
      <c r="A3136" s="94">
        <v>2104083</v>
      </c>
      <c r="B3136" s="93" t="s">
        <v>3046</v>
      </c>
      <c r="C3136" s="144">
        <v>8</v>
      </c>
      <c r="D3136" s="93" t="s">
        <v>16</v>
      </c>
      <c r="E3136" s="93" t="s">
        <v>65</v>
      </c>
      <c r="F3136" s="93">
        <v>41.8</v>
      </c>
      <c r="G3136" s="93">
        <v>27.4</v>
      </c>
      <c r="H3136" s="93">
        <v>3518.88</v>
      </c>
      <c r="I3136" s="88">
        <f>VLOOKUP(D3136,'MHO-Analyse'!$C$2:$D$11,2,TRUE)</f>
        <v>304</v>
      </c>
      <c r="J3136" s="88">
        <f t="shared" si="48"/>
        <v>0.67555555555555558</v>
      </c>
    </row>
    <row r="3137" spans="1:10" x14ac:dyDescent="0.2">
      <c r="A3137" s="94">
        <v>2104193</v>
      </c>
      <c r="B3137" s="93" t="s">
        <v>3047</v>
      </c>
      <c r="C3137" s="144">
        <v>8</v>
      </c>
      <c r="D3137" s="93" t="s">
        <v>16</v>
      </c>
      <c r="E3137" s="93" t="s">
        <v>32</v>
      </c>
      <c r="F3137" s="93">
        <v>27.3</v>
      </c>
      <c r="G3137" s="93">
        <v>26.1</v>
      </c>
      <c r="H3137" s="93">
        <v>3821.55</v>
      </c>
      <c r="I3137" s="88">
        <f>VLOOKUP(D3137,'MHO-Analyse'!$C$2:$D$11,2,TRUE)</f>
        <v>304</v>
      </c>
      <c r="J3137" s="88">
        <f t="shared" si="48"/>
        <v>0.67555555555555558</v>
      </c>
    </row>
    <row r="3138" spans="1:10" x14ac:dyDescent="0.2">
      <c r="A3138" s="94">
        <v>2104198</v>
      </c>
      <c r="B3138" s="93" t="s">
        <v>1612</v>
      </c>
      <c r="C3138" s="144">
        <v>8</v>
      </c>
      <c r="D3138" s="93" t="s">
        <v>16</v>
      </c>
      <c r="E3138" s="93" t="s">
        <v>65</v>
      </c>
      <c r="F3138" s="93">
        <v>13.4</v>
      </c>
      <c r="G3138" s="93">
        <v>14.25</v>
      </c>
      <c r="H3138" s="93">
        <v>2654.69</v>
      </c>
      <c r="I3138" s="88">
        <f>VLOOKUP(D3138,'MHO-Analyse'!$C$2:$D$11,2,TRUE)</f>
        <v>304</v>
      </c>
      <c r="J3138" s="88">
        <f t="shared" ref="J3138:J3201" si="49">(C3138*I3138)/3600</f>
        <v>0.67555555555555558</v>
      </c>
    </row>
    <row r="3139" spans="1:10" x14ac:dyDescent="0.2">
      <c r="A3139" s="94">
        <v>2104296</v>
      </c>
      <c r="B3139" s="93" t="s">
        <v>3048</v>
      </c>
      <c r="C3139" s="144">
        <v>8</v>
      </c>
      <c r="D3139" s="93" t="s">
        <v>16</v>
      </c>
      <c r="E3139" s="93" t="s">
        <v>65</v>
      </c>
      <c r="F3139" s="93">
        <v>11</v>
      </c>
      <c r="G3139" s="93">
        <v>17.2</v>
      </c>
      <c r="H3139" s="93">
        <v>1814.03</v>
      </c>
      <c r="I3139" s="88">
        <f>VLOOKUP(D3139,'MHO-Analyse'!$C$2:$D$11,2,TRUE)</f>
        <v>304</v>
      </c>
      <c r="J3139" s="88">
        <f t="shared" si="49"/>
        <v>0.67555555555555558</v>
      </c>
    </row>
    <row r="3140" spans="1:10" x14ac:dyDescent="0.2">
      <c r="A3140" s="94">
        <v>2104316</v>
      </c>
      <c r="B3140" s="93" t="s">
        <v>3049</v>
      </c>
      <c r="C3140" s="144">
        <v>8</v>
      </c>
      <c r="D3140" s="93" t="s">
        <v>16</v>
      </c>
      <c r="E3140" s="93" t="s">
        <v>65</v>
      </c>
      <c r="F3140" s="93">
        <v>11</v>
      </c>
      <c r="G3140" s="93">
        <v>15</v>
      </c>
      <c r="H3140" s="93">
        <v>2125.19</v>
      </c>
      <c r="I3140" s="88">
        <f>VLOOKUP(D3140,'MHO-Analyse'!$C$2:$D$11,2,TRUE)</f>
        <v>304</v>
      </c>
      <c r="J3140" s="88">
        <f t="shared" si="49"/>
        <v>0.67555555555555558</v>
      </c>
    </row>
    <row r="3141" spans="1:10" x14ac:dyDescent="0.2">
      <c r="A3141" s="94">
        <v>2211314</v>
      </c>
      <c r="B3141" s="93" t="s">
        <v>3050</v>
      </c>
      <c r="C3141" s="144">
        <v>8</v>
      </c>
      <c r="D3141" s="93" t="s">
        <v>41</v>
      </c>
      <c r="E3141" s="93" t="s">
        <v>65</v>
      </c>
      <c r="F3141" s="93">
        <v>3.63</v>
      </c>
      <c r="G3141" s="93">
        <v>0.3</v>
      </c>
      <c r="H3141" s="93">
        <v>28.33</v>
      </c>
      <c r="I3141" s="88">
        <f>VLOOKUP(D3141,'MHO-Analyse'!$C$2:$D$11,2,TRUE)</f>
        <v>205.2</v>
      </c>
      <c r="J3141" s="88">
        <f t="shared" si="49"/>
        <v>0.45599999999999996</v>
      </c>
    </row>
    <row r="3142" spans="1:10" x14ac:dyDescent="0.2">
      <c r="A3142" s="94">
        <v>2211334</v>
      </c>
      <c r="B3142" s="93" t="s">
        <v>3050</v>
      </c>
      <c r="C3142" s="144">
        <v>8</v>
      </c>
      <c r="D3142" s="93" t="s">
        <v>41</v>
      </c>
      <c r="E3142" s="93" t="s">
        <v>65</v>
      </c>
      <c r="F3142" s="93">
        <v>3.24</v>
      </c>
      <c r="G3142" s="93">
        <v>0.34</v>
      </c>
      <c r="H3142" s="93">
        <v>36.840000000000003</v>
      </c>
      <c r="I3142" s="88">
        <f>VLOOKUP(D3142,'MHO-Analyse'!$C$2:$D$11,2,TRUE)</f>
        <v>205.2</v>
      </c>
      <c r="J3142" s="88">
        <f t="shared" si="49"/>
        <v>0.45599999999999996</v>
      </c>
    </row>
    <row r="3143" spans="1:10" x14ac:dyDescent="0.2">
      <c r="A3143" s="94">
        <v>2256134</v>
      </c>
      <c r="B3143" s="93" t="s">
        <v>3051</v>
      </c>
      <c r="C3143" s="144">
        <v>8</v>
      </c>
      <c r="D3143" s="93" t="s">
        <v>41</v>
      </c>
      <c r="E3143" s="93" t="s">
        <v>65</v>
      </c>
      <c r="F3143" s="93">
        <v>25.48</v>
      </c>
      <c r="G3143" s="93">
        <v>1.5</v>
      </c>
      <c r="H3143" s="93">
        <v>208.09</v>
      </c>
      <c r="I3143" s="88">
        <f>VLOOKUP(D3143,'MHO-Analyse'!$C$2:$D$11,2,TRUE)</f>
        <v>205.2</v>
      </c>
      <c r="J3143" s="88">
        <f t="shared" si="49"/>
        <v>0.45599999999999996</v>
      </c>
    </row>
    <row r="3144" spans="1:10" x14ac:dyDescent="0.2">
      <c r="A3144" s="94">
        <v>2294675</v>
      </c>
      <c r="B3144" s="93" t="s">
        <v>3052</v>
      </c>
      <c r="C3144" s="144">
        <v>8</v>
      </c>
      <c r="D3144" s="93" t="s">
        <v>20</v>
      </c>
      <c r="E3144" s="93" t="s">
        <v>65</v>
      </c>
      <c r="F3144" s="93">
        <v>0.99</v>
      </c>
      <c r="G3144" s="93">
        <v>0.12</v>
      </c>
      <c r="H3144" s="93">
        <v>38.08</v>
      </c>
      <c r="I3144" s="88">
        <f>VLOOKUP(D3144,'MHO-Analyse'!$C$2:$D$11,2,TRUE)</f>
        <v>190</v>
      </c>
      <c r="J3144" s="88">
        <f t="shared" si="49"/>
        <v>0.42222222222222222</v>
      </c>
    </row>
    <row r="3145" spans="1:10" x14ac:dyDescent="0.2">
      <c r="A3145" s="94">
        <v>2294763</v>
      </c>
      <c r="B3145" s="93" t="s">
        <v>3053</v>
      </c>
      <c r="C3145" s="144">
        <v>8</v>
      </c>
      <c r="D3145" s="93" t="s">
        <v>20</v>
      </c>
      <c r="E3145" s="93" t="s">
        <v>65</v>
      </c>
      <c r="F3145" s="93">
        <v>7.2</v>
      </c>
      <c r="G3145" s="93">
        <v>0.37</v>
      </c>
      <c r="H3145" s="93">
        <v>80.14</v>
      </c>
      <c r="I3145" s="88">
        <f>VLOOKUP(D3145,'MHO-Analyse'!$C$2:$D$11,2,TRUE)</f>
        <v>190</v>
      </c>
      <c r="J3145" s="88">
        <f t="shared" si="49"/>
        <v>0.42222222222222222</v>
      </c>
    </row>
    <row r="3146" spans="1:10" x14ac:dyDescent="0.2">
      <c r="A3146" s="94">
        <v>2457032</v>
      </c>
      <c r="B3146" s="93" t="s">
        <v>3054</v>
      </c>
      <c r="C3146" s="144">
        <v>8</v>
      </c>
      <c r="D3146" s="93" t="s">
        <v>16</v>
      </c>
      <c r="E3146" s="93" t="s">
        <v>65</v>
      </c>
      <c r="F3146" s="93">
        <v>1.73</v>
      </c>
      <c r="G3146" s="93">
        <v>0.81</v>
      </c>
      <c r="H3146" s="93">
        <v>77.06</v>
      </c>
      <c r="I3146" s="88">
        <f>VLOOKUP(D3146,'MHO-Analyse'!$C$2:$D$11,2,TRUE)</f>
        <v>304</v>
      </c>
      <c r="J3146" s="88">
        <f t="shared" si="49"/>
        <v>0.67555555555555558</v>
      </c>
    </row>
    <row r="3147" spans="1:10" x14ac:dyDescent="0.2">
      <c r="A3147" s="94">
        <v>3025756</v>
      </c>
      <c r="B3147" s="93" t="s">
        <v>3055</v>
      </c>
      <c r="C3147" s="144">
        <v>8</v>
      </c>
      <c r="D3147" s="93" t="s">
        <v>41</v>
      </c>
      <c r="E3147" s="93" t="s">
        <v>65</v>
      </c>
      <c r="F3147" s="93">
        <v>2.46</v>
      </c>
      <c r="G3147" s="93">
        <v>0.4</v>
      </c>
      <c r="H3147" s="93">
        <v>28.28</v>
      </c>
      <c r="I3147" s="88">
        <f>VLOOKUP(D3147,'MHO-Analyse'!$C$2:$D$11,2,TRUE)</f>
        <v>205.2</v>
      </c>
      <c r="J3147" s="88">
        <f t="shared" si="49"/>
        <v>0.45599999999999996</v>
      </c>
    </row>
    <row r="3148" spans="1:10" x14ac:dyDescent="0.2">
      <c r="A3148" s="94">
        <v>3100556</v>
      </c>
      <c r="B3148" s="93" t="s">
        <v>3056</v>
      </c>
      <c r="C3148" s="144">
        <v>8</v>
      </c>
      <c r="D3148" s="93" t="s">
        <v>41</v>
      </c>
      <c r="E3148" s="93" t="s">
        <v>65</v>
      </c>
      <c r="F3148" s="93">
        <v>24</v>
      </c>
      <c r="G3148" s="93">
        <v>3</v>
      </c>
      <c r="H3148" s="93">
        <v>750.87</v>
      </c>
      <c r="I3148" s="88">
        <f>VLOOKUP(D3148,'MHO-Analyse'!$C$2:$D$11,2,TRUE)</f>
        <v>205.2</v>
      </c>
      <c r="J3148" s="88">
        <f t="shared" si="49"/>
        <v>0.45599999999999996</v>
      </c>
    </row>
    <row r="3149" spans="1:10" x14ac:dyDescent="0.2">
      <c r="A3149" s="94">
        <v>3327026</v>
      </c>
      <c r="B3149" s="93" t="s">
        <v>3057</v>
      </c>
      <c r="C3149" s="144">
        <v>8</v>
      </c>
      <c r="D3149" s="93" t="s">
        <v>16</v>
      </c>
      <c r="E3149" s="93" t="s">
        <v>65</v>
      </c>
      <c r="F3149" s="93">
        <v>13.44</v>
      </c>
      <c r="G3149" s="93">
        <v>11.48</v>
      </c>
      <c r="H3149" s="93">
        <v>1280.74</v>
      </c>
      <c r="I3149" s="88">
        <f>VLOOKUP(D3149,'MHO-Analyse'!$C$2:$D$11,2,TRUE)</f>
        <v>304</v>
      </c>
      <c r="J3149" s="88">
        <f t="shared" si="49"/>
        <v>0.67555555555555558</v>
      </c>
    </row>
    <row r="3150" spans="1:10" x14ac:dyDescent="0.2">
      <c r="A3150" s="94">
        <v>3352417</v>
      </c>
      <c r="B3150" s="93" t="s">
        <v>2281</v>
      </c>
      <c r="C3150" s="144">
        <v>8</v>
      </c>
      <c r="D3150" s="93" t="s">
        <v>16</v>
      </c>
      <c r="E3150" s="93" t="s">
        <v>65</v>
      </c>
      <c r="F3150" s="93">
        <v>3.66</v>
      </c>
      <c r="G3150" s="93">
        <v>2.25</v>
      </c>
      <c r="H3150" s="93">
        <v>0</v>
      </c>
      <c r="I3150" s="88">
        <f>VLOOKUP(D3150,'MHO-Analyse'!$C$2:$D$11,2,TRUE)</f>
        <v>304</v>
      </c>
      <c r="J3150" s="88">
        <f t="shared" si="49"/>
        <v>0.67555555555555558</v>
      </c>
    </row>
    <row r="3151" spans="1:10" x14ac:dyDescent="0.2">
      <c r="A3151" s="94">
        <v>3394349</v>
      </c>
      <c r="B3151" s="93" t="s">
        <v>3058</v>
      </c>
      <c r="C3151" s="144">
        <v>8</v>
      </c>
      <c r="D3151" s="93" t="s">
        <v>20</v>
      </c>
      <c r="E3151" s="93" t="s">
        <v>65</v>
      </c>
      <c r="F3151" s="93">
        <v>17.329999999999998</v>
      </c>
      <c r="G3151" s="93">
        <v>5.13</v>
      </c>
      <c r="H3151" s="93">
        <v>1221.98</v>
      </c>
      <c r="I3151" s="88">
        <f>VLOOKUP(D3151,'MHO-Analyse'!$C$2:$D$11,2,TRUE)</f>
        <v>190</v>
      </c>
      <c r="J3151" s="88">
        <f t="shared" si="49"/>
        <v>0.42222222222222222</v>
      </c>
    </row>
    <row r="3152" spans="1:10" x14ac:dyDescent="0.2">
      <c r="A3152" s="94">
        <v>3419862</v>
      </c>
      <c r="B3152" s="93" t="s">
        <v>2845</v>
      </c>
      <c r="C3152" s="144">
        <v>8</v>
      </c>
      <c r="D3152" s="93" t="s">
        <v>16</v>
      </c>
      <c r="E3152" s="93" t="s">
        <v>65</v>
      </c>
      <c r="F3152" s="93">
        <v>0.55000000000000004</v>
      </c>
      <c r="G3152" s="93">
        <v>1.4</v>
      </c>
      <c r="H3152" s="93">
        <v>0</v>
      </c>
      <c r="I3152" s="88">
        <f>VLOOKUP(D3152,'MHO-Analyse'!$C$2:$D$11,2,TRUE)</f>
        <v>304</v>
      </c>
      <c r="J3152" s="88">
        <f t="shared" si="49"/>
        <v>0.67555555555555558</v>
      </c>
    </row>
    <row r="3153" spans="1:10" x14ac:dyDescent="0.2">
      <c r="A3153" s="94">
        <v>4015772</v>
      </c>
      <c r="B3153" s="93" t="s">
        <v>3059</v>
      </c>
      <c r="C3153" s="144">
        <v>8</v>
      </c>
      <c r="D3153" s="93" t="s">
        <v>16</v>
      </c>
      <c r="E3153" s="93" t="s">
        <v>65</v>
      </c>
      <c r="F3153" s="93">
        <v>13.2</v>
      </c>
      <c r="G3153" s="93">
        <v>9.35</v>
      </c>
      <c r="H3153" s="93">
        <v>1446.64</v>
      </c>
      <c r="I3153" s="88">
        <f>VLOOKUP(D3153,'MHO-Analyse'!$C$2:$D$11,2,TRUE)</f>
        <v>304</v>
      </c>
      <c r="J3153" s="88">
        <f t="shared" si="49"/>
        <v>0.67555555555555558</v>
      </c>
    </row>
    <row r="3154" spans="1:10" x14ac:dyDescent="0.2">
      <c r="A3154" s="94">
        <v>4245008</v>
      </c>
      <c r="B3154" s="93" t="s">
        <v>3060</v>
      </c>
      <c r="C3154" s="144">
        <v>8</v>
      </c>
      <c r="D3154" s="93" t="s">
        <v>41</v>
      </c>
      <c r="E3154" s="93" t="s">
        <v>59</v>
      </c>
      <c r="F3154" s="93">
        <v>13.81</v>
      </c>
      <c r="G3154" s="93">
        <v>2.4</v>
      </c>
      <c r="H3154" s="93">
        <v>2472.87</v>
      </c>
      <c r="I3154" s="88">
        <f>VLOOKUP(D3154,'MHO-Analyse'!$C$2:$D$11,2,TRUE)</f>
        <v>205.2</v>
      </c>
      <c r="J3154" s="88">
        <f t="shared" si="49"/>
        <v>0.45599999999999996</v>
      </c>
    </row>
    <row r="3155" spans="1:10" x14ac:dyDescent="0.2">
      <c r="A3155" s="94">
        <v>5051187</v>
      </c>
      <c r="B3155" s="93" t="s">
        <v>3061</v>
      </c>
      <c r="C3155" s="144">
        <v>8</v>
      </c>
      <c r="D3155" s="93" t="s">
        <v>20</v>
      </c>
      <c r="E3155" s="93" t="s">
        <v>65</v>
      </c>
      <c r="F3155" s="93">
        <v>0.4</v>
      </c>
      <c r="G3155" s="93">
        <v>0.1</v>
      </c>
      <c r="H3155" s="93">
        <v>36.76</v>
      </c>
      <c r="I3155" s="88">
        <f>VLOOKUP(D3155,'MHO-Analyse'!$C$2:$D$11,2,TRUE)</f>
        <v>190</v>
      </c>
      <c r="J3155" s="88">
        <f t="shared" si="49"/>
        <v>0.42222222222222222</v>
      </c>
    </row>
    <row r="3156" spans="1:10" x14ac:dyDescent="0.2">
      <c r="A3156" s="94">
        <v>5527984</v>
      </c>
      <c r="B3156" s="93" t="s">
        <v>2907</v>
      </c>
      <c r="C3156" s="144">
        <v>8</v>
      </c>
      <c r="D3156" s="93" t="s">
        <v>16</v>
      </c>
      <c r="E3156" s="93" t="s">
        <v>65</v>
      </c>
      <c r="F3156" s="93">
        <v>13</v>
      </c>
      <c r="G3156" s="93">
        <v>36</v>
      </c>
      <c r="H3156" s="93">
        <v>3258.18</v>
      </c>
      <c r="I3156" s="88">
        <f>VLOOKUP(D3156,'MHO-Analyse'!$C$2:$D$11,2,TRUE)</f>
        <v>304</v>
      </c>
      <c r="J3156" s="88">
        <f t="shared" si="49"/>
        <v>0.67555555555555558</v>
      </c>
    </row>
    <row r="3157" spans="1:10" x14ac:dyDescent="0.2">
      <c r="A3157" s="94">
        <v>5528068</v>
      </c>
      <c r="B3157" s="93" t="s">
        <v>2767</v>
      </c>
      <c r="C3157" s="144">
        <v>8</v>
      </c>
      <c r="D3157" s="93" t="s">
        <v>79</v>
      </c>
      <c r="E3157" s="93" t="s">
        <v>59</v>
      </c>
      <c r="F3157" s="93">
        <v>16.100000000000001</v>
      </c>
      <c r="G3157" s="93">
        <v>10.85</v>
      </c>
      <c r="H3157" s="93">
        <v>884.72</v>
      </c>
      <c r="I3157" s="88">
        <f>VLOOKUP(D3157,'MHO-Analyse'!$C$2:$D$11,2,TRUE)</f>
        <v>380</v>
      </c>
      <c r="J3157" s="88">
        <f t="shared" si="49"/>
        <v>0.84444444444444444</v>
      </c>
    </row>
    <row r="3158" spans="1:10" x14ac:dyDescent="0.2">
      <c r="A3158" s="94">
        <v>5600232</v>
      </c>
      <c r="B3158" s="93" t="s">
        <v>2330</v>
      </c>
      <c r="C3158" s="144">
        <v>8</v>
      </c>
      <c r="D3158" s="93" t="s">
        <v>79</v>
      </c>
      <c r="E3158" s="93" t="s">
        <v>65</v>
      </c>
      <c r="F3158" s="93">
        <v>1.7</v>
      </c>
      <c r="G3158" s="93">
        <v>2.8</v>
      </c>
      <c r="H3158" s="93">
        <v>399.77</v>
      </c>
      <c r="I3158" s="88">
        <f>VLOOKUP(D3158,'MHO-Analyse'!$C$2:$D$11,2,TRUE)</f>
        <v>380</v>
      </c>
      <c r="J3158" s="88">
        <f t="shared" si="49"/>
        <v>0.84444444444444444</v>
      </c>
    </row>
    <row r="3159" spans="1:10" x14ac:dyDescent="0.2">
      <c r="A3159" s="94">
        <v>5600237</v>
      </c>
      <c r="B3159" s="93" t="s">
        <v>2658</v>
      </c>
      <c r="C3159" s="144">
        <v>8</v>
      </c>
      <c r="D3159" s="93" t="s">
        <v>79</v>
      </c>
      <c r="E3159" s="93" t="s">
        <v>32</v>
      </c>
      <c r="F3159" s="93">
        <v>7.8</v>
      </c>
      <c r="G3159" s="93">
        <v>13.75</v>
      </c>
      <c r="H3159" s="93">
        <v>2012.23</v>
      </c>
      <c r="I3159" s="88">
        <f>VLOOKUP(D3159,'MHO-Analyse'!$C$2:$D$11,2,TRUE)</f>
        <v>380</v>
      </c>
      <c r="J3159" s="88">
        <f t="shared" si="49"/>
        <v>0.84444444444444444</v>
      </c>
    </row>
    <row r="3160" spans="1:10" x14ac:dyDescent="0.2">
      <c r="A3160" s="94">
        <v>5600282</v>
      </c>
      <c r="B3160" s="93" t="s">
        <v>3062</v>
      </c>
      <c r="C3160" s="144">
        <v>8</v>
      </c>
      <c r="D3160" s="93" t="s">
        <v>79</v>
      </c>
      <c r="E3160" s="93" t="s">
        <v>65</v>
      </c>
      <c r="F3160" s="93">
        <v>0.84</v>
      </c>
      <c r="G3160" s="93">
        <v>0.8</v>
      </c>
      <c r="H3160" s="93">
        <v>223.61</v>
      </c>
      <c r="I3160" s="88">
        <f>VLOOKUP(D3160,'MHO-Analyse'!$C$2:$D$11,2,TRUE)</f>
        <v>380</v>
      </c>
      <c r="J3160" s="88">
        <f t="shared" si="49"/>
        <v>0.84444444444444444</v>
      </c>
    </row>
    <row r="3161" spans="1:10" x14ac:dyDescent="0.2">
      <c r="A3161" s="94">
        <v>5600287</v>
      </c>
      <c r="B3161" s="93" t="s">
        <v>3063</v>
      </c>
      <c r="C3161" s="144">
        <v>8</v>
      </c>
      <c r="D3161" s="93" t="s">
        <v>79</v>
      </c>
      <c r="E3161" s="93" t="s">
        <v>65</v>
      </c>
      <c r="F3161" s="93">
        <v>6.4</v>
      </c>
      <c r="G3161" s="93">
        <v>6.6</v>
      </c>
      <c r="H3161" s="93">
        <v>1427.29</v>
      </c>
      <c r="I3161" s="88">
        <f>VLOOKUP(D3161,'MHO-Analyse'!$C$2:$D$11,2,TRUE)</f>
        <v>380</v>
      </c>
      <c r="J3161" s="88">
        <f t="shared" si="49"/>
        <v>0.84444444444444444</v>
      </c>
    </row>
    <row r="3162" spans="1:10" x14ac:dyDescent="0.2">
      <c r="A3162" s="94">
        <v>5600379</v>
      </c>
      <c r="B3162" s="93" t="s">
        <v>3064</v>
      </c>
      <c r="C3162" s="144">
        <v>8</v>
      </c>
      <c r="D3162" s="93" t="s">
        <v>79</v>
      </c>
      <c r="E3162" s="93" t="s">
        <v>32</v>
      </c>
      <c r="F3162" s="93">
        <v>6.26</v>
      </c>
      <c r="G3162" s="93">
        <v>19.7</v>
      </c>
      <c r="H3162" s="93">
        <v>5381.55</v>
      </c>
      <c r="I3162" s="88">
        <f>VLOOKUP(D3162,'MHO-Analyse'!$C$2:$D$11,2,TRUE)</f>
        <v>380</v>
      </c>
      <c r="J3162" s="88">
        <f t="shared" si="49"/>
        <v>0.84444444444444444</v>
      </c>
    </row>
    <row r="3163" spans="1:10" x14ac:dyDescent="0.2">
      <c r="A3163" s="94">
        <v>5705022</v>
      </c>
      <c r="B3163" s="93" t="s">
        <v>3065</v>
      </c>
      <c r="C3163" s="144">
        <v>8</v>
      </c>
      <c r="D3163" s="93" t="s">
        <v>79</v>
      </c>
      <c r="E3163" s="93" t="s">
        <v>65</v>
      </c>
      <c r="F3163" s="93">
        <v>10.88</v>
      </c>
      <c r="G3163" s="93">
        <v>17</v>
      </c>
      <c r="H3163" s="93">
        <v>650.29</v>
      </c>
      <c r="I3163" s="88">
        <f>VLOOKUP(D3163,'MHO-Analyse'!$C$2:$D$11,2,TRUE)</f>
        <v>380</v>
      </c>
      <c r="J3163" s="88">
        <f t="shared" si="49"/>
        <v>0.84444444444444444</v>
      </c>
    </row>
    <row r="3164" spans="1:10" x14ac:dyDescent="0.2">
      <c r="A3164" s="94">
        <v>5708103</v>
      </c>
      <c r="B3164" s="93" t="s">
        <v>3066</v>
      </c>
      <c r="C3164" s="144">
        <v>8</v>
      </c>
      <c r="D3164" s="93" t="s">
        <v>79</v>
      </c>
      <c r="E3164" s="93" t="s">
        <v>65</v>
      </c>
      <c r="F3164" s="93">
        <v>2.2200000000000002</v>
      </c>
      <c r="G3164" s="93">
        <v>3.1</v>
      </c>
      <c r="H3164" s="93">
        <v>1025.51</v>
      </c>
      <c r="I3164" s="88">
        <f>VLOOKUP(D3164,'MHO-Analyse'!$C$2:$D$11,2,TRUE)</f>
        <v>380</v>
      </c>
      <c r="J3164" s="88">
        <f t="shared" si="49"/>
        <v>0.84444444444444444</v>
      </c>
    </row>
    <row r="3165" spans="1:10" x14ac:dyDescent="0.2">
      <c r="A3165" s="94">
        <v>5708176</v>
      </c>
      <c r="B3165" s="93" t="s">
        <v>3067</v>
      </c>
      <c r="C3165" s="144">
        <v>8</v>
      </c>
      <c r="D3165" s="93" t="s">
        <v>79</v>
      </c>
      <c r="E3165" s="93" t="s">
        <v>65</v>
      </c>
      <c r="F3165" s="93">
        <v>5.24</v>
      </c>
      <c r="G3165" s="93">
        <v>5</v>
      </c>
      <c r="H3165" s="93">
        <v>602.12</v>
      </c>
      <c r="I3165" s="88">
        <f>VLOOKUP(D3165,'MHO-Analyse'!$C$2:$D$11,2,TRUE)</f>
        <v>380</v>
      </c>
      <c r="J3165" s="88">
        <f t="shared" si="49"/>
        <v>0.84444444444444444</v>
      </c>
    </row>
    <row r="3166" spans="1:10" x14ac:dyDescent="0.2">
      <c r="A3166" s="94">
        <v>5708178</v>
      </c>
      <c r="B3166" s="93" t="s">
        <v>3068</v>
      </c>
      <c r="C3166" s="144">
        <v>8</v>
      </c>
      <c r="D3166" s="93" t="s">
        <v>79</v>
      </c>
      <c r="E3166" s="93" t="s">
        <v>65</v>
      </c>
      <c r="F3166" s="93">
        <v>9.25</v>
      </c>
      <c r="G3166" s="93">
        <v>11</v>
      </c>
      <c r="H3166" s="93">
        <v>869.73</v>
      </c>
      <c r="I3166" s="88">
        <f>VLOOKUP(D3166,'MHO-Analyse'!$C$2:$D$11,2,TRUE)</f>
        <v>380</v>
      </c>
      <c r="J3166" s="88">
        <f t="shared" si="49"/>
        <v>0.84444444444444444</v>
      </c>
    </row>
    <row r="3167" spans="1:10" x14ac:dyDescent="0.2">
      <c r="A3167" s="94">
        <v>5708194</v>
      </c>
      <c r="B3167" s="93" t="s">
        <v>3069</v>
      </c>
      <c r="C3167" s="144">
        <v>8</v>
      </c>
      <c r="D3167" s="93" t="s">
        <v>79</v>
      </c>
      <c r="E3167" s="93" t="s">
        <v>65</v>
      </c>
      <c r="F3167" s="93">
        <v>24.18</v>
      </c>
      <c r="G3167" s="93">
        <v>25</v>
      </c>
      <c r="H3167" s="93">
        <v>1349.2</v>
      </c>
      <c r="I3167" s="88">
        <f>VLOOKUP(D3167,'MHO-Analyse'!$C$2:$D$11,2,TRUE)</f>
        <v>380</v>
      </c>
      <c r="J3167" s="88">
        <f t="shared" si="49"/>
        <v>0.84444444444444444</v>
      </c>
    </row>
    <row r="3168" spans="1:10" x14ac:dyDescent="0.2">
      <c r="A3168" s="94">
        <v>5801023</v>
      </c>
      <c r="B3168" s="93" t="s">
        <v>3070</v>
      </c>
      <c r="C3168" s="144">
        <v>8</v>
      </c>
      <c r="D3168" s="93" t="s">
        <v>79</v>
      </c>
      <c r="E3168" s="93" t="s">
        <v>65</v>
      </c>
      <c r="F3168" s="93">
        <v>26.3</v>
      </c>
      <c r="G3168" s="93">
        <v>25</v>
      </c>
      <c r="H3168" s="93">
        <v>1659.25</v>
      </c>
      <c r="I3168" s="88">
        <f>VLOOKUP(D3168,'MHO-Analyse'!$C$2:$D$11,2,TRUE)</f>
        <v>380</v>
      </c>
      <c r="J3168" s="88">
        <f t="shared" si="49"/>
        <v>0.84444444444444444</v>
      </c>
    </row>
    <row r="3169" spans="1:10" x14ac:dyDescent="0.2">
      <c r="A3169" s="94">
        <v>5807033</v>
      </c>
      <c r="B3169" s="93" t="s">
        <v>3071</v>
      </c>
      <c r="C3169" s="144">
        <v>8</v>
      </c>
      <c r="D3169" s="93" t="s">
        <v>79</v>
      </c>
      <c r="E3169" s="93" t="s">
        <v>65</v>
      </c>
      <c r="F3169" s="93">
        <v>0.57999999999999996</v>
      </c>
      <c r="G3169" s="93">
        <v>1.47</v>
      </c>
      <c r="H3169" s="93">
        <v>409.21</v>
      </c>
      <c r="I3169" s="88">
        <f>VLOOKUP(D3169,'MHO-Analyse'!$C$2:$D$11,2,TRUE)</f>
        <v>380</v>
      </c>
      <c r="J3169" s="88">
        <f t="shared" si="49"/>
        <v>0.84444444444444444</v>
      </c>
    </row>
    <row r="3170" spans="1:10" x14ac:dyDescent="0.2">
      <c r="A3170" s="94">
        <v>5807034</v>
      </c>
      <c r="B3170" s="93" t="s">
        <v>3072</v>
      </c>
      <c r="C3170" s="144">
        <v>8</v>
      </c>
      <c r="D3170" s="93" t="s">
        <v>79</v>
      </c>
      <c r="E3170" s="93" t="s">
        <v>2243</v>
      </c>
      <c r="F3170" s="93">
        <v>0.94</v>
      </c>
      <c r="G3170" s="93">
        <v>1.57</v>
      </c>
      <c r="H3170" s="93">
        <v>572.89</v>
      </c>
      <c r="I3170" s="88">
        <f>VLOOKUP(D3170,'MHO-Analyse'!$C$2:$D$11,2,TRUE)</f>
        <v>380</v>
      </c>
      <c r="J3170" s="88">
        <f t="shared" si="49"/>
        <v>0.84444444444444444</v>
      </c>
    </row>
    <row r="3171" spans="1:10" x14ac:dyDescent="0.2">
      <c r="A3171" s="94">
        <v>6000217</v>
      </c>
      <c r="B3171" s="93" t="s">
        <v>3073</v>
      </c>
      <c r="C3171" s="144">
        <v>8</v>
      </c>
      <c r="D3171" s="93" t="s">
        <v>20</v>
      </c>
      <c r="E3171" s="93" t="s">
        <v>65</v>
      </c>
      <c r="F3171" s="93">
        <v>68.25</v>
      </c>
      <c r="G3171" s="93">
        <v>15</v>
      </c>
      <c r="H3171" s="93">
        <v>996.34</v>
      </c>
      <c r="I3171" s="88">
        <f>VLOOKUP(D3171,'MHO-Analyse'!$C$2:$D$11,2,TRUE)</f>
        <v>190</v>
      </c>
      <c r="J3171" s="88">
        <f t="shared" si="49"/>
        <v>0.42222222222222222</v>
      </c>
    </row>
    <row r="3172" spans="1:10" x14ac:dyDescent="0.2">
      <c r="A3172" s="94">
        <v>6002806</v>
      </c>
      <c r="B3172" s="93" t="s">
        <v>3074</v>
      </c>
      <c r="C3172" s="144">
        <v>8</v>
      </c>
      <c r="D3172" s="93" t="s">
        <v>20</v>
      </c>
      <c r="E3172" s="93" t="s">
        <v>2243</v>
      </c>
      <c r="F3172" s="93">
        <v>247.94</v>
      </c>
      <c r="G3172" s="93">
        <v>35</v>
      </c>
      <c r="H3172" s="93">
        <v>0</v>
      </c>
      <c r="I3172" s="88">
        <f>VLOOKUP(D3172,'MHO-Analyse'!$C$2:$D$11,2,TRUE)</f>
        <v>190</v>
      </c>
      <c r="J3172" s="88">
        <f t="shared" si="49"/>
        <v>0.42222222222222222</v>
      </c>
    </row>
    <row r="3173" spans="1:10" x14ac:dyDescent="0.2">
      <c r="A3173" s="94">
        <v>6121966</v>
      </c>
      <c r="B3173" s="93" t="s">
        <v>3075</v>
      </c>
      <c r="C3173" s="144">
        <v>8</v>
      </c>
      <c r="D3173" s="93" t="s">
        <v>20</v>
      </c>
      <c r="E3173" s="93" t="s">
        <v>65</v>
      </c>
      <c r="F3173" s="93">
        <v>34.799999999999997</v>
      </c>
      <c r="G3173" s="93">
        <v>10.9</v>
      </c>
      <c r="H3173" s="93">
        <v>423.54</v>
      </c>
      <c r="I3173" s="88">
        <f>VLOOKUP(D3173,'MHO-Analyse'!$C$2:$D$11,2,TRUE)</f>
        <v>190</v>
      </c>
      <c r="J3173" s="88">
        <f t="shared" si="49"/>
        <v>0.42222222222222222</v>
      </c>
    </row>
    <row r="3174" spans="1:10" x14ac:dyDescent="0.2">
      <c r="A3174" s="94">
        <v>6121968</v>
      </c>
      <c r="B3174" s="93" t="s">
        <v>3076</v>
      </c>
      <c r="C3174" s="144">
        <v>8</v>
      </c>
      <c r="D3174" s="93" t="s">
        <v>20</v>
      </c>
      <c r="E3174" s="93" t="s">
        <v>65</v>
      </c>
      <c r="F3174" s="93">
        <v>50.7</v>
      </c>
      <c r="G3174" s="93">
        <v>12.4</v>
      </c>
      <c r="H3174" s="93">
        <v>342.09</v>
      </c>
      <c r="I3174" s="88">
        <f>VLOOKUP(D3174,'MHO-Analyse'!$C$2:$D$11,2,TRUE)</f>
        <v>190</v>
      </c>
      <c r="J3174" s="88">
        <f t="shared" si="49"/>
        <v>0.42222222222222222</v>
      </c>
    </row>
    <row r="3175" spans="1:10" x14ac:dyDescent="0.2">
      <c r="A3175" s="94">
        <v>6166123</v>
      </c>
      <c r="B3175" s="93" t="s">
        <v>3077</v>
      </c>
      <c r="C3175" s="144">
        <v>8</v>
      </c>
      <c r="D3175" s="93" t="s">
        <v>20</v>
      </c>
      <c r="E3175" s="93" t="s">
        <v>65</v>
      </c>
      <c r="F3175" s="93">
        <v>134.6</v>
      </c>
      <c r="G3175" s="93">
        <v>26.59</v>
      </c>
      <c r="H3175" s="93">
        <v>0</v>
      </c>
      <c r="I3175" s="88">
        <f>VLOOKUP(D3175,'MHO-Analyse'!$C$2:$D$11,2,TRUE)</f>
        <v>190</v>
      </c>
      <c r="J3175" s="88">
        <f t="shared" si="49"/>
        <v>0.42222222222222222</v>
      </c>
    </row>
    <row r="3176" spans="1:10" x14ac:dyDescent="0.2">
      <c r="A3176" s="94">
        <v>7026019</v>
      </c>
      <c r="B3176" s="93" t="s">
        <v>3078</v>
      </c>
      <c r="C3176" s="144">
        <v>8</v>
      </c>
      <c r="D3176" s="93" t="s">
        <v>82</v>
      </c>
      <c r="E3176" s="93" t="s">
        <v>65</v>
      </c>
      <c r="F3176" s="93">
        <v>105.4</v>
      </c>
      <c r="G3176" s="93">
        <v>23.8</v>
      </c>
      <c r="H3176" s="93">
        <v>2080.1799999999998</v>
      </c>
      <c r="I3176" s="88">
        <f>VLOOKUP(D3176,'MHO-Analyse'!$C$2:$D$11,2,TRUE)</f>
        <v>228</v>
      </c>
      <c r="J3176" s="88">
        <f t="shared" si="49"/>
        <v>0.50666666666666671</v>
      </c>
    </row>
    <row r="3177" spans="1:10" x14ac:dyDescent="0.2">
      <c r="A3177" s="94">
        <v>7026211</v>
      </c>
      <c r="B3177" s="93" t="s">
        <v>3079</v>
      </c>
      <c r="C3177" s="144">
        <v>8</v>
      </c>
      <c r="D3177" s="93" t="s">
        <v>82</v>
      </c>
      <c r="E3177" s="93" t="s">
        <v>65</v>
      </c>
      <c r="F3177" s="93">
        <v>0.22</v>
      </c>
      <c r="G3177" s="93">
        <v>0.4</v>
      </c>
      <c r="H3177" s="93">
        <v>82.52</v>
      </c>
      <c r="I3177" s="88">
        <f>VLOOKUP(D3177,'MHO-Analyse'!$C$2:$D$11,2,TRUE)</f>
        <v>228</v>
      </c>
      <c r="J3177" s="88">
        <f t="shared" si="49"/>
        <v>0.50666666666666671</v>
      </c>
    </row>
    <row r="3178" spans="1:10" x14ac:dyDescent="0.2">
      <c r="A3178" s="94">
        <v>8021005</v>
      </c>
      <c r="B3178" s="93" t="s">
        <v>3080</v>
      </c>
      <c r="C3178" s="144">
        <v>8</v>
      </c>
      <c r="D3178" s="93" t="s">
        <v>20</v>
      </c>
      <c r="E3178" s="93" t="s">
        <v>65</v>
      </c>
      <c r="F3178" s="93">
        <v>21.2</v>
      </c>
      <c r="G3178" s="93">
        <v>1.8</v>
      </c>
      <c r="H3178" s="93">
        <v>394.13</v>
      </c>
      <c r="I3178" s="88">
        <f>VLOOKUP(D3178,'MHO-Analyse'!$C$2:$D$11,2,TRUE)</f>
        <v>190</v>
      </c>
      <c r="J3178" s="88">
        <f t="shared" si="49"/>
        <v>0.42222222222222222</v>
      </c>
    </row>
    <row r="3179" spans="1:10" x14ac:dyDescent="0.2">
      <c r="A3179" s="94">
        <v>8361072</v>
      </c>
      <c r="B3179" s="93" t="s">
        <v>3081</v>
      </c>
      <c r="C3179" s="144">
        <v>8</v>
      </c>
      <c r="D3179" s="93" t="s">
        <v>20</v>
      </c>
      <c r="E3179" s="93" t="s">
        <v>65</v>
      </c>
      <c r="F3179" s="93">
        <v>5.8</v>
      </c>
      <c r="G3179" s="93">
        <v>2.35</v>
      </c>
      <c r="H3179" s="93">
        <v>974.67</v>
      </c>
      <c r="I3179" s="88">
        <f>VLOOKUP(D3179,'MHO-Analyse'!$C$2:$D$11,2,TRUE)</f>
        <v>190</v>
      </c>
      <c r="J3179" s="88">
        <f t="shared" si="49"/>
        <v>0.42222222222222222</v>
      </c>
    </row>
    <row r="3180" spans="1:10" x14ac:dyDescent="0.2">
      <c r="A3180" s="94">
        <v>8411513</v>
      </c>
      <c r="B3180" s="93" t="s">
        <v>3082</v>
      </c>
      <c r="C3180" s="144">
        <v>8</v>
      </c>
      <c r="D3180" s="93" t="s">
        <v>79</v>
      </c>
      <c r="E3180" s="93" t="s">
        <v>65</v>
      </c>
      <c r="F3180" s="93">
        <v>2.4900000000000002</v>
      </c>
      <c r="G3180" s="93">
        <v>3.7</v>
      </c>
      <c r="H3180" s="93">
        <v>1953.33</v>
      </c>
      <c r="I3180" s="88">
        <f>VLOOKUP(D3180,'MHO-Analyse'!$C$2:$D$11,2,TRUE)</f>
        <v>380</v>
      </c>
      <c r="J3180" s="88">
        <f t="shared" si="49"/>
        <v>0.84444444444444444</v>
      </c>
    </row>
    <row r="3181" spans="1:10" x14ac:dyDescent="0.2">
      <c r="A3181" s="94">
        <v>8411532</v>
      </c>
      <c r="B3181" s="93" t="s">
        <v>3083</v>
      </c>
      <c r="C3181" s="144">
        <v>8</v>
      </c>
      <c r="D3181" s="93" t="s">
        <v>79</v>
      </c>
      <c r="E3181" s="93" t="s">
        <v>65</v>
      </c>
      <c r="F3181" s="93">
        <v>5.71</v>
      </c>
      <c r="G3181" s="93">
        <v>6.8</v>
      </c>
      <c r="H3181" s="93">
        <v>2685.05</v>
      </c>
      <c r="I3181" s="88">
        <f>VLOOKUP(D3181,'MHO-Analyse'!$C$2:$D$11,2,TRUE)</f>
        <v>380</v>
      </c>
      <c r="J3181" s="88">
        <f t="shared" si="49"/>
        <v>0.84444444444444444</v>
      </c>
    </row>
    <row r="3182" spans="1:10" x14ac:dyDescent="0.2">
      <c r="A3182" s="94">
        <v>8411535</v>
      </c>
      <c r="B3182" s="93" t="s">
        <v>3084</v>
      </c>
      <c r="C3182" s="144">
        <v>8</v>
      </c>
      <c r="D3182" s="93" t="s">
        <v>16</v>
      </c>
      <c r="E3182" s="93" t="s">
        <v>65</v>
      </c>
      <c r="F3182" s="93">
        <v>9.1300000000000008</v>
      </c>
      <c r="G3182" s="93">
        <v>11</v>
      </c>
      <c r="H3182" s="93">
        <v>4216.71</v>
      </c>
      <c r="I3182" s="88">
        <f>VLOOKUP(D3182,'MHO-Analyse'!$C$2:$D$11,2,TRUE)</f>
        <v>304</v>
      </c>
      <c r="J3182" s="88">
        <f t="shared" si="49"/>
        <v>0.67555555555555558</v>
      </c>
    </row>
    <row r="3183" spans="1:10" x14ac:dyDescent="0.2">
      <c r="A3183" s="94">
        <v>8411546</v>
      </c>
      <c r="B3183" s="93" t="s">
        <v>3085</v>
      </c>
      <c r="C3183" s="144">
        <v>8</v>
      </c>
      <c r="D3183" s="93" t="s">
        <v>79</v>
      </c>
      <c r="E3183" s="93" t="s">
        <v>65</v>
      </c>
      <c r="F3183" s="93">
        <v>10.84</v>
      </c>
      <c r="G3183" s="93">
        <v>13.1</v>
      </c>
      <c r="H3183" s="93">
        <v>4979.43</v>
      </c>
      <c r="I3183" s="88">
        <f>VLOOKUP(D3183,'MHO-Analyse'!$C$2:$D$11,2,TRUE)</f>
        <v>380</v>
      </c>
      <c r="J3183" s="88">
        <f t="shared" si="49"/>
        <v>0.84444444444444444</v>
      </c>
    </row>
    <row r="3184" spans="1:10" x14ac:dyDescent="0.2">
      <c r="A3184" s="94">
        <v>8411551</v>
      </c>
      <c r="B3184" s="93" t="s">
        <v>3086</v>
      </c>
      <c r="C3184" s="144">
        <v>8</v>
      </c>
      <c r="D3184" s="93" t="s">
        <v>79</v>
      </c>
      <c r="E3184" s="93" t="s">
        <v>65</v>
      </c>
      <c r="F3184" s="93">
        <v>4.0599999999999996</v>
      </c>
      <c r="G3184" s="93">
        <v>5.5</v>
      </c>
      <c r="H3184" s="93">
        <v>2232.37</v>
      </c>
      <c r="I3184" s="88">
        <f>VLOOKUP(D3184,'MHO-Analyse'!$C$2:$D$11,2,TRUE)</f>
        <v>380</v>
      </c>
      <c r="J3184" s="88">
        <f t="shared" si="49"/>
        <v>0.84444444444444444</v>
      </c>
    </row>
    <row r="3185" spans="1:10" x14ac:dyDescent="0.2">
      <c r="A3185" s="94">
        <v>8411567</v>
      </c>
      <c r="B3185" s="93" t="s">
        <v>3087</v>
      </c>
      <c r="C3185" s="144">
        <v>8</v>
      </c>
      <c r="D3185" s="93" t="s">
        <v>16</v>
      </c>
      <c r="E3185" s="93" t="s">
        <v>59</v>
      </c>
      <c r="F3185" s="93">
        <v>23.65</v>
      </c>
      <c r="G3185" s="93">
        <v>32</v>
      </c>
      <c r="H3185" s="93">
        <v>9157.2900000000009</v>
      </c>
      <c r="I3185" s="88">
        <f>VLOOKUP(D3185,'MHO-Analyse'!$C$2:$D$11,2,TRUE)</f>
        <v>304</v>
      </c>
      <c r="J3185" s="88">
        <f t="shared" si="49"/>
        <v>0.67555555555555558</v>
      </c>
    </row>
    <row r="3186" spans="1:10" x14ac:dyDescent="0.2">
      <c r="A3186" s="94">
        <v>8541346</v>
      </c>
      <c r="B3186" s="93" t="s">
        <v>3088</v>
      </c>
      <c r="C3186" s="144">
        <v>8</v>
      </c>
      <c r="D3186" s="93" t="s">
        <v>79</v>
      </c>
      <c r="E3186" s="93" t="s">
        <v>65</v>
      </c>
      <c r="F3186" s="93">
        <v>4.6900000000000004</v>
      </c>
      <c r="G3186" s="93">
        <v>8</v>
      </c>
      <c r="H3186" s="93">
        <v>1203.5999999999999</v>
      </c>
      <c r="I3186" s="88">
        <f>VLOOKUP(D3186,'MHO-Analyse'!$C$2:$D$11,2,TRUE)</f>
        <v>380</v>
      </c>
      <c r="J3186" s="88">
        <f t="shared" si="49"/>
        <v>0.84444444444444444</v>
      </c>
    </row>
    <row r="3187" spans="1:10" x14ac:dyDescent="0.2">
      <c r="A3187" s="94">
        <v>9201965</v>
      </c>
      <c r="B3187" s="93" t="s">
        <v>3089</v>
      </c>
      <c r="C3187" s="144">
        <v>8</v>
      </c>
      <c r="D3187" s="93" t="s">
        <v>16</v>
      </c>
      <c r="E3187" s="93" t="s">
        <v>59</v>
      </c>
      <c r="F3187" s="93">
        <v>18.399999999999999</v>
      </c>
      <c r="G3187" s="93">
        <v>11.5</v>
      </c>
      <c r="H3187" s="93">
        <v>1212.1199999999999</v>
      </c>
      <c r="I3187" s="88">
        <f>VLOOKUP(D3187,'MHO-Analyse'!$C$2:$D$11,2,TRUE)</f>
        <v>304</v>
      </c>
      <c r="J3187" s="88">
        <f t="shared" si="49"/>
        <v>0.67555555555555558</v>
      </c>
    </row>
    <row r="3188" spans="1:10" x14ac:dyDescent="0.2">
      <c r="A3188" s="94">
        <v>9202505</v>
      </c>
      <c r="B3188" s="93" t="s">
        <v>3090</v>
      </c>
      <c r="C3188" s="144">
        <v>8</v>
      </c>
      <c r="D3188" s="93" t="s">
        <v>20</v>
      </c>
      <c r="E3188" s="93" t="s">
        <v>65</v>
      </c>
      <c r="F3188" s="93">
        <v>74.39</v>
      </c>
      <c r="G3188" s="93">
        <v>21</v>
      </c>
      <c r="H3188" s="93">
        <v>2199.54</v>
      </c>
      <c r="I3188" s="88">
        <f>VLOOKUP(D3188,'MHO-Analyse'!$C$2:$D$11,2,TRUE)</f>
        <v>190</v>
      </c>
      <c r="J3188" s="88">
        <f t="shared" si="49"/>
        <v>0.42222222222222222</v>
      </c>
    </row>
    <row r="3189" spans="1:10" x14ac:dyDescent="0.2">
      <c r="A3189" s="94">
        <v>9253196</v>
      </c>
      <c r="B3189" s="93" t="s">
        <v>3091</v>
      </c>
      <c r="C3189" s="144">
        <v>8</v>
      </c>
      <c r="D3189" s="93" t="s">
        <v>12</v>
      </c>
      <c r="E3189" s="93" t="s">
        <v>65</v>
      </c>
      <c r="F3189" s="93">
        <v>11</v>
      </c>
      <c r="G3189" s="93">
        <v>12</v>
      </c>
      <c r="H3189" s="93">
        <v>2241.62</v>
      </c>
      <c r="I3189" s="88">
        <f>VLOOKUP(D3189,'MHO-Analyse'!$C$2:$D$11,2,TRUE)</f>
        <v>254.6</v>
      </c>
      <c r="J3189" s="88">
        <f t="shared" si="49"/>
        <v>0.56577777777777771</v>
      </c>
    </row>
    <row r="3190" spans="1:10" x14ac:dyDescent="0.2">
      <c r="A3190" s="94">
        <v>9818354</v>
      </c>
      <c r="B3190" s="93" t="s">
        <v>3092</v>
      </c>
      <c r="C3190" s="144">
        <v>8</v>
      </c>
      <c r="D3190" s="93" t="s">
        <v>79</v>
      </c>
      <c r="E3190" s="93" t="s">
        <v>65</v>
      </c>
      <c r="F3190" s="93">
        <v>3</v>
      </c>
      <c r="G3190" s="93">
        <v>5.0999999999999996</v>
      </c>
      <c r="H3190" s="93">
        <v>828.8</v>
      </c>
      <c r="I3190" s="88">
        <f>VLOOKUP(D3190,'MHO-Analyse'!$C$2:$D$11,2,TRUE)</f>
        <v>380</v>
      </c>
      <c r="J3190" s="88">
        <f t="shared" si="49"/>
        <v>0.84444444444444444</v>
      </c>
    </row>
    <row r="3191" spans="1:10" x14ac:dyDescent="0.2">
      <c r="A3191" s="94">
        <v>9822316</v>
      </c>
      <c r="B3191" s="93" t="s">
        <v>3093</v>
      </c>
      <c r="C3191" s="144">
        <v>8</v>
      </c>
      <c r="D3191" s="93" t="s">
        <v>16</v>
      </c>
      <c r="E3191" s="93" t="s">
        <v>65</v>
      </c>
      <c r="F3191" s="93">
        <v>176.4</v>
      </c>
      <c r="G3191" s="93">
        <v>19.3</v>
      </c>
      <c r="H3191" s="93">
        <v>6309.97</v>
      </c>
      <c r="I3191" s="88">
        <f>VLOOKUP(D3191,'MHO-Analyse'!$C$2:$D$11,2,TRUE)</f>
        <v>304</v>
      </c>
      <c r="J3191" s="88">
        <f t="shared" si="49"/>
        <v>0.67555555555555558</v>
      </c>
    </row>
    <row r="3192" spans="1:10" x14ac:dyDescent="0.2">
      <c r="A3192" s="94">
        <v>9836176</v>
      </c>
      <c r="B3192" s="93" t="s">
        <v>3094</v>
      </c>
      <c r="C3192" s="144">
        <v>8</v>
      </c>
      <c r="D3192" s="93" t="s">
        <v>16</v>
      </c>
      <c r="E3192" s="93" t="s">
        <v>65</v>
      </c>
      <c r="F3192" s="93">
        <v>286.44</v>
      </c>
      <c r="G3192" s="93">
        <v>11</v>
      </c>
      <c r="H3192" s="93">
        <v>3879.09</v>
      </c>
      <c r="I3192" s="88">
        <f>VLOOKUP(D3192,'MHO-Analyse'!$C$2:$D$11,2,TRUE)</f>
        <v>304</v>
      </c>
      <c r="J3192" s="88">
        <f t="shared" si="49"/>
        <v>0.67555555555555558</v>
      </c>
    </row>
    <row r="3193" spans="1:10" x14ac:dyDescent="0.2">
      <c r="A3193" s="94">
        <v>1010136</v>
      </c>
      <c r="B3193" s="93" t="s">
        <v>3095</v>
      </c>
      <c r="C3193" s="144">
        <v>7</v>
      </c>
      <c r="D3193" s="93" t="s">
        <v>79</v>
      </c>
      <c r="E3193" s="93" t="s">
        <v>65</v>
      </c>
      <c r="F3193" s="93">
        <v>2.0099999999999998</v>
      </c>
      <c r="G3193" s="93">
        <v>1.58</v>
      </c>
      <c r="H3193" s="93">
        <v>74.62</v>
      </c>
      <c r="I3193" s="88">
        <f>VLOOKUP(D3193,'MHO-Analyse'!$C$2:$D$11,2,TRUE)</f>
        <v>380</v>
      </c>
      <c r="J3193" s="88">
        <f t="shared" si="49"/>
        <v>0.73888888888888893</v>
      </c>
    </row>
    <row r="3194" spans="1:10" x14ac:dyDescent="0.2">
      <c r="A3194" s="94">
        <v>1065669</v>
      </c>
      <c r="B3194" s="93" t="s">
        <v>3096</v>
      </c>
      <c r="C3194" s="144">
        <v>7</v>
      </c>
      <c r="D3194" s="93" t="s">
        <v>79</v>
      </c>
      <c r="E3194" s="93" t="s">
        <v>65</v>
      </c>
      <c r="F3194" s="93">
        <v>0.49</v>
      </c>
      <c r="G3194" s="93">
        <v>0.43</v>
      </c>
      <c r="H3194" s="93">
        <v>84.72</v>
      </c>
      <c r="I3194" s="88">
        <f>VLOOKUP(D3194,'MHO-Analyse'!$C$2:$D$11,2,TRUE)</f>
        <v>380</v>
      </c>
      <c r="J3194" s="88">
        <f t="shared" si="49"/>
        <v>0.73888888888888893</v>
      </c>
    </row>
    <row r="3195" spans="1:10" x14ac:dyDescent="0.2">
      <c r="A3195" s="94">
        <v>1207177</v>
      </c>
      <c r="B3195" s="93" t="s">
        <v>3097</v>
      </c>
      <c r="C3195" s="144">
        <v>7</v>
      </c>
      <c r="D3195" s="93" t="s">
        <v>79</v>
      </c>
      <c r="E3195" s="93" t="s">
        <v>65</v>
      </c>
      <c r="F3195" s="93">
        <v>0.42</v>
      </c>
      <c r="G3195" s="93">
        <v>0.3</v>
      </c>
      <c r="H3195" s="93">
        <v>15.14</v>
      </c>
      <c r="I3195" s="88">
        <f>VLOOKUP(D3195,'MHO-Analyse'!$C$2:$D$11,2,TRUE)</f>
        <v>380</v>
      </c>
      <c r="J3195" s="88">
        <f t="shared" si="49"/>
        <v>0.73888888888888893</v>
      </c>
    </row>
    <row r="3196" spans="1:10" x14ac:dyDescent="0.2">
      <c r="A3196" s="94">
        <v>1208755</v>
      </c>
      <c r="B3196" s="93" t="s">
        <v>3098</v>
      </c>
      <c r="C3196" s="144">
        <v>7</v>
      </c>
      <c r="D3196" s="93" t="s">
        <v>79</v>
      </c>
      <c r="E3196" s="93" t="s">
        <v>65</v>
      </c>
      <c r="F3196" s="93">
        <v>10.99</v>
      </c>
      <c r="G3196" s="93">
        <v>11.54</v>
      </c>
      <c r="H3196" s="93">
        <v>513.44000000000005</v>
      </c>
      <c r="I3196" s="88">
        <f>VLOOKUP(D3196,'MHO-Analyse'!$C$2:$D$11,2,TRUE)</f>
        <v>380</v>
      </c>
      <c r="J3196" s="88">
        <f t="shared" si="49"/>
        <v>0.73888888888888893</v>
      </c>
    </row>
    <row r="3197" spans="1:10" x14ac:dyDescent="0.2">
      <c r="A3197" s="94">
        <v>1208777</v>
      </c>
      <c r="B3197" s="93" t="s">
        <v>3099</v>
      </c>
      <c r="C3197" s="144">
        <v>7</v>
      </c>
      <c r="D3197" s="93" t="s">
        <v>79</v>
      </c>
      <c r="E3197" s="93" t="s">
        <v>65</v>
      </c>
      <c r="F3197" s="93">
        <v>22.42</v>
      </c>
      <c r="G3197" s="93">
        <v>22.78</v>
      </c>
      <c r="H3197" s="93">
        <v>1086.76</v>
      </c>
      <c r="I3197" s="88">
        <f>VLOOKUP(D3197,'MHO-Analyse'!$C$2:$D$11,2,TRUE)</f>
        <v>380</v>
      </c>
      <c r="J3197" s="88">
        <f t="shared" si="49"/>
        <v>0.73888888888888893</v>
      </c>
    </row>
    <row r="3198" spans="1:10" x14ac:dyDescent="0.2">
      <c r="A3198" s="94">
        <v>1214661</v>
      </c>
      <c r="B3198" s="93" t="s">
        <v>3100</v>
      </c>
      <c r="C3198" s="144">
        <v>7</v>
      </c>
      <c r="D3198" s="93" t="s">
        <v>79</v>
      </c>
      <c r="E3198" s="93" t="s">
        <v>65</v>
      </c>
      <c r="F3198" s="93">
        <v>1.94</v>
      </c>
      <c r="G3198" s="93">
        <v>2.2000000000000002</v>
      </c>
      <c r="H3198" s="93">
        <v>169.7</v>
      </c>
      <c r="I3198" s="88">
        <f>VLOOKUP(D3198,'MHO-Analyse'!$C$2:$D$11,2,TRUE)</f>
        <v>380</v>
      </c>
      <c r="J3198" s="88">
        <f t="shared" si="49"/>
        <v>0.73888888888888893</v>
      </c>
    </row>
    <row r="3199" spans="1:10" x14ac:dyDescent="0.2">
      <c r="A3199" s="94">
        <v>1214714</v>
      </c>
      <c r="B3199" s="93" t="s">
        <v>3101</v>
      </c>
      <c r="C3199" s="144">
        <v>7</v>
      </c>
      <c r="D3199" s="93" t="s">
        <v>79</v>
      </c>
      <c r="E3199" s="93" t="s">
        <v>65</v>
      </c>
      <c r="F3199" s="93">
        <v>6.71</v>
      </c>
      <c r="G3199" s="93">
        <v>5.26</v>
      </c>
      <c r="H3199" s="93">
        <v>408.15</v>
      </c>
      <c r="I3199" s="88">
        <f>VLOOKUP(D3199,'MHO-Analyse'!$C$2:$D$11,2,TRUE)</f>
        <v>380</v>
      </c>
      <c r="J3199" s="88">
        <f t="shared" si="49"/>
        <v>0.73888888888888893</v>
      </c>
    </row>
    <row r="3200" spans="1:10" x14ac:dyDescent="0.2">
      <c r="A3200" s="94">
        <v>1252759</v>
      </c>
      <c r="B3200" s="93" t="s">
        <v>3102</v>
      </c>
      <c r="C3200" s="144">
        <v>7</v>
      </c>
      <c r="D3200" s="93" t="s">
        <v>16</v>
      </c>
      <c r="E3200" s="93" t="s">
        <v>65</v>
      </c>
      <c r="F3200" s="93">
        <v>22.45</v>
      </c>
      <c r="G3200" s="93">
        <v>39.200000000000003</v>
      </c>
      <c r="H3200" s="93">
        <v>842.5</v>
      </c>
      <c r="I3200" s="88">
        <f>VLOOKUP(D3200,'MHO-Analyse'!$C$2:$D$11,2,TRUE)</f>
        <v>304</v>
      </c>
      <c r="J3200" s="88">
        <f t="shared" si="49"/>
        <v>0.59111111111111114</v>
      </c>
    </row>
    <row r="3201" spans="1:10" x14ac:dyDescent="0.2">
      <c r="A3201" s="94">
        <v>1253879</v>
      </c>
      <c r="B3201" s="93" t="s">
        <v>3103</v>
      </c>
      <c r="C3201" s="144">
        <v>7</v>
      </c>
      <c r="D3201" s="93" t="s">
        <v>79</v>
      </c>
      <c r="E3201" s="93" t="s">
        <v>65</v>
      </c>
      <c r="F3201" s="93">
        <v>2.06</v>
      </c>
      <c r="G3201" s="93">
        <v>5.88</v>
      </c>
      <c r="H3201" s="93">
        <v>234.81</v>
      </c>
      <c r="I3201" s="88">
        <f>VLOOKUP(D3201,'MHO-Analyse'!$C$2:$D$11,2,TRUE)</f>
        <v>380</v>
      </c>
      <c r="J3201" s="88">
        <f t="shared" si="49"/>
        <v>0.73888888888888893</v>
      </c>
    </row>
    <row r="3202" spans="1:10" x14ac:dyDescent="0.2">
      <c r="A3202" s="94">
        <v>2064462</v>
      </c>
      <c r="B3202" s="93" t="s">
        <v>3104</v>
      </c>
      <c r="C3202" s="144">
        <v>7</v>
      </c>
      <c r="D3202" s="93" t="s">
        <v>16</v>
      </c>
      <c r="E3202" s="93" t="s">
        <v>59</v>
      </c>
      <c r="F3202" s="93">
        <v>48</v>
      </c>
      <c r="G3202" s="93">
        <v>39.1</v>
      </c>
      <c r="H3202" s="93">
        <v>5029.0200000000004</v>
      </c>
      <c r="I3202" s="88">
        <f>VLOOKUP(D3202,'MHO-Analyse'!$C$2:$D$11,2,TRUE)</f>
        <v>304</v>
      </c>
      <c r="J3202" s="88">
        <f t="shared" ref="J3202:J3265" si="50">(C3202*I3202)/3600</f>
        <v>0.59111111111111114</v>
      </c>
    </row>
    <row r="3203" spans="1:10" x14ac:dyDescent="0.2">
      <c r="A3203" s="94">
        <v>2081482</v>
      </c>
      <c r="B3203" s="93" t="s">
        <v>3105</v>
      </c>
      <c r="C3203" s="144">
        <v>7</v>
      </c>
      <c r="D3203" s="93" t="s">
        <v>16</v>
      </c>
      <c r="E3203" s="93" t="s">
        <v>65</v>
      </c>
      <c r="F3203" s="93">
        <v>43.78</v>
      </c>
      <c r="G3203" s="93">
        <v>9.8000000000000007</v>
      </c>
      <c r="H3203" s="93">
        <v>2905.26</v>
      </c>
      <c r="I3203" s="88">
        <f>VLOOKUP(D3203,'MHO-Analyse'!$C$2:$D$11,2,TRUE)</f>
        <v>304</v>
      </c>
      <c r="J3203" s="88">
        <f t="shared" si="50"/>
        <v>0.59111111111111114</v>
      </c>
    </row>
    <row r="3204" spans="1:10" x14ac:dyDescent="0.2">
      <c r="A3204" s="94">
        <v>2104336</v>
      </c>
      <c r="B3204" s="93" t="s">
        <v>3106</v>
      </c>
      <c r="C3204" s="144">
        <v>7</v>
      </c>
      <c r="D3204" s="93" t="s">
        <v>79</v>
      </c>
      <c r="E3204" s="93" t="s">
        <v>65</v>
      </c>
      <c r="F3204" s="93">
        <v>54.35</v>
      </c>
      <c r="G3204" s="93">
        <v>15.2</v>
      </c>
      <c r="H3204" s="93">
        <v>2548.79</v>
      </c>
      <c r="I3204" s="88">
        <f>VLOOKUP(D3204,'MHO-Analyse'!$C$2:$D$11,2,TRUE)</f>
        <v>380</v>
      </c>
      <c r="J3204" s="88">
        <f t="shared" si="50"/>
        <v>0.73888888888888893</v>
      </c>
    </row>
    <row r="3205" spans="1:10" x14ac:dyDescent="0.2">
      <c r="A3205" s="94">
        <v>2170686</v>
      </c>
      <c r="B3205" s="93" t="s">
        <v>3107</v>
      </c>
      <c r="C3205" s="144">
        <v>7</v>
      </c>
      <c r="D3205" s="93" t="s">
        <v>41</v>
      </c>
      <c r="E3205" s="93" t="s">
        <v>65</v>
      </c>
      <c r="F3205" s="93">
        <v>8.75</v>
      </c>
      <c r="G3205" s="93">
        <v>1.1499999999999999</v>
      </c>
      <c r="H3205" s="93">
        <v>251.96</v>
      </c>
      <c r="I3205" s="88">
        <f>VLOOKUP(D3205,'MHO-Analyse'!$C$2:$D$11,2,TRUE)</f>
        <v>205.2</v>
      </c>
      <c r="J3205" s="88">
        <f t="shared" si="50"/>
        <v>0.39899999999999997</v>
      </c>
    </row>
    <row r="3206" spans="1:10" x14ac:dyDescent="0.2">
      <c r="A3206" s="94">
        <v>2294283</v>
      </c>
      <c r="B3206" s="93" t="s">
        <v>3108</v>
      </c>
      <c r="C3206" s="144">
        <v>7</v>
      </c>
      <c r="D3206" s="93" t="s">
        <v>41</v>
      </c>
      <c r="E3206" s="93" t="s">
        <v>65</v>
      </c>
      <c r="F3206" s="93">
        <v>9.66</v>
      </c>
      <c r="G3206" s="93">
        <v>0.93</v>
      </c>
      <c r="H3206" s="93">
        <v>122.77</v>
      </c>
      <c r="I3206" s="88">
        <f>VLOOKUP(D3206,'MHO-Analyse'!$C$2:$D$11,2,TRUE)</f>
        <v>205.2</v>
      </c>
      <c r="J3206" s="88">
        <f t="shared" si="50"/>
        <v>0.39899999999999997</v>
      </c>
    </row>
    <row r="3207" spans="1:10" x14ac:dyDescent="0.2">
      <c r="A3207" s="94">
        <v>3014354</v>
      </c>
      <c r="B3207" s="93" t="s">
        <v>3109</v>
      </c>
      <c r="C3207" s="144">
        <v>7</v>
      </c>
      <c r="D3207" s="93" t="s">
        <v>16</v>
      </c>
      <c r="E3207" s="93" t="s">
        <v>65</v>
      </c>
      <c r="F3207" s="93">
        <v>21.27</v>
      </c>
      <c r="G3207" s="93">
        <v>0.9</v>
      </c>
      <c r="H3207" s="93">
        <v>214.48</v>
      </c>
      <c r="I3207" s="88">
        <f>VLOOKUP(D3207,'MHO-Analyse'!$C$2:$D$11,2,TRUE)</f>
        <v>304</v>
      </c>
      <c r="J3207" s="88">
        <f t="shared" si="50"/>
        <v>0.59111111111111114</v>
      </c>
    </row>
    <row r="3208" spans="1:10" x14ac:dyDescent="0.2">
      <c r="A3208" s="94">
        <v>3014355</v>
      </c>
      <c r="B3208" s="93" t="s">
        <v>3110</v>
      </c>
      <c r="C3208" s="144">
        <v>7</v>
      </c>
      <c r="D3208" s="93" t="s">
        <v>16</v>
      </c>
      <c r="E3208" s="93" t="s">
        <v>65</v>
      </c>
      <c r="F3208" s="93">
        <v>29.72</v>
      </c>
      <c r="G3208" s="93">
        <v>0.9</v>
      </c>
      <c r="H3208" s="93">
        <v>214.48</v>
      </c>
      <c r="I3208" s="88">
        <f>VLOOKUP(D3208,'MHO-Analyse'!$C$2:$D$11,2,TRUE)</f>
        <v>304</v>
      </c>
      <c r="J3208" s="88">
        <f t="shared" si="50"/>
        <v>0.59111111111111114</v>
      </c>
    </row>
    <row r="3209" spans="1:10" x14ac:dyDescent="0.2">
      <c r="A3209" s="94">
        <v>3105879</v>
      </c>
      <c r="B3209" s="93" t="s">
        <v>3111</v>
      </c>
      <c r="C3209" s="144">
        <v>7</v>
      </c>
      <c r="D3209" s="93" t="s">
        <v>16</v>
      </c>
      <c r="E3209" s="93" t="s">
        <v>65</v>
      </c>
      <c r="F3209" s="93">
        <v>0.46</v>
      </c>
      <c r="G3209" s="93">
        <v>0.73</v>
      </c>
      <c r="H3209" s="93">
        <v>129.29</v>
      </c>
      <c r="I3209" s="88">
        <f>VLOOKUP(D3209,'MHO-Analyse'!$C$2:$D$11,2,TRUE)</f>
        <v>304</v>
      </c>
      <c r="J3209" s="88">
        <f t="shared" si="50"/>
        <v>0.59111111111111114</v>
      </c>
    </row>
    <row r="3210" spans="1:10" x14ac:dyDescent="0.2">
      <c r="A3210" s="94">
        <v>3222781</v>
      </c>
      <c r="B3210" s="93" t="s">
        <v>1327</v>
      </c>
      <c r="C3210" s="144">
        <v>7</v>
      </c>
      <c r="D3210" s="93" t="s">
        <v>41</v>
      </c>
      <c r="E3210" s="93" t="s">
        <v>65</v>
      </c>
      <c r="F3210" s="93">
        <v>117.1</v>
      </c>
      <c r="G3210" s="93">
        <v>4.07</v>
      </c>
      <c r="H3210" s="93">
        <v>892.37</v>
      </c>
      <c r="I3210" s="88">
        <f>VLOOKUP(D3210,'MHO-Analyse'!$C$2:$D$11,2,TRUE)</f>
        <v>205.2</v>
      </c>
      <c r="J3210" s="88">
        <f t="shared" si="50"/>
        <v>0.39899999999999997</v>
      </c>
    </row>
    <row r="3211" spans="1:10" x14ac:dyDescent="0.2">
      <c r="A3211" s="94">
        <v>3352421</v>
      </c>
      <c r="B3211" s="93" t="s">
        <v>2281</v>
      </c>
      <c r="C3211" s="144">
        <v>7</v>
      </c>
      <c r="D3211" s="93" t="s">
        <v>16</v>
      </c>
      <c r="E3211" s="93" t="s">
        <v>65</v>
      </c>
      <c r="F3211" s="93">
        <v>11.81</v>
      </c>
      <c r="G3211" s="93">
        <v>8</v>
      </c>
      <c r="H3211" s="93">
        <v>0</v>
      </c>
      <c r="I3211" s="88">
        <f>VLOOKUP(D3211,'MHO-Analyse'!$C$2:$D$11,2,TRUE)</f>
        <v>304</v>
      </c>
      <c r="J3211" s="88">
        <f t="shared" si="50"/>
        <v>0.59111111111111114</v>
      </c>
    </row>
    <row r="3212" spans="1:10" x14ac:dyDescent="0.2">
      <c r="A3212" s="94">
        <v>3419823</v>
      </c>
      <c r="B3212" s="93" t="s">
        <v>2730</v>
      </c>
      <c r="C3212" s="144">
        <v>7</v>
      </c>
      <c r="D3212" s="93" t="s">
        <v>16</v>
      </c>
      <c r="E3212" s="93" t="s">
        <v>65</v>
      </c>
      <c r="F3212" s="93">
        <v>10.119999999999999</v>
      </c>
      <c r="G3212" s="93">
        <v>8.5</v>
      </c>
      <c r="H3212" s="93">
        <v>0</v>
      </c>
      <c r="I3212" s="88">
        <f>VLOOKUP(D3212,'MHO-Analyse'!$C$2:$D$11,2,TRUE)</f>
        <v>304</v>
      </c>
      <c r="J3212" s="88">
        <f t="shared" si="50"/>
        <v>0.59111111111111114</v>
      </c>
    </row>
    <row r="3213" spans="1:10" x14ac:dyDescent="0.2">
      <c r="A3213" s="94">
        <v>3419848</v>
      </c>
      <c r="B3213" s="93" t="s">
        <v>3112</v>
      </c>
      <c r="C3213" s="144">
        <v>7</v>
      </c>
      <c r="D3213" s="93" t="s">
        <v>16</v>
      </c>
      <c r="E3213" s="93" t="s">
        <v>65</v>
      </c>
      <c r="F3213" s="93">
        <v>31.05</v>
      </c>
      <c r="G3213" s="93">
        <v>26.9</v>
      </c>
      <c r="H3213" s="93">
        <v>0</v>
      </c>
      <c r="I3213" s="88">
        <f>VLOOKUP(D3213,'MHO-Analyse'!$C$2:$D$11,2,TRUE)</f>
        <v>304</v>
      </c>
      <c r="J3213" s="88">
        <f t="shared" si="50"/>
        <v>0.59111111111111114</v>
      </c>
    </row>
    <row r="3214" spans="1:10" x14ac:dyDescent="0.2">
      <c r="A3214" s="94">
        <v>3532973</v>
      </c>
      <c r="B3214" s="93" t="s">
        <v>3113</v>
      </c>
      <c r="C3214" s="144">
        <v>7</v>
      </c>
      <c r="D3214" s="93" t="s">
        <v>41</v>
      </c>
      <c r="E3214" s="93" t="s">
        <v>65</v>
      </c>
      <c r="F3214" s="93">
        <v>0.09</v>
      </c>
      <c r="G3214" s="93">
        <v>0.05</v>
      </c>
      <c r="H3214" s="93">
        <v>4.93</v>
      </c>
      <c r="I3214" s="88">
        <f>VLOOKUP(D3214,'MHO-Analyse'!$C$2:$D$11,2,TRUE)</f>
        <v>205.2</v>
      </c>
      <c r="J3214" s="88">
        <f t="shared" si="50"/>
        <v>0.39899999999999997</v>
      </c>
    </row>
    <row r="3215" spans="1:10" x14ac:dyDescent="0.2">
      <c r="A3215" s="94">
        <v>4015734</v>
      </c>
      <c r="B3215" s="93" t="s">
        <v>3114</v>
      </c>
      <c r="C3215" s="144">
        <v>7</v>
      </c>
      <c r="D3215" s="93" t="s">
        <v>79</v>
      </c>
      <c r="E3215" s="93" t="s">
        <v>65</v>
      </c>
      <c r="F3215" s="93">
        <v>4.92</v>
      </c>
      <c r="G3215" s="93">
        <v>6.8</v>
      </c>
      <c r="H3215" s="93">
        <v>194.42</v>
      </c>
      <c r="I3215" s="88">
        <f>VLOOKUP(D3215,'MHO-Analyse'!$C$2:$D$11,2,TRUE)</f>
        <v>380</v>
      </c>
      <c r="J3215" s="88">
        <f t="shared" si="50"/>
        <v>0.73888888888888893</v>
      </c>
    </row>
    <row r="3216" spans="1:10" x14ac:dyDescent="0.2">
      <c r="A3216" s="94">
        <v>4200496</v>
      </c>
      <c r="B3216" s="93" t="s">
        <v>3115</v>
      </c>
      <c r="C3216" s="144">
        <v>7</v>
      </c>
      <c r="D3216" s="93" t="s">
        <v>20</v>
      </c>
      <c r="E3216" s="93" t="s">
        <v>65</v>
      </c>
      <c r="F3216" s="93">
        <v>76.44</v>
      </c>
      <c r="G3216" s="93">
        <v>6</v>
      </c>
      <c r="H3216" s="93">
        <v>3623.26</v>
      </c>
      <c r="I3216" s="88">
        <f>VLOOKUP(D3216,'MHO-Analyse'!$C$2:$D$11,2,TRUE)</f>
        <v>190</v>
      </c>
      <c r="J3216" s="88">
        <f t="shared" si="50"/>
        <v>0.36944444444444446</v>
      </c>
    </row>
    <row r="3217" spans="1:10" x14ac:dyDescent="0.2">
      <c r="A3217" s="94">
        <v>4200501</v>
      </c>
      <c r="B3217" s="93" t="s">
        <v>3116</v>
      </c>
      <c r="C3217" s="144">
        <v>7</v>
      </c>
      <c r="D3217" s="93" t="s">
        <v>20</v>
      </c>
      <c r="E3217" s="93" t="s">
        <v>59</v>
      </c>
      <c r="F3217" s="93">
        <v>76.44</v>
      </c>
      <c r="G3217" s="93">
        <v>8.9700000000000006</v>
      </c>
      <c r="H3217" s="93">
        <v>4318.34</v>
      </c>
      <c r="I3217" s="88">
        <f>VLOOKUP(D3217,'MHO-Analyse'!$C$2:$D$11,2,TRUE)</f>
        <v>190</v>
      </c>
      <c r="J3217" s="88">
        <f t="shared" si="50"/>
        <v>0.36944444444444446</v>
      </c>
    </row>
    <row r="3218" spans="1:10" x14ac:dyDescent="0.2">
      <c r="A3218" s="94">
        <v>4501648</v>
      </c>
      <c r="B3218" s="93" t="s">
        <v>3117</v>
      </c>
      <c r="C3218" s="144">
        <v>7</v>
      </c>
      <c r="D3218" s="93" t="s">
        <v>41</v>
      </c>
      <c r="E3218" s="93" t="s">
        <v>65</v>
      </c>
      <c r="F3218" s="93">
        <v>5.0199999999999996</v>
      </c>
      <c r="G3218" s="93">
        <v>2.1</v>
      </c>
      <c r="H3218" s="93">
        <v>657</v>
      </c>
      <c r="I3218" s="88">
        <f>VLOOKUP(D3218,'MHO-Analyse'!$C$2:$D$11,2,TRUE)</f>
        <v>205.2</v>
      </c>
      <c r="J3218" s="88">
        <f t="shared" si="50"/>
        <v>0.39899999999999997</v>
      </c>
    </row>
    <row r="3219" spans="1:10" x14ac:dyDescent="0.2">
      <c r="A3219" s="94">
        <v>5002066</v>
      </c>
      <c r="B3219" s="93" t="s">
        <v>3118</v>
      </c>
      <c r="C3219" s="144">
        <v>7</v>
      </c>
      <c r="D3219" s="93" t="s">
        <v>20</v>
      </c>
      <c r="E3219" s="93" t="s">
        <v>65</v>
      </c>
      <c r="F3219" s="93">
        <v>2.35</v>
      </c>
      <c r="G3219" s="93">
        <v>0.36</v>
      </c>
      <c r="H3219" s="93">
        <v>56.91</v>
      </c>
      <c r="I3219" s="88">
        <f>VLOOKUP(D3219,'MHO-Analyse'!$C$2:$D$11,2,TRUE)</f>
        <v>190</v>
      </c>
      <c r="J3219" s="88">
        <f t="shared" si="50"/>
        <v>0.36944444444444446</v>
      </c>
    </row>
    <row r="3220" spans="1:10" x14ac:dyDescent="0.2">
      <c r="A3220" s="94">
        <v>5002265</v>
      </c>
      <c r="B3220" s="93" t="s">
        <v>3119</v>
      </c>
      <c r="C3220" s="144">
        <v>7</v>
      </c>
      <c r="D3220" s="93" t="s">
        <v>20</v>
      </c>
      <c r="E3220" s="93" t="s">
        <v>65</v>
      </c>
      <c r="F3220" s="93">
        <v>0.28999999999999998</v>
      </c>
      <c r="G3220" s="93">
        <v>0.46</v>
      </c>
      <c r="H3220" s="93">
        <v>34.81</v>
      </c>
      <c r="I3220" s="88">
        <f>VLOOKUP(D3220,'MHO-Analyse'!$C$2:$D$11,2,TRUE)</f>
        <v>190</v>
      </c>
      <c r="J3220" s="88">
        <f t="shared" si="50"/>
        <v>0.36944444444444446</v>
      </c>
    </row>
    <row r="3221" spans="1:10" x14ac:dyDescent="0.2">
      <c r="A3221" s="94">
        <v>5021116</v>
      </c>
      <c r="B3221" s="93" t="s">
        <v>3120</v>
      </c>
      <c r="C3221" s="144">
        <v>7</v>
      </c>
      <c r="D3221" s="93" t="s">
        <v>79</v>
      </c>
      <c r="E3221" s="93" t="s">
        <v>65</v>
      </c>
      <c r="F3221" s="93">
        <v>0.8</v>
      </c>
      <c r="G3221" s="93">
        <v>0.32</v>
      </c>
      <c r="H3221" s="93">
        <v>74.510000000000005</v>
      </c>
      <c r="I3221" s="88">
        <f>VLOOKUP(D3221,'MHO-Analyse'!$C$2:$D$11,2,TRUE)</f>
        <v>380</v>
      </c>
      <c r="J3221" s="88">
        <f t="shared" si="50"/>
        <v>0.73888888888888893</v>
      </c>
    </row>
    <row r="3222" spans="1:10" x14ac:dyDescent="0.2">
      <c r="A3222" s="94">
        <v>5520918</v>
      </c>
      <c r="B3222" s="93" t="s">
        <v>3121</v>
      </c>
      <c r="C3222" s="144">
        <v>7</v>
      </c>
      <c r="D3222" s="93" t="s">
        <v>79</v>
      </c>
      <c r="E3222" s="93" t="s">
        <v>59</v>
      </c>
      <c r="F3222" s="93">
        <v>0</v>
      </c>
      <c r="G3222" s="93">
        <v>0</v>
      </c>
      <c r="H3222" s="93">
        <v>1738.86</v>
      </c>
      <c r="I3222" s="88">
        <f>VLOOKUP(D3222,'MHO-Analyse'!$C$2:$D$11,2,TRUE)</f>
        <v>380</v>
      </c>
      <c r="J3222" s="88">
        <f t="shared" si="50"/>
        <v>0.73888888888888893</v>
      </c>
    </row>
    <row r="3223" spans="1:10" x14ac:dyDescent="0.2">
      <c r="A3223" s="94">
        <v>5527942</v>
      </c>
      <c r="B3223" s="93" t="s">
        <v>3122</v>
      </c>
      <c r="C3223" s="144">
        <v>7</v>
      </c>
      <c r="D3223" s="93" t="s">
        <v>16</v>
      </c>
      <c r="E3223" s="93" t="s">
        <v>59</v>
      </c>
      <c r="F3223" s="93">
        <v>4.5</v>
      </c>
      <c r="G3223" s="93">
        <v>9.5</v>
      </c>
      <c r="H3223" s="93">
        <v>734.15</v>
      </c>
      <c r="I3223" s="88">
        <f>VLOOKUP(D3223,'MHO-Analyse'!$C$2:$D$11,2,TRUE)</f>
        <v>304</v>
      </c>
      <c r="J3223" s="88">
        <f t="shared" si="50"/>
        <v>0.59111111111111114</v>
      </c>
    </row>
    <row r="3224" spans="1:10" x14ac:dyDescent="0.2">
      <c r="A3224" s="94">
        <v>5527948</v>
      </c>
      <c r="B3224" s="93" t="s">
        <v>3123</v>
      </c>
      <c r="C3224" s="144">
        <v>7</v>
      </c>
      <c r="D3224" s="93" t="s">
        <v>9</v>
      </c>
      <c r="E3224" s="93" t="s">
        <v>32</v>
      </c>
      <c r="F3224" s="93">
        <v>84</v>
      </c>
      <c r="G3224" s="93">
        <v>43</v>
      </c>
      <c r="H3224" s="93">
        <v>5322.89</v>
      </c>
      <c r="I3224" s="88">
        <f>VLOOKUP(D3224,'MHO-Analyse'!$C$2:$D$11,2,TRUE)</f>
        <v>380</v>
      </c>
      <c r="J3224" s="88">
        <f t="shared" si="50"/>
        <v>0.73888888888888893</v>
      </c>
    </row>
    <row r="3225" spans="1:10" x14ac:dyDescent="0.2">
      <c r="A3225" s="94">
        <v>5528065</v>
      </c>
      <c r="B3225" s="93" t="s">
        <v>2570</v>
      </c>
      <c r="C3225" s="144">
        <v>7</v>
      </c>
      <c r="D3225" s="93" t="s">
        <v>79</v>
      </c>
      <c r="E3225" s="93" t="s">
        <v>65</v>
      </c>
      <c r="F3225" s="93">
        <v>9.1999999999999993</v>
      </c>
      <c r="G3225" s="93">
        <v>5.9</v>
      </c>
      <c r="H3225" s="93">
        <v>607.04</v>
      </c>
      <c r="I3225" s="88">
        <f>VLOOKUP(D3225,'MHO-Analyse'!$C$2:$D$11,2,TRUE)</f>
        <v>380</v>
      </c>
      <c r="J3225" s="88">
        <f t="shared" si="50"/>
        <v>0.73888888888888893</v>
      </c>
    </row>
    <row r="3226" spans="1:10" x14ac:dyDescent="0.2">
      <c r="A3226" s="94">
        <v>5528069</v>
      </c>
      <c r="B3226" s="93" t="s">
        <v>3124</v>
      </c>
      <c r="C3226" s="144">
        <v>7</v>
      </c>
      <c r="D3226" s="93" t="s">
        <v>79</v>
      </c>
      <c r="E3226" s="93" t="s">
        <v>65</v>
      </c>
      <c r="F3226" s="93">
        <v>7.5</v>
      </c>
      <c r="G3226" s="93">
        <v>15.5</v>
      </c>
      <c r="H3226" s="93">
        <v>2084.2600000000002</v>
      </c>
      <c r="I3226" s="88">
        <f>VLOOKUP(D3226,'MHO-Analyse'!$C$2:$D$11,2,TRUE)</f>
        <v>380</v>
      </c>
      <c r="J3226" s="88">
        <f t="shared" si="50"/>
        <v>0.73888888888888893</v>
      </c>
    </row>
    <row r="3227" spans="1:10" x14ac:dyDescent="0.2">
      <c r="A3227" s="94">
        <v>5567907</v>
      </c>
      <c r="B3227" s="93" t="s">
        <v>3125</v>
      </c>
      <c r="C3227" s="144">
        <v>7</v>
      </c>
      <c r="D3227" s="93" t="s">
        <v>79</v>
      </c>
      <c r="E3227" s="93" t="s">
        <v>59</v>
      </c>
      <c r="F3227" s="93">
        <v>19.399999999999999</v>
      </c>
      <c r="G3227" s="93">
        <v>16.5</v>
      </c>
      <c r="H3227" s="93">
        <v>2156.7600000000002</v>
      </c>
      <c r="I3227" s="88">
        <f>VLOOKUP(D3227,'MHO-Analyse'!$C$2:$D$11,2,TRUE)</f>
        <v>380</v>
      </c>
      <c r="J3227" s="88">
        <f t="shared" si="50"/>
        <v>0.73888888888888893</v>
      </c>
    </row>
    <row r="3228" spans="1:10" x14ac:dyDescent="0.2">
      <c r="A3228" s="94">
        <v>5598549</v>
      </c>
      <c r="B3228" s="93" t="s">
        <v>3126</v>
      </c>
      <c r="C3228" s="144">
        <v>7</v>
      </c>
      <c r="D3228" s="93" t="s">
        <v>79</v>
      </c>
      <c r="E3228" s="93" t="s">
        <v>59</v>
      </c>
      <c r="F3228" s="93">
        <v>12.22</v>
      </c>
      <c r="G3228" s="93">
        <v>12.4</v>
      </c>
      <c r="H3228" s="93">
        <v>2017.37</v>
      </c>
      <c r="I3228" s="88">
        <f>VLOOKUP(D3228,'MHO-Analyse'!$C$2:$D$11,2,TRUE)</f>
        <v>380</v>
      </c>
      <c r="J3228" s="88">
        <f t="shared" si="50"/>
        <v>0.73888888888888893</v>
      </c>
    </row>
    <row r="3229" spans="1:10" x14ac:dyDescent="0.2">
      <c r="A3229" s="94">
        <v>5598551</v>
      </c>
      <c r="B3229" s="93" t="s">
        <v>3127</v>
      </c>
      <c r="C3229" s="144">
        <v>7</v>
      </c>
      <c r="D3229" s="93" t="s">
        <v>79</v>
      </c>
      <c r="E3229" s="93" t="s">
        <v>59</v>
      </c>
      <c r="F3229" s="93">
        <v>19.36</v>
      </c>
      <c r="G3229" s="93">
        <v>16.75</v>
      </c>
      <c r="H3229" s="93">
        <v>2974.54</v>
      </c>
      <c r="I3229" s="88">
        <f>VLOOKUP(D3229,'MHO-Analyse'!$C$2:$D$11,2,TRUE)</f>
        <v>380</v>
      </c>
      <c r="J3229" s="88">
        <f t="shared" si="50"/>
        <v>0.73888888888888893</v>
      </c>
    </row>
    <row r="3230" spans="1:10" x14ac:dyDescent="0.2">
      <c r="A3230" s="94">
        <v>5600255</v>
      </c>
      <c r="B3230" s="93" t="s">
        <v>2167</v>
      </c>
      <c r="C3230" s="144">
        <v>7</v>
      </c>
      <c r="D3230" s="93" t="s">
        <v>79</v>
      </c>
      <c r="E3230" s="93" t="s">
        <v>59</v>
      </c>
      <c r="F3230" s="93">
        <v>7.8</v>
      </c>
      <c r="G3230" s="93">
        <v>13.75</v>
      </c>
      <c r="H3230" s="93">
        <v>1916.36</v>
      </c>
      <c r="I3230" s="88">
        <f>VLOOKUP(D3230,'MHO-Analyse'!$C$2:$D$11,2,TRUE)</f>
        <v>380</v>
      </c>
      <c r="J3230" s="88">
        <f t="shared" si="50"/>
        <v>0.73888888888888893</v>
      </c>
    </row>
    <row r="3231" spans="1:10" x14ac:dyDescent="0.2">
      <c r="A3231" s="94">
        <v>5600274</v>
      </c>
      <c r="B3231" s="93" t="s">
        <v>3128</v>
      </c>
      <c r="C3231" s="144">
        <v>7</v>
      </c>
      <c r="D3231" s="93" t="s">
        <v>79</v>
      </c>
      <c r="E3231" s="93" t="s">
        <v>65</v>
      </c>
      <c r="F3231" s="93">
        <v>1.02</v>
      </c>
      <c r="G3231" s="93">
        <v>1.1000000000000001</v>
      </c>
      <c r="H3231" s="93">
        <v>288.7</v>
      </c>
      <c r="I3231" s="88">
        <f>VLOOKUP(D3231,'MHO-Analyse'!$C$2:$D$11,2,TRUE)</f>
        <v>380</v>
      </c>
      <c r="J3231" s="88">
        <f t="shared" si="50"/>
        <v>0.73888888888888893</v>
      </c>
    </row>
    <row r="3232" spans="1:10" x14ac:dyDescent="0.2">
      <c r="A3232" s="94">
        <v>5600277</v>
      </c>
      <c r="B3232" s="93" t="s">
        <v>3129</v>
      </c>
      <c r="C3232" s="144">
        <v>7</v>
      </c>
      <c r="D3232" s="93" t="s">
        <v>79</v>
      </c>
      <c r="E3232" s="93" t="s">
        <v>65</v>
      </c>
      <c r="F3232" s="93">
        <v>3.3</v>
      </c>
      <c r="G3232" s="93">
        <v>3.88</v>
      </c>
      <c r="H3232" s="93">
        <v>864.35</v>
      </c>
      <c r="I3232" s="88">
        <f>VLOOKUP(D3232,'MHO-Analyse'!$C$2:$D$11,2,TRUE)</f>
        <v>380</v>
      </c>
      <c r="J3232" s="88">
        <f t="shared" si="50"/>
        <v>0.73888888888888893</v>
      </c>
    </row>
    <row r="3233" spans="1:10" x14ac:dyDescent="0.2">
      <c r="A3233" s="94">
        <v>5600286</v>
      </c>
      <c r="B3233" s="93" t="s">
        <v>3130</v>
      </c>
      <c r="C3233" s="144">
        <v>7</v>
      </c>
      <c r="D3233" s="93" t="s">
        <v>79</v>
      </c>
      <c r="E3233" s="93" t="s">
        <v>32</v>
      </c>
      <c r="F3233" s="93">
        <v>3.12</v>
      </c>
      <c r="G3233" s="93">
        <v>3.88</v>
      </c>
      <c r="H3233" s="93">
        <v>864.35</v>
      </c>
      <c r="I3233" s="88">
        <f>VLOOKUP(D3233,'MHO-Analyse'!$C$2:$D$11,2,TRUE)</f>
        <v>380</v>
      </c>
      <c r="J3233" s="88">
        <f t="shared" si="50"/>
        <v>0.73888888888888893</v>
      </c>
    </row>
    <row r="3234" spans="1:10" x14ac:dyDescent="0.2">
      <c r="A3234" s="94">
        <v>5705058</v>
      </c>
      <c r="B3234" s="93" t="s">
        <v>3131</v>
      </c>
      <c r="C3234" s="144">
        <v>7</v>
      </c>
      <c r="D3234" s="93" t="s">
        <v>79</v>
      </c>
      <c r="E3234" s="93" t="s">
        <v>65</v>
      </c>
      <c r="F3234" s="93">
        <v>16.489999999999998</v>
      </c>
      <c r="G3234" s="93">
        <v>13</v>
      </c>
      <c r="H3234" s="93">
        <v>714.25</v>
      </c>
      <c r="I3234" s="88">
        <f>VLOOKUP(D3234,'MHO-Analyse'!$C$2:$D$11,2,TRUE)</f>
        <v>380</v>
      </c>
      <c r="J3234" s="88">
        <f t="shared" si="50"/>
        <v>0.73888888888888893</v>
      </c>
    </row>
    <row r="3235" spans="1:10" x14ac:dyDescent="0.2">
      <c r="A3235" s="94">
        <v>5708018</v>
      </c>
      <c r="B3235" s="93" t="s">
        <v>3132</v>
      </c>
      <c r="C3235" s="144">
        <v>7</v>
      </c>
      <c r="D3235" s="93" t="s">
        <v>79</v>
      </c>
      <c r="E3235" s="93" t="s">
        <v>65</v>
      </c>
      <c r="F3235" s="93">
        <v>11.61</v>
      </c>
      <c r="G3235" s="93">
        <v>13</v>
      </c>
      <c r="H3235" s="93">
        <v>590.97</v>
      </c>
      <c r="I3235" s="88">
        <f>VLOOKUP(D3235,'MHO-Analyse'!$C$2:$D$11,2,TRUE)</f>
        <v>380</v>
      </c>
      <c r="J3235" s="88">
        <f t="shared" si="50"/>
        <v>0.73888888888888893</v>
      </c>
    </row>
    <row r="3236" spans="1:10" x14ac:dyDescent="0.2">
      <c r="A3236" s="94">
        <v>5708099</v>
      </c>
      <c r="B3236" s="93" t="s">
        <v>3133</v>
      </c>
      <c r="C3236" s="144">
        <v>7</v>
      </c>
      <c r="D3236" s="93" t="s">
        <v>79</v>
      </c>
      <c r="E3236" s="93" t="s">
        <v>65</v>
      </c>
      <c r="F3236" s="93">
        <v>0.83</v>
      </c>
      <c r="G3236" s="93">
        <v>1</v>
      </c>
      <c r="H3236" s="93">
        <v>529.29</v>
      </c>
      <c r="I3236" s="88">
        <f>VLOOKUP(D3236,'MHO-Analyse'!$C$2:$D$11,2,TRUE)</f>
        <v>380</v>
      </c>
      <c r="J3236" s="88">
        <f t="shared" si="50"/>
        <v>0.73888888888888893</v>
      </c>
    </row>
    <row r="3237" spans="1:10" x14ac:dyDescent="0.2">
      <c r="A3237" s="94">
        <v>5708189</v>
      </c>
      <c r="B3237" s="93" t="s">
        <v>3134</v>
      </c>
      <c r="C3237" s="144">
        <v>7</v>
      </c>
      <c r="D3237" s="93" t="s">
        <v>79</v>
      </c>
      <c r="E3237" s="93" t="s">
        <v>65</v>
      </c>
      <c r="F3237" s="93">
        <v>6.25</v>
      </c>
      <c r="G3237" s="93">
        <v>7</v>
      </c>
      <c r="H3237" s="93">
        <v>535.22</v>
      </c>
      <c r="I3237" s="88">
        <f>VLOOKUP(D3237,'MHO-Analyse'!$C$2:$D$11,2,TRUE)</f>
        <v>380</v>
      </c>
      <c r="J3237" s="88">
        <f t="shared" si="50"/>
        <v>0.73888888888888893</v>
      </c>
    </row>
    <row r="3238" spans="1:10" x14ac:dyDescent="0.2">
      <c r="A3238" s="94">
        <v>5801008</v>
      </c>
      <c r="B3238" s="93" t="s">
        <v>3135</v>
      </c>
      <c r="C3238" s="144">
        <v>7</v>
      </c>
      <c r="D3238" s="93" t="s">
        <v>79</v>
      </c>
      <c r="E3238" s="93" t="s">
        <v>65</v>
      </c>
      <c r="F3238" s="93">
        <v>1.24</v>
      </c>
      <c r="G3238" s="93">
        <v>2.11</v>
      </c>
      <c r="H3238" s="93">
        <v>817.03</v>
      </c>
      <c r="I3238" s="88">
        <f>VLOOKUP(D3238,'MHO-Analyse'!$C$2:$D$11,2,TRUE)</f>
        <v>380</v>
      </c>
      <c r="J3238" s="88">
        <f t="shared" si="50"/>
        <v>0.73888888888888893</v>
      </c>
    </row>
    <row r="3239" spans="1:10" x14ac:dyDescent="0.2">
      <c r="A3239" s="94">
        <v>5807007</v>
      </c>
      <c r="B3239" s="93" t="s">
        <v>3136</v>
      </c>
      <c r="C3239" s="144">
        <v>7</v>
      </c>
      <c r="D3239" s="93" t="s">
        <v>79</v>
      </c>
      <c r="E3239" s="93" t="s">
        <v>65</v>
      </c>
      <c r="F3239" s="93">
        <v>0.75</v>
      </c>
      <c r="G3239" s="93">
        <v>1.53</v>
      </c>
      <c r="H3239" s="93">
        <v>920.72</v>
      </c>
      <c r="I3239" s="88">
        <f>VLOOKUP(D3239,'MHO-Analyse'!$C$2:$D$11,2,TRUE)</f>
        <v>380</v>
      </c>
      <c r="J3239" s="88">
        <f t="shared" si="50"/>
        <v>0.73888888888888893</v>
      </c>
    </row>
    <row r="3240" spans="1:10" x14ac:dyDescent="0.2">
      <c r="A3240" s="94">
        <v>5807024</v>
      </c>
      <c r="B3240" s="93" t="s">
        <v>3137</v>
      </c>
      <c r="C3240" s="144">
        <v>7</v>
      </c>
      <c r="D3240" s="93" t="s">
        <v>79</v>
      </c>
      <c r="E3240" s="93" t="s">
        <v>65</v>
      </c>
      <c r="F3240" s="93">
        <v>10.18</v>
      </c>
      <c r="G3240" s="93">
        <v>18.940000000000001</v>
      </c>
      <c r="H3240" s="93">
        <v>2832.18</v>
      </c>
      <c r="I3240" s="88">
        <f>VLOOKUP(D3240,'MHO-Analyse'!$C$2:$D$11,2,TRUE)</f>
        <v>380</v>
      </c>
      <c r="J3240" s="88">
        <f t="shared" si="50"/>
        <v>0.73888888888888893</v>
      </c>
    </row>
    <row r="3241" spans="1:10" x14ac:dyDescent="0.2">
      <c r="A3241" s="94">
        <v>6000221</v>
      </c>
      <c r="B3241" s="93" t="s">
        <v>3138</v>
      </c>
      <c r="C3241" s="144">
        <v>7</v>
      </c>
      <c r="D3241" s="93" t="s">
        <v>20</v>
      </c>
      <c r="E3241" s="93" t="s">
        <v>65</v>
      </c>
      <c r="F3241" s="93">
        <v>135.43</v>
      </c>
      <c r="G3241" s="93">
        <v>21.2</v>
      </c>
      <c r="H3241" s="93">
        <v>1697.56</v>
      </c>
      <c r="I3241" s="88">
        <f>VLOOKUP(D3241,'MHO-Analyse'!$C$2:$D$11,2,TRUE)</f>
        <v>190</v>
      </c>
      <c r="J3241" s="88">
        <f t="shared" si="50"/>
        <v>0.36944444444444446</v>
      </c>
    </row>
    <row r="3242" spans="1:10" x14ac:dyDescent="0.2">
      <c r="A3242" s="94">
        <v>6040081</v>
      </c>
      <c r="B3242" s="93" t="s">
        <v>3139</v>
      </c>
      <c r="C3242" s="144">
        <v>7</v>
      </c>
      <c r="D3242" s="93" t="s">
        <v>20</v>
      </c>
      <c r="E3242" s="93" t="s">
        <v>65</v>
      </c>
      <c r="F3242" s="93">
        <v>67.02</v>
      </c>
      <c r="G3242" s="93">
        <v>16</v>
      </c>
      <c r="H3242" s="93">
        <v>1268.06</v>
      </c>
      <c r="I3242" s="88">
        <f>VLOOKUP(D3242,'MHO-Analyse'!$C$2:$D$11,2,TRUE)</f>
        <v>190</v>
      </c>
      <c r="J3242" s="88">
        <f t="shared" si="50"/>
        <v>0.36944444444444446</v>
      </c>
    </row>
    <row r="3243" spans="1:10" x14ac:dyDescent="0.2">
      <c r="A3243" s="94">
        <v>6196092</v>
      </c>
      <c r="B3243" s="93" t="s">
        <v>3140</v>
      </c>
      <c r="C3243" s="144">
        <v>7</v>
      </c>
      <c r="D3243" s="93" t="s">
        <v>20</v>
      </c>
      <c r="E3243" s="93" t="s">
        <v>65</v>
      </c>
      <c r="F3243" s="93">
        <v>32.72</v>
      </c>
      <c r="G3243" s="93">
        <v>13</v>
      </c>
      <c r="H3243" s="93">
        <v>855.5</v>
      </c>
      <c r="I3243" s="88">
        <f>VLOOKUP(D3243,'MHO-Analyse'!$C$2:$D$11,2,TRUE)</f>
        <v>190</v>
      </c>
      <c r="J3243" s="88">
        <f t="shared" si="50"/>
        <v>0.36944444444444446</v>
      </c>
    </row>
    <row r="3244" spans="1:10" x14ac:dyDescent="0.2">
      <c r="A3244" s="94">
        <v>6196102</v>
      </c>
      <c r="B3244" s="93" t="s">
        <v>3141</v>
      </c>
      <c r="C3244" s="144">
        <v>7</v>
      </c>
      <c r="D3244" s="93" t="s">
        <v>20</v>
      </c>
      <c r="E3244" s="93" t="s">
        <v>65</v>
      </c>
      <c r="F3244" s="93">
        <v>69.3</v>
      </c>
      <c r="G3244" s="93">
        <v>20</v>
      </c>
      <c r="H3244" s="93">
        <v>1314.31</v>
      </c>
      <c r="I3244" s="88">
        <f>VLOOKUP(D3244,'MHO-Analyse'!$C$2:$D$11,2,TRUE)</f>
        <v>190</v>
      </c>
      <c r="J3244" s="88">
        <f t="shared" si="50"/>
        <v>0.36944444444444446</v>
      </c>
    </row>
    <row r="3245" spans="1:10" x14ac:dyDescent="0.2">
      <c r="A3245" s="94">
        <v>8356171</v>
      </c>
      <c r="B3245" s="93" t="s">
        <v>3142</v>
      </c>
      <c r="C3245" s="144">
        <v>7</v>
      </c>
      <c r="D3245" s="93" t="s">
        <v>41</v>
      </c>
      <c r="E3245" s="93" t="s">
        <v>65</v>
      </c>
      <c r="F3245" s="93">
        <v>15</v>
      </c>
      <c r="G3245" s="93">
        <v>20</v>
      </c>
      <c r="H3245" s="93">
        <v>318.5</v>
      </c>
      <c r="I3245" s="88">
        <f>VLOOKUP(D3245,'MHO-Analyse'!$C$2:$D$11,2,TRUE)</f>
        <v>205.2</v>
      </c>
      <c r="J3245" s="88">
        <f t="shared" si="50"/>
        <v>0.39899999999999997</v>
      </c>
    </row>
    <row r="3246" spans="1:10" x14ac:dyDescent="0.2">
      <c r="A3246" s="94">
        <v>8364294</v>
      </c>
      <c r="B3246" s="93" t="s">
        <v>3143</v>
      </c>
      <c r="C3246" s="144">
        <v>7</v>
      </c>
      <c r="D3246" s="93" t="s">
        <v>20</v>
      </c>
      <c r="E3246" s="93" t="s">
        <v>65</v>
      </c>
      <c r="F3246" s="93">
        <v>0.36</v>
      </c>
      <c r="G3246" s="93">
        <v>0.12</v>
      </c>
      <c r="H3246" s="93">
        <v>17.66</v>
      </c>
      <c r="I3246" s="88">
        <f>VLOOKUP(D3246,'MHO-Analyse'!$C$2:$D$11,2,TRUE)</f>
        <v>190</v>
      </c>
      <c r="J3246" s="88">
        <f t="shared" si="50"/>
        <v>0.36944444444444446</v>
      </c>
    </row>
    <row r="3247" spans="1:10" x14ac:dyDescent="0.2">
      <c r="A3247" s="94">
        <v>8400031</v>
      </c>
      <c r="B3247" s="93" t="s">
        <v>3144</v>
      </c>
      <c r="C3247" s="144">
        <v>7</v>
      </c>
      <c r="D3247" s="93" t="s">
        <v>16</v>
      </c>
      <c r="E3247" s="93" t="s">
        <v>65</v>
      </c>
      <c r="F3247" s="93">
        <v>3.88</v>
      </c>
      <c r="G3247" s="93">
        <v>2.1</v>
      </c>
      <c r="H3247" s="93">
        <v>358.54</v>
      </c>
      <c r="I3247" s="88">
        <f>VLOOKUP(D3247,'MHO-Analyse'!$C$2:$D$11,2,TRUE)</f>
        <v>304</v>
      </c>
      <c r="J3247" s="88">
        <f t="shared" si="50"/>
        <v>0.59111111111111114</v>
      </c>
    </row>
    <row r="3248" spans="1:10" x14ac:dyDescent="0.2">
      <c r="A3248" s="94">
        <v>8400032</v>
      </c>
      <c r="B3248" s="93" t="s">
        <v>3144</v>
      </c>
      <c r="C3248" s="144">
        <v>7</v>
      </c>
      <c r="D3248" s="93" t="s">
        <v>20</v>
      </c>
      <c r="E3248" s="93" t="s">
        <v>65</v>
      </c>
      <c r="F3248" s="93">
        <v>6.36</v>
      </c>
      <c r="G3248" s="93">
        <v>3.1</v>
      </c>
      <c r="H3248" s="93">
        <v>412.32</v>
      </c>
      <c r="I3248" s="88">
        <f>VLOOKUP(D3248,'MHO-Analyse'!$C$2:$D$11,2,TRUE)</f>
        <v>190</v>
      </c>
      <c r="J3248" s="88">
        <f t="shared" si="50"/>
        <v>0.36944444444444446</v>
      </c>
    </row>
    <row r="3249" spans="1:10" x14ac:dyDescent="0.2">
      <c r="A3249" s="94">
        <v>8400083</v>
      </c>
      <c r="B3249" s="93" t="s">
        <v>3145</v>
      </c>
      <c r="C3249" s="144">
        <v>7</v>
      </c>
      <c r="D3249" s="93" t="s">
        <v>16</v>
      </c>
      <c r="E3249" s="93" t="s">
        <v>65</v>
      </c>
      <c r="F3249" s="93">
        <v>3</v>
      </c>
      <c r="G3249" s="93">
        <v>0.5</v>
      </c>
      <c r="H3249" s="93">
        <v>200.18</v>
      </c>
      <c r="I3249" s="88">
        <f>VLOOKUP(D3249,'MHO-Analyse'!$C$2:$D$11,2,TRUE)</f>
        <v>304</v>
      </c>
      <c r="J3249" s="88">
        <f t="shared" si="50"/>
        <v>0.59111111111111114</v>
      </c>
    </row>
    <row r="3250" spans="1:10" x14ac:dyDescent="0.2">
      <c r="A3250" s="94">
        <v>8411552</v>
      </c>
      <c r="B3250" s="93" t="s">
        <v>3146</v>
      </c>
      <c r="C3250" s="144">
        <v>7</v>
      </c>
      <c r="D3250" s="93" t="s">
        <v>16</v>
      </c>
      <c r="E3250" s="93" t="s">
        <v>65</v>
      </c>
      <c r="F3250" s="93">
        <v>5.71</v>
      </c>
      <c r="G3250" s="93">
        <v>6.8</v>
      </c>
      <c r="H3250" s="93">
        <v>2685.05</v>
      </c>
      <c r="I3250" s="88">
        <f>VLOOKUP(D3250,'MHO-Analyse'!$C$2:$D$11,2,TRUE)</f>
        <v>304</v>
      </c>
      <c r="J3250" s="88">
        <f t="shared" si="50"/>
        <v>0.59111111111111114</v>
      </c>
    </row>
    <row r="3251" spans="1:10" x14ac:dyDescent="0.2">
      <c r="A3251" s="94">
        <v>8411574</v>
      </c>
      <c r="B3251" s="93" t="s">
        <v>3147</v>
      </c>
      <c r="C3251" s="144">
        <v>7</v>
      </c>
      <c r="D3251" s="93" t="s">
        <v>16</v>
      </c>
      <c r="E3251" s="93" t="s">
        <v>59</v>
      </c>
      <c r="F3251" s="93">
        <v>27.69</v>
      </c>
      <c r="G3251" s="93">
        <v>36.799999999999997</v>
      </c>
      <c r="H3251" s="93">
        <v>10595.7</v>
      </c>
      <c r="I3251" s="88">
        <f>VLOOKUP(D3251,'MHO-Analyse'!$C$2:$D$11,2,TRUE)</f>
        <v>304</v>
      </c>
      <c r="J3251" s="88">
        <f t="shared" si="50"/>
        <v>0.59111111111111114</v>
      </c>
    </row>
    <row r="3252" spans="1:10" x14ac:dyDescent="0.2">
      <c r="A3252" s="94">
        <v>8411634</v>
      </c>
      <c r="B3252" s="93" t="s">
        <v>3148</v>
      </c>
      <c r="C3252" s="144">
        <v>7</v>
      </c>
      <c r="D3252" s="93" t="s">
        <v>79</v>
      </c>
      <c r="E3252" s="93" t="s">
        <v>65</v>
      </c>
      <c r="F3252" s="93">
        <v>95.4</v>
      </c>
      <c r="G3252" s="93">
        <v>4.0999999999999996</v>
      </c>
      <c r="H3252" s="93">
        <v>2018.77</v>
      </c>
      <c r="I3252" s="88">
        <f>VLOOKUP(D3252,'MHO-Analyse'!$C$2:$D$11,2,TRUE)</f>
        <v>380</v>
      </c>
      <c r="J3252" s="88">
        <f t="shared" si="50"/>
        <v>0.73888888888888893</v>
      </c>
    </row>
    <row r="3253" spans="1:10" x14ac:dyDescent="0.2">
      <c r="A3253" s="94">
        <v>8541347</v>
      </c>
      <c r="B3253" s="93" t="s">
        <v>3149</v>
      </c>
      <c r="C3253" s="144">
        <v>7</v>
      </c>
      <c r="D3253" s="93" t="s">
        <v>79</v>
      </c>
      <c r="E3253" s="93" t="s">
        <v>65</v>
      </c>
      <c r="F3253" s="93">
        <v>6.23</v>
      </c>
      <c r="G3253" s="93">
        <v>9.5</v>
      </c>
      <c r="H3253" s="93">
        <v>1450.88</v>
      </c>
      <c r="I3253" s="88">
        <f>VLOOKUP(D3253,'MHO-Analyse'!$C$2:$D$11,2,TRUE)</f>
        <v>380</v>
      </c>
      <c r="J3253" s="88">
        <f t="shared" si="50"/>
        <v>0.73888888888888893</v>
      </c>
    </row>
    <row r="3254" spans="1:10" x14ac:dyDescent="0.2">
      <c r="A3254" s="94">
        <v>8541348</v>
      </c>
      <c r="B3254" s="93" t="s">
        <v>3150</v>
      </c>
      <c r="C3254" s="144">
        <v>7</v>
      </c>
      <c r="D3254" s="93" t="s">
        <v>16</v>
      </c>
      <c r="E3254" s="93" t="s">
        <v>59</v>
      </c>
      <c r="F3254" s="93">
        <v>8.3800000000000008</v>
      </c>
      <c r="G3254" s="93">
        <v>11.5</v>
      </c>
      <c r="H3254" s="93">
        <v>1569.23</v>
      </c>
      <c r="I3254" s="88">
        <f>VLOOKUP(D3254,'MHO-Analyse'!$C$2:$D$11,2,TRUE)</f>
        <v>304</v>
      </c>
      <c r="J3254" s="88">
        <f t="shared" si="50"/>
        <v>0.59111111111111114</v>
      </c>
    </row>
    <row r="3255" spans="1:10" x14ac:dyDescent="0.2">
      <c r="A3255" s="94">
        <v>8604363</v>
      </c>
      <c r="B3255" s="93" t="s">
        <v>3151</v>
      </c>
      <c r="C3255" s="144">
        <v>7</v>
      </c>
      <c r="D3255" s="93" t="s">
        <v>16</v>
      </c>
      <c r="E3255" s="93" t="s">
        <v>65</v>
      </c>
      <c r="F3255" s="93">
        <v>0</v>
      </c>
      <c r="G3255" s="93">
        <v>0</v>
      </c>
      <c r="H3255" s="93">
        <v>680.08</v>
      </c>
      <c r="I3255" s="88">
        <f>VLOOKUP(D3255,'MHO-Analyse'!$C$2:$D$11,2,TRUE)</f>
        <v>304</v>
      </c>
      <c r="J3255" s="88">
        <f t="shared" si="50"/>
        <v>0.59111111111111114</v>
      </c>
    </row>
    <row r="3256" spans="1:10" x14ac:dyDescent="0.2">
      <c r="A3256" s="94">
        <v>9040652</v>
      </c>
      <c r="B3256" s="93" t="s">
        <v>3152</v>
      </c>
      <c r="C3256" s="144">
        <v>7</v>
      </c>
      <c r="D3256" s="93" t="s">
        <v>16</v>
      </c>
      <c r="E3256" s="93" t="s">
        <v>65</v>
      </c>
      <c r="F3256" s="93">
        <v>14.52</v>
      </c>
      <c r="G3256" s="93">
        <v>12.7</v>
      </c>
      <c r="H3256" s="93">
        <v>5821.28</v>
      </c>
      <c r="I3256" s="88">
        <f>VLOOKUP(D3256,'MHO-Analyse'!$C$2:$D$11,2,TRUE)</f>
        <v>304</v>
      </c>
      <c r="J3256" s="88">
        <f t="shared" si="50"/>
        <v>0.59111111111111114</v>
      </c>
    </row>
    <row r="3257" spans="1:10" x14ac:dyDescent="0.2">
      <c r="A3257" s="94">
        <v>9201964</v>
      </c>
      <c r="B3257" s="93" t="s">
        <v>3153</v>
      </c>
      <c r="C3257" s="144">
        <v>7</v>
      </c>
      <c r="D3257" s="93" t="s">
        <v>16</v>
      </c>
      <c r="E3257" s="93" t="s">
        <v>65</v>
      </c>
      <c r="F3257" s="93">
        <v>12.8</v>
      </c>
      <c r="G3257" s="93">
        <v>9.4</v>
      </c>
      <c r="H3257" s="93">
        <v>1038.07</v>
      </c>
      <c r="I3257" s="88">
        <f>VLOOKUP(D3257,'MHO-Analyse'!$C$2:$D$11,2,TRUE)</f>
        <v>304</v>
      </c>
      <c r="J3257" s="88">
        <f t="shared" si="50"/>
        <v>0.59111111111111114</v>
      </c>
    </row>
    <row r="3258" spans="1:10" x14ac:dyDescent="0.2">
      <c r="A3258" s="94">
        <v>9215934</v>
      </c>
      <c r="B3258" s="93" t="s">
        <v>3154</v>
      </c>
      <c r="C3258" s="144">
        <v>7</v>
      </c>
      <c r="D3258" s="93" t="s">
        <v>20</v>
      </c>
      <c r="E3258" s="93" t="s">
        <v>65</v>
      </c>
      <c r="F3258" s="93">
        <v>40.340000000000003</v>
      </c>
      <c r="G3258" s="93">
        <v>2.78</v>
      </c>
      <c r="H3258" s="93">
        <v>355.21</v>
      </c>
      <c r="I3258" s="88">
        <f>VLOOKUP(D3258,'MHO-Analyse'!$C$2:$D$11,2,TRUE)</f>
        <v>190</v>
      </c>
      <c r="J3258" s="88">
        <f t="shared" si="50"/>
        <v>0.36944444444444446</v>
      </c>
    </row>
    <row r="3259" spans="1:10" x14ac:dyDescent="0.2">
      <c r="A3259" s="94">
        <v>9253281</v>
      </c>
      <c r="B3259" s="93" t="s">
        <v>3155</v>
      </c>
      <c r="C3259" s="144">
        <v>7</v>
      </c>
      <c r="D3259" s="93" t="s">
        <v>12</v>
      </c>
      <c r="E3259" s="93" t="s">
        <v>65</v>
      </c>
      <c r="F3259" s="93">
        <v>1.65</v>
      </c>
      <c r="G3259" s="93">
        <v>12.82</v>
      </c>
      <c r="H3259" s="93">
        <v>769.66</v>
      </c>
      <c r="I3259" s="88">
        <f>VLOOKUP(D3259,'MHO-Analyse'!$C$2:$D$11,2,TRUE)</f>
        <v>254.6</v>
      </c>
      <c r="J3259" s="88">
        <f t="shared" si="50"/>
        <v>0.49505555555555558</v>
      </c>
    </row>
    <row r="3260" spans="1:10" x14ac:dyDescent="0.2">
      <c r="A3260" s="94">
        <v>9254979</v>
      </c>
      <c r="B3260" s="93" t="s">
        <v>3156</v>
      </c>
      <c r="C3260" s="144">
        <v>7</v>
      </c>
      <c r="D3260" s="93" t="s">
        <v>12</v>
      </c>
      <c r="E3260" s="93" t="s">
        <v>59</v>
      </c>
      <c r="F3260" s="93">
        <v>3.2</v>
      </c>
      <c r="G3260" s="93">
        <v>7.33</v>
      </c>
      <c r="H3260" s="93">
        <v>521.91</v>
      </c>
      <c r="I3260" s="88">
        <f>VLOOKUP(D3260,'MHO-Analyse'!$C$2:$D$11,2,TRUE)</f>
        <v>254.6</v>
      </c>
      <c r="J3260" s="88">
        <f t="shared" si="50"/>
        <v>0.49505555555555558</v>
      </c>
    </row>
    <row r="3261" spans="1:10" x14ac:dyDescent="0.2">
      <c r="A3261" s="94">
        <v>9318497</v>
      </c>
      <c r="B3261" s="93" t="s">
        <v>3157</v>
      </c>
      <c r="C3261" s="144">
        <v>7</v>
      </c>
      <c r="D3261" s="93" t="s">
        <v>16</v>
      </c>
      <c r="E3261" s="93" t="s">
        <v>65</v>
      </c>
      <c r="F3261" s="93">
        <v>7</v>
      </c>
      <c r="G3261" s="93">
        <v>0.2</v>
      </c>
      <c r="H3261" s="93">
        <v>64.099999999999994</v>
      </c>
      <c r="I3261" s="88">
        <f>VLOOKUP(D3261,'MHO-Analyse'!$C$2:$D$11,2,TRUE)</f>
        <v>304</v>
      </c>
      <c r="J3261" s="88">
        <f t="shared" si="50"/>
        <v>0.59111111111111114</v>
      </c>
    </row>
    <row r="3262" spans="1:10" x14ac:dyDescent="0.2">
      <c r="A3262" s="94">
        <v>9723023</v>
      </c>
      <c r="B3262" s="93" t="s">
        <v>3158</v>
      </c>
      <c r="C3262" s="144">
        <v>7</v>
      </c>
      <c r="D3262" s="93" t="s">
        <v>16</v>
      </c>
      <c r="E3262" s="93" t="s">
        <v>65</v>
      </c>
      <c r="F3262" s="93">
        <v>50</v>
      </c>
      <c r="G3262" s="93">
        <v>7</v>
      </c>
      <c r="H3262" s="93">
        <v>419.83</v>
      </c>
      <c r="I3262" s="88">
        <f>VLOOKUP(D3262,'MHO-Analyse'!$C$2:$D$11,2,TRUE)</f>
        <v>304</v>
      </c>
      <c r="J3262" s="88">
        <f t="shared" si="50"/>
        <v>0.59111111111111114</v>
      </c>
    </row>
    <row r="3263" spans="1:10" x14ac:dyDescent="0.2">
      <c r="A3263" s="94">
        <v>9723049</v>
      </c>
      <c r="B3263" s="93" t="s">
        <v>3159</v>
      </c>
      <c r="C3263" s="144">
        <v>7</v>
      </c>
      <c r="D3263" s="93" t="s">
        <v>16</v>
      </c>
      <c r="E3263" s="93" t="s">
        <v>65</v>
      </c>
      <c r="F3263" s="93">
        <v>618</v>
      </c>
      <c r="G3263" s="93">
        <v>18</v>
      </c>
      <c r="H3263" s="93">
        <v>971.74</v>
      </c>
      <c r="I3263" s="88">
        <f>VLOOKUP(D3263,'MHO-Analyse'!$C$2:$D$11,2,TRUE)</f>
        <v>304</v>
      </c>
      <c r="J3263" s="88">
        <f t="shared" si="50"/>
        <v>0.59111111111111114</v>
      </c>
    </row>
    <row r="3264" spans="1:10" x14ac:dyDescent="0.2">
      <c r="A3264" s="94">
        <v>9808101</v>
      </c>
      <c r="B3264" s="93" t="s">
        <v>3160</v>
      </c>
      <c r="C3264" s="144">
        <v>7</v>
      </c>
      <c r="D3264" s="93" t="s">
        <v>79</v>
      </c>
      <c r="E3264" s="93" t="s">
        <v>65</v>
      </c>
      <c r="F3264" s="93">
        <v>41.6</v>
      </c>
      <c r="G3264" s="93">
        <v>5.9</v>
      </c>
      <c r="H3264" s="93">
        <v>912.46</v>
      </c>
      <c r="I3264" s="88">
        <f>VLOOKUP(D3264,'MHO-Analyse'!$C$2:$D$11,2,TRUE)</f>
        <v>380</v>
      </c>
      <c r="J3264" s="88">
        <f t="shared" si="50"/>
        <v>0.73888888888888893</v>
      </c>
    </row>
    <row r="3265" spans="1:10" x14ac:dyDescent="0.2">
      <c r="A3265" s="94">
        <v>1010134</v>
      </c>
      <c r="B3265" s="93" t="s">
        <v>3161</v>
      </c>
      <c r="C3265" s="144">
        <v>6</v>
      </c>
      <c r="D3265" s="93" t="s">
        <v>79</v>
      </c>
      <c r="E3265" s="93" t="s">
        <v>65</v>
      </c>
      <c r="F3265" s="93">
        <v>1.81</v>
      </c>
      <c r="G3265" s="93">
        <v>1</v>
      </c>
      <c r="H3265" s="93">
        <v>59.8</v>
      </c>
      <c r="I3265" s="88">
        <f>VLOOKUP(D3265,'MHO-Analyse'!$C$2:$D$11,2,TRUE)</f>
        <v>380</v>
      </c>
      <c r="J3265" s="88">
        <f t="shared" si="50"/>
        <v>0.6333333333333333</v>
      </c>
    </row>
    <row r="3266" spans="1:10" x14ac:dyDescent="0.2">
      <c r="A3266" s="94">
        <v>1150422</v>
      </c>
      <c r="B3266" s="93" t="s">
        <v>1532</v>
      </c>
      <c r="C3266" s="144">
        <v>6</v>
      </c>
      <c r="D3266" s="93" t="s">
        <v>16</v>
      </c>
      <c r="E3266" s="93" t="s">
        <v>65</v>
      </c>
      <c r="F3266" s="93">
        <v>34.43</v>
      </c>
      <c r="G3266" s="93">
        <v>26.14</v>
      </c>
      <c r="H3266" s="93">
        <v>469.36</v>
      </c>
      <c r="I3266" s="88">
        <f>VLOOKUP(D3266,'MHO-Analyse'!$C$2:$D$11,2,TRUE)</f>
        <v>304</v>
      </c>
      <c r="J3266" s="88">
        <f t="shared" ref="J3266:J3329" si="51">(C3266*I3266)/3600</f>
        <v>0.50666666666666671</v>
      </c>
    </row>
    <row r="3267" spans="1:10" x14ac:dyDescent="0.2">
      <c r="A3267" s="94">
        <v>1152499</v>
      </c>
      <c r="B3267" s="93" t="s">
        <v>722</v>
      </c>
      <c r="C3267" s="144">
        <v>6</v>
      </c>
      <c r="D3267" s="93" t="s">
        <v>16</v>
      </c>
      <c r="E3267" s="93" t="s">
        <v>65</v>
      </c>
      <c r="F3267" s="93">
        <v>28.88</v>
      </c>
      <c r="G3267" s="93">
        <v>25.8</v>
      </c>
      <c r="H3267" s="93">
        <v>538</v>
      </c>
      <c r="I3267" s="88">
        <f>VLOOKUP(D3267,'MHO-Analyse'!$C$2:$D$11,2,TRUE)</f>
        <v>304</v>
      </c>
      <c r="J3267" s="88">
        <f t="shared" si="51"/>
        <v>0.50666666666666671</v>
      </c>
    </row>
    <row r="3268" spans="1:10" x14ac:dyDescent="0.2">
      <c r="A3268" s="94">
        <v>1210023</v>
      </c>
      <c r="B3268" s="93" t="s">
        <v>3162</v>
      </c>
      <c r="C3268" s="144">
        <v>6</v>
      </c>
      <c r="D3268" s="93" t="s">
        <v>79</v>
      </c>
      <c r="E3268" s="93" t="s">
        <v>65</v>
      </c>
      <c r="F3268" s="93">
        <v>0.83</v>
      </c>
      <c r="G3268" s="93">
        <v>1.62</v>
      </c>
      <c r="H3268" s="93">
        <v>171.85</v>
      </c>
      <c r="I3268" s="88">
        <f>VLOOKUP(D3268,'MHO-Analyse'!$C$2:$D$11,2,TRUE)</f>
        <v>380</v>
      </c>
      <c r="J3268" s="88">
        <f t="shared" si="51"/>
        <v>0.6333333333333333</v>
      </c>
    </row>
    <row r="3269" spans="1:10" x14ac:dyDescent="0.2">
      <c r="A3269" s="94">
        <v>1212777</v>
      </c>
      <c r="B3269" s="93" t="s">
        <v>3163</v>
      </c>
      <c r="C3269" s="144">
        <v>6</v>
      </c>
      <c r="D3269" s="93" t="s">
        <v>79</v>
      </c>
      <c r="E3269" s="93" t="s">
        <v>65</v>
      </c>
      <c r="F3269" s="93">
        <v>41.04</v>
      </c>
      <c r="G3269" s="93">
        <v>23.06</v>
      </c>
      <c r="H3269" s="93">
        <v>618.78</v>
      </c>
      <c r="I3269" s="88">
        <f>VLOOKUP(D3269,'MHO-Analyse'!$C$2:$D$11,2,TRUE)</f>
        <v>380</v>
      </c>
      <c r="J3269" s="88">
        <f t="shared" si="51"/>
        <v>0.6333333333333333</v>
      </c>
    </row>
    <row r="3270" spans="1:10" x14ac:dyDescent="0.2">
      <c r="A3270" s="94">
        <v>1214355</v>
      </c>
      <c r="B3270" s="93" t="s">
        <v>3164</v>
      </c>
      <c r="C3270" s="144">
        <v>6</v>
      </c>
      <c r="D3270" s="93" t="s">
        <v>79</v>
      </c>
      <c r="E3270" s="93" t="s">
        <v>65</v>
      </c>
      <c r="F3270" s="93">
        <v>1.86</v>
      </c>
      <c r="G3270" s="93">
        <v>1.54</v>
      </c>
      <c r="H3270" s="93">
        <v>172.07</v>
      </c>
      <c r="I3270" s="88">
        <f>VLOOKUP(D3270,'MHO-Analyse'!$C$2:$D$11,2,TRUE)</f>
        <v>380</v>
      </c>
      <c r="J3270" s="88">
        <f t="shared" si="51"/>
        <v>0.6333333333333333</v>
      </c>
    </row>
    <row r="3271" spans="1:10" x14ac:dyDescent="0.2">
      <c r="A3271" s="94">
        <v>1214749</v>
      </c>
      <c r="B3271" s="93" t="s">
        <v>3165</v>
      </c>
      <c r="C3271" s="144">
        <v>6</v>
      </c>
      <c r="D3271" s="93" t="s">
        <v>79</v>
      </c>
      <c r="E3271" s="93" t="s">
        <v>65</v>
      </c>
      <c r="F3271" s="93">
        <v>10.34</v>
      </c>
      <c r="G3271" s="93">
        <v>7.1</v>
      </c>
      <c r="H3271" s="93">
        <v>465.4</v>
      </c>
      <c r="I3271" s="88">
        <f>VLOOKUP(D3271,'MHO-Analyse'!$C$2:$D$11,2,TRUE)</f>
        <v>380</v>
      </c>
      <c r="J3271" s="88">
        <f t="shared" si="51"/>
        <v>0.6333333333333333</v>
      </c>
    </row>
    <row r="3272" spans="1:10" x14ac:dyDescent="0.2">
      <c r="A3272" s="94">
        <v>1252094</v>
      </c>
      <c r="B3272" s="93" t="s">
        <v>3166</v>
      </c>
      <c r="C3272" s="144">
        <v>6</v>
      </c>
      <c r="D3272" s="93" t="s">
        <v>79</v>
      </c>
      <c r="E3272" s="93" t="s">
        <v>65</v>
      </c>
      <c r="F3272" s="93">
        <v>1.73</v>
      </c>
      <c r="G3272" s="93">
        <v>3.52</v>
      </c>
      <c r="H3272" s="93">
        <v>66.44</v>
      </c>
      <c r="I3272" s="88">
        <f>VLOOKUP(D3272,'MHO-Analyse'!$C$2:$D$11,2,TRUE)</f>
        <v>380</v>
      </c>
      <c r="J3272" s="88">
        <f t="shared" si="51"/>
        <v>0.6333333333333333</v>
      </c>
    </row>
    <row r="3273" spans="1:10" x14ac:dyDescent="0.2">
      <c r="A3273" s="94">
        <v>1253059</v>
      </c>
      <c r="B3273" s="93" t="s">
        <v>3167</v>
      </c>
      <c r="C3273" s="144">
        <v>6</v>
      </c>
      <c r="D3273" s="93" t="s">
        <v>16</v>
      </c>
      <c r="E3273" s="93" t="s">
        <v>65</v>
      </c>
      <c r="F3273" s="93">
        <v>33.729999999999997</v>
      </c>
      <c r="G3273" s="93">
        <v>61.7</v>
      </c>
      <c r="H3273" s="93">
        <v>1331.89</v>
      </c>
      <c r="I3273" s="88">
        <f>VLOOKUP(D3273,'MHO-Analyse'!$C$2:$D$11,2,TRUE)</f>
        <v>304</v>
      </c>
      <c r="J3273" s="88">
        <f t="shared" si="51"/>
        <v>0.50666666666666671</v>
      </c>
    </row>
    <row r="3274" spans="1:10" x14ac:dyDescent="0.2">
      <c r="A3274" s="94">
        <v>2071749</v>
      </c>
      <c r="B3274" s="93" t="s">
        <v>3168</v>
      </c>
      <c r="C3274" s="144">
        <v>6</v>
      </c>
      <c r="D3274" s="93" t="s">
        <v>79</v>
      </c>
      <c r="E3274" s="93" t="s">
        <v>65</v>
      </c>
      <c r="F3274" s="93">
        <v>2.97</v>
      </c>
      <c r="G3274" s="93">
        <v>5.26</v>
      </c>
      <c r="H3274" s="93">
        <v>1299.54</v>
      </c>
      <c r="I3274" s="88">
        <f>VLOOKUP(D3274,'MHO-Analyse'!$C$2:$D$11,2,TRUE)</f>
        <v>380</v>
      </c>
      <c r="J3274" s="88">
        <f t="shared" si="51"/>
        <v>0.6333333333333333</v>
      </c>
    </row>
    <row r="3275" spans="1:10" x14ac:dyDescent="0.2">
      <c r="A3275" s="94">
        <v>2104067</v>
      </c>
      <c r="B3275" s="93" t="s">
        <v>3169</v>
      </c>
      <c r="C3275" s="144">
        <v>6</v>
      </c>
      <c r="D3275" s="93" t="s">
        <v>16</v>
      </c>
      <c r="E3275" s="93" t="s">
        <v>65</v>
      </c>
      <c r="F3275" s="93">
        <v>24.57</v>
      </c>
      <c r="G3275" s="93">
        <v>16.8</v>
      </c>
      <c r="H3275" s="93">
        <v>2308.23</v>
      </c>
      <c r="I3275" s="88">
        <f>VLOOKUP(D3275,'MHO-Analyse'!$C$2:$D$11,2,TRUE)</f>
        <v>304</v>
      </c>
      <c r="J3275" s="88">
        <f t="shared" si="51"/>
        <v>0.50666666666666671</v>
      </c>
    </row>
    <row r="3276" spans="1:10" x14ac:dyDescent="0.2">
      <c r="A3276" s="94">
        <v>2104111</v>
      </c>
      <c r="B3276" s="93" t="s">
        <v>2400</v>
      </c>
      <c r="C3276" s="144">
        <v>6</v>
      </c>
      <c r="D3276" s="93" t="s">
        <v>16</v>
      </c>
      <c r="E3276" s="93" t="s">
        <v>65</v>
      </c>
      <c r="F3276" s="93">
        <v>32.270000000000003</v>
      </c>
      <c r="G3276" s="93">
        <v>23.4</v>
      </c>
      <c r="H3276" s="93">
        <v>4894.93</v>
      </c>
      <c r="I3276" s="88">
        <f>VLOOKUP(D3276,'MHO-Analyse'!$C$2:$D$11,2,TRUE)</f>
        <v>304</v>
      </c>
      <c r="J3276" s="88">
        <f t="shared" si="51"/>
        <v>0.50666666666666671</v>
      </c>
    </row>
    <row r="3277" spans="1:10" x14ac:dyDescent="0.2">
      <c r="A3277" s="94">
        <v>2104234</v>
      </c>
      <c r="B3277" s="93" t="s">
        <v>3170</v>
      </c>
      <c r="C3277" s="144">
        <v>6</v>
      </c>
      <c r="D3277" s="93" t="s">
        <v>16</v>
      </c>
      <c r="E3277" s="93" t="s">
        <v>65</v>
      </c>
      <c r="F3277" s="93">
        <v>15.12</v>
      </c>
      <c r="G3277" s="93">
        <v>18.2</v>
      </c>
      <c r="H3277" s="93">
        <v>2992.65</v>
      </c>
      <c r="I3277" s="88">
        <f>VLOOKUP(D3277,'MHO-Analyse'!$C$2:$D$11,2,TRUE)</f>
        <v>304</v>
      </c>
      <c r="J3277" s="88">
        <f t="shared" si="51"/>
        <v>0.50666666666666671</v>
      </c>
    </row>
    <row r="3278" spans="1:10" x14ac:dyDescent="0.2">
      <c r="A3278" s="94">
        <v>2104264</v>
      </c>
      <c r="B3278" s="93" t="s">
        <v>3171</v>
      </c>
      <c r="C3278" s="144">
        <v>6</v>
      </c>
      <c r="D3278" s="93" t="s">
        <v>16</v>
      </c>
      <c r="E3278" s="93" t="s">
        <v>65</v>
      </c>
      <c r="F3278" s="93">
        <v>5.88</v>
      </c>
      <c r="G3278" s="93">
        <v>6.2</v>
      </c>
      <c r="H3278" s="93">
        <v>1289.76</v>
      </c>
      <c r="I3278" s="88">
        <f>VLOOKUP(D3278,'MHO-Analyse'!$C$2:$D$11,2,TRUE)</f>
        <v>304</v>
      </c>
      <c r="J3278" s="88">
        <f t="shared" si="51"/>
        <v>0.50666666666666671</v>
      </c>
    </row>
    <row r="3279" spans="1:10" x14ac:dyDescent="0.2">
      <c r="A3279" s="94">
        <v>2104269</v>
      </c>
      <c r="B3279" s="93" t="s">
        <v>3172</v>
      </c>
      <c r="C3279" s="144">
        <v>6</v>
      </c>
      <c r="D3279" s="93" t="s">
        <v>16</v>
      </c>
      <c r="E3279" s="93" t="s">
        <v>65</v>
      </c>
      <c r="F3279" s="93">
        <v>6.84</v>
      </c>
      <c r="G3279" s="93">
        <v>10.7</v>
      </c>
      <c r="H3279" s="93">
        <v>2262.4699999999998</v>
      </c>
      <c r="I3279" s="88">
        <f>VLOOKUP(D3279,'MHO-Analyse'!$C$2:$D$11,2,TRUE)</f>
        <v>304</v>
      </c>
      <c r="J3279" s="88">
        <f t="shared" si="51"/>
        <v>0.50666666666666671</v>
      </c>
    </row>
    <row r="3280" spans="1:10" x14ac:dyDescent="0.2">
      <c r="A3280" s="94">
        <v>2104286</v>
      </c>
      <c r="B3280" s="93" t="s">
        <v>3173</v>
      </c>
      <c r="C3280" s="144">
        <v>6</v>
      </c>
      <c r="D3280" s="93" t="s">
        <v>79</v>
      </c>
      <c r="E3280" s="93" t="s">
        <v>65</v>
      </c>
      <c r="F3280" s="93">
        <v>11</v>
      </c>
      <c r="G3280" s="93">
        <v>17.2</v>
      </c>
      <c r="H3280" s="93">
        <v>2559.9</v>
      </c>
      <c r="I3280" s="88">
        <f>VLOOKUP(D3280,'MHO-Analyse'!$C$2:$D$11,2,TRUE)</f>
        <v>380</v>
      </c>
      <c r="J3280" s="88">
        <f t="shared" si="51"/>
        <v>0.6333333333333333</v>
      </c>
    </row>
    <row r="3281" spans="1:10" x14ac:dyDescent="0.2">
      <c r="A3281" s="94">
        <v>2104401</v>
      </c>
      <c r="B3281" s="93" t="s">
        <v>3174</v>
      </c>
      <c r="C3281" s="144">
        <v>6</v>
      </c>
      <c r="D3281" s="93" t="s">
        <v>16</v>
      </c>
      <c r="E3281" s="93" t="s">
        <v>65</v>
      </c>
      <c r="F3281" s="93">
        <v>5.64</v>
      </c>
      <c r="G3281" s="93">
        <v>9.4</v>
      </c>
      <c r="H3281" s="93">
        <v>2106.23</v>
      </c>
      <c r="I3281" s="88">
        <f>VLOOKUP(D3281,'MHO-Analyse'!$C$2:$D$11,2,TRUE)</f>
        <v>304</v>
      </c>
      <c r="J3281" s="88">
        <f t="shared" si="51"/>
        <v>0.50666666666666671</v>
      </c>
    </row>
    <row r="3282" spans="1:10" x14ac:dyDescent="0.2">
      <c r="A3282" s="94">
        <v>2108428</v>
      </c>
      <c r="B3282" s="93" t="s">
        <v>3175</v>
      </c>
      <c r="C3282" s="144">
        <v>6</v>
      </c>
      <c r="D3282" s="93" t="s">
        <v>16</v>
      </c>
      <c r="E3282" s="93" t="s">
        <v>65</v>
      </c>
      <c r="F3282" s="93">
        <v>0</v>
      </c>
      <c r="G3282" s="93">
        <v>0</v>
      </c>
      <c r="H3282" s="93">
        <v>548.25</v>
      </c>
      <c r="I3282" s="88">
        <f>VLOOKUP(D3282,'MHO-Analyse'!$C$2:$D$11,2,TRUE)</f>
        <v>304</v>
      </c>
      <c r="J3282" s="88">
        <f t="shared" si="51"/>
        <v>0.50666666666666671</v>
      </c>
    </row>
    <row r="3283" spans="1:10" x14ac:dyDescent="0.2">
      <c r="A3283" s="94">
        <v>2280756</v>
      </c>
      <c r="B3283" s="93" t="s">
        <v>3176</v>
      </c>
      <c r="C3283" s="144">
        <v>6</v>
      </c>
      <c r="D3283" s="93" t="s">
        <v>16</v>
      </c>
      <c r="E3283" s="93" t="s">
        <v>65</v>
      </c>
      <c r="F3283" s="93">
        <v>12</v>
      </c>
      <c r="G3283" s="93">
        <v>0.48</v>
      </c>
      <c r="H3283" s="93">
        <v>0.01</v>
      </c>
      <c r="I3283" s="88">
        <f>VLOOKUP(D3283,'MHO-Analyse'!$C$2:$D$11,2,TRUE)</f>
        <v>304</v>
      </c>
      <c r="J3283" s="88">
        <f t="shared" si="51"/>
        <v>0.50666666666666671</v>
      </c>
    </row>
    <row r="3284" spans="1:10" x14ac:dyDescent="0.2">
      <c r="A3284" s="94">
        <v>2457036</v>
      </c>
      <c r="B3284" s="93" t="s">
        <v>3177</v>
      </c>
      <c r="C3284" s="144">
        <v>6</v>
      </c>
      <c r="D3284" s="93" t="s">
        <v>16</v>
      </c>
      <c r="E3284" s="93" t="s">
        <v>65</v>
      </c>
      <c r="F3284" s="93">
        <v>7.38</v>
      </c>
      <c r="G3284" s="93">
        <v>2.58</v>
      </c>
      <c r="H3284" s="93">
        <v>235.03</v>
      </c>
      <c r="I3284" s="88">
        <f>VLOOKUP(D3284,'MHO-Analyse'!$C$2:$D$11,2,TRUE)</f>
        <v>304</v>
      </c>
      <c r="J3284" s="88">
        <f t="shared" si="51"/>
        <v>0.50666666666666671</v>
      </c>
    </row>
    <row r="3285" spans="1:10" x14ac:dyDescent="0.2">
      <c r="A3285" s="94">
        <v>3012312</v>
      </c>
      <c r="B3285" s="93" t="s">
        <v>3178</v>
      </c>
      <c r="C3285" s="144">
        <v>6</v>
      </c>
      <c r="D3285" s="93" t="s">
        <v>16</v>
      </c>
      <c r="E3285" s="93" t="s">
        <v>65</v>
      </c>
      <c r="F3285" s="93">
        <v>61.11</v>
      </c>
      <c r="G3285" s="93">
        <v>1.93</v>
      </c>
      <c r="H3285" s="93">
        <v>176.31</v>
      </c>
      <c r="I3285" s="88">
        <f>VLOOKUP(D3285,'MHO-Analyse'!$C$2:$D$11,2,TRUE)</f>
        <v>304</v>
      </c>
      <c r="J3285" s="88">
        <f t="shared" si="51"/>
        <v>0.50666666666666671</v>
      </c>
    </row>
    <row r="3286" spans="1:10" x14ac:dyDescent="0.2">
      <c r="A3286" s="94">
        <v>3014358</v>
      </c>
      <c r="B3286" s="93" t="s">
        <v>3179</v>
      </c>
      <c r="C3286" s="144">
        <v>6</v>
      </c>
      <c r="D3286" s="93" t="s">
        <v>16</v>
      </c>
      <c r="E3286" s="93" t="s">
        <v>65</v>
      </c>
      <c r="F3286" s="93">
        <v>76.72</v>
      </c>
      <c r="G3286" s="93">
        <v>2.5</v>
      </c>
      <c r="H3286" s="93">
        <v>834.33</v>
      </c>
      <c r="I3286" s="88">
        <f>VLOOKUP(D3286,'MHO-Analyse'!$C$2:$D$11,2,TRUE)</f>
        <v>304</v>
      </c>
      <c r="J3286" s="88">
        <f t="shared" si="51"/>
        <v>0.50666666666666671</v>
      </c>
    </row>
    <row r="3287" spans="1:10" x14ac:dyDescent="0.2">
      <c r="A3287" s="94">
        <v>3014392</v>
      </c>
      <c r="B3287" s="93" t="s">
        <v>3180</v>
      </c>
      <c r="C3287" s="144">
        <v>6</v>
      </c>
      <c r="D3287" s="93" t="s">
        <v>16</v>
      </c>
      <c r="E3287" s="93" t="s">
        <v>65</v>
      </c>
      <c r="F3287" s="93">
        <v>105.12</v>
      </c>
      <c r="G3287" s="93">
        <v>3.5</v>
      </c>
      <c r="H3287" s="93">
        <v>616.38</v>
      </c>
      <c r="I3287" s="88">
        <f>VLOOKUP(D3287,'MHO-Analyse'!$C$2:$D$11,2,TRUE)</f>
        <v>304</v>
      </c>
      <c r="J3287" s="88">
        <f t="shared" si="51"/>
        <v>0.50666666666666671</v>
      </c>
    </row>
    <row r="3288" spans="1:10" x14ac:dyDescent="0.2">
      <c r="A3288" s="94">
        <v>3100608</v>
      </c>
      <c r="B3288" s="93" t="s">
        <v>3181</v>
      </c>
      <c r="C3288" s="144">
        <v>6</v>
      </c>
      <c r="D3288" s="93" t="s">
        <v>41</v>
      </c>
      <c r="E3288" s="93" t="s">
        <v>65</v>
      </c>
      <c r="F3288" s="93">
        <v>46</v>
      </c>
      <c r="G3288" s="93">
        <v>1.4</v>
      </c>
      <c r="H3288" s="93">
        <v>519</v>
      </c>
      <c r="I3288" s="88">
        <f>VLOOKUP(D3288,'MHO-Analyse'!$C$2:$D$11,2,TRUE)</f>
        <v>205.2</v>
      </c>
      <c r="J3288" s="88">
        <f t="shared" si="51"/>
        <v>0.34199999999999997</v>
      </c>
    </row>
    <row r="3289" spans="1:10" x14ac:dyDescent="0.2">
      <c r="A3289" s="94">
        <v>3220489</v>
      </c>
      <c r="B3289" s="93" t="s">
        <v>3182</v>
      </c>
      <c r="C3289" s="144">
        <v>6</v>
      </c>
      <c r="D3289" s="93" t="s">
        <v>16</v>
      </c>
      <c r="E3289" s="93" t="s">
        <v>65</v>
      </c>
      <c r="F3289" s="93">
        <v>163.6</v>
      </c>
      <c r="G3289" s="93">
        <v>25</v>
      </c>
      <c r="H3289" s="93">
        <v>1574.72</v>
      </c>
      <c r="I3289" s="88">
        <f>VLOOKUP(D3289,'MHO-Analyse'!$C$2:$D$11,2,TRUE)</f>
        <v>304</v>
      </c>
      <c r="J3289" s="88">
        <f t="shared" si="51"/>
        <v>0.50666666666666671</v>
      </c>
    </row>
    <row r="3290" spans="1:10" x14ac:dyDescent="0.2">
      <c r="A3290" s="94">
        <v>3222758</v>
      </c>
      <c r="B3290" s="93" t="s">
        <v>2257</v>
      </c>
      <c r="C3290" s="144">
        <v>6</v>
      </c>
      <c r="D3290" s="93" t="s">
        <v>41</v>
      </c>
      <c r="E3290" s="93" t="s">
        <v>65</v>
      </c>
      <c r="F3290" s="93">
        <v>150.5</v>
      </c>
      <c r="G3290" s="93">
        <v>3.76</v>
      </c>
      <c r="H3290" s="93">
        <v>1412.02</v>
      </c>
      <c r="I3290" s="88">
        <f>VLOOKUP(D3290,'MHO-Analyse'!$C$2:$D$11,2,TRUE)</f>
        <v>205.2</v>
      </c>
      <c r="J3290" s="88">
        <f t="shared" si="51"/>
        <v>0.34199999999999997</v>
      </c>
    </row>
    <row r="3291" spans="1:10" x14ac:dyDescent="0.2">
      <c r="A3291" s="94">
        <v>3394688</v>
      </c>
      <c r="B3291" s="93" t="s">
        <v>3183</v>
      </c>
      <c r="C3291" s="144">
        <v>6</v>
      </c>
      <c r="D3291" s="93" t="s">
        <v>20</v>
      </c>
      <c r="E3291" s="93" t="s">
        <v>59</v>
      </c>
      <c r="F3291" s="93">
        <v>12.39</v>
      </c>
      <c r="G3291" s="93">
        <v>5.87</v>
      </c>
      <c r="H3291" s="93">
        <v>2705.87</v>
      </c>
      <c r="I3291" s="88">
        <f>VLOOKUP(D3291,'MHO-Analyse'!$C$2:$D$11,2,TRUE)</f>
        <v>190</v>
      </c>
      <c r="J3291" s="88">
        <f t="shared" si="51"/>
        <v>0.31666666666666665</v>
      </c>
    </row>
    <row r="3292" spans="1:10" x14ac:dyDescent="0.2">
      <c r="A3292" s="94">
        <v>3401881</v>
      </c>
      <c r="B3292" s="93" t="s">
        <v>3184</v>
      </c>
      <c r="C3292" s="144">
        <v>6</v>
      </c>
      <c r="D3292" s="93" t="s">
        <v>20</v>
      </c>
      <c r="E3292" s="93" t="s">
        <v>65</v>
      </c>
      <c r="F3292" s="93">
        <v>40</v>
      </c>
      <c r="G3292" s="93">
        <v>0.36</v>
      </c>
      <c r="H3292" s="93">
        <v>2478.89</v>
      </c>
      <c r="I3292" s="88">
        <f>VLOOKUP(D3292,'MHO-Analyse'!$C$2:$D$11,2,TRUE)</f>
        <v>190</v>
      </c>
      <c r="J3292" s="88">
        <f t="shared" si="51"/>
        <v>0.31666666666666665</v>
      </c>
    </row>
    <row r="3293" spans="1:10" x14ac:dyDescent="0.2">
      <c r="A3293" s="94">
        <v>3535599</v>
      </c>
      <c r="B3293" s="93" t="s">
        <v>3185</v>
      </c>
      <c r="C3293" s="144">
        <v>6</v>
      </c>
      <c r="D3293" s="93" t="s">
        <v>16</v>
      </c>
      <c r="E3293" s="93" t="s">
        <v>59</v>
      </c>
      <c r="F3293" s="93">
        <v>1</v>
      </c>
      <c r="G3293" s="93">
        <v>0.81</v>
      </c>
      <c r="H3293" s="93">
        <v>71.28</v>
      </c>
      <c r="I3293" s="88">
        <f>VLOOKUP(D3293,'MHO-Analyse'!$C$2:$D$11,2,TRUE)</f>
        <v>304</v>
      </c>
      <c r="J3293" s="88">
        <f t="shared" si="51"/>
        <v>0.50666666666666671</v>
      </c>
    </row>
    <row r="3294" spans="1:10" x14ac:dyDescent="0.2">
      <c r="A3294" s="94">
        <v>4200502</v>
      </c>
      <c r="B3294" s="93" t="s">
        <v>3186</v>
      </c>
      <c r="C3294" s="144">
        <v>6</v>
      </c>
      <c r="D3294" s="93" t="s">
        <v>20</v>
      </c>
      <c r="E3294" s="93" t="s">
        <v>32</v>
      </c>
      <c r="F3294" s="93">
        <v>76.44</v>
      </c>
      <c r="G3294" s="93">
        <v>9.94</v>
      </c>
      <c r="H3294" s="93">
        <v>4318.34</v>
      </c>
      <c r="I3294" s="88">
        <f>VLOOKUP(D3294,'MHO-Analyse'!$C$2:$D$11,2,TRUE)</f>
        <v>190</v>
      </c>
      <c r="J3294" s="88">
        <f t="shared" si="51"/>
        <v>0.31666666666666665</v>
      </c>
    </row>
    <row r="3295" spans="1:10" x14ac:dyDescent="0.2">
      <c r="A3295" s="94">
        <v>4200504</v>
      </c>
      <c r="B3295" s="93" t="s">
        <v>3187</v>
      </c>
      <c r="C3295" s="144">
        <v>6</v>
      </c>
      <c r="D3295" s="93" t="s">
        <v>20</v>
      </c>
      <c r="E3295" s="93" t="s">
        <v>65</v>
      </c>
      <c r="F3295" s="93">
        <v>22.95</v>
      </c>
      <c r="G3295" s="93">
        <v>7.62</v>
      </c>
      <c r="H3295" s="93">
        <v>5468.59</v>
      </c>
      <c r="I3295" s="88">
        <f>VLOOKUP(D3295,'MHO-Analyse'!$C$2:$D$11,2,TRUE)</f>
        <v>190</v>
      </c>
      <c r="J3295" s="88">
        <f t="shared" si="51"/>
        <v>0.31666666666666665</v>
      </c>
    </row>
    <row r="3296" spans="1:10" x14ac:dyDescent="0.2">
      <c r="A3296" s="94">
        <v>5527928</v>
      </c>
      <c r="B3296" s="93" t="s">
        <v>3188</v>
      </c>
      <c r="C3296" s="144">
        <v>6</v>
      </c>
      <c r="D3296" s="93" t="s">
        <v>79</v>
      </c>
      <c r="E3296" s="93" t="s">
        <v>59</v>
      </c>
      <c r="F3296" s="93">
        <v>1.47</v>
      </c>
      <c r="G3296" s="93">
        <v>4.5</v>
      </c>
      <c r="H3296" s="93">
        <v>390.58</v>
      </c>
      <c r="I3296" s="88">
        <f>VLOOKUP(D3296,'MHO-Analyse'!$C$2:$D$11,2,TRUE)</f>
        <v>380</v>
      </c>
      <c r="J3296" s="88">
        <f t="shared" si="51"/>
        <v>0.6333333333333333</v>
      </c>
    </row>
    <row r="3297" spans="1:10" x14ac:dyDescent="0.2">
      <c r="A3297" s="94">
        <v>5528742</v>
      </c>
      <c r="B3297" s="93" t="s">
        <v>3189</v>
      </c>
      <c r="C3297" s="144">
        <v>6</v>
      </c>
      <c r="D3297" s="93" t="s">
        <v>79</v>
      </c>
      <c r="E3297" s="93" t="s">
        <v>59</v>
      </c>
      <c r="F3297" s="93">
        <v>2.97</v>
      </c>
      <c r="G3297" s="93">
        <v>7.4</v>
      </c>
      <c r="H3297" s="93">
        <v>710.59</v>
      </c>
      <c r="I3297" s="88">
        <f>VLOOKUP(D3297,'MHO-Analyse'!$C$2:$D$11,2,TRUE)</f>
        <v>380</v>
      </c>
      <c r="J3297" s="88">
        <f t="shared" si="51"/>
        <v>0.6333333333333333</v>
      </c>
    </row>
    <row r="3298" spans="1:10" x14ac:dyDescent="0.2">
      <c r="A3298" s="94">
        <v>5538474</v>
      </c>
      <c r="B3298" s="93" t="s">
        <v>3190</v>
      </c>
      <c r="C3298" s="144">
        <v>6</v>
      </c>
      <c r="D3298" s="93" t="s">
        <v>79</v>
      </c>
      <c r="E3298" s="93" t="s">
        <v>32</v>
      </c>
      <c r="F3298" s="93">
        <v>3.92</v>
      </c>
      <c r="G3298" s="93">
        <v>14</v>
      </c>
      <c r="H3298" s="93">
        <v>4901.37</v>
      </c>
      <c r="I3298" s="88">
        <f>VLOOKUP(D3298,'MHO-Analyse'!$C$2:$D$11,2,TRUE)</f>
        <v>380</v>
      </c>
      <c r="J3298" s="88">
        <f t="shared" si="51"/>
        <v>0.6333333333333333</v>
      </c>
    </row>
    <row r="3299" spans="1:10" x14ac:dyDescent="0.2">
      <c r="A3299" s="94">
        <v>5567526</v>
      </c>
      <c r="B3299" s="93" t="s">
        <v>3191</v>
      </c>
      <c r="C3299" s="144">
        <v>6</v>
      </c>
      <c r="D3299" s="93" t="s">
        <v>79</v>
      </c>
      <c r="E3299" s="93" t="s">
        <v>65</v>
      </c>
      <c r="F3299" s="93">
        <v>12.65</v>
      </c>
      <c r="G3299" s="93">
        <v>12.2</v>
      </c>
      <c r="H3299" s="93">
        <v>588.4</v>
      </c>
      <c r="I3299" s="88">
        <f>VLOOKUP(D3299,'MHO-Analyse'!$C$2:$D$11,2,TRUE)</f>
        <v>380</v>
      </c>
      <c r="J3299" s="88">
        <f t="shared" si="51"/>
        <v>0.6333333333333333</v>
      </c>
    </row>
    <row r="3300" spans="1:10" x14ac:dyDescent="0.2">
      <c r="A3300" s="94">
        <v>5600265</v>
      </c>
      <c r="B3300" s="93" t="s">
        <v>3192</v>
      </c>
      <c r="C3300" s="144">
        <v>6</v>
      </c>
      <c r="D3300" s="93" t="s">
        <v>16</v>
      </c>
      <c r="E3300" s="93" t="s">
        <v>32</v>
      </c>
      <c r="F3300" s="93">
        <v>32</v>
      </c>
      <c r="G3300" s="93">
        <v>43</v>
      </c>
      <c r="H3300" s="93">
        <v>6975.55</v>
      </c>
      <c r="I3300" s="88">
        <f>VLOOKUP(D3300,'MHO-Analyse'!$C$2:$D$11,2,TRUE)</f>
        <v>304</v>
      </c>
      <c r="J3300" s="88">
        <f t="shared" si="51"/>
        <v>0.50666666666666671</v>
      </c>
    </row>
    <row r="3301" spans="1:10" x14ac:dyDescent="0.2">
      <c r="A3301" s="94">
        <v>5601159</v>
      </c>
      <c r="B3301" s="93" t="s">
        <v>3193</v>
      </c>
      <c r="C3301" s="144">
        <v>6</v>
      </c>
      <c r="D3301" s="93" t="s">
        <v>79</v>
      </c>
      <c r="E3301" s="93" t="s">
        <v>59</v>
      </c>
      <c r="F3301" s="93">
        <v>35.700000000000003</v>
      </c>
      <c r="G3301" s="93">
        <v>18.8</v>
      </c>
      <c r="H3301" s="93">
        <v>1721.93</v>
      </c>
      <c r="I3301" s="88">
        <f>VLOOKUP(D3301,'MHO-Analyse'!$C$2:$D$11,2,TRUE)</f>
        <v>380</v>
      </c>
      <c r="J3301" s="88">
        <f t="shared" si="51"/>
        <v>0.6333333333333333</v>
      </c>
    </row>
    <row r="3302" spans="1:10" x14ac:dyDescent="0.2">
      <c r="A3302" s="94">
        <v>5705061</v>
      </c>
      <c r="B3302" s="93" t="s">
        <v>3194</v>
      </c>
      <c r="C3302" s="144">
        <v>6</v>
      </c>
      <c r="D3302" s="93" t="s">
        <v>79</v>
      </c>
      <c r="E3302" s="93" t="s">
        <v>65</v>
      </c>
      <c r="F3302" s="93">
        <v>13.5</v>
      </c>
      <c r="G3302" s="93">
        <v>20</v>
      </c>
      <c r="H3302" s="93">
        <v>1108.69</v>
      </c>
      <c r="I3302" s="88">
        <f>VLOOKUP(D3302,'MHO-Analyse'!$C$2:$D$11,2,TRUE)</f>
        <v>380</v>
      </c>
      <c r="J3302" s="88">
        <f t="shared" si="51"/>
        <v>0.6333333333333333</v>
      </c>
    </row>
    <row r="3303" spans="1:10" x14ac:dyDescent="0.2">
      <c r="A3303" s="94">
        <v>5708066</v>
      </c>
      <c r="B3303" s="93" t="s">
        <v>3195</v>
      </c>
      <c r="C3303" s="144">
        <v>6</v>
      </c>
      <c r="D3303" s="93" t="s">
        <v>79</v>
      </c>
      <c r="E3303" s="93" t="s">
        <v>65</v>
      </c>
      <c r="F3303" s="93">
        <v>6.25</v>
      </c>
      <c r="G3303" s="93">
        <v>7</v>
      </c>
      <c r="H3303" s="93">
        <v>535.22</v>
      </c>
      <c r="I3303" s="88">
        <f>VLOOKUP(D3303,'MHO-Analyse'!$C$2:$D$11,2,TRUE)</f>
        <v>380</v>
      </c>
      <c r="J3303" s="88">
        <f t="shared" si="51"/>
        <v>0.6333333333333333</v>
      </c>
    </row>
    <row r="3304" spans="1:10" x14ac:dyDescent="0.2">
      <c r="A3304" s="94">
        <v>5708072</v>
      </c>
      <c r="B3304" s="93" t="s">
        <v>3196</v>
      </c>
      <c r="C3304" s="144">
        <v>6</v>
      </c>
      <c r="D3304" s="93" t="s">
        <v>79</v>
      </c>
      <c r="E3304" s="93" t="s">
        <v>65</v>
      </c>
      <c r="F3304" s="93">
        <v>34.97</v>
      </c>
      <c r="G3304" s="93">
        <v>35</v>
      </c>
      <c r="H3304" s="93">
        <v>1817.52</v>
      </c>
      <c r="I3304" s="88">
        <f>VLOOKUP(D3304,'MHO-Analyse'!$C$2:$D$11,2,TRUE)</f>
        <v>380</v>
      </c>
      <c r="J3304" s="88">
        <f t="shared" si="51"/>
        <v>0.6333333333333333</v>
      </c>
    </row>
    <row r="3305" spans="1:10" x14ac:dyDescent="0.2">
      <c r="A3305" s="94">
        <v>5708084</v>
      </c>
      <c r="B3305" s="93" t="s">
        <v>3197</v>
      </c>
      <c r="C3305" s="144">
        <v>6</v>
      </c>
      <c r="D3305" s="93" t="s">
        <v>79</v>
      </c>
      <c r="E3305" s="93" t="s">
        <v>65</v>
      </c>
      <c r="F3305" s="93">
        <v>9.25</v>
      </c>
      <c r="G3305" s="93">
        <v>11</v>
      </c>
      <c r="H3305" s="93">
        <v>713.63</v>
      </c>
      <c r="I3305" s="88">
        <f>VLOOKUP(D3305,'MHO-Analyse'!$C$2:$D$11,2,TRUE)</f>
        <v>380</v>
      </c>
      <c r="J3305" s="88">
        <f t="shared" si="51"/>
        <v>0.6333333333333333</v>
      </c>
    </row>
    <row r="3306" spans="1:10" x14ac:dyDescent="0.2">
      <c r="A3306" s="94">
        <v>5708085</v>
      </c>
      <c r="B3306" s="93" t="s">
        <v>3198</v>
      </c>
      <c r="C3306" s="144">
        <v>6</v>
      </c>
      <c r="D3306" s="93" t="s">
        <v>79</v>
      </c>
      <c r="E3306" s="93" t="s">
        <v>65</v>
      </c>
      <c r="F3306" s="93">
        <v>11.61</v>
      </c>
      <c r="G3306" s="93">
        <v>13</v>
      </c>
      <c r="H3306" s="93">
        <v>903.19</v>
      </c>
      <c r="I3306" s="88">
        <f>VLOOKUP(D3306,'MHO-Analyse'!$C$2:$D$11,2,TRUE)</f>
        <v>380</v>
      </c>
      <c r="J3306" s="88">
        <f t="shared" si="51"/>
        <v>0.6333333333333333</v>
      </c>
    </row>
    <row r="3307" spans="1:10" x14ac:dyDescent="0.2">
      <c r="A3307" s="94">
        <v>5708182</v>
      </c>
      <c r="B3307" s="93" t="s">
        <v>3199</v>
      </c>
      <c r="C3307" s="144">
        <v>6</v>
      </c>
      <c r="D3307" s="93" t="s">
        <v>79</v>
      </c>
      <c r="E3307" s="93" t="s">
        <v>65</v>
      </c>
      <c r="F3307" s="93">
        <v>24.18</v>
      </c>
      <c r="G3307" s="93">
        <v>25</v>
      </c>
      <c r="H3307" s="93">
        <v>1962.48</v>
      </c>
      <c r="I3307" s="88">
        <f>VLOOKUP(D3307,'MHO-Analyse'!$C$2:$D$11,2,TRUE)</f>
        <v>380</v>
      </c>
      <c r="J3307" s="88">
        <f t="shared" si="51"/>
        <v>0.6333333333333333</v>
      </c>
    </row>
    <row r="3308" spans="1:10" x14ac:dyDescent="0.2">
      <c r="A3308" s="94">
        <v>5708193</v>
      </c>
      <c r="B3308" s="93" t="s">
        <v>3200</v>
      </c>
      <c r="C3308" s="144">
        <v>6</v>
      </c>
      <c r="D3308" s="93" t="s">
        <v>79</v>
      </c>
      <c r="E3308" s="93" t="s">
        <v>65</v>
      </c>
      <c r="F3308" s="93">
        <v>18.13</v>
      </c>
      <c r="G3308" s="93">
        <v>18</v>
      </c>
      <c r="H3308" s="93">
        <v>1081.5899999999999</v>
      </c>
      <c r="I3308" s="88">
        <f>VLOOKUP(D3308,'MHO-Analyse'!$C$2:$D$11,2,TRUE)</f>
        <v>380</v>
      </c>
      <c r="J3308" s="88">
        <f t="shared" si="51"/>
        <v>0.6333333333333333</v>
      </c>
    </row>
    <row r="3309" spans="1:10" x14ac:dyDescent="0.2">
      <c r="A3309" s="94">
        <v>5801024</v>
      </c>
      <c r="B3309" s="93" t="s">
        <v>3201</v>
      </c>
      <c r="C3309" s="144">
        <v>6</v>
      </c>
      <c r="D3309" s="93" t="s">
        <v>79</v>
      </c>
      <c r="E3309" s="93" t="s">
        <v>65</v>
      </c>
      <c r="F3309" s="93">
        <v>42.96</v>
      </c>
      <c r="G3309" s="93">
        <v>37</v>
      </c>
      <c r="H3309" s="93">
        <v>2461.6799999999998</v>
      </c>
      <c r="I3309" s="88">
        <f>VLOOKUP(D3309,'MHO-Analyse'!$C$2:$D$11,2,TRUE)</f>
        <v>380</v>
      </c>
      <c r="J3309" s="88">
        <f t="shared" si="51"/>
        <v>0.6333333333333333</v>
      </c>
    </row>
    <row r="3310" spans="1:10" x14ac:dyDescent="0.2">
      <c r="A3310" s="94">
        <v>5805002</v>
      </c>
      <c r="B3310" s="93" t="s">
        <v>3202</v>
      </c>
      <c r="C3310" s="144">
        <v>6</v>
      </c>
      <c r="D3310" s="93" t="s">
        <v>79</v>
      </c>
      <c r="E3310" s="93" t="s">
        <v>65</v>
      </c>
      <c r="F3310" s="93">
        <v>3.92</v>
      </c>
      <c r="G3310" s="93">
        <v>4</v>
      </c>
      <c r="H3310" s="93">
        <v>1186.71</v>
      </c>
      <c r="I3310" s="88">
        <f>VLOOKUP(D3310,'MHO-Analyse'!$C$2:$D$11,2,TRUE)</f>
        <v>380</v>
      </c>
      <c r="J3310" s="88">
        <f t="shared" si="51"/>
        <v>0.6333333333333333</v>
      </c>
    </row>
    <row r="3311" spans="1:10" x14ac:dyDescent="0.2">
      <c r="A3311" s="94">
        <v>5805006</v>
      </c>
      <c r="B3311" s="93" t="s">
        <v>3203</v>
      </c>
      <c r="C3311" s="144">
        <v>6</v>
      </c>
      <c r="D3311" s="93" t="s">
        <v>79</v>
      </c>
      <c r="E3311" s="93" t="s">
        <v>65</v>
      </c>
      <c r="F3311" s="93">
        <v>0.55000000000000004</v>
      </c>
      <c r="G3311" s="93">
        <v>3</v>
      </c>
      <c r="H3311" s="93">
        <v>437.41</v>
      </c>
      <c r="I3311" s="88">
        <f>VLOOKUP(D3311,'MHO-Analyse'!$C$2:$D$11,2,TRUE)</f>
        <v>380</v>
      </c>
      <c r="J3311" s="88">
        <f t="shared" si="51"/>
        <v>0.6333333333333333</v>
      </c>
    </row>
    <row r="3312" spans="1:10" x14ac:dyDescent="0.2">
      <c r="A3312" s="94">
        <v>5807015</v>
      </c>
      <c r="B3312" s="93" t="s">
        <v>3204</v>
      </c>
      <c r="C3312" s="144">
        <v>6</v>
      </c>
      <c r="D3312" s="93" t="s">
        <v>79</v>
      </c>
      <c r="E3312" s="93" t="s">
        <v>65</v>
      </c>
      <c r="F3312" s="93">
        <v>0.75</v>
      </c>
      <c r="G3312" s="93">
        <v>1.26</v>
      </c>
      <c r="H3312" s="93">
        <v>1023.02</v>
      </c>
      <c r="I3312" s="88">
        <f>VLOOKUP(D3312,'MHO-Analyse'!$C$2:$D$11,2,TRUE)</f>
        <v>380</v>
      </c>
      <c r="J3312" s="88">
        <f t="shared" si="51"/>
        <v>0.6333333333333333</v>
      </c>
    </row>
    <row r="3313" spans="1:10" x14ac:dyDescent="0.2">
      <c r="A3313" s="94">
        <v>6000176</v>
      </c>
      <c r="B3313" s="93" t="s">
        <v>3205</v>
      </c>
      <c r="C3313" s="144">
        <v>6</v>
      </c>
      <c r="D3313" s="93" t="s">
        <v>20</v>
      </c>
      <c r="E3313" s="93" t="s">
        <v>65</v>
      </c>
      <c r="F3313" s="93">
        <v>30.59</v>
      </c>
      <c r="G3313" s="93">
        <v>7.4</v>
      </c>
      <c r="H3313" s="93">
        <v>0</v>
      </c>
      <c r="I3313" s="88">
        <f>VLOOKUP(D3313,'MHO-Analyse'!$C$2:$D$11,2,TRUE)</f>
        <v>190</v>
      </c>
      <c r="J3313" s="88">
        <f t="shared" si="51"/>
        <v>0.31666666666666665</v>
      </c>
    </row>
    <row r="3314" spans="1:10" x14ac:dyDescent="0.2">
      <c r="A3314" s="94">
        <v>6132322</v>
      </c>
      <c r="B3314" s="93" t="s">
        <v>3206</v>
      </c>
      <c r="C3314" s="144">
        <v>6</v>
      </c>
      <c r="D3314" s="93" t="s">
        <v>82</v>
      </c>
      <c r="E3314" s="93" t="s">
        <v>65</v>
      </c>
      <c r="F3314" s="93">
        <v>215.6</v>
      </c>
      <c r="G3314" s="93">
        <v>44</v>
      </c>
      <c r="H3314" s="93">
        <v>3081.06</v>
      </c>
      <c r="I3314" s="88">
        <f>VLOOKUP(D3314,'MHO-Analyse'!$C$2:$D$11,2,TRUE)</f>
        <v>228</v>
      </c>
      <c r="J3314" s="88">
        <f t="shared" si="51"/>
        <v>0.38</v>
      </c>
    </row>
    <row r="3315" spans="1:10" x14ac:dyDescent="0.2">
      <c r="A3315" s="94">
        <v>8411533</v>
      </c>
      <c r="B3315" s="93" t="s">
        <v>3207</v>
      </c>
      <c r="C3315" s="144">
        <v>6</v>
      </c>
      <c r="D3315" s="93" t="s">
        <v>79</v>
      </c>
      <c r="E3315" s="93" t="s">
        <v>65</v>
      </c>
      <c r="F3315" s="93">
        <v>6.39</v>
      </c>
      <c r="G3315" s="93">
        <v>7.6</v>
      </c>
      <c r="H3315" s="93">
        <v>2995.1</v>
      </c>
      <c r="I3315" s="88">
        <f>VLOOKUP(D3315,'MHO-Analyse'!$C$2:$D$11,2,TRUE)</f>
        <v>380</v>
      </c>
      <c r="J3315" s="88">
        <f t="shared" si="51"/>
        <v>0.6333333333333333</v>
      </c>
    </row>
    <row r="3316" spans="1:10" x14ac:dyDescent="0.2">
      <c r="A3316" s="94">
        <v>8411544</v>
      </c>
      <c r="B3316" s="93" t="s">
        <v>3208</v>
      </c>
      <c r="C3316" s="144">
        <v>6</v>
      </c>
      <c r="D3316" s="93" t="s">
        <v>79</v>
      </c>
      <c r="E3316" s="93" t="s">
        <v>65</v>
      </c>
      <c r="F3316" s="93">
        <v>7.42</v>
      </c>
      <c r="G3316" s="93">
        <v>8.9</v>
      </c>
      <c r="H3316" s="93">
        <v>3453.98</v>
      </c>
      <c r="I3316" s="88">
        <f>VLOOKUP(D3316,'MHO-Analyse'!$C$2:$D$11,2,TRUE)</f>
        <v>380</v>
      </c>
      <c r="J3316" s="88">
        <f t="shared" si="51"/>
        <v>0.6333333333333333</v>
      </c>
    </row>
    <row r="3317" spans="1:10" x14ac:dyDescent="0.2">
      <c r="A3317" s="94">
        <v>8411553</v>
      </c>
      <c r="B3317" s="93" t="s">
        <v>3209</v>
      </c>
      <c r="C3317" s="144">
        <v>6</v>
      </c>
      <c r="D3317" s="93" t="s">
        <v>16</v>
      </c>
      <c r="E3317" s="93" t="s">
        <v>65</v>
      </c>
      <c r="F3317" s="93">
        <v>6.39</v>
      </c>
      <c r="G3317" s="93">
        <v>7.6</v>
      </c>
      <c r="H3317" s="93">
        <v>2995.1</v>
      </c>
      <c r="I3317" s="88">
        <f>VLOOKUP(D3317,'MHO-Analyse'!$C$2:$D$11,2,TRUE)</f>
        <v>304</v>
      </c>
      <c r="J3317" s="88">
        <f t="shared" si="51"/>
        <v>0.50666666666666671</v>
      </c>
    </row>
    <row r="3318" spans="1:10" x14ac:dyDescent="0.2">
      <c r="A3318" s="94">
        <v>8502343</v>
      </c>
      <c r="B3318" s="93" t="s">
        <v>3210</v>
      </c>
      <c r="C3318" s="144">
        <v>6</v>
      </c>
      <c r="D3318" s="93" t="s">
        <v>20</v>
      </c>
      <c r="E3318" s="93" t="s">
        <v>59</v>
      </c>
      <c r="F3318" s="93">
        <v>176.9</v>
      </c>
      <c r="G3318" s="93">
        <v>24</v>
      </c>
      <c r="H3318" s="93">
        <v>2975.55</v>
      </c>
      <c r="I3318" s="88">
        <f>VLOOKUP(D3318,'MHO-Analyse'!$C$2:$D$11,2,TRUE)</f>
        <v>190</v>
      </c>
      <c r="J3318" s="88">
        <f t="shared" si="51"/>
        <v>0.31666666666666665</v>
      </c>
    </row>
    <row r="3319" spans="1:10" x14ac:dyDescent="0.2">
      <c r="A3319" s="94">
        <v>8541349</v>
      </c>
      <c r="B3319" s="93" t="s">
        <v>3211</v>
      </c>
      <c r="C3319" s="144">
        <v>6</v>
      </c>
      <c r="D3319" s="93" t="s">
        <v>16</v>
      </c>
      <c r="E3319" s="93" t="s">
        <v>65</v>
      </c>
      <c r="F3319" s="93">
        <v>10.11</v>
      </c>
      <c r="G3319" s="93">
        <v>16</v>
      </c>
      <c r="H3319" s="93">
        <v>1772.12</v>
      </c>
      <c r="I3319" s="88">
        <f>VLOOKUP(D3319,'MHO-Analyse'!$C$2:$D$11,2,TRUE)</f>
        <v>304</v>
      </c>
      <c r="J3319" s="88">
        <f t="shared" si="51"/>
        <v>0.50666666666666671</v>
      </c>
    </row>
    <row r="3320" spans="1:10" x14ac:dyDescent="0.2">
      <c r="A3320" s="94">
        <v>8605669</v>
      </c>
      <c r="B3320" s="93" t="s">
        <v>3212</v>
      </c>
      <c r="C3320" s="144">
        <v>6</v>
      </c>
      <c r="D3320" s="93" t="s">
        <v>16</v>
      </c>
      <c r="E3320" s="93" t="s">
        <v>65</v>
      </c>
      <c r="F3320" s="93">
        <v>21.55</v>
      </c>
      <c r="G3320" s="93">
        <v>0</v>
      </c>
      <c r="H3320" s="93">
        <v>1381.77</v>
      </c>
      <c r="I3320" s="88">
        <f>VLOOKUP(D3320,'MHO-Analyse'!$C$2:$D$11,2,TRUE)</f>
        <v>304</v>
      </c>
      <c r="J3320" s="88">
        <f t="shared" si="51"/>
        <v>0.50666666666666671</v>
      </c>
    </row>
    <row r="3321" spans="1:10" x14ac:dyDescent="0.2">
      <c r="A3321" s="94">
        <v>9253427</v>
      </c>
      <c r="B3321" s="93" t="s">
        <v>3213</v>
      </c>
      <c r="C3321" s="144">
        <v>6</v>
      </c>
      <c r="D3321" s="93" t="s">
        <v>12</v>
      </c>
      <c r="E3321" s="93" t="s">
        <v>65</v>
      </c>
      <c r="F3321" s="93">
        <v>17.5</v>
      </c>
      <c r="G3321" s="93">
        <v>12.1</v>
      </c>
      <c r="H3321" s="93">
        <v>482.95</v>
      </c>
      <c r="I3321" s="88">
        <f>VLOOKUP(D3321,'MHO-Analyse'!$C$2:$D$11,2,TRUE)</f>
        <v>254.6</v>
      </c>
      <c r="J3321" s="88">
        <f t="shared" si="51"/>
        <v>0.42433333333333328</v>
      </c>
    </row>
    <row r="3322" spans="1:10" x14ac:dyDescent="0.2">
      <c r="A3322" s="94">
        <v>9510923</v>
      </c>
      <c r="B3322" s="93" t="s">
        <v>3214</v>
      </c>
      <c r="C3322" s="144">
        <v>6</v>
      </c>
      <c r="D3322" s="93" t="s">
        <v>16</v>
      </c>
      <c r="E3322" s="93" t="s">
        <v>65</v>
      </c>
      <c r="F3322" s="93">
        <v>3.62</v>
      </c>
      <c r="G3322" s="93">
        <v>5</v>
      </c>
      <c r="H3322" s="93">
        <v>79.37</v>
      </c>
      <c r="I3322" s="88">
        <f>VLOOKUP(D3322,'MHO-Analyse'!$C$2:$D$11,2,TRUE)</f>
        <v>304</v>
      </c>
      <c r="J3322" s="88">
        <f t="shared" si="51"/>
        <v>0.50666666666666671</v>
      </c>
    </row>
    <row r="3323" spans="1:10" x14ac:dyDescent="0.2">
      <c r="A3323" s="94">
        <v>1206199</v>
      </c>
      <c r="B3323" s="93" t="s">
        <v>3215</v>
      </c>
      <c r="C3323" s="144">
        <v>5</v>
      </c>
      <c r="D3323" s="93" t="s">
        <v>79</v>
      </c>
      <c r="E3323" s="93" t="s">
        <v>65</v>
      </c>
      <c r="F3323" s="93">
        <v>1.46</v>
      </c>
      <c r="G3323" s="93">
        <v>0.88</v>
      </c>
      <c r="H3323" s="93">
        <v>122.77</v>
      </c>
      <c r="I3323" s="88">
        <f>VLOOKUP(D3323,'MHO-Analyse'!$C$2:$D$11,2,TRUE)</f>
        <v>380</v>
      </c>
      <c r="J3323" s="88">
        <f t="shared" si="51"/>
        <v>0.52777777777777779</v>
      </c>
    </row>
    <row r="3324" spans="1:10" x14ac:dyDescent="0.2">
      <c r="A3324" s="94">
        <v>1207199</v>
      </c>
      <c r="B3324" s="93" t="s">
        <v>3216</v>
      </c>
      <c r="C3324" s="144">
        <v>5</v>
      </c>
      <c r="D3324" s="93" t="s">
        <v>79</v>
      </c>
      <c r="E3324" s="93" t="s">
        <v>65</v>
      </c>
      <c r="F3324" s="93">
        <v>1.2</v>
      </c>
      <c r="G3324" s="93">
        <v>0.68</v>
      </c>
      <c r="H3324" s="93">
        <v>30.4</v>
      </c>
      <c r="I3324" s="88">
        <f>VLOOKUP(D3324,'MHO-Analyse'!$C$2:$D$11,2,TRUE)</f>
        <v>380</v>
      </c>
      <c r="J3324" s="88">
        <f t="shared" si="51"/>
        <v>0.52777777777777779</v>
      </c>
    </row>
    <row r="3325" spans="1:10" x14ac:dyDescent="0.2">
      <c r="A3325" s="94">
        <v>1210046</v>
      </c>
      <c r="B3325" s="93" t="s">
        <v>3217</v>
      </c>
      <c r="C3325" s="144">
        <v>5</v>
      </c>
      <c r="D3325" s="93" t="s">
        <v>79</v>
      </c>
      <c r="E3325" s="93" t="s">
        <v>65</v>
      </c>
      <c r="F3325" s="93">
        <v>7.08</v>
      </c>
      <c r="G3325" s="93">
        <v>8.6199999999999992</v>
      </c>
      <c r="H3325" s="93">
        <v>316.20999999999998</v>
      </c>
      <c r="I3325" s="88">
        <f>VLOOKUP(D3325,'MHO-Analyse'!$C$2:$D$11,2,TRUE)</f>
        <v>380</v>
      </c>
      <c r="J3325" s="88">
        <f t="shared" si="51"/>
        <v>0.52777777777777779</v>
      </c>
    </row>
    <row r="3326" spans="1:10" x14ac:dyDescent="0.2">
      <c r="A3326" s="94">
        <v>1210075</v>
      </c>
      <c r="B3326" s="93" t="s">
        <v>3218</v>
      </c>
      <c r="C3326" s="144">
        <v>5</v>
      </c>
      <c r="D3326" s="93" t="s">
        <v>16</v>
      </c>
      <c r="E3326" s="93" t="s">
        <v>65</v>
      </c>
      <c r="F3326" s="93">
        <v>22.16</v>
      </c>
      <c r="G3326" s="93">
        <v>18.82</v>
      </c>
      <c r="H3326" s="93">
        <v>1117.04</v>
      </c>
      <c r="I3326" s="88">
        <f>VLOOKUP(D3326,'MHO-Analyse'!$C$2:$D$11,2,TRUE)</f>
        <v>304</v>
      </c>
      <c r="J3326" s="88">
        <f t="shared" si="51"/>
        <v>0.42222222222222222</v>
      </c>
    </row>
    <row r="3327" spans="1:10" x14ac:dyDescent="0.2">
      <c r="A3327" s="94">
        <v>1212652</v>
      </c>
      <c r="B3327" s="93" t="s">
        <v>3219</v>
      </c>
      <c r="C3327" s="144">
        <v>5</v>
      </c>
      <c r="D3327" s="93" t="s">
        <v>79</v>
      </c>
      <c r="E3327" s="93" t="s">
        <v>65</v>
      </c>
      <c r="F3327" s="93">
        <v>10.65</v>
      </c>
      <c r="G3327" s="93">
        <v>7.82</v>
      </c>
      <c r="H3327" s="93">
        <v>306.86</v>
      </c>
      <c r="I3327" s="88">
        <f>VLOOKUP(D3327,'MHO-Analyse'!$C$2:$D$11,2,TRUE)</f>
        <v>380</v>
      </c>
      <c r="J3327" s="88">
        <f t="shared" si="51"/>
        <v>0.52777777777777779</v>
      </c>
    </row>
    <row r="3328" spans="1:10" x14ac:dyDescent="0.2">
      <c r="A3328" s="94">
        <v>1212766</v>
      </c>
      <c r="B3328" s="93" t="s">
        <v>3220</v>
      </c>
      <c r="C3328" s="144">
        <v>5</v>
      </c>
      <c r="D3328" s="93" t="s">
        <v>79</v>
      </c>
      <c r="E3328" s="93" t="s">
        <v>65</v>
      </c>
      <c r="F3328" s="93">
        <v>34.08</v>
      </c>
      <c r="G3328" s="93">
        <v>21.52</v>
      </c>
      <c r="H3328" s="93">
        <v>637.57000000000005</v>
      </c>
      <c r="I3328" s="88">
        <f>VLOOKUP(D3328,'MHO-Analyse'!$C$2:$D$11,2,TRUE)</f>
        <v>380</v>
      </c>
      <c r="J3328" s="88">
        <f t="shared" si="51"/>
        <v>0.52777777777777779</v>
      </c>
    </row>
    <row r="3329" spans="1:10" x14ac:dyDescent="0.2">
      <c r="A3329" s="94">
        <v>1212822</v>
      </c>
      <c r="B3329" s="93" t="s">
        <v>3221</v>
      </c>
      <c r="C3329" s="144">
        <v>5</v>
      </c>
      <c r="D3329" s="93" t="s">
        <v>16</v>
      </c>
      <c r="E3329" s="93" t="s">
        <v>65</v>
      </c>
      <c r="F3329" s="93">
        <v>48.67</v>
      </c>
      <c r="G3329" s="93">
        <v>30.18</v>
      </c>
      <c r="H3329" s="93">
        <v>1048.19</v>
      </c>
      <c r="I3329" s="88">
        <f>VLOOKUP(D3329,'MHO-Analyse'!$C$2:$D$11,2,TRUE)</f>
        <v>304</v>
      </c>
      <c r="J3329" s="88">
        <f t="shared" si="51"/>
        <v>0.42222222222222222</v>
      </c>
    </row>
    <row r="3330" spans="1:10" x14ac:dyDescent="0.2">
      <c r="A3330" s="94">
        <v>1253049</v>
      </c>
      <c r="B3330" s="93" t="s">
        <v>3222</v>
      </c>
      <c r="C3330" s="144">
        <v>5</v>
      </c>
      <c r="D3330" s="93" t="s">
        <v>16</v>
      </c>
      <c r="E3330" s="93" t="s">
        <v>65</v>
      </c>
      <c r="F3330" s="93">
        <v>26.41</v>
      </c>
      <c r="G3330" s="93">
        <v>48.1</v>
      </c>
      <c r="H3330" s="93">
        <v>961.71</v>
      </c>
      <c r="I3330" s="88">
        <f>VLOOKUP(D3330,'MHO-Analyse'!$C$2:$D$11,2,TRUE)</f>
        <v>304</v>
      </c>
      <c r="J3330" s="88">
        <f t="shared" ref="J3330:J3393" si="52">(C3330*I3330)/3600</f>
        <v>0.42222222222222222</v>
      </c>
    </row>
    <row r="3331" spans="1:10" x14ac:dyDescent="0.2">
      <c r="A3331" s="94">
        <v>1253889</v>
      </c>
      <c r="B3331" s="93" t="s">
        <v>3223</v>
      </c>
      <c r="C3331" s="144">
        <v>5</v>
      </c>
      <c r="D3331" s="93" t="s">
        <v>79</v>
      </c>
      <c r="E3331" s="93" t="s">
        <v>65</v>
      </c>
      <c r="F3331" s="93">
        <v>3.32</v>
      </c>
      <c r="G3331" s="93">
        <v>8.74</v>
      </c>
      <c r="H3331" s="93">
        <v>321.43</v>
      </c>
      <c r="I3331" s="88">
        <f>VLOOKUP(D3331,'MHO-Analyse'!$C$2:$D$11,2,TRUE)</f>
        <v>380</v>
      </c>
      <c r="J3331" s="88">
        <f t="shared" si="52"/>
        <v>0.52777777777777779</v>
      </c>
    </row>
    <row r="3332" spans="1:10" x14ac:dyDescent="0.2">
      <c r="A3332" s="94">
        <v>1258489</v>
      </c>
      <c r="B3332" s="93" t="s">
        <v>3224</v>
      </c>
      <c r="C3332" s="144">
        <v>5</v>
      </c>
      <c r="D3332" s="93" t="s">
        <v>16</v>
      </c>
      <c r="E3332" s="93" t="s">
        <v>65</v>
      </c>
      <c r="F3332" s="93">
        <v>4.96</v>
      </c>
      <c r="G3332" s="93">
        <v>34.46</v>
      </c>
      <c r="H3332" s="93">
        <v>657.36</v>
      </c>
      <c r="I3332" s="88">
        <f>VLOOKUP(D3332,'MHO-Analyse'!$C$2:$D$11,2,TRUE)</f>
        <v>304</v>
      </c>
      <c r="J3332" s="88">
        <f t="shared" si="52"/>
        <v>0.42222222222222222</v>
      </c>
    </row>
    <row r="3333" spans="1:10" x14ac:dyDescent="0.2">
      <c r="A3333" s="94">
        <v>1258779</v>
      </c>
      <c r="B3333" s="93" t="s">
        <v>3225</v>
      </c>
      <c r="C3333" s="144">
        <v>5</v>
      </c>
      <c r="D3333" s="93" t="s">
        <v>16</v>
      </c>
      <c r="E3333" s="93" t="s">
        <v>59</v>
      </c>
      <c r="F3333" s="93">
        <v>3.86</v>
      </c>
      <c r="G3333" s="93">
        <v>27.14</v>
      </c>
      <c r="H3333" s="93">
        <v>545.38</v>
      </c>
      <c r="I3333" s="88">
        <f>VLOOKUP(D3333,'MHO-Analyse'!$C$2:$D$11,2,TRUE)</f>
        <v>304</v>
      </c>
      <c r="J3333" s="88">
        <f t="shared" si="52"/>
        <v>0.42222222222222222</v>
      </c>
    </row>
    <row r="3334" spans="1:10" x14ac:dyDescent="0.2">
      <c r="A3334" s="94">
        <v>2104248</v>
      </c>
      <c r="B3334" s="93" t="s">
        <v>3171</v>
      </c>
      <c r="C3334" s="144">
        <v>5</v>
      </c>
      <c r="D3334" s="93" t="s">
        <v>16</v>
      </c>
      <c r="E3334" s="93" t="s">
        <v>65</v>
      </c>
      <c r="F3334" s="93">
        <v>7.8</v>
      </c>
      <c r="G3334" s="93">
        <v>8.6</v>
      </c>
      <c r="H3334" s="93">
        <v>1397.62</v>
      </c>
      <c r="I3334" s="88">
        <f>VLOOKUP(D3334,'MHO-Analyse'!$C$2:$D$11,2,TRUE)</f>
        <v>304</v>
      </c>
      <c r="J3334" s="88">
        <f t="shared" si="52"/>
        <v>0.42222222222222222</v>
      </c>
    </row>
    <row r="3335" spans="1:10" x14ac:dyDescent="0.2">
      <c r="A3335" s="94">
        <v>2104506</v>
      </c>
      <c r="B3335" s="93" t="s">
        <v>3226</v>
      </c>
      <c r="C3335" s="144">
        <v>5</v>
      </c>
      <c r="D3335" s="93" t="s">
        <v>16</v>
      </c>
      <c r="E3335" s="93" t="s">
        <v>65</v>
      </c>
      <c r="F3335" s="93">
        <v>27.05</v>
      </c>
      <c r="G3335" s="93">
        <v>7.9</v>
      </c>
      <c r="H3335" s="93">
        <v>3351.36</v>
      </c>
      <c r="I3335" s="88">
        <f>VLOOKUP(D3335,'MHO-Analyse'!$C$2:$D$11,2,TRUE)</f>
        <v>304</v>
      </c>
      <c r="J3335" s="88">
        <f t="shared" si="52"/>
        <v>0.42222222222222222</v>
      </c>
    </row>
    <row r="3336" spans="1:10" x14ac:dyDescent="0.2">
      <c r="A3336" s="94">
        <v>2104507</v>
      </c>
      <c r="B3336" s="93" t="s">
        <v>3227</v>
      </c>
      <c r="C3336" s="144">
        <v>5</v>
      </c>
      <c r="D3336" s="93" t="s">
        <v>16</v>
      </c>
      <c r="E3336" s="93" t="s">
        <v>65</v>
      </c>
      <c r="F3336" s="93">
        <v>31.95</v>
      </c>
      <c r="G3336" s="93">
        <v>8.4</v>
      </c>
      <c r="H3336" s="93">
        <v>6271.51</v>
      </c>
      <c r="I3336" s="88">
        <f>VLOOKUP(D3336,'MHO-Analyse'!$C$2:$D$11,2,TRUE)</f>
        <v>304</v>
      </c>
      <c r="J3336" s="88">
        <f t="shared" si="52"/>
        <v>0.42222222222222222</v>
      </c>
    </row>
    <row r="3337" spans="1:10" x14ac:dyDescent="0.2">
      <c r="A3337" s="94">
        <v>2107886</v>
      </c>
      <c r="B3337" s="93" t="s">
        <v>3228</v>
      </c>
      <c r="C3337" s="144">
        <v>5</v>
      </c>
      <c r="D3337" s="93" t="s">
        <v>16</v>
      </c>
      <c r="E3337" s="93" t="s">
        <v>59</v>
      </c>
      <c r="F3337" s="93">
        <v>35.909999999999997</v>
      </c>
      <c r="G3337" s="93">
        <v>21.5</v>
      </c>
      <c r="H3337" s="93">
        <v>5599.6</v>
      </c>
      <c r="I3337" s="88">
        <f>VLOOKUP(D3337,'MHO-Analyse'!$C$2:$D$11,2,TRUE)</f>
        <v>304</v>
      </c>
      <c r="J3337" s="88">
        <f t="shared" si="52"/>
        <v>0.42222222222222222</v>
      </c>
    </row>
    <row r="3338" spans="1:10" x14ac:dyDescent="0.2">
      <c r="A3338" s="94">
        <v>2211305</v>
      </c>
      <c r="B3338" s="93" t="s">
        <v>3229</v>
      </c>
      <c r="C3338" s="144">
        <v>5</v>
      </c>
      <c r="D3338" s="93" t="s">
        <v>41</v>
      </c>
      <c r="E3338" s="93" t="s">
        <v>65</v>
      </c>
      <c r="F3338" s="93">
        <v>1.07</v>
      </c>
      <c r="G3338" s="93">
        <v>0.14000000000000001</v>
      </c>
      <c r="H3338" s="93">
        <v>14.79</v>
      </c>
      <c r="I3338" s="88">
        <f>VLOOKUP(D3338,'MHO-Analyse'!$C$2:$D$11,2,TRUE)</f>
        <v>205.2</v>
      </c>
      <c r="J3338" s="88">
        <f t="shared" si="52"/>
        <v>0.28499999999999998</v>
      </c>
    </row>
    <row r="3339" spans="1:10" x14ac:dyDescent="0.2">
      <c r="A3339" s="94">
        <v>2280753</v>
      </c>
      <c r="B3339" s="93" t="s">
        <v>3230</v>
      </c>
      <c r="C3339" s="144">
        <v>5</v>
      </c>
      <c r="D3339" s="93" t="s">
        <v>16</v>
      </c>
      <c r="E3339" s="93" t="s">
        <v>65</v>
      </c>
      <c r="F3339" s="93">
        <v>5</v>
      </c>
      <c r="G3339" s="93">
        <v>1.9</v>
      </c>
      <c r="H3339" s="93">
        <v>0.01</v>
      </c>
      <c r="I3339" s="88">
        <f>VLOOKUP(D3339,'MHO-Analyse'!$C$2:$D$11,2,TRUE)</f>
        <v>304</v>
      </c>
      <c r="J3339" s="88">
        <f t="shared" si="52"/>
        <v>0.42222222222222222</v>
      </c>
    </row>
    <row r="3340" spans="1:10" x14ac:dyDescent="0.2">
      <c r="A3340" s="94">
        <v>2280755</v>
      </c>
      <c r="B3340" s="93" t="s">
        <v>3231</v>
      </c>
      <c r="C3340" s="144">
        <v>5</v>
      </c>
      <c r="D3340" s="93" t="s">
        <v>16</v>
      </c>
      <c r="E3340" s="93" t="s">
        <v>65</v>
      </c>
      <c r="F3340" s="93">
        <v>9</v>
      </c>
      <c r="G3340" s="93">
        <v>0.35</v>
      </c>
      <c r="H3340" s="93">
        <v>0.01</v>
      </c>
      <c r="I3340" s="88">
        <f>VLOOKUP(D3340,'MHO-Analyse'!$C$2:$D$11,2,TRUE)</f>
        <v>304</v>
      </c>
      <c r="J3340" s="88">
        <f t="shared" si="52"/>
        <v>0.42222222222222222</v>
      </c>
    </row>
    <row r="3341" spans="1:10" x14ac:dyDescent="0.2">
      <c r="A3341" s="94">
        <v>2294647</v>
      </c>
      <c r="B3341" s="93" t="s">
        <v>3232</v>
      </c>
      <c r="C3341" s="144">
        <v>5</v>
      </c>
      <c r="D3341" s="93" t="s">
        <v>20</v>
      </c>
      <c r="E3341" s="93" t="s">
        <v>65</v>
      </c>
      <c r="F3341" s="93">
        <v>0.96</v>
      </c>
      <c r="G3341" s="93">
        <v>0.09</v>
      </c>
      <c r="H3341" s="93">
        <v>19.420000000000002</v>
      </c>
      <c r="I3341" s="88">
        <f>VLOOKUP(D3341,'MHO-Analyse'!$C$2:$D$11,2,TRUE)</f>
        <v>190</v>
      </c>
      <c r="J3341" s="88">
        <f t="shared" si="52"/>
        <v>0.2638888888888889</v>
      </c>
    </row>
    <row r="3342" spans="1:10" x14ac:dyDescent="0.2">
      <c r="A3342" s="94">
        <v>2398391</v>
      </c>
      <c r="B3342" s="93" t="s">
        <v>3233</v>
      </c>
      <c r="C3342" s="144">
        <v>5</v>
      </c>
      <c r="D3342" s="93" t="s">
        <v>16</v>
      </c>
      <c r="E3342" s="93" t="s">
        <v>59</v>
      </c>
      <c r="F3342" s="93">
        <v>79.650000000000006</v>
      </c>
      <c r="G3342" s="93">
        <v>8.36</v>
      </c>
      <c r="H3342" s="93">
        <v>612.54</v>
      </c>
      <c r="I3342" s="88">
        <f>VLOOKUP(D3342,'MHO-Analyse'!$C$2:$D$11,2,TRUE)</f>
        <v>304</v>
      </c>
      <c r="J3342" s="88">
        <f t="shared" si="52"/>
        <v>0.42222222222222222</v>
      </c>
    </row>
    <row r="3343" spans="1:10" x14ac:dyDescent="0.2">
      <c r="A3343" s="94">
        <v>2405581</v>
      </c>
      <c r="B3343" s="93" t="s">
        <v>3234</v>
      </c>
      <c r="C3343" s="144">
        <v>5</v>
      </c>
      <c r="D3343" s="93" t="s">
        <v>16</v>
      </c>
      <c r="E3343" s="93" t="s">
        <v>65</v>
      </c>
      <c r="F3343" s="93">
        <v>38.1</v>
      </c>
      <c r="G3343" s="93">
        <v>2.6</v>
      </c>
      <c r="H3343" s="93">
        <v>598.63</v>
      </c>
      <c r="I3343" s="88">
        <f>VLOOKUP(D3343,'MHO-Analyse'!$C$2:$D$11,2,TRUE)</f>
        <v>304</v>
      </c>
      <c r="J3343" s="88">
        <f t="shared" si="52"/>
        <v>0.42222222222222222</v>
      </c>
    </row>
    <row r="3344" spans="1:10" x14ac:dyDescent="0.2">
      <c r="A3344" s="94">
        <v>2457037</v>
      </c>
      <c r="B3344" s="93" t="s">
        <v>3235</v>
      </c>
      <c r="C3344" s="144">
        <v>5</v>
      </c>
      <c r="D3344" s="93" t="s">
        <v>16</v>
      </c>
      <c r="E3344" s="93" t="s">
        <v>65</v>
      </c>
      <c r="F3344" s="93">
        <v>9.8000000000000007</v>
      </c>
      <c r="G3344" s="93">
        <v>3.3</v>
      </c>
      <c r="H3344" s="93">
        <v>256.89</v>
      </c>
      <c r="I3344" s="88">
        <f>VLOOKUP(D3344,'MHO-Analyse'!$C$2:$D$11,2,TRUE)</f>
        <v>304</v>
      </c>
      <c r="J3344" s="88">
        <f t="shared" si="52"/>
        <v>0.42222222222222222</v>
      </c>
    </row>
    <row r="3345" spans="1:10" x14ac:dyDescent="0.2">
      <c r="A3345" s="94">
        <v>3012306</v>
      </c>
      <c r="B3345" s="93" t="s">
        <v>3236</v>
      </c>
      <c r="C3345" s="144">
        <v>5</v>
      </c>
      <c r="D3345" s="93" t="s">
        <v>16</v>
      </c>
      <c r="E3345" s="93" t="s">
        <v>65</v>
      </c>
      <c r="F3345" s="93">
        <v>14.66</v>
      </c>
      <c r="G3345" s="93">
        <v>0.62</v>
      </c>
      <c r="H3345" s="93">
        <v>101.34</v>
      </c>
      <c r="I3345" s="88">
        <f>VLOOKUP(D3345,'MHO-Analyse'!$C$2:$D$11,2,TRUE)</f>
        <v>304</v>
      </c>
      <c r="J3345" s="88">
        <f t="shared" si="52"/>
        <v>0.42222222222222222</v>
      </c>
    </row>
    <row r="3346" spans="1:10" x14ac:dyDescent="0.2">
      <c r="A3346" s="94">
        <v>3014363</v>
      </c>
      <c r="B3346" s="93" t="s">
        <v>3237</v>
      </c>
      <c r="C3346" s="144">
        <v>5</v>
      </c>
      <c r="D3346" s="93" t="s">
        <v>16</v>
      </c>
      <c r="E3346" s="93" t="s">
        <v>65</v>
      </c>
      <c r="F3346" s="93">
        <v>250</v>
      </c>
      <c r="G3346" s="93">
        <v>5.3</v>
      </c>
      <c r="H3346" s="93">
        <v>1421.64</v>
      </c>
      <c r="I3346" s="88">
        <f>VLOOKUP(D3346,'MHO-Analyse'!$C$2:$D$11,2,TRUE)</f>
        <v>304</v>
      </c>
      <c r="J3346" s="88">
        <f t="shared" si="52"/>
        <v>0.42222222222222222</v>
      </c>
    </row>
    <row r="3347" spans="1:10" x14ac:dyDescent="0.2">
      <c r="A3347" s="94">
        <v>3014365</v>
      </c>
      <c r="B3347" s="93" t="s">
        <v>3238</v>
      </c>
      <c r="C3347" s="144">
        <v>5</v>
      </c>
      <c r="D3347" s="93" t="s">
        <v>16</v>
      </c>
      <c r="E3347" s="93" t="s">
        <v>65</v>
      </c>
      <c r="F3347" s="93">
        <v>270</v>
      </c>
      <c r="G3347" s="93">
        <v>7.4</v>
      </c>
      <c r="H3347" s="93">
        <v>1421.64</v>
      </c>
      <c r="I3347" s="88">
        <f>VLOOKUP(D3347,'MHO-Analyse'!$C$2:$D$11,2,TRUE)</f>
        <v>304</v>
      </c>
      <c r="J3347" s="88">
        <f t="shared" si="52"/>
        <v>0.42222222222222222</v>
      </c>
    </row>
    <row r="3348" spans="1:10" x14ac:dyDescent="0.2">
      <c r="A3348" s="94">
        <v>3220083</v>
      </c>
      <c r="B3348" s="93" t="s">
        <v>3239</v>
      </c>
      <c r="C3348" s="144">
        <v>5</v>
      </c>
      <c r="D3348" s="93" t="s">
        <v>16</v>
      </c>
      <c r="E3348" s="93" t="s">
        <v>59</v>
      </c>
      <c r="F3348" s="93">
        <v>125</v>
      </c>
      <c r="G3348" s="93">
        <v>4.42</v>
      </c>
      <c r="H3348" s="93">
        <v>447.55</v>
      </c>
      <c r="I3348" s="88">
        <f>VLOOKUP(D3348,'MHO-Analyse'!$C$2:$D$11,2,TRUE)</f>
        <v>304</v>
      </c>
      <c r="J3348" s="88">
        <f t="shared" si="52"/>
        <v>0.42222222222222222</v>
      </c>
    </row>
    <row r="3349" spans="1:10" x14ac:dyDescent="0.2">
      <c r="A3349" s="94">
        <v>3222744</v>
      </c>
      <c r="B3349" s="93" t="s">
        <v>2257</v>
      </c>
      <c r="C3349" s="144">
        <v>5</v>
      </c>
      <c r="D3349" s="93" t="s">
        <v>41</v>
      </c>
      <c r="E3349" s="93" t="s">
        <v>65</v>
      </c>
      <c r="F3349" s="93">
        <v>150.5</v>
      </c>
      <c r="G3349" s="93">
        <v>3.77</v>
      </c>
      <c r="H3349" s="93">
        <v>1412.02</v>
      </c>
      <c r="I3349" s="88">
        <f>VLOOKUP(D3349,'MHO-Analyse'!$C$2:$D$11,2,TRUE)</f>
        <v>205.2</v>
      </c>
      <c r="J3349" s="88">
        <f t="shared" si="52"/>
        <v>0.28499999999999998</v>
      </c>
    </row>
    <row r="3350" spans="1:10" x14ac:dyDescent="0.2">
      <c r="A3350" s="94">
        <v>3300108</v>
      </c>
      <c r="B3350" s="93" t="s">
        <v>3240</v>
      </c>
      <c r="C3350" s="144">
        <v>5</v>
      </c>
      <c r="D3350" s="93" t="s">
        <v>9</v>
      </c>
      <c r="E3350" s="93" t="s">
        <v>65</v>
      </c>
      <c r="F3350" s="93">
        <v>169.6</v>
      </c>
      <c r="G3350" s="93">
        <v>55</v>
      </c>
      <c r="H3350" s="93">
        <v>1181.56</v>
      </c>
      <c r="I3350" s="88">
        <f>VLOOKUP(D3350,'MHO-Analyse'!$C$2:$D$11,2,TRUE)</f>
        <v>380</v>
      </c>
      <c r="J3350" s="88">
        <f t="shared" si="52"/>
        <v>0.52777777777777779</v>
      </c>
    </row>
    <row r="3351" spans="1:10" x14ac:dyDescent="0.2">
      <c r="A3351" s="94">
        <v>3394351</v>
      </c>
      <c r="B3351" s="93" t="s">
        <v>3241</v>
      </c>
      <c r="C3351" s="144">
        <v>5</v>
      </c>
      <c r="D3351" s="93" t="s">
        <v>20</v>
      </c>
      <c r="E3351" s="93" t="s">
        <v>65</v>
      </c>
      <c r="F3351" s="93">
        <v>20.63</v>
      </c>
      <c r="G3351" s="93">
        <v>6.15</v>
      </c>
      <c r="H3351" s="93">
        <v>1389.07</v>
      </c>
      <c r="I3351" s="88">
        <f>VLOOKUP(D3351,'MHO-Analyse'!$C$2:$D$11,2,TRUE)</f>
        <v>190</v>
      </c>
      <c r="J3351" s="88">
        <f t="shared" si="52"/>
        <v>0.2638888888888889</v>
      </c>
    </row>
    <row r="3352" spans="1:10" x14ac:dyDescent="0.2">
      <c r="A3352" s="94">
        <v>3410925</v>
      </c>
      <c r="B3352" s="93" t="s">
        <v>3242</v>
      </c>
      <c r="C3352" s="144">
        <v>5</v>
      </c>
      <c r="D3352" s="93" t="s">
        <v>20</v>
      </c>
      <c r="E3352" s="93" t="s">
        <v>65</v>
      </c>
      <c r="F3352" s="93">
        <v>10.08</v>
      </c>
      <c r="G3352" s="93">
        <v>0.6</v>
      </c>
      <c r="H3352" s="93">
        <v>339.08</v>
      </c>
      <c r="I3352" s="88">
        <f>VLOOKUP(D3352,'MHO-Analyse'!$C$2:$D$11,2,TRUE)</f>
        <v>190</v>
      </c>
      <c r="J3352" s="88">
        <f t="shared" si="52"/>
        <v>0.2638888888888889</v>
      </c>
    </row>
    <row r="3353" spans="1:10" x14ac:dyDescent="0.2">
      <c r="A3353" s="94">
        <v>4560381</v>
      </c>
      <c r="B3353" s="93" t="s">
        <v>3243</v>
      </c>
      <c r="C3353" s="144">
        <v>5</v>
      </c>
      <c r="D3353" s="93" t="s">
        <v>79</v>
      </c>
      <c r="E3353" s="93" t="s">
        <v>65</v>
      </c>
      <c r="F3353" s="93">
        <v>47.61</v>
      </c>
      <c r="G3353" s="93">
        <v>11.35</v>
      </c>
      <c r="H3353" s="93">
        <v>820.27</v>
      </c>
      <c r="I3353" s="88">
        <f>VLOOKUP(D3353,'MHO-Analyse'!$C$2:$D$11,2,TRUE)</f>
        <v>380</v>
      </c>
      <c r="J3353" s="88">
        <f t="shared" si="52"/>
        <v>0.52777777777777779</v>
      </c>
    </row>
    <row r="3354" spans="1:10" x14ac:dyDescent="0.2">
      <c r="A3354" s="94">
        <v>5002063</v>
      </c>
      <c r="B3354" s="93" t="s">
        <v>3244</v>
      </c>
      <c r="C3354" s="144">
        <v>5</v>
      </c>
      <c r="D3354" s="93" t="s">
        <v>20</v>
      </c>
      <c r="E3354" s="93" t="s">
        <v>65</v>
      </c>
      <c r="F3354" s="93">
        <v>2.2999999999999998</v>
      </c>
      <c r="G3354" s="93">
        <v>0.36</v>
      </c>
      <c r="H3354" s="93">
        <v>42.65</v>
      </c>
      <c r="I3354" s="88">
        <f>VLOOKUP(D3354,'MHO-Analyse'!$C$2:$D$11,2,TRUE)</f>
        <v>190</v>
      </c>
      <c r="J3354" s="88">
        <f t="shared" si="52"/>
        <v>0.2638888888888889</v>
      </c>
    </row>
    <row r="3355" spans="1:10" x14ac:dyDescent="0.2">
      <c r="A3355" s="94">
        <v>5020999</v>
      </c>
      <c r="B3355" s="93" t="s">
        <v>3245</v>
      </c>
      <c r="C3355" s="144">
        <v>5</v>
      </c>
      <c r="D3355" s="93" t="s">
        <v>79</v>
      </c>
      <c r="E3355" s="93" t="s">
        <v>65</v>
      </c>
      <c r="F3355" s="93">
        <v>0.06</v>
      </c>
      <c r="G3355" s="93">
        <v>0.16</v>
      </c>
      <c r="H3355" s="93">
        <v>51.57</v>
      </c>
      <c r="I3355" s="88">
        <f>VLOOKUP(D3355,'MHO-Analyse'!$C$2:$D$11,2,TRUE)</f>
        <v>380</v>
      </c>
      <c r="J3355" s="88">
        <f t="shared" si="52"/>
        <v>0.52777777777777779</v>
      </c>
    </row>
    <row r="3356" spans="1:10" x14ac:dyDescent="0.2">
      <c r="A3356" s="94">
        <v>5051702</v>
      </c>
      <c r="B3356" s="93" t="s">
        <v>3246</v>
      </c>
      <c r="C3356" s="144">
        <v>5</v>
      </c>
      <c r="D3356" s="93" t="s">
        <v>20</v>
      </c>
      <c r="E3356" s="93" t="s">
        <v>65</v>
      </c>
      <c r="F3356" s="93">
        <v>12.04</v>
      </c>
      <c r="G3356" s="93">
        <v>3.9</v>
      </c>
      <c r="H3356" s="93">
        <v>527.42999999999995</v>
      </c>
      <c r="I3356" s="88">
        <f>VLOOKUP(D3356,'MHO-Analyse'!$C$2:$D$11,2,TRUE)</f>
        <v>190</v>
      </c>
      <c r="J3356" s="88">
        <f t="shared" si="52"/>
        <v>0.2638888888888889</v>
      </c>
    </row>
    <row r="3357" spans="1:10" x14ac:dyDescent="0.2">
      <c r="A3357" s="94">
        <v>5520923</v>
      </c>
      <c r="B3357" s="93" t="s">
        <v>3247</v>
      </c>
      <c r="C3357" s="144">
        <v>5</v>
      </c>
      <c r="D3357" s="93" t="s">
        <v>79</v>
      </c>
      <c r="E3357" s="93" t="s">
        <v>65</v>
      </c>
      <c r="F3357" s="93">
        <v>0</v>
      </c>
      <c r="G3357" s="93">
        <v>0</v>
      </c>
      <c r="H3357" s="93">
        <v>4023.75</v>
      </c>
      <c r="I3357" s="88">
        <f>VLOOKUP(D3357,'MHO-Analyse'!$C$2:$D$11,2,TRUE)</f>
        <v>380</v>
      </c>
      <c r="J3357" s="88">
        <f t="shared" si="52"/>
        <v>0.52777777777777779</v>
      </c>
    </row>
    <row r="3358" spans="1:10" x14ac:dyDescent="0.2">
      <c r="A3358" s="94">
        <v>5521324</v>
      </c>
      <c r="B3358" s="93" t="s">
        <v>3248</v>
      </c>
      <c r="C3358" s="144">
        <v>5</v>
      </c>
      <c r="D3358" s="93" t="s">
        <v>12</v>
      </c>
      <c r="E3358" s="93" t="s">
        <v>32</v>
      </c>
      <c r="F3358" s="93">
        <v>43.7</v>
      </c>
      <c r="G3358" s="93">
        <v>38</v>
      </c>
      <c r="H3358" s="93">
        <v>1909.58</v>
      </c>
      <c r="I3358" s="88">
        <f>VLOOKUP(D3358,'MHO-Analyse'!$C$2:$D$11,2,TRUE)</f>
        <v>254.6</v>
      </c>
      <c r="J3358" s="88">
        <f t="shared" si="52"/>
        <v>0.3536111111111111</v>
      </c>
    </row>
    <row r="3359" spans="1:10" x14ac:dyDescent="0.2">
      <c r="A3359" s="94">
        <v>5527556</v>
      </c>
      <c r="B3359" s="93" t="s">
        <v>3122</v>
      </c>
      <c r="C3359" s="144">
        <v>5</v>
      </c>
      <c r="D3359" s="93" t="s">
        <v>79</v>
      </c>
      <c r="E3359" s="93" t="s">
        <v>65</v>
      </c>
      <c r="F3359" s="93">
        <v>1.63</v>
      </c>
      <c r="G3359" s="93">
        <v>7.2</v>
      </c>
      <c r="H3359" s="93">
        <v>681.33</v>
      </c>
      <c r="I3359" s="88">
        <f>VLOOKUP(D3359,'MHO-Analyse'!$C$2:$D$11,2,TRUE)</f>
        <v>380</v>
      </c>
      <c r="J3359" s="88">
        <f t="shared" si="52"/>
        <v>0.52777777777777779</v>
      </c>
    </row>
    <row r="3360" spans="1:10" x14ac:dyDescent="0.2">
      <c r="A3360" s="94">
        <v>5527926</v>
      </c>
      <c r="B3360" s="93" t="s">
        <v>3249</v>
      </c>
      <c r="C3360" s="144">
        <v>5</v>
      </c>
      <c r="D3360" s="93" t="s">
        <v>79</v>
      </c>
      <c r="E3360" s="93" t="s">
        <v>65</v>
      </c>
      <c r="F3360" s="93">
        <v>1.1200000000000001</v>
      </c>
      <c r="G3360" s="93">
        <v>3</v>
      </c>
      <c r="H3360" s="93">
        <v>324.69</v>
      </c>
      <c r="I3360" s="88">
        <f>VLOOKUP(D3360,'MHO-Analyse'!$C$2:$D$11,2,TRUE)</f>
        <v>380</v>
      </c>
      <c r="J3360" s="88">
        <f t="shared" si="52"/>
        <v>0.52777777777777779</v>
      </c>
    </row>
    <row r="3361" spans="1:10" x14ac:dyDescent="0.2">
      <c r="A3361" s="94">
        <v>5527983</v>
      </c>
      <c r="B3361" s="93" t="s">
        <v>2441</v>
      </c>
      <c r="C3361" s="144">
        <v>5</v>
      </c>
      <c r="D3361" s="93" t="s">
        <v>16</v>
      </c>
      <c r="E3361" s="93" t="s">
        <v>65</v>
      </c>
      <c r="F3361" s="93">
        <v>12.2</v>
      </c>
      <c r="G3361" s="93">
        <v>20</v>
      </c>
      <c r="H3361" s="93">
        <v>2116.59</v>
      </c>
      <c r="I3361" s="88">
        <f>VLOOKUP(D3361,'MHO-Analyse'!$C$2:$D$11,2,TRUE)</f>
        <v>304</v>
      </c>
      <c r="J3361" s="88">
        <f t="shared" si="52"/>
        <v>0.42222222222222222</v>
      </c>
    </row>
    <row r="3362" spans="1:10" x14ac:dyDescent="0.2">
      <c r="A3362" s="94">
        <v>5528061</v>
      </c>
      <c r="B3362" s="93" t="s">
        <v>2811</v>
      </c>
      <c r="C3362" s="144">
        <v>5</v>
      </c>
      <c r="D3362" s="93" t="s">
        <v>79</v>
      </c>
      <c r="E3362" s="93" t="s">
        <v>65</v>
      </c>
      <c r="F3362" s="93">
        <v>2.12</v>
      </c>
      <c r="G3362" s="93">
        <v>5</v>
      </c>
      <c r="H3362" s="93">
        <v>451.8</v>
      </c>
      <c r="I3362" s="88">
        <f>VLOOKUP(D3362,'MHO-Analyse'!$C$2:$D$11,2,TRUE)</f>
        <v>380</v>
      </c>
      <c r="J3362" s="88">
        <f t="shared" si="52"/>
        <v>0.52777777777777779</v>
      </c>
    </row>
    <row r="3363" spans="1:10" x14ac:dyDescent="0.2">
      <c r="A3363" s="94">
        <v>5528571</v>
      </c>
      <c r="B3363" s="93" t="s">
        <v>3250</v>
      </c>
      <c r="C3363" s="144">
        <v>5</v>
      </c>
      <c r="D3363" s="93" t="s">
        <v>16</v>
      </c>
      <c r="E3363" s="93" t="s">
        <v>59</v>
      </c>
      <c r="F3363" s="93">
        <v>18.72</v>
      </c>
      <c r="G3363" s="93">
        <v>37</v>
      </c>
      <c r="H3363" s="93">
        <v>3097.11</v>
      </c>
      <c r="I3363" s="88">
        <f>VLOOKUP(D3363,'MHO-Analyse'!$C$2:$D$11,2,TRUE)</f>
        <v>304</v>
      </c>
      <c r="J3363" s="88">
        <f t="shared" si="52"/>
        <v>0.42222222222222222</v>
      </c>
    </row>
    <row r="3364" spans="1:10" x14ac:dyDescent="0.2">
      <c r="A3364" s="94">
        <v>5567902</v>
      </c>
      <c r="B3364" s="93" t="s">
        <v>3251</v>
      </c>
      <c r="C3364" s="144">
        <v>5</v>
      </c>
      <c r="D3364" s="93" t="s">
        <v>79</v>
      </c>
      <c r="E3364" s="93" t="s">
        <v>59</v>
      </c>
      <c r="F3364" s="93">
        <v>3.6</v>
      </c>
      <c r="G3364" s="93">
        <v>3.7</v>
      </c>
      <c r="H3364" s="93">
        <v>891.35</v>
      </c>
      <c r="I3364" s="88">
        <f>VLOOKUP(D3364,'MHO-Analyse'!$C$2:$D$11,2,TRUE)</f>
        <v>380</v>
      </c>
      <c r="J3364" s="88">
        <f t="shared" si="52"/>
        <v>0.52777777777777779</v>
      </c>
    </row>
    <row r="3365" spans="1:10" x14ac:dyDescent="0.2">
      <c r="A3365" s="94">
        <v>5598569</v>
      </c>
      <c r="B3365" s="93" t="s">
        <v>3252</v>
      </c>
      <c r="C3365" s="144">
        <v>5</v>
      </c>
      <c r="D3365" s="93" t="s">
        <v>16</v>
      </c>
      <c r="E3365" s="93" t="s">
        <v>59</v>
      </c>
      <c r="F3365" s="93">
        <v>22.02</v>
      </c>
      <c r="G3365" s="93">
        <v>25.32</v>
      </c>
      <c r="H3365" s="93">
        <v>5573.02</v>
      </c>
      <c r="I3365" s="88">
        <f>VLOOKUP(D3365,'MHO-Analyse'!$C$2:$D$11,2,TRUE)</f>
        <v>304</v>
      </c>
      <c r="J3365" s="88">
        <f t="shared" si="52"/>
        <v>0.42222222222222222</v>
      </c>
    </row>
    <row r="3366" spans="1:10" x14ac:dyDescent="0.2">
      <c r="A3366" s="94">
        <v>5598682</v>
      </c>
      <c r="B3366" s="93" t="s">
        <v>2962</v>
      </c>
      <c r="C3366" s="144">
        <v>5</v>
      </c>
      <c r="D3366" s="93" t="s">
        <v>16</v>
      </c>
      <c r="E3366" s="93" t="s">
        <v>59</v>
      </c>
      <c r="F3366" s="93">
        <v>16.3</v>
      </c>
      <c r="G3366" s="93">
        <v>46</v>
      </c>
      <c r="H3366" s="93">
        <v>6939.51</v>
      </c>
      <c r="I3366" s="88">
        <f>VLOOKUP(D3366,'MHO-Analyse'!$C$2:$D$11,2,TRUE)</f>
        <v>304</v>
      </c>
      <c r="J3366" s="88">
        <f t="shared" si="52"/>
        <v>0.42222222222222222</v>
      </c>
    </row>
    <row r="3367" spans="1:10" x14ac:dyDescent="0.2">
      <c r="A3367" s="94">
        <v>5600239</v>
      </c>
      <c r="B3367" s="93" t="s">
        <v>2537</v>
      </c>
      <c r="C3367" s="144">
        <v>5</v>
      </c>
      <c r="D3367" s="93" t="s">
        <v>79</v>
      </c>
      <c r="E3367" s="93" t="s">
        <v>32</v>
      </c>
      <c r="F3367" s="93">
        <v>10.3</v>
      </c>
      <c r="G3367" s="93">
        <v>23.6</v>
      </c>
      <c r="H3367" s="93">
        <v>3372.83</v>
      </c>
      <c r="I3367" s="88">
        <f>VLOOKUP(D3367,'MHO-Analyse'!$C$2:$D$11,2,TRUE)</f>
        <v>380</v>
      </c>
      <c r="J3367" s="88">
        <f t="shared" si="52"/>
        <v>0.52777777777777779</v>
      </c>
    </row>
    <row r="3368" spans="1:10" x14ac:dyDescent="0.2">
      <c r="A3368" s="94">
        <v>5600278</v>
      </c>
      <c r="B3368" s="93" t="s">
        <v>3253</v>
      </c>
      <c r="C3368" s="144">
        <v>5</v>
      </c>
      <c r="D3368" s="93" t="s">
        <v>79</v>
      </c>
      <c r="E3368" s="93" t="s">
        <v>59</v>
      </c>
      <c r="F3368" s="93">
        <v>4.1500000000000004</v>
      </c>
      <c r="G3368" s="93">
        <v>7</v>
      </c>
      <c r="H3368" s="93">
        <v>1427.29</v>
      </c>
      <c r="I3368" s="88">
        <f>VLOOKUP(D3368,'MHO-Analyse'!$C$2:$D$11,2,TRUE)</f>
        <v>380</v>
      </c>
      <c r="J3368" s="88">
        <f t="shared" si="52"/>
        <v>0.52777777777777779</v>
      </c>
    </row>
    <row r="3369" spans="1:10" x14ac:dyDescent="0.2">
      <c r="A3369" s="94">
        <v>5600385</v>
      </c>
      <c r="B3369" s="93" t="s">
        <v>3254</v>
      </c>
      <c r="C3369" s="144">
        <v>5</v>
      </c>
      <c r="D3369" s="93" t="s">
        <v>79</v>
      </c>
      <c r="E3369" s="93" t="s">
        <v>65</v>
      </c>
      <c r="F3369" s="93">
        <v>3.72</v>
      </c>
      <c r="G3369" s="93">
        <v>11.6</v>
      </c>
      <c r="H3369" s="93">
        <v>2972.15</v>
      </c>
      <c r="I3369" s="88">
        <f>VLOOKUP(D3369,'MHO-Analyse'!$C$2:$D$11,2,TRUE)</f>
        <v>380</v>
      </c>
      <c r="J3369" s="88">
        <f t="shared" si="52"/>
        <v>0.52777777777777779</v>
      </c>
    </row>
    <row r="3370" spans="1:10" x14ac:dyDescent="0.2">
      <c r="A3370" s="94">
        <v>5601153</v>
      </c>
      <c r="B3370" s="93" t="s">
        <v>3255</v>
      </c>
      <c r="C3370" s="144">
        <v>5</v>
      </c>
      <c r="D3370" s="93" t="s">
        <v>79</v>
      </c>
      <c r="E3370" s="93" t="s">
        <v>59</v>
      </c>
      <c r="F3370" s="93">
        <v>6.4</v>
      </c>
      <c r="G3370" s="93">
        <v>7.9</v>
      </c>
      <c r="H3370" s="93">
        <v>692.9</v>
      </c>
      <c r="I3370" s="88">
        <f>VLOOKUP(D3370,'MHO-Analyse'!$C$2:$D$11,2,TRUE)</f>
        <v>380</v>
      </c>
      <c r="J3370" s="88">
        <f t="shared" si="52"/>
        <v>0.52777777777777779</v>
      </c>
    </row>
    <row r="3371" spans="1:10" x14ac:dyDescent="0.2">
      <c r="A3371" s="94">
        <v>5705007</v>
      </c>
      <c r="B3371" s="93" t="s">
        <v>3256</v>
      </c>
      <c r="C3371" s="144">
        <v>5</v>
      </c>
      <c r="D3371" s="93" t="s">
        <v>16</v>
      </c>
      <c r="E3371" s="93" t="s">
        <v>2243</v>
      </c>
      <c r="F3371" s="93">
        <v>37.89</v>
      </c>
      <c r="G3371" s="93">
        <v>50</v>
      </c>
      <c r="H3371" s="93">
        <v>1876.24</v>
      </c>
      <c r="I3371" s="88">
        <f>VLOOKUP(D3371,'MHO-Analyse'!$C$2:$D$11,2,TRUE)</f>
        <v>304</v>
      </c>
      <c r="J3371" s="88">
        <f t="shared" si="52"/>
        <v>0.42222222222222222</v>
      </c>
    </row>
    <row r="3372" spans="1:10" x14ac:dyDescent="0.2">
      <c r="A3372" s="94">
        <v>5705043</v>
      </c>
      <c r="B3372" s="93" t="s">
        <v>3257</v>
      </c>
      <c r="C3372" s="144">
        <v>5</v>
      </c>
      <c r="D3372" s="93" t="s">
        <v>16</v>
      </c>
      <c r="E3372" s="93" t="s">
        <v>65</v>
      </c>
      <c r="F3372" s="93">
        <v>20.59</v>
      </c>
      <c r="G3372" s="93">
        <v>28</v>
      </c>
      <c r="H3372" s="93">
        <v>1567.08</v>
      </c>
      <c r="I3372" s="88">
        <f>VLOOKUP(D3372,'MHO-Analyse'!$C$2:$D$11,2,TRUE)</f>
        <v>304</v>
      </c>
      <c r="J3372" s="88">
        <f t="shared" si="52"/>
        <v>0.42222222222222222</v>
      </c>
    </row>
    <row r="3373" spans="1:10" x14ac:dyDescent="0.2">
      <c r="A3373" s="94">
        <v>5708017</v>
      </c>
      <c r="B3373" s="93" t="s">
        <v>3258</v>
      </c>
      <c r="C3373" s="144">
        <v>5</v>
      </c>
      <c r="D3373" s="93" t="s">
        <v>79</v>
      </c>
      <c r="E3373" s="93" t="s">
        <v>65</v>
      </c>
      <c r="F3373" s="93">
        <v>9.25</v>
      </c>
      <c r="G3373" s="93">
        <v>11</v>
      </c>
      <c r="H3373" s="93">
        <v>546.37</v>
      </c>
      <c r="I3373" s="88">
        <f>VLOOKUP(D3373,'MHO-Analyse'!$C$2:$D$11,2,TRUE)</f>
        <v>380</v>
      </c>
      <c r="J3373" s="88">
        <f t="shared" si="52"/>
        <v>0.52777777777777779</v>
      </c>
    </row>
    <row r="3374" spans="1:10" x14ac:dyDescent="0.2">
      <c r="A3374" s="94">
        <v>5708098</v>
      </c>
      <c r="B3374" s="93" t="s">
        <v>3259</v>
      </c>
      <c r="C3374" s="144">
        <v>5</v>
      </c>
      <c r="D3374" s="93" t="s">
        <v>79</v>
      </c>
      <c r="E3374" s="93" t="s">
        <v>65</v>
      </c>
      <c r="F3374" s="93">
        <v>0.5</v>
      </c>
      <c r="G3374" s="93">
        <v>0.6</v>
      </c>
      <c r="H3374" s="93">
        <v>446.59</v>
      </c>
      <c r="I3374" s="88">
        <f>VLOOKUP(D3374,'MHO-Analyse'!$C$2:$D$11,2,TRUE)</f>
        <v>380</v>
      </c>
      <c r="J3374" s="88">
        <f t="shared" si="52"/>
        <v>0.52777777777777779</v>
      </c>
    </row>
    <row r="3375" spans="1:10" x14ac:dyDescent="0.2">
      <c r="A3375" s="94">
        <v>5708161</v>
      </c>
      <c r="B3375" s="93" t="s">
        <v>3260</v>
      </c>
      <c r="C3375" s="144">
        <v>5</v>
      </c>
      <c r="D3375" s="93" t="s">
        <v>79</v>
      </c>
      <c r="E3375" s="93" t="s">
        <v>65</v>
      </c>
      <c r="F3375" s="93">
        <v>6.25</v>
      </c>
      <c r="G3375" s="93">
        <v>7</v>
      </c>
      <c r="H3375" s="93">
        <v>345.66</v>
      </c>
      <c r="I3375" s="88">
        <f>VLOOKUP(D3375,'MHO-Analyse'!$C$2:$D$11,2,TRUE)</f>
        <v>380</v>
      </c>
      <c r="J3375" s="88">
        <f t="shared" si="52"/>
        <v>0.52777777777777779</v>
      </c>
    </row>
    <row r="3376" spans="1:10" x14ac:dyDescent="0.2">
      <c r="A3376" s="94">
        <v>5708165</v>
      </c>
      <c r="B3376" s="93" t="s">
        <v>3261</v>
      </c>
      <c r="C3376" s="144">
        <v>5</v>
      </c>
      <c r="D3376" s="93" t="s">
        <v>79</v>
      </c>
      <c r="E3376" s="93" t="s">
        <v>65</v>
      </c>
      <c r="F3376" s="93">
        <v>24.18</v>
      </c>
      <c r="G3376" s="93">
        <v>25</v>
      </c>
      <c r="H3376" s="93">
        <v>1059.29</v>
      </c>
      <c r="I3376" s="88">
        <f>VLOOKUP(D3376,'MHO-Analyse'!$C$2:$D$11,2,TRUE)</f>
        <v>380</v>
      </c>
      <c r="J3376" s="88">
        <f t="shared" si="52"/>
        <v>0.52777777777777779</v>
      </c>
    </row>
    <row r="3377" spans="1:10" x14ac:dyDescent="0.2">
      <c r="A3377" s="94">
        <v>5708181</v>
      </c>
      <c r="B3377" s="93" t="s">
        <v>3262</v>
      </c>
      <c r="C3377" s="144">
        <v>5</v>
      </c>
      <c r="D3377" s="93" t="s">
        <v>16</v>
      </c>
      <c r="E3377" s="93" t="s">
        <v>65</v>
      </c>
      <c r="F3377" s="93">
        <v>18.13</v>
      </c>
      <c r="G3377" s="93">
        <v>19</v>
      </c>
      <c r="H3377" s="93">
        <v>1449.56</v>
      </c>
      <c r="I3377" s="88">
        <f>VLOOKUP(D3377,'MHO-Analyse'!$C$2:$D$11,2,TRUE)</f>
        <v>304</v>
      </c>
      <c r="J3377" s="88">
        <f t="shared" si="52"/>
        <v>0.42222222222222222</v>
      </c>
    </row>
    <row r="3378" spans="1:10" x14ac:dyDescent="0.2">
      <c r="A3378" s="94">
        <v>5708212</v>
      </c>
      <c r="B3378" s="93" t="s">
        <v>3263</v>
      </c>
      <c r="C3378" s="144">
        <v>5</v>
      </c>
      <c r="D3378" s="93" t="s">
        <v>79</v>
      </c>
      <c r="E3378" s="93" t="s">
        <v>65</v>
      </c>
      <c r="F3378" s="93">
        <v>34.97</v>
      </c>
      <c r="G3378" s="93">
        <v>35</v>
      </c>
      <c r="H3378" s="93">
        <v>1895.57</v>
      </c>
      <c r="I3378" s="88">
        <f>VLOOKUP(D3378,'MHO-Analyse'!$C$2:$D$11,2,TRUE)</f>
        <v>380</v>
      </c>
      <c r="J3378" s="88">
        <f t="shared" si="52"/>
        <v>0.52777777777777779</v>
      </c>
    </row>
    <row r="3379" spans="1:10" x14ac:dyDescent="0.2">
      <c r="A3379" s="94">
        <v>5708231</v>
      </c>
      <c r="B3379" s="93" t="s">
        <v>3264</v>
      </c>
      <c r="C3379" s="144">
        <v>5</v>
      </c>
      <c r="D3379" s="93" t="s">
        <v>79</v>
      </c>
      <c r="E3379" s="93" t="s">
        <v>65</v>
      </c>
      <c r="F3379" s="93">
        <v>0.5</v>
      </c>
      <c r="G3379" s="93">
        <v>1</v>
      </c>
      <c r="H3379" s="93">
        <v>446.59</v>
      </c>
      <c r="I3379" s="88">
        <f>VLOOKUP(D3379,'MHO-Analyse'!$C$2:$D$11,2,TRUE)</f>
        <v>380</v>
      </c>
      <c r="J3379" s="88">
        <f t="shared" si="52"/>
        <v>0.52777777777777779</v>
      </c>
    </row>
    <row r="3380" spans="1:10" x14ac:dyDescent="0.2">
      <c r="A3380" s="94">
        <v>5708233</v>
      </c>
      <c r="B3380" s="93" t="s">
        <v>3265</v>
      </c>
      <c r="C3380" s="144">
        <v>5</v>
      </c>
      <c r="D3380" s="93" t="s">
        <v>79</v>
      </c>
      <c r="E3380" s="93" t="s">
        <v>65</v>
      </c>
      <c r="F3380" s="93">
        <v>1.07</v>
      </c>
      <c r="G3380" s="93">
        <v>2</v>
      </c>
      <c r="H3380" s="93">
        <v>645.08000000000004</v>
      </c>
      <c r="I3380" s="88">
        <f>VLOOKUP(D3380,'MHO-Analyse'!$C$2:$D$11,2,TRUE)</f>
        <v>380</v>
      </c>
      <c r="J3380" s="88">
        <f t="shared" si="52"/>
        <v>0.52777777777777779</v>
      </c>
    </row>
    <row r="3381" spans="1:10" x14ac:dyDescent="0.2">
      <c r="A3381" s="94">
        <v>5708234</v>
      </c>
      <c r="B3381" s="93" t="s">
        <v>3266</v>
      </c>
      <c r="C3381" s="144">
        <v>5</v>
      </c>
      <c r="D3381" s="93" t="s">
        <v>79</v>
      </c>
      <c r="E3381" s="93" t="s">
        <v>65</v>
      </c>
      <c r="F3381" s="93">
        <v>1.54</v>
      </c>
      <c r="G3381" s="93">
        <v>2</v>
      </c>
      <c r="H3381" s="93">
        <v>876.64</v>
      </c>
      <c r="I3381" s="88">
        <f>VLOOKUP(D3381,'MHO-Analyse'!$C$2:$D$11,2,TRUE)</f>
        <v>380</v>
      </c>
      <c r="J3381" s="88">
        <f t="shared" si="52"/>
        <v>0.52777777777777779</v>
      </c>
    </row>
    <row r="3382" spans="1:10" x14ac:dyDescent="0.2">
      <c r="A3382" s="94">
        <v>5708236</v>
      </c>
      <c r="B3382" s="93" t="s">
        <v>3267</v>
      </c>
      <c r="C3382" s="144">
        <v>5</v>
      </c>
      <c r="D3382" s="93" t="s">
        <v>79</v>
      </c>
      <c r="E3382" s="93" t="s">
        <v>65</v>
      </c>
      <c r="F3382" s="93">
        <v>3.99</v>
      </c>
      <c r="G3382" s="93">
        <v>4</v>
      </c>
      <c r="H3382" s="93">
        <v>1604.42</v>
      </c>
      <c r="I3382" s="88">
        <f>VLOOKUP(D3382,'MHO-Analyse'!$C$2:$D$11,2,TRUE)</f>
        <v>380</v>
      </c>
      <c r="J3382" s="88">
        <f t="shared" si="52"/>
        <v>0.52777777777777779</v>
      </c>
    </row>
    <row r="3383" spans="1:10" x14ac:dyDescent="0.2">
      <c r="A3383" s="94">
        <v>5708243</v>
      </c>
      <c r="B3383" s="93" t="s">
        <v>3268</v>
      </c>
      <c r="C3383" s="144">
        <v>5</v>
      </c>
      <c r="D3383" s="93" t="s">
        <v>79</v>
      </c>
      <c r="E3383" s="93" t="s">
        <v>65</v>
      </c>
      <c r="F3383" s="93">
        <v>5.89</v>
      </c>
      <c r="G3383" s="93">
        <v>8</v>
      </c>
      <c r="H3383" s="93">
        <v>2832</v>
      </c>
      <c r="I3383" s="88">
        <f>VLOOKUP(D3383,'MHO-Analyse'!$C$2:$D$11,2,TRUE)</f>
        <v>380</v>
      </c>
      <c r="J3383" s="88">
        <f t="shared" si="52"/>
        <v>0.52777777777777779</v>
      </c>
    </row>
    <row r="3384" spans="1:10" x14ac:dyDescent="0.2">
      <c r="A3384" s="94">
        <v>5801006</v>
      </c>
      <c r="B3384" s="93" t="s">
        <v>3269</v>
      </c>
      <c r="C3384" s="144">
        <v>5</v>
      </c>
      <c r="D3384" s="93" t="s">
        <v>79</v>
      </c>
      <c r="E3384" s="93" t="s">
        <v>65</v>
      </c>
      <c r="F3384" s="93">
        <v>0.5</v>
      </c>
      <c r="G3384" s="93">
        <v>0.91</v>
      </c>
      <c r="H3384" s="93">
        <v>423.65</v>
      </c>
      <c r="I3384" s="88">
        <f>VLOOKUP(D3384,'MHO-Analyse'!$C$2:$D$11,2,TRUE)</f>
        <v>380</v>
      </c>
      <c r="J3384" s="88">
        <f t="shared" si="52"/>
        <v>0.52777777777777779</v>
      </c>
    </row>
    <row r="3385" spans="1:10" x14ac:dyDescent="0.2">
      <c r="A3385" s="94">
        <v>5803022</v>
      </c>
      <c r="B3385" s="93" t="s">
        <v>3270</v>
      </c>
      <c r="C3385" s="144">
        <v>5</v>
      </c>
      <c r="D3385" s="93" t="s">
        <v>79</v>
      </c>
      <c r="E3385" s="93" t="s">
        <v>65</v>
      </c>
      <c r="F3385" s="93">
        <v>9.1</v>
      </c>
      <c r="G3385" s="93">
        <v>5</v>
      </c>
      <c r="H3385" s="93">
        <v>1204.6300000000001</v>
      </c>
      <c r="I3385" s="88">
        <f>VLOOKUP(D3385,'MHO-Analyse'!$C$2:$D$11,2,TRUE)</f>
        <v>380</v>
      </c>
      <c r="J3385" s="88">
        <f t="shared" si="52"/>
        <v>0.52777777777777779</v>
      </c>
    </row>
    <row r="3386" spans="1:10" x14ac:dyDescent="0.2">
      <c r="A3386" s="94">
        <v>5807019</v>
      </c>
      <c r="B3386" s="93" t="s">
        <v>3271</v>
      </c>
      <c r="C3386" s="144">
        <v>5</v>
      </c>
      <c r="D3386" s="93" t="s">
        <v>79</v>
      </c>
      <c r="E3386" s="93" t="s">
        <v>65</v>
      </c>
      <c r="F3386" s="93">
        <v>1.73</v>
      </c>
      <c r="G3386" s="93">
        <v>3.52</v>
      </c>
      <c r="H3386" s="93">
        <v>840.98</v>
      </c>
      <c r="I3386" s="88">
        <f>VLOOKUP(D3386,'MHO-Analyse'!$C$2:$D$11,2,TRUE)</f>
        <v>380</v>
      </c>
      <c r="J3386" s="88">
        <f t="shared" si="52"/>
        <v>0.52777777777777779</v>
      </c>
    </row>
    <row r="3387" spans="1:10" x14ac:dyDescent="0.2">
      <c r="A3387" s="94">
        <v>5807054</v>
      </c>
      <c r="B3387" s="93" t="s">
        <v>3272</v>
      </c>
      <c r="C3387" s="144">
        <v>5</v>
      </c>
      <c r="D3387" s="93" t="s">
        <v>79</v>
      </c>
      <c r="E3387" s="93" t="s">
        <v>65</v>
      </c>
      <c r="F3387" s="93">
        <v>2.31</v>
      </c>
      <c r="G3387" s="93">
        <v>6</v>
      </c>
      <c r="H3387" s="93">
        <v>1841.44</v>
      </c>
      <c r="I3387" s="88">
        <f>VLOOKUP(D3387,'MHO-Analyse'!$C$2:$D$11,2,TRUE)</f>
        <v>380</v>
      </c>
      <c r="J3387" s="88">
        <f t="shared" si="52"/>
        <v>0.52777777777777779</v>
      </c>
    </row>
    <row r="3388" spans="1:10" x14ac:dyDescent="0.2">
      <c r="A3388" s="94">
        <v>5808013</v>
      </c>
      <c r="B3388" s="93" t="s">
        <v>3273</v>
      </c>
      <c r="C3388" s="144">
        <v>5</v>
      </c>
      <c r="D3388" s="93" t="s">
        <v>79</v>
      </c>
      <c r="E3388" s="93" t="s">
        <v>65</v>
      </c>
      <c r="F3388" s="93">
        <v>13.58</v>
      </c>
      <c r="G3388" s="93">
        <v>4</v>
      </c>
      <c r="H3388" s="93">
        <v>1151.33</v>
      </c>
      <c r="I3388" s="88">
        <f>VLOOKUP(D3388,'MHO-Analyse'!$C$2:$D$11,2,TRUE)</f>
        <v>380</v>
      </c>
      <c r="J3388" s="88">
        <f t="shared" si="52"/>
        <v>0.52777777777777779</v>
      </c>
    </row>
    <row r="3389" spans="1:10" x14ac:dyDescent="0.2">
      <c r="A3389" s="94">
        <v>6070119</v>
      </c>
      <c r="B3389" s="93" t="s">
        <v>3274</v>
      </c>
      <c r="C3389" s="144">
        <v>5</v>
      </c>
      <c r="D3389" s="93" t="s">
        <v>20</v>
      </c>
      <c r="E3389" s="93" t="s">
        <v>65</v>
      </c>
      <c r="F3389" s="93">
        <v>6.2</v>
      </c>
      <c r="G3389" s="93">
        <v>1.1000000000000001</v>
      </c>
      <c r="H3389" s="93">
        <v>1006.23</v>
      </c>
      <c r="I3389" s="88">
        <f>VLOOKUP(D3389,'MHO-Analyse'!$C$2:$D$11,2,TRUE)</f>
        <v>190</v>
      </c>
      <c r="J3389" s="88">
        <f t="shared" si="52"/>
        <v>0.2638888888888889</v>
      </c>
    </row>
    <row r="3390" spans="1:10" x14ac:dyDescent="0.2">
      <c r="A3390" s="94">
        <v>7016852</v>
      </c>
      <c r="B3390" s="93" t="s">
        <v>3275</v>
      </c>
      <c r="C3390" s="144">
        <v>5</v>
      </c>
      <c r="D3390" s="93" t="s">
        <v>82</v>
      </c>
      <c r="E3390" s="93" t="s">
        <v>65</v>
      </c>
      <c r="F3390" s="93">
        <v>246</v>
      </c>
      <c r="G3390" s="93">
        <v>25</v>
      </c>
      <c r="H3390" s="93">
        <v>2899.14</v>
      </c>
      <c r="I3390" s="88">
        <f>VLOOKUP(D3390,'MHO-Analyse'!$C$2:$D$11,2,TRUE)</f>
        <v>228</v>
      </c>
      <c r="J3390" s="88">
        <f t="shared" si="52"/>
        <v>0.31666666666666665</v>
      </c>
    </row>
    <row r="3391" spans="1:10" x14ac:dyDescent="0.2">
      <c r="A3391" s="94">
        <v>8021006</v>
      </c>
      <c r="B3391" s="93" t="s">
        <v>3276</v>
      </c>
      <c r="C3391" s="144">
        <v>5</v>
      </c>
      <c r="D3391" s="93" t="s">
        <v>20</v>
      </c>
      <c r="E3391" s="93" t="s">
        <v>65</v>
      </c>
      <c r="F3391" s="93">
        <v>31.5</v>
      </c>
      <c r="G3391" s="93">
        <v>2.2999999999999998</v>
      </c>
      <c r="H3391" s="93">
        <v>454.38</v>
      </c>
      <c r="I3391" s="88">
        <f>VLOOKUP(D3391,'MHO-Analyse'!$C$2:$D$11,2,TRUE)</f>
        <v>190</v>
      </c>
      <c r="J3391" s="88">
        <f t="shared" si="52"/>
        <v>0.2638888888888889</v>
      </c>
    </row>
    <row r="3392" spans="1:10" x14ac:dyDescent="0.2">
      <c r="A3392" s="94">
        <v>8350126</v>
      </c>
      <c r="B3392" s="93" t="s">
        <v>3277</v>
      </c>
      <c r="C3392" s="144">
        <v>5</v>
      </c>
      <c r="D3392" s="93" t="s">
        <v>79</v>
      </c>
      <c r="E3392" s="93" t="s">
        <v>65</v>
      </c>
      <c r="F3392" s="93">
        <v>20.8</v>
      </c>
      <c r="G3392" s="93">
        <v>3.2</v>
      </c>
      <c r="H3392" s="93">
        <v>855.01</v>
      </c>
      <c r="I3392" s="88">
        <f>VLOOKUP(D3392,'MHO-Analyse'!$C$2:$D$11,2,TRUE)</f>
        <v>380</v>
      </c>
      <c r="J3392" s="88">
        <f t="shared" si="52"/>
        <v>0.52777777777777779</v>
      </c>
    </row>
    <row r="3393" spans="1:10" x14ac:dyDescent="0.2">
      <c r="A3393" s="94">
        <v>8400035</v>
      </c>
      <c r="B3393" s="93" t="s">
        <v>3278</v>
      </c>
      <c r="C3393" s="144">
        <v>5</v>
      </c>
      <c r="D3393" s="93" t="s">
        <v>16</v>
      </c>
      <c r="E3393" s="93" t="s">
        <v>65</v>
      </c>
      <c r="F3393" s="93">
        <v>9.77</v>
      </c>
      <c r="G3393" s="93">
        <v>2.2999999999999998</v>
      </c>
      <c r="H3393" s="93">
        <v>388.42</v>
      </c>
      <c r="I3393" s="88">
        <f>VLOOKUP(D3393,'MHO-Analyse'!$C$2:$D$11,2,TRUE)</f>
        <v>304</v>
      </c>
      <c r="J3393" s="88">
        <f t="shared" si="52"/>
        <v>0.42222222222222222</v>
      </c>
    </row>
    <row r="3394" spans="1:10" x14ac:dyDescent="0.2">
      <c r="A3394" s="94">
        <v>8411525</v>
      </c>
      <c r="B3394" s="93" t="s">
        <v>3279</v>
      </c>
      <c r="C3394" s="144">
        <v>5</v>
      </c>
      <c r="D3394" s="93" t="s">
        <v>79</v>
      </c>
      <c r="E3394" s="93" t="s">
        <v>65</v>
      </c>
      <c r="F3394" s="93">
        <v>3.24</v>
      </c>
      <c r="G3394" s="93">
        <v>4.9000000000000004</v>
      </c>
      <c r="H3394" s="93">
        <v>2548.63</v>
      </c>
      <c r="I3394" s="88">
        <f>VLOOKUP(D3394,'MHO-Analyse'!$C$2:$D$11,2,TRUE)</f>
        <v>380</v>
      </c>
      <c r="J3394" s="88">
        <f t="shared" ref="J3394:J3457" si="53">(C3394*I3394)/3600</f>
        <v>0.52777777777777779</v>
      </c>
    </row>
    <row r="3395" spans="1:10" x14ac:dyDescent="0.2">
      <c r="A3395" s="94">
        <v>8411573</v>
      </c>
      <c r="B3395" s="93" t="s">
        <v>3280</v>
      </c>
      <c r="C3395" s="144">
        <v>5</v>
      </c>
      <c r="D3395" s="93" t="s">
        <v>16</v>
      </c>
      <c r="E3395" s="93" t="s">
        <v>65</v>
      </c>
      <c r="F3395" s="93">
        <v>23.65</v>
      </c>
      <c r="G3395" s="93">
        <v>40.5</v>
      </c>
      <c r="H3395" s="93">
        <v>9157.2900000000009</v>
      </c>
      <c r="I3395" s="88">
        <f>VLOOKUP(D3395,'MHO-Analyse'!$C$2:$D$11,2,TRUE)</f>
        <v>304</v>
      </c>
      <c r="J3395" s="88">
        <f t="shared" si="53"/>
        <v>0.42222222222222222</v>
      </c>
    </row>
    <row r="3396" spans="1:10" x14ac:dyDescent="0.2">
      <c r="A3396" s="94">
        <v>9253192</v>
      </c>
      <c r="B3396" s="93" t="s">
        <v>3281</v>
      </c>
      <c r="C3396" s="144">
        <v>5</v>
      </c>
      <c r="D3396" s="93" t="s">
        <v>12</v>
      </c>
      <c r="E3396" s="93" t="s">
        <v>59</v>
      </c>
      <c r="F3396" s="93">
        <v>5.8</v>
      </c>
      <c r="G3396" s="93">
        <v>5.0999999999999996</v>
      </c>
      <c r="H3396" s="93">
        <v>957.3</v>
      </c>
      <c r="I3396" s="88">
        <f>VLOOKUP(D3396,'MHO-Analyse'!$C$2:$D$11,2,TRUE)</f>
        <v>254.6</v>
      </c>
      <c r="J3396" s="88">
        <f t="shared" si="53"/>
        <v>0.3536111111111111</v>
      </c>
    </row>
    <row r="3397" spans="1:10" x14ac:dyDescent="0.2">
      <c r="A3397" s="94">
        <v>9253197</v>
      </c>
      <c r="B3397" s="93" t="s">
        <v>3282</v>
      </c>
      <c r="C3397" s="144">
        <v>5</v>
      </c>
      <c r="D3397" s="93" t="s">
        <v>12</v>
      </c>
      <c r="E3397" s="93" t="s">
        <v>65</v>
      </c>
      <c r="F3397" s="93">
        <v>14</v>
      </c>
      <c r="G3397" s="93">
        <v>16.399999999999999</v>
      </c>
      <c r="H3397" s="93">
        <v>2382.12</v>
      </c>
      <c r="I3397" s="88">
        <f>VLOOKUP(D3397,'MHO-Analyse'!$C$2:$D$11,2,TRUE)</f>
        <v>254.6</v>
      </c>
      <c r="J3397" s="88">
        <f t="shared" si="53"/>
        <v>0.3536111111111111</v>
      </c>
    </row>
    <row r="3398" spans="1:10" x14ac:dyDescent="0.2">
      <c r="A3398" s="94">
        <v>9253365</v>
      </c>
      <c r="B3398" s="93" t="s">
        <v>3283</v>
      </c>
      <c r="C3398" s="144">
        <v>5</v>
      </c>
      <c r="D3398" s="93" t="s">
        <v>12</v>
      </c>
      <c r="E3398" s="93" t="s">
        <v>65</v>
      </c>
      <c r="F3398" s="93">
        <v>2.29</v>
      </c>
      <c r="G3398" s="93">
        <v>5</v>
      </c>
      <c r="H3398" s="93">
        <v>297.83999999999997</v>
      </c>
      <c r="I3398" s="88">
        <f>VLOOKUP(D3398,'MHO-Analyse'!$C$2:$D$11,2,TRUE)</f>
        <v>254.6</v>
      </c>
      <c r="J3398" s="88">
        <f t="shared" si="53"/>
        <v>0.3536111111111111</v>
      </c>
    </row>
    <row r="3399" spans="1:10" x14ac:dyDescent="0.2">
      <c r="A3399" s="94">
        <v>9253642</v>
      </c>
      <c r="B3399" s="93" t="s">
        <v>3284</v>
      </c>
      <c r="C3399" s="144">
        <v>5</v>
      </c>
      <c r="D3399" s="93" t="s">
        <v>12</v>
      </c>
      <c r="E3399" s="93" t="s">
        <v>65</v>
      </c>
      <c r="F3399" s="93">
        <v>0.98</v>
      </c>
      <c r="G3399" s="93">
        <v>2.23</v>
      </c>
      <c r="H3399" s="93">
        <v>84.66</v>
      </c>
      <c r="I3399" s="88">
        <f>VLOOKUP(D3399,'MHO-Analyse'!$C$2:$D$11,2,TRUE)</f>
        <v>254.6</v>
      </c>
      <c r="J3399" s="88">
        <f t="shared" si="53"/>
        <v>0.3536111111111111</v>
      </c>
    </row>
    <row r="3400" spans="1:10" x14ac:dyDescent="0.2">
      <c r="A3400" s="94">
        <v>9253643</v>
      </c>
      <c r="B3400" s="93" t="s">
        <v>3285</v>
      </c>
      <c r="C3400" s="144">
        <v>5</v>
      </c>
      <c r="D3400" s="93" t="s">
        <v>12</v>
      </c>
      <c r="E3400" s="93" t="s">
        <v>65</v>
      </c>
      <c r="F3400" s="93">
        <v>0.98</v>
      </c>
      <c r="G3400" s="93">
        <v>2.4700000000000002</v>
      </c>
      <c r="H3400" s="93">
        <v>117.08</v>
      </c>
      <c r="I3400" s="88">
        <f>VLOOKUP(D3400,'MHO-Analyse'!$C$2:$D$11,2,TRUE)</f>
        <v>254.6</v>
      </c>
      <c r="J3400" s="88">
        <f t="shared" si="53"/>
        <v>0.3536111111111111</v>
      </c>
    </row>
    <row r="3401" spans="1:10" x14ac:dyDescent="0.2">
      <c r="A3401" s="94">
        <v>9253693</v>
      </c>
      <c r="B3401" s="93" t="s">
        <v>3286</v>
      </c>
      <c r="C3401" s="144">
        <v>5</v>
      </c>
      <c r="D3401" s="93" t="s">
        <v>12</v>
      </c>
      <c r="E3401" s="93" t="s">
        <v>59</v>
      </c>
      <c r="F3401" s="93">
        <v>1.05</v>
      </c>
      <c r="G3401" s="93">
        <v>5.84</v>
      </c>
      <c r="H3401" s="93">
        <v>354.63</v>
      </c>
      <c r="I3401" s="88">
        <f>VLOOKUP(D3401,'MHO-Analyse'!$C$2:$D$11,2,TRUE)</f>
        <v>254.6</v>
      </c>
      <c r="J3401" s="88">
        <f t="shared" si="53"/>
        <v>0.3536111111111111</v>
      </c>
    </row>
    <row r="3402" spans="1:10" x14ac:dyDescent="0.2">
      <c r="A3402" s="94">
        <v>9253869</v>
      </c>
      <c r="B3402" s="93" t="s">
        <v>3287</v>
      </c>
      <c r="C3402" s="144">
        <v>5</v>
      </c>
      <c r="D3402" s="93" t="s">
        <v>12</v>
      </c>
      <c r="E3402" s="93" t="s">
        <v>65</v>
      </c>
      <c r="F3402" s="93">
        <v>3.46</v>
      </c>
      <c r="G3402" s="93">
        <v>3.4</v>
      </c>
      <c r="H3402" s="93">
        <v>1062.8399999999999</v>
      </c>
      <c r="I3402" s="88">
        <f>VLOOKUP(D3402,'MHO-Analyse'!$C$2:$D$11,2,TRUE)</f>
        <v>254.6</v>
      </c>
      <c r="J3402" s="88">
        <f t="shared" si="53"/>
        <v>0.3536111111111111</v>
      </c>
    </row>
    <row r="3403" spans="1:10" x14ac:dyDescent="0.2">
      <c r="A3403" s="94">
        <v>9253926</v>
      </c>
      <c r="B3403" s="93" t="s">
        <v>3288</v>
      </c>
      <c r="C3403" s="144">
        <v>5</v>
      </c>
      <c r="D3403" s="93" t="s">
        <v>12</v>
      </c>
      <c r="E3403" s="93" t="s">
        <v>59</v>
      </c>
      <c r="F3403" s="93">
        <v>2.25</v>
      </c>
      <c r="G3403" s="93">
        <v>6.6</v>
      </c>
      <c r="H3403" s="93">
        <v>739.15</v>
      </c>
      <c r="I3403" s="88">
        <f>VLOOKUP(D3403,'MHO-Analyse'!$C$2:$D$11,2,TRUE)</f>
        <v>254.6</v>
      </c>
      <c r="J3403" s="88">
        <f t="shared" si="53"/>
        <v>0.3536111111111111</v>
      </c>
    </row>
    <row r="3404" spans="1:10" x14ac:dyDescent="0.2">
      <c r="A3404" s="94">
        <v>9254922</v>
      </c>
      <c r="B3404" s="93" t="s">
        <v>3289</v>
      </c>
      <c r="C3404" s="144">
        <v>5</v>
      </c>
      <c r="D3404" s="93" t="s">
        <v>12</v>
      </c>
      <c r="E3404" s="93" t="s">
        <v>65</v>
      </c>
      <c r="F3404" s="93">
        <v>2.2799999999999998</v>
      </c>
      <c r="G3404" s="93">
        <v>2.6</v>
      </c>
      <c r="H3404" s="93">
        <v>164.97</v>
      </c>
      <c r="I3404" s="88">
        <f>VLOOKUP(D3404,'MHO-Analyse'!$C$2:$D$11,2,TRUE)</f>
        <v>254.6</v>
      </c>
      <c r="J3404" s="88">
        <f t="shared" si="53"/>
        <v>0.3536111111111111</v>
      </c>
    </row>
    <row r="3405" spans="1:10" x14ac:dyDescent="0.2">
      <c r="A3405" s="94">
        <v>9254996</v>
      </c>
      <c r="B3405" s="93" t="s">
        <v>3290</v>
      </c>
      <c r="C3405" s="144">
        <v>5</v>
      </c>
      <c r="D3405" s="93" t="s">
        <v>12</v>
      </c>
      <c r="E3405" s="93" t="s">
        <v>59</v>
      </c>
      <c r="F3405" s="93">
        <v>408.65</v>
      </c>
      <c r="G3405" s="93">
        <v>5.8</v>
      </c>
      <c r="H3405" s="93">
        <v>467.58</v>
      </c>
      <c r="I3405" s="88">
        <f>VLOOKUP(D3405,'MHO-Analyse'!$C$2:$D$11,2,TRUE)</f>
        <v>254.6</v>
      </c>
      <c r="J3405" s="88">
        <f t="shared" si="53"/>
        <v>0.3536111111111111</v>
      </c>
    </row>
    <row r="3406" spans="1:10" x14ac:dyDescent="0.2">
      <c r="A3406" s="94">
        <v>9255314</v>
      </c>
      <c r="B3406" s="93" t="s">
        <v>3291</v>
      </c>
      <c r="C3406" s="144">
        <v>5</v>
      </c>
      <c r="D3406" s="93" t="s">
        <v>12</v>
      </c>
      <c r="E3406" s="93" t="s">
        <v>65</v>
      </c>
      <c r="F3406" s="93">
        <v>7.31</v>
      </c>
      <c r="G3406" s="93">
        <v>1.95</v>
      </c>
      <c r="H3406" s="93">
        <v>0</v>
      </c>
      <c r="I3406" s="88">
        <f>VLOOKUP(D3406,'MHO-Analyse'!$C$2:$D$11,2,TRUE)</f>
        <v>254.6</v>
      </c>
      <c r="J3406" s="88">
        <f t="shared" si="53"/>
        <v>0.3536111111111111</v>
      </c>
    </row>
    <row r="3407" spans="1:10" x14ac:dyDescent="0.2">
      <c r="A3407" s="94">
        <v>9301468</v>
      </c>
      <c r="B3407" s="93" t="s">
        <v>3292</v>
      </c>
      <c r="C3407" s="144">
        <v>5</v>
      </c>
      <c r="D3407" s="93" t="s">
        <v>20</v>
      </c>
      <c r="E3407" s="93" t="s">
        <v>65</v>
      </c>
      <c r="F3407" s="93">
        <v>3.48</v>
      </c>
      <c r="G3407" s="93">
        <v>0.63</v>
      </c>
      <c r="H3407" s="93">
        <v>112.99</v>
      </c>
      <c r="I3407" s="88">
        <f>VLOOKUP(D3407,'MHO-Analyse'!$C$2:$D$11,2,TRUE)</f>
        <v>190</v>
      </c>
      <c r="J3407" s="88">
        <f t="shared" si="53"/>
        <v>0.2638888888888889</v>
      </c>
    </row>
    <row r="3408" spans="1:10" x14ac:dyDescent="0.2">
      <c r="A3408" s="94">
        <v>9802772</v>
      </c>
      <c r="B3408" s="93" t="s">
        <v>3293</v>
      </c>
      <c r="C3408" s="144">
        <v>5</v>
      </c>
      <c r="D3408" s="93" t="s">
        <v>16</v>
      </c>
      <c r="E3408" s="93" t="s">
        <v>65</v>
      </c>
      <c r="F3408" s="93">
        <v>38.44</v>
      </c>
      <c r="G3408" s="93">
        <v>6.76</v>
      </c>
      <c r="H3408" s="93">
        <v>558.87</v>
      </c>
      <c r="I3408" s="88">
        <f>VLOOKUP(D3408,'MHO-Analyse'!$C$2:$D$11,2,TRUE)</f>
        <v>304</v>
      </c>
      <c r="J3408" s="88">
        <f t="shared" si="53"/>
        <v>0.42222222222222222</v>
      </c>
    </row>
    <row r="3409" spans="1:10" x14ac:dyDescent="0.2">
      <c r="A3409" s="94">
        <v>9808107</v>
      </c>
      <c r="B3409" s="93" t="s">
        <v>3294</v>
      </c>
      <c r="C3409" s="144">
        <v>5</v>
      </c>
      <c r="D3409" s="93" t="s">
        <v>79</v>
      </c>
      <c r="E3409" s="93" t="s">
        <v>65</v>
      </c>
      <c r="F3409" s="93">
        <v>5.0999999999999996</v>
      </c>
      <c r="G3409" s="93">
        <v>2.2000000000000002</v>
      </c>
      <c r="H3409" s="93">
        <v>750.2</v>
      </c>
      <c r="I3409" s="88">
        <f>VLOOKUP(D3409,'MHO-Analyse'!$C$2:$D$11,2,TRUE)</f>
        <v>380</v>
      </c>
      <c r="J3409" s="88">
        <f t="shared" si="53"/>
        <v>0.52777777777777779</v>
      </c>
    </row>
    <row r="3410" spans="1:10" x14ac:dyDescent="0.2">
      <c r="A3410" s="94">
        <v>9822247</v>
      </c>
      <c r="B3410" s="93" t="s">
        <v>3295</v>
      </c>
      <c r="C3410" s="144">
        <v>5</v>
      </c>
      <c r="D3410" s="93" t="s">
        <v>16</v>
      </c>
      <c r="E3410" s="93" t="s">
        <v>10</v>
      </c>
      <c r="F3410" s="93">
        <v>25.9</v>
      </c>
      <c r="G3410" s="93">
        <v>20.55</v>
      </c>
      <c r="H3410" s="93">
        <v>2018.18</v>
      </c>
      <c r="I3410" s="88">
        <f>VLOOKUP(D3410,'MHO-Analyse'!$C$2:$D$11,2,TRUE)</f>
        <v>304</v>
      </c>
      <c r="J3410" s="88">
        <f t="shared" si="53"/>
        <v>0.42222222222222222</v>
      </c>
    </row>
    <row r="3411" spans="1:10" x14ac:dyDescent="0.2">
      <c r="A3411" s="94">
        <v>9822715</v>
      </c>
      <c r="B3411" s="93" t="s">
        <v>3296</v>
      </c>
      <c r="C3411" s="144">
        <v>5</v>
      </c>
      <c r="D3411" s="93" t="s">
        <v>16</v>
      </c>
      <c r="E3411" s="93" t="s">
        <v>65</v>
      </c>
      <c r="F3411" s="93">
        <v>2.35</v>
      </c>
      <c r="G3411" s="93">
        <v>5</v>
      </c>
      <c r="H3411" s="93">
        <v>76.290000000000006</v>
      </c>
      <c r="I3411" s="88">
        <f>VLOOKUP(D3411,'MHO-Analyse'!$C$2:$D$11,2,TRUE)</f>
        <v>304</v>
      </c>
      <c r="J3411" s="88">
        <f t="shared" si="53"/>
        <v>0.42222222222222222</v>
      </c>
    </row>
    <row r="3412" spans="1:10" x14ac:dyDescent="0.2">
      <c r="A3412" s="94">
        <v>9836179</v>
      </c>
      <c r="B3412" s="93" t="s">
        <v>3297</v>
      </c>
      <c r="C3412" s="144">
        <v>5</v>
      </c>
      <c r="D3412" s="93" t="s">
        <v>16</v>
      </c>
      <c r="E3412" s="93" t="s">
        <v>65</v>
      </c>
      <c r="F3412" s="93">
        <v>415.55</v>
      </c>
      <c r="G3412" s="93">
        <v>16</v>
      </c>
      <c r="H3412" s="93">
        <v>4531.7700000000004</v>
      </c>
      <c r="I3412" s="88">
        <f>VLOOKUP(D3412,'MHO-Analyse'!$C$2:$D$11,2,TRUE)</f>
        <v>304</v>
      </c>
      <c r="J3412" s="88">
        <f t="shared" si="53"/>
        <v>0.42222222222222222</v>
      </c>
    </row>
    <row r="3413" spans="1:10" x14ac:dyDescent="0.2">
      <c r="A3413" s="94">
        <v>9836182</v>
      </c>
      <c r="B3413" s="93" t="s">
        <v>3298</v>
      </c>
      <c r="C3413" s="144">
        <v>5</v>
      </c>
      <c r="D3413" s="93" t="s">
        <v>16</v>
      </c>
      <c r="E3413" s="93" t="s">
        <v>59</v>
      </c>
      <c r="F3413" s="93">
        <v>604.79999999999995</v>
      </c>
      <c r="G3413" s="93">
        <v>19</v>
      </c>
      <c r="H3413" s="93">
        <v>5293.23</v>
      </c>
      <c r="I3413" s="88">
        <f>VLOOKUP(D3413,'MHO-Analyse'!$C$2:$D$11,2,TRUE)</f>
        <v>304</v>
      </c>
      <c r="J3413" s="88">
        <f t="shared" si="53"/>
        <v>0.42222222222222222</v>
      </c>
    </row>
    <row r="3414" spans="1:10" x14ac:dyDescent="0.2">
      <c r="A3414" s="94">
        <v>9836201</v>
      </c>
      <c r="B3414" s="93" t="s">
        <v>3299</v>
      </c>
      <c r="C3414" s="144">
        <v>5</v>
      </c>
      <c r="D3414" s="93" t="s">
        <v>16</v>
      </c>
      <c r="E3414" s="93" t="s">
        <v>59</v>
      </c>
      <c r="F3414" s="93">
        <v>266.27</v>
      </c>
      <c r="G3414" s="93">
        <v>23.5</v>
      </c>
      <c r="H3414" s="93">
        <v>1979.07</v>
      </c>
      <c r="I3414" s="88">
        <f>VLOOKUP(D3414,'MHO-Analyse'!$C$2:$D$11,2,TRUE)</f>
        <v>304</v>
      </c>
      <c r="J3414" s="88">
        <f t="shared" si="53"/>
        <v>0.42222222222222222</v>
      </c>
    </row>
    <row r="3415" spans="1:10" x14ac:dyDescent="0.2">
      <c r="A3415" s="94">
        <v>1150911</v>
      </c>
      <c r="B3415" s="93" t="s">
        <v>3300</v>
      </c>
      <c r="C3415" s="144">
        <v>4</v>
      </c>
      <c r="D3415" s="93" t="s">
        <v>79</v>
      </c>
      <c r="E3415" s="93" t="s">
        <v>65</v>
      </c>
      <c r="F3415" s="93">
        <v>0.88</v>
      </c>
      <c r="G3415" s="93">
        <v>0.57999999999999996</v>
      </c>
      <c r="H3415" s="93">
        <v>21.32</v>
      </c>
      <c r="I3415" s="88">
        <f>VLOOKUP(D3415,'MHO-Analyse'!$C$2:$D$11,2,TRUE)</f>
        <v>380</v>
      </c>
      <c r="J3415" s="88">
        <f t="shared" si="53"/>
        <v>0.42222222222222222</v>
      </c>
    </row>
    <row r="3416" spans="1:10" x14ac:dyDescent="0.2">
      <c r="A3416" s="94">
        <v>1153622</v>
      </c>
      <c r="B3416" s="93" t="s">
        <v>3301</v>
      </c>
      <c r="C3416" s="144">
        <v>4</v>
      </c>
      <c r="D3416" s="93" t="s">
        <v>79</v>
      </c>
      <c r="E3416" s="93" t="s">
        <v>65</v>
      </c>
      <c r="F3416" s="93">
        <v>0.21</v>
      </c>
      <c r="G3416" s="93">
        <v>0.26</v>
      </c>
      <c r="H3416" s="93">
        <v>16.649999999999999</v>
      </c>
      <c r="I3416" s="88">
        <f>VLOOKUP(D3416,'MHO-Analyse'!$C$2:$D$11,2,TRUE)</f>
        <v>380</v>
      </c>
      <c r="J3416" s="88">
        <f t="shared" si="53"/>
        <v>0.42222222222222222</v>
      </c>
    </row>
    <row r="3417" spans="1:10" x14ac:dyDescent="0.2">
      <c r="A3417" s="94">
        <v>1153733</v>
      </c>
      <c r="B3417" s="93" t="s">
        <v>3302</v>
      </c>
      <c r="C3417" s="144">
        <v>4</v>
      </c>
      <c r="D3417" s="93" t="s">
        <v>79</v>
      </c>
      <c r="E3417" s="93" t="s">
        <v>65</v>
      </c>
      <c r="F3417" s="93">
        <v>2.72</v>
      </c>
      <c r="G3417" s="93">
        <v>1.72</v>
      </c>
      <c r="H3417" s="93">
        <v>54.83</v>
      </c>
      <c r="I3417" s="88">
        <f>VLOOKUP(D3417,'MHO-Analyse'!$C$2:$D$11,2,TRUE)</f>
        <v>380</v>
      </c>
      <c r="J3417" s="88">
        <f t="shared" si="53"/>
        <v>0.42222222222222222</v>
      </c>
    </row>
    <row r="3418" spans="1:10" x14ac:dyDescent="0.2">
      <c r="A3418" s="94">
        <v>1167041</v>
      </c>
      <c r="B3418" s="93" t="s">
        <v>3303</v>
      </c>
      <c r="C3418" s="144">
        <v>4</v>
      </c>
      <c r="D3418" s="93" t="s">
        <v>9</v>
      </c>
      <c r="E3418" s="93" t="s">
        <v>59</v>
      </c>
      <c r="F3418" s="93">
        <v>35.700000000000003</v>
      </c>
      <c r="G3418" s="93">
        <v>37.82</v>
      </c>
      <c r="H3418" s="93">
        <v>808.57</v>
      </c>
      <c r="I3418" s="88">
        <f>VLOOKUP(D3418,'MHO-Analyse'!$C$2:$D$11,2,TRUE)</f>
        <v>380</v>
      </c>
      <c r="J3418" s="88">
        <f t="shared" si="53"/>
        <v>0.42222222222222222</v>
      </c>
    </row>
    <row r="3419" spans="1:10" x14ac:dyDescent="0.2">
      <c r="A3419" s="94">
        <v>1206266</v>
      </c>
      <c r="B3419" s="93" t="s">
        <v>3304</v>
      </c>
      <c r="C3419" s="144">
        <v>4</v>
      </c>
      <c r="D3419" s="93" t="s">
        <v>79</v>
      </c>
      <c r="E3419" s="93" t="s">
        <v>65</v>
      </c>
      <c r="F3419" s="93">
        <v>11.07</v>
      </c>
      <c r="G3419" s="93">
        <v>3.98</v>
      </c>
      <c r="H3419" s="93">
        <v>564.97</v>
      </c>
      <c r="I3419" s="88">
        <f>VLOOKUP(D3419,'MHO-Analyse'!$C$2:$D$11,2,TRUE)</f>
        <v>380</v>
      </c>
      <c r="J3419" s="88">
        <f t="shared" si="53"/>
        <v>0.42222222222222222</v>
      </c>
    </row>
    <row r="3420" spans="1:10" x14ac:dyDescent="0.2">
      <c r="A3420" s="94">
        <v>1207277</v>
      </c>
      <c r="B3420" s="93" t="s">
        <v>3305</v>
      </c>
      <c r="C3420" s="144">
        <v>4</v>
      </c>
      <c r="D3420" s="93" t="s">
        <v>79</v>
      </c>
      <c r="E3420" s="93" t="s">
        <v>65</v>
      </c>
      <c r="F3420" s="93">
        <v>16.940000000000001</v>
      </c>
      <c r="G3420" s="93">
        <v>7.22</v>
      </c>
      <c r="H3420" s="93">
        <v>237.16</v>
      </c>
      <c r="I3420" s="88">
        <f>VLOOKUP(D3420,'MHO-Analyse'!$C$2:$D$11,2,TRUE)</f>
        <v>380</v>
      </c>
      <c r="J3420" s="88">
        <f t="shared" si="53"/>
        <v>0.42222222222222222</v>
      </c>
    </row>
    <row r="3421" spans="1:10" x14ac:dyDescent="0.2">
      <c r="A3421" s="94">
        <v>1214649</v>
      </c>
      <c r="B3421" s="93" t="s">
        <v>3306</v>
      </c>
      <c r="C3421" s="144">
        <v>4</v>
      </c>
      <c r="D3421" s="93" t="s">
        <v>79</v>
      </c>
      <c r="E3421" s="93" t="s">
        <v>65</v>
      </c>
      <c r="F3421" s="93">
        <v>1.43</v>
      </c>
      <c r="G3421" s="93">
        <v>2.46</v>
      </c>
      <c r="H3421" s="93">
        <v>224.48</v>
      </c>
      <c r="I3421" s="88">
        <f>VLOOKUP(D3421,'MHO-Analyse'!$C$2:$D$11,2,TRUE)</f>
        <v>380</v>
      </c>
      <c r="J3421" s="88">
        <f t="shared" si="53"/>
        <v>0.42222222222222222</v>
      </c>
    </row>
    <row r="3422" spans="1:10" x14ac:dyDescent="0.2">
      <c r="A3422" s="94">
        <v>2044012</v>
      </c>
      <c r="B3422" s="93" t="s">
        <v>3307</v>
      </c>
      <c r="C3422" s="144">
        <v>4</v>
      </c>
      <c r="D3422" s="93" t="s">
        <v>16</v>
      </c>
      <c r="E3422" s="93" t="s">
        <v>59</v>
      </c>
      <c r="F3422" s="93">
        <v>32.93</v>
      </c>
      <c r="G3422" s="93">
        <v>38</v>
      </c>
      <c r="H3422" s="93">
        <v>2368.75</v>
      </c>
      <c r="I3422" s="88">
        <f>VLOOKUP(D3422,'MHO-Analyse'!$C$2:$D$11,2,TRUE)</f>
        <v>304</v>
      </c>
      <c r="J3422" s="88">
        <f t="shared" si="53"/>
        <v>0.33777777777777779</v>
      </c>
    </row>
    <row r="3423" spans="1:10" x14ac:dyDescent="0.2">
      <c r="A3423" s="94">
        <v>2064428</v>
      </c>
      <c r="B3423" s="93" t="s">
        <v>3308</v>
      </c>
      <c r="C3423" s="144">
        <v>4</v>
      </c>
      <c r="D3423" s="93" t="s">
        <v>16</v>
      </c>
      <c r="E3423" s="93" t="s">
        <v>65</v>
      </c>
      <c r="F3423" s="93">
        <v>28.1</v>
      </c>
      <c r="G3423" s="93">
        <v>21</v>
      </c>
      <c r="H3423" s="93">
        <v>2809.69</v>
      </c>
      <c r="I3423" s="88">
        <f>VLOOKUP(D3423,'MHO-Analyse'!$C$2:$D$11,2,TRUE)</f>
        <v>304</v>
      </c>
      <c r="J3423" s="88">
        <f t="shared" si="53"/>
        <v>0.33777777777777779</v>
      </c>
    </row>
    <row r="3424" spans="1:10" x14ac:dyDescent="0.2">
      <c r="A3424" s="94">
        <v>2081443</v>
      </c>
      <c r="B3424" s="93" t="s">
        <v>3309</v>
      </c>
      <c r="C3424" s="144">
        <v>4</v>
      </c>
      <c r="D3424" s="93" t="s">
        <v>16</v>
      </c>
      <c r="E3424" s="93" t="s">
        <v>65</v>
      </c>
      <c r="F3424" s="93">
        <v>22.3</v>
      </c>
      <c r="G3424" s="93">
        <v>16.350000000000001</v>
      </c>
      <c r="H3424" s="93">
        <v>987.94</v>
      </c>
      <c r="I3424" s="88">
        <f>VLOOKUP(D3424,'MHO-Analyse'!$C$2:$D$11,2,TRUE)</f>
        <v>304</v>
      </c>
      <c r="J3424" s="88">
        <f t="shared" si="53"/>
        <v>0.33777777777777779</v>
      </c>
    </row>
    <row r="3425" spans="1:10" x14ac:dyDescent="0.2">
      <c r="A3425" s="94">
        <v>2081463</v>
      </c>
      <c r="B3425" s="93" t="s">
        <v>3310</v>
      </c>
      <c r="C3425" s="144">
        <v>4</v>
      </c>
      <c r="D3425" s="93" t="s">
        <v>16</v>
      </c>
      <c r="E3425" s="93" t="s">
        <v>65</v>
      </c>
      <c r="F3425" s="93">
        <v>43.78</v>
      </c>
      <c r="G3425" s="93">
        <v>8.6999999999999993</v>
      </c>
      <c r="H3425" s="93">
        <v>1581.12</v>
      </c>
      <c r="I3425" s="88">
        <f>VLOOKUP(D3425,'MHO-Analyse'!$C$2:$D$11,2,TRUE)</f>
        <v>304</v>
      </c>
      <c r="J3425" s="88">
        <f t="shared" si="53"/>
        <v>0.33777777777777779</v>
      </c>
    </row>
    <row r="3426" spans="1:10" x14ac:dyDescent="0.2">
      <c r="A3426" s="94">
        <v>2096678</v>
      </c>
      <c r="B3426" s="93" t="s">
        <v>3311</v>
      </c>
      <c r="C3426" s="144">
        <v>4</v>
      </c>
      <c r="D3426" s="93" t="s">
        <v>16</v>
      </c>
      <c r="E3426" s="93" t="s">
        <v>65</v>
      </c>
      <c r="F3426" s="93">
        <v>20.7</v>
      </c>
      <c r="G3426" s="93">
        <v>12.6</v>
      </c>
      <c r="H3426" s="93">
        <v>2015.84</v>
      </c>
      <c r="I3426" s="88">
        <f>VLOOKUP(D3426,'MHO-Analyse'!$C$2:$D$11,2,TRUE)</f>
        <v>304</v>
      </c>
      <c r="J3426" s="88">
        <f t="shared" si="53"/>
        <v>0.33777777777777779</v>
      </c>
    </row>
    <row r="3427" spans="1:10" x14ac:dyDescent="0.2">
      <c r="A3427" s="94">
        <v>2104065</v>
      </c>
      <c r="B3427" s="93" t="s">
        <v>3312</v>
      </c>
      <c r="C3427" s="144">
        <v>4</v>
      </c>
      <c r="D3427" s="93" t="s">
        <v>16</v>
      </c>
      <c r="E3427" s="93" t="s">
        <v>65</v>
      </c>
      <c r="F3427" s="93">
        <v>19.62</v>
      </c>
      <c r="G3427" s="93">
        <v>16.8</v>
      </c>
      <c r="H3427" s="93">
        <v>2125.19</v>
      </c>
      <c r="I3427" s="88">
        <f>VLOOKUP(D3427,'MHO-Analyse'!$C$2:$D$11,2,TRUE)</f>
        <v>304</v>
      </c>
      <c r="J3427" s="88">
        <f t="shared" si="53"/>
        <v>0.33777777777777779</v>
      </c>
    </row>
    <row r="3428" spans="1:10" x14ac:dyDescent="0.2">
      <c r="A3428" s="94">
        <v>2107949</v>
      </c>
      <c r="B3428" s="93" t="s">
        <v>3313</v>
      </c>
      <c r="C3428" s="144">
        <v>4</v>
      </c>
      <c r="D3428" s="93" t="s">
        <v>16</v>
      </c>
      <c r="E3428" s="93" t="s">
        <v>59</v>
      </c>
      <c r="F3428" s="93">
        <v>146.02000000000001</v>
      </c>
      <c r="G3428" s="93">
        <v>38.22</v>
      </c>
      <c r="H3428" s="93">
        <v>9803.8700000000008</v>
      </c>
      <c r="I3428" s="88">
        <f>VLOOKUP(D3428,'MHO-Analyse'!$C$2:$D$11,2,TRUE)</f>
        <v>304</v>
      </c>
      <c r="J3428" s="88">
        <f t="shared" si="53"/>
        <v>0.33777777777777779</v>
      </c>
    </row>
    <row r="3429" spans="1:10" x14ac:dyDescent="0.2">
      <c r="A3429" s="94">
        <v>2165044</v>
      </c>
      <c r="B3429" s="93" t="s">
        <v>3314</v>
      </c>
      <c r="C3429" s="144">
        <v>4</v>
      </c>
      <c r="D3429" s="93" t="s">
        <v>16</v>
      </c>
      <c r="E3429" s="93" t="s">
        <v>65</v>
      </c>
      <c r="F3429" s="93">
        <v>0.4</v>
      </c>
      <c r="G3429" s="93">
        <v>0.49</v>
      </c>
      <c r="H3429" s="93">
        <v>24.96</v>
      </c>
      <c r="I3429" s="88">
        <f>VLOOKUP(D3429,'MHO-Analyse'!$C$2:$D$11,2,TRUE)</f>
        <v>304</v>
      </c>
      <c r="J3429" s="88">
        <f t="shared" si="53"/>
        <v>0.33777777777777779</v>
      </c>
    </row>
    <row r="3430" spans="1:10" x14ac:dyDescent="0.2">
      <c r="A3430" s="94">
        <v>2253724</v>
      </c>
      <c r="B3430" s="93" t="s">
        <v>3315</v>
      </c>
      <c r="C3430" s="144">
        <v>4</v>
      </c>
      <c r="D3430" s="93" t="s">
        <v>16</v>
      </c>
      <c r="E3430" s="93" t="s">
        <v>65</v>
      </c>
      <c r="F3430" s="93">
        <v>16</v>
      </c>
      <c r="G3430" s="93">
        <v>2.29</v>
      </c>
      <c r="H3430" s="93">
        <v>681.29</v>
      </c>
      <c r="I3430" s="88">
        <f>VLOOKUP(D3430,'MHO-Analyse'!$C$2:$D$11,2,TRUE)</f>
        <v>304</v>
      </c>
      <c r="J3430" s="88">
        <f t="shared" si="53"/>
        <v>0.33777777777777779</v>
      </c>
    </row>
    <row r="3431" spans="1:10" x14ac:dyDescent="0.2">
      <c r="A3431" s="94">
        <v>2397331</v>
      </c>
      <c r="B3431" s="93" t="s">
        <v>3316</v>
      </c>
      <c r="C3431" s="144">
        <v>4</v>
      </c>
      <c r="D3431" s="93" t="s">
        <v>16</v>
      </c>
      <c r="E3431" s="93" t="s">
        <v>65</v>
      </c>
      <c r="F3431" s="93">
        <v>18.22</v>
      </c>
      <c r="G3431" s="93">
        <v>1.1399999999999999</v>
      </c>
      <c r="H3431" s="93">
        <v>224.31</v>
      </c>
      <c r="I3431" s="88">
        <f>VLOOKUP(D3431,'MHO-Analyse'!$C$2:$D$11,2,TRUE)</f>
        <v>304</v>
      </c>
      <c r="J3431" s="88">
        <f t="shared" si="53"/>
        <v>0.33777777777777779</v>
      </c>
    </row>
    <row r="3432" spans="1:10" x14ac:dyDescent="0.2">
      <c r="A3432" s="94">
        <v>2457034</v>
      </c>
      <c r="B3432" s="93" t="s">
        <v>3317</v>
      </c>
      <c r="C3432" s="144">
        <v>4</v>
      </c>
      <c r="D3432" s="93" t="s">
        <v>16</v>
      </c>
      <c r="E3432" s="93" t="s">
        <v>65</v>
      </c>
      <c r="F3432" s="93">
        <v>3.84</v>
      </c>
      <c r="G3432" s="93">
        <v>1.3</v>
      </c>
      <c r="H3432" s="93">
        <v>0.01</v>
      </c>
      <c r="I3432" s="88">
        <f>VLOOKUP(D3432,'MHO-Analyse'!$C$2:$D$11,2,TRUE)</f>
        <v>304</v>
      </c>
      <c r="J3432" s="88">
        <f t="shared" si="53"/>
        <v>0.33777777777777779</v>
      </c>
    </row>
    <row r="3433" spans="1:10" x14ac:dyDescent="0.2">
      <c r="A3433" s="94">
        <v>2457039</v>
      </c>
      <c r="B3433" s="93" t="s">
        <v>3318</v>
      </c>
      <c r="C3433" s="144">
        <v>4</v>
      </c>
      <c r="D3433" s="93" t="s">
        <v>16</v>
      </c>
      <c r="E3433" s="93" t="s">
        <v>65</v>
      </c>
      <c r="F3433" s="93">
        <v>16.73</v>
      </c>
      <c r="G3433" s="93">
        <v>5.51</v>
      </c>
      <c r="H3433" s="93">
        <v>0.01</v>
      </c>
      <c r="I3433" s="88">
        <f>VLOOKUP(D3433,'MHO-Analyse'!$C$2:$D$11,2,TRUE)</f>
        <v>304</v>
      </c>
      <c r="J3433" s="88">
        <f t="shared" si="53"/>
        <v>0.33777777777777779</v>
      </c>
    </row>
    <row r="3434" spans="1:10" x14ac:dyDescent="0.2">
      <c r="A3434" s="94">
        <v>2457042</v>
      </c>
      <c r="B3434" s="93" t="s">
        <v>3319</v>
      </c>
      <c r="C3434" s="144">
        <v>4</v>
      </c>
      <c r="D3434" s="93" t="s">
        <v>16</v>
      </c>
      <c r="E3434" s="93" t="s">
        <v>65</v>
      </c>
      <c r="F3434" s="93">
        <v>30.31</v>
      </c>
      <c r="G3434" s="93">
        <v>8.4499999999999993</v>
      </c>
      <c r="H3434" s="93">
        <v>751.39</v>
      </c>
      <c r="I3434" s="88">
        <f>VLOOKUP(D3434,'MHO-Analyse'!$C$2:$D$11,2,TRUE)</f>
        <v>304</v>
      </c>
      <c r="J3434" s="88">
        <f t="shared" si="53"/>
        <v>0.33777777777777779</v>
      </c>
    </row>
    <row r="3435" spans="1:10" x14ac:dyDescent="0.2">
      <c r="A3435" s="94">
        <v>2462892</v>
      </c>
      <c r="B3435" s="93" t="s">
        <v>3320</v>
      </c>
      <c r="C3435" s="144">
        <v>4</v>
      </c>
      <c r="D3435" s="93" t="s">
        <v>16</v>
      </c>
      <c r="E3435" s="93" t="s">
        <v>32</v>
      </c>
      <c r="F3435" s="93">
        <v>37.630000000000003</v>
      </c>
      <c r="G3435" s="93">
        <v>19</v>
      </c>
      <c r="H3435" s="93">
        <v>8547.7800000000007</v>
      </c>
      <c r="I3435" s="88">
        <f>VLOOKUP(D3435,'MHO-Analyse'!$C$2:$D$11,2,TRUE)</f>
        <v>304</v>
      </c>
      <c r="J3435" s="88">
        <f t="shared" si="53"/>
        <v>0.33777777777777779</v>
      </c>
    </row>
    <row r="3436" spans="1:10" x14ac:dyDescent="0.2">
      <c r="A3436" s="94">
        <v>2540425</v>
      </c>
      <c r="B3436" s="93" t="s">
        <v>3321</v>
      </c>
      <c r="C3436" s="144">
        <v>4</v>
      </c>
      <c r="D3436" s="93" t="s">
        <v>16</v>
      </c>
      <c r="E3436" s="93" t="s">
        <v>65</v>
      </c>
      <c r="F3436" s="93">
        <v>46</v>
      </c>
      <c r="G3436" s="93">
        <v>4.3</v>
      </c>
      <c r="H3436" s="93">
        <v>401.22</v>
      </c>
      <c r="I3436" s="88">
        <f>VLOOKUP(D3436,'MHO-Analyse'!$C$2:$D$11,2,TRUE)</f>
        <v>304</v>
      </c>
      <c r="J3436" s="88">
        <f t="shared" si="53"/>
        <v>0.33777777777777779</v>
      </c>
    </row>
    <row r="3437" spans="1:10" x14ac:dyDescent="0.2">
      <c r="A3437" s="94">
        <v>2540687</v>
      </c>
      <c r="B3437" s="93" t="s">
        <v>3322</v>
      </c>
      <c r="C3437" s="144">
        <v>4</v>
      </c>
      <c r="D3437" s="93" t="s">
        <v>16</v>
      </c>
      <c r="E3437" s="93" t="s">
        <v>65</v>
      </c>
      <c r="F3437" s="93">
        <v>14.88</v>
      </c>
      <c r="G3437" s="93">
        <v>2.39</v>
      </c>
      <c r="H3437" s="93">
        <v>1319.29</v>
      </c>
      <c r="I3437" s="88">
        <f>VLOOKUP(D3437,'MHO-Analyse'!$C$2:$D$11,2,TRUE)</f>
        <v>304</v>
      </c>
      <c r="J3437" s="88">
        <f t="shared" si="53"/>
        <v>0.33777777777777779</v>
      </c>
    </row>
    <row r="3438" spans="1:10" x14ac:dyDescent="0.2">
      <c r="A3438" s="94">
        <v>3014361</v>
      </c>
      <c r="B3438" s="93" t="s">
        <v>3323</v>
      </c>
      <c r="C3438" s="144">
        <v>4</v>
      </c>
      <c r="D3438" s="93" t="s">
        <v>16</v>
      </c>
      <c r="E3438" s="93" t="s">
        <v>65</v>
      </c>
      <c r="F3438" s="93">
        <v>116.13</v>
      </c>
      <c r="G3438" s="93">
        <v>3</v>
      </c>
      <c r="H3438" s="93">
        <v>834.33</v>
      </c>
      <c r="I3438" s="88">
        <f>VLOOKUP(D3438,'MHO-Analyse'!$C$2:$D$11,2,TRUE)</f>
        <v>304</v>
      </c>
      <c r="J3438" s="88">
        <f t="shared" si="53"/>
        <v>0.33777777777777779</v>
      </c>
    </row>
    <row r="3439" spans="1:10" x14ac:dyDescent="0.2">
      <c r="A3439" s="94">
        <v>3105878</v>
      </c>
      <c r="B3439" s="93" t="s">
        <v>3324</v>
      </c>
      <c r="C3439" s="144">
        <v>4</v>
      </c>
      <c r="D3439" s="93" t="s">
        <v>16</v>
      </c>
      <c r="E3439" s="93" t="s">
        <v>65</v>
      </c>
      <c r="F3439" s="93">
        <v>14.6</v>
      </c>
      <c r="G3439" s="93">
        <v>1.65</v>
      </c>
      <c r="H3439" s="93">
        <v>770.16</v>
      </c>
      <c r="I3439" s="88">
        <f>VLOOKUP(D3439,'MHO-Analyse'!$C$2:$D$11,2,TRUE)</f>
        <v>304</v>
      </c>
      <c r="J3439" s="88">
        <f t="shared" si="53"/>
        <v>0.33777777777777779</v>
      </c>
    </row>
    <row r="3440" spans="1:10" x14ac:dyDescent="0.2">
      <c r="A3440" s="94">
        <v>3300124</v>
      </c>
      <c r="B3440" s="93" t="s">
        <v>3325</v>
      </c>
      <c r="C3440" s="144">
        <v>4</v>
      </c>
      <c r="D3440" s="93" t="s">
        <v>9</v>
      </c>
      <c r="E3440" s="93" t="s">
        <v>65</v>
      </c>
      <c r="F3440" s="93">
        <v>172</v>
      </c>
      <c r="G3440" s="93">
        <v>61</v>
      </c>
      <c r="H3440" s="93">
        <v>1324.07</v>
      </c>
      <c r="I3440" s="88">
        <f>VLOOKUP(D3440,'MHO-Analyse'!$C$2:$D$11,2,TRUE)</f>
        <v>380</v>
      </c>
      <c r="J3440" s="88">
        <f t="shared" si="53"/>
        <v>0.42222222222222222</v>
      </c>
    </row>
    <row r="3441" spans="1:10" x14ac:dyDescent="0.2">
      <c r="A3441" s="94">
        <v>3394346</v>
      </c>
      <c r="B3441" s="93" t="s">
        <v>3326</v>
      </c>
      <c r="C3441" s="144">
        <v>4</v>
      </c>
      <c r="D3441" s="93" t="s">
        <v>20</v>
      </c>
      <c r="E3441" s="93" t="s">
        <v>65</v>
      </c>
      <c r="F3441" s="93">
        <v>20.63</v>
      </c>
      <c r="G3441" s="93">
        <v>4.96</v>
      </c>
      <c r="H3441" s="93">
        <v>1121.8599999999999</v>
      </c>
      <c r="I3441" s="88">
        <f>VLOOKUP(D3441,'MHO-Analyse'!$C$2:$D$11,2,TRUE)</f>
        <v>190</v>
      </c>
      <c r="J3441" s="88">
        <f t="shared" si="53"/>
        <v>0.21111111111111111</v>
      </c>
    </row>
    <row r="3442" spans="1:10" x14ac:dyDescent="0.2">
      <c r="A3442" s="94">
        <v>3401883</v>
      </c>
      <c r="B3442" s="93" t="s">
        <v>3327</v>
      </c>
      <c r="C3442" s="144">
        <v>4</v>
      </c>
      <c r="D3442" s="93" t="s">
        <v>20</v>
      </c>
      <c r="E3442" s="93" t="s">
        <v>65</v>
      </c>
      <c r="F3442" s="93">
        <v>40</v>
      </c>
      <c r="G3442" s="93">
        <v>0.36</v>
      </c>
      <c r="H3442" s="93">
        <v>2478.89</v>
      </c>
      <c r="I3442" s="88">
        <f>VLOOKUP(D3442,'MHO-Analyse'!$C$2:$D$11,2,TRUE)</f>
        <v>190</v>
      </c>
      <c r="J3442" s="88">
        <f t="shared" si="53"/>
        <v>0.21111111111111111</v>
      </c>
    </row>
    <row r="3443" spans="1:10" x14ac:dyDescent="0.2">
      <c r="A3443" s="94">
        <v>3477262</v>
      </c>
      <c r="B3443" s="93" t="s">
        <v>3328</v>
      </c>
      <c r="C3443" s="144">
        <v>4</v>
      </c>
      <c r="D3443" s="93" t="s">
        <v>16</v>
      </c>
      <c r="E3443" s="93" t="s">
        <v>65</v>
      </c>
      <c r="F3443" s="93">
        <v>2.8</v>
      </c>
      <c r="G3443" s="93">
        <v>3.2</v>
      </c>
      <c r="H3443" s="93">
        <v>576.26</v>
      </c>
      <c r="I3443" s="88">
        <f>VLOOKUP(D3443,'MHO-Analyse'!$C$2:$D$11,2,TRUE)</f>
        <v>304</v>
      </c>
      <c r="J3443" s="88">
        <f t="shared" si="53"/>
        <v>0.33777777777777779</v>
      </c>
    </row>
    <row r="3444" spans="1:10" x14ac:dyDescent="0.2">
      <c r="A3444" s="94">
        <v>4014954</v>
      </c>
      <c r="B3444" s="93" t="s">
        <v>3329</v>
      </c>
      <c r="C3444" s="144">
        <v>4</v>
      </c>
      <c r="D3444" s="93" t="s">
        <v>16</v>
      </c>
      <c r="E3444" s="93" t="s">
        <v>65</v>
      </c>
      <c r="F3444" s="93">
        <v>248</v>
      </c>
      <c r="G3444" s="93">
        <v>25</v>
      </c>
      <c r="H3444" s="93">
        <v>958.56</v>
      </c>
      <c r="I3444" s="88">
        <f>VLOOKUP(D3444,'MHO-Analyse'!$C$2:$D$11,2,TRUE)</f>
        <v>304</v>
      </c>
      <c r="J3444" s="88">
        <f t="shared" si="53"/>
        <v>0.33777777777777779</v>
      </c>
    </row>
    <row r="3445" spans="1:10" x14ac:dyDescent="0.2">
      <c r="A3445" s="94">
        <v>4203155</v>
      </c>
      <c r="B3445" s="93" t="s">
        <v>3330</v>
      </c>
      <c r="C3445" s="144">
        <v>4</v>
      </c>
      <c r="D3445" s="93" t="s">
        <v>41</v>
      </c>
      <c r="E3445" s="93" t="s">
        <v>65</v>
      </c>
      <c r="F3445" s="93">
        <v>76.44</v>
      </c>
      <c r="G3445" s="93">
        <v>8.94</v>
      </c>
      <c r="H3445" s="93">
        <v>4736.8900000000003</v>
      </c>
      <c r="I3445" s="88">
        <f>VLOOKUP(D3445,'MHO-Analyse'!$C$2:$D$11,2,TRUE)</f>
        <v>205.2</v>
      </c>
      <c r="J3445" s="88">
        <f t="shared" si="53"/>
        <v>0.22799999999999998</v>
      </c>
    </row>
    <row r="3446" spans="1:10" x14ac:dyDescent="0.2">
      <c r="A3446" s="94">
        <v>4247467</v>
      </c>
      <c r="B3446" s="93" t="s">
        <v>3331</v>
      </c>
      <c r="C3446" s="144">
        <v>4</v>
      </c>
      <c r="D3446" s="93" t="s">
        <v>41</v>
      </c>
      <c r="E3446" s="93" t="s">
        <v>65</v>
      </c>
      <c r="F3446" s="93">
        <v>11.98</v>
      </c>
      <c r="G3446" s="93">
        <v>1.52</v>
      </c>
      <c r="H3446" s="93">
        <v>1125.74</v>
      </c>
      <c r="I3446" s="88">
        <f>VLOOKUP(D3446,'MHO-Analyse'!$C$2:$D$11,2,TRUE)</f>
        <v>205.2</v>
      </c>
      <c r="J3446" s="88">
        <f t="shared" si="53"/>
        <v>0.22799999999999998</v>
      </c>
    </row>
    <row r="3447" spans="1:10" x14ac:dyDescent="0.2">
      <c r="A3447" s="94">
        <v>5021028</v>
      </c>
      <c r="B3447" s="93" t="s">
        <v>3332</v>
      </c>
      <c r="C3447" s="144">
        <v>4</v>
      </c>
      <c r="D3447" s="93" t="s">
        <v>79</v>
      </c>
      <c r="E3447" s="93" t="s">
        <v>65</v>
      </c>
      <c r="F3447" s="93">
        <v>0.73</v>
      </c>
      <c r="G3447" s="93">
        <v>0.33</v>
      </c>
      <c r="H3447" s="93">
        <v>61.18</v>
      </c>
      <c r="I3447" s="88">
        <f>VLOOKUP(D3447,'MHO-Analyse'!$C$2:$D$11,2,TRUE)</f>
        <v>380</v>
      </c>
      <c r="J3447" s="88">
        <f t="shared" si="53"/>
        <v>0.42222222222222222</v>
      </c>
    </row>
    <row r="3448" spans="1:10" x14ac:dyDescent="0.2">
      <c r="A3448" s="94">
        <v>5520919</v>
      </c>
      <c r="B3448" s="93" t="s">
        <v>3333</v>
      </c>
      <c r="C3448" s="144">
        <v>4</v>
      </c>
      <c r="D3448" s="93" t="s">
        <v>79</v>
      </c>
      <c r="E3448" s="93" t="s">
        <v>59</v>
      </c>
      <c r="F3448" s="93">
        <v>0</v>
      </c>
      <c r="G3448" s="93">
        <v>0</v>
      </c>
      <c r="H3448" s="93">
        <v>2103.0100000000002</v>
      </c>
      <c r="I3448" s="88">
        <f>VLOOKUP(D3448,'MHO-Analyse'!$C$2:$D$11,2,TRUE)</f>
        <v>380</v>
      </c>
      <c r="J3448" s="88">
        <f t="shared" si="53"/>
        <v>0.42222222222222222</v>
      </c>
    </row>
    <row r="3449" spans="1:10" x14ac:dyDescent="0.2">
      <c r="A3449" s="94">
        <v>5520924</v>
      </c>
      <c r="B3449" s="93" t="s">
        <v>3334</v>
      </c>
      <c r="C3449" s="144">
        <v>4</v>
      </c>
      <c r="D3449" s="93" t="s">
        <v>79</v>
      </c>
      <c r="E3449" s="93" t="s">
        <v>59</v>
      </c>
      <c r="F3449" s="93">
        <v>0</v>
      </c>
      <c r="G3449" s="93">
        <v>0</v>
      </c>
      <c r="H3449" s="93">
        <v>5134.3900000000003</v>
      </c>
      <c r="I3449" s="88">
        <f>VLOOKUP(D3449,'MHO-Analyse'!$C$2:$D$11,2,TRUE)</f>
        <v>380</v>
      </c>
      <c r="J3449" s="88">
        <f t="shared" si="53"/>
        <v>0.42222222222222222</v>
      </c>
    </row>
    <row r="3450" spans="1:10" x14ac:dyDescent="0.2">
      <c r="A3450" s="94">
        <v>5520925</v>
      </c>
      <c r="B3450" s="93" t="s">
        <v>3335</v>
      </c>
      <c r="C3450" s="144">
        <v>4</v>
      </c>
      <c r="D3450" s="93" t="s">
        <v>79</v>
      </c>
      <c r="E3450" s="93" t="s">
        <v>59</v>
      </c>
      <c r="F3450" s="93">
        <v>0</v>
      </c>
      <c r="G3450" s="93">
        <v>0</v>
      </c>
      <c r="H3450" s="93">
        <v>8994.34</v>
      </c>
      <c r="I3450" s="88">
        <f>VLOOKUP(D3450,'MHO-Analyse'!$C$2:$D$11,2,TRUE)</f>
        <v>380</v>
      </c>
      <c r="J3450" s="88">
        <f t="shared" si="53"/>
        <v>0.42222222222222222</v>
      </c>
    </row>
    <row r="3451" spans="1:10" x14ac:dyDescent="0.2">
      <c r="A3451" s="94">
        <v>5527551</v>
      </c>
      <c r="B3451" s="93" t="s">
        <v>3249</v>
      </c>
      <c r="C3451" s="144">
        <v>4</v>
      </c>
      <c r="D3451" s="93" t="s">
        <v>79</v>
      </c>
      <c r="E3451" s="93" t="s">
        <v>65</v>
      </c>
      <c r="F3451" s="93">
        <v>0.4</v>
      </c>
      <c r="G3451" s="93">
        <v>1.6</v>
      </c>
      <c r="H3451" s="93">
        <v>281.02</v>
      </c>
      <c r="I3451" s="88">
        <f>VLOOKUP(D3451,'MHO-Analyse'!$C$2:$D$11,2,TRUE)</f>
        <v>380</v>
      </c>
      <c r="J3451" s="88">
        <f t="shared" si="53"/>
        <v>0.42222222222222222</v>
      </c>
    </row>
    <row r="3452" spans="1:10" x14ac:dyDescent="0.2">
      <c r="A3452" s="94">
        <v>5527553</v>
      </c>
      <c r="B3452" s="93" t="s">
        <v>3336</v>
      </c>
      <c r="C3452" s="144">
        <v>4</v>
      </c>
      <c r="D3452" s="93" t="s">
        <v>79</v>
      </c>
      <c r="E3452" s="93" t="s">
        <v>65</v>
      </c>
      <c r="F3452" s="93">
        <v>0.75</v>
      </c>
      <c r="G3452" s="93">
        <v>3.1</v>
      </c>
      <c r="H3452" s="93">
        <v>359.75</v>
      </c>
      <c r="I3452" s="88">
        <f>VLOOKUP(D3452,'MHO-Analyse'!$C$2:$D$11,2,TRUE)</f>
        <v>380</v>
      </c>
      <c r="J3452" s="88">
        <f t="shared" si="53"/>
        <v>0.42222222222222222</v>
      </c>
    </row>
    <row r="3453" spans="1:10" x14ac:dyDescent="0.2">
      <c r="A3453" s="94">
        <v>5527555</v>
      </c>
      <c r="B3453" s="93" t="s">
        <v>2570</v>
      </c>
      <c r="C3453" s="144">
        <v>4</v>
      </c>
      <c r="D3453" s="93" t="s">
        <v>79</v>
      </c>
      <c r="E3453" s="93" t="s">
        <v>65</v>
      </c>
      <c r="F3453" s="93">
        <v>1.1599999999999999</v>
      </c>
      <c r="G3453" s="93">
        <v>4.8</v>
      </c>
      <c r="H3453" s="93">
        <v>566.03</v>
      </c>
      <c r="I3453" s="88">
        <f>VLOOKUP(D3453,'MHO-Analyse'!$C$2:$D$11,2,TRUE)</f>
        <v>380</v>
      </c>
      <c r="J3453" s="88">
        <f t="shared" si="53"/>
        <v>0.42222222222222222</v>
      </c>
    </row>
    <row r="3454" spans="1:10" x14ac:dyDescent="0.2">
      <c r="A3454" s="94">
        <v>5527557</v>
      </c>
      <c r="B3454" s="93" t="s">
        <v>2767</v>
      </c>
      <c r="C3454" s="144">
        <v>4</v>
      </c>
      <c r="D3454" s="93" t="s">
        <v>79</v>
      </c>
      <c r="E3454" s="93" t="s">
        <v>65</v>
      </c>
      <c r="F3454" s="93">
        <v>4.4000000000000004</v>
      </c>
      <c r="G3454" s="93">
        <v>9.1</v>
      </c>
      <c r="H3454" s="93">
        <v>749.28</v>
      </c>
      <c r="I3454" s="88">
        <f>VLOOKUP(D3454,'MHO-Analyse'!$C$2:$D$11,2,TRUE)</f>
        <v>380</v>
      </c>
      <c r="J3454" s="88">
        <f t="shared" si="53"/>
        <v>0.42222222222222222</v>
      </c>
    </row>
    <row r="3455" spans="1:10" x14ac:dyDescent="0.2">
      <c r="A3455" s="94">
        <v>5527576</v>
      </c>
      <c r="B3455" s="93" t="s">
        <v>3124</v>
      </c>
      <c r="C3455" s="144">
        <v>4</v>
      </c>
      <c r="D3455" s="93" t="s">
        <v>79</v>
      </c>
      <c r="E3455" s="93" t="s">
        <v>65</v>
      </c>
      <c r="F3455" s="93">
        <v>7.75</v>
      </c>
      <c r="G3455" s="93">
        <v>13.5</v>
      </c>
      <c r="H3455" s="93">
        <v>1776.14</v>
      </c>
      <c r="I3455" s="88">
        <f>VLOOKUP(D3455,'MHO-Analyse'!$C$2:$D$11,2,TRUE)</f>
        <v>380</v>
      </c>
      <c r="J3455" s="88">
        <f t="shared" si="53"/>
        <v>0.42222222222222222</v>
      </c>
    </row>
    <row r="3456" spans="1:10" x14ac:dyDescent="0.2">
      <c r="A3456" s="94">
        <v>5527745</v>
      </c>
      <c r="B3456" s="93" t="s">
        <v>3337</v>
      </c>
      <c r="C3456" s="144">
        <v>4</v>
      </c>
      <c r="D3456" s="93" t="s">
        <v>79</v>
      </c>
      <c r="E3456" s="93" t="s">
        <v>59</v>
      </c>
      <c r="F3456" s="93">
        <v>2.8</v>
      </c>
      <c r="G3456" s="93">
        <v>18</v>
      </c>
      <c r="H3456" s="93">
        <v>1813.86</v>
      </c>
      <c r="I3456" s="88">
        <f>VLOOKUP(D3456,'MHO-Analyse'!$C$2:$D$11,2,TRUE)</f>
        <v>380</v>
      </c>
      <c r="J3456" s="88">
        <f t="shared" si="53"/>
        <v>0.42222222222222222</v>
      </c>
    </row>
    <row r="3457" spans="1:10" x14ac:dyDescent="0.2">
      <c r="A3457" s="94">
        <v>5527976</v>
      </c>
      <c r="B3457" s="93" t="s">
        <v>3337</v>
      </c>
      <c r="C3457" s="144">
        <v>4</v>
      </c>
      <c r="D3457" s="93" t="s">
        <v>79</v>
      </c>
      <c r="E3457" s="93" t="s">
        <v>59</v>
      </c>
      <c r="F3457" s="93">
        <v>15.7</v>
      </c>
      <c r="G3457" s="93">
        <v>21.6</v>
      </c>
      <c r="H3457" s="93">
        <v>1981.4</v>
      </c>
      <c r="I3457" s="88">
        <f>VLOOKUP(D3457,'MHO-Analyse'!$C$2:$D$11,2,TRUE)</f>
        <v>380</v>
      </c>
      <c r="J3457" s="88">
        <f t="shared" si="53"/>
        <v>0.42222222222222222</v>
      </c>
    </row>
    <row r="3458" spans="1:10" x14ac:dyDescent="0.2">
      <c r="A3458" s="94">
        <v>5528051</v>
      </c>
      <c r="B3458" s="93" t="s">
        <v>3336</v>
      </c>
      <c r="C3458" s="144">
        <v>4</v>
      </c>
      <c r="D3458" s="93" t="s">
        <v>79</v>
      </c>
      <c r="E3458" s="93" t="s">
        <v>65</v>
      </c>
      <c r="F3458" s="93">
        <v>7.6</v>
      </c>
      <c r="G3458" s="93">
        <v>4</v>
      </c>
      <c r="H3458" s="93">
        <v>390.58</v>
      </c>
      <c r="I3458" s="88">
        <f>VLOOKUP(D3458,'MHO-Analyse'!$C$2:$D$11,2,TRUE)</f>
        <v>380</v>
      </c>
      <c r="J3458" s="88">
        <f t="shared" ref="J3458:J3521" si="54">(C3458*I3458)/3600</f>
        <v>0.42222222222222222</v>
      </c>
    </row>
    <row r="3459" spans="1:10" x14ac:dyDescent="0.2">
      <c r="A3459" s="94">
        <v>5528067</v>
      </c>
      <c r="B3459" s="93" t="s">
        <v>3122</v>
      </c>
      <c r="C3459" s="144">
        <v>4</v>
      </c>
      <c r="D3459" s="93" t="s">
        <v>79</v>
      </c>
      <c r="E3459" s="93" t="s">
        <v>59</v>
      </c>
      <c r="F3459" s="93">
        <v>4.5</v>
      </c>
      <c r="G3459" s="93">
        <v>9.5</v>
      </c>
      <c r="H3459" s="93">
        <v>734.15</v>
      </c>
      <c r="I3459" s="88">
        <f>VLOOKUP(D3459,'MHO-Analyse'!$C$2:$D$11,2,TRUE)</f>
        <v>380</v>
      </c>
      <c r="J3459" s="88">
        <f t="shared" si="54"/>
        <v>0.42222222222222222</v>
      </c>
    </row>
    <row r="3460" spans="1:10" x14ac:dyDescent="0.2">
      <c r="A3460" s="94">
        <v>5528568</v>
      </c>
      <c r="B3460" s="93" t="s">
        <v>3338</v>
      </c>
      <c r="C3460" s="144">
        <v>4</v>
      </c>
      <c r="D3460" s="93" t="s">
        <v>79</v>
      </c>
      <c r="E3460" s="93" t="s">
        <v>65</v>
      </c>
      <c r="F3460" s="93">
        <v>8.16</v>
      </c>
      <c r="G3460" s="93">
        <v>18</v>
      </c>
      <c r="H3460" s="93">
        <v>1935.69</v>
      </c>
      <c r="I3460" s="88">
        <f>VLOOKUP(D3460,'MHO-Analyse'!$C$2:$D$11,2,TRUE)</f>
        <v>380</v>
      </c>
      <c r="J3460" s="88">
        <f t="shared" si="54"/>
        <v>0.42222222222222222</v>
      </c>
    </row>
    <row r="3461" spans="1:10" x14ac:dyDescent="0.2">
      <c r="A3461" s="94">
        <v>5528739</v>
      </c>
      <c r="B3461" s="93" t="s">
        <v>3339</v>
      </c>
      <c r="C3461" s="144">
        <v>4</v>
      </c>
      <c r="D3461" s="93" t="s">
        <v>79</v>
      </c>
      <c r="E3461" s="93" t="s">
        <v>65</v>
      </c>
      <c r="F3461" s="93">
        <v>1.75</v>
      </c>
      <c r="G3461" s="93">
        <v>4.4000000000000004</v>
      </c>
      <c r="H3461" s="93">
        <v>461.14</v>
      </c>
      <c r="I3461" s="88">
        <f>VLOOKUP(D3461,'MHO-Analyse'!$C$2:$D$11,2,TRUE)</f>
        <v>380</v>
      </c>
      <c r="J3461" s="88">
        <f t="shared" si="54"/>
        <v>0.42222222222222222</v>
      </c>
    </row>
    <row r="3462" spans="1:10" x14ac:dyDescent="0.2">
      <c r="A3462" s="94">
        <v>5528744</v>
      </c>
      <c r="B3462" s="93" t="s">
        <v>3340</v>
      </c>
      <c r="C3462" s="144">
        <v>4</v>
      </c>
      <c r="D3462" s="93" t="s">
        <v>79</v>
      </c>
      <c r="E3462" s="93" t="s">
        <v>32</v>
      </c>
      <c r="F3462" s="93">
        <v>5.2</v>
      </c>
      <c r="G3462" s="93">
        <v>13</v>
      </c>
      <c r="H3462" s="93">
        <v>978.83</v>
      </c>
      <c r="I3462" s="88">
        <f>VLOOKUP(D3462,'MHO-Analyse'!$C$2:$D$11,2,TRUE)</f>
        <v>380</v>
      </c>
      <c r="J3462" s="88">
        <f t="shared" si="54"/>
        <v>0.42222222222222222</v>
      </c>
    </row>
    <row r="3463" spans="1:10" x14ac:dyDescent="0.2">
      <c r="A3463" s="94">
        <v>5528799</v>
      </c>
      <c r="B3463" s="93" t="s">
        <v>3339</v>
      </c>
      <c r="C3463" s="144">
        <v>4</v>
      </c>
      <c r="D3463" s="93" t="s">
        <v>79</v>
      </c>
      <c r="E3463" s="93" t="s">
        <v>65</v>
      </c>
      <c r="F3463" s="93">
        <v>1.75</v>
      </c>
      <c r="G3463" s="93">
        <v>4.4000000000000004</v>
      </c>
      <c r="H3463" s="93">
        <v>461.14</v>
      </c>
      <c r="I3463" s="88">
        <f>VLOOKUP(D3463,'MHO-Analyse'!$C$2:$D$11,2,TRUE)</f>
        <v>380</v>
      </c>
      <c r="J3463" s="88">
        <f t="shared" si="54"/>
        <v>0.42222222222222222</v>
      </c>
    </row>
    <row r="3464" spans="1:10" x14ac:dyDescent="0.2">
      <c r="A3464" s="94">
        <v>5546731</v>
      </c>
      <c r="B3464" s="93" t="s">
        <v>3341</v>
      </c>
      <c r="C3464" s="144">
        <v>4</v>
      </c>
      <c r="D3464" s="93" t="s">
        <v>79</v>
      </c>
      <c r="E3464" s="93" t="s">
        <v>59</v>
      </c>
      <c r="F3464" s="93">
        <v>14.92</v>
      </c>
      <c r="G3464" s="93">
        <v>14.5</v>
      </c>
      <c r="H3464" s="93">
        <v>5890.54</v>
      </c>
      <c r="I3464" s="88">
        <f>VLOOKUP(D3464,'MHO-Analyse'!$C$2:$D$11,2,TRUE)</f>
        <v>380</v>
      </c>
      <c r="J3464" s="88">
        <f t="shared" si="54"/>
        <v>0.42222222222222222</v>
      </c>
    </row>
    <row r="3465" spans="1:10" x14ac:dyDescent="0.2">
      <c r="A3465" s="94">
        <v>5551577</v>
      </c>
      <c r="B3465" s="93" t="s">
        <v>2909</v>
      </c>
      <c r="C3465" s="144">
        <v>4</v>
      </c>
      <c r="D3465" s="93" t="s">
        <v>79</v>
      </c>
      <c r="E3465" s="93" t="s">
        <v>59</v>
      </c>
      <c r="F3465" s="93">
        <v>2.48</v>
      </c>
      <c r="G3465" s="93">
        <v>13</v>
      </c>
      <c r="H3465" s="93">
        <v>1649.73</v>
      </c>
      <c r="I3465" s="88">
        <f>VLOOKUP(D3465,'MHO-Analyse'!$C$2:$D$11,2,TRUE)</f>
        <v>380</v>
      </c>
      <c r="J3465" s="88">
        <f t="shared" si="54"/>
        <v>0.42222222222222222</v>
      </c>
    </row>
    <row r="3466" spans="1:10" x14ac:dyDescent="0.2">
      <c r="A3466" s="94">
        <v>5567904</v>
      </c>
      <c r="B3466" s="93" t="s">
        <v>3342</v>
      </c>
      <c r="C3466" s="144">
        <v>4</v>
      </c>
      <c r="D3466" s="93" t="s">
        <v>79</v>
      </c>
      <c r="E3466" s="93" t="s">
        <v>65</v>
      </c>
      <c r="F3466" s="93">
        <v>6.8</v>
      </c>
      <c r="G3466" s="93">
        <v>6.5</v>
      </c>
      <c r="H3466" s="93">
        <v>1177.8599999999999</v>
      </c>
      <c r="I3466" s="88">
        <f>VLOOKUP(D3466,'MHO-Analyse'!$C$2:$D$11,2,TRUE)</f>
        <v>380</v>
      </c>
      <c r="J3466" s="88">
        <f t="shared" si="54"/>
        <v>0.42222222222222222</v>
      </c>
    </row>
    <row r="3467" spans="1:10" x14ac:dyDescent="0.2">
      <c r="A3467" s="94">
        <v>5567908</v>
      </c>
      <c r="B3467" s="93" t="s">
        <v>3343</v>
      </c>
      <c r="C3467" s="144">
        <v>4</v>
      </c>
      <c r="D3467" s="93" t="s">
        <v>79</v>
      </c>
      <c r="E3467" s="93" t="s">
        <v>59</v>
      </c>
      <c r="F3467" s="93">
        <v>25.4</v>
      </c>
      <c r="G3467" s="93">
        <v>22</v>
      </c>
      <c r="H3467" s="93">
        <v>2761.6</v>
      </c>
      <c r="I3467" s="88">
        <f>VLOOKUP(D3467,'MHO-Analyse'!$C$2:$D$11,2,TRUE)</f>
        <v>380</v>
      </c>
      <c r="J3467" s="88">
        <f t="shared" si="54"/>
        <v>0.42222222222222222</v>
      </c>
    </row>
    <row r="3468" spans="1:10" x14ac:dyDescent="0.2">
      <c r="A3468" s="94">
        <v>5600271</v>
      </c>
      <c r="B3468" s="93" t="s">
        <v>3344</v>
      </c>
      <c r="C3468" s="144">
        <v>4</v>
      </c>
      <c r="D3468" s="93" t="s">
        <v>79</v>
      </c>
      <c r="E3468" s="93" t="s">
        <v>65</v>
      </c>
      <c r="F3468" s="93">
        <v>0.84</v>
      </c>
      <c r="G3468" s="93">
        <v>0.85</v>
      </c>
      <c r="H3468" s="93">
        <v>223.61</v>
      </c>
      <c r="I3468" s="88">
        <f>VLOOKUP(D3468,'MHO-Analyse'!$C$2:$D$11,2,TRUE)</f>
        <v>380</v>
      </c>
      <c r="J3468" s="88">
        <f t="shared" si="54"/>
        <v>0.42222222222222222</v>
      </c>
    </row>
    <row r="3469" spans="1:10" x14ac:dyDescent="0.2">
      <c r="A3469" s="94">
        <v>5600276</v>
      </c>
      <c r="B3469" s="93" t="s">
        <v>3345</v>
      </c>
      <c r="C3469" s="144">
        <v>4</v>
      </c>
      <c r="D3469" s="93" t="s">
        <v>79</v>
      </c>
      <c r="E3469" s="93" t="s">
        <v>65</v>
      </c>
      <c r="F3469" s="93">
        <v>2.9</v>
      </c>
      <c r="G3469" s="93">
        <v>3.15</v>
      </c>
      <c r="H3469" s="93">
        <v>702.5</v>
      </c>
      <c r="I3469" s="88">
        <f>VLOOKUP(D3469,'MHO-Analyse'!$C$2:$D$11,2,TRUE)</f>
        <v>380</v>
      </c>
      <c r="J3469" s="88">
        <f t="shared" si="54"/>
        <v>0.42222222222222222</v>
      </c>
    </row>
    <row r="3470" spans="1:10" x14ac:dyDescent="0.2">
      <c r="A3470" s="94">
        <v>5600279</v>
      </c>
      <c r="B3470" s="93" t="s">
        <v>3346</v>
      </c>
      <c r="C3470" s="144">
        <v>4</v>
      </c>
      <c r="D3470" s="93" t="s">
        <v>79</v>
      </c>
      <c r="E3470" s="93" t="s">
        <v>65</v>
      </c>
      <c r="F3470" s="93">
        <v>0.84</v>
      </c>
      <c r="G3470" s="93">
        <v>0.85</v>
      </c>
      <c r="H3470" s="93">
        <v>223.61</v>
      </c>
      <c r="I3470" s="88">
        <f>VLOOKUP(D3470,'MHO-Analyse'!$C$2:$D$11,2,TRUE)</f>
        <v>380</v>
      </c>
      <c r="J3470" s="88">
        <f t="shared" si="54"/>
        <v>0.42222222222222222</v>
      </c>
    </row>
    <row r="3471" spans="1:10" x14ac:dyDescent="0.2">
      <c r="A3471" s="94">
        <v>5600283</v>
      </c>
      <c r="B3471" s="93" t="s">
        <v>3347</v>
      </c>
      <c r="C3471" s="144">
        <v>4</v>
      </c>
      <c r="D3471" s="93" t="s">
        <v>79</v>
      </c>
      <c r="E3471" s="93" t="s">
        <v>65</v>
      </c>
      <c r="F3471" s="93">
        <v>1.02</v>
      </c>
      <c r="G3471" s="93">
        <v>1.1000000000000001</v>
      </c>
      <c r="H3471" s="93">
        <v>288.7</v>
      </c>
      <c r="I3471" s="88">
        <f>VLOOKUP(D3471,'MHO-Analyse'!$C$2:$D$11,2,TRUE)</f>
        <v>380</v>
      </c>
      <c r="J3471" s="88">
        <f t="shared" si="54"/>
        <v>0.42222222222222222</v>
      </c>
    </row>
    <row r="3472" spans="1:10" x14ac:dyDescent="0.2">
      <c r="A3472" s="94">
        <v>5600381</v>
      </c>
      <c r="B3472" s="93" t="s">
        <v>3348</v>
      </c>
      <c r="C3472" s="144">
        <v>4</v>
      </c>
      <c r="D3472" s="93" t="s">
        <v>16</v>
      </c>
      <c r="E3472" s="93" t="s">
        <v>59</v>
      </c>
      <c r="F3472" s="93">
        <v>9.93</v>
      </c>
      <c r="G3472" s="93">
        <v>29.7</v>
      </c>
      <c r="H3472" s="93">
        <v>10070.67</v>
      </c>
      <c r="I3472" s="88">
        <f>VLOOKUP(D3472,'MHO-Analyse'!$C$2:$D$11,2,TRUE)</f>
        <v>304</v>
      </c>
      <c r="J3472" s="88">
        <f t="shared" si="54"/>
        <v>0.33777777777777779</v>
      </c>
    </row>
    <row r="3473" spans="1:10" x14ac:dyDescent="0.2">
      <c r="A3473" s="94">
        <v>5601111</v>
      </c>
      <c r="B3473" s="93" t="s">
        <v>3349</v>
      </c>
      <c r="C3473" s="144">
        <v>4</v>
      </c>
      <c r="D3473" s="93" t="s">
        <v>79</v>
      </c>
      <c r="E3473" s="93" t="s">
        <v>65</v>
      </c>
      <c r="F3473" s="93">
        <v>1.28</v>
      </c>
      <c r="G3473" s="93">
        <v>1.32</v>
      </c>
      <c r="H3473" s="93">
        <v>244.31</v>
      </c>
      <c r="I3473" s="88">
        <f>VLOOKUP(D3473,'MHO-Analyse'!$C$2:$D$11,2,TRUE)</f>
        <v>380</v>
      </c>
      <c r="J3473" s="88">
        <f t="shared" si="54"/>
        <v>0.42222222222222222</v>
      </c>
    </row>
    <row r="3474" spans="1:10" x14ac:dyDescent="0.2">
      <c r="A3474" s="94">
        <v>5601155</v>
      </c>
      <c r="B3474" s="93" t="s">
        <v>3350</v>
      </c>
      <c r="C3474" s="144">
        <v>4</v>
      </c>
      <c r="D3474" s="93" t="s">
        <v>79</v>
      </c>
      <c r="E3474" s="93" t="s">
        <v>65</v>
      </c>
      <c r="F3474" s="93">
        <v>9.41</v>
      </c>
      <c r="G3474" s="93">
        <v>10</v>
      </c>
      <c r="H3474" s="93">
        <v>842.54</v>
      </c>
      <c r="I3474" s="88">
        <f>VLOOKUP(D3474,'MHO-Analyse'!$C$2:$D$11,2,TRUE)</f>
        <v>380</v>
      </c>
      <c r="J3474" s="88">
        <f t="shared" si="54"/>
        <v>0.42222222222222222</v>
      </c>
    </row>
    <row r="3475" spans="1:10" x14ac:dyDescent="0.2">
      <c r="A3475" s="94">
        <v>5635624</v>
      </c>
      <c r="B3475" s="93" t="s">
        <v>3351</v>
      </c>
      <c r="C3475" s="144">
        <v>4</v>
      </c>
      <c r="D3475" s="93" t="s">
        <v>16</v>
      </c>
      <c r="E3475" s="93" t="s">
        <v>65</v>
      </c>
      <c r="F3475" s="93">
        <v>8.1</v>
      </c>
      <c r="G3475" s="93">
        <v>25</v>
      </c>
      <c r="H3475" s="93">
        <v>2671.25</v>
      </c>
      <c r="I3475" s="88">
        <f>VLOOKUP(D3475,'MHO-Analyse'!$C$2:$D$11,2,TRUE)</f>
        <v>304</v>
      </c>
      <c r="J3475" s="88">
        <f t="shared" si="54"/>
        <v>0.33777777777777779</v>
      </c>
    </row>
    <row r="3476" spans="1:10" x14ac:dyDescent="0.2">
      <c r="A3476" s="94">
        <v>5648243</v>
      </c>
      <c r="B3476" s="93" t="s">
        <v>3352</v>
      </c>
      <c r="C3476" s="144">
        <v>4</v>
      </c>
      <c r="D3476" s="93" t="s">
        <v>20</v>
      </c>
      <c r="E3476" s="93" t="s">
        <v>65</v>
      </c>
      <c r="F3476" s="93">
        <v>3.68</v>
      </c>
      <c r="G3476" s="93">
        <v>1.19</v>
      </c>
      <c r="H3476" s="93">
        <v>0</v>
      </c>
      <c r="I3476" s="88">
        <f>VLOOKUP(D3476,'MHO-Analyse'!$C$2:$D$11,2,TRUE)</f>
        <v>190</v>
      </c>
      <c r="J3476" s="88">
        <f t="shared" si="54"/>
        <v>0.21111111111111111</v>
      </c>
    </row>
    <row r="3477" spans="1:10" x14ac:dyDescent="0.2">
      <c r="A3477" s="94">
        <v>5705064</v>
      </c>
      <c r="B3477" s="93" t="s">
        <v>3353</v>
      </c>
      <c r="C3477" s="144">
        <v>4</v>
      </c>
      <c r="D3477" s="93" t="s">
        <v>16</v>
      </c>
      <c r="E3477" s="93" t="s">
        <v>65</v>
      </c>
      <c r="F3477" s="93">
        <v>33.880000000000003</v>
      </c>
      <c r="G3477" s="93">
        <v>50</v>
      </c>
      <c r="H3477" s="93">
        <v>2686.43</v>
      </c>
      <c r="I3477" s="88">
        <f>VLOOKUP(D3477,'MHO-Analyse'!$C$2:$D$11,2,TRUE)</f>
        <v>304</v>
      </c>
      <c r="J3477" s="88">
        <f t="shared" si="54"/>
        <v>0.33777777777777779</v>
      </c>
    </row>
    <row r="3478" spans="1:10" x14ac:dyDescent="0.2">
      <c r="A3478" s="94">
        <v>5708088</v>
      </c>
      <c r="B3478" s="93" t="s">
        <v>3354</v>
      </c>
      <c r="C3478" s="144">
        <v>4</v>
      </c>
      <c r="D3478" s="93" t="s">
        <v>79</v>
      </c>
      <c r="E3478" s="93" t="s">
        <v>65</v>
      </c>
      <c r="F3478" s="93">
        <v>34.97</v>
      </c>
      <c r="G3478" s="93">
        <v>35</v>
      </c>
      <c r="H3478" s="93">
        <v>1895.57</v>
      </c>
      <c r="I3478" s="88">
        <f>VLOOKUP(D3478,'MHO-Analyse'!$C$2:$D$11,2,TRUE)</f>
        <v>380</v>
      </c>
      <c r="J3478" s="88">
        <f t="shared" si="54"/>
        <v>0.42222222222222222</v>
      </c>
    </row>
    <row r="3479" spans="1:10" x14ac:dyDescent="0.2">
      <c r="A3479" s="94">
        <v>5708115</v>
      </c>
      <c r="B3479" s="93" t="s">
        <v>3355</v>
      </c>
      <c r="C3479" s="144">
        <v>4</v>
      </c>
      <c r="D3479" s="93" t="s">
        <v>79</v>
      </c>
      <c r="E3479" s="93" t="s">
        <v>65</v>
      </c>
      <c r="F3479" s="93">
        <v>10.32</v>
      </c>
      <c r="G3479" s="93">
        <v>13</v>
      </c>
      <c r="H3479" s="93">
        <v>4201.32</v>
      </c>
      <c r="I3479" s="88">
        <f>VLOOKUP(D3479,'MHO-Analyse'!$C$2:$D$11,2,TRUE)</f>
        <v>380</v>
      </c>
      <c r="J3479" s="88">
        <f t="shared" si="54"/>
        <v>0.42222222222222222</v>
      </c>
    </row>
    <row r="3480" spans="1:10" x14ac:dyDescent="0.2">
      <c r="A3480" s="94">
        <v>5708152</v>
      </c>
      <c r="B3480" s="93" t="s">
        <v>3356</v>
      </c>
      <c r="C3480" s="144">
        <v>4</v>
      </c>
      <c r="D3480" s="93" t="s">
        <v>79</v>
      </c>
      <c r="E3480" s="93" t="s">
        <v>65</v>
      </c>
      <c r="F3480" s="93">
        <v>0.62</v>
      </c>
      <c r="G3480" s="93">
        <v>0.5</v>
      </c>
      <c r="H3480" s="93">
        <v>423.65</v>
      </c>
      <c r="I3480" s="88">
        <f>VLOOKUP(D3480,'MHO-Analyse'!$C$2:$D$11,2,TRUE)</f>
        <v>380</v>
      </c>
      <c r="J3480" s="88">
        <f t="shared" si="54"/>
        <v>0.42222222222222222</v>
      </c>
    </row>
    <row r="3481" spans="1:10" x14ac:dyDescent="0.2">
      <c r="A3481" s="94">
        <v>5708153</v>
      </c>
      <c r="B3481" s="93" t="s">
        <v>3357</v>
      </c>
      <c r="C3481" s="144">
        <v>4</v>
      </c>
      <c r="D3481" s="93" t="s">
        <v>79</v>
      </c>
      <c r="E3481" s="93" t="s">
        <v>65</v>
      </c>
      <c r="F3481" s="93">
        <v>0.77</v>
      </c>
      <c r="G3481" s="93">
        <v>0.85</v>
      </c>
      <c r="H3481" s="93">
        <v>423.65</v>
      </c>
      <c r="I3481" s="88">
        <f>VLOOKUP(D3481,'MHO-Analyse'!$C$2:$D$11,2,TRUE)</f>
        <v>380</v>
      </c>
      <c r="J3481" s="88">
        <f t="shared" si="54"/>
        <v>0.42222222222222222</v>
      </c>
    </row>
    <row r="3482" spans="1:10" x14ac:dyDescent="0.2">
      <c r="A3482" s="94">
        <v>5708163</v>
      </c>
      <c r="B3482" s="93" t="s">
        <v>3358</v>
      </c>
      <c r="C3482" s="144">
        <v>4</v>
      </c>
      <c r="D3482" s="93" t="s">
        <v>79</v>
      </c>
      <c r="E3482" s="93" t="s">
        <v>65</v>
      </c>
      <c r="F3482" s="93">
        <v>11.61</v>
      </c>
      <c r="G3482" s="93">
        <v>13</v>
      </c>
      <c r="H3482" s="93">
        <v>590.97</v>
      </c>
      <c r="I3482" s="88">
        <f>VLOOKUP(D3482,'MHO-Analyse'!$C$2:$D$11,2,TRUE)</f>
        <v>380</v>
      </c>
      <c r="J3482" s="88">
        <f t="shared" si="54"/>
        <v>0.42222222222222222</v>
      </c>
    </row>
    <row r="3483" spans="1:10" x14ac:dyDescent="0.2">
      <c r="A3483" s="94">
        <v>5708164</v>
      </c>
      <c r="B3483" s="93" t="s">
        <v>3359</v>
      </c>
      <c r="C3483" s="144">
        <v>4</v>
      </c>
      <c r="D3483" s="93" t="s">
        <v>79</v>
      </c>
      <c r="E3483" s="93" t="s">
        <v>65</v>
      </c>
      <c r="F3483" s="93">
        <v>18.13</v>
      </c>
      <c r="G3483" s="93">
        <v>18</v>
      </c>
      <c r="H3483" s="93">
        <v>724.78</v>
      </c>
      <c r="I3483" s="88">
        <f>VLOOKUP(D3483,'MHO-Analyse'!$C$2:$D$11,2,TRUE)</f>
        <v>380</v>
      </c>
      <c r="J3483" s="88">
        <f t="shared" si="54"/>
        <v>0.42222222222222222</v>
      </c>
    </row>
    <row r="3484" spans="1:10" x14ac:dyDescent="0.2">
      <c r="A3484" s="94">
        <v>5708175</v>
      </c>
      <c r="B3484" s="93" t="s">
        <v>3360</v>
      </c>
      <c r="C3484" s="144">
        <v>4</v>
      </c>
      <c r="D3484" s="93" t="s">
        <v>79</v>
      </c>
      <c r="E3484" s="93" t="s">
        <v>65</v>
      </c>
      <c r="F3484" s="93">
        <v>4.01</v>
      </c>
      <c r="G3484" s="93">
        <v>4.5</v>
      </c>
      <c r="H3484" s="93">
        <v>512.91999999999996</v>
      </c>
      <c r="I3484" s="88">
        <f>VLOOKUP(D3484,'MHO-Analyse'!$C$2:$D$11,2,TRUE)</f>
        <v>380</v>
      </c>
      <c r="J3484" s="88">
        <f t="shared" si="54"/>
        <v>0.42222222222222222</v>
      </c>
    </row>
    <row r="3485" spans="1:10" x14ac:dyDescent="0.2">
      <c r="A3485" s="94">
        <v>5708195</v>
      </c>
      <c r="B3485" s="93" t="s">
        <v>3361</v>
      </c>
      <c r="C3485" s="144">
        <v>4</v>
      </c>
      <c r="D3485" s="93" t="s">
        <v>79</v>
      </c>
      <c r="E3485" s="93" t="s">
        <v>65</v>
      </c>
      <c r="F3485" s="93">
        <v>34.97</v>
      </c>
      <c r="G3485" s="93">
        <v>35</v>
      </c>
      <c r="H3485" s="93">
        <v>1817.52</v>
      </c>
      <c r="I3485" s="88">
        <f>VLOOKUP(D3485,'MHO-Analyse'!$C$2:$D$11,2,TRUE)</f>
        <v>380</v>
      </c>
      <c r="J3485" s="88">
        <f t="shared" si="54"/>
        <v>0.42222222222222222</v>
      </c>
    </row>
    <row r="3486" spans="1:10" x14ac:dyDescent="0.2">
      <c r="A3486" s="94">
        <v>5801039</v>
      </c>
      <c r="B3486" s="93" t="s">
        <v>3362</v>
      </c>
      <c r="C3486" s="144">
        <v>4</v>
      </c>
      <c r="D3486" s="93" t="s">
        <v>79</v>
      </c>
      <c r="E3486" s="93" t="s">
        <v>65</v>
      </c>
      <c r="F3486" s="93">
        <v>46.67</v>
      </c>
      <c r="G3486" s="93">
        <v>43</v>
      </c>
      <c r="H3486" s="93">
        <v>2556.88</v>
      </c>
      <c r="I3486" s="88">
        <f>VLOOKUP(D3486,'MHO-Analyse'!$C$2:$D$11,2,TRUE)</f>
        <v>380</v>
      </c>
      <c r="J3486" s="88">
        <f t="shared" si="54"/>
        <v>0.42222222222222222</v>
      </c>
    </row>
    <row r="3487" spans="1:10" x14ac:dyDescent="0.2">
      <c r="A3487" s="94">
        <v>5803021</v>
      </c>
      <c r="B3487" s="93" t="s">
        <v>3363</v>
      </c>
      <c r="C3487" s="144">
        <v>4</v>
      </c>
      <c r="D3487" s="93" t="s">
        <v>79</v>
      </c>
      <c r="E3487" s="93" t="s">
        <v>65</v>
      </c>
      <c r="F3487" s="93">
        <v>7.46</v>
      </c>
      <c r="G3487" s="93">
        <v>4</v>
      </c>
      <c r="H3487" s="93">
        <v>1225.95</v>
      </c>
      <c r="I3487" s="88">
        <f>VLOOKUP(D3487,'MHO-Analyse'!$C$2:$D$11,2,TRUE)</f>
        <v>380</v>
      </c>
      <c r="J3487" s="88">
        <f t="shared" si="54"/>
        <v>0.42222222222222222</v>
      </c>
    </row>
    <row r="3488" spans="1:10" x14ac:dyDescent="0.2">
      <c r="A3488" s="94">
        <v>5807002</v>
      </c>
      <c r="B3488" s="93" t="s">
        <v>3364</v>
      </c>
      <c r="C3488" s="144">
        <v>4</v>
      </c>
      <c r="D3488" s="93" t="s">
        <v>79</v>
      </c>
      <c r="E3488" s="93" t="s">
        <v>65</v>
      </c>
      <c r="F3488" s="93">
        <v>0.06</v>
      </c>
      <c r="G3488" s="93">
        <v>0.15</v>
      </c>
      <c r="H3488" s="93">
        <v>245.53</v>
      </c>
      <c r="I3488" s="88">
        <f>VLOOKUP(D3488,'MHO-Analyse'!$C$2:$D$11,2,TRUE)</f>
        <v>380</v>
      </c>
      <c r="J3488" s="88">
        <f t="shared" si="54"/>
        <v>0.42222222222222222</v>
      </c>
    </row>
    <row r="3489" spans="1:10" x14ac:dyDescent="0.2">
      <c r="A3489" s="94">
        <v>5807016</v>
      </c>
      <c r="B3489" s="93" t="s">
        <v>3365</v>
      </c>
      <c r="C3489" s="144">
        <v>4</v>
      </c>
      <c r="D3489" s="93" t="s">
        <v>79</v>
      </c>
      <c r="E3489" s="93" t="s">
        <v>65</v>
      </c>
      <c r="F3489" s="93">
        <v>1.31</v>
      </c>
      <c r="G3489" s="93">
        <v>2.0699999999999998</v>
      </c>
      <c r="H3489" s="93">
        <v>1616.37</v>
      </c>
      <c r="I3489" s="88">
        <f>VLOOKUP(D3489,'MHO-Analyse'!$C$2:$D$11,2,TRUE)</f>
        <v>380</v>
      </c>
      <c r="J3489" s="88">
        <f t="shared" si="54"/>
        <v>0.42222222222222222</v>
      </c>
    </row>
    <row r="3490" spans="1:10" x14ac:dyDescent="0.2">
      <c r="A3490" s="94">
        <v>5807053</v>
      </c>
      <c r="B3490" s="93" t="s">
        <v>3366</v>
      </c>
      <c r="C3490" s="144">
        <v>4</v>
      </c>
      <c r="D3490" s="93" t="s">
        <v>79</v>
      </c>
      <c r="E3490" s="93" t="s">
        <v>2243</v>
      </c>
      <c r="F3490" s="93">
        <v>1.8</v>
      </c>
      <c r="G3490" s="93">
        <v>5</v>
      </c>
      <c r="H3490" s="93">
        <v>1595.91</v>
      </c>
      <c r="I3490" s="88">
        <f>VLOOKUP(D3490,'MHO-Analyse'!$C$2:$D$11,2,TRUE)</f>
        <v>380</v>
      </c>
      <c r="J3490" s="88">
        <f t="shared" si="54"/>
        <v>0.42222222222222222</v>
      </c>
    </row>
    <row r="3491" spans="1:10" x14ac:dyDescent="0.2">
      <c r="A3491" s="94">
        <v>5808015</v>
      </c>
      <c r="B3491" s="93" t="s">
        <v>3367</v>
      </c>
      <c r="C3491" s="144">
        <v>4</v>
      </c>
      <c r="D3491" s="93" t="s">
        <v>79</v>
      </c>
      <c r="E3491" s="93" t="s">
        <v>65</v>
      </c>
      <c r="F3491" s="93">
        <v>16.260000000000002</v>
      </c>
      <c r="G3491" s="93">
        <v>5</v>
      </c>
      <c r="H3491" s="93">
        <v>1204.6300000000001</v>
      </c>
      <c r="I3491" s="88">
        <f>VLOOKUP(D3491,'MHO-Analyse'!$C$2:$D$11,2,TRUE)</f>
        <v>380</v>
      </c>
      <c r="J3491" s="88">
        <f t="shared" si="54"/>
        <v>0.42222222222222222</v>
      </c>
    </row>
    <row r="3492" spans="1:10" x14ac:dyDescent="0.2">
      <c r="A3492" s="94">
        <v>6002803</v>
      </c>
      <c r="B3492" s="93" t="s">
        <v>3368</v>
      </c>
      <c r="C3492" s="144">
        <v>4</v>
      </c>
      <c r="D3492" s="93" t="s">
        <v>20</v>
      </c>
      <c r="E3492" s="93" t="s">
        <v>65</v>
      </c>
      <c r="F3492" s="93">
        <v>247.94</v>
      </c>
      <c r="G3492" s="93">
        <v>33</v>
      </c>
      <c r="H3492" s="93">
        <v>0</v>
      </c>
      <c r="I3492" s="88">
        <f>VLOOKUP(D3492,'MHO-Analyse'!$C$2:$D$11,2,TRUE)</f>
        <v>190</v>
      </c>
      <c r="J3492" s="88">
        <f t="shared" si="54"/>
        <v>0.21111111111111111</v>
      </c>
    </row>
    <row r="3493" spans="1:10" x14ac:dyDescent="0.2">
      <c r="A3493" s="94">
        <v>6002903</v>
      </c>
      <c r="B3493" s="93" t="s">
        <v>3369</v>
      </c>
      <c r="C3493" s="144">
        <v>4</v>
      </c>
      <c r="D3493" s="93" t="s">
        <v>20</v>
      </c>
      <c r="E3493" s="93" t="s">
        <v>65</v>
      </c>
      <c r="F3493" s="93">
        <v>247.94</v>
      </c>
      <c r="G3493" s="93">
        <v>33</v>
      </c>
      <c r="H3493" s="93">
        <v>0</v>
      </c>
      <c r="I3493" s="88">
        <f>VLOOKUP(D3493,'MHO-Analyse'!$C$2:$D$11,2,TRUE)</f>
        <v>190</v>
      </c>
      <c r="J3493" s="88">
        <f t="shared" si="54"/>
        <v>0.21111111111111111</v>
      </c>
    </row>
    <row r="3494" spans="1:10" x14ac:dyDescent="0.2">
      <c r="A3494" s="94">
        <v>8400033</v>
      </c>
      <c r="B3494" s="93" t="s">
        <v>3144</v>
      </c>
      <c r="C3494" s="144">
        <v>4</v>
      </c>
      <c r="D3494" s="93" t="s">
        <v>20</v>
      </c>
      <c r="E3494" s="93" t="s">
        <v>65</v>
      </c>
      <c r="F3494" s="93">
        <v>6.36</v>
      </c>
      <c r="G3494" s="93">
        <v>3.3</v>
      </c>
      <c r="H3494" s="93">
        <v>448.17</v>
      </c>
      <c r="I3494" s="88">
        <f>VLOOKUP(D3494,'MHO-Analyse'!$C$2:$D$11,2,TRUE)</f>
        <v>190</v>
      </c>
      <c r="J3494" s="88">
        <f t="shared" si="54"/>
        <v>0.21111111111111111</v>
      </c>
    </row>
    <row r="3495" spans="1:10" x14ac:dyDescent="0.2">
      <c r="A3495" s="94">
        <v>8411526</v>
      </c>
      <c r="B3495" s="93" t="s">
        <v>3370</v>
      </c>
      <c r="C3495" s="144">
        <v>4</v>
      </c>
      <c r="D3495" s="93" t="s">
        <v>79</v>
      </c>
      <c r="E3495" s="93" t="s">
        <v>65</v>
      </c>
      <c r="F3495" s="93">
        <v>3.96</v>
      </c>
      <c r="G3495" s="93">
        <v>6.1</v>
      </c>
      <c r="H3495" s="93">
        <v>3143.93</v>
      </c>
      <c r="I3495" s="88">
        <f>VLOOKUP(D3495,'MHO-Analyse'!$C$2:$D$11,2,TRUE)</f>
        <v>380</v>
      </c>
      <c r="J3495" s="88">
        <f t="shared" si="54"/>
        <v>0.42222222222222222</v>
      </c>
    </row>
    <row r="3496" spans="1:10" x14ac:dyDescent="0.2">
      <c r="A3496" s="94">
        <v>8411568</v>
      </c>
      <c r="B3496" s="93" t="s">
        <v>3371</v>
      </c>
      <c r="C3496" s="144">
        <v>4</v>
      </c>
      <c r="D3496" s="93" t="s">
        <v>16</v>
      </c>
      <c r="E3496" s="93" t="s">
        <v>65</v>
      </c>
      <c r="F3496" s="93">
        <v>27.69</v>
      </c>
      <c r="G3496" s="93">
        <v>36.799999999999997</v>
      </c>
      <c r="H3496" s="93">
        <v>10595.7</v>
      </c>
      <c r="I3496" s="88">
        <f>VLOOKUP(D3496,'MHO-Analyse'!$C$2:$D$11,2,TRUE)</f>
        <v>304</v>
      </c>
      <c r="J3496" s="88">
        <f t="shared" si="54"/>
        <v>0.33777777777777779</v>
      </c>
    </row>
    <row r="3497" spans="1:10" x14ac:dyDescent="0.2">
      <c r="A3497" s="94">
        <v>8419794</v>
      </c>
      <c r="B3497" s="93" t="s">
        <v>3372</v>
      </c>
      <c r="C3497" s="144">
        <v>4</v>
      </c>
      <c r="D3497" s="93" t="s">
        <v>20</v>
      </c>
      <c r="E3497" s="93" t="s">
        <v>59</v>
      </c>
      <c r="F3497" s="93">
        <v>409.5</v>
      </c>
      <c r="G3497" s="93">
        <v>72</v>
      </c>
      <c r="H3497" s="93">
        <v>19767.75</v>
      </c>
      <c r="I3497" s="88">
        <f>VLOOKUP(D3497,'MHO-Analyse'!$C$2:$D$11,2,TRUE)</f>
        <v>190</v>
      </c>
      <c r="J3497" s="88">
        <f t="shared" si="54"/>
        <v>0.21111111111111111</v>
      </c>
    </row>
    <row r="3498" spans="1:10" x14ac:dyDescent="0.2">
      <c r="A3498" s="94">
        <v>8604352</v>
      </c>
      <c r="B3498" s="93" t="s">
        <v>3373</v>
      </c>
      <c r="C3498" s="144">
        <v>4</v>
      </c>
      <c r="D3498" s="93" t="s">
        <v>16</v>
      </c>
      <c r="E3498" s="93" t="s">
        <v>65</v>
      </c>
      <c r="F3498" s="93">
        <v>8.73</v>
      </c>
      <c r="G3498" s="93">
        <v>1.22</v>
      </c>
      <c r="H3498" s="93">
        <v>207.02</v>
      </c>
      <c r="I3498" s="88">
        <f>VLOOKUP(D3498,'MHO-Analyse'!$C$2:$D$11,2,TRUE)</f>
        <v>304</v>
      </c>
      <c r="J3498" s="88">
        <f t="shared" si="54"/>
        <v>0.33777777777777779</v>
      </c>
    </row>
    <row r="3499" spans="1:10" x14ac:dyDescent="0.2">
      <c r="A3499" s="94">
        <v>9253099</v>
      </c>
      <c r="B3499" s="93" t="s">
        <v>3374</v>
      </c>
      <c r="C3499" s="144">
        <v>4</v>
      </c>
      <c r="D3499" s="93" t="s">
        <v>12</v>
      </c>
      <c r="E3499" s="93" t="s">
        <v>65</v>
      </c>
      <c r="F3499" s="93">
        <v>2.12</v>
      </c>
      <c r="G3499" s="93">
        <v>5.1100000000000003</v>
      </c>
      <c r="H3499" s="93">
        <v>282.16000000000003</v>
      </c>
      <c r="I3499" s="88">
        <f>VLOOKUP(D3499,'MHO-Analyse'!$C$2:$D$11,2,TRUE)</f>
        <v>254.6</v>
      </c>
      <c r="J3499" s="88">
        <f t="shared" si="54"/>
        <v>0.28288888888888886</v>
      </c>
    </row>
    <row r="3500" spans="1:10" x14ac:dyDescent="0.2">
      <c r="A3500" s="94">
        <v>9253211</v>
      </c>
      <c r="B3500" s="93" t="s">
        <v>3375</v>
      </c>
      <c r="C3500" s="144">
        <v>4</v>
      </c>
      <c r="D3500" s="93" t="s">
        <v>12</v>
      </c>
      <c r="E3500" s="93" t="s">
        <v>59</v>
      </c>
      <c r="F3500" s="93">
        <v>2.25</v>
      </c>
      <c r="G3500" s="93">
        <v>17.02</v>
      </c>
      <c r="H3500" s="93">
        <v>3493.7</v>
      </c>
      <c r="I3500" s="88">
        <f>VLOOKUP(D3500,'MHO-Analyse'!$C$2:$D$11,2,TRUE)</f>
        <v>254.6</v>
      </c>
      <c r="J3500" s="88">
        <f t="shared" si="54"/>
        <v>0.28288888888888886</v>
      </c>
    </row>
    <row r="3501" spans="1:10" x14ac:dyDescent="0.2">
      <c r="A3501" s="94">
        <v>9253278</v>
      </c>
      <c r="B3501" s="93" t="s">
        <v>3376</v>
      </c>
      <c r="C3501" s="144">
        <v>4</v>
      </c>
      <c r="D3501" s="93" t="s">
        <v>12</v>
      </c>
      <c r="E3501" s="93" t="s">
        <v>65</v>
      </c>
      <c r="F3501" s="93">
        <v>1.4</v>
      </c>
      <c r="G3501" s="93">
        <v>6.41</v>
      </c>
      <c r="H3501" s="93">
        <v>677.37</v>
      </c>
      <c r="I3501" s="88">
        <f>VLOOKUP(D3501,'MHO-Analyse'!$C$2:$D$11,2,TRUE)</f>
        <v>254.6</v>
      </c>
      <c r="J3501" s="88">
        <f t="shared" si="54"/>
        <v>0.28288888888888886</v>
      </c>
    </row>
    <row r="3502" spans="1:10" x14ac:dyDescent="0.2">
      <c r="A3502" s="94">
        <v>9253501</v>
      </c>
      <c r="B3502" s="93" t="s">
        <v>3377</v>
      </c>
      <c r="C3502" s="144">
        <v>4</v>
      </c>
      <c r="D3502" s="93" t="s">
        <v>12</v>
      </c>
      <c r="E3502" s="93" t="s">
        <v>65</v>
      </c>
      <c r="F3502" s="93">
        <v>1.75</v>
      </c>
      <c r="G3502" s="93">
        <v>10.75</v>
      </c>
      <c r="H3502" s="93">
        <v>1791.13</v>
      </c>
      <c r="I3502" s="88">
        <f>VLOOKUP(D3502,'MHO-Analyse'!$C$2:$D$11,2,TRUE)</f>
        <v>254.6</v>
      </c>
      <c r="J3502" s="88">
        <f t="shared" si="54"/>
        <v>0.28288888888888886</v>
      </c>
    </row>
    <row r="3503" spans="1:10" x14ac:dyDescent="0.2">
      <c r="A3503" s="94">
        <v>9254061</v>
      </c>
      <c r="B3503" s="93" t="s">
        <v>3378</v>
      </c>
      <c r="C3503" s="144">
        <v>4</v>
      </c>
      <c r="D3503" s="93" t="s">
        <v>12</v>
      </c>
      <c r="E3503" s="93" t="s">
        <v>65</v>
      </c>
      <c r="F3503" s="93">
        <v>2.7</v>
      </c>
      <c r="G3503" s="93">
        <v>2.85</v>
      </c>
      <c r="H3503" s="93">
        <v>132.34</v>
      </c>
      <c r="I3503" s="88">
        <f>VLOOKUP(D3503,'MHO-Analyse'!$C$2:$D$11,2,TRUE)</f>
        <v>254.6</v>
      </c>
      <c r="J3503" s="88">
        <f t="shared" si="54"/>
        <v>0.28288888888888886</v>
      </c>
    </row>
    <row r="3504" spans="1:10" x14ac:dyDescent="0.2">
      <c r="A3504" s="94">
        <v>9254946</v>
      </c>
      <c r="B3504" s="93" t="s">
        <v>3379</v>
      </c>
      <c r="C3504" s="144">
        <v>4</v>
      </c>
      <c r="D3504" s="93" t="s">
        <v>12</v>
      </c>
      <c r="E3504" s="93" t="s">
        <v>59</v>
      </c>
      <c r="F3504" s="93">
        <v>16.850000000000001</v>
      </c>
      <c r="G3504" s="93">
        <v>4.45</v>
      </c>
      <c r="H3504" s="93">
        <v>1025.1500000000001</v>
      </c>
      <c r="I3504" s="88">
        <f>VLOOKUP(D3504,'MHO-Analyse'!$C$2:$D$11,2,TRUE)</f>
        <v>254.6</v>
      </c>
      <c r="J3504" s="88">
        <f t="shared" si="54"/>
        <v>0.28288888888888886</v>
      </c>
    </row>
    <row r="3505" spans="1:10" x14ac:dyDescent="0.2">
      <c r="A3505" s="94">
        <v>9255056</v>
      </c>
      <c r="B3505" s="93" t="s">
        <v>3380</v>
      </c>
      <c r="C3505" s="144">
        <v>4</v>
      </c>
      <c r="D3505" s="93" t="s">
        <v>12</v>
      </c>
      <c r="E3505" s="93" t="s">
        <v>10</v>
      </c>
      <c r="F3505" s="93">
        <v>6.99</v>
      </c>
      <c r="G3505" s="93">
        <v>6.8</v>
      </c>
      <c r="H3505" s="93">
        <v>432.19</v>
      </c>
      <c r="I3505" s="88">
        <f>VLOOKUP(D3505,'MHO-Analyse'!$C$2:$D$11,2,TRUE)</f>
        <v>254.6</v>
      </c>
      <c r="J3505" s="88">
        <f t="shared" si="54"/>
        <v>0.28288888888888886</v>
      </c>
    </row>
    <row r="3506" spans="1:10" x14ac:dyDescent="0.2">
      <c r="A3506" s="94">
        <v>9255116</v>
      </c>
      <c r="B3506" s="93" t="s">
        <v>3381</v>
      </c>
      <c r="C3506" s="144">
        <v>4</v>
      </c>
      <c r="D3506" s="93" t="s">
        <v>12</v>
      </c>
      <c r="E3506" s="93" t="s">
        <v>65</v>
      </c>
      <c r="F3506" s="93">
        <v>2.96</v>
      </c>
      <c r="G3506" s="93">
        <v>1.27</v>
      </c>
      <c r="H3506" s="93">
        <v>319.02999999999997</v>
      </c>
      <c r="I3506" s="88">
        <f>VLOOKUP(D3506,'MHO-Analyse'!$C$2:$D$11,2,TRUE)</f>
        <v>254.6</v>
      </c>
      <c r="J3506" s="88">
        <f t="shared" si="54"/>
        <v>0.28288888888888886</v>
      </c>
    </row>
    <row r="3507" spans="1:10" x14ac:dyDescent="0.2">
      <c r="A3507" s="94">
        <v>9255126</v>
      </c>
      <c r="B3507" s="93" t="s">
        <v>3382</v>
      </c>
      <c r="C3507" s="144">
        <v>4</v>
      </c>
      <c r="D3507" s="93" t="s">
        <v>16</v>
      </c>
      <c r="E3507" s="93" t="s">
        <v>65</v>
      </c>
      <c r="F3507" s="93">
        <v>0.13</v>
      </c>
      <c r="G3507" s="93">
        <v>1.6</v>
      </c>
      <c r="H3507" s="93">
        <v>191.25</v>
      </c>
      <c r="I3507" s="88">
        <f>VLOOKUP(D3507,'MHO-Analyse'!$C$2:$D$11,2,TRUE)</f>
        <v>304</v>
      </c>
      <c r="J3507" s="88">
        <f t="shared" si="54"/>
        <v>0.33777777777777779</v>
      </c>
    </row>
    <row r="3508" spans="1:10" x14ac:dyDescent="0.2">
      <c r="A3508" s="94">
        <v>9255219</v>
      </c>
      <c r="B3508" s="93" t="s">
        <v>3383</v>
      </c>
      <c r="C3508" s="144">
        <v>4</v>
      </c>
      <c r="D3508" s="93" t="s">
        <v>16</v>
      </c>
      <c r="E3508" s="93" t="s">
        <v>65</v>
      </c>
      <c r="F3508" s="93">
        <v>0.99</v>
      </c>
      <c r="G3508" s="93">
        <v>0.7</v>
      </c>
      <c r="H3508" s="93">
        <v>564.42999999999995</v>
      </c>
      <c r="I3508" s="88">
        <f>VLOOKUP(D3508,'MHO-Analyse'!$C$2:$D$11,2,TRUE)</f>
        <v>304</v>
      </c>
      <c r="J3508" s="88">
        <f t="shared" si="54"/>
        <v>0.33777777777777779</v>
      </c>
    </row>
    <row r="3509" spans="1:10" x14ac:dyDescent="0.2">
      <c r="A3509" s="94">
        <v>9255275</v>
      </c>
      <c r="B3509" s="93" t="s">
        <v>3384</v>
      </c>
      <c r="C3509" s="144">
        <v>4</v>
      </c>
      <c r="D3509" s="93" t="s">
        <v>16</v>
      </c>
      <c r="E3509" s="93" t="s">
        <v>65</v>
      </c>
      <c r="F3509" s="93">
        <v>0.4</v>
      </c>
      <c r="G3509" s="93">
        <v>3.59</v>
      </c>
      <c r="H3509" s="93">
        <v>903.8</v>
      </c>
      <c r="I3509" s="88">
        <f>VLOOKUP(D3509,'MHO-Analyse'!$C$2:$D$11,2,TRUE)</f>
        <v>304</v>
      </c>
      <c r="J3509" s="88">
        <f t="shared" si="54"/>
        <v>0.33777777777777779</v>
      </c>
    </row>
    <row r="3510" spans="1:10" x14ac:dyDescent="0.2">
      <c r="A3510" s="94">
        <v>9255276</v>
      </c>
      <c r="B3510" s="93" t="s">
        <v>3385</v>
      </c>
      <c r="C3510" s="144">
        <v>4</v>
      </c>
      <c r="D3510" s="93" t="s">
        <v>16</v>
      </c>
      <c r="E3510" s="93" t="s">
        <v>65</v>
      </c>
      <c r="F3510" s="93">
        <v>0.55000000000000004</v>
      </c>
      <c r="G3510" s="93">
        <v>4.21</v>
      </c>
      <c r="H3510" s="93">
        <v>953.39</v>
      </c>
      <c r="I3510" s="88">
        <f>VLOOKUP(D3510,'MHO-Analyse'!$C$2:$D$11,2,TRUE)</f>
        <v>304</v>
      </c>
      <c r="J3510" s="88">
        <f t="shared" si="54"/>
        <v>0.33777777777777779</v>
      </c>
    </row>
    <row r="3511" spans="1:10" x14ac:dyDescent="0.2">
      <c r="A3511" s="94">
        <v>9255277</v>
      </c>
      <c r="B3511" s="93" t="s">
        <v>3386</v>
      </c>
      <c r="C3511" s="144">
        <v>4</v>
      </c>
      <c r="D3511" s="93" t="s">
        <v>12</v>
      </c>
      <c r="E3511" s="93" t="s">
        <v>65</v>
      </c>
      <c r="F3511" s="93">
        <v>0.99</v>
      </c>
      <c r="G3511" s="93">
        <v>5.23</v>
      </c>
      <c r="H3511" s="93">
        <v>1102.68</v>
      </c>
      <c r="I3511" s="88">
        <f>VLOOKUP(D3511,'MHO-Analyse'!$C$2:$D$11,2,TRUE)</f>
        <v>254.6</v>
      </c>
      <c r="J3511" s="88">
        <f t="shared" si="54"/>
        <v>0.28288888888888886</v>
      </c>
    </row>
    <row r="3512" spans="1:10" x14ac:dyDescent="0.2">
      <c r="A3512" s="94">
        <v>9315337</v>
      </c>
      <c r="B3512" s="93" t="s">
        <v>3387</v>
      </c>
      <c r="C3512" s="144">
        <v>4</v>
      </c>
      <c r="D3512" s="93" t="s">
        <v>16</v>
      </c>
      <c r="E3512" s="93" t="s">
        <v>65</v>
      </c>
      <c r="F3512" s="93">
        <v>0</v>
      </c>
      <c r="G3512" s="93">
        <v>0</v>
      </c>
      <c r="H3512" s="93">
        <v>426.83</v>
      </c>
      <c r="I3512" s="88">
        <f>VLOOKUP(D3512,'MHO-Analyse'!$C$2:$D$11,2,TRUE)</f>
        <v>304</v>
      </c>
      <c r="J3512" s="88">
        <f t="shared" si="54"/>
        <v>0.33777777777777779</v>
      </c>
    </row>
    <row r="3513" spans="1:10" x14ac:dyDescent="0.2">
      <c r="A3513" s="94">
        <v>9808103</v>
      </c>
      <c r="B3513" s="93" t="s">
        <v>3388</v>
      </c>
      <c r="C3513" s="144">
        <v>4</v>
      </c>
      <c r="D3513" s="93" t="s">
        <v>79</v>
      </c>
      <c r="E3513" s="93" t="s">
        <v>65</v>
      </c>
      <c r="F3513" s="93">
        <v>5.2</v>
      </c>
      <c r="G3513" s="93">
        <v>1.4</v>
      </c>
      <c r="H3513" s="93">
        <v>250.07</v>
      </c>
      <c r="I3513" s="88">
        <f>VLOOKUP(D3513,'MHO-Analyse'!$C$2:$D$11,2,TRUE)</f>
        <v>380</v>
      </c>
      <c r="J3513" s="88">
        <f t="shared" si="54"/>
        <v>0.42222222222222222</v>
      </c>
    </row>
    <row r="3514" spans="1:10" x14ac:dyDescent="0.2">
      <c r="A3514" s="94">
        <v>9847656</v>
      </c>
      <c r="B3514" s="93" t="s">
        <v>3389</v>
      </c>
      <c r="C3514" s="144">
        <v>4</v>
      </c>
      <c r="D3514" s="93" t="s">
        <v>16</v>
      </c>
      <c r="E3514" s="93" t="s">
        <v>65</v>
      </c>
      <c r="F3514" s="93">
        <v>0.77</v>
      </c>
      <c r="G3514" s="93">
        <v>1</v>
      </c>
      <c r="H3514" s="93">
        <v>452.82</v>
      </c>
      <c r="I3514" s="88">
        <f>VLOOKUP(D3514,'MHO-Analyse'!$C$2:$D$11,2,TRUE)</f>
        <v>304</v>
      </c>
      <c r="J3514" s="88">
        <f t="shared" si="54"/>
        <v>0.33777777777777779</v>
      </c>
    </row>
    <row r="3515" spans="1:10" x14ac:dyDescent="0.2">
      <c r="A3515" s="94">
        <v>1010138</v>
      </c>
      <c r="B3515" s="93" t="s">
        <v>3390</v>
      </c>
      <c r="C3515" s="144">
        <v>3</v>
      </c>
      <c r="D3515" s="93" t="s">
        <v>79</v>
      </c>
      <c r="E3515" s="93" t="s">
        <v>65</v>
      </c>
      <c r="F3515" s="93">
        <v>4.83</v>
      </c>
      <c r="G3515" s="93">
        <v>2.72</v>
      </c>
      <c r="H3515" s="93">
        <v>153.31</v>
      </c>
      <c r="I3515" s="88">
        <f>VLOOKUP(D3515,'MHO-Analyse'!$C$2:$D$11,2,TRUE)</f>
        <v>380</v>
      </c>
      <c r="J3515" s="88">
        <f t="shared" si="54"/>
        <v>0.31666666666666665</v>
      </c>
    </row>
    <row r="3516" spans="1:10" x14ac:dyDescent="0.2">
      <c r="A3516" s="94">
        <v>1065827</v>
      </c>
      <c r="B3516" s="93" t="s">
        <v>3391</v>
      </c>
      <c r="C3516" s="144">
        <v>3</v>
      </c>
      <c r="D3516" s="93" t="s">
        <v>79</v>
      </c>
      <c r="E3516" s="93" t="s">
        <v>65</v>
      </c>
      <c r="F3516" s="93">
        <v>0.45</v>
      </c>
      <c r="G3516" s="93">
        <v>0.56000000000000005</v>
      </c>
      <c r="H3516" s="93">
        <v>111.46</v>
      </c>
      <c r="I3516" s="88">
        <f>VLOOKUP(D3516,'MHO-Analyse'!$C$2:$D$11,2,TRUE)</f>
        <v>380</v>
      </c>
      <c r="J3516" s="88">
        <f t="shared" si="54"/>
        <v>0.31666666666666665</v>
      </c>
    </row>
    <row r="3517" spans="1:10" x14ac:dyDescent="0.2">
      <c r="A3517" s="94">
        <v>1208788</v>
      </c>
      <c r="B3517" s="93" t="s">
        <v>3392</v>
      </c>
      <c r="C3517" s="144">
        <v>3</v>
      </c>
      <c r="D3517" s="93" t="s">
        <v>16</v>
      </c>
      <c r="E3517" s="93" t="s">
        <v>59</v>
      </c>
      <c r="F3517" s="93">
        <v>29.61</v>
      </c>
      <c r="G3517" s="93">
        <v>27.26</v>
      </c>
      <c r="H3517" s="93">
        <v>1307.54</v>
      </c>
      <c r="I3517" s="88">
        <f>VLOOKUP(D3517,'MHO-Analyse'!$C$2:$D$11,2,TRUE)</f>
        <v>304</v>
      </c>
      <c r="J3517" s="88">
        <f t="shared" si="54"/>
        <v>0.25333333333333335</v>
      </c>
    </row>
    <row r="3518" spans="1:10" x14ac:dyDescent="0.2">
      <c r="A3518" s="94">
        <v>1210051</v>
      </c>
      <c r="B3518" s="93" t="s">
        <v>3393</v>
      </c>
      <c r="C3518" s="144">
        <v>3</v>
      </c>
      <c r="D3518" s="93" t="s">
        <v>79</v>
      </c>
      <c r="E3518" s="93" t="s">
        <v>65</v>
      </c>
      <c r="F3518" s="93">
        <v>7.76</v>
      </c>
      <c r="G3518" s="93">
        <v>12.1</v>
      </c>
      <c r="H3518" s="93">
        <v>454.34</v>
      </c>
      <c r="I3518" s="88">
        <f>VLOOKUP(D3518,'MHO-Analyse'!$C$2:$D$11,2,TRUE)</f>
        <v>380</v>
      </c>
      <c r="J3518" s="88">
        <f t="shared" si="54"/>
        <v>0.31666666666666665</v>
      </c>
    </row>
    <row r="3519" spans="1:10" x14ac:dyDescent="0.2">
      <c r="A3519" s="94">
        <v>1210063</v>
      </c>
      <c r="B3519" s="93" t="s">
        <v>3394</v>
      </c>
      <c r="C3519" s="144">
        <v>3</v>
      </c>
      <c r="D3519" s="93" t="s">
        <v>79</v>
      </c>
      <c r="E3519" s="93" t="s">
        <v>65</v>
      </c>
      <c r="F3519" s="93">
        <v>11.87</v>
      </c>
      <c r="G3519" s="93">
        <v>15.02</v>
      </c>
      <c r="H3519" s="93">
        <v>606.32000000000005</v>
      </c>
      <c r="I3519" s="88">
        <f>VLOOKUP(D3519,'MHO-Analyse'!$C$2:$D$11,2,TRUE)</f>
        <v>380</v>
      </c>
      <c r="J3519" s="88">
        <f t="shared" si="54"/>
        <v>0.31666666666666665</v>
      </c>
    </row>
    <row r="3520" spans="1:10" x14ac:dyDescent="0.2">
      <c r="A3520" s="94">
        <v>1252134</v>
      </c>
      <c r="B3520" s="93" t="s">
        <v>3395</v>
      </c>
      <c r="C3520" s="144">
        <v>3</v>
      </c>
      <c r="D3520" s="93" t="s">
        <v>79</v>
      </c>
      <c r="E3520" s="93" t="s">
        <v>65</v>
      </c>
      <c r="F3520" s="93">
        <v>7.93</v>
      </c>
      <c r="G3520" s="93">
        <v>11.98</v>
      </c>
      <c r="H3520" s="93">
        <v>218.67</v>
      </c>
      <c r="I3520" s="88">
        <f>VLOOKUP(D3520,'MHO-Analyse'!$C$2:$D$11,2,TRUE)</f>
        <v>380</v>
      </c>
      <c r="J3520" s="88">
        <f t="shared" si="54"/>
        <v>0.31666666666666665</v>
      </c>
    </row>
    <row r="3521" spans="1:10" x14ac:dyDescent="0.2">
      <c r="A3521" s="94">
        <v>1253899</v>
      </c>
      <c r="B3521" s="93" t="s">
        <v>3396</v>
      </c>
      <c r="C3521" s="144">
        <v>3</v>
      </c>
      <c r="D3521" s="93" t="s">
        <v>16</v>
      </c>
      <c r="E3521" s="93" t="s">
        <v>65</v>
      </c>
      <c r="F3521" s="93">
        <v>5.0199999999999996</v>
      </c>
      <c r="G3521" s="93">
        <v>13.08</v>
      </c>
      <c r="H3521" s="93">
        <v>435.89</v>
      </c>
      <c r="I3521" s="88">
        <f>VLOOKUP(D3521,'MHO-Analyse'!$C$2:$D$11,2,TRUE)</f>
        <v>304</v>
      </c>
      <c r="J3521" s="88">
        <f t="shared" si="54"/>
        <v>0.25333333333333335</v>
      </c>
    </row>
    <row r="3522" spans="1:10" x14ac:dyDescent="0.2">
      <c r="A3522" s="94">
        <v>2041311</v>
      </c>
      <c r="B3522" s="93" t="s">
        <v>3397</v>
      </c>
      <c r="C3522" s="144">
        <v>3</v>
      </c>
      <c r="D3522" s="93" t="s">
        <v>16</v>
      </c>
      <c r="E3522" s="93" t="s">
        <v>65</v>
      </c>
      <c r="F3522" s="93">
        <v>23.54</v>
      </c>
      <c r="G3522" s="93">
        <v>22</v>
      </c>
      <c r="H3522" s="93">
        <v>1782.91</v>
      </c>
      <c r="I3522" s="88">
        <f>VLOOKUP(D3522,'MHO-Analyse'!$C$2:$D$11,2,TRUE)</f>
        <v>304</v>
      </c>
      <c r="J3522" s="88">
        <f t="shared" ref="J3522:J3585" si="55">(C3522*I3522)/3600</f>
        <v>0.25333333333333335</v>
      </c>
    </row>
    <row r="3523" spans="1:10" x14ac:dyDescent="0.2">
      <c r="A3523" s="94">
        <v>2058953</v>
      </c>
      <c r="B3523" s="93" t="s">
        <v>3398</v>
      </c>
      <c r="C3523" s="144">
        <v>3</v>
      </c>
      <c r="D3523" s="93" t="s">
        <v>16</v>
      </c>
      <c r="E3523" s="93" t="s">
        <v>65</v>
      </c>
      <c r="F3523" s="93">
        <v>27.5</v>
      </c>
      <c r="G3523" s="93">
        <v>21</v>
      </c>
      <c r="H3523" s="93">
        <v>4569.04</v>
      </c>
      <c r="I3523" s="88">
        <f>VLOOKUP(D3523,'MHO-Analyse'!$C$2:$D$11,2,TRUE)</f>
        <v>304</v>
      </c>
      <c r="J3523" s="88">
        <f t="shared" si="55"/>
        <v>0.25333333333333335</v>
      </c>
    </row>
    <row r="3524" spans="1:10" x14ac:dyDescent="0.2">
      <c r="A3524" s="94">
        <v>2064448</v>
      </c>
      <c r="B3524" s="93" t="s">
        <v>3399</v>
      </c>
      <c r="C3524" s="144">
        <v>3</v>
      </c>
      <c r="D3524" s="93" t="s">
        <v>16</v>
      </c>
      <c r="E3524" s="93" t="s">
        <v>65</v>
      </c>
      <c r="F3524" s="93">
        <v>72</v>
      </c>
      <c r="G3524" s="93">
        <v>40</v>
      </c>
      <c r="H3524" s="93">
        <v>6303.48</v>
      </c>
      <c r="I3524" s="88">
        <f>VLOOKUP(D3524,'MHO-Analyse'!$C$2:$D$11,2,TRUE)</f>
        <v>304</v>
      </c>
      <c r="J3524" s="88">
        <f t="shared" si="55"/>
        <v>0.25333333333333335</v>
      </c>
    </row>
    <row r="3525" spans="1:10" x14ac:dyDescent="0.2">
      <c r="A3525" s="94">
        <v>2104085</v>
      </c>
      <c r="B3525" s="93" t="s">
        <v>3400</v>
      </c>
      <c r="C3525" s="144">
        <v>3</v>
      </c>
      <c r="D3525" s="93" t="s">
        <v>16</v>
      </c>
      <c r="E3525" s="93" t="s">
        <v>65</v>
      </c>
      <c r="F3525" s="93">
        <v>33.81</v>
      </c>
      <c r="G3525" s="93">
        <v>33.1</v>
      </c>
      <c r="H3525" s="93">
        <v>4880.55</v>
      </c>
      <c r="I3525" s="88">
        <f>VLOOKUP(D3525,'MHO-Analyse'!$C$2:$D$11,2,TRUE)</f>
        <v>304</v>
      </c>
      <c r="J3525" s="88">
        <f t="shared" si="55"/>
        <v>0.25333333333333335</v>
      </c>
    </row>
    <row r="3526" spans="1:10" x14ac:dyDescent="0.2">
      <c r="A3526" s="94">
        <v>2104201</v>
      </c>
      <c r="B3526" s="93" t="s">
        <v>3401</v>
      </c>
      <c r="C3526" s="144">
        <v>3</v>
      </c>
      <c r="D3526" s="93" t="s">
        <v>16</v>
      </c>
      <c r="E3526" s="93" t="s">
        <v>65</v>
      </c>
      <c r="F3526" s="93">
        <v>7.5</v>
      </c>
      <c r="G3526" s="93">
        <v>11</v>
      </c>
      <c r="H3526" s="93">
        <v>1992.49</v>
      </c>
      <c r="I3526" s="88">
        <f>VLOOKUP(D3526,'MHO-Analyse'!$C$2:$D$11,2,TRUE)</f>
        <v>304</v>
      </c>
      <c r="J3526" s="88">
        <f t="shared" si="55"/>
        <v>0.25333333333333335</v>
      </c>
    </row>
    <row r="3527" spans="1:10" x14ac:dyDescent="0.2">
      <c r="A3527" s="94">
        <v>2165043</v>
      </c>
      <c r="B3527" s="93" t="s">
        <v>3402</v>
      </c>
      <c r="C3527" s="144">
        <v>3</v>
      </c>
      <c r="D3527" s="93" t="s">
        <v>16</v>
      </c>
      <c r="E3527" s="93" t="s">
        <v>65</v>
      </c>
      <c r="F3527" s="93">
        <v>0.1</v>
      </c>
      <c r="G3527" s="93">
        <v>0.31</v>
      </c>
      <c r="H3527" s="93">
        <v>17.399999999999999</v>
      </c>
      <c r="I3527" s="88">
        <f>VLOOKUP(D3527,'MHO-Analyse'!$C$2:$D$11,2,TRUE)</f>
        <v>304</v>
      </c>
      <c r="J3527" s="88">
        <f t="shared" si="55"/>
        <v>0.25333333333333335</v>
      </c>
    </row>
    <row r="3528" spans="1:10" x14ac:dyDescent="0.2">
      <c r="A3528" s="94">
        <v>2294752</v>
      </c>
      <c r="B3528" s="93" t="s">
        <v>3403</v>
      </c>
      <c r="C3528" s="144">
        <v>3</v>
      </c>
      <c r="D3528" s="93" t="s">
        <v>20</v>
      </c>
      <c r="E3528" s="93" t="s">
        <v>65</v>
      </c>
      <c r="F3528" s="93">
        <v>4.8</v>
      </c>
      <c r="G3528" s="93">
        <v>0.38</v>
      </c>
      <c r="H3528" s="93">
        <v>43.43</v>
      </c>
      <c r="I3528" s="88">
        <f>VLOOKUP(D3528,'MHO-Analyse'!$C$2:$D$11,2,TRUE)</f>
        <v>190</v>
      </c>
      <c r="J3528" s="88">
        <f t="shared" si="55"/>
        <v>0.15833333333333333</v>
      </c>
    </row>
    <row r="3529" spans="1:10" x14ac:dyDescent="0.2">
      <c r="A3529" s="94">
        <v>2457035</v>
      </c>
      <c r="B3529" s="93" t="s">
        <v>3404</v>
      </c>
      <c r="C3529" s="144">
        <v>3</v>
      </c>
      <c r="D3529" s="93" t="s">
        <v>16</v>
      </c>
      <c r="E3529" s="93" t="s">
        <v>65</v>
      </c>
      <c r="F3529" s="93">
        <v>5.08</v>
      </c>
      <c r="G3529" s="93">
        <v>1.82</v>
      </c>
      <c r="H3529" s="93">
        <v>153.63999999999999</v>
      </c>
      <c r="I3529" s="88">
        <f>VLOOKUP(D3529,'MHO-Analyse'!$C$2:$D$11,2,TRUE)</f>
        <v>304</v>
      </c>
      <c r="J3529" s="88">
        <f t="shared" si="55"/>
        <v>0.25333333333333335</v>
      </c>
    </row>
    <row r="3530" spans="1:10" x14ac:dyDescent="0.2">
      <c r="A3530" s="94">
        <v>2457038</v>
      </c>
      <c r="B3530" s="93" t="s">
        <v>3405</v>
      </c>
      <c r="C3530" s="144">
        <v>3</v>
      </c>
      <c r="D3530" s="93" t="s">
        <v>16</v>
      </c>
      <c r="E3530" s="93" t="s">
        <v>65</v>
      </c>
      <c r="F3530" s="93">
        <v>12.81</v>
      </c>
      <c r="G3530" s="93">
        <v>4.2699999999999996</v>
      </c>
      <c r="H3530" s="93">
        <v>319.01</v>
      </c>
      <c r="I3530" s="88">
        <f>VLOOKUP(D3530,'MHO-Analyse'!$C$2:$D$11,2,TRUE)</f>
        <v>304</v>
      </c>
      <c r="J3530" s="88">
        <f t="shared" si="55"/>
        <v>0.25333333333333335</v>
      </c>
    </row>
    <row r="3531" spans="1:10" x14ac:dyDescent="0.2">
      <c r="A3531" s="94">
        <v>2457043</v>
      </c>
      <c r="B3531" s="93" t="s">
        <v>3406</v>
      </c>
      <c r="C3531" s="144">
        <v>3</v>
      </c>
      <c r="D3531" s="93" t="s">
        <v>16</v>
      </c>
      <c r="E3531" s="93" t="s">
        <v>65</v>
      </c>
      <c r="F3531" s="93">
        <v>39.729999999999997</v>
      </c>
      <c r="G3531" s="93">
        <v>10.199999999999999</v>
      </c>
      <c r="H3531" s="93">
        <v>1440.03</v>
      </c>
      <c r="I3531" s="88">
        <f>VLOOKUP(D3531,'MHO-Analyse'!$C$2:$D$11,2,TRUE)</f>
        <v>304</v>
      </c>
      <c r="J3531" s="88">
        <f t="shared" si="55"/>
        <v>0.25333333333333335</v>
      </c>
    </row>
    <row r="3532" spans="1:10" x14ac:dyDescent="0.2">
      <c r="A3532" s="94">
        <v>2540042</v>
      </c>
      <c r="B3532" s="93" t="s">
        <v>3407</v>
      </c>
      <c r="C3532" s="144">
        <v>3</v>
      </c>
      <c r="D3532" s="93" t="s">
        <v>16</v>
      </c>
      <c r="E3532" s="93" t="s">
        <v>65</v>
      </c>
      <c r="F3532" s="93">
        <v>66.81</v>
      </c>
      <c r="G3532" s="93">
        <v>39</v>
      </c>
      <c r="H3532" s="93">
        <v>5844.08</v>
      </c>
      <c r="I3532" s="88">
        <f>VLOOKUP(D3532,'MHO-Analyse'!$C$2:$D$11,2,TRUE)</f>
        <v>304</v>
      </c>
      <c r="J3532" s="88">
        <f t="shared" si="55"/>
        <v>0.25333333333333335</v>
      </c>
    </row>
    <row r="3533" spans="1:10" x14ac:dyDescent="0.2">
      <c r="A3533" s="94">
        <v>2540427</v>
      </c>
      <c r="B3533" s="93" t="s">
        <v>3408</v>
      </c>
      <c r="C3533" s="144">
        <v>3</v>
      </c>
      <c r="D3533" s="93" t="s">
        <v>16</v>
      </c>
      <c r="E3533" s="93" t="s">
        <v>65</v>
      </c>
      <c r="F3533" s="93">
        <v>88</v>
      </c>
      <c r="G3533" s="93">
        <v>8</v>
      </c>
      <c r="H3533" s="93">
        <v>1148.4000000000001</v>
      </c>
      <c r="I3533" s="88">
        <f>VLOOKUP(D3533,'MHO-Analyse'!$C$2:$D$11,2,TRUE)</f>
        <v>304</v>
      </c>
      <c r="J3533" s="88">
        <f t="shared" si="55"/>
        <v>0.25333333333333335</v>
      </c>
    </row>
    <row r="3534" spans="1:10" x14ac:dyDescent="0.2">
      <c r="A3534" s="94">
        <v>3014356</v>
      </c>
      <c r="B3534" s="93" t="s">
        <v>3409</v>
      </c>
      <c r="C3534" s="144">
        <v>3</v>
      </c>
      <c r="D3534" s="93" t="s">
        <v>16</v>
      </c>
      <c r="E3534" s="93" t="s">
        <v>65</v>
      </c>
      <c r="F3534" s="93">
        <v>34.770000000000003</v>
      </c>
      <c r="G3534" s="93">
        <v>1</v>
      </c>
      <c r="H3534" s="93">
        <v>214.48</v>
      </c>
      <c r="I3534" s="88">
        <f>VLOOKUP(D3534,'MHO-Analyse'!$C$2:$D$11,2,TRUE)</f>
        <v>304</v>
      </c>
      <c r="J3534" s="88">
        <f t="shared" si="55"/>
        <v>0.25333333333333335</v>
      </c>
    </row>
    <row r="3535" spans="1:10" x14ac:dyDescent="0.2">
      <c r="A3535" s="94">
        <v>3014402</v>
      </c>
      <c r="B3535" s="93" t="s">
        <v>3410</v>
      </c>
      <c r="C3535" s="144">
        <v>3</v>
      </c>
      <c r="D3535" s="93" t="s">
        <v>16</v>
      </c>
      <c r="E3535" s="93" t="s">
        <v>65</v>
      </c>
      <c r="F3535" s="93">
        <v>216</v>
      </c>
      <c r="G3535" s="93">
        <v>5.39</v>
      </c>
      <c r="H3535" s="93">
        <v>416.47</v>
      </c>
      <c r="I3535" s="88">
        <f>VLOOKUP(D3535,'MHO-Analyse'!$C$2:$D$11,2,TRUE)</f>
        <v>304</v>
      </c>
      <c r="J3535" s="88">
        <f t="shared" si="55"/>
        <v>0.25333333333333335</v>
      </c>
    </row>
    <row r="3536" spans="1:10" x14ac:dyDescent="0.2">
      <c r="A3536" s="94">
        <v>3105874</v>
      </c>
      <c r="B3536" s="93" t="s">
        <v>3411</v>
      </c>
      <c r="C3536" s="144">
        <v>3</v>
      </c>
      <c r="D3536" s="93" t="s">
        <v>16</v>
      </c>
      <c r="E3536" s="93" t="s">
        <v>65</v>
      </c>
      <c r="F3536" s="93">
        <v>1.45</v>
      </c>
      <c r="G3536" s="93">
        <v>1.1499999999999999</v>
      </c>
      <c r="H3536" s="93">
        <v>129.29</v>
      </c>
      <c r="I3536" s="88">
        <f>VLOOKUP(D3536,'MHO-Analyse'!$C$2:$D$11,2,TRUE)</f>
        <v>304</v>
      </c>
      <c r="J3536" s="88">
        <f t="shared" si="55"/>
        <v>0.25333333333333335</v>
      </c>
    </row>
    <row r="3537" spans="1:10" x14ac:dyDescent="0.2">
      <c r="A3537" s="94">
        <v>3300042</v>
      </c>
      <c r="B3537" s="93" t="s">
        <v>3412</v>
      </c>
      <c r="C3537" s="144">
        <v>3</v>
      </c>
      <c r="D3537" s="93" t="s">
        <v>9</v>
      </c>
      <c r="E3537" s="93" t="s">
        <v>65</v>
      </c>
      <c r="F3537" s="93">
        <v>38</v>
      </c>
      <c r="G3537" s="93">
        <v>48</v>
      </c>
      <c r="H3537" s="93">
        <v>2354.48</v>
      </c>
      <c r="I3537" s="88">
        <f>VLOOKUP(D3537,'MHO-Analyse'!$C$2:$D$11,2,TRUE)</f>
        <v>380</v>
      </c>
      <c r="J3537" s="88">
        <f t="shared" si="55"/>
        <v>0.31666666666666665</v>
      </c>
    </row>
    <row r="3538" spans="1:10" x14ac:dyDescent="0.2">
      <c r="A3538" s="94">
        <v>3352416</v>
      </c>
      <c r="B3538" s="93" t="s">
        <v>2281</v>
      </c>
      <c r="C3538" s="144">
        <v>3</v>
      </c>
      <c r="D3538" s="93" t="s">
        <v>16</v>
      </c>
      <c r="E3538" s="93" t="s">
        <v>65</v>
      </c>
      <c r="F3538" s="93">
        <v>3.3</v>
      </c>
      <c r="G3538" s="93">
        <v>1.9</v>
      </c>
      <c r="H3538" s="93">
        <v>0</v>
      </c>
      <c r="I3538" s="88">
        <f>VLOOKUP(D3538,'MHO-Analyse'!$C$2:$D$11,2,TRUE)</f>
        <v>304</v>
      </c>
      <c r="J3538" s="88">
        <f t="shared" si="55"/>
        <v>0.25333333333333335</v>
      </c>
    </row>
    <row r="3539" spans="1:10" x14ac:dyDescent="0.2">
      <c r="A3539" s="94">
        <v>3535598</v>
      </c>
      <c r="B3539" s="93" t="s">
        <v>3413</v>
      </c>
      <c r="C3539" s="144">
        <v>3</v>
      </c>
      <c r="D3539" s="93" t="s">
        <v>41</v>
      </c>
      <c r="E3539" s="93" t="s">
        <v>206</v>
      </c>
      <c r="F3539" s="93">
        <v>10.49</v>
      </c>
      <c r="G3539" s="93">
        <v>3.4</v>
      </c>
      <c r="H3539" s="93">
        <v>333.14</v>
      </c>
      <c r="I3539" s="88">
        <f>VLOOKUP(D3539,'MHO-Analyse'!$C$2:$D$11,2,TRUE)</f>
        <v>205.2</v>
      </c>
      <c r="J3539" s="88">
        <f t="shared" si="55"/>
        <v>0.17099999999999999</v>
      </c>
    </row>
    <row r="3540" spans="1:10" x14ac:dyDescent="0.2">
      <c r="A3540" s="94">
        <v>4014955</v>
      </c>
      <c r="B3540" s="93" t="s">
        <v>3329</v>
      </c>
      <c r="C3540" s="144">
        <v>3</v>
      </c>
      <c r="D3540" s="93" t="s">
        <v>16</v>
      </c>
      <c r="E3540" s="93" t="s">
        <v>65</v>
      </c>
      <c r="F3540" s="93">
        <v>248.7</v>
      </c>
      <c r="G3540" s="93">
        <v>50</v>
      </c>
      <c r="H3540" s="93">
        <v>1951.05</v>
      </c>
      <c r="I3540" s="88">
        <f>VLOOKUP(D3540,'MHO-Analyse'!$C$2:$D$11,2,TRUE)</f>
        <v>304</v>
      </c>
      <c r="J3540" s="88">
        <f t="shared" si="55"/>
        <v>0.25333333333333335</v>
      </c>
    </row>
    <row r="3541" spans="1:10" x14ac:dyDescent="0.2">
      <c r="A3541" s="94">
        <v>4015773</v>
      </c>
      <c r="B3541" s="93" t="s">
        <v>3414</v>
      </c>
      <c r="C3541" s="144">
        <v>3</v>
      </c>
      <c r="D3541" s="93" t="s">
        <v>9</v>
      </c>
      <c r="E3541" s="93" t="s">
        <v>65</v>
      </c>
      <c r="F3541" s="93">
        <v>22.7</v>
      </c>
      <c r="G3541" s="93">
        <v>13.55</v>
      </c>
      <c r="H3541" s="93">
        <v>2081.9</v>
      </c>
      <c r="I3541" s="88">
        <f>VLOOKUP(D3541,'MHO-Analyse'!$C$2:$D$11,2,TRUE)</f>
        <v>380</v>
      </c>
      <c r="J3541" s="88">
        <f t="shared" si="55"/>
        <v>0.31666666666666665</v>
      </c>
    </row>
    <row r="3542" spans="1:10" x14ac:dyDescent="0.2">
      <c r="A3542" s="94">
        <v>5021211</v>
      </c>
      <c r="B3542" s="93" t="s">
        <v>3415</v>
      </c>
      <c r="C3542" s="144">
        <v>3</v>
      </c>
      <c r="D3542" s="93" t="s">
        <v>79</v>
      </c>
      <c r="E3542" s="93" t="s">
        <v>65</v>
      </c>
      <c r="F3542" s="93">
        <v>0.13</v>
      </c>
      <c r="G3542" s="93">
        <v>0.32</v>
      </c>
      <c r="H3542" s="93">
        <v>140.54</v>
      </c>
      <c r="I3542" s="88">
        <f>VLOOKUP(D3542,'MHO-Analyse'!$C$2:$D$11,2,TRUE)</f>
        <v>380</v>
      </c>
      <c r="J3542" s="88">
        <f t="shared" si="55"/>
        <v>0.31666666666666665</v>
      </c>
    </row>
    <row r="3543" spans="1:10" x14ac:dyDescent="0.2">
      <c r="A3543" s="94">
        <v>5520921</v>
      </c>
      <c r="B3543" s="93" t="s">
        <v>3416</v>
      </c>
      <c r="C3543" s="144">
        <v>3</v>
      </c>
      <c r="D3543" s="93" t="s">
        <v>79</v>
      </c>
      <c r="E3543" s="93" t="s">
        <v>59</v>
      </c>
      <c r="F3543" s="93">
        <v>1.7</v>
      </c>
      <c r="G3543" s="93">
        <v>4.9000000000000004</v>
      </c>
      <c r="H3543" s="93">
        <v>2558.15</v>
      </c>
      <c r="I3543" s="88">
        <f>VLOOKUP(D3543,'MHO-Analyse'!$C$2:$D$11,2,TRUE)</f>
        <v>380</v>
      </c>
      <c r="J3543" s="88">
        <f t="shared" si="55"/>
        <v>0.31666666666666665</v>
      </c>
    </row>
    <row r="3544" spans="1:10" x14ac:dyDescent="0.2">
      <c r="A3544" s="94">
        <v>5527571</v>
      </c>
      <c r="B3544" s="93" t="s">
        <v>3336</v>
      </c>
      <c r="C3544" s="144">
        <v>3</v>
      </c>
      <c r="D3544" s="93" t="s">
        <v>79</v>
      </c>
      <c r="E3544" s="93" t="s">
        <v>65</v>
      </c>
      <c r="F3544" s="93">
        <v>0.75</v>
      </c>
      <c r="G3544" s="93">
        <v>3.1</v>
      </c>
      <c r="H3544" s="93">
        <v>359.75</v>
      </c>
      <c r="I3544" s="88">
        <f>VLOOKUP(D3544,'MHO-Analyse'!$C$2:$D$11,2,TRUE)</f>
        <v>380</v>
      </c>
      <c r="J3544" s="88">
        <f t="shared" si="55"/>
        <v>0.31666666666666665</v>
      </c>
    </row>
    <row r="3545" spans="1:10" x14ac:dyDescent="0.2">
      <c r="A3545" s="94">
        <v>5527945</v>
      </c>
      <c r="B3545" s="93" t="s">
        <v>3124</v>
      </c>
      <c r="C3545" s="144">
        <v>3</v>
      </c>
      <c r="D3545" s="93" t="s">
        <v>16</v>
      </c>
      <c r="E3545" s="93" t="s">
        <v>65</v>
      </c>
      <c r="F3545" s="93">
        <v>7.7</v>
      </c>
      <c r="G3545" s="93">
        <v>15.5</v>
      </c>
      <c r="H3545" s="93">
        <v>2434.94</v>
      </c>
      <c r="I3545" s="88">
        <f>VLOOKUP(D3545,'MHO-Analyse'!$C$2:$D$11,2,TRUE)</f>
        <v>304</v>
      </c>
      <c r="J3545" s="88">
        <f t="shared" si="55"/>
        <v>0.25333333333333335</v>
      </c>
    </row>
    <row r="3546" spans="1:10" x14ac:dyDescent="0.2">
      <c r="A3546" s="94">
        <v>5528029</v>
      </c>
      <c r="B3546" s="93" t="s">
        <v>3417</v>
      </c>
      <c r="C3546" s="144">
        <v>3</v>
      </c>
      <c r="D3546" s="93" t="s">
        <v>79</v>
      </c>
      <c r="E3546" s="93" t="s">
        <v>65</v>
      </c>
      <c r="F3546" s="93">
        <v>3.12</v>
      </c>
      <c r="G3546" s="93">
        <v>9</v>
      </c>
      <c r="H3546" s="93">
        <v>984.96</v>
      </c>
      <c r="I3546" s="88">
        <f>VLOOKUP(D3546,'MHO-Analyse'!$C$2:$D$11,2,TRUE)</f>
        <v>380</v>
      </c>
      <c r="J3546" s="88">
        <f t="shared" si="55"/>
        <v>0.31666666666666665</v>
      </c>
    </row>
    <row r="3547" spans="1:10" x14ac:dyDescent="0.2">
      <c r="A3547" s="94">
        <v>5528733</v>
      </c>
      <c r="B3547" s="93" t="s">
        <v>3340</v>
      </c>
      <c r="C3547" s="144">
        <v>3</v>
      </c>
      <c r="D3547" s="93" t="s">
        <v>79</v>
      </c>
      <c r="E3547" s="93" t="s">
        <v>32</v>
      </c>
      <c r="F3547" s="93">
        <v>5.2</v>
      </c>
      <c r="G3547" s="93">
        <v>13</v>
      </c>
      <c r="H3547" s="93">
        <v>866.03</v>
      </c>
      <c r="I3547" s="88">
        <f>VLOOKUP(D3547,'MHO-Analyse'!$C$2:$D$11,2,TRUE)</f>
        <v>380</v>
      </c>
      <c r="J3547" s="88">
        <f t="shared" si="55"/>
        <v>0.31666666666666665</v>
      </c>
    </row>
    <row r="3548" spans="1:10" x14ac:dyDescent="0.2">
      <c r="A3548" s="94">
        <v>5528734</v>
      </c>
      <c r="B3548" s="93" t="s">
        <v>3418</v>
      </c>
      <c r="C3548" s="144">
        <v>3</v>
      </c>
      <c r="D3548" s="93" t="s">
        <v>79</v>
      </c>
      <c r="E3548" s="93" t="s">
        <v>65</v>
      </c>
      <c r="F3548" s="93">
        <v>7.46</v>
      </c>
      <c r="G3548" s="93">
        <v>15.7</v>
      </c>
      <c r="H3548" s="93">
        <v>1813.86</v>
      </c>
      <c r="I3548" s="88">
        <f>VLOOKUP(D3548,'MHO-Analyse'!$C$2:$D$11,2,TRUE)</f>
        <v>380</v>
      </c>
      <c r="J3548" s="88">
        <f t="shared" si="55"/>
        <v>0.31666666666666665</v>
      </c>
    </row>
    <row r="3549" spans="1:10" x14ac:dyDescent="0.2">
      <c r="A3549" s="94">
        <v>5528738</v>
      </c>
      <c r="B3549" s="93" t="s">
        <v>3419</v>
      </c>
      <c r="C3549" s="144">
        <v>3</v>
      </c>
      <c r="D3549" s="93" t="s">
        <v>79</v>
      </c>
      <c r="E3549" s="93" t="s">
        <v>65</v>
      </c>
      <c r="F3549" s="93">
        <v>1.3</v>
      </c>
      <c r="G3549" s="93">
        <v>3.5</v>
      </c>
      <c r="H3549" s="93">
        <v>415.25</v>
      </c>
      <c r="I3549" s="88">
        <f>VLOOKUP(D3549,'MHO-Analyse'!$C$2:$D$11,2,TRUE)</f>
        <v>380</v>
      </c>
      <c r="J3549" s="88">
        <f t="shared" si="55"/>
        <v>0.31666666666666665</v>
      </c>
    </row>
    <row r="3550" spans="1:10" x14ac:dyDescent="0.2">
      <c r="A3550" s="94">
        <v>5528741</v>
      </c>
      <c r="B3550" s="93" t="s">
        <v>3420</v>
      </c>
      <c r="C3550" s="144">
        <v>3</v>
      </c>
      <c r="D3550" s="93" t="s">
        <v>79</v>
      </c>
      <c r="E3550" s="93" t="s">
        <v>59</v>
      </c>
      <c r="F3550" s="93">
        <v>1.91</v>
      </c>
      <c r="G3550" s="93">
        <v>5.5</v>
      </c>
      <c r="H3550" s="93">
        <v>574.54999999999995</v>
      </c>
      <c r="I3550" s="88">
        <f>VLOOKUP(D3550,'MHO-Analyse'!$C$2:$D$11,2,TRUE)</f>
        <v>380</v>
      </c>
      <c r="J3550" s="88">
        <f t="shared" si="55"/>
        <v>0.31666666666666665</v>
      </c>
    </row>
    <row r="3551" spans="1:10" x14ac:dyDescent="0.2">
      <c r="A3551" s="94">
        <v>5528743</v>
      </c>
      <c r="B3551" s="93" t="s">
        <v>3421</v>
      </c>
      <c r="C3551" s="144">
        <v>3</v>
      </c>
      <c r="D3551" s="93" t="s">
        <v>79</v>
      </c>
      <c r="E3551" s="93" t="s">
        <v>65</v>
      </c>
      <c r="F3551" s="93">
        <v>4.05</v>
      </c>
      <c r="G3551" s="93">
        <v>10.1</v>
      </c>
      <c r="H3551" s="93">
        <v>884.72</v>
      </c>
      <c r="I3551" s="88">
        <f>VLOOKUP(D3551,'MHO-Analyse'!$C$2:$D$11,2,TRUE)</f>
        <v>380</v>
      </c>
      <c r="J3551" s="88">
        <f t="shared" si="55"/>
        <v>0.31666666666666665</v>
      </c>
    </row>
    <row r="3552" spans="1:10" x14ac:dyDescent="0.2">
      <c r="A3552" s="94">
        <v>5528745</v>
      </c>
      <c r="B3552" s="93" t="s">
        <v>3422</v>
      </c>
      <c r="C3552" s="144">
        <v>3</v>
      </c>
      <c r="D3552" s="93" t="s">
        <v>16</v>
      </c>
      <c r="E3552" s="93" t="s">
        <v>59</v>
      </c>
      <c r="F3552" s="93">
        <v>7.46</v>
      </c>
      <c r="G3552" s="93">
        <v>15.7</v>
      </c>
      <c r="H3552" s="93">
        <v>2330.9299999999998</v>
      </c>
      <c r="I3552" s="88">
        <f>VLOOKUP(D3552,'MHO-Analyse'!$C$2:$D$11,2,TRUE)</f>
        <v>304</v>
      </c>
      <c r="J3552" s="88">
        <f t="shared" si="55"/>
        <v>0.25333333333333335</v>
      </c>
    </row>
    <row r="3553" spans="1:10" x14ac:dyDescent="0.2">
      <c r="A3553" s="94">
        <v>5528802</v>
      </c>
      <c r="B3553" s="93" t="s">
        <v>3189</v>
      </c>
      <c r="C3553" s="144">
        <v>3</v>
      </c>
      <c r="D3553" s="93" t="s">
        <v>79</v>
      </c>
      <c r="E3553" s="93" t="s">
        <v>65</v>
      </c>
      <c r="F3553" s="93">
        <v>2.97</v>
      </c>
      <c r="G3553" s="93">
        <v>7.4</v>
      </c>
      <c r="H3553" s="93">
        <v>710.59</v>
      </c>
      <c r="I3553" s="88">
        <f>VLOOKUP(D3553,'MHO-Analyse'!$C$2:$D$11,2,TRUE)</f>
        <v>380</v>
      </c>
      <c r="J3553" s="88">
        <f t="shared" si="55"/>
        <v>0.31666666666666665</v>
      </c>
    </row>
    <row r="3554" spans="1:10" x14ac:dyDescent="0.2">
      <c r="A3554" s="94">
        <v>5528871</v>
      </c>
      <c r="B3554" s="93" t="s">
        <v>3189</v>
      </c>
      <c r="C3554" s="144">
        <v>3</v>
      </c>
      <c r="D3554" s="93" t="s">
        <v>79</v>
      </c>
      <c r="E3554" s="93" t="s">
        <v>65</v>
      </c>
      <c r="F3554" s="93">
        <v>2.97</v>
      </c>
      <c r="G3554" s="93">
        <v>7.4</v>
      </c>
      <c r="H3554" s="93">
        <v>710.7</v>
      </c>
      <c r="I3554" s="88">
        <f>VLOOKUP(D3554,'MHO-Analyse'!$C$2:$D$11,2,TRUE)</f>
        <v>380</v>
      </c>
      <c r="J3554" s="88">
        <f t="shared" si="55"/>
        <v>0.31666666666666665</v>
      </c>
    </row>
    <row r="3555" spans="1:10" x14ac:dyDescent="0.2">
      <c r="A3555" s="94">
        <v>5551515</v>
      </c>
      <c r="B3555" s="93" t="s">
        <v>2655</v>
      </c>
      <c r="C3555" s="144">
        <v>3</v>
      </c>
      <c r="D3555" s="93" t="s">
        <v>16</v>
      </c>
      <c r="E3555" s="93" t="s">
        <v>59</v>
      </c>
      <c r="F3555" s="93">
        <v>1.45</v>
      </c>
      <c r="G3555" s="93">
        <v>7.8</v>
      </c>
      <c r="H3555" s="93">
        <v>3853.07</v>
      </c>
      <c r="I3555" s="88">
        <f>VLOOKUP(D3555,'MHO-Analyse'!$C$2:$D$11,2,TRUE)</f>
        <v>304</v>
      </c>
      <c r="J3555" s="88">
        <f t="shared" si="55"/>
        <v>0.25333333333333335</v>
      </c>
    </row>
    <row r="3556" spans="1:10" x14ac:dyDescent="0.2">
      <c r="A3556" s="94">
        <v>5567909</v>
      </c>
      <c r="B3556" s="93" t="s">
        <v>3423</v>
      </c>
      <c r="C3556" s="144">
        <v>3</v>
      </c>
      <c r="D3556" s="93" t="s">
        <v>16</v>
      </c>
      <c r="E3556" s="93" t="s">
        <v>59</v>
      </c>
      <c r="F3556" s="93">
        <v>40</v>
      </c>
      <c r="G3556" s="93">
        <v>33.5</v>
      </c>
      <c r="H3556" s="93">
        <v>3692.75</v>
      </c>
      <c r="I3556" s="88">
        <f>VLOOKUP(D3556,'MHO-Analyse'!$C$2:$D$11,2,TRUE)</f>
        <v>304</v>
      </c>
      <c r="J3556" s="88">
        <f t="shared" si="55"/>
        <v>0.25333333333333335</v>
      </c>
    </row>
    <row r="3557" spans="1:10" x14ac:dyDescent="0.2">
      <c r="A3557" s="94">
        <v>5600231</v>
      </c>
      <c r="B3557" s="93" t="s">
        <v>3424</v>
      </c>
      <c r="C3557" s="144">
        <v>3</v>
      </c>
      <c r="D3557" s="93" t="s">
        <v>79</v>
      </c>
      <c r="E3557" s="93" t="s">
        <v>59</v>
      </c>
      <c r="F3557" s="93">
        <v>1.4</v>
      </c>
      <c r="G3557" s="93">
        <v>2.2000000000000002</v>
      </c>
      <c r="H3557" s="93">
        <v>318.02999999999997</v>
      </c>
      <c r="I3557" s="88">
        <f>VLOOKUP(D3557,'MHO-Analyse'!$C$2:$D$11,2,TRUE)</f>
        <v>380</v>
      </c>
      <c r="J3557" s="88">
        <f t="shared" si="55"/>
        <v>0.31666666666666665</v>
      </c>
    </row>
    <row r="3558" spans="1:10" x14ac:dyDescent="0.2">
      <c r="A3558" s="94">
        <v>5600253</v>
      </c>
      <c r="B3558" s="93" t="s">
        <v>3425</v>
      </c>
      <c r="C3558" s="144">
        <v>3</v>
      </c>
      <c r="D3558" s="93" t="s">
        <v>16</v>
      </c>
      <c r="E3558" s="93" t="s">
        <v>32</v>
      </c>
      <c r="F3558" s="93">
        <v>32</v>
      </c>
      <c r="G3558" s="93">
        <v>47</v>
      </c>
      <c r="H3558" s="93">
        <v>7956.79</v>
      </c>
      <c r="I3558" s="88">
        <f>VLOOKUP(D3558,'MHO-Analyse'!$C$2:$D$11,2,TRUE)</f>
        <v>304</v>
      </c>
      <c r="J3558" s="88">
        <f t="shared" si="55"/>
        <v>0.25333333333333335</v>
      </c>
    </row>
    <row r="3559" spans="1:10" x14ac:dyDescent="0.2">
      <c r="A3559" s="94">
        <v>5600387</v>
      </c>
      <c r="B3559" s="93" t="s">
        <v>3426</v>
      </c>
      <c r="C3559" s="144">
        <v>3</v>
      </c>
      <c r="D3559" s="93" t="s">
        <v>79</v>
      </c>
      <c r="E3559" s="93" t="s">
        <v>32</v>
      </c>
      <c r="F3559" s="93">
        <v>6.26</v>
      </c>
      <c r="G3559" s="93">
        <v>19.7</v>
      </c>
      <c r="H3559" s="93">
        <v>5381.55</v>
      </c>
      <c r="I3559" s="88">
        <f>VLOOKUP(D3559,'MHO-Analyse'!$C$2:$D$11,2,TRUE)</f>
        <v>380</v>
      </c>
      <c r="J3559" s="88">
        <f t="shared" si="55"/>
        <v>0.31666666666666665</v>
      </c>
    </row>
    <row r="3560" spans="1:10" x14ac:dyDescent="0.2">
      <c r="A3560" s="94">
        <v>5600388</v>
      </c>
      <c r="B3560" s="93" t="s">
        <v>3427</v>
      </c>
      <c r="C3560" s="144">
        <v>3</v>
      </c>
      <c r="D3560" s="93" t="s">
        <v>16</v>
      </c>
      <c r="E3560" s="93" t="s">
        <v>59</v>
      </c>
      <c r="F3560" s="93">
        <v>9.93</v>
      </c>
      <c r="G3560" s="93">
        <v>29.7</v>
      </c>
      <c r="H3560" s="93">
        <v>10070.67</v>
      </c>
      <c r="I3560" s="88">
        <f>VLOOKUP(D3560,'MHO-Analyse'!$C$2:$D$11,2,TRUE)</f>
        <v>304</v>
      </c>
      <c r="J3560" s="88">
        <f t="shared" si="55"/>
        <v>0.25333333333333335</v>
      </c>
    </row>
    <row r="3561" spans="1:10" x14ac:dyDescent="0.2">
      <c r="A3561" s="94">
        <v>5600924</v>
      </c>
      <c r="B3561" s="93" t="s">
        <v>3428</v>
      </c>
      <c r="C3561" s="144">
        <v>3</v>
      </c>
      <c r="D3561" s="93" t="s">
        <v>16</v>
      </c>
      <c r="E3561" s="93" t="s">
        <v>59</v>
      </c>
      <c r="F3561" s="93">
        <v>3.31</v>
      </c>
      <c r="G3561" s="93">
        <v>22</v>
      </c>
      <c r="H3561" s="93">
        <v>8926.25</v>
      </c>
      <c r="I3561" s="88">
        <f>VLOOKUP(D3561,'MHO-Analyse'!$C$2:$D$11,2,TRUE)</f>
        <v>304</v>
      </c>
      <c r="J3561" s="88">
        <f t="shared" si="55"/>
        <v>0.25333333333333335</v>
      </c>
    </row>
    <row r="3562" spans="1:10" x14ac:dyDescent="0.2">
      <c r="A3562" s="94">
        <v>5601157</v>
      </c>
      <c r="B3562" s="93" t="s">
        <v>3429</v>
      </c>
      <c r="C3562" s="144">
        <v>3</v>
      </c>
      <c r="D3562" s="93" t="s">
        <v>79</v>
      </c>
      <c r="E3562" s="93" t="s">
        <v>59</v>
      </c>
      <c r="F3562" s="93">
        <v>13.6</v>
      </c>
      <c r="G3562" s="93">
        <v>12.5</v>
      </c>
      <c r="H3562" s="93">
        <v>1116.3599999999999</v>
      </c>
      <c r="I3562" s="88">
        <f>VLOOKUP(D3562,'MHO-Analyse'!$C$2:$D$11,2,TRUE)</f>
        <v>380</v>
      </c>
      <c r="J3562" s="88">
        <f t="shared" si="55"/>
        <v>0.31666666666666665</v>
      </c>
    </row>
    <row r="3563" spans="1:10" x14ac:dyDescent="0.2">
      <c r="A3563" s="94">
        <v>5705026</v>
      </c>
      <c r="B3563" s="93" t="s">
        <v>3430</v>
      </c>
      <c r="C3563" s="144">
        <v>3</v>
      </c>
      <c r="D3563" s="93" t="s">
        <v>16</v>
      </c>
      <c r="E3563" s="93" t="s">
        <v>65</v>
      </c>
      <c r="F3563" s="93">
        <v>33.880000000000003</v>
      </c>
      <c r="G3563" s="93">
        <v>50</v>
      </c>
      <c r="H3563" s="93">
        <v>1844.26</v>
      </c>
      <c r="I3563" s="88">
        <f>VLOOKUP(D3563,'MHO-Analyse'!$C$2:$D$11,2,TRUE)</f>
        <v>304</v>
      </c>
      <c r="J3563" s="88">
        <f t="shared" si="55"/>
        <v>0.25333333333333335</v>
      </c>
    </row>
    <row r="3564" spans="1:10" x14ac:dyDescent="0.2">
      <c r="A3564" s="94">
        <v>5708003</v>
      </c>
      <c r="B3564" s="93" t="s">
        <v>3431</v>
      </c>
      <c r="C3564" s="144">
        <v>3</v>
      </c>
      <c r="D3564" s="93" t="s">
        <v>79</v>
      </c>
      <c r="E3564" s="93" t="s">
        <v>65</v>
      </c>
      <c r="F3564" s="93">
        <v>5.24</v>
      </c>
      <c r="G3564" s="93">
        <v>5</v>
      </c>
      <c r="H3564" s="93">
        <v>575.66</v>
      </c>
      <c r="I3564" s="88">
        <f>VLOOKUP(D3564,'MHO-Analyse'!$C$2:$D$11,2,TRUE)</f>
        <v>380</v>
      </c>
      <c r="J3564" s="88">
        <f t="shared" si="55"/>
        <v>0.31666666666666665</v>
      </c>
    </row>
    <row r="3565" spans="1:10" x14ac:dyDescent="0.2">
      <c r="A3565" s="94">
        <v>5708019</v>
      </c>
      <c r="B3565" s="93" t="s">
        <v>3432</v>
      </c>
      <c r="C3565" s="144">
        <v>3</v>
      </c>
      <c r="D3565" s="93" t="s">
        <v>79</v>
      </c>
      <c r="E3565" s="93" t="s">
        <v>65</v>
      </c>
      <c r="F3565" s="93">
        <v>18.13</v>
      </c>
      <c r="G3565" s="93">
        <v>18</v>
      </c>
      <c r="H3565" s="93">
        <v>724.78</v>
      </c>
      <c r="I3565" s="88">
        <f>VLOOKUP(D3565,'MHO-Analyse'!$C$2:$D$11,2,TRUE)</f>
        <v>380</v>
      </c>
      <c r="J3565" s="88">
        <f t="shared" si="55"/>
        <v>0.31666666666666665</v>
      </c>
    </row>
    <row r="3566" spans="1:10" x14ac:dyDescent="0.2">
      <c r="A3566" s="94">
        <v>5708022</v>
      </c>
      <c r="B3566" s="93" t="s">
        <v>3433</v>
      </c>
      <c r="C3566" s="144">
        <v>3</v>
      </c>
      <c r="D3566" s="93" t="s">
        <v>79</v>
      </c>
      <c r="E3566" s="93" t="s">
        <v>65</v>
      </c>
      <c r="F3566" s="93">
        <v>34.97</v>
      </c>
      <c r="G3566" s="93">
        <v>35</v>
      </c>
      <c r="H3566" s="93">
        <v>1360.35</v>
      </c>
      <c r="I3566" s="88">
        <f>VLOOKUP(D3566,'MHO-Analyse'!$C$2:$D$11,2,TRUE)</f>
        <v>380</v>
      </c>
      <c r="J3566" s="88">
        <f t="shared" si="55"/>
        <v>0.31666666666666665</v>
      </c>
    </row>
    <row r="3567" spans="1:10" x14ac:dyDescent="0.2">
      <c r="A3567" s="94">
        <v>5708064</v>
      </c>
      <c r="B3567" s="93" t="s">
        <v>3434</v>
      </c>
      <c r="C3567" s="144">
        <v>3</v>
      </c>
      <c r="D3567" s="93" t="s">
        <v>79</v>
      </c>
      <c r="E3567" s="93" t="s">
        <v>65</v>
      </c>
      <c r="F3567" s="93">
        <v>4.01</v>
      </c>
      <c r="G3567" s="93">
        <v>4</v>
      </c>
      <c r="H3567" s="93">
        <v>390.27</v>
      </c>
      <c r="I3567" s="88">
        <f>VLOOKUP(D3567,'MHO-Analyse'!$C$2:$D$11,2,TRUE)</f>
        <v>380</v>
      </c>
      <c r="J3567" s="88">
        <f t="shared" si="55"/>
        <v>0.31666666666666665</v>
      </c>
    </row>
    <row r="3568" spans="1:10" x14ac:dyDescent="0.2">
      <c r="A3568" s="94">
        <v>5708086</v>
      </c>
      <c r="B3568" s="93" t="s">
        <v>3435</v>
      </c>
      <c r="C3568" s="144">
        <v>3</v>
      </c>
      <c r="D3568" s="93" t="s">
        <v>79</v>
      </c>
      <c r="E3568" s="93" t="s">
        <v>65</v>
      </c>
      <c r="F3568" s="93">
        <v>18.13</v>
      </c>
      <c r="G3568" s="93">
        <v>18</v>
      </c>
      <c r="H3568" s="93">
        <v>1170.8</v>
      </c>
      <c r="I3568" s="88">
        <f>VLOOKUP(D3568,'MHO-Analyse'!$C$2:$D$11,2,TRUE)</f>
        <v>380</v>
      </c>
      <c r="J3568" s="88">
        <f t="shared" si="55"/>
        <v>0.31666666666666665</v>
      </c>
    </row>
    <row r="3569" spans="1:10" x14ac:dyDescent="0.2">
      <c r="A3569" s="94">
        <v>5708087</v>
      </c>
      <c r="B3569" s="93" t="s">
        <v>3436</v>
      </c>
      <c r="C3569" s="144">
        <v>3</v>
      </c>
      <c r="D3569" s="93" t="s">
        <v>79</v>
      </c>
      <c r="E3569" s="93" t="s">
        <v>65</v>
      </c>
      <c r="F3569" s="93">
        <v>24.18</v>
      </c>
      <c r="G3569" s="93">
        <v>25</v>
      </c>
      <c r="H3569" s="93">
        <v>1382.65</v>
      </c>
      <c r="I3569" s="88">
        <f>VLOOKUP(D3569,'MHO-Analyse'!$C$2:$D$11,2,TRUE)</f>
        <v>380</v>
      </c>
      <c r="J3569" s="88">
        <f t="shared" si="55"/>
        <v>0.31666666666666665</v>
      </c>
    </row>
    <row r="3570" spans="1:10" x14ac:dyDescent="0.2">
      <c r="A3570" s="94">
        <v>5708151</v>
      </c>
      <c r="B3570" s="93" t="s">
        <v>3437</v>
      </c>
      <c r="C3570" s="144">
        <v>3</v>
      </c>
      <c r="D3570" s="93" t="s">
        <v>79</v>
      </c>
      <c r="E3570" s="93" t="s">
        <v>65</v>
      </c>
      <c r="F3570" s="93">
        <v>0.46</v>
      </c>
      <c r="G3570" s="93">
        <v>0.33</v>
      </c>
      <c r="H3570" s="93">
        <v>272.33999999999997</v>
      </c>
      <c r="I3570" s="88">
        <f>VLOOKUP(D3570,'MHO-Analyse'!$C$2:$D$11,2,TRUE)</f>
        <v>380</v>
      </c>
      <c r="J3570" s="88">
        <f t="shared" si="55"/>
        <v>0.31666666666666665</v>
      </c>
    </row>
    <row r="3571" spans="1:10" x14ac:dyDescent="0.2">
      <c r="A3571" s="94">
        <v>5708174</v>
      </c>
      <c r="B3571" s="93" t="s">
        <v>3438</v>
      </c>
      <c r="C3571" s="144">
        <v>3</v>
      </c>
      <c r="D3571" s="93" t="s">
        <v>79</v>
      </c>
      <c r="E3571" s="93" t="s">
        <v>65</v>
      </c>
      <c r="F3571" s="93">
        <v>3.29</v>
      </c>
      <c r="G3571" s="93">
        <v>4</v>
      </c>
      <c r="H3571" s="93">
        <v>490.62</v>
      </c>
      <c r="I3571" s="88">
        <f>VLOOKUP(D3571,'MHO-Analyse'!$C$2:$D$11,2,TRUE)</f>
        <v>380</v>
      </c>
      <c r="J3571" s="88">
        <f t="shared" si="55"/>
        <v>0.31666666666666665</v>
      </c>
    </row>
    <row r="3572" spans="1:10" x14ac:dyDescent="0.2">
      <c r="A3572" s="94">
        <v>5708177</v>
      </c>
      <c r="B3572" s="93" t="s">
        <v>3439</v>
      </c>
      <c r="C3572" s="144">
        <v>3</v>
      </c>
      <c r="D3572" s="93" t="s">
        <v>79</v>
      </c>
      <c r="E3572" s="93" t="s">
        <v>65</v>
      </c>
      <c r="F3572" s="93">
        <v>6.25</v>
      </c>
      <c r="G3572" s="93">
        <v>7</v>
      </c>
      <c r="H3572" s="93">
        <v>747.08</v>
      </c>
      <c r="I3572" s="88">
        <f>VLOOKUP(D3572,'MHO-Analyse'!$C$2:$D$11,2,TRUE)</f>
        <v>380</v>
      </c>
      <c r="J3572" s="88">
        <f t="shared" si="55"/>
        <v>0.31666666666666665</v>
      </c>
    </row>
    <row r="3573" spans="1:10" x14ac:dyDescent="0.2">
      <c r="A3573" s="94">
        <v>5708188</v>
      </c>
      <c r="B3573" s="93" t="s">
        <v>3440</v>
      </c>
      <c r="C3573" s="144">
        <v>3</v>
      </c>
      <c r="D3573" s="93" t="s">
        <v>79</v>
      </c>
      <c r="E3573" s="93" t="s">
        <v>65</v>
      </c>
      <c r="F3573" s="93">
        <v>5.24</v>
      </c>
      <c r="G3573" s="93">
        <v>5</v>
      </c>
      <c r="H3573" s="93">
        <v>434.87</v>
      </c>
      <c r="I3573" s="88">
        <f>VLOOKUP(D3573,'MHO-Analyse'!$C$2:$D$11,2,TRUE)</f>
        <v>380</v>
      </c>
      <c r="J3573" s="88">
        <f t="shared" si="55"/>
        <v>0.31666666666666665</v>
      </c>
    </row>
    <row r="3574" spans="1:10" x14ac:dyDescent="0.2">
      <c r="A3574" s="94">
        <v>5708204</v>
      </c>
      <c r="B3574" s="93" t="s">
        <v>3441</v>
      </c>
      <c r="C3574" s="144">
        <v>3</v>
      </c>
      <c r="D3574" s="93" t="s">
        <v>79</v>
      </c>
      <c r="E3574" s="93" t="s">
        <v>65</v>
      </c>
      <c r="F3574" s="93">
        <v>4.01</v>
      </c>
      <c r="G3574" s="93">
        <v>4</v>
      </c>
      <c r="H3574" s="93">
        <v>468.32</v>
      </c>
      <c r="I3574" s="88">
        <f>VLOOKUP(D3574,'MHO-Analyse'!$C$2:$D$11,2,TRUE)</f>
        <v>380</v>
      </c>
      <c r="J3574" s="88">
        <f t="shared" si="55"/>
        <v>0.31666666666666665</v>
      </c>
    </row>
    <row r="3575" spans="1:10" x14ac:dyDescent="0.2">
      <c r="A3575" s="94">
        <v>5708206</v>
      </c>
      <c r="B3575" s="93" t="s">
        <v>3442</v>
      </c>
      <c r="C3575" s="144">
        <v>3</v>
      </c>
      <c r="D3575" s="93" t="s">
        <v>79</v>
      </c>
      <c r="E3575" s="93" t="s">
        <v>2243</v>
      </c>
      <c r="F3575" s="93">
        <v>6.25</v>
      </c>
      <c r="G3575" s="93">
        <v>7</v>
      </c>
      <c r="H3575" s="93">
        <v>579.82000000000005</v>
      </c>
      <c r="I3575" s="88">
        <f>VLOOKUP(D3575,'MHO-Analyse'!$C$2:$D$11,2,TRUE)</f>
        <v>380</v>
      </c>
      <c r="J3575" s="88">
        <f t="shared" si="55"/>
        <v>0.31666666666666665</v>
      </c>
    </row>
    <row r="3576" spans="1:10" x14ac:dyDescent="0.2">
      <c r="A3576" s="94">
        <v>5708232</v>
      </c>
      <c r="B3576" s="93" t="s">
        <v>3443</v>
      </c>
      <c r="C3576" s="144">
        <v>3</v>
      </c>
      <c r="D3576" s="93" t="s">
        <v>79</v>
      </c>
      <c r="E3576" s="93" t="s">
        <v>65</v>
      </c>
      <c r="F3576" s="93">
        <v>0.83</v>
      </c>
      <c r="G3576" s="93">
        <v>1</v>
      </c>
      <c r="H3576" s="93">
        <v>529.29</v>
      </c>
      <c r="I3576" s="88">
        <f>VLOOKUP(D3576,'MHO-Analyse'!$C$2:$D$11,2,TRUE)</f>
        <v>380</v>
      </c>
      <c r="J3576" s="88">
        <f t="shared" si="55"/>
        <v>0.31666666666666665</v>
      </c>
    </row>
    <row r="3577" spans="1:10" x14ac:dyDescent="0.2">
      <c r="A3577" s="94">
        <v>5708278</v>
      </c>
      <c r="B3577" s="93" t="s">
        <v>3444</v>
      </c>
      <c r="C3577" s="144">
        <v>3</v>
      </c>
      <c r="D3577" s="93" t="s">
        <v>79</v>
      </c>
      <c r="E3577" s="93" t="s">
        <v>2243</v>
      </c>
      <c r="F3577" s="93">
        <v>3.56</v>
      </c>
      <c r="G3577" s="93">
        <v>1.44</v>
      </c>
      <c r="H3577" s="93">
        <v>1043.48</v>
      </c>
      <c r="I3577" s="88">
        <f>VLOOKUP(D3577,'MHO-Analyse'!$C$2:$D$11,2,TRUE)</f>
        <v>380</v>
      </c>
      <c r="J3577" s="88">
        <f t="shared" si="55"/>
        <v>0.31666666666666665</v>
      </c>
    </row>
    <row r="3578" spans="1:10" x14ac:dyDescent="0.2">
      <c r="A3578" s="94">
        <v>5708279</v>
      </c>
      <c r="B3578" s="93" t="s">
        <v>3445</v>
      </c>
      <c r="C3578" s="144">
        <v>3</v>
      </c>
      <c r="D3578" s="93" t="s">
        <v>79</v>
      </c>
      <c r="E3578" s="93" t="s">
        <v>2243</v>
      </c>
      <c r="F3578" s="93">
        <v>4.76</v>
      </c>
      <c r="G3578" s="93">
        <v>2</v>
      </c>
      <c r="H3578" s="93">
        <v>1554.99</v>
      </c>
      <c r="I3578" s="88">
        <f>VLOOKUP(D3578,'MHO-Analyse'!$C$2:$D$11,2,TRUE)</f>
        <v>380</v>
      </c>
      <c r="J3578" s="88">
        <f t="shared" si="55"/>
        <v>0.31666666666666665</v>
      </c>
    </row>
    <row r="3579" spans="1:10" x14ac:dyDescent="0.2">
      <c r="A3579" s="94">
        <v>5708283</v>
      </c>
      <c r="B3579" s="93" t="s">
        <v>3446</v>
      </c>
      <c r="C3579" s="144">
        <v>3</v>
      </c>
      <c r="D3579" s="93" t="s">
        <v>79</v>
      </c>
      <c r="E3579" s="93" t="s">
        <v>2243</v>
      </c>
      <c r="F3579" s="93">
        <v>0.93</v>
      </c>
      <c r="G3579" s="93">
        <v>0.35</v>
      </c>
      <c r="H3579" s="93">
        <v>574.95000000000005</v>
      </c>
      <c r="I3579" s="88">
        <f>VLOOKUP(D3579,'MHO-Analyse'!$C$2:$D$11,2,TRUE)</f>
        <v>380</v>
      </c>
      <c r="J3579" s="88">
        <f t="shared" si="55"/>
        <v>0.31666666666666665</v>
      </c>
    </row>
    <row r="3580" spans="1:10" x14ac:dyDescent="0.2">
      <c r="A3580" s="94">
        <v>5803025</v>
      </c>
      <c r="B3580" s="93" t="s">
        <v>3447</v>
      </c>
      <c r="C3580" s="144">
        <v>3</v>
      </c>
      <c r="D3580" s="93" t="s">
        <v>79</v>
      </c>
      <c r="E3580" s="93" t="s">
        <v>65</v>
      </c>
      <c r="F3580" s="93">
        <v>16.850000000000001</v>
      </c>
      <c r="G3580" s="93">
        <v>13</v>
      </c>
      <c r="H3580" s="93">
        <v>1748.31</v>
      </c>
      <c r="I3580" s="88">
        <f>VLOOKUP(D3580,'MHO-Analyse'!$C$2:$D$11,2,TRUE)</f>
        <v>380</v>
      </c>
      <c r="J3580" s="88">
        <f t="shared" si="55"/>
        <v>0.31666666666666665</v>
      </c>
    </row>
    <row r="3581" spans="1:10" x14ac:dyDescent="0.2">
      <c r="A3581" s="94">
        <v>5805005</v>
      </c>
      <c r="B3581" s="93" t="s">
        <v>3448</v>
      </c>
      <c r="C3581" s="144">
        <v>3</v>
      </c>
      <c r="D3581" s="93" t="s">
        <v>79</v>
      </c>
      <c r="E3581" s="93" t="s">
        <v>65</v>
      </c>
      <c r="F3581" s="93">
        <v>0.16</v>
      </c>
      <c r="G3581" s="93">
        <v>2</v>
      </c>
      <c r="H3581" s="93">
        <v>409.21</v>
      </c>
      <c r="I3581" s="88">
        <f>VLOOKUP(D3581,'MHO-Analyse'!$C$2:$D$11,2,TRUE)</f>
        <v>380</v>
      </c>
      <c r="J3581" s="88">
        <f t="shared" si="55"/>
        <v>0.31666666666666665</v>
      </c>
    </row>
    <row r="3582" spans="1:10" x14ac:dyDescent="0.2">
      <c r="A3582" s="94">
        <v>5807012</v>
      </c>
      <c r="B3582" s="93" t="s">
        <v>3449</v>
      </c>
      <c r="C3582" s="144">
        <v>3</v>
      </c>
      <c r="D3582" s="93" t="s">
        <v>79</v>
      </c>
      <c r="E3582" s="93" t="s">
        <v>65</v>
      </c>
      <c r="F3582" s="93">
        <v>0.23</v>
      </c>
      <c r="G3582" s="93">
        <v>0.44</v>
      </c>
      <c r="H3582" s="93">
        <v>327.37</v>
      </c>
      <c r="I3582" s="88">
        <f>VLOOKUP(D3582,'MHO-Analyse'!$C$2:$D$11,2,TRUE)</f>
        <v>380</v>
      </c>
      <c r="J3582" s="88">
        <f t="shared" si="55"/>
        <v>0.31666666666666665</v>
      </c>
    </row>
    <row r="3583" spans="1:10" x14ac:dyDescent="0.2">
      <c r="A3583" s="94">
        <v>5807025</v>
      </c>
      <c r="B3583" s="93" t="s">
        <v>3450</v>
      </c>
      <c r="C3583" s="144">
        <v>3</v>
      </c>
      <c r="D3583" s="93" t="s">
        <v>79</v>
      </c>
      <c r="E3583" s="93" t="s">
        <v>65</v>
      </c>
      <c r="F3583" s="93">
        <v>15.95</v>
      </c>
      <c r="G3583" s="93">
        <v>25.52</v>
      </c>
      <c r="H3583" s="93">
        <v>4450.29</v>
      </c>
      <c r="I3583" s="88">
        <f>VLOOKUP(D3583,'MHO-Analyse'!$C$2:$D$11,2,TRUE)</f>
        <v>380</v>
      </c>
      <c r="J3583" s="88">
        <f t="shared" si="55"/>
        <v>0.31666666666666665</v>
      </c>
    </row>
    <row r="3584" spans="1:10" x14ac:dyDescent="0.2">
      <c r="A3584" s="94">
        <v>6000284</v>
      </c>
      <c r="B3584" s="93" t="s">
        <v>3451</v>
      </c>
      <c r="C3584" s="144">
        <v>3</v>
      </c>
      <c r="D3584" s="93" t="s">
        <v>20</v>
      </c>
      <c r="E3584" s="93" t="s">
        <v>65</v>
      </c>
      <c r="F3584" s="93">
        <v>75.41</v>
      </c>
      <c r="G3584" s="93">
        <v>14.6</v>
      </c>
      <c r="H3584" s="93">
        <v>0</v>
      </c>
      <c r="I3584" s="88">
        <f>VLOOKUP(D3584,'MHO-Analyse'!$C$2:$D$11,2,TRUE)</f>
        <v>190</v>
      </c>
      <c r="J3584" s="88">
        <f t="shared" si="55"/>
        <v>0.15833333333333333</v>
      </c>
    </row>
    <row r="3585" spans="1:10" x14ac:dyDescent="0.2">
      <c r="A3585" s="94">
        <v>8400034</v>
      </c>
      <c r="B3585" s="93" t="s">
        <v>3278</v>
      </c>
      <c r="C3585" s="144">
        <v>3</v>
      </c>
      <c r="D3585" s="93" t="s">
        <v>79</v>
      </c>
      <c r="E3585" s="93" t="s">
        <v>65</v>
      </c>
      <c r="F3585" s="93">
        <v>5.99</v>
      </c>
      <c r="G3585" s="93">
        <v>1.5</v>
      </c>
      <c r="H3585" s="93">
        <v>346.59</v>
      </c>
      <c r="I3585" s="88">
        <f>VLOOKUP(D3585,'MHO-Analyse'!$C$2:$D$11,2,TRUE)</f>
        <v>380</v>
      </c>
      <c r="J3585" s="88">
        <f t="shared" si="55"/>
        <v>0.31666666666666665</v>
      </c>
    </row>
    <row r="3586" spans="1:10" x14ac:dyDescent="0.2">
      <c r="A3586" s="94">
        <v>8400043</v>
      </c>
      <c r="B3586" s="93" t="s">
        <v>3452</v>
      </c>
      <c r="C3586" s="144">
        <v>3</v>
      </c>
      <c r="D3586" s="93" t="s">
        <v>79</v>
      </c>
      <c r="E3586" s="93" t="s">
        <v>206</v>
      </c>
      <c r="F3586" s="93">
        <v>1.8</v>
      </c>
      <c r="G3586" s="93">
        <v>0.1</v>
      </c>
      <c r="H3586" s="93">
        <v>51.99</v>
      </c>
      <c r="I3586" s="88">
        <f>VLOOKUP(D3586,'MHO-Analyse'!$C$2:$D$11,2,TRUE)</f>
        <v>380</v>
      </c>
      <c r="J3586" s="88">
        <f t="shared" ref="J3586:J3649" si="56">(C3586*I3586)/3600</f>
        <v>0.31666666666666665</v>
      </c>
    </row>
    <row r="3587" spans="1:10" x14ac:dyDescent="0.2">
      <c r="A3587" s="94">
        <v>8411531</v>
      </c>
      <c r="B3587" s="93" t="s">
        <v>3453</v>
      </c>
      <c r="C3587" s="144">
        <v>3</v>
      </c>
      <c r="D3587" s="93" t="s">
        <v>79</v>
      </c>
      <c r="E3587" s="93" t="s">
        <v>65</v>
      </c>
      <c r="F3587" s="93">
        <v>4.0599999999999996</v>
      </c>
      <c r="G3587" s="93">
        <v>5.5</v>
      </c>
      <c r="H3587" s="93">
        <v>2232.37</v>
      </c>
      <c r="I3587" s="88">
        <f>VLOOKUP(D3587,'MHO-Analyse'!$C$2:$D$11,2,TRUE)</f>
        <v>380</v>
      </c>
      <c r="J3587" s="88">
        <f t="shared" si="56"/>
        <v>0.31666666666666665</v>
      </c>
    </row>
    <row r="3588" spans="1:10" x14ac:dyDescent="0.2">
      <c r="A3588" s="94">
        <v>8411542</v>
      </c>
      <c r="B3588" s="93" t="s">
        <v>3454</v>
      </c>
      <c r="C3588" s="144">
        <v>3</v>
      </c>
      <c r="D3588" s="93" t="s">
        <v>79</v>
      </c>
      <c r="E3588" s="93" t="s">
        <v>65</v>
      </c>
      <c r="F3588" s="93">
        <v>5.71</v>
      </c>
      <c r="G3588" s="93">
        <v>6.8</v>
      </c>
      <c r="H3588" s="93">
        <v>2685.05</v>
      </c>
      <c r="I3588" s="88">
        <f>VLOOKUP(D3588,'MHO-Analyse'!$C$2:$D$11,2,TRUE)</f>
        <v>380</v>
      </c>
      <c r="J3588" s="88">
        <f t="shared" si="56"/>
        <v>0.31666666666666665</v>
      </c>
    </row>
    <row r="3589" spans="1:10" x14ac:dyDescent="0.2">
      <c r="A3589" s="94">
        <v>8411543</v>
      </c>
      <c r="B3589" s="93" t="s">
        <v>3455</v>
      </c>
      <c r="C3589" s="144">
        <v>3</v>
      </c>
      <c r="D3589" s="93" t="s">
        <v>16</v>
      </c>
      <c r="E3589" s="93" t="s">
        <v>65</v>
      </c>
      <c r="F3589" s="93">
        <v>6.39</v>
      </c>
      <c r="G3589" s="93">
        <v>7.6</v>
      </c>
      <c r="H3589" s="93">
        <v>2995.1</v>
      </c>
      <c r="I3589" s="88">
        <f>VLOOKUP(D3589,'MHO-Analyse'!$C$2:$D$11,2,TRUE)</f>
        <v>304</v>
      </c>
      <c r="J3589" s="88">
        <f t="shared" si="56"/>
        <v>0.25333333333333335</v>
      </c>
    </row>
    <row r="3590" spans="1:10" x14ac:dyDescent="0.2">
      <c r="A3590" s="94">
        <v>8411621</v>
      </c>
      <c r="B3590" s="93" t="s">
        <v>3456</v>
      </c>
      <c r="C3590" s="144">
        <v>3</v>
      </c>
      <c r="D3590" s="93" t="s">
        <v>16</v>
      </c>
      <c r="E3590" s="93" t="s">
        <v>59</v>
      </c>
      <c r="F3590" s="93">
        <v>21.6</v>
      </c>
      <c r="G3590" s="93">
        <v>44</v>
      </c>
      <c r="H3590" s="93">
        <v>12040.03</v>
      </c>
      <c r="I3590" s="88">
        <f>VLOOKUP(D3590,'MHO-Analyse'!$C$2:$D$11,2,TRUE)</f>
        <v>304</v>
      </c>
      <c r="J3590" s="88">
        <f t="shared" si="56"/>
        <v>0.25333333333333335</v>
      </c>
    </row>
    <row r="3591" spans="1:10" x14ac:dyDescent="0.2">
      <c r="A3591" s="94">
        <v>8411622</v>
      </c>
      <c r="B3591" s="93" t="s">
        <v>3457</v>
      </c>
      <c r="C3591" s="144">
        <v>3</v>
      </c>
      <c r="D3591" s="93" t="s">
        <v>16</v>
      </c>
      <c r="E3591" s="93" t="s">
        <v>59</v>
      </c>
      <c r="F3591" s="93">
        <v>21.6</v>
      </c>
      <c r="G3591" s="93">
        <v>44</v>
      </c>
      <c r="H3591" s="93">
        <v>12040.03</v>
      </c>
      <c r="I3591" s="88">
        <f>VLOOKUP(D3591,'MHO-Analyse'!$C$2:$D$11,2,TRUE)</f>
        <v>304</v>
      </c>
      <c r="J3591" s="88">
        <f t="shared" si="56"/>
        <v>0.25333333333333335</v>
      </c>
    </row>
    <row r="3592" spans="1:10" x14ac:dyDescent="0.2">
      <c r="A3592" s="94">
        <v>8604357</v>
      </c>
      <c r="B3592" s="93" t="s">
        <v>3458</v>
      </c>
      <c r="C3592" s="144">
        <v>3</v>
      </c>
      <c r="D3592" s="93" t="s">
        <v>16</v>
      </c>
      <c r="E3592" s="93" t="s">
        <v>65</v>
      </c>
      <c r="F3592" s="93">
        <v>0</v>
      </c>
      <c r="G3592" s="93">
        <v>0</v>
      </c>
      <c r="H3592" s="93">
        <v>319.25</v>
      </c>
      <c r="I3592" s="88">
        <f>VLOOKUP(D3592,'MHO-Analyse'!$C$2:$D$11,2,TRUE)</f>
        <v>304</v>
      </c>
      <c r="J3592" s="88">
        <f t="shared" si="56"/>
        <v>0.25333333333333335</v>
      </c>
    </row>
    <row r="3593" spans="1:10" x14ac:dyDescent="0.2">
      <c r="A3593" s="94">
        <v>8604371</v>
      </c>
      <c r="B3593" s="93" t="s">
        <v>3459</v>
      </c>
      <c r="C3593" s="144">
        <v>3</v>
      </c>
      <c r="D3593" s="93" t="s">
        <v>16</v>
      </c>
      <c r="E3593" s="93" t="s">
        <v>65</v>
      </c>
      <c r="F3593" s="93">
        <v>0</v>
      </c>
      <c r="G3593" s="93">
        <v>0</v>
      </c>
      <c r="H3593" s="93">
        <v>433.15</v>
      </c>
      <c r="I3593" s="88">
        <f>VLOOKUP(D3593,'MHO-Analyse'!$C$2:$D$11,2,TRUE)</f>
        <v>304</v>
      </c>
      <c r="J3593" s="88">
        <f t="shared" si="56"/>
        <v>0.25333333333333335</v>
      </c>
    </row>
    <row r="3594" spans="1:10" x14ac:dyDescent="0.2">
      <c r="A3594" s="94">
        <v>8604386</v>
      </c>
      <c r="B3594" s="93" t="s">
        <v>3460</v>
      </c>
      <c r="C3594" s="144">
        <v>3</v>
      </c>
      <c r="D3594" s="93" t="s">
        <v>16</v>
      </c>
      <c r="E3594" s="93" t="s">
        <v>65</v>
      </c>
      <c r="F3594" s="93">
        <v>0</v>
      </c>
      <c r="G3594" s="93">
        <v>0</v>
      </c>
      <c r="H3594" s="93">
        <v>368.31</v>
      </c>
      <c r="I3594" s="88">
        <f>VLOOKUP(D3594,'MHO-Analyse'!$C$2:$D$11,2,TRUE)</f>
        <v>304</v>
      </c>
      <c r="J3594" s="88">
        <f t="shared" si="56"/>
        <v>0.25333333333333335</v>
      </c>
    </row>
    <row r="3595" spans="1:10" x14ac:dyDescent="0.2">
      <c r="A3595" s="94">
        <v>8605668</v>
      </c>
      <c r="B3595" s="93" t="s">
        <v>3461</v>
      </c>
      <c r="C3595" s="144">
        <v>3</v>
      </c>
      <c r="D3595" s="93" t="s">
        <v>16</v>
      </c>
      <c r="E3595" s="93" t="s">
        <v>65</v>
      </c>
      <c r="F3595" s="93">
        <v>17.420000000000002</v>
      </c>
      <c r="G3595" s="93">
        <v>0</v>
      </c>
      <c r="H3595" s="93">
        <v>1201.3599999999999</v>
      </c>
      <c r="I3595" s="88">
        <f>VLOOKUP(D3595,'MHO-Analyse'!$C$2:$D$11,2,TRUE)</f>
        <v>304</v>
      </c>
      <c r="J3595" s="88">
        <f t="shared" si="56"/>
        <v>0.25333333333333335</v>
      </c>
    </row>
    <row r="3596" spans="1:10" x14ac:dyDescent="0.2">
      <c r="A3596" s="94">
        <v>9253001</v>
      </c>
      <c r="B3596" s="93" t="s">
        <v>3462</v>
      </c>
      <c r="C3596" s="144">
        <v>3</v>
      </c>
      <c r="D3596" s="93" t="s">
        <v>12</v>
      </c>
      <c r="E3596" s="93" t="s">
        <v>65</v>
      </c>
      <c r="F3596" s="93">
        <v>1.17</v>
      </c>
      <c r="G3596" s="93">
        <v>2.34</v>
      </c>
      <c r="H3596" s="93">
        <v>302.74</v>
      </c>
      <c r="I3596" s="88">
        <f>VLOOKUP(D3596,'MHO-Analyse'!$C$2:$D$11,2,TRUE)</f>
        <v>254.6</v>
      </c>
      <c r="J3596" s="88">
        <f t="shared" si="56"/>
        <v>0.21216666666666664</v>
      </c>
    </row>
    <row r="3597" spans="1:10" x14ac:dyDescent="0.2">
      <c r="A3597" s="94">
        <v>9253003</v>
      </c>
      <c r="B3597" s="93" t="s">
        <v>3463</v>
      </c>
      <c r="C3597" s="144">
        <v>3</v>
      </c>
      <c r="D3597" s="93" t="s">
        <v>12</v>
      </c>
      <c r="E3597" s="93" t="s">
        <v>65</v>
      </c>
      <c r="F3597" s="93">
        <v>1.43</v>
      </c>
      <c r="G3597" s="93">
        <v>3.8</v>
      </c>
      <c r="H3597" s="93">
        <v>409.57</v>
      </c>
      <c r="I3597" s="88">
        <f>VLOOKUP(D3597,'MHO-Analyse'!$C$2:$D$11,2,TRUE)</f>
        <v>254.6</v>
      </c>
      <c r="J3597" s="88">
        <f t="shared" si="56"/>
        <v>0.21216666666666664</v>
      </c>
    </row>
    <row r="3598" spans="1:10" x14ac:dyDescent="0.2">
      <c r="A3598" s="94">
        <v>9253081</v>
      </c>
      <c r="B3598" s="93" t="s">
        <v>3464</v>
      </c>
      <c r="C3598" s="144">
        <v>3</v>
      </c>
      <c r="D3598" s="93" t="s">
        <v>12</v>
      </c>
      <c r="E3598" s="93" t="s">
        <v>65</v>
      </c>
      <c r="F3598" s="93">
        <v>2.39</v>
      </c>
      <c r="G3598" s="93">
        <v>10.210000000000001</v>
      </c>
      <c r="H3598" s="93">
        <v>642.94000000000005</v>
      </c>
      <c r="I3598" s="88">
        <f>VLOOKUP(D3598,'MHO-Analyse'!$C$2:$D$11,2,TRUE)</f>
        <v>254.6</v>
      </c>
      <c r="J3598" s="88">
        <f t="shared" si="56"/>
        <v>0.21216666666666664</v>
      </c>
    </row>
    <row r="3599" spans="1:10" x14ac:dyDescent="0.2">
      <c r="A3599" s="94">
        <v>9253121</v>
      </c>
      <c r="B3599" s="93" t="s">
        <v>3465</v>
      </c>
      <c r="C3599" s="144">
        <v>3</v>
      </c>
      <c r="D3599" s="93" t="s">
        <v>12</v>
      </c>
      <c r="E3599" s="93" t="s">
        <v>65</v>
      </c>
      <c r="F3599" s="93">
        <v>13.44</v>
      </c>
      <c r="G3599" s="93">
        <v>5.7</v>
      </c>
      <c r="H3599" s="93">
        <v>247.94</v>
      </c>
      <c r="I3599" s="88">
        <f>VLOOKUP(D3599,'MHO-Analyse'!$C$2:$D$11,2,TRUE)</f>
        <v>254.6</v>
      </c>
      <c r="J3599" s="88">
        <f t="shared" si="56"/>
        <v>0.21216666666666664</v>
      </c>
    </row>
    <row r="3600" spans="1:10" x14ac:dyDescent="0.2">
      <c r="A3600" s="94">
        <v>9253425</v>
      </c>
      <c r="B3600" s="93" t="s">
        <v>3466</v>
      </c>
      <c r="C3600" s="144">
        <v>3</v>
      </c>
      <c r="D3600" s="93" t="s">
        <v>12</v>
      </c>
      <c r="E3600" s="93" t="s">
        <v>65</v>
      </c>
      <c r="F3600" s="93">
        <v>5</v>
      </c>
      <c r="G3600" s="93">
        <v>4.8</v>
      </c>
      <c r="H3600" s="93">
        <v>202.06</v>
      </c>
      <c r="I3600" s="88">
        <f>VLOOKUP(D3600,'MHO-Analyse'!$C$2:$D$11,2,TRUE)</f>
        <v>254.6</v>
      </c>
      <c r="J3600" s="88">
        <f t="shared" si="56"/>
        <v>0.21216666666666664</v>
      </c>
    </row>
    <row r="3601" spans="1:10" x14ac:dyDescent="0.2">
      <c r="A3601" s="94">
        <v>9254806</v>
      </c>
      <c r="B3601" s="93" t="s">
        <v>3467</v>
      </c>
      <c r="C3601" s="144">
        <v>3</v>
      </c>
      <c r="D3601" s="93" t="s">
        <v>12</v>
      </c>
      <c r="E3601" s="93" t="s">
        <v>65</v>
      </c>
      <c r="F3601" s="93">
        <v>62.85</v>
      </c>
      <c r="G3601" s="93">
        <v>9.15</v>
      </c>
      <c r="H3601" s="93">
        <v>2976.38</v>
      </c>
      <c r="I3601" s="88">
        <f>VLOOKUP(D3601,'MHO-Analyse'!$C$2:$D$11,2,TRUE)</f>
        <v>254.6</v>
      </c>
      <c r="J3601" s="88">
        <f t="shared" si="56"/>
        <v>0.21216666666666664</v>
      </c>
    </row>
    <row r="3602" spans="1:10" x14ac:dyDescent="0.2">
      <c r="A3602" s="94">
        <v>9254919</v>
      </c>
      <c r="B3602" s="93" t="s">
        <v>3468</v>
      </c>
      <c r="C3602" s="144">
        <v>3</v>
      </c>
      <c r="D3602" s="93" t="s">
        <v>12</v>
      </c>
      <c r="E3602" s="93" t="s">
        <v>65</v>
      </c>
      <c r="F3602" s="93">
        <v>1.62</v>
      </c>
      <c r="G3602" s="93">
        <v>1.9</v>
      </c>
      <c r="H3602" s="93">
        <v>107.44</v>
      </c>
      <c r="I3602" s="88">
        <f>VLOOKUP(D3602,'MHO-Analyse'!$C$2:$D$11,2,TRUE)</f>
        <v>254.6</v>
      </c>
      <c r="J3602" s="88">
        <f t="shared" si="56"/>
        <v>0.21216666666666664</v>
      </c>
    </row>
    <row r="3603" spans="1:10" x14ac:dyDescent="0.2">
      <c r="A3603" s="94">
        <v>9254948</v>
      </c>
      <c r="B3603" s="93" t="s">
        <v>3469</v>
      </c>
      <c r="C3603" s="144">
        <v>3</v>
      </c>
      <c r="D3603" s="93" t="s">
        <v>12</v>
      </c>
      <c r="E3603" s="93" t="s">
        <v>65</v>
      </c>
      <c r="F3603" s="93">
        <v>6.01</v>
      </c>
      <c r="G3603" s="93">
        <v>4.9800000000000004</v>
      </c>
      <c r="H3603" s="93">
        <v>202.91</v>
      </c>
      <c r="I3603" s="88">
        <f>VLOOKUP(D3603,'MHO-Analyse'!$C$2:$D$11,2,TRUE)</f>
        <v>254.6</v>
      </c>
      <c r="J3603" s="88">
        <f t="shared" si="56"/>
        <v>0.21216666666666664</v>
      </c>
    </row>
    <row r="3604" spans="1:10" x14ac:dyDescent="0.2">
      <c r="A3604" s="94">
        <v>9255003</v>
      </c>
      <c r="B3604" s="93" t="s">
        <v>3470</v>
      </c>
      <c r="C3604" s="144">
        <v>3</v>
      </c>
      <c r="D3604" s="93" t="s">
        <v>12</v>
      </c>
      <c r="E3604" s="93" t="s">
        <v>59</v>
      </c>
      <c r="F3604" s="93">
        <v>0.24</v>
      </c>
      <c r="G3604" s="93">
        <v>1.93</v>
      </c>
      <c r="H3604" s="93">
        <v>249.42</v>
      </c>
      <c r="I3604" s="88">
        <f>VLOOKUP(D3604,'MHO-Analyse'!$C$2:$D$11,2,TRUE)</f>
        <v>254.6</v>
      </c>
      <c r="J3604" s="88">
        <f t="shared" si="56"/>
        <v>0.21216666666666664</v>
      </c>
    </row>
    <row r="3605" spans="1:10" x14ac:dyDescent="0.2">
      <c r="A3605" s="94">
        <v>9255103</v>
      </c>
      <c r="B3605" s="93" t="s">
        <v>3471</v>
      </c>
      <c r="C3605" s="144">
        <v>3</v>
      </c>
      <c r="D3605" s="93" t="s">
        <v>12</v>
      </c>
      <c r="E3605" s="93" t="s">
        <v>65</v>
      </c>
      <c r="F3605" s="93">
        <v>1.29</v>
      </c>
      <c r="G3605" s="93">
        <v>1.5</v>
      </c>
      <c r="H3605" s="93">
        <v>132.66</v>
      </c>
      <c r="I3605" s="88">
        <f>VLOOKUP(D3605,'MHO-Analyse'!$C$2:$D$11,2,TRUE)</f>
        <v>254.6</v>
      </c>
      <c r="J3605" s="88">
        <f t="shared" si="56"/>
        <v>0.21216666666666664</v>
      </c>
    </row>
    <row r="3606" spans="1:10" x14ac:dyDescent="0.2">
      <c r="A3606" s="94">
        <v>9255222</v>
      </c>
      <c r="B3606" s="93" t="s">
        <v>3472</v>
      </c>
      <c r="C3606" s="144">
        <v>3</v>
      </c>
      <c r="D3606" s="93" t="s">
        <v>16</v>
      </c>
      <c r="E3606" s="93" t="s">
        <v>65</v>
      </c>
      <c r="F3606" s="93">
        <v>0.99</v>
      </c>
      <c r="G3606" s="93">
        <v>0.7</v>
      </c>
      <c r="H3606" s="93">
        <v>564.42999999999995</v>
      </c>
      <c r="I3606" s="88">
        <f>VLOOKUP(D3606,'MHO-Analyse'!$C$2:$D$11,2,TRUE)</f>
        <v>304</v>
      </c>
      <c r="J3606" s="88">
        <f t="shared" si="56"/>
        <v>0.25333333333333335</v>
      </c>
    </row>
    <row r="3607" spans="1:10" x14ac:dyDescent="0.2">
      <c r="A3607" s="94">
        <v>9808106</v>
      </c>
      <c r="B3607" s="93" t="s">
        <v>3473</v>
      </c>
      <c r="C3607" s="144">
        <v>3</v>
      </c>
      <c r="D3607" s="93" t="s">
        <v>79</v>
      </c>
      <c r="E3607" s="93" t="s">
        <v>65</v>
      </c>
      <c r="F3607" s="93">
        <v>5.0999999999999996</v>
      </c>
      <c r="G3607" s="93">
        <v>2.1</v>
      </c>
      <c r="H3607" s="93">
        <v>869.28</v>
      </c>
      <c r="I3607" s="88">
        <f>VLOOKUP(D3607,'MHO-Analyse'!$C$2:$D$11,2,TRUE)</f>
        <v>380</v>
      </c>
      <c r="J3607" s="88">
        <f t="shared" si="56"/>
        <v>0.31666666666666665</v>
      </c>
    </row>
    <row r="3608" spans="1:10" x14ac:dyDescent="0.2">
      <c r="A3608" s="94">
        <v>9815493</v>
      </c>
      <c r="B3608" s="93" t="s">
        <v>3474</v>
      </c>
      <c r="C3608" s="144">
        <v>3</v>
      </c>
      <c r="D3608" s="93" t="s">
        <v>16</v>
      </c>
      <c r="E3608" s="93" t="s">
        <v>32</v>
      </c>
      <c r="F3608" s="93">
        <v>58.03</v>
      </c>
      <c r="G3608" s="93">
        <v>29.72</v>
      </c>
      <c r="H3608" s="93">
        <v>8876.4500000000007</v>
      </c>
      <c r="I3608" s="88">
        <f>VLOOKUP(D3608,'MHO-Analyse'!$C$2:$D$11,2,TRUE)</f>
        <v>304</v>
      </c>
      <c r="J3608" s="88">
        <f t="shared" si="56"/>
        <v>0.25333333333333335</v>
      </c>
    </row>
    <row r="3609" spans="1:10" x14ac:dyDescent="0.2">
      <c r="A3609" s="94">
        <v>1207155</v>
      </c>
      <c r="B3609" s="93" t="s">
        <v>3475</v>
      </c>
      <c r="C3609" s="144">
        <v>2</v>
      </c>
      <c r="D3609" s="93" t="s">
        <v>79</v>
      </c>
      <c r="E3609" s="93" t="s">
        <v>65</v>
      </c>
      <c r="F3609" s="93">
        <v>0.24</v>
      </c>
      <c r="G3609" s="93">
        <v>0.18</v>
      </c>
      <c r="H3609" s="93">
        <v>14.61</v>
      </c>
      <c r="I3609" s="88">
        <f>VLOOKUP(D3609,'MHO-Analyse'!$C$2:$D$11,2,TRUE)</f>
        <v>380</v>
      </c>
      <c r="J3609" s="88">
        <f t="shared" si="56"/>
        <v>0.21111111111111111</v>
      </c>
    </row>
    <row r="3610" spans="1:10" x14ac:dyDescent="0.2">
      <c r="A3610" s="94">
        <v>1210599</v>
      </c>
      <c r="B3610" s="93" t="s">
        <v>3476</v>
      </c>
      <c r="C3610" s="144">
        <v>2</v>
      </c>
      <c r="D3610" s="93" t="s">
        <v>9</v>
      </c>
      <c r="E3610" s="93" t="s">
        <v>65</v>
      </c>
      <c r="F3610" s="93">
        <v>121.68</v>
      </c>
      <c r="G3610" s="93">
        <v>96</v>
      </c>
      <c r="H3610" s="93">
        <v>4088.49</v>
      </c>
      <c r="I3610" s="88">
        <f>VLOOKUP(D3610,'MHO-Analyse'!$C$2:$D$11,2,TRUE)</f>
        <v>380</v>
      </c>
      <c r="J3610" s="88">
        <f t="shared" si="56"/>
        <v>0.21111111111111111</v>
      </c>
    </row>
    <row r="3611" spans="1:10" x14ac:dyDescent="0.2">
      <c r="A3611" s="94">
        <v>1250579</v>
      </c>
      <c r="B3611" s="93" t="s">
        <v>2004</v>
      </c>
      <c r="C3611" s="144">
        <v>2</v>
      </c>
      <c r="D3611" s="93" t="s">
        <v>79</v>
      </c>
      <c r="E3611" s="93" t="s">
        <v>65</v>
      </c>
      <c r="F3611" s="93">
        <v>0.22</v>
      </c>
      <c r="G3611" s="93">
        <v>1.08</v>
      </c>
      <c r="H3611" s="93">
        <v>34.46</v>
      </c>
      <c r="I3611" s="88">
        <f>VLOOKUP(D3611,'MHO-Analyse'!$C$2:$D$11,2,TRUE)</f>
        <v>380</v>
      </c>
      <c r="J3611" s="88">
        <f t="shared" si="56"/>
        <v>0.21111111111111111</v>
      </c>
    </row>
    <row r="3612" spans="1:10" x14ac:dyDescent="0.2">
      <c r="A3612" s="94">
        <v>1253334</v>
      </c>
      <c r="B3612" s="93" t="s">
        <v>3477</v>
      </c>
      <c r="C3612" s="144">
        <v>2</v>
      </c>
      <c r="D3612" s="93" t="s">
        <v>79</v>
      </c>
      <c r="E3612" s="93" t="s">
        <v>65</v>
      </c>
      <c r="F3612" s="93">
        <v>21.26</v>
      </c>
      <c r="G3612" s="93">
        <v>34.200000000000003</v>
      </c>
      <c r="H3612" s="93">
        <v>647.01</v>
      </c>
      <c r="I3612" s="88">
        <f>VLOOKUP(D3612,'MHO-Analyse'!$C$2:$D$11,2,TRUE)</f>
        <v>380</v>
      </c>
      <c r="J3612" s="88">
        <f t="shared" si="56"/>
        <v>0.21111111111111111</v>
      </c>
    </row>
    <row r="3613" spans="1:10" x14ac:dyDescent="0.2">
      <c r="A3613" s="94">
        <v>1253884</v>
      </c>
      <c r="B3613" s="93" t="s">
        <v>3478</v>
      </c>
      <c r="C3613" s="144">
        <v>2</v>
      </c>
      <c r="D3613" s="93" t="s">
        <v>79</v>
      </c>
      <c r="E3613" s="93" t="s">
        <v>65</v>
      </c>
      <c r="F3613" s="93">
        <v>3.04</v>
      </c>
      <c r="G3613" s="93">
        <v>7.6</v>
      </c>
      <c r="H3613" s="93">
        <v>312.74</v>
      </c>
      <c r="I3613" s="88">
        <f>VLOOKUP(D3613,'MHO-Analyse'!$C$2:$D$11,2,TRUE)</f>
        <v>380</v>
      </c>
      <c r="J3613" s="88">
        <f t="shared" si="56"/>
        <v>0.21111111111111111</v>
      </c>
    </row>
    <row r="3614" spans="1:10" x14ac:dyDescent="0.2">
      <c r="A3614" s="94">
        <v>2034857</v>
      </c>
      <c r="B3614" s="93" t="s">
        <v>3479</v>
      </c>
      <c r="C3614" s="144">
        <v>2</v>
      </c>
      <c r="D3614" s="93" t="s">
        <v>16</v>
      </c>
      <c r="E3614" s="93" t="s">
        <v>65</v>
      </c>
      <c r="F3614" s="93">
        <v>32.4</v>
      </c>
      <c r="G3614" s="93">
        <v>2.17</v>
      </c>
      <c r="H3614" s="93">
        <v>0.01</v>
      </c>
      <c r="I3614" s="88">
        <f>VLOOKUP(D3614,'MHO-Analyse'!$C$2:$D$11,2,TRUE)</f>
        <v>304</v>
      </c>
      <c r="J3614" s="88">
        <f t="shared" si="56"/>
        <v>0.16888888888888889</v>
      </c>
    </row>
    <row r="3615" spans="1:10" x14ac:dyDescent="0.2">
      <c r="A3615" s="94">
        <v>2034919</v>
      </c>
      <c r="B3615" s="93" t="s">
        <v>3480</v>
      </c>
      <c r="C3615" s="144">
        <v>2</v>
      </c>
      <c r="D3615" s="93" t="s">
        <v>16</v>
      </c>
      <c r="E3615" s="93" t="s">
        <v>65</v>
      </c>
      <c r="F3615" s="93">
        <v>31.71</v>
      </c>
      <c r="G3615" s="93">
        <v>1.44</v>
      </c>
      <c r="H3615" s="93">
        <v>0.01</v>
      </c>
      <c r="I3615" s="88">
        <f>VLOOKUP(D3615,'MHO-Analyse'!$C$2:$D$11,2,TRUE)</f>
        <v>304</v>
      </c>
      <c r="J3615" s="88">
        <f t="shared" si="56"/>
        <v>0.16888888888888889</v>
      </c>
    </row>
    <row r="3616" spans="1:10" x14ac:dyDescent="0.2">
      <c r="A3616" s="94">
        <v>2034922</v>
      </c>
      <c r="B3616" s="93" t="s">
        <v>3481</v>
      </c>
      <c r="C3616" s="144">
        <v>2</v>
      </c>
      <c r="D3616" s="93" t="s">
        <v>16</v>
      </c>
      <c r="E3616" s="93" t="s">
        <v>65</v>
      </c>
      <c r="F3616" s="93">
        <v>60.84</v>
      </c>
      <c r="G3616" s="93">
        <v>38.25</v>
      </c>
      <c r="H3616" s="93">
        <v>0.01</v>
      </c>
      <c r="I3616" s="88">
        <f>VLOOKUP(D3616,'MHO-Analyse'!$C$2:$D$11,2,TRUE)</f>
        <v>304</v>
      </c>
      <c r="J3616" s="88">
        <f t="shared" si="56"/>
        <v>0.16888888888888889</v>
      </c>
    </row>
    <row r="3617" spans="1:10" x14ac:dyDescent="0.2">
      <c r="A3617" s="94">
        <v>2104139</v>
      </c>
      <c r="B3617" s="93" t="s">
        <v>3482</v>
      </c>
      <c r="C3617" s="144">
        <v>2</v>
      </c>
      <c r="D3617" s="93" t="s">
        <v>16</v>
      </c>
      <c r="E3617" s="93" t="s">
        <v>65</v>
      </c>
      <c r="F3617" s="93">
        <v>21.2</v>
      </c>
      <c r="G3617" s="93">
        <v>24</v>
      </c>
      <c r="H3617" s="93">
        <v>4326.21</v>
      </c>
      <c r="I3617" s="88">
        <f>VLOOKUP(D3617,'MHO-Analyse'!$C$2:$D$11,2,TRUE)</f>
        <v>304</v>
      </c>
      <c r="J3617" s="88">
        <f t="shared" si="56"/>
        <v>0.16888888888888889</v>
      </c>
    </row>
    <row r="3618" spans="1:10" x14ac:dyDescent="0.2">
      <c r="A3618" s="94">
        <v>2104153</v>
      </c>
      <c r="B3618" s="93" t="s">
        <v>3483</v>
      </c>
      <c r="C3618" s="144">
        <v>2</v>
      </c>
      <c r="D3618" s="93" t="s">
        <v>16</v>
      </c>
      <c r="E3618" s="93" t="s">
        <v>65</v>
      </c>
      <c r="F3618" s="93">
        <v>14</v>
      </c>
      <c r="G3618" s="93">
        <v>19</v>
      </c>
      <c r="H3618" s="93">
        <v>3893.46</v>
      </c>
      <c r="I3618" s="88">
        <f>VLOOKUP(D3618,'MHO-Analyse'!$C$2:$D$11,2,TRUE)</f>
        <v>304</v>
      </c>
      <c r="J3618" s="88">
        <f t="shared" si="56"/>
        <v>0.16888888888888889</v>
      </c>
    </row>
    <row r="3619" spans="1:10" x14ac:dyDescent="0.2">
      <c r="A3619" s="94">
        <v>2104197</v>
      </c>
      <c r="B3619" s="93" t="s">
        <v>2615</v>
      </c>
      <c r="C3619" s="144">
        <v>2</v>
      </c>
      <c r="D3619" s="93" t="s">
        <v>79</v>
      </c>
      <c r="E3619" s="93" t="s">
        <v>65</v>
      </c>
      <c r="F3619" s="93">
        <v>7.1</v>
      </c>
      <c r="G3619" s="93">
        <v>9.65</v>
      </c>
      <c r="H3619" s="93">
        <v>1992.49</v>
      </c>
      <c r="I3619" s="88">
        <f>VLOOKUP(D3619,'MHO-Analyse'!$C$2:$D$11,2,TRUE)</f>
        <v>380</v>
      </c>
      <c r="J3619" s="88">
        <f t="shared" si="56"/>
        <v>0.21111111111111111</v>
      </c>
    </row>
    <row r="3620" spans="1:10" x14ac:dyDescent="0.2">
      <c r="A3620" s="94">
        <v>2104229</v>
      </c>
      <c r="B3620" s="93" t="s">
        <v>3484</v>
      </c>
      <c r="C3620" s="144">
        <v>2</v>
      </c>
      <c r="D3620" s="93" t="s">
        <v>16</v>
      </c>
      <c r="E3620" s="93" t="s">
        <v>65</v>
      </c>
      <c r="F3620" s="93">
        <v>14.33</v>
      </c>
      <c r="G3620" s="93">
        <v>10.3</v>
      </c>
      <c r="H3620" s="93">
        <v>3442.4</v>
      </c>
      <c r="I3620" s="88">
        <f>VLOOKUP(D3620,'MHO-Analyse'!$C$2:$D$11,2,TRUE)</f>
        <v>304</v>
      </c>
      <c r="J3620" s="88">
        <f t="shared" si="56"/>
        <v>0.16888888888888889</v>
      </c>
    </row>
    <row r="3621" spans="1:10" x14ac:dyDescent="0.2">
      <c r="A3621" s="94">
        <v>2104482</v>
      </c>
      <c r="B3621" s="93" t="s">
        <v>3485</v>
      </c>
      <c r="C3621" s="144">
        <v>2</v>
      </c>
      <c r="D3621" s="93" t="s">
        <v>16</v>
      </c>
      <c r="E3621" s="93" t="s">
        <v>65</v>
      </c>
      <c r="F3621" s="93">
        <v>1.01</v>
      </c>
      <c r="G3621" s="93">
        <v>4.7</v>
      </c>
      <c r="H3621" s="93">
        <v>873.35</v>
      </c>
      <c r="I3621" s="88">
        <f>VLOOKUP(D3621,'MHO-Analyse'!$C$2:$D$11,2,TRUE)</f>
        <v>304</v>
      </c>
      <c r="J3621" s="88">
        <f t="shared" si="56"/>
        <v>0.16888888888888889</v>
      </c>
    </row>
    <row r="3622" spans="1:10" x14ac:dyDescent="0.2">
      <c r="A3622" s="94">
        <v>2104491</v>
      </c>
      <c r="B3622" s="93" t="s">
        <v>3486</v>
      </c>
      <c r="C3622" s="144">
        <v>2</v>
      </c>
      <c r="D3622" s="93" t="s">
        <v>16</v>
      </c>
      <c r="E3622" s="93" t="s">
        <v>65</v>
      </c>
      <c r="F3622" s="93">
        <v>3.54</v>
      </c>
      <c r="G3622" s="93">
        <v>9.6</v>
      </c>
      <c r="H3622" s="93">
        <v>1404.81</v>
      </c>
      <c r="I3622" s="88">
        <f>VLOOKUP(D3622,'MHO-Analyse'!$C$2:$D$11,2,TRUE)</f>
        <v>304</v>
      </c>
      <c r="J3622" s="88">
        <f t="shared" si="56"/>
        <v>0.16888888888888889</v>
      </c>
    </row>
    <row r="3623" spans="1:10" x14ac:dyDescent="0.2">
      <c r="A3623" s="94">
        <v>2457033</v>
      </c>
      <c r="B3623" s="93" t="s">
        <v>3487</v>
      </c>
      <c r="C3623" s="144">
        <v>2</v>
      </c>
      <c r="D3623" s="93" t="s">
        <v>16</v>
      </c>
      <c r="E3623" s="93" t="s">
        <v>65</v>
      </c>
      <c r="F3623" s="93">
        <v>2.8</v>
      </c>
      <c r="G3623" s="93">
        <v>1.01</v>
      </c>
      <c r="H3623" s="93">
        <v>119.75</v>
      </c>
      <c r="I3623" s="88">
        <f>VLOOKUP(D3623,'MHO-Analyse'!$C$2:$D$11,2,TRUE)</f>
        <v>304</v>
      </c>
      <c r="J3623" s="88">
        <f t="shared" si="56"/>
        <v>0.16888888888888889</v>
      </c>
    </row>
    <row r="3624" spans="1:10" x14ac:dyDescent="0.2">
      <c r="A3624" s="94">
        <v>2540041</v>
      </c>
      <c r="B3624" s="93" t="s">
        <v>3488</v>
      </c>
      <c r="C3624" s="144">
        <v>2</v>
      </c>
      <c r="D3624" s="93" t="s">
        <v>16</v>
      </c>
      <c r="E3624" s="93" t="s">
        <v>65</v>
      </c>
      <c r="F3624" s="93">
        <v>66.81</v>
      </c>
      <c r="G3624" s="93">
        <v>30</v>
      </c>
      <c r="H3624" s="93">
        <v>6080.42</v>
      </c>
      <c r="I3624" s="88">
        <f>VLOOKUP(D3624,'MHO-Analyse'!$C$2:$D$11,2,TRUE)</f>
        <v>304</v>
      </c>
      <c r="J3624" s="88">
        <f t="shared" si="56"/>
        <v>0.16888888888888889</v>
      </c>
    </row>
    <row r="3625" spans="1:10" x14ac:dyDescent="0.2">
      <c r="A3625" s="94">
        <v>3012328</v>
      </c>
      <c r="B3625" s="93" t="s">
        <v>3489</v>
      </c>
      <c r="C3625" s="144">
        <v>2</v>
      </c>
      <c r="D3625" s="93" t="s">
        <v>16</v>
      </c>
      <c r="E3625" s="93" t="s">
        <v>65</v>
      </c>
      <c r="F3625" s="93">
        <v>245</v>
      </c>
      <c r="G3625" s="93">
        <v>11</v>
      </c>
      <c r="H3625" s="93">
        <v>982.87</v>
      </c>
      <c r="I3625" s="88">
        <f>VLOOKUP(D3625,'MHO-Analyse'!$C$2:$D$11,2,TRUE)</f>
        <v>304</v>
      </c>
      <c r="J3625" s="88">
        <f t="shared" si="56"/>
        <v>0.16888888888888889</v>
      </c>
    </row>
    <row r="3626" spans="1:10" x14ac:dyDescent="0.2">
      <c r="A3626" s="94">
        <v>3014398</v>
      </c>
      <c r="B3626" s="93" t="s">
        <v>3490</v>
      </c>
      <c r="C3626" s="144">
        <v>2</v>
      </c>
      <c r="D3626" s="93" t="s">
        <v>16</v>
      </c>
      <c r="E3626" s="93" t="s">
        <v>65</v>
      </c>
      <c r="F3626" s="93">
        <v>14.66</v>
      </c>
      <c r="G3626" s="93">
        <v>0.65</v>
      </c>
      <c r="H3626" s="93">
        <v>105.51</v>
      </c>
      <c r="I3626" s="88">
        <f>VLOOKUP(D3626,'MHO-Analyse'!$C$2:$D$11,2,TRUE)</f>
        <v>304</v>
      </c>
      <c r="J3626" s="88">
        <f t="shared" si="56"/>
        <v>0.16888888888888889</v>
      </c>
    </row>
    <row r="3627" spans="1:10" x14ac:dyDescent="0.2">
      <c r="A3627" s="94">
        <v>3100638</v>
      </c>
      <c r="B3627" s="93" t="s">
        <v>3491</v>
      </c>
      <c r="C3627" s="144">
        <v>2</v>
      </c>
      <c r="D3627" s="93" t="s">
        <v>16</v>
      </c>
      <c r="E3627" s="93" t="s">
        <v>65</v>
      </c>
      <c r="F3627" s="93">
        <v>122</v>
      </c>
      <c r="G3627" s="93">
        <v>3.17</v>
      </c>
      <c r="H3627" s="93">
        <v>625.84</v>
      </c>
      <c r="I3627" s="88">
        <f>VLOOKUP(D3627,'MHO-Analyse'!$C$2:$D$11,2,TRUE)</f>
        <v>304</v>
      </c>
      <c r="J3627" s="88">
        <f t="shared" si="56"/>
        <v>0.16888888888888889</v>
      </c>
    </row>
    <row r="3628" spans="1:10" x14ac:dyDescent="0.2">
      <c r="A3628" s="94">
        <v>3105884</v>
      </c>
      <c r="B3628" s="93" t="s">
        <v>3492</v>
      </c>
      <c r="C3628" s="144">
        <v>2</v>
      </c>
      <c r="D3628" s="93" t="s">
        <v>16</v>
      </c>
      <c r="E3628" s="93" t="s">
        <v>65</v>
      </c>
      <c r="F3628" s="93">
        <v>42.62</v>
      </c>
      <c r="G3628" s="93">
        <v>4.9000000000000004</v>
      </c>
      <c r="H3628" s="93">
        <v>1383.93</v>
      </c>
      <c r="I3628" s="88">
        <f>VLOOKUP(D3628,'MHO-Analyse'!$C$2:$D$11,2,TRUE)</f>
        <v>304</v>
      </c>
      <c r="J3628" s="88">
        <f t="shared" si="56"/>
        <v>0.16888888888888889</v>
      </c>
    </row>
    <row r="3629" spans="1:10" x14ac:dyDescent="0.2">
      <c r="A3629" s="94">
        <v>3267626</v>
      </c>
      <c r="B3629" s="93" t="s">
        <v>3493</v>
      </c>
      <c r="C3629" s="144">
        <v>2</v>
      </c>
      <c r="D3629" s="93" t="s">
        <v>16</v>
      </c>
      <c r="E3629" s="93" t="s">
        <v>65</v>
      </c>
      <c r="F3629" s="93">
        <v>0.05</v>
      </c>
      <c r="G3629" s="93">
        <v>0.01</v>
      </c>
      <c r="H3629" s="93">
        <v>43.23</v>
      </c>
      <c r="I3629" s="88">
        <f>VLOOKUP(D3629,'MHO-Analyse'!$C$2:$D$11,2,TRUE)</f>
        <v>304</v>
      </c>
      <c r="J3629" s="88">
        <f t="shared" si="56"/>
        <v>0.16888888888888889</v>
      </c>
    </row>
    <row r="3630" spans="1:10" x14ac:dyDescent="0.2">
      <c r="A3630" s="94">
        <v>3401878</v>
      </c>
      <c r="B3630" s="93" t="s">
        <v>3494</v>
      </c>
      <c r="C3630" s="144">
        <v>2</v>
      </c>
      <c r="D3630" s="93" t="s">
        <v>20</v>
      </c>
      <c r="E3630" s="93" t="s">
        <v>65</v>
      </c>
      <c r="F3630" s="93">
        <v>40</v>
      </c>
      <c r="G3630" s="93">
        <v>0.36</v>
      </c>
      <c r="H3630" s="93">
        <v>2478.89</v>
      </c>
      <c r="I3630" s="88">
        <f>VLOOKUP(D3630,'MHO-Analyse'!$C$2:$D$11,2,TRUE)</f>
        <v>190</v>
      </c>
      <c r="J3630" s="88">
        <f t="shared" si="56"/>
        <v>0.10555555555555556</v>
      </c>
    </row>
    <row r="3631" spans="1:10" x14ac:dyDescent="0.2">
      <c r="A3631" s="94">
        <v>3403532</v>
      </c>
      <c r="B3631" s="93" t="s">
        <v>3495</v>
      </c>
      <c r="C3631" s="144">
        <v>2</v>
      </c>
      <c r="D3631" s="93" t="s">
        <v>20</v>
      </c>
      <c r="E3631" s="93" t="s">
        <v>65</v>
      </c>
      <c r="F3631" s="93">
        <v>8.4</v>
      </c>
      <c r="G3631" s="93">
        <v>0.7</v>
      </c>
      <c r="H3631" s="93">
        <v>194.85</v>
      </c>
      <c r="I3631" s="88">
        <f>VLOOKUP(D3631,'MHO-Analyse'!$C$2:$D$11,2,TRUE)</f>
        <v>190</v>
      </c>
      <c r="J3631" s="88">
        <f t="shared" si="56"/>
        <v>0.10555555555555556</v>
      </c>
    </row>
    <row r="3632" spans="1:10" x14ac:dyDescent="0.2">
      <c r="A3632" s="94">
        <v>3419824</v>
      </c>
      <c r="B3632" s="93" t="s">
        <v>2730</v>
      </c>
      <c r="C3632" s="144">
        <v>2</v>
      </c>
      <c r="D3632" s="93" t="s">
        <v>16</v>
      </c>
      <c r="E3632" s="93" t="s">
        <v>65</v>
      </c>
      <c r="F3632" s="93">
        <v>10.119999999999999</v>
      </c>
      <c r="G3632" s="93">
        <v>9.1</v>
      </c>
      <c r="H3632" s="93">
        <v>0</v>
      </c>
      <c r="I3632" s="88">
        <f>VLOOKUP(D3632,'MHO-Analyse'!$C$2:$D$11,2,TRUE)</f>
        <v>304</v>
      </c>
      <c r="J3632" s="88">
        <f t="shared" si="56"/>
        <v>0.16888888888888889</v>
      </c>
    </row>
    <row r="3633" spans="1:10" x14ac:dyDescent="0.2">
      <c r="A3633" s="94">
        <v>4024083</v>
      </c>
      <c r="B3633" s="93" t="s">
        <v>3496</v>
      </c>
      <c r="C3633" s="144">
        <v>2</v>
      </c>
      <c r="D3633" s="93" t="s">
        <v>16</v>
      </c>
      <c r="E3633" s="93" t="s">
        <v>65</v>
      </c>
      <c r="F3633" s="93">
        <v>10.6</v>
      </c>
      <c r="G3633" s="93">
        <v>4.95</v>
      </c>
      <c r="H3633" s="93">
        <v>2483.29</v>
      </c>
      <c r="I3633" s="88">
        <f>VLOOKUP(D3633,'MHO-Analyse'!$C$2:$D$11,2,TRUE)</f>
        <v>304</v>
      </c>
      <c r="J3633" s="88">
        <f t="shared" si="56"/>
        <v>0.16888888888888889</v>
      </c>
    </row>
    <row r="3634" spans="1:10" x14ac:dyDescent="0.2">
      <c r="A3634" s="94">
        <v>5121122</v>
      </c>
      <c r="B3634" s="93" t="s">
        <v>3497</v>
      </c>
      <c r="C3634" s="144">
        <v>2</v>
      </c>
      <c r="D3634" s="93" t="s">
        <v>20</v>
      </c>
      <c r="E3634" s="93" t="s">
        <v>65</v>
      </c>
      <c r="F3634" s="93">
        <v>0.23</v>
      </c>
      <c r="G3634" s="93">
        <v>0</v>
      </c>
      <c r="H3634" s="93">
        <v>23.04</v>
      </c>
      <c r="I3634" s="88">
        <f>VLOOKUP(D3634,'MHO-Analyse'!$C$2:$D$11,2,TRUE)</f>
        <v>190</v>
      </c>
      <c r="J3634" s="88">
        <f t="shared" si="56"/>
        <v>0.10555555555555556</v>
      </c>
    </row>
    <row r="3635" spans="1:10" x14ac:dyDescent="0.2">
      <c r="A3635" s="94">
        <v>5513303</v>
      </c>
      <c r="B3635" s="93" t="s">
        <v>3498</v>
      </c>
      <c r="C3635" s="144">
        <v>2</v>
      </c>
      <c r="D3635" s="93" t="s">
        <v>16</v>
      </c>
      <c r="E3635" s="93" t="s">
        <v>65</v>
      </c>
      <c r="F3635" s="93">
        <v>15</v>
      </c>
      <c r="G3635" s="93">
        <v>35</v>
      </c>
      <c r="H3635" s="93">
        <v>2216.9699999999998</v>
      </c>
      <c r="I3635" s="88">
        <f>VLOOKUP(D3635,'MHO-Analyse'!$C$2:$D$11,2,TRUE)</f>
        <v>304</v>
      </c>
      <c r="J3635" s="88">
        <f t="shared" si="56"/>
        <v>0.16888888888888889</v>
      </c>
    </row>
    <row r="3636" spans="1:10" x14ac:dyDescent="0.2">
      <c r="A3636" s="94">
        <v>5513321</v>
      </c>
      <c r="B3636" s="93" t="s">
        <v>3499</v>
      </c>
      <c r="C3636" s="144">
        <v>2</v>
      </c>
      <c r="D3636" s="93" t="s">
        <v>16</v>
      </c>
      <c r="E3636" s="93" t="s">
        <v>65</v>
      </c>
      <c r="F3636" s="93">
        <v>7.64</v>
      </c>
      <c r="G3636" s="93">
        <v>27</v>
      </c>
      <c r="H3636" s="93">
        <v>3262.7</v>
      </c>
      <c r="I3636" s="88">
        <f>VLOOKUP(D3636,'MHO-Analyse'!$C$2:$D$11,2,TRUE)</f>
        <v>304</v>
      </c>
      <c r="J3636" s="88">
        <f t="shared" si="56"/>
        <v>0.16888888888888889</v>
      </c>
    </row>
    <row r="3637" spans="1:10" x14ac:dyDescent="0.2">
      <c r="A3637" s="94">
        <v>5513322</v>
      </c>
      <c r="B3637" s="93" t="s">
        <v>3500</v>
      </c>
      <c r="C3637" s="144">
        <v>2</v>
      </c>
      <c r="D3637" s="93" t="s">
        <v>16</v>
      </c>
      <c r="E3637" s="93" t="s">
        <v>65</v>
      </c>
      <c r="F3637" s="93">
        <v>10.45</v>
      </c>
      <c r="G3637" s="93">
        <v>38</v>
      </c>
      <c r="H3637" s="93">
        <v>4350.2700000000004</v>
      </c>
      <c r="I3637" s="88">
        <f>VLOOKUP(D3637,'MHO-Analyse'!$C$2:$D$11,2,TRUE)</f>
        <v>304</v>
      </c>
      <c r="J3637" s="88">
        <f t="shared" si="56"/>
        <v>0.16888888888888889</v>
      </c>
    </row>
    <row r="3638" spans="1:10" x14ac:dyDescent="0.2">
      <c r="A3638" s="94">
        <v>5513323</v>
      </c>
      <c r="B3638" s="93" t="s">
        <v>3501</v>
      </c>
      <c r="C3638" s="144">
        <v>2</v>
      </c>
      <c r="D3638" s="93" t="s">
        <v>16</v>
      </c>
      <c r="E3638" s="93" t="s">
        <v>65</v>
      </c>
      <c r="F3638" s="93">
        <v>15</v>
      </c>
      <c r="G3638" s="93">
        <v>49</v>
      </c>
      <c r="H3638" s="93">
        <v>5301.89</v>
      </c>
      <c r="I3638" s="88">
        <f>VLOOKUP(D3638,'MHO-Analyse'!$C$2:$D$11,2,TRUE)</f>
        <v>304</v>
      </c>
      <c r="J3638" s="88">
        <f t="shared" si="56"/>
        <v>0.16888888888888889</v>
      </c>
    </row>
    <row r="3639" spans="1:10" x14ac:dyDescent="0.2">
      <c r="A3639" s="94">
        <v>5527552</v>
      </c>
      <c r="B3639" s="93" t="s">
        <v>3502</v>
      </c>
      <c r="C3639" s="144">
        <v>2</v>
      </c>
      <c r="D3639" s="93" t="s">
        <v>79</v>
      </c>
      <c r="E3639" s="93" t="s">
        <v>65</v>
      </c>
      <c r="F3639" s="93">
        <v>0.6</v>
      </c>
      <c r="G3639" s="93">
        <v>2.5</v>
      </c>
      <c r="H3639" s="93">
        <v>285.86</v>
      </c>
      <c r="I3639" s="88">
        <f>VLOOKUP(D3639,'MHO-Analyse'!$C$2:$D$11,2,TRUE)</f>
        <v>380</v>
      </c>
      <c r="J3639" s="88">
        <f t="shared" si="56"/>
        <v>0.21111111111111111</v>
      </c>
    </row>
    <row r="3640" spans="1:10" x14ac:dyDescent="0.2">
      <c r="A3640" s="94">
        <v>5527554</v>
      </c>
      <c r="B3640" s="93" t="s">
        <v>2811</v>
      </c>
      <c r="C3640" s="144">
        <v>2</v>
      </c>
      <c r="D3640" s="93" t="s">
        <v>79</v>
      </c>
      <c r="E3640" s="93" t="s">
        <v>65</v>
      </c>
      <c r="F3640" s="93">
        <v>0.93</v>
      </c>
      <c r="G3640" s="93">
        <v>3.6</v>
      </c>
      <c r="H3640" s="93">
        <v>432.43</v>
      </c>
      <c r="I3640" s="88">
        <f>VLOOKUP(D3640,'MHO-Analyse'!$C$2:$D$11,2,TRUE)</f>
        <v>380</v>
      </c>
      <c r="J3640" s="88">
        <f t="shared" si="56"/>
        <v>0.21111111111111111</v>
      </c>
    </row>
    <row r="3641" spans="1:10" x14ac:dyDescent="0.2">
      <c r="A3641" s="94">
        <v>5527573</v>
      </c>
      <c r="B3641" s="93" t="s">
        <v>2570</v>
      </c>
      <c r="C3641" s="144">
        <v>2</v>
      </c>
      <c r="D3641" s="93" t="s">
        <v>79</v>
      </c>
      <c r="E3641" s="93" t="s">
        <v>65</v>
      </c>
      <c r="F3641" s="93">
        <v>2.5</v>
      </c>
      <c r="G3641" s="93">
        <v>5</v>
      </c>
      <c r="H3641" s="93">
        <v>566.03</v>
      </c>
      <c r="I3641" s="88">
        <f>VLOOKUP(D3641,'MHO-Analyse'!$C$2:$D$11,2,TRUE)</f>
        <v>380</v>
      </c>
      <c r="J3641" s="88">
        <f t="shared" si="56"/>
        <v>0.21111111111111111</v>
      </c>
    </row>
    <row r="3642" spans="1:10" x14ac:dyDescent="0.2">
      <c r="A3642" s="94">
        <v>5527574</v>
      </c>
      <c r="B3642" s="93" t="s">
        <v>3122</v>
      </c>
      <c r="C3642" s="144">
        <v>2</v>
      </c>
      <c r="D3642" s="93" t="s">
        <v>79</v>
      </c>
      <c r="E3642" s="93" t="s">
        <v>65</v>
      </c>
      <c r="F3642" s="93">
        <v>1.63</v>
      </c>
      <c r="G3642" s="93">
        <v>7.2</v>
      </c>
      <c r="H3642" s="93">
        <v>681.33</v>
      </c>
      <c r="I3642" s="88">
        <f>VLOOKUP(D3642,'MHO-Analyse'!$C$2:$D$11,2,TRUE)</f>
        <v>380</v>
      </c>
      <c r="J3642" s="88">
        <f t="shared" si="56"/>
        <v>0.21111111111111111</v>
      </c>
    </row>
    <row r="3643" spans="1:10" x14ac:dyDescent="0.2">
      <c r="A3643" s="94">
        <v>5527579</v>
      </c>
      <c r="B3643" s="93" t="s">
        <v>3123</v>
      </c>
      <c r="C3643" s="144">
        <v>2</v>
      </c>
      <c r="D3643" s="93" t="s">
        <v>16</v>
      </c>
      <c r="E3643" s="93" t="s">
        <v>65</v>
      </c>
      <c r="F3643" s="93">
        <v>16.8</v>
      </c>
      <c r="G3643" s="93">
        <v>32.700000000000003</v>
      </c>
      <c r="H3643" s="93">
        <v>4750.1000000000004</v>
      </c>
      <c r="I3643" s="88">
        <f>VLOOKUP(D3643,'MHO-Analyse'!$C$2:$D$11,2,TRUE)</f>
        <v>304</v>
      </c>
      <c r="J3643" s="88">
        <f t="shared" si="56"/>
        <v>0.16888888888888889</v>
      </c>
    </row>
    <row r="3644" spans="1:10" x14ac:dyDescent="0.2">
      <c r="A3644" s="94">
        <v>5527854</v>
      </c>
      <c r="B3644" s="93" t="s">
        <v>3417</v>
      </c>
      <c r="C3644" s="144">
        <v>2</v>
      </c>
      <c r="D3644" s="93" t="s">
        <v>79</v>
      </c>
      <c r="E3644" s="93" t="s">
        <v>65</v>
      </c>
      <c r="F3644" s="93">
        <v>1.1599999999999999</v>
      </c>
      <c r="G3644" s="93">
        <v>7.4</v>
      </c>
      <c r="H3644" s="93">
        <v>1008.54</v>
      </c>
      <c r="I3644" s="88">
        <f>VLOOKUP(D3644,'MHO-Analyse'!$C$2:$D$11,2,TRUE)</f>
        <v>380</v>
      </c>
      <c r="J3644" s="88">
        <f t="shared" si="56"/>
        <v>0.21111111111111111</v>
      </c>
    </row>
    <row r="3645" spans="1:10" x14ac:dyDescent="0.2">
      <c r="A3645" s="94">
        <v>5527978</v>
      </c>
      <c r="B3645" s="93" t="s">
        <v>3337</v>
      </c>
      <c r="C3645" s="144">
        <v>2</v>
      </c>
      <c r="D3645" s="93" t="s">
        <v>16</v>
      </c>
      <c r="E3645" s="93" t="s">
        <v>59</v>
      </c>
      <c r="F3645" s="93">
        <v>12.2</v>
      </c>
      <c r="G3645" s="93">
        <v>20</v>
      </c>
      <c r="H3645" s="93">
        <v>2116.59</v>
      </c>
      <c r="I3645" s="88">
        <f>VLOOKUP(D3645,'MHO-Analyse'!$C$2:$D$11,2,TRUE)</f>
        <v>304</v>
      </c>
      <c r="J3645" s="88">
        <f t="shared" si="56"/>
        <v>0.16888888888888889</v>
      </c>
    </row>
    <row r="3646" spans="1:10" x14ac:dyDescent="0.2">
      <c r="A3646" s="94">
        <v>5528031</v>
      </c>
      <c r="B3646" s="93" t="s">
        <v>3503</v>
      </c>
      <c r="C3646" s="144">
        <v>2</v>
      </c>
      <c r="D3646" s="93" t="s">
        <v>16</v>
      </c>
      <c r="E3646" s="93" t="s">
        <v>65</v>
      </c>
      <c r="F3646" s="93">
        <v>14.2</v>
      </c>
      <c r="G3646" s="93">
        <v>11.2</v>
      </c>
      <c r="H3646" s="93">
        <v>1234.6500000000001</v>
      </c>
      <c r="I3646" s="88">
        <f>VLOOKUP(D3646,'MHO-Analyse'!$C$2:$D$11,2,TRUE)</f>
        <v>304</v>
      </c>
      <c r="J3646" s="88">
        <f t="shared" si="56"/>
        <v>0.16888888888888889</v>
      </c>
    </row>
    <row r="3647" spans="1:10" x14ac:dyDescent="0.2">
      <c r="A3647" s="94">
        <v>5528039</v>
      </c>
      <c r="B3647" s="93" t="s">
        <v>3504</v>
      </c>
      <c r="C3647" s="144">
        <v>2</v>
      </c>
      <c r="D3647" s="93" t="s">
        <v>16</v>
      </c>
      <c r="E3647" s="93" t="s">
        <v>59</v>
      </c>
      <c r="F3647" s="93">
        <v>5.8</v>
      </c>
      <c r="G3647" s="93">
        <v>16</v>
      </c>
      <c r="H3647" s="93">
        <v>1558.98</v>
      </c>
      <c r="I3647" s="88">
        <f>VLOOKUP(D3647,'MHO-Analyse'!$C$2:$D$11,2,TRUE)</f>
        <v>304</v>
      </c>
      <c r="J3647" s="88">
        <f t="shared" si="56"/>
        <v>0.16888888888888889</v>
      </c>
    </row>
    <row r="3648" spans="1:10" x14ac:dyDescent="0.2">
      <c r="A3648" s="94">
        <v>5528041</v>
      </c>
      <c r="B3648" s="93" t="s">
        <v>3505</v>
      </c>
      <c r="C3648" s="144">
        <v>2</v>
      </c>
      <c r="D3648" s="93" t="s">
        <v>16</v>
      </c>
      <c r="E3648" s="93" t="s">
        <v>59</v>
      </c>
      <c r="F3648" s="93">
        <v>8.6999999999999993</v>
      </c>
      <c r="G3648" s="93">
        <v>25</v>
      </c>
      <c r="H3648" s="93">
        <v>2369.2600000000002</v>
      </c>
      <c r="I3648" s="88">
        <f>VLOOKUP(D3648,'MHO-Analyse'!$C$2:$D$11,2,TRUE)</f>
        <v>304</v>
      </c>
      <c r="J3648" s="88">
        <f t="shared" si="56"/>
        <v>0.16888888888888889</v>
      </c>
    </row>
    <row r="3649" spans="1:10" x14ac:dyDescent="0.2">
      <c r="A3649" s="94">
        <v>5528728</v>
      </c>
      <c r="B3649" s="93" t="s">
        <v>3339</v>
      </c>
      <c r="C3649" s="144">
        <v>2</v>
      </c>
      <c r="D3649" s="93" t="s">
        <v>79</v>
      </c>
      <c r="E3649" s="93" t="s">
        <v>65</v>
      </c>
      <c r="F3649" s="93">
        <v>1.75</v>
      </c>
      <c r="G3649" s="93">
        <v>4.4000000000000004</v>
      </c>
      <c r="H3649" s="93">
        <v>350.15</v>
      </c>
      <c r="I3649" s="88">
        <f>VLOOKUP(D3649,'MHO-Analyse'!$C$2:$D$11,2,TRUE)</f>
        <v>380</v>
      </c>
      <c r="J3649" s="88">
        <f t="shared" si="56"/>
        <v>0.21111111111111111</v>
      </c>
    </row>
    <row r="3650" spans="1:10" x14ac:dyDescent="0.2">
      <c r="A3650" s="94">
        <v>5528731</v>
      </c>
      <c r="B3650" s="93" t="s">
        <v>3189</v>
      </c>
      <c r="C3650" s="144">
        <v>2</v>
      </c>
      <c r="D3650" s="93" t="s">
        <v>79</v>
      </c>
      <c r="E3650" s="93" t="s">
        <v>65</v>
      </c>
      <c r="F3650" s="93">
        <v>2.97</v>
      </c>
      <c r="G3650" s="93">
        <v>7.4</v>
      </c>
      <c r="H3650" s="93">
        <v>560.42999999999995</v>
      </c>
      <c r="I3650" s="88">
        <f>VLOOKUP(D3650,'MHO-Analyse'!$C$2:$D$11,2,TRUE)</f>
        <v>380</v>
      </c>
      <c r="J3650" s="88">
        <f t="shared" ref="J3650:J3713" si="57">(C3650*I3650)/3600</f>
        <v>0.21111111111111111</v>
      </c>
    </row>
    <row r="3651" spans="1:10" x14ac:dyDescent="0.2">
      <c r="A3651" s="94">
        <v>5528803</v>
      </c>
      <c r="B3651" s="93" t="s">
        <v>3421</v>
      </c>
      <c r="C3651" s="144">
        <v>2</v>
      </c>
      <c r="D3651" s="93" t="s">
        <v>79</v>
      </c>
      <c r="E3651" s="93" t="s">
        <v>65</v>
      </c>
      <c r="F3651" s="93">
        <v>4.05</v>
      </c>
      <c r="G3651" s="93">
        <v>10.1</v>
      </c>
      <c r="H3651" s="93">
        <v>884.72</v>
      </c>
      <c r="I3651" s="88">
        <f>VLOOKUP(D3651,'MHO-Analyse'!$C$2:$D$11,2,TRUE)</f>
        <v>380</v>
      </c>
      <c r="J3651" s="88">
        <f t="shared" si="57"/>
        <v>0.21111111111111111</v>
      </c>
    </row>
    <row r="3652" spans="1:10" x14ac:dyDescent="0.2">
      <c r="A3652" s="94">
        <v>5528869</v>
      </c>
      <c r="B3652" s="93" t="s">
        <v>3420</v>
      </c>
      <c r="C3652" s="144">
        <v>2</v>
      </c>
      <c r="D3652" s="93" t="s">
        <v>79</v>
      </c>
      <c r="E3652" s="93" t="s">
        <v>65</v>
      </c>
      <c r="F3652" s="93">
        <v>1.91</v>
      </c>
      <c r="G3652" s="93">
        <v>5.5</v>
      </c>
      <c r="H3652" s="93">
        <v>574.65</v>
      </c>
      <c r="I3652" s="88">
        <f>VLOOKUP(D3652,'MHO-Analyse'!$C$2:$D$11,2,TRUE)</f>
        <v>380</v>
      </c>
      <c r="J3652" s="88">
        <f t="shared" si="57"/>
        <v>0.21111111111111111</v>
      </c>
    </row>
    <row r="3653" spans="1:10" x14ac:dyDescent="0.2">
      <c r="A3653" s="94">
        <v>5528872</v>
      </c>
      <c r="B3653" s="93" t="s">
        <v>3421</v>
      </c>
      <c r="C3653" s="144">
        <v>2</v>
      </c>
      <c r="D3653" s="93" t="s">
        <v>79</v>
      </c>
      <c r="E3653" s="93" t="s">
        <v>65</v>
      </c>
      <c r="F3653" s="93">
        <v>4.05</v>
      </c>
      <c r="G3653" s="93">
        <v>10.1</v>
      </c>
      <c r="H3653" s="93">
        <v>884.31</v>
      </c>
      <c r="I3653" s="88">
        <f>VLOOKUP(D3653,'MHO-Analyse'!$C$2:$D$11,2,TRUE)</f>
        <v>380</v>
      </c>
      <c r="J3653" s="88">
        <f t="shared" si="57"/>
        <v>0.21111111111111111</v>
      </c>
    </row>
    <row r="3654" spans="1:10" x14ac:dyDescent="0.2">
      <c r="A3654" s="94">
        <v>5567529</v>
      </c>
      <c r="B3654" s="93" t="s">
        <v>3506</v>
      </c>
      <c r="C3654" s="144">
        <v>2</v>
      </c>
      <c r="D3654" s="93" t="s">
        <v>79</v>
      </c>
      <c r="E3654" s="93" t="s">
        <v>65</v>
      </c>
      <c r="F3654" s="93">
        <v>18.78</v>
      </c>
      <c r="G3654" s="93">
        <v>18</v>
      </c>
      <c r="H3654" s="93">
        <v>764.92</v>
      </c>
      <c r="I3654" s="88">
        <f>VLOOKUP(D3654,'MHO-Analyse'!$C$2:$D$11,2,TRUE)</f>
        <v>380</v>
      </c>
      <c r="J3654" s="88">
        <f t="shared" si="57"/>
        <v>0.21111111111111111</v>
      </c>
    </row>
    <row r="3655" spans="1:10" x14ac:dyDescent="0.2">
      <c r="A3655" s="94">
        <v>5567536</v>
      </c>
      <c r="B3655" s="93" t="s">
        <v>3507</v>
      </c>
      <c r="C3655" s="144">
        <v>2</v>
      </c>
      <c r="D3655" s="93" t="s">
        <v>16</v>
      </c>
      <c r="E3655" s="93" t="s">
        <v>65</v>
      </c>
      <c r="F3655" s="93">
        <v>18.78</v>
      </c>
      <c r="G3655" s="93">
        <v>35</v>
      </c>
      <c r="H3655" s="93">
        <v>1346.78</v>
      </c>
      <c r="I3655" s="88">
        <f>VLOOKUP(D3655,'MHO-Analyse'!$C$2:$D$11,2,TRUE)</f>
        <v>304</v>
      </c>
      <c r="J3655" s="88">
        <f t="shared" si="57"/>
        <v>0.16888888888888889</v>
      </c>
    </row>
    <row r="3656" spans="1:10" x14ac:dyDescent="0.2">
      <c r="A3656" s="94">
        <v>5600241</v>
      </c>
      <c r="B3656" s="93" t="s">
        <v>3508</v>
      </c>
      <c r="C3656" s="144">
        <v>2</v>
      </c>
      <c r="D3656" s="93" t="s">
        <v>16</v>
      </c>
      <c r="E3656" s="93" t="s">
        <v>59</v>
      </c>
      <c r="F3656" s="93">
        <v>32</v>
      </c>
      <c r="G3656" s="93">
        <v>47</v>
      </c>
      <c r="H3656" s="93">
        <v>5990.93</v>
      </c>
      <c r="I3656" s="88">
        <f>VLOOKUP(D3656,'MHO-Analyse'!$C$2:$D$11,2,TRUE)</f>
        <v>304</v>
      </c>
      <c r="J3656" s="88">
        <f t="shared" si="57"/>
        <v>0.16888888888888889</v>
      </c>
    </row>
    <row r="3657" spans="1:10" x14ac:dyDescent="0.2">
      <c r="A3657" s="94">
        <v>5600281</v>
      </c>
      <c r="B3657" s="93" t="s">
        <v>3509</v>
      </c>
      <c r="C3657" s="144">
        <v>2</v>
      </c>
      <c r="D3657" s="93" t="s">
        <v>79</v>
      </c>
      <c r="E3657" s="93" t="s">
        <v>65</v>
      </c>
      <c r="F3657" s="93">
        <v>0.84</v>
      </c>
      <c r="G3657" s="93">
        <v>0.83</v>
      </c>
      <c r="H3657" s="93">
        <v>223.61</v>
      </c>
      <c r="I3657" s="88">
        <f>VLOOKUP(D3657,'MHO-Analyse'!$C$2:$D$11,2,TRUE)</f>
        <v>380</v>
      </c>
      <c r="J3657" s="88">
        <f t="shared" si="57"/>
        <v>0.21111111111111111</v>
      </c>
    </row>
    <row r="3658" spans="1:10" x14ac:dyDescent="0.2">
      <c r="A3658" s="94">
        <v>5600285</v>
      </c>
      <c r="B3658" s="93" t="s">
        <v>3510</v>
      </c>
      <c r="C3658" s="144">
        <v>2</v>
      </c>
      <c r="D3658" s="93" t="s">
        <v>79</v>
      </c>
      <c r="E3658" s="93" t="s">
        <v>65</v>
      </c>
      <c r="F3658" s="93">
        <v>3.2</v>
      </c>
      <c r="G3658" s="93">
        <v>3.1</v>
      </c>
      <c r="H3658" s="93">
        <v>702.5</v>
      </c>
      <c r="I3658" s="88">
        <f>VLOOKUP(D3658,'MHO-Analyse'!$C$2:$D$11,2,TRUE)</f>
        <v>380</v>
      </c>
      <c r="J3658" s="88">
        <f t="shared" si="57"/>
        <v>0.21111111111111111</v>
      </c>
    </row>
    <row r="3659" spans="1:10" x14ac:dyDescent="0.2">
      <c r="A3659" s="94">
        <v>5600376</v>
      </c>
      <c r="B3659" s="93" t="s">
        <v>3511</v>
      </c>
      <c r="C3659" s="144">
        <v>2</v>
      </c>
      <c r="D3659" s="93" t="s">
        <v>79</v>
      </c>
      <c r="E3659" s="93" t="s">
        <v>65</v>
      </c>
      <c r="F3659" s="93">
        <v>2.38</v>
      </c>
      <c r="G3659" s="93">
        <v>7.8</v>
      </c>
      <c r="H3659" s="93">
        <v>2447.13</v>
      </c>
      <c r="I3659" s="88">
        <f>VLOOKUP(D3659,'MHO-Analyse'!$C$2:$D$11,2,TRUE)</f>
        <v>380</v>
      </c>
      <c r="J3659" s="88">
        <f t="shared" si="57"/>
        <v>0.21111111111111111</v>
      </c>
    </row>
    <row r="3660" spans="1:10" x14ac:dyDescent="0.2">
      <c r="A3660" s="94">
        <v>5600383</v>
      </c>
      <c r="B3660" s="93" t="s">
        <v>3512</v>
      </c>
      <c r="C3660" s="144">
        <v>2</v>
      </c>
      <c r="D3660" s="93" t="s">
        <v>16</v>
      </c>
      <c r="E3660" s="93" t="s">
        <v>59</v>
      </c>
      <c r="F3660" s="93">
        <v>16.940000000000001</v>
      </c>
      <c r="G3660" s="93">
        <v>60.3</v>
      </c>
      <c r="H3660" s="93">
        <v>18563.93</v>
      </c>
      <c r="I3660" s="88">
        <f>VLOOKUP(D3660,'MHO-Analyse'!$C$2:$D$11,2,TRUE)</f>
        <v>304</v>
      </c>
      <c r="J3660" s="88">
        <f t="shared" si="57"/>
        <v>0.16888888888888889</v>
      </c>
    </row>
    <row r="3661" spans="1:10" x14ac:dyDescent="0.2">
      <c r="A3661" s="94">
        <v>5600389</v>
      </c>
      <c r="B3661" s="93" t="s">
        <v>3513</v>
      </c>
      <c r="C3661" s="144">
        <v>2</v>
      </c>
      <c r="D3661" s="93" t="s">
        <v>16</v>
      </c>
      <c r="E3661" s="93" t="s">
        <v>32</v>
      </c>
      <c r="F3661" s="93">
        <v>12.4</v>
      </c>
      <c r="G3661" s="93">
        <v>42</v>
      </c>
      <c r="H3661" s="93">
        <v>13643.87</v>
      </c>
      <c r="I3661" s="88">
        <f>VLOOKUP(D3661,'MHO-Analyse'!$C$2:$D$11,2,TRUE)</f>
        <v>304</v>
      </c>
      <c r="J3661" s="88">
        <f t="shared" si="57"/>
        <v>0.16888888888888889</v>
      </c>
    </row>
    <row r="3662" spans="1:10" x14ac:dyDescent="0.2">
      <c r="A3662" s="94">
        <v>5600927</v>
      </c>
      <c r="B3662" s="93" t="s">
        <v>3428</v>
      </c>
      <c r="C3662" s="144">
        <v>2</v>
      </c>
      <c r="D3662" s="93" t="s">
        <v>16</v>
      </c>
      <c r="E3662" s="93" t="s">
        <v>32</v>
      </c>
      <c r="F3662" s="93">
        <v>3.31</v>
      </c>
      <c r="G3662" s="93">
        <v>35</v>
      </c>
      <c r="H3662" s="93">
        <v>9295.4599999999991</v>
      </c>
      <c r="I3662" s="88">
        <f>VLOOKUP(D3662,'MHO-Analyse'!$C$2:$D$11,2,TRUE)</f>
        <v>304</v>
      </c>
      <c r="J3662" s="88">
        <f t="shared" si="57"/>
        <v>0.16888888888888889</v>
      </c>
    </row>
    <row r="3663" spans="1:10" x14ac:dyDescent="0.2">
      <c r="A3663" s="94">
        <v>5705005</v>
      </c>
      <c r="B3663" s="93" t="s">
        <v>3514</v>
      </c>
      <c r="C3663" s="144">
        <v>2</v>
      </c>
      <c r="D3663" s="93" t="s">
        <v>16</v>
      </c>
      <c r="E3663" s="93" t="s">
        <v>65</v>
      </c>
      <c r="F3663" s="93">
        <v>20.59</v>
      </c>
      <c r="G3663" s="93">
        <v>28</v>
      </c>
      <c r="H3663" s="93">
        <v>1151.33</v>
      </c>
      <c r="I3663" s="88">
        <f>VLOOKUP(D3663,'MHO-Analyse'!$C$2:$D$11,2,TRUE)</f>
        <v>304</v>
      </c>
      <c r="J3663" s="88">
        <f t="shared" si="57"/>
        <v>0.16888888888888889</v>
      </c>
    </row>
    <row r="3664" spans="1:10" x14ac:dyDescent="0.2">
      <c r="A3664" s="94">
        <v>5705063</v>
      </c>
      <c r="B3664" s="93" t="s">
        <v>3515</v>
      </c>
      <c r="C3664" s="144">
        <v>2</v>
      </c>
      <c r="D3664" s="93" t="s">
        <v>16</v>
      </c>
      <c r="E3664" s="93" t="s">
        <v>65</v>
      </c>
      <c r="F3664" s="93">
        <v>25.8</v>
      </c>
      <c r="G3664" s="93">
        <v>40</v>
      </c>
      <c r="H3664" s="93">
        <v>2196.0500000000002</v>
      </c>
      <c r="I3664" s="88">
        <f>VLOOKUP(D3664,'MHO-Analyse'!$C$2:$D$11,2,TRUE)</f>
        <v>304</v>
      </c>
      <c r="J3664" s="88">
        <f t="shared" si="57"/>
        <v>0.16888888888888889</v>
      </c>
    </row>
    <row r="3665" spans="1:10" x14ac:dyDescent="0.2">
      <c r="A3665" s="94">
        <v>5708021</v>
      </c>
      <c r="B3665" s="93" t="s">
        <v>3516</v>
      </c>
      <c r="C3665" s="144">
        <v>2</v>
      </c>
      <c r="D3665" s="93" t="s">
        <v>79</v>
      </c>
      <c r="E3665" s="93" t="s">
        <v>65</v>
      </c>
      <c r="F3665" s="93">
        <v>24.18</v>
      </c>
      <c r="G3665" s="93">
        <v>25</v>
      </c>
      <c r="H3665" s="93">
        <v>1059.29</v>
      </c>
      <c r="I3665" s="88">
        <f>VLOOKUP(D3665,'MHO-Analyse'!$C$2:$D$11,2,TRUE)</f>
        <v>380</v>
      </c>
      <c r="J3665" s="88">
        <f t="shared" si="57"/>
        <v>0.21111111111111111</v>
      </c>
    </row>
    <row r="3666" spans="1:10" x14ac:dyDescent="0.2">
      <c r="A3666" s="94">
        <v>5708023</v>
      </c>
      <c r="B3666" s="93" t="s">
        <v>3517</v>
      </c>
      <c r="C3666" s="144">
        <v>2</v>
      </c>
      <c r="D3666" s="93" t="s">
        <v>16</v>
      </c>
      <c r="E3666" s="93" t="s">
        <v>65</v>
      </c>
      <c r="F3666" s="93">
        <v>52.92</v>
      </c>
      <c r="G3666" s="93">
        <v>55</v>
      </c>
      <c r="H3666" s="93">
        <v>2118.58</v>
      </c>
      <c r="I3666" s="88">
        <f>VLOOKUP(D3666,'MHO-Analyse'!$C$2:$D$11,2,TRUE)</f>
        <v>304</v>
      </c>
      <c r="J3666" s="88">
        <f t="shared" si="57"/>
        <v>0.16888888888888889</v>
      </c>
    </row>
    <row r="3667" spans="1:10" x14ac:dyDescent="0.2">
      <c r="A3667" s="94">
        <v>5708035</v>
      </c>
      <c r="B3667" s="93" t="s">
        <v>3518</v>
      </c>
      <c r="C3667" s="144">
        <v>2</v>
      </c>
      <c r="D3667" s="93" t="s">
        <v>79</v>
      </c>
      <c r="E3667" s="93" t="s">
        <v>65</v>
      </c>
      <c r="F3667" s="93">
        <v>11.5</v>
      </c>
      <c r="G3667" s="93">
        <v>13</v>
      </c>
      <c r="H3667" s="93">
        <v>624.41999999999996</v>
      </c>
      <c r="I3667" s="88">
        <f>VLOOKUP(D3667,'MHO-Analyse'!$C$2:$D$11,2,TRUE)</f>
        <v>380</v>
      </c>
      <c r="J3667" s="88">
        <f t="shared" si="57"/>
        <v>0.21111111111111111</v>
      </c>
    </row>
    <row r="3668" spans="1:10" x14ac:dyDescent="0.2">
      <c r="A3668" s="94">
        <v>5708082</v>
      </c>
      <c r="B3668" s="93" t="s">
        <v>3519</v>
      </c>
      <c r="C3668" s="144">
        <v>2</v>
      </c>
      <c r="D3668" s="93" t="s">
        <v>79</v>
      </c>
      <c r="E3668" s="93" t="s">
        <v>2243</v>
      </c>
      <c r="F3668" s="93">
        <v>5.24</v>
      </c>
      <c r="G3668" s="93">
        <v>5</v>
      </c>
      <c r="H3668" s="93">
        <v>468.32</v>
      </c>
      <c r="I3668" s="88">
        <f>VLOOKUP(D3668,'MHO-Analyse'!$C$2:$D$11,2,TRUE)</f>
        <v>380</v>
      </c>
      <c r="J3668" s="88">
        <f t="shared" si="57"/>
        <v>0.21111111111111111</v>
      </c>
    </row>
    <row r="3669" spans="1:10" x14ac:dyDescent="0.2">
      <c r="A3669" s="94">
        <v>5708083</v>
      </c>
      <c r="B3669" s="93" t="s">
        <v>3520</v>
      </c>
      <c r="C3669" s="144">
        <v>2</v>
      </c>
      <c r="D3669" s="93" t="s">
        <v>79</v>
      </c>
      <c r="E3669" s="93" t="s">
        <v>2243</v>
      </c>
      <c r="F3669" s="93">
        <v>6.25</v>
      </c>
      <c r="G3669" s="93">
        <v>7</v>
      </c>
      <c r="H3669" s="93">
        <v>579.82000000000005</v>
      </c>
      <c r="I3669" s="88">
        <f>VLOOKUP(D3669,'MHO-Analyse'!$C$2:$D$11,2,TRUE)</f>
        <v>380</v>
      </c>
      <c r="J3669" s="88">
        <f t="shared" si="57"/>
        <v>0.21111111111111111</v>
      </c>
    </row>
    <row r="3670" spans="1:10" x14ac:dyDescent="0.2">
      <c r="A3670" s="94">
        <v>5708113</v>
      </c>
      <c r="B3670" s="93" t="s">
        <v>3521</v>
      </c>
      <c r="C3670" s="144">
        <v>2</v>
      </c>
      <c r="D3670" s="93" t="s">
        <v>79</v>
      </c>
      <c r="E3670" s="93" t="s">
        <v>65</v>
      </c>
      <c r="F3670" s="93">
        <v>3.82</v>
      </c>
      <c r="G3670" s="93">
        <v>6.5</v>
      </c>
      <c r="H3670" s="93">
        <v>2022.86</v>
      </c>
      <c r="I3670" s="88">
        <f>VLOOKUP(D3670,'MHO-Analyse'!$C$2:$D$11,2,TRUE)</f>
        <v>380</v>
      </c>
      <c r="J3670" s="88">
        <f t="shared" si="57"/>
        <v>0.21111111111111111</v>
      </c>
    </row>
    <row r="3671" spans="1:10" x14ac:dyDescent="0.2">
      <c r="A3671" s="94">
        <v>5708157</v>
      </c>
      <c r="B3671" s="93" t="s">
        <v>3522</v>
      </c>
      <c r="C3671" s="144">
        <v>2</v>
      </c>
      <c r="D3671" s="93" t="s">
        <v>79</v>
      </c>
      <c r="E3671" s="93" t="s">
        <v>65</v>
      </c>
      <c r="F3671" s="93">
        <v>3.29</v>
      </c>
      <c r="G3671" s="93">
        <v>4</v>
      </c>
      <c r="H3671" s="93">
        <v>245.31</v>
      </c>
      <c r="I3671" s="88">
        <f>VLOOKUP(D3671,'MHO-Analyse'!$C$2:$D$11,2,TRUE)</f>
        <v>380</v>
      </c>
      <c r="J3671" s="88">
        <f t="shared" si="57"/>
        <v>0.21111111111111111</v>
      </c>
    </row>
    <row r="3672" spans="1:10" x14ac:dyDescent="0.2">
      <c r="A3672" s="94">
        <v>5708162</v>
      </c>
      <c r="B3672" s="93" t="s">
        <v>3523</v>
      </c>
      <c r="C3672" s="144">
        <v>2</v>
      </c>
      <c r="D3672" s="93" t="s">
        <v>79</v>
      </c>
      <c r="E3672" s="93" t="s">
        <v>65</v>
      </c>
      <c r="F3672" s="93">
        <v>9.25</v>
      </c>
      <c r="G3672" s="93">
        <v>11</v>
      </c>
      <c r="H3672" s="93">
        <v>546.37</v>
      </c>
      <c r="I3672" s="88">
        <f>VLOOKUP(D3672,'MHO-Analyse'!$C$2:$D$11,2,TRUE)</f>
        <v>380</v>
      </c>
      <c r="J3672" s="88">
        <f t="shared" si="57"/>
        <v>0.21111111111111111</v>
      </c>
    </row>
    <row r="3673" spans="1:10" x14ac:dyDescent="0.2">
      <c r="A3673" s="94">
        <v>5708166</v>
      </c>
      <c r="B3673" s="93" t="s">
        <v>3524</v>
      </c>
      <c r="C3673" s="144">
        <v>2</v>
      </c>
      <c r="D3673" s="93" t="s">
        <v>16</v>
      </c>
      <c r="E3673" s="93" t="s">
        <v>65</v>
      </c>
      <c r="F3673" s="93">
        <v>34.97</v>
      </c>
      <c r="G3673" s="93">
        <v>35</v>
      </c>
      <c r="H3673" s="93">
        <v>1360.35</v>
      </c>
      <c r="I3673" s="88">
        <f>VLOOKUP(D3673,'MHO-Analyse'!$C$2:$D$11,2,TRUE)</f>
        <v>304</v>
      </c>
      <c r="J3673" s="88">
        <f t="shared" si="57"/>
        <v>0.16888888888888889</v>
      </c>
    </row>
    <row r="3674" spans="1:10" x14ac:dyDescent="0.2">
      <c r="A3674" s="94">
        <v>5708183</v>
      </c>
      <c r="B3674" s="93" t="s">
        <v>3525</v>
      </c>
      <c r="C3674" s="144">
        <v>2</v>
      </c>
      <c r="D3674" s="93" t="s">
        <v>16</v>
      </c>
      <c r="E3674" s="93" t="s">
        <v>65</v>
      </c>
      <c r="F3674" s="93">
        <v>34.97</v>
      </c>
      <c r="G3674" s="93">
        <v>37</v>
      </c>
      <c r="H3674" s="93">
        <v>2531.15</v>
      </c>
      <c r="I3674" s="88">
        <f>VLOOKUP(D3674,'MHO-Analyse'!$C$2:$D$11,2,TRUE)</f>
        <v>304</v>
      </c>
      <c r="J3674" s="88">
        <f t="shared" si="57"/>
        <v>0.16888888888888889</v>
      </c>
    </row>
    <row r="3675" spans="1:10" x14ac:dyDescent="0.2">
      <c r="A3675" s="94">
        <v>5708205</v>
      </c>
      <c r="B3675" s="93" t="s">
        <v>3526</v>
      </c>
      <c r="C3675" s="144">
        <v>2</v>
      </c>
      <c r="D3675" s="93" t="s">
        <v>79</v>
      </c>
      <c r="E3675" s="93" t="s">
        <v>65</v>
      </c>
      <c r="F3675" s="93">
        <v>5.24</v>
      </c>
      <c r="G3675" s="93">
        <v>5</v>
      </c>
      <c r="H3675" s="93">
        <v>468.32</v>
      </c>
      <c r="I3675" s="88">
        <f>VLOOKUP(D3675,'MHO-Analyse'!$C$2:$D$11,2,TRUE)</f>
        <v>380</v>
      </c>
      <c r="J3675" s="88">
        <f t="shared" si="57"/>
        <v>0.21111111111111111</v>
      </c>
    </row>
    <row r="3676" spans="1:10" x14ac:dyDescent="0.2">
      <c r="A3676" s="94">
        <v>5708225</v>
      </c>
      <c r="B3676" s="93" t="s">
        <v>3527</v>
      </c>
      <c r="C3676" s="144">
        <v>2</v>
      </c>
      <c r="D3676" s="93" t="s">
        <v>79</v>
      </c>
      <c r="E3676" s="93" t="s">
        <v>65</v>
      </c>
      <c r="F3676" s="93">
        <v>1.54</v>
      </c>
      <c r="G3676" s="93">
        <v>2</v>
      </c>
      <c r="H3676" s="93">
        <v>979.23</v>
      </c>
      <c r="I3676" s="88">
        <f>VLOOKUP(D3676,'MHO-Analyse'!$C$2:$D$11,2,TRUE)</f>
        <v>380</v>
      </c>
      <c r="J3676" s="88">
        <f t="shared" si="57"/>
        <v>0.21111111111111111</v>
      </c>
    </row>
    <row r="3677" spans="1:10" x14ac:dyDescent="0.2">
      <c r="A3677" s="94">
        <v>5708228</v>
      </c>
      <c r="B3677" s="93" t="s">
        <v>3528</v>
      </c>
      <c r="C3677" s="144">
        <v>2</v>
      </c>
      <c r="D3677" s="93" t="s">
        <v>79</v>
      </c>
      <c r="E3677" s="93" t="s">
        <v>65</v>
      </c>
      <c r="F3677" s="93">
        <v>0.5</v>
      </c>
      <c r="G3677" s="93">
        <v>0.5</v>
      </c>
      <c r="H3677" s="93">
        <v>446.59</v>
      </c>
      <c r="I3677" s="88">
        <f>VLOOKUP(D3677,'MHO-Analyse'!$C$2:$D$11,2,TRUE)</f>
        <v>380</v>
      </c>
      <c r="J3677" s="88">
        <f t="shared" si="57"/>
        <v>0.21111111111111111</v>
      </c>
    </row>
    <row r="3678" spans="1:10" x14ac:dyDescent="0.2">
      <c r="A3678" s="94">
        <v>5708235</v>
      </c>
      <c r="B3678" s="93" t="s">
        <v>3529</v>
      </c>
      <c r="C3678" s="144">
        <v>2</v>
      </c>
      <c r="D3678" s="93" t="s">
        <v>79</v>
      </c>
      <c r="E3678" s="93" t="s">
        <v>65</v>
      </c>
      <c r="F3678" s="93">
        <v>2.2200000000000002</v>
      </c>
      <c r="G3678" s="93">
        <v>3</v>
      </c>
      <c r="H3678" s="93">
        <v>1025.51</v>
      </c>
      <c r="I3678" s="88">
        <f>VLOOKUP(D3678,'MHO-Analyse'!$C$2:$D$11,2,TRUE)</f>
        <v>380</v>
      </c>
      <c r="J3678" s="88">
        <f t="shared" si="57"/>
        <v>0.21111111111111111</v>
      </c>
    </row>
    <row r="3679" spans="1:10" x14ac:dyDescent="0.2">
      <c r="A3679" s="94">
        <v>5708242</v>
      </c>
      <c r="B3679" s="93" t="s">
        <v>3530</v>
      </c>
      <c r="C3679" s="144">
        <v>2</v>
      </c>
      <c r="D3679" s="93" t="s">
        <v>79</v>
      </c>
      <c r="E3679" s="93" t="s">
        <v>65</v>
      </c>
      <c r="F3679" s="93">
        <v>3.82</v>
      </c>
      <c r="G3679" s="93">
        <v>5</v>
      </c>
      <c r="H3679" s="93">
        <v>2022.86</v>
      </c>
      <c r="I3679" s="88">
        <f>VLOOKUP(D3679,'MHO-Analyse'!$C$2:$D$11,2,TRUE)</f>
        <v>380</v>
      </c>
      <c r="J3679" s="88">
        <f t="shared" si="57"/>
        <v>0.21111111111111111</v>
      </c>
    </row>
    <row r="3680" spans="1:10" x14ac:dyDescent="0.2">
      <c r="A3680" s="94">
        <v>5708274</v>
      </c>
      <c r="B3680" s="93" t="s">
        <v>3531</v>
      </c>
      <c r="C3680" s="144">
        <v>2</v>
      </c>
      <c r="D3680" s="93" t="s">
        <v>79</v>
      </c>
      <c r="E3680" s="93" t="s">
        <v>2243</v>
      </c>
      <c r="F3680" s="93">
        <v>0.93</v>
      </c>
      <c r="G3680" s="93">
        <v>0.35</v>
      </c>
      <c r="H3680" s="93">
        <v>368.29</v>
      </c>
      <c r="I3680" s="88">
        <f>VLOOKUP(D3680,'MHO-Analyse'!$C$2:$D$11,2,TRUE)</f>
        <v>380</v>
      </c>
      <c r="J3680" s="88">
        <f t="shared" si="57"/>
        <v>0.21111111111111111</v>
      </c>
    </row>
    <row r="3681" spans="1:10" x14ac:dyDescent="0.2">
      <c r="A3681" s="94">
        <v>5708284</v>
      </c>
      <c r="B3681" s="93" t="s">
        <v>3532</v>
      </c>
      <c r="C3681" s="144">
        <v>2</v>
      </c>
      <c r="D3681" s="93" t="s">
        <v>79</v>
      </c>
      <c r="E3681" s="93" t="s">
        <v>65</v>
      </c>
      <c r="F3681" s="93">
        <v>1.35</v>
      </c>
      <c r="G3681" s="93">
        <v>0.47</v>
      </c>
      <c r="H3681" s="93">
        <v>726.25</v>
      </c>
      <c r="I3681" s="88">
        <f>VLOOKUP(D3681,'MHO-Analyse'!$C$2:$D$11,2,TRUE)</f>
        <v>380</v>
      </c>
      <c r="J3681" s="88">
        <f t="shared" si="57"/>
        <v>0.21111111111111111</v>
      </c>
    </row>
    <row r="3682" spans="1:10" x14ac:dyDescent="0.2">
      <c r="A3682" s="94">
        <v>5708292</v>
      </c>
      <c r="B3682" s="93" t="s">
        <v>3533</v>
      </c>
      <c r="C3682" s="144">
        <v>2</v>
      </c>
      <c r="D3682" s="93" t="s">
        <v>79</v>
      </c>
      <c r="E3682" s="93" t="s">
        <v>65</v>
      </c>
      <c r="F3682" s="93">
        <v>24.18</v>
      </c>
      <c r="G3682" s="93">
        <v>25</v>
      </c>
      <c r="H3682" s="93">
        <v>2005.9</v>
      </c>
      <c r="I3682" s="88">
        <f>VLOOKUP(D3682,'MHO-Analyse'!$C$2:$D$11,2,TRUE)</f>
        <v>380</v>
      </c>
      <c r="J3682" s="88">
        <f t="shared" si="57"/>
        <v>0.21111111111111111</v>
      </c>
    </row>
    <row r="3683" spans="1:10" x14ac:dyDescent="0.2">
      <c r="A3683" s="94">
        <v>5801001</v>
      </c>
      <c r="B3683" s="93" t="s">
        <v>3534</v>
      </c>
      <c r="C3683" s="144">
        <v>2</v>
      </c>
      <c r="D3683" s="93" t="s">
        <v>79</v>
      </c>
      <c r="E3683" s="93" t="s">
        <v>65</v>
      </c>
      <c r="F3683" s="93">
        <v>0.06</v>
      </c>
      <c r="G3683" s="93">
        <v>0.18</v>
      </c>
      <c r="H3683" s="93">
        <v>151.30000000000001</v>
      </c>
      <c r="I3683" s="88">
        <f>VLOOKUP(D3683,'MHO-Analyse'!$C$2:$D$11,2,TRUE)</f>
        <v>380</v>
      </c>
      <c r="J3683" s="88">
        <f t="shared" si="57"/>
        <v>0.21111111111111111</v>
      </c>
    </row>
    <row r="3684" spans="1:10" x14ac:dyDescent="0.2">
      <c r="A3684" s="94">
        <v>5801004</v>
      </c>
      <c r="B3684" s="93" t="s">
        <v>3535</v>
      </c>
      <c r="C3684" s="144">
        <v>2</v>
      </c>
      <c r="D3684" s="93" t="s">
        <v>79</v>
      </c>
      <c r="E3684" s="93" t="s">
        <v>2243</v>
      </c>
      <c r="F3684" s="93">
        <v>0.17</v>
      </c>
      <c r="G3684" s="93">
        <v>0.35</v>
      </c>
      <c r="H3684" s="93">
        <v>211.82</v>
      </c>
      <c r="I3684" s="88">
        <f>VLOOKUP(D3684,'MHO-Analyse'!$C$2:$D$11,2,TRUE)</f>
        <v>380</v>
      </c>
      <c r="J3684" s="88">
        <f t="shared" si="57"/>
        <v>0.21111111111111111</v>
      </c>
    </row>
    <row r="3685" spans="1:10" x14ac:dyDescent="0.2">
      <c r="A3685" s="94">
        <v>5801035</v>
      </c>
      <c r="B3685" s="93" t="s">
        <v>3536</v>
      </c>
      <c r="C3685" s="144">
        <v>2</v>
      </c>
      <c r="D3685" s="93" t="s">
        <v>79</v>
      </c>
      <c r="E3685" s="93" t="s">
        <v>65</v>
      </c>
      <c r="F3685" s="93">
        <v>9.41</v>
      </c>
      <c r="G3685" s="93">
        <v>13</v>
      </c>
      <c r="H3685" s="93">
        <v>897.63</v>
      </c>
      <c r="I3685" s="88">
        <f>VLOOKUP(D3685,'MHO-Analyse'!$C$2:$D$11,2,TRUE)</f>
        <v>380</v>
      </c>
      <c r="J3685" s="88">
        <f t="shared" si="57"/>
        <v>0.21111111111111111</v>
      </c>
    </row>
    <row r="3686" spans="1:10" x14ac:dyDescent="0.2">
      <c r="A3686" s="94">
        <v>5801036</v>
      </c>
      <c r="B3686" s="93" t="s">
        <v>3537</v>
      </c>
      <c r="C3686" s="144">
        <v>2</v>
      </c>
      <c r="D3686" s="93" t="s">
        <v>79</v>
      </c>
      <c r="E3686" s="93" t="s">
        <v>65</v>
      </c>
      <c r="F3686" s="93">
        <v>12.29</v>
      </c>
      <c r="G3686" s="93">
        <v>16</v>
      </c>
      <c r="H3686" s="93">
        <v>1047.23</v>
      </c>
      <c r="I3686" s="88">
        <f>VLOOKUP(D3686,'MHO-Analyse'!$C$2:$D$11,2,TRUE)</f>
        <v>380</v>
      </c>
      <c r="J3686" s="88">
        <f t="shared" si="57"/>
        <v>0.21111111111111111</v>
      </c>
    </row>
    <row r="3687" spans="1:10" x14ac:dyDescent="0.2">
      <c r="A3687" s="94">
        <v>5801038</v>
      </c>
      <c r="B3687" s="93" t="s">
        <v>3538</v>
      </c>
      <c r="C3687" s="144">
        <v>2</v>
      </c>
      <c r="D3687" s="93" t="s">
        <v>16</v>
      </c>
      <c r="E3687" s="93" t="s">
        <v>65</v>
      </c>
      <c r="F3687" s="93">
        <v>31.2</v>
      </c>
      <c r="G3687" s="93">
        <v>30</v>
      </c>
      <c r="H3687" s="93">
        <v>1740.86</v>
      </c>
      <c r="I3687" s="88">
        <f>VLOOKUP(D3687,'MHO-Analyse'!$C$2:$D$11,2,TRUE)</f>
        <v>304</v>
      </c>
      <c r="J3687" s="88">
        <f t="shared" si="57"/>
        <v>0.16888888888888889</v>
      </c>
    </row>
    <row r="3688" spans="1:10" x14ac:dyDescent="0.2">
      <c r="A3688" s="94">
        <v>5803008</v>
      </c>
      <c r="B3688" s="93" t="s">
        <v>3539</v>
      </c>
      <c r="C3688" s="144">
        <v>2</v>
      </c>
      <c r="D3688" s="93" t="s">
        <v>79</v>
      </c>
      <c r="E3688" s="93" t="s">
        <v>65</v>
      </c>
      <c r="F3688" s="93">
        <v>10.74</v>
      </c>
      <c r="G3688" s="93">
        <v>5</v>
      </c>
      <c r="H3688" s="93">
        <v>1567.08</v>
      </c>
      <c r="I3688" s="88">
        <f>VLOOKUP(D3688,'MHO-Analyse'!$C$2:$D$11,2,TRUE)</f>
        <v>380</v>
      </c>
      <c r="J3688" s="88">
        <f t="shared" si="57"/>
        <v>0.21111111111111111</v>
      </c>
    </row>
    <row r="3689" spans="1:10" x14ac:dyDescent="0.2">
      <c r="A3689" s="94">
        <v>5803024</v>
      </c>
      <c r="B3689" s="93" t="s">
        <v>3540</v>
      </c>
      <c r="C3689" s="144">
        <v>2</v>
      </c>
      <c r="D3689" s="93" t="s">
        <v>79</v>
      </c>
      <c r="E3689" s="93" t="s">
        <v>65</v>
      </c>
      <c r="F3689" s="93">
        <v>13.68</v>
      </c>
      <c r="G3689" s="93">
        <v>11</v>
      </c>
      <c r="H3689" s="93">
        <v>1567.08</v>
      </c>
      <c r="I3689" s="88">
        <f>VLOOKUP(D3689,'MHO-Analyse'!$C$2:$D$11,2,TRUE)</f>
        <v>380</v>
      </c>
      <c r="J3689" s="88">
        <f t="shared" si="57"/>
        <v>0.21111111111111111</v>
      </c>
    </row>
    <row r="3690" spans="1:10" x14ac:dyDescent="0.2">
      <c r="A3690" s="94">
        <v>5807001</v>
      </c>
      <c r="B3690" s="93" t="s">
        <v>3541</v>
      </c>
      <c r="C3690" s="144">
        <v>2</v>
      </c>
      <c r="D3690" s="93" t="s">
        <v>79</v>
      </c>
      <c r="E3690" s="93" t="s">
        <v>65</v>
      </c>
      <c r="F3690" s="93">
        <v>0.06</v>
      </c>
      <c r="G3690" s="93">
        <v>0.15</v>
      </c>
      <c r="H3690" s="93">
        <v>245.53</v>
      </c>
      <c r="I3690" s="88">
        <f>VLOOKUP(D3690,'MHO-Analyse'!$C$2:$D$11,2,TRUE)</f>
        <v>380</v>
      </c>
      <c r="J3690" s="88">
        <f t="shared" si="57"/>
        <v>0.21111111111111111</v>
      </c>
    </row>
    <row r="3691" spans="1:10" x14ac:dyDescent="0.2">
      <c r="A3691" s="94">
        <v>5807057</v>
      </c>
      <c r="B3691" s="93" t="s">
        <v>3542</v>
      </c>
      <c r="C3691" s="144">
        <v>2</v>
      </c>
      <c r="D3691" s="93" t="s">
        <v>79</v>
      </c>
      <c r="E3691" s="93" t="s">
        <v>65</v>
      </c>
      <c r="F3691" s="93">
        <v>7.02</v>
      </c>
      <c r="G3691" s="93">
        <v>14</v>
      </c>
      <c r="H3691" s="93">
        <v>2537.09</v>
      </c>
      <c r="I3691" s="88">
        <f>VLOOKUP(D3691,'MHO-Analyse'!$C$2:$D$11,2,TRUE)</f>
        <v>380</v>
      </c>
      <c r="J3691" s="88">
        <f t="shared" si="57"/>
        <v>0.21111111111111111</v>
      </c>
    </row>
    <row r="3692" spans="1:10" x14ac:dyDescent="0.2">
      <c r="A3692" s="94">
        <v>5807058</v>
      </c>
      <c r="B3692" s="93" t="s">
        <v>3543</v>
      </c>
      <c r="C3692" s="144">
        <v>2</v>
      </c>
      <c r="D3692" s="93" t="s">
        <v>79</v>
      </c>
      <c r="E3692" s="93" t="s">
        <v>65</v>
      </c>
      <c r="F3692" s="93">
        <v>10.63</v>
      </c>
      <c r="G3692" s="93">
        <v>20</v>
      </c>
      <c r="H3692" s="93">
        <v>2966.76</v>
      </c>
      <c r="I3692" s="88">
        <f>VLOOKUP(D3692,'MHO-Analyse'!$C$2:$D$11,2,TRUE)</f>
        <v>380</v>
      </c>
      <c r="J3692" s="88">
        <f t="shared" si="57"/>
        <v>0.21111111111111111</v>
      </c>
    </row>
    <row r="3693" spans="1:10" x14ac:dyDescent="0.2">
      <c r="A3693" s="94">
        <v>6002897</v>
      </c>
      <c r="B3693" s="93" t="s">
        <v>3544</v>
      </c>
      <c r="C3693" s="144">
        <v>2</v>
      </c>
      <c r="D3693" s="93" t="s">
        <v>20</v>
      </c>
      <c r="E3693" s="93" t="s">
        <v>2243</v>
      </c>
      <c r="F3693" s="93">
        <v>247.94</v>
      </c>
      <c r="G3693" s="93">
        <v>33</v>
      </c>
      <c r="H3693" s="93">
        <v>0</v>
      </c>
      <c r="I3693" s="88">
        <f>VLOOKUP(D3693,'MHO-Analyse'!$C$2:$D$11,2,TRUE)</f>
        <v>190</v>
      </c>
      <c r="J3693" s="88">
        <f t="shared" si="57"/>
        <v>0.10555555555555556</v>
      </c>
    </row>
    <row r="3694" spans="1:10" x14ac:dyDescent="0.2">
      <c r="A3694" s="94">
        <v>6320321</v>
      </c>
      <c r="B3694" s="93" t="s">
        <v>3545</v>
      </c>
      <c r="C3694" s="144">
        <v>2</v>
      </c>
      <c r="D3694" s="93" t="s">
        <v>20</v>
      </c>
      <c r="E3694" s="93" t="s">
        <v>2243</v>
      </c>
      <c r="F3694" s="93">
        <v>97.75</v>
      </c>
      <c r="G3694" s="93">
        <v>7</v>
      </c>
      <c r="H3694" s="93">
        <v>5419.06</v>
      </c>
      <c r="I3694" s="88">
        <f>VLOOKUP(D3694,'MHO-Analyse'!$C$2:$D$11,2,TRUE)</f>
        <v>190</v>
      </c>
      <c r="J3694" s="88">
        <f t="shared" si="57"/>
        <v>0.10555555555555556</v>
      </c>
    </row>
    <row r="3695" spans="1:10" x14ac:dyDescent="0.2">
      <c r="A3695" s="94">
        <v>6320326</v>
      </c>
      <c r="B3695" s="93" t="s">
        <v>3546</v>
      </c>
      <c r="C3695" s="144">
        <v>2</v>
      </c>
      <c r="D3695" s="93" t="s">
        <v>20</v>
      </c>
      <c r="E3695" s="93" t="s">
        <v>2243</v>
      </c>
      <c r="F3695" s="93">
        <v>147.63</v>
      </c>
      <c r="G3695" s="93">
        <v>8.9499999999999993</v>
      </c>
      <c r="H3695" s="93">
        <v>6097.21</v>
      </c>
      <c r="I3695" s="88">
        <f>VLOOKUP(D3695,'MHO-Analyse'!$C$2:$D$11,2,TRUE)</f>
        <v>190</v>
      </c>
      <c r="J3695" s="88">
        <f t="shared" si="57"/>
        <v>0.10555555555555556</v>
      </c>
    </row>
    <row r="3696" spans="1:10" x14ac:dyDescent="0.2">
      <c r="A3696" s="94">
        <v>8364119</v>
      </c>
      <c r="B3696" s="93" t="s">
        <v>3547</v>
      </c>
      <c r="C3696" s="144">
        <v>2</v>
      </c>
      <c r="D3696" s="93" t="s">
        <v>20</v>
      </c>
      <c r="E3696" s="93" t="s">
        <v>65</v>
      </c>
      <c r="F3696" s="93">
        <v>10.47</v>
      </c>
      <c r="G3696" s="93">
        <v>7</v>
      </c>
      <c r="H3696" s="93">
        <v>84.21</v>
      </c>
      <c r="I3696" s="88">
        <f>VLOOKUP(D3696,'MHO-Analyse'!$C$2:$D$11,2,TRUE)</f>
        <v>190</v>
      </c>
      <c r="J3696" s="88">
        <f t="shared" si="57"/>
        <v>0.10555555555555556</v>
      </c>
    </row>
    <row r="3697" spans="1:10" x14ac:dyDescent="0.2">
      <c r="A3697" s="94">
        <v>8400036</v>
      </c>
      <c r="B3697" s="93" t="s">
        <v>3278</v>
      </c>
      <c r="C3697" s="144">
        <v>2</v>
      </c>
      <c r="D3697" s="93" t="s">
        <v>79</v>
      </c>
      <c r="E3697" s="93" t="s">
        <v>65</v>
      </c>
      <c r="F3697" s="93">
        <v>9.77</v>
      </c>
      <c r="G3697" s="93">
        <v>2.5</v>
      </c>
      <c r="H3697" s="93">
        <v>424.27</v>
      </c>
      <c r="I3697" s="88">
        <f>VLOOKUP(D3697,'MHO-Analyse'!$C$2:$D$11,2,TRUE)</f>
        <v>380</v>
      </c>
      <c r="J3697" s="88">
        <f t="shared" si="57"/>
        <v>0.21111111111111111</v>
      </c>
    </row>
    <row r="3698" spans="1:10" x14ac:dyDescent="0.2">
      <c r="A3698" s="94">
        <v>8411536</v>
      </c>
      <c r="B3698" s="93" t="s">
        <v>3548</v>
      </c>
      <c r="C3698" s="144">
        <v>2</v>
      </c>
      <c r="D3698" s="93" t="s">
        <v>79</v>
      </c>
      <c r="E3698" s="93" t="s">
        <v>65</v>
      </c>
      <c r="F3698" s="93">
        <v>8.73</v>
      </c>
      <c r="G3698" s="93">
        <v>13.1</v>
      </c>
      <c r="H3698" s="93">
        <v>4979.43</v>
      </c>
      <c r="I3698" s="88">
        <f>VLOOKUP(D3698,'MHO-Analyse'!$C$2:$D$11,2,TRUE)</f>
        <v>380</v>
      </c>
      <c r="J3698" s="88">
        <f t="shared" si="57"/>
        <v>0.21111111111111111</v>
      </c>
    </row>
    <row r="3699" spans="1:10" x14ac:dyDescent="0.2">
      <c r="A3699" s="94">
        <v>8411537</v>
      </c>
      <c r="B3699" s="93" t="s">
        <v>3549</v>
      </c>
      <c r="C3699" s="144">
        <v>2</v>
      </c>
      <c r="D3699" s="93" t="s">
        <v>16</v>
      </c>
      <c r="E3699" s="93" t="s">
        <v>65</v>
      </c>
      <c r="F3699" s="93">
        <v>12.55</v>
      </c>
      <c r="G3699" s="93">
        <v>15.2</v>
      </c>
      <c r="H3699" s="93">
        <v>5742.16</v>
      </c>
      <c r="I3699" s="88">
        <f>VLOOKUP(D3699,'MHO-Analyse'!$C$2:$D$11,2,TRUE)</f>
        <v>304</v>
      </c>
      <c r="J3699" s="88">
        <f t="shared" si="57"/>
        <v>0.16888888888888889</v>
      </c>
    </row>
    <row r="3700" spans="1:10" x14ac:dyDescent="0.2">
      <c r="A3700" s="94">
        <v>8411563</v>
      </c>
      <c r="B3700" s="93" t="s">
        <v>3550</v>
      </c>
      <c r="C3700" s="144">
        <v>2</v>
      </c>
      <c r="D3700" s="93" t="s">
        <v>16</v>
      </c>
      <c r="E3700" s="93" t="s">
        <v>59</v>
      </c>
      <c r="F3700" s="93">
        <v>27.69</v>
      </c>
      <c r="G3700" s="93">
        <v>36.799999999999997</v>
      </c>
      <c r="H3700" s="93">
        <v>10595.7</v>
      </c>
      <c r="I3700" s="88">
        <f>VLOOKUP(D3700,'MHO-Analyse'!$C$2:$D$11,2,TRUE)</f>
        <v>304</v>
      </c>
      <c r="J3700" s="88">
        <f t="shared" si="57"/>
        <v>0.16888888888888889</v>
      </c>
    </row>
    <row r="3701" spans="1:10" x14ac:dyDescent="0.2">
      <c r="A3701" s="94">
        <v>8541351</v>
      </c>
      <c r="B3701" s="93" t="s">
        <v>3551</v>
      </c>
      <c r="C3701" s="144">
        <v>2</v>
      </c>
      <c r="D3701" s="93" t="s">
        <v>16</v>
      </c>
      <c r="E3701" s="93" t="s">
        <v>65</v>
      </c>
      <c r="F3701" s="93">
        <v>12.57</v>
      </c>
      <c r="G3701" s="93">
        <v>18</v>
      </c>
      <c r="H3701" s="93">
        <v>2429.4</v>
      </c>
      <c r="I3701" s="88">
        <f>VLOOKUP(D3701,'MHO-Analyse'!$C$2:$D$11,2,TRUE)</f>
        <v>304</v>
      </c>
      <c r="J3701" s="88">
        <f t="shared" si="57"/>
        <v>0.16888888888888889</v>
      </c>
    </row>
    <row r="3702" spans="1:10" x14ac:dyDescent="0.2">
      <c r="A3702" s="94">
        <v>8552844</v>
      </c>
      <c r="B3702" s="93" t="s">
        <v>3552</v>
      </c>
      <c r="C3702" s="144">
        <v>2</v>
      </c>
      <c r="D3702" s="93" t="s">
        <v>16</v>
      </c>
      <c r="E3702" s="93" t="s">
        <v>65</v>
      </c>
      <c r="F3702" s="93">
        <v>33.200000000000003</v>
      </c>
      <c r="G3702" s="93">
        <v>24</v>
      </c>
      <c r="H3702" s="93">
        <v>3429.91</v>
      </c>
      <c r="I3702" s="88">
        <f>VLOOKUP(D3702,'MHO-Analyse'!$C$2:$D$11,2,TRUE)</f>
        <v>304</v>
      </c>
      <c r="J3702" s="88">
        <f t="shared" si="57"/>
        <v>0.16888888888888889</v>
      </c>
    </row>
    <row r="3703" spans="1:10" x14ac:dyDescent="0.2">
      <c r="A3703" s="94">
        <v>8552846</v>
      </c>
      <c r="B3703" s="93" t="s">
        <v>3553</v>
      </c>
      <c r="C3703" s="144">
        <v>2</v>
      </c>
      <c r="D3703" s="93" t="s">
        <v>16</v>
      </c>
      <c r="E3703" s="93" t="s">
        <v>65</v>
      </c>
      <c r="F3703" s="93">
        <v>63.18</v>
      </c>
      <c r="G3703" s="93">
        <v>57</v>
      </c>
      <c r="H3703" s="93">
        <v>7132.31</v>
      </c>
      <c r="I3703" s="88">
        <f>VLOOKUP(D3703,'MHO-Analyse'!$C$2:$D$11,2,TRUE)</f>
        <v>304</v>
      </c>
      <c r="J3703" s="88">
        <f t="shared" si="57"/>
        <v>0.16888888888888889</v>
      </c>
    </row>
    <row r="3704" spans="1:10" x14ac:dyDescent="0.2">
      <c r="A3704" s="94">
        <v>8604365</v>
      </c>
      <c r="B3704" s="93" t="s">
        <v>3554</v>
      </c>
      <c r="C3704" s="144">
        <v>2</v>
      </c>
      <c r="D3704" s="93" t="s">
        <v>16</v>
      </c>
      <c r="E3704" s="93" t="s">
        <v>65</v>
      </c>
      <c r="F3704" s="93">
        <v>0</v>
      </c>
      <c r="G3704" s="93">
        <v>0</v>
      </c>
      <c r="H3704" s="93">
        <v>809.77</v>
      </c>
      <c r="I3704" s="88">
        <f>VLOOKUP(D3704,'MHO-Analyse'!$C$2:$D$11,2,TRUE)</f>
        <v>304</v>
      </c>
      <c r="J3704" s="88">
        <f t="shared" si="57"/>
        <v>0.16888888888888889</v>
      </c>
    </row>
    <row r="3705" spans="1:10" x14ac:dyDescent="0.2">
      <c r="A3705" s="94">
        <v>8604369</v>
      </c>
      <c r="B3705" s="93" t="s">
        <v>3555</v>
      </c>
      <c r="C3705" s="144">
        <v>2</v>
      </c>
      <c r="D3705" s="93" t="s">
        <v>16</v>
      </c>
      <c r="E3705" s="93" t="s">
        <v>65</v>
      </c>
      <c r="F3705" s="93">
        <v>0</v>
      </c>
      <c r="G3705" s="93">
        <v>0</v>
      </c>
      <c r="H3705" s="93">
        <v>399.07</v>
      </c>
      <c r="I3705" s="88">
        <f>VLOOKUP(D3705,'MHO-Analyse'!$C$2:$D$11,2,TRUE)</f>
        <v>304</v>
      </c>
      <c r="J3705" s="88">
        <f t="shared" si="57"/>
        <v>0.16888888888888889</v>
      </c>
    </row>
    <row r="3706" spans="1:10" x14ac:dyDescent="0.2">
      <c r="A3706" s="94">
        <v>8605673</v>
      </c>
      <c r="B3706" s="93" t="s">
        <v>3556</v>
      </c>
      <c r="C3706" s="144">
        <v>2</v>
      </c>
      <c r="D3706" s="93" t="s">
        <v>16</v>
      </c>
      <c r="E3706" s="93" t="s">
        <v>65</v>
      </c>
      <c r="F3706" s="93">
        <v>40</v>
      </c>
      <c r="G3706" s="93">
        <v>0</v>
      </c>
      <c r="H3706" s="93">
        <v>1231.29</v>
      </c>
      <c r="I3706" s="88">
        <f>VLOOKUP(D3706,'MHO-Analyse'!$C$2:$D$11,2,TRUE)</f>
        <v>304</v>
      </c>
      <c r="J3706" s="88">
        <f t="shared" si="57"/>
        <v>0.16888888888888889</v>
      </c>
    </row>
    <row r="3707" spans="1:10" x14ac:dyDescent="0.2">
      <c r="A3707" s="94">
        <v>8755709</v>
      </c>
      <c r="B3707" s="93" t="s">
        <v>3557</v>
      </c>
      <c r="C3707" s="144">
        <v>2</v>
      </c>
      <c r="D3707" s="93" t="s">
        <v>12</v>
      </c>
      <c r="E3707" s="93" t="s">
        <v>65</v>
      </c>
      <c r="F3707" s="93">
        <v>0.4</v>
      </c>
      <c r="G3707" s="93">
        <v>0.87</v>
      </c>
      <c r="H3707" s="93">
        <v>0</v>
      </c>
      <c r="I3707" s="88">
        <f>VLOOKUP(D3707,'MHO-Analyse'!$C$2:$D$11,2,TRUE)</f>
        <v>254.6</v>
      </c>
      <c r="J3707" s="88">
        <f t="shared" si="57"/>
        <v>0.14144444444444443</v>
      </c>
    </row>
    <row r="3708" spans="1:10" x14ac:dyDescent="0.2">
      <c r="A3708" s="94">
        <v>8755712</v>
      </c>
      <c r="B3708" s="93" t="s">
        <v>3558</v>
      </c>
      <c r="C3708" s="144">
        <v>2</v>
      </c>
      <c r="D3708" s="93" t="s">
        <v>12</v>
      </c>
      <c r="E3708" s="93" t="s">
        <v>65</v>
      </c>
      <c r="F3708" s="93">
        <v>1.38</v>
      </c>
      <c r="G3708" s="93">
        <v>1.89</v>
      </c>
      <c r="H3708" s="93">
        <v>0</v>
      </c>
      <c r="I3708" s="88">
        <f>VLOOKUP(D3708,'MHO-Analyse'!$C$2:$D$11,2,TRUE)</f>
        <v>254.6</v>
      </c>
      <c r="J3708" s="88">
        <f t="shared" si="57"/>
        <v>0.14144444444444443</v>
      </c>
    </row>
    <row r="3709" spans="1:10" x14ac:dyDescent="0.2">
      <c r="A3709" s="94">
        <v>9253002</v>
      </c>
      <c r="B3709" s="93" t="s">
        <v>3559</v>
      </c>
      <c r="C3709" s="144">
        <v>2</v>
      </c>
      <c r="D3709" s="93" t="s">
        <v>16</v>
      </c>
      <c r="E3709" s="93" t="s">
        <v>65</v>
      </c>
      <c r="F3709" s="93">
        <v>1.28</v>
      </c>
      <c r="G3709" s="93">
        <v>2.4300000000000002</v>
      </c>
      <c r="H3709" s="93">
        <v>435.69</v>
      </c>
      <c r="I3709" s="88">
        <f>VLOOKUP(D3709,'MHO-Analyse'!$C$2:$D$11,2,TRUE)</f>
        <v>304</v>
      </c>
      <c r="J3709" s="88">
        <f t="shared" si="57"/>
        <v>0.16888888888888889</v>
      </c>
    </row>
    <row r="3710" spans="1:10" x14ac:dyDescent="0.2">
      <c r="A3710" s="94">
        <v>9253004</v>
      </c>
      <c r="B3710" s="93" t="s">
        <v>3560</v>
      </c>
      <c r="C3710" s="144">
        <v>2</v>
      </c>
      <c r="D3710" s="93" t="s">
        <v>12</v>
      </c>
      <c r="E3710" s="93" t="s">
        <v>65</v>
      </c>
      <c r="F3710" s="93">
        <v>4.04</v>
      </c>
      <c r="G3710" s="93">
        <v>6.15</v>
      </c>
      <c r="H3710" s="93">
        <v>502.63</v>
      </c>
      <c r="I3710" s="88">
        <f>VLOOKUP(D3710,'MHO-Analyse'!$C$2:$D$11,2,TRUE)</f>
        <v>254.6</v>
      </c>
      <c r="J3710" s="88">
        <f t="shared" si="57"/>
        <v>0.14144444444444443</v>
      </c>
    </row>
    <row r="3711" spans="1:10" x14ac:dyDescent="0.2">
      <c r="A3711" s="94">
        <v>9253398</v>
      </c>
      <c r="B3711" s="93" t="s">
        <v>3561</v>
      </c>
      <c r="C3711" s="144">
        <v>2</v>
      </c>
      <c r="D3711" s="93" t="s">
        <v>12</v>
      </c>
      <c r="E3711" s="93" t="s">
        <v>65</v>
      </c>
      <c r="F3711" s="93">
        <v>0.78</v>
      </c>
      <c r="G3711" s="93">
        <v>6.3</v>
      </c>
      <c r="H3711" s="93">
        <v>192.63</v>
      </c>
      <c r="I3711" s="88">
        <f>VLOOKUP(D3711,'MHO-Analyse'!$C$2:$D$11,2,TRUE)</f>
        <v>254.6</v>
      </c>
      <c r="J3711" s="88">
        <f t="shared" si="57"/>
        <v>0.14144444444444443</v>
      </c>
    </row>
    <row r="3712" spans="1:10" x14ac:dyDescent="0.2">
      <c r="A3712" s="94">
        <v>9253443</v>
      </c>
      <c r="B3712" s="93" t="s">
        <v>3562</v>
      </c>
      <c r="C3712" s="144">
        <v>2</v>
      </c>
      <c r="D3712" s="93" t="s">
        <v>12</v>
      </c>
      <c r="E3712" s="93" t="s">
        <v>65</v>
      </c>
      <c r="F3712" s="93">
        <v>3.25</v>
      </c>
      <c r="G3712" s="93">
        <v>19.100000000000001</v>
      </c>
      <c r="H3712" s="93">
        <v>1141.04</v>
      </c>
      <c r="I3712" s="88">
        <f>VLOOKUP(D3712,'MHO-Analyse'!$C$2:$D$11,2,TRUE)</f>
        <v>254.6</v>
      </c>
      <c r="J3712" s="88">
        <f t="shared" si="57"/>
        <v>0.14144444444444443</v>
      </c>
    </row>
    <row r="3713" spans="1:10" x14ac:dyDescent="0.2">
      <c r="A3713" s="94">
        <v>9253509</v>
      </c>
      <c r="B3713" s="93" t="s">
        <v>3563</v>
      </c>
      <c r="C3713" s="144">
        <v>2</v>
      </c>
      <c r="D3713" s="93" t="s">
        <v>12</v>
      </c>
      <c r="E3713" s="93" t="s">
        <v>65</v>
      </c>
      <c r="F3713" s="93">
        <v>1.79</v>
      </c>
      <c r="G3713" s="93">
        <v>11.11</v>
      </c>
      <c r="H3713" s="93">
        <v>1653.49</v>
      </c>
      <c r="I3713" s="88">
        <f>VLOOKUP(D3713,'MHO-Analyse'!$C$2:$D$11,2,TRUE)</f>
        <v>254.6</v>
      </c>
      <c r="J3713" s="88">
        <f t="shared" si="57"/>
        <v>0.14144444444444443</v>
      </c>
    </row>
    <row r="3714" spans="1:10" x14ac:dyDescent="0.2">
      <c r="A3714" s="94">
        <v>9253735</v>
      </c>
      <c r="B3714" s="93" t="s">
        <v>3564</v>
      </c>
      <c r="C3714" s="144">
        <v>2</v>
      </c>
      <c r="D3714" s="93" t="s">
        <v>12</v>
      </c>
      <c r="E3714" s="93" t="s">
        <v>65</v>
      </c>
      <c r="F3714" s="93">
        <v>0.88</v>
      </c>
      <c r="G3714" s="93">
        <v>5.71</v>
      </c>
      <c r="H3714" s="93">
        <v>292.23</v>
      </c>
      <c r="I3714" s="88">
        <f>VLOOKUP(D3714,'MHO-Analyse'!$C$2:$D$11,2,TRUE)</f>
        <v>254.6</v>
      </c>
      <c r="J3714" s="88">
        <f t="shared" ref="J3714:J3777" si="58">(C3714*I3714)/3600</f>
        <v>0.14144444444444443</v>
      </c>
    </row>
    <row r="3715" spans="1:10" x14ac:dyDescent="0.2">
      <c r="A3715" s="94">
        <v>9254809</v>
      </c>
      <c r="B3715" s="93" t="s">
        <v>3565</v>
      </c>
      <c r="C3715" s="144">
        <v>2</v>
      </c>
      <c r="D3715" s="93" t="s">
        <v>12</v>
      </c>
      <c r="E3715" s="93" t="s">
        <v>65</v>
      </c>
      <c r="F3715" s="93">
        <v>64.08</v>
      </c>
      <c r="G3715" s="93">
        <v>8.9</v>
      </c>
      <c r="H3715" s="93">
        <v>2986.99</v>
      </c>
      <c r="I3715" s="88">
        <f>VLOOKUP(D3715,'MHO-Analyse'!$C$2:$D$11,2,TRUE)</f>
        <v>254.6</v>
      </c>
      <c r="J3715" s="88">
        <f t="shared" si="58"/>
        <v>0.14144444444444443</v>
      </c>
    </row>
    <row r="3716" spans="1:10" x14ac:dyDescent="0.2">
      <c r="A3716" s="94">
        <v>9254913</v>
      </c>
      <c r="B3716" s="93" t="s">
        <v>3566</v>
      </c>
      <c r="C3716" s="144">
        <v>2</v>
      </c>
      <c r="D3716" s="93" t="s">
        <v>12</v>
      </c>
      <c r="E3716" s="93" t="s">
        <v>65</v>
      </c>
      <c r="F3716" s="93">
        <v>0.56000000000000005</v>
      </c>
      <c r="G3716" s="93">
        <v>0.8</v>
      </c>
      <c r="H3716" s="93">
        <v>55.41</v>
      </c>
      <c r="I3716" s="88">
        <f>VLOOKUP(D3716,'MHO-Analyse'!$C$2:$D$11,2,TRUE)</f>
        <v>254.6</v>
      </c>
      <c r="J3716" s="88">
        <f t="shared" si="58"/>
        <v>0.14144444444444443</v>
      </c>
    </row>
    <row r="3717" spans="1:10" x14ac:dyDescent="0.2">
      <c r="A3717" s="94">
        <v>9254952</v>
      </c>
      <c r="B3717" s="93" t="s">
        <v>3567</v>
      </c>
      <c r="C3717" s="144">
        <v>2</v>
      </c>
      <c r="D3717" s="93" t="s">
        <v>79</v>
      </c>
      <c r="E3717" s="93" t="s">
        <v>65</v>
      </c>
      <c r="F3717" s="93">
        <v>0.1</v>
      </c>
      <c r="G3717" s="93">
        <v>0.4</v>
      </c>
      <c r="H3717" s="93">
        <v>87.2</v>
      </c>
      <c r="I3717" s="88">
        <f>VLOOKUP(D3717,'MHO-Analyse'!$C$2:$D$11,2,TRUE)</f>
        <v>380</v>
      </c>
      <c r="J3717" s="88">
        <f t="shared" si="58"/>
        <v>0.21111111111111111</v>
      </c>
    </row>
    <row r="3718" spans="1:10" x14ac:dyDescent="0.2">
      <c r="A3718" s="94">
        <v>9254994</v>
      </c>
      <c r="B3718" s="93" t="s">
        <v>3568</v>
      </c>
      <c r="C3718" s="144">
        <v>2</v>
      </c>
      <c r="D3718" s="93" t="s">
        <v>12</v>
      </c>
      <c r="E3718" s="93" t="s">
        <v>65</v>
      </c>
      <c r="F3718" s="93">
        <v>315.47000000000003</v>
      </c>
      <c r="G3718" s="93">
        <v>4.5999999999999996</v>
      </c>
      <c r="H3718" s="93">
        <v>395.85</v>
      </c>
      <c r="I3718" s="88">
        <f>VLOOKUP(D3718,'MHO-Analyse'!$C$2:$D$11,2,TRUE)</f>
        <v>254.6</v>
      </c>
      <c r="J3718" s="88">
        <f t="shared" si="58"/>
        <v>0.14144444444444443</v>
      </c>
    </row>
    <row r="3719" spans="1:10" x14ac:dyDescent="0.2">
      <c r="A3719" s="94">
        <v>9255102</v>
      </c>
      <c r="B3719" s="93" t="s">
        <v>3569</v>
      </c>
      <c r="C3719" s="144">
        <v>2</v>
      </c>
      <c r="D3719" s="93" t="s">
        <v>12</v>
      </c>
      <c r="E3719" s="93" t="s">
        <v>65</v>
      </c>
      <c r="F3719" s="93">
        <v>1.07</v>
      </c>
      <c r="G3719" s="93">
        <v>1.44</v>
      </c>
      <c r="H3719" s="93">
        <v>112.84</v>
      </c>
      <c r="I3719" s="88">
        <f>VLOOKUP(D3719,'MHO-Analyse'!$C$2:$D$11,2,TRUE)</f>
        <v>254.6</v>
      </c>
      <c r="J3719" s="88">
        <f t="shared" si="58"/>
        <v>0.14144444444444443</v>
      </c>
    </row>
    <row r="3720" spans="1:10" x14ac:dyDescent="0.2">
      <c r="A3720" s="94">
        <v>9255104</v>
      </c>
      <c r="B3720" s="93" t="s">
        <v>3570</v>
      </c>
      <c r="C3720" s="144">
        <v>2</v>
      </c>
      <c r="D3720" s="93" t="s">
        <v>12</v>
      </c>
      <c r="E3720" s="93" t="s">
        <v>65</v>
      </c>
      <c r="F3720" s="93">
        <v>1.95</v>
      </c>
      <c r="G3720" s="93">
        <v>2</v>
      </c>
      <c r="H3720" s="93">
        <v>188.6</v>
      </c>
      <c r="I3720" s="88">
        <f>VLOOKUP(D3720,'MHO-Analyse'!$C$2:$D$11,2,TRUE)</f>
        <v>254.6</v>
      </c>
      <c r="J3720" s="88">
        <f t="shared" si="58"/>
        <v>0.14144444444444443</v>
      </c>
    </row>
    <row r="3721" spans="1:10" x14ac:dyDescent="0.2">
      <c r="A3721" s="94">
        <v>9255109</v>
      </c>
      <c r="B3721" s="93" t="s">
        <v>3571</v>
      </c>
      <c r="C3721" s="144">
        <v>2</v>
      </c>
      <c r="D3721" s="93" t="s">
        <v>12</v>
      </c>
      <c r="E3721" s="93" t="s">
        <v>65</v>
      </c>
      <c r="F3721" s="93">
        <v>0.13</v>
      </c>
      <c r="G3721" s="93">
        <v>2.6</v>
      </c>
      <c r="H3721" s="93">
        <v>239.04</v>
      </c>
      <c r="I3721" s="88">
        <f>VLOOKUP(D3721,'MHO-Analyse'!$C$2:$D$11,2,TRUE)</f>
        <v>254.6</v>
      </c>
      <c r="J3721" s="88">
        <f t="shared" si="58"/>
        <v>0.14144444444444443</v>
      </c>
    </row>
    <row r="3722" spans="1:10" x14ac:dyDescent="0.2">
      <c r="A3722" s="94">
        <v>9255147</v>
      </c>
      <c r="B3722" s="93" t="s">
        <v>3572</v>
      </c>
      <c r="C3722" s="144">
        <v>2</v>
      </c>
      <c r="D3722" s="93" t="s">
        <v>12</v>
      </c>
      <c r="E3722" s="93" t="s">
        <v>65</v>
      </c>
      <c r="F3722" s="93">
        <v>2.96</v>
      </c>
      <c r="G3722" s="93">
        <v>2.6</v>
      </c>
      <c r="H3722" s="93">
        <v>915.88</v>
      </c>
      <c r="I3722" s="88">
        <f>VLOOKUP(D3722,'MHO-Analyse'!$C$2:$D$11,2,TRUE)</f>
        <v>254.6</v>
      </c>
      <c r="J3722" s="88">
        <f t="shared" si="58"/>
        <v>0.14144444444444443</v>
      </c>
    </row>
    <row r="3723" spans="1:10" x14ac:dyDescent="0.2">
      <c r="A3723" s="94">
        <v>9255217</v>
      </c>
      <c r="B3723" s="93" t="s">
        <v>3573</v>
      </c>
      <c r="C3723" s="144">
        <v>2</v>
      </c>
      <c r="D3723" s="93" t="s">
        <v>16</v>
      </c>
      <c r="E3723" s="93" t="s">
        <v>65</v>
      </c>
      <c r="F3723" s="93">
        <v>0.51</v>
      </c>
      <c r="G3723" s="93">
        <v>0.5</v>
      </c>
      <c r="H3723" s="93">
        <v>381.76</v>
      </c>
      <c r="I3723" s="88">
        <f>VLOOKUP(D3723,'MHO-Analyse'!$C$2:$D$11,2,TRUE)</f>
        <v>304</v>
      </c>
      <c r="J3723" s="88">
        <f t="shared" si="58"/>
        <v>0.16888888888888889</v>
      </c>
    </row>
    <row r="3724" spans="1:10" x14ac:dyDescent="0.2">
      <c r="A3724" s="94">
        <v>9835771</v>
      </c>
      <c r="B3724" s="93" t="s">
        <v>3574</v>
      </c>
      <c r="C3724" s="144">
        <v>2</v>
      </c>
      <c r="D3724" s="93" t="s">
        <v>16</v>
      </c>
      <c r="E3724" s="93" t="s">
        <v>65</v>
      </c>
      <c r="F3724" s="93">
        <v>12.46</v>
      </c>
      <c r="G3724" s="93">
        <v>2.2999999999999998</v>
      </c>
      <c r="H3724" s="93">
        <v>506.91</v>
      </c>
      <c r="I3724" s="88">
        <f>VLOOKUP(D3724,'MHO-Analyse'!$C$2:$D$11,2,TRUE)</f>
        <v>304</v>
      </c>
      <c r="J3724" s="88">
        <f t="shared" si="58"/>
        <v>0.16888888888888889</v>
      </c>
    </row>
    <row r="3725" spans="1:10" x14ac:dyDescent="0.2">
      <c r="A3725" s="94">
        <v>9836181</v>
      </c>
      <c r="B3725" s="93" t="s">
        <v>3575</v>
      </c>
      <c r="C3725" s="144">
        <v>2</v>
      </c>
      <c r="D3725" s="93" t="s">
        <v>16</v>
      </c>
      <c r="E3725" s="93" t="s">
        <v>65</v>
      </c>
      <c r="F3725" s="93">
        <v>544.32000000000005</v>
      </c>
      <c r="G3725" s="93">
        <v>17</v>
      </c>
      <c r="H3725" s="93">
        <v>4821.8500000000004</v>
      </c>
      <c r="I3725" s="88">
        <f>VLOOKUP(D3725,'MHO-Analyse'!$C$2:$D$11,2,TRUE)</f>
        <v>304</v>
      </c>
      <c r="J3725" s="88">
        <f t="shared" si="58"/>
        <v>0.16888888888888889</v>
      </c>
    </row>
    <row r="3726" spans="1:10" x14ac:dyDescent="0.2">
      <c r="A3726" s="94">
        <v>1150441</v>
      </c>
      <c r="B3726" s="93" t="s">
        <v>3576</v>
      </c>
      <c r="C3726" s="144">
        <v>1</v>
      </c>
      <c r="D3726" s="93" t="s">
        <v>9</v>
      </c>
      <c r="E3726" s="93" t="s">
        <v>65</v>
      </c>
      <c r="F3726" s="93">
        <v>210</v>
      </c>
      <c r="G3726" s="93">
        <v>42.5</v>
      </c>
      <c r="H3726" s="93">
        <v>812.22</v>
      </c>
      <c r="I3726" s="88">
        <f>VLOOKUP(D3726,'MHO-Analyse'!$C$2:$D$11,2,TRUE)</f>
        <v>380</v>
      </c>
      <c r="J3726" s="88">
        <f t="shared" si="58"/>
        <v>0.10555555555555556</v>
      </c>
    </row>
    <row r="3727" spans="1:10" x14ac:dyDescent="0.2">
      <c r="A3727" s="94">
        <v>1206288</v>
      </c>
      <c r="B3727" s="93" t="s">
        <v>3577</v>
      </c>
      <c r="C3727" s="144">
        <v>1</v>
      </c>
      <c r="D3727" s="93" t="s">
        <v>79</v>
      </c>
      <c r="E3727" s="93" t="s">
        <v>65</v>
      </c>
      <c r="F3727" s="93">
        <v>22.48</v>
      </c>
      <c r="G3727" s="93">
        <v>11.12</v>
      </c>
      <c r="H3727" s="93">
        <v>1228.75</v>
      </c>
      <c r="I3727" s="88">
        <f>VLOOKUP(D3727,'MHO-Analyse'!$C$2:$D$11,2,TRUE)</f>
        <v>380</v>
      </c>
      <c r="J3727" s="88">
        <f t="shared" si="58"/>
        <v>0.10555555555555556</v>
      </c>
    </row>
    <row r="3728" spans="1:10" x14ac:dyDescent="0.2">
      <c r="A3728" s="94">
        <v>1207144</v>
      </c>
      <c r="B3728" s="93" t="s">
        <v>3578</v>
      </c>
      <c r="C3728" s="144">
        <v>1</v>
      </c>
      <c r="D3728" s="93" t="s">
        <v>79</v>
      </c>
      <c r="E3728" s="93" t="s">
        <v>65</v>
      </c>
      <c r="F3728" s="93">
        <v>0.18</v>
      </c>
      <c r="G3728" s="93">
        <v>0.14000000000000001</v>
      </c>
      <c r="H3728" s="93">
        <v>14.61</v>
      </c>
      <c r="I3728" s="88">
        <f>VLOOKUP(D3728,'MHO-Analyse'!$C$2:$D$11,2,TRUE)</f>
        <v>380</v>
      </c>
      <c r="J3728" s="88">
        <f t="shared" si="58"/>
        <v>0.10555555555555556</v>
      </c>
    </row>
    <row r="3729" spans="1:10" x14ac:dyDescent="0.2">
      <c r="A3729" s="94">
        <v>1253589</v>
      </c>
      <c r="B3729" s="93" t="s">
        <v>3579</v>
      </c>
      <c r="C3729" s="144">
        <v>1</v>
      </c>
      <c r="D3729" s="93" t="s">
        <v>79</v>
      </c>
      <c r="E3729" s="93" t="s">
        <v>65</v>
      </c>
      <c r="F3729" s="93">
        <v>2.66</v>
      </c>
      <c r="G3729" s="93">
        <v>6.68</v>
      </c>
      <c r="H3729" s="93">
        <v>233.78</v>
      </c>
      <c r="I3729" s="88">
        <f>VLOOKUP(D3729,'MHO-Analyse'!$C$2:$D$11,2,TRUE)</f>
        <v>380</v>
      </c>
      <c r="J3729" s="88">
        <f t="shared" si="58"/>
        <v>0.10555555555555556</v>
      </c>
    </row>
    <row r="3730" spans="1:10" x14ac:dyDescent="0.2">
      <c r="A3730" s="94">
        <v>1253599</v>
      </c>
      <c r="B3730" s="93" t="s">
        <v>3580</v>
      </c>
      <c r="C3730" s="144">
        <v>1</v>
      </c>
      <c r="D3730" s="93" t="s">
        <v>79</v>
      </c>
      <c r="E3730" s="93" t="s">
        <v>65</v>
      </c>
      <c r="F3730" s="93">
        <v>3.93</v>
      </c>
      <c r="G3730" s="93">
        <v>9.44</v>
      </c>
      <c r="H3730" s="93">
        <v>293.91000000000003</v>
      </c>
      <c r="I3730" s="88">
        <f>VLOOKUP(D3730,'MHO-Analyse'!$C$2:$D$11,2,TRUE)</f>
        <v>380</v>
      </c>
      <c r="J3730" s="88">
        <f t="shared" si="58"/>
        <v>0.10555555555555556</v>
      </c>
    </row>
    <row r="3731" spans="1:10" x14ac:dyDescent="0.2">
      <c r="A3731" s="94">
        <v>1253859</v>
      </c>
      <c r="B3731" s="93" t="s">
        <v>3581</v>
      </c>
      <c r="C3731" s="144">
        <v>1</v>
      </c>
      <c r="D3731" s="93" t="s">
        <v>79</v>
      </c>
      <c r="E3731" s="93" t="s">
        <v>65</v>
      </c>
      <c r="F3731" s="93">
        <v>1.2</v>
      </c>
      <c r="G3731" s="93">
        <v>3.18</v>
      </c>
      <c r="H3731" s="93">
        <v>189.18</v>
      </c>
      <c r="I3731" s="88">
        <f>VLOOKUP(D3731,'MHO-Analyse'!$C$2:$D$11,2,TRUE)</f>
        <v>380</v>
      </c>
      <c r="J3731" s="88">
        <f t="shared" si="58"/>
        <v>0.10555555555555556</v>
      </c>
    </row>
    <row r="3732" spans="1:10" x14ac:dyDescent="0.2">
      <c r="A3732" s="94">
        <v>2034859</v>
      </c>
      <c r="B3732" s="93" t="s">
        <v>3582</v>
      </c>
      <c r="C3732" s="144">
        <v>1</v>
      </c>
      <c r="D3732" s="93" t="s">
        <v>16</v>
      </c>
      <c r="E3732" s="93" t="s">
        <v>65</v>
      </c>
      <c r="F3732" s="93">
        <v>58.08</v>
      </c>
      <c r="G3732" s="93">
        <v>3.11</v>
      </c>
      <c r="H3732" s="93">
        <v>0.01</v>
      </c>
      <c r="I3732" s="88">
        <f>VLOOKUP(D3732,'MHO-Analyse'!$C$2:$D$11,2,TRUE)</f>
        <v>304</v>
      </c>
      <c r="J3732" s="88">
        <f t="shared" si="58"/>
        <v>8.4444444444444447E-2</v>
      </c>
    </row>
    <row r="3733" spans="1:10" x14ac:dyDescent="0.2">
      <c r="A3733" s="94">
        <v>2104206</v>
      </c>
      <c r="B3733" s="93" t="s">
        <v>3583</v>
      </c>
      <c r="C3733" s="144">
        <v>1</v>
      </c>
      <c r="D3733" s="93" t="s">
        <v>16</v>
      </c>
      <c r="E3733" s="93" t="s">
        <v>65</v>
      </c>
      <c r="F3733" s="93">
        <v>68.849999999999994</v>
      </c>
      <c r="G3733" s="93">
        <v>30</v>
      </c>
      <c r="H3733" s="93">
        <v>6879.57</v>
      </c>
      <c r="I3733" s="88">
        <f>VLOOKUP(D3733,'MHO-Analyse'!$C$2:$D$11,2,TRUE)</f>
        <v>304</v>
      </c>
      <c r="J3733" s="88">
        <f t="shared" si="58"/>
        <v>8.4444444444444447E-2</v>
      </c>
    </row>
    <row r="3734" spans="1:10" x14ac:dyDescent="0.2">
      <c r="A3734" s="94">
        <v>2104249</v>
      </c>
      <c r="B3734" s="93" t="s">
        <v>3584</v>
      </c>
      <c r="C3734" s="144">
        <v>1</v>
      </c>
      <c r="D3734" s="93" t="s">
        <v>16</v>
      </c>
      <c r="E3734" s="93" t="s">
        <v>65</v>
      </c>
      <c r="F3734" s="93">
        <v>12</v>
      </c>
      <c r="G3734" s="93">
        <v>14.1</v>
      </c>
      <c r="H3734" s="93">
        <v>2391.25</v>
      </c>
      <c r="I3734" s="88">
        <f>VLOOKUP(D3734,'MHO-Analyse'!$C$2:$D$11,2,TRUE)</f>
        <v>304</v>
      </c>
      <c r="J3734" s="88">
        <f t="shared" si="58"/>
        <v>8.4444444444444447E-2</v>
      </c>
    </row>
    <row r="3735" spans="1:10" x14ac:dyDescent="0.2">
      <c r="A3735" s="94">
        <v>2104267</v>
      </c>
      <c r="B3735" s="93" t="s">
        <v>3585</v>
      </c>
      <c r="C3735" s="144">
        <v>1</v>
      </c>
      <c r="D3735" s="93" t="s">
        <v>79</v>
      </c>
      <c r="E3735" s="93" t="s">
        <v>65</v>
      </c>
      <c r="F3735" s="93">
        <v>4.53</v>
      </c>
      <c r="G3735" s="93">
        <v>8.4</v>
      </c>
      <c r="H3735" s="93">
        <v>1620.53</v>
      </c>
      <c r="I3735" s="88">
        <f>VLOOKUP(D3735,'MHO-Analyse'!$C$2:$D$11,2,TRUE)</f>
        <v>380</v>
      </c>
      <c r="J3735" s="88">
        <f t="shared" si="58"/>
        <v>0.10555555555555556</v>
      </c>
    </row>
    <row r="3736" spans="1:10" x14ac:dyDescent="0.2">
      <c r="A3736" s="94">
        <v>2104308</v>
      </c>
      <c r="B3736" s="93" t="s">
        <v>3586</v>
      </c>
      <c r="C3736" s="144">
        <v>1</v>
      </c>
      <c r="D3736" s="93" t="s">
        <v>16</v>
      </c>
      <c r="E3736" s="93" t="s">
        <v>65</v>
      </c>
      <c r="F3736" s="93">
        <v>15.87</v>
      </c>
      <c r="G3736" s="93">
        <v>27.5</v>
      </c>
      <c r="H3736" s="93">
        <v>3748.33</v>
      </c>
      <c r="I3736" s="88">
        <f>VLOOKUP(D3736,'MHO-Analyse'!$C$2:$D$11,2,TRUE)</f>
        <v>304</v>
      </c>
      <c r="J3736" s="88">
        <f t="shared" si="58"/>
        <v>8.4444444444444447E-2</v>
      </c>
    </row>
    <row r="3737" spans="1:10" x14ac:dyDescent="0.2">
      <c r="A3737" s="94">
        <v>2104399</v>
      </c>
      <c r="B3737" s="93" t="s">
        <v>3587</v>
      </c>
      <c r="C3737" s="144">
        <v>1</v>
      </c>
      <c r="D3737" s="93" t="s">
        <v>16</v>
      </c>
      <c r="E3737" s="93" t="s">
        <v>65</v>
      </c>
      <c r="F3737" s="93">
        <v>2.95</v>
      </c>
      <c r="G3737" s="93">
        <v>6.4</v>
      </c>
      <c r="H3737" s="93">
        <v>1744.73</v>
      </c>
      <c r="I3737" s="88">
        <f>VLOOKUP(D3737,'MHO-Analyse'!$C$2:$D$11,2,TRUE)</f>
        <v>304</v>
      </c>
      <c r="J3737" s="88">
        <f t="shared" si="58"/>
        <v>8.4444444444444447E-2</v>
      </c>
    </row>
    <row r="3738" spans="1:10" x14ac:dyDescent="0.2">
      <c r="A3738" s="94">
        <v>2104402</v>
      </c>
      <c r="B3738" s="93" t="s">
        <v>3588</v>
      </c>
      <c r="C3738" s="144">
        <v>1</v>
      </c>
      <c r="D3738" s="93" t="s">
        <v>16</v>
      </c>
      <c r="E3738" s="93" t="s">
        <v>65</v>
      </c>
      <c r="F3738" s="93">
        <v>9.92</v>
      </c>
      <c r="G3738" s="93">
        <v>13.8</v>
      </c>
      <c r="H3738" s="93">
        <v>2550.1</v>
      </c>
      <c r="I3738" s="88">
        <f>VLOOKUP(D3738,'MHO-Analyse'!$C$2:$D$11,2,TRUE)</f>
        <v>304</v>
      </c>
      <c r="J3738" s="88">
        <f t="shared" si="58"/>
        <v>8.4444444444444447E-2</v>
      </c>
    </row>
    <row r="3739" spans="1:10" x14ac:dyDescent="0.2">
      <c r="A3739" s="94">
        <v>2107953</v>
      </c>
      <c r="B3739" s="93" t="s">
        <v>3589</v>
      </c>
      <c r="C3739" s="144">
        <v>1</v>
      </c>
      <c r="D3739" s="93" t="s">
        <v>16</v>
      </c>
      <c r="E3739" s="93" t="s">
        <v>59</v>
      </c>
      <c r="F3739" s="93">
        <v>146.02000000000001</v>
      </c>
      <c r="G3739" s="93">
        <v>42.26</v>
      </c>
      <c r="H3739" s="93">
        <v>10812.46</v>
      </c>
      <c r="I3739" s="88">
        <f>VLOOKUP(D3739,'MHO-Analyse'!$C$2:$D$11,2,TRUE)</f>
        <v>304</v>
      </c>
      <c r="J3739" s="88">
        <f t="shared" si="58"/>
        <v>8.4444444444444447E-2</v>
      </c>
    </row>
    <row r="3740" spans="1:10" x14ac:dyDescent="0.2">
      <c r="A3740" s="94">
        <v>2207287</v>
      </c>
      <c r="B3740" s="93" t="s">
        <v>3590</v>
      </c>
      <c r="C3740" s="144">
        <v>1</v>
      </c>
      <c r="D3740" s="93" t="s">
        <v>41</v>
      </c>
      <c r="E3740" s="93" t="s">
        <v>65</v>
      </c>
      <c r="F3740" s="93">
        <v>1.25</v>
      </c>
      <c r="G3740" s="93">
        <v>0.3</v>
      </c>
      <c r="H3740" s="93">
        <v>275.08</v>
      </c>
      <c r="I3740" s="88">
        <f>VLOOKUP(D3740,'MHO-Analyse'!$C$2:$D$11,2,TRUE)</f>
        <v>205.2</v>
      </c>
      <c r="J3740" s="88">
        <f t="shared" si="58"/>
        <v>5.6999999999999995E-2</v>
      </c>
    </row>
    <row r="3741" spans="1:10" x14ac:dyDescent="0.2">
      <c r="A3741" s="94">
        <v>2457041</v>
      </c>
      <c r="B3741" s="93" t="s">
        <v>3591</v>
      </c>
      <c r="C3741" s="144">
        <v>1</v>
      </c>
      <c r="D3741" s="93" t="s">
        <v>16</v>
      </c>
      <c r="E3741" s="93" t="s">
        <v>65</v>
      </c>
      <c r="F3741" s="93">
        <v>21.98</v>
      </c>
      <c r="G3741" s="93">
        <v>6.14</v>
      </c>
      <c r="H3741" s="93">
        <v>688.56</v>
      </c>
      <c r="I3741" s="88">
        <f>VLOOKUP(D3741,'MHO-Analyse'!$C$2:$D$11,2,TRUE)</f>
        <v>304</v>
      </c>
      <c r="J3741" s="88">
        <f t="shared" si="58"/>
        <v>8.4444444444444447E-2</v>
      </c>
    </row>
    <row r="3742" spans="1:10" x14ac:dyDescent="0.2">
      <c r="A3742" s="94">
        <v>3014357</v>
      </c>
      <c r="B3742" s="93" t="s">
        <v>3592</v>
      </c>
      <c r="C3742" s="144">
        <v>1</v>
      </c>
      <c r="D3742" s="93" t="s">
        <v>16</v>
      </c>
      <c r="E3742" s="93" t="s">
        <v>65</v>
      </c>
      <c r="F3742" s="93">
        <v>50.01</v>
      </c>
      <c r="G3742" s="93">
        <v>1.4</v>
      </c>
      <c r="H3742" s="93">
        <v>229.75</v>
      </c>
      <c r="I3742" s="88">
        <f>VLOOKUP(D3742,'MHO-Analyse'!$C$2:$D$11,2,TRUE)</f>
        <v>304</v>
      </c>
      <c r="J3742" s="88">
        <f t="shared" si="58"/>
        <v>8.4444444444444447E-2</v>
      </c>
    </row>
    <row r="3743" spans="1:10" x14ac:dyDescent="0.2">
      <c r="A3743" s="94">
        <v>3014407</v>
      </c>
      <c r="B3743" s="93" t="s">
        <v>3593</v>
      </c>
      <c r="C3743" s="144">
        <v>1</v>
      </c>
      <c r="D3743" s="93" t="s">
        <v>16</v>
      </c>
      <c r="E3743" s="93" t="s">
        <v>65</v>
      </c>
      <c r="F3743" s="93">
        <v>11.64</v>
      </c>
      <c r="G3743" s="93">
        <v>0.77</v>
      </c>
      <c r="H3743" s="93">
        <v>423.41</v>
      </c>
      <c r="I3743" s="88">
        <f>VLOOKUP(D3743,'MHO-Analyse'!$C$2:$D$11,2,TRUE)</f>
        <v>304</v>
      </c>
      <c r="J3743" s="88">
        <f t="shared" si="58"/>
        <v>8.4444444444444447E-2</v>
      </c>
    </row>
    <row r="3744" spans="1:10" x14ac:dyDescent="0.2">
      <c r="A3744" s="94">
        <v>3014417</v>
      </c>
      <c r="B3744" s="93" t="s">
        <v>3594</v>
      </c>
      <c r="C3744" s="144">
        <v>1</v>
      </c>
      <c r="D3744" s="93" t="s">
        <v>16</v>
      </c>
      <c r="E3744" s="93" t="s">
        <v>65</v>
      </c>
      <c r="F3744" s="93">
        <v>108.33</v>
      </c>
      <c r="G3744" s="93">
        <v>6.43</v>
      </c>
      <c r="H3744" s="93">
        <v>777.04</v>
      </c>
      <c r="I3744" s="88">
        <f>VLOOKUP(D3744,'MHO-Analyse'!$C$2:$D$11,2,TRUE)</f>
        <v>304</v>
      </c>
      <c r="J3744" s="88">
        <f t="shared" si="58"/>
        <v>8.4444444444444447E-2</v>
      </c>
    </row>
    <row r="3745" spans="1:10" x14ac:dyDescent="0.2">
      <c r="A3745" s="94">
        <v>3025981</v>
      </c>
      <c r="B3745" s="93" t="s">
        <v>3595</v>
      </c>
      <c r="C3745" s="144">
        <v>1</v>
      </c>
      <c r="D3745" s="93" t="s">
        <v>41</v>
      </c>
      <c r="E3745" s="93" t="s">
        <v>65</v>
      </c>
      <c r="F3745" s="93">
        <v>3.75</v>
      </c>
      <c r="G3745" s="93">
        <v>0.36</v>
      </c>
      <c r="H3745" s="93">
        <v>0.01</v>
      </c>
      <c r="I3745" s="88">
        <f>VLOOKUP(D3745,'MHO-Analyse'!$C$2:$D$11,2,TRUE)</f>
        <v>205.2</v>
      </c>
      <c r="J3745" s="88">
        <f t="shared" si="58"/>
        <v>5.6999999999999995E-2</v>
      </c>
    </row>
    <row r="3746" spans="1:10" x14ac:dyDescent="0.2">
      <c r="A3746" s="94">
        <v>3220696</v>
      </c>
      <c r="B3746" s="93" t="s">
        <v>3596</v>
      </c>
      <c r="C3746" s="144">
        <v>1</v>
      </c>
      <c r="D3746" s="93" t="s">
        <v>16</v>
      </c>
      <c r="E3746" s="93" t="s">
        <v>65</v>
      </c>
      <c r="F3746" s="93">
        <v>208</v>
      </c>
      <c r="G3746" s="93">
        <v>34</v>
      </c>
      <c r="H3746" s="93">
        <v>2403.52</v>
      </c>
      <c r="I3746" s="88">
        <f>VLOOKUP(D3746,'MHO-Analyse'!$C$2:$D$11,2,TRUE)</f>
        <v>304</v>
      </c>
      <c r="J3746" s="88">
        <f t="shared" si="58"/>
        <v>8.4444444444444447E-2</v>
      </c>
    </row>
    <row r="3747" spans="1:10" x14ac:dyDescent="0.2">
      <c r="A3747" s="94">
        <v>3381551</v>
      </c>
      <c r="B3747" s="93" t="s">
        <v>3597</v>
      </c>
      <c r="C3747" s="144">
        <v>1</v>
      </c>
      <c r="D3747" s="93" t="s">
        <v>16</v>
      </c>
      <c r="E3747" s="93" t="s">
        <v>65</v>
      </c>
      <c r="F3747" s="93">
        <v>2.5</v>
      </c>
      <c r="G3747" s="93">
        <v>0.95</v>
      </c>
      <c r="H3747" s="93">
        <v>700.27</v>
      </c>
      <c r="I3747" s="88">
        <f>VLOOKUP(D3747,'MHO-Analyse'!$C$2:$D$11,2,TRUE)</f>
        <v>304</v>
      </c>
      <c r="J3747" s="88">
        <f t="shared" si="58"/>
        <v>8.4444444444444447E-2</v>
      </c>
    </row>
    <row r="3748" spans="1:10" x14ac:dyDescent="0.2">
      <c r="A3748" s="94">
        <v>3381553</v>
      </c>
      <c r="B3748" s="93" t="s">
        <v>3598</v>
      </c>
      <c r="C3748" s="144">
        <v>1</v>
      </c>
      <c r="D3748" s="93" t="s">
        <v>16</v>
      </c>
      <c r="E3748" s="93" t="s">
        <v>65</v>
      </c>
      <c r="F3748" s="93">
        <v>5.47</v>
      </c>
      <c r="G3748" s="93">
        <v>1.65</v>
      </c>
      <c r="H3748" s="93">
        <v>1057.47</v>
      </c>
      <c r="I3748" s="88">
        <f>VLOOKUP(D3748,'MHO-Analyse'!$C$2:$D$11,2,TRUE)</f>
        <v>304</v>
      </c>
      <c r="J3748" s="88">
        <f t="shared" si="58"/>
        <v>8.4444444444444447E-2</v>
      </c>
    </row>
    <row r="3749" spans="1:10" x14ac:dyDescent="0.2">
      <c r="A3749" s="94">
        <v>3477022</v>
      </c>
      <c r="B3749" s="93" t="s">
        <v>3599</v>
      </c>
      <c r="C3749" s="144">
        <v>1</v>
      </c>
      <c r="D3749" s="93" t="s">
        <v>79</v>
      </c>
      <c r="E3749" s="93" t="s">
        <v>65</v>
      </c>
      <c r="F3749" s="93">
        <v>1.2</v>
      </c>
      <c r="G3749" s="93">
        <v>2.2999999999999998</v>
      </c>
      <c r="H3749" s="93">
        <v>106.11</v>
      </c>
      <c r="I3749" s="88">
        <f>VLOOKUP(D3749,'MHO-Analyse'!$C$2:$D$11,2,TRUE)</f>
        <v>380</v>
      </c>
      <c r="J3749" s="88">
        <f t="shared" si="58"/>
        <v>0.10555555555555556</v>
      </c>
    </row>
    <row r="3750" spans="1:10" x14ac:dyDescent="0.2">
      <c r="A3750" s="94">
        <v>3477023</v>
      </c>
      <c r="B3750" s="93" t="s">
        <v>3600</v>
      </c>
      <c r="C3750" s="144">
        <v>1</v>
      </c>
      <c r="D3750" s="93" t="s">
        <v>79</v>
      </c>
      <c r="E3750" s="93" t="s">
        <v>65</v>
      </c>
      <c r="F3750" s="93">
        <v>1.4</v>
      </c>
      <c r="G3750" s="93">
        <v>2.2999999999999998</v>
      </c>
      <c r="H3750" s="93">
        <v>107.65</v>
      </c>
      <c r="I3750" s="88">
        <f>VLOOKUP(D3750,'MHO-Analyse'!$C$2:$D$11,2,TRUE)</f>
        <v>380</v>
      </c>
      <c r="J3750" s="88">
        <f t="shared" si="58"/>
        <v>0.10555555555555556</v>
      </c>
    </row>
    <row r="3751" spans="1:10" x14ac:dyDescent="0.2">
      <c r="A3751" s="94">
        <v>3477024</v>
      </c>
      <c r="B3751" s="93" t="s">
        <v>3601</v>
      </c>
      <c r="C3751" s="144">
        <v>1</v>
      </c>
      <c r="D3751" s="93" t="s">
        <v>79</v>
      </c>
      <c r="E3751" s="93" t="s">
        <v>65</v>
      </c>
      <c r="F3751" s="93">
        <v>1.8</v>
      </c>
      <c r="G3751" s="93">
        <v>4</v>
      </c>
      <c r="H3751" s="93">
        <v>120.98</v>
      </c>
      <c r="I3751" s="88">
        <f>VLOOKUP(D3751,'MHO-Analyse'!$C$2:$D$11,2,TRUE)</f>
        <v>380</v>
      </c>
      <c r="J3751" s="88">
        <f t="shared" si="58"/>
        <v>0.10555555555555556</v>
      </c>
    </row>
    <row r="3752" spans="1:10" x14ac:dyDescent="0.2">
      <c r="A3752" s="94">
        <v>3521295</v>
      </c>
      <c r="B3752" s="93" t="s">
        <v>3602</v>
      </c>
      <c r="C3752" s="144">
        <v>1</v>
      </c>
      <c r="D3752" s="93" t="s">
        <v>79</v>
      </c>
      <c r="E3752" s="93" t="s">
        <v>65</v>
      </c>
      <c r="F3752" s="93">
        <v>0.5</v>
      </c>
      <c r="G3752" s="93">
        <v>1.2</v>
      </c>
      <c r="H3752" s="93">
        <v>75.8</v>
      </c>
      <c r="I3752" s="88">
        <f>VLOOKUP(D3752,'MHO-Analyse'!$C$2:$D$11,2,TRUE)</f>
        <v>380</v>
      </c>
      <c r="J3752" s="88">
        <f t="shared" si="58"/>
        <v>0.10555555555555556</v>
      </c>
    </row>
    <row r="3753" spans="1:10" x14ac:dyDescent="0.2">
      <c r="A3753" s="94">
        <v>5507434</v>
      </c>
      <c r="B3753" s="93" t="s">
        <v>3603</v>
      </c>
      <c r="C3753" s="144">
        <v>1</v>
      </c>
      <c r="D3753" s="93" t="s">
        <v>16</v>
      </c>
      <c r="E3753" s="93" t="s">
        <v>65</v>
      </c>
      <c r="F3753" s="93">
        <v>14.13</v>
      </c>
      <c r="G3753" s="93">
        <v>18.5</v>
      </c>
      <c r="H3753" s="93">
        <v>2666.05</v>
      </c>
      <c r="I3753" s="88">
        <f>VLOOKUP(D3753,'MHO-Analyse'!$C$2:$D$11,2,TRUE)</f>
        <v>304</v>
      </c>
      <c r="J3753" s="88">
        <f t="shared" si="58"/>
        <v>8.4444444444444447E-2</v>
      </c>
    </row>
    <row r="3754" spans="1:10" x14ac:dyDescent="0.2">
      <c r="A3754" s="94">
        <v>5513311</v>
      </c>
      <c r="B3754" s="93" t="s">
        <v>3604</v>
      </c>
      <c r="C3754" s="144">
        <v>1</v>
      </c>
      <c r="D3754" s="93" t="s">
        <v>79</v>
      </c>
      <c r="E3754" s="93" t="s">
        <v>65</v>
      </c>
      <c r="F3754" s="93">
        <v>7.64</v>
      </c>
      <c r="G3754" s="93">
        <v>20</v>
      </c>
      <c r="H3754" s="93">
        <v>1735.93</v>
      </c>
      <c r="I3754" s="88">
        <f>VLOOKUP(D3754,'MHO-Analyse'!$C$2:$D$11,2,TRUE)</f>
        <v>380</v>
      </c>
      <c r="J3754" s="88">
        <f t="shared" si="58"/>
        <v>0.10555555555555556</v>
      </c>
    </row>
    <row r="3755" spans="1:10" x14ac:dyDescent="0.2">
      <c r="A3755" s="94">
        <v>5513313</v>
      </c>
      <c r="B3755" s="93" t="s">
        <v>3605</v>
      </c>
      <c r="C3755" s="144">
        <v>1</v>
      </c>
      <c r="D3755" s="93" t="s">
        <v>16</v>
      </c>
      <c r="E3755" s="93" t="s">
        <v>65</v>
      </c>
      <c r="F3755" s="93">
        <v>15</v>
      </c>
      <c r="G3755" s="93">
        <v>35</v>
      </c>
      <c r="H3755" s="93">
        <v>2447.0300000000002</v>
      </c>
      <c r="I3755" s="88">
        <f>VLOOKUP(D3755,'MHO-Analyse'!$C$2:$D$11,2,TRUE)</f>
        <v>304</v>
      </c>
      <c r="J3755" s="88">
        <f t="shared" si="58"/>
        <v>8.4444444444444447E-2</v>
      </c>
    </row>
    <row r="3756" spans="1:10" x14ac:dyDescent="0.2">
      <c r="A3756" s="94">
        <v>5519912</v>
      </c>
      <c r="B3756" s="93" t="s">
        <v>2961</v>
      </c>
      <c r="C3756" s="144">
        <v>1</v>
      </c>
      <c r="D3756" s="93" t="s">
        <v>16</v>
      </c>
      <c r="E3756" s="93" t="s">
        <v>65</v>
      </c>
      <c r="F3756" s="93">
        <v>14.6</v>
      </c>
      <c r="G3756" s="93">
        <v>37</v>
      </c>
      <c r="H3756" s="93">
        <v>4776.07</v>
      </c>
      <c r="I3756" s="88">
        <f>VLOOKUP(D3756,'MHO-Analyse'!$C$2:$D$11,2,TRUE)</f>
        <v>304</v>
      </c>
      <c r="J3756" s="88">
        <f t="shared" si="58"/>
        <v>8.4444444444444447E-2</v>
      </c>
    </row>
    <row r="3757" spans="1:10" x14ac:dyDescent="0.2">
      <c r="A3757" s="94">
        <v>5527561</v>
      </c>
      <c r="B3757" s="93" t="s">
        <v>3606</v>
      </c>
      <c r="C3757" s="144">
        <v>1</v>
      </c>
      <c r="D3757" s="93" t="s">
        <v>16</v>
      </c>
      <c r="E3757" s="93" t="s">
        <v>65</v>
      </c>
      <c r="F3757" s="93">
        <v>4.8</v>
      </c>
      <c r="G3757" s="93">
        <v>32</v>
      </c>
      <c r="H3757" s="93">
        <v>2619.19</v>
      </c>
      <c r="I3757" s="88">
        <f>VLOOKUP(D3757,'MHO-Analyse'!$C$2:$D$11,2,TRUE)</f>
        <v>304</v>
      </c>
      <c r="J3757" s="88">
        <f t="shared" si="58"/>
        <v>8.4444444444444447E-2</v>
      </c>
    </row>
    <row r="3758" spans="1:10" x14ac:dyDescent="0.2">
      <c r="A3758" s="94">
        <v>5527572</v>
      </c>
      <c r="B3758" s="93" t="s">
        <v>2811</v>
      </c>
      <c r="C3758" s="144">
        <v>1</v>
      </c>
      <c r="D3758" s="93" t="s">
        <v>79</v>
      </c>
      <c r="E3758" s="93" t="s">
        <v>65</v>
      </c>
      <c r="F3758" s="93">
        <v>0.93</v>
      </c>
      <c r="G3758" s="93">
        <v>3.6</v>
      </c>
      <c r="H3758" s="93">
        <v>432.43</v>
      </c>
      <c r="I3758" s="88">
        <f>VLOOKUP(D3758,'MHO-Analyse'!$C$2:$D$11,2,TRUE)</f>
        <v>380</v>
      </c>
      <c r="J3758" s="88">
        <f t="shared" si="58"/>
        <v>0.10555555555555556</v>
      </c>
    </row>
    <row r="3759" spans="1:10" x14ac:dyDescent="0.2">
      <c r="A3759" s="94">
        <v>5527575</v>
      </c>
      <c r="B3759" s="93" t="s">
        <v>2767</v>
      </c>
      <c r="C3759" s="144">
        <v>1</v>
      </c>
      <c r="D3759" s="93" t="s">
        <v>79</v>
      </c>
      <c r="E3759" s="93" t="s">
        <v>65</v>
      </c>
      <c r="F3759" s="93">
        <v>4</v>
      </c>
      <c r="G3759" s="93">
        <v>9.1</v>
      </c>
      <c r="H3759" s="93">
        <v>749.28</v>
      </c>
      <c r="I3759" s="88">
        <f>VLOOKUP(D3759,'MHO-Analyse'!$C$2:$D$11,2,TRUE)</f>
        <v>380</v>
      </c>
      <c r="J3759" s="88">
        <f t="shared" si="58"/>
        <v>0.10555555555555556</v>
      </c>
    </row>
    <row r="3760" spans="1:10" x14ac:dyDescent="0.2">
      <c r="A3760" s="94">
        <v>5527578</v>
      </c>
      <c r="B3760" s="93" t="s">
        <v>3606</v>
      </c>
      <c r="C3760" s="144">
        <v>1</v>
      </c>
      <c r="D3760" s="93" t="s">
        <v>16</v>
      </c>
      <c r="E3760" s="93" t="s">
        <v>59</v>
      </c>
      <c r="F3760" s="93">
        <v>4.8</v>
      </c>
      <c r="G3760" s="93">
        <v>32</v>
      </c>
      <c r="H3760" s="93">
        <v>2619.19</v>
      </c>
      <c r="I3760" s="88">
        <f>VLOOKUP(D3760,'MHO-Analyse'!$C$2:$D$11,2,TRUE)</f>
        <v>304</v>
      </c>
      <c r="J3760" s="88">
        <f t="shared" si="58"/>
        <v>8.4444444444444447E-2</v>
      </c>
    </row>
    <row r="3761" spans="1:10" x14ac:dyDescent="0.2">
      <c r="A3761" s="94">
        <v>5527737</v>
      </c>
      <c r="B3761" s="93" t="s">
        <v>2654</v>
      </c>
      <c r="C3761" s="144">
        <v>1</v>
      </c>
      <c r="D3761" s="93" t="s">
        <v>79</v>
      </c>
      <c r="E3761" s="93" t="s">
        <v>65</v>
      </c>
      <c r="F3761" s="93">
        <v>0.4</v>
      </c>
      <c r="G3761" s="93">
        <v>2.4</v>
      </c>
      <c r="H3761" s="93">
        <v>322.85000000000002</v>
      </c>
      <c r="I3761" s="88">
        <f>VLOOKUP(D3761,'MHO-Analyse'!$C$2:$D$11,2,TRUE)</f>
        <v>380</v>
      </c>
      <c r="J3761" s="88">
        <f t="shared" si="58"/>
        <v>0.10555555555555556</v>
      </c>
    </row>
    <row r="3762" spans="1:10" x14ac:dyDescent="0.2">
      <c r="A3762" s="94">
        <v>5527851</v>
      </c>
      <c r="B3762" s="93" t="s">
        <v>3607</v>
      </c>
      <c r="C3762" s="144">
        <v>1</v>
      </c>
      <c r="D3762" s="93" t="s">
        <v>79</v>
      </c>
      <c r="E3762" s="93" t="s">
        <v>65</v>
      </c>
      <c r="F3762" s="93">
        <v>0.6</v>
      </c>
      <c r="G3762" s="93">
        <v>3.6</v>
      </c>
      <c r="H3762" s="93">
        <v>591.96</v>
      </c>
      <c r="I3762" s="88">
        <f>VLOOKUP(D3762,'MHO-Analyse'!$C$2:$D$11,2,TRUE)</f>
        <v>380</v>
      </c>
      <c r="J3762" s="88">
        <f t="shared" si="58"/>
        <v>0.10555555555555556</v>
      </c>
    </row>
    <row r="3763" spans="1:10" x14ac:dyDescent="0.2">
      <c r="A3763" s="94">
        <v>5527853</v>
      </c>
      <c r="B3763" s="93" t="s">
        <v>3608</v>
      </c>
      <c r="C3763" s="144">
        <v>1</v>
      </c>
      <c r="D3763" s="93" t="s">
        <v>79</v>
      </c>
      <c r="E3763" s="93" t="s">
        <v>65</v>
      </c>
      <c r="F3763" s="93">
        <v>0.93</v>
      </c>
      <c r="G3763" s="93">
        <v>5.5</v>
      </c>
      <c r="H3763" s="93">
        <v>899.64</v>
      </c>
      <c r="I3763" s="88">
        <f>VLOOKUP(D3763,'MHO-Analyse'!$C$2:$D$11,2,TRUE)</f>
        <v>380</v>
      </c>
      <c r="J3763" s="88">
        <f t="shared" si="58"/>
        <v>0.10555555555555556</v>
      </c>
    </row>
    <row r="3764" spans="1:10" x14ac:dyDescent="0.2">
      <c r="A3764" s="94">
        <v>5528026</v>
      </c>
      <c r="B3764" s="93" t="s">
        <v>3607</v>
      </c>
      <c r="C3764" s="144">
        <v>1</v>
      </c>
      <c r="D3764" s="93" t="s">
        <v>79</v>
      </c>
      <c r="E3764" s="93" t="s">
        <v>65</v>
      </c>
      <c r="F3764" s="93">
        <v>1.42</v>
      </c>
      <c r="G3764" s="93">
        <v>5</v>
      </c>
      <c r="H3764" s="93">
        <v>615.66</v>
      </c>
      <c r="I3764" s="88">
        <f>VLOOKUP(D3764,'MHO-Analyse'!$C$2:$D$11,2,TRUE)</f>
        <v>380</v>
      </c>
      <c r="J3764" s="88">
        <f t="shared" si="58"/>
        <v>0.10555555555555556</v>
      </c>
    </row>
    <row r="3765" spans="1:10" x14ac:dyDescent="0.2">
      <c r="A3765" s="94">
        <v>5528027</v>
      </c>
      <c r="B3765" s="93" t="s">
        <v>3609</v>
      </c>
      <c r="C3765" s="144">
        <v>1</v>
      </c>
      <c r="D3765" s="93" t="s">
        <v>79</v>
      </c>
      <c r="E3765" s="93" t="s">
        <v>65</v>
      </c>
      <c r="F3765" s="93">
        <v>1.62</v>
      </c>
      <c r="G3765" s="93">
        <v>6</v>
      </c>
      <c r="H3765" s="93">
        <v>769.57</v>
      </c>
      <c r="I3765" s="88">
        <f>VLOOKUP(D3765,'MHO-Analyse'!$C$2:$D$11,2,TRUE)</f>
        <v>380</v>
      </c>
      <c r="J3765" s="88">
        <f t="shared" si="58"/>
        <v>0.10555555555555556</v>
      </c>
    </row>
    <row r="3766" spans="1:10" x14ac:dyDescent="0.2">
      <c r="A3766" s="94">
        <v>5528028</v>
      </c>
      <c r="B3766" s="93" t="s">
        <v>3608</v>
      </c>
      <c r="C3766" s="144">
        <v>1</v>
      </c>
      <c r="D3766" s="93" t="s">
        <v>16</v>
      </c>
      <c r="E3766" s="93" t="s">
        <v>65</v>
      </c>
      <c r="F3766" s="93">
        <v>2.42</v>
      </c>
      <c r="G3766" s="93">
        <v>8</v>
      </c>
      <c r="H3766" s="93">
        <v>869.46</v>
      </c>
      <c r="I3766" s="88">
        <f>VLOOKUP(D3766,'MHO-Analyse'!$C$2:$D$11,2,TRUE)</f>
        <v>304</v>
      </c>
      <c r="J3766" s="88">
        <f t="shared" si="58"/>
        <v>8.4444444444444447E-2</v>
      </c>
    </row>
    <row r="3767" spans="1:10" x14ac:dyDescent="0.2">
      <c r="A3767" s="94">
        <v>5528045</v>
      </c>
      <c r="B3767" s="93" t="s">
        <v>3610</v>
      </c>
      <c r="C3767" s="144">
        <v>1</v>
      </c>
      <c r="D3767" s="93" t="s">
        <v>16</v>
      </c>
      <c r="E3767" s="93" t="s">
        <v>65</v>
      </c>
      <c r="F3767" s="93">
        <v>13</v>
      </c>
      <c r="G3767" s="93">
        <v>39</v>
      </c>
      <c r="H3767" s="93">
        <v>3773.14</v>
      </c>
      <c r="I3767" s="88">
        <f>VLOOKUP(D3767,'MHO-Analyse'!$C$2:$D$11,2,TRUE)</f>
        <v>304</v>
      </c>
      <c r="J3767" s="88">
        <f t="shared" si="58"/>
        <v>8.4444444444444447E-2</v>
      </c>
    </row>
    <row r="3768" spans="1:10" x14ac:dyDescent="0.2">
      <c r="A3768" s="94">
        <v>5528727</v>
      </c>
      <c r="B3768" s="93" t="s">
        <v>3419</v>
      </c>
      <c r="C3768" s="144">
        <v>1</v>
      </c>
      <c r="D3768" s="93" t="s">
        <v>79</v>
      </c>
      <c r="E3768" s="93" t="s">
        <v>65</v>
      </c>
      <c r="F3768" s="93">
        <v>1.3</v>
      </c>
      <c r="G3768" s="93">
        <v>3.5</v>
      </c>
      <c r="H3768" s="93">
        <v>360.31</v>
      </c>
      <c r="I3768" s="88">
        <f>VLOOKUP(D3768,'MHO-Analyse'!$C$2:$D$11,2,TRUE)</f>
        <v>380</v>
      </c>
      <c r="J3768" s="88">
        <f t="shared" si="58"/>
        <v>0.10555555555555556</v>
      </c>
    </row>
    <row r="3769" spans="1:10" x14ac:dyDescent="0.2">
      <c r="A3769" s="94">
        <v>5528737</v>
      </c>
      <c r="B3769" s="93" t="s">
        <v>3611</v>
      </c>
      <c r="C3769" s="144">
        <v>1</v>
      </c>
      <c r="D3769" s="93" t="s">
        <v>79</v>
      </c>
      <c r="E3769" s="93" t="s">
        <v>65</v>
      </c>
      <c r="F3769" s="93">
        <v>0.88</v>
      </c>
      <c r="G3769" s="93">
        <v>2.1</v>
      </c>
      <c r="H3769" s="93">
        <v>385.91</v>
      </c>
      <c r="I3769" s="88">
        <f>VLOOKUP(D3769,'MHO-Analyse'!$C$2:$D$11,2,TRUE)</f>
        <v>380</v>
      </c>
      <c r="J3769" s="88">
        <f t="shared" si="58"/>
        <v>0.10555555555555556</v>
      </c>
    </row>
    <row r="3770" spans="1:10" x14ac:dyDescent="0.2">
      <c r="A3770" s="94">
        <v>5528791</v>
      </c>
      <c r="B3770" s="93" t="s">
        <v>3189</v>
      </c>
      <c r="C3770" s="144">
        <v>1</v>
      </c>
      <c r="D3770" s="93" t="s">
        <v>79</v>
      </c>
      <c r="E3770" s="93" t="s">
        <v>65</v>
      </c>
      <c r="F3770" s="93">
        <v>2.97</v>
      </c>
      <c r="G3770" s="93">
        <v>7.4</v>
      </c>
      <c r="H3770" s="93">
        <v>560.42999999999995</v>
      </c>
      <c r="I3770" s="88">
        <f>VLOOKUP(D3770,'MHO-Analyse'!$C$2:$D$11,2,TRUE)</f>
        <v>380</v>
      </c>
      <c r="J3770" s="88">
        <f t="shared" si="58"/>
        <v>0.10555555555555556</v>
      </c>
    </row>
    <row r="3771" spans="1:10" x14ac:dyDescent="0.2">
      <c r="A3771" s="94">
        <v>5528801</v>
      </c>
      <c r="B3771" s="93" t="s">
        <v>3420</v>
      </c>
      <c r="C3771" s="144">
        <v>1</v>
      </c>
      <c r="D3771" s="93" t="s">
        <v>79</v>
      </c>
      <c r="E3771" s="93" t="s">
        <v>65</v>
      </c>
      <c r="F3771" s="93">
        <v>1.91</v>
      </c>
      <c r="G3771" s="93">
        <v>5.5</v>
      </c>
      <c r="H3771" s="93">
        <v>574.54999999999995</v>
      </c>
      <c r="I3771" s="88">
        <f>VLOOKUP(D3771,'MHO-Analyse'!$C$2:$D$11,2,TRUE)</f>
        <v>380</v>
      </c>
      <c r="J3771" s="88">
        <f t="shared" si="58"/>
        <v>0.10555555555555556</v>
      </c>
    </row>
    <row r="3772" spans="1:10" x14ac:dyDescent="0.2">
      <c r="A3772" s="94">
        <v>5528804</v>
      </c>
      <c r="B3772" s="93" t="s">
        <v>3340</v>
      </c>
      <c r="C3772" s="144">
        <v>1</v>
      </c>
      <c r="D3772" s="93" t="s">
        <v>79</v>
      </c>
      <c r="E3772" s="93" t="s">
        <v>65</v>
      </c>
      <c r="F3772" s="93">
        <v>5.2</v>
      </c>
      <c r="G3772" s="93">
        <v>13</v>
      </c>
      <c r="H3772" s="93">
        <v>978.83</v>
      </c>
      <c r="I3772" s="88">
        <f>VLOOKUP(D3772,'MHO-Analyse'!$C$2:$D$11,2,TRUE)</f>
        <v>380</v>
      </c>
      <c r="J3772" s="88">
        <f t="shared" si="58"/>
        <v>0.10555555555555556</v>
      </c>
    </row>
    <row r="3773" spans="1:10" x14ac:dyDescent="0.2">
      <c r="A3773" s="94">
        <v>5528867</v>
      </c>
      <c r="B3773" s="93" t="s">
        <v>3419</v>
      </c>
      <c r="C3773" s="144">
        <v>1</v>
      </c>
      <c r="D3773" s="93" t="s">
        <v>79</v>
      </c>
      <c r="E3773" s="93" t="s">
        <v>65</v>
      </c>
      <c r="F3773" s="93">
        <v>1.3</v>
      </c>
      <c r="G3773" s="93">
        <v>3.5</v>
      </c>
      <c r="H3773" s="93">
        <v>415.25</v>
      </c>
      <c r="I3773" s="88">
        <f>VLOOKUP(D3773,'MHO-Analyse'!$C$2:$D$11,2,TRUE)</f>
        <v>380</v>
      </c>
      <c r="J3773" s="88">
        <f t="shared" si="58"/>
        <v>0.10555555555555556</v>
      </c>
    </row>
    <row r="3774" spans="1:10" x14ac:dyDescent="0.2">
      <c r="A3774" s="94">
        <v>5528873</v>
      </c>
      <c r="B3774" s="93" t="s">
        <v>3340</v>
      </c>
      <c r="C3774" s="144">
        <v>1</v>
      </c>
      <c r="D3774" s="93" t="s">
        <v>79</v>
      </c>
      <c r="E3774" s="93" t="s">
        <v>65</v>
      </c>
      <c r="F3774" s="93">
        <v>5.2</v>
      </c>
      <c r="G3774" s="93">
        <v>13</v>
      </c>
      <c r="H3774" s="93">
        <v>978.73</v>
      </c>
      <c r="I3774" s="88">
        <f>VLOOKUP(D3774,'MHO-Analyse'!$C$2:$D$11,2,TRUE)</f>
        <v>380</v>
      </c>
      <c r="J3774" s="88">
        <f t="shared" si="58"/>
        <v>0.10555555555555556</v>
      </c>
    </row>
    <row r="3775" spans="1:10" x14ac:dyDescent="0.2">
      <c r="A3775" s="94">
        <v>5528874</v>
      </c>
      <c r="B3775" s="93" t="s">
        <v>3612</v>
      </c>
      <c r="C3775" s="144">
        <v>1</v>
      </c>
      <c r="D3775" s="93" t="s">
        <v>79</v>
      </c>
      <c r="E3775" s="93" t="s">
        <v>65</v>
      </c>
      <c r="F3775" s="93">
        <v>7.46</v>
      </c>
      <c r="G3775" s="93">
        <v>15.7</v>
      </c>
      <c r="H3775" s="93">
        <v>2330.9299999999998</v>
      </c>
      <c r="I3775" s="88">
        <f>VLOOKUP(D3775,'MHO-Analyse'!$C$2:$D$11,2,TRUE)</f>
        <v>380</v>
      </c>
      <c r="J3775" s="88">
        <f t="shared" si="58"/>
        <v>0.10555555555555556</v>
      </c>
    </row>
    <row r="3776" spans="1:10" x14ac:dyDescent="0.2">
      <c r="A3776" s="94">
        <v>5598684</v>
      </c>
      <c r="B3776" s="93" t="s">
        <v>3613</v>
      </c>
      <c r="C3776" s="144">
        <v>1</v>
      </c>
      <c r="D3776" s="93" t="s">
        <v>16</v>
      </c>
      <c r="E3776" s="93" t="s">
        <v>32</v>
      </c>
      <c r="F3776" s="93">
        <v>42.6</v>
      </c>
      <c r="G3776" s="93">
        <v>72</v>
      </c>
      <c r="H3776" s="93">
        <v>9958.15</v>
      </c>
      <c r="I3776" s="88">
        <f>VLOOKUP(D3776,'MHO-Analyse'!$C$2:$D$11,2,TRUE)</f>
        <v>304</v>
      </c>
      <c r="J3776" s="88">
        <f t="shared" si="58"/>
        <v>8.4444444444444447E-2</v>
      </c>
    </row>
    <row r="3777" spans="1:10" x14ac:dyDescent="0.2">
      <c r="A3777" s="94">
        <v>5600272</v>
      </c>
      <c r="B3777" s="93" t="s">
        <v>3614</v>
      </c>
      <c r="C3777" s="144">
        <v>1</v>
      </c>
      <c r="D3777" s="93" t="s">
        <v>79</v>
      </c>
      <c r="E3777" s="93" t="s">
        <v>65</v>
      </c>
      <c r="F3777" s="93">
        <v>0.84</v>
      </c>
      <c r="G3777" s="93">
        <v>0.83</v>
      </c>
      <c r="H3777" s="93">
        <v>223.61</v>
      </c>
      <c r="I3777" s="88">
        <f>VLOOKUP(D3777,'MHO-Analyse'!$C$2:$D$11,2,TRUE)</f>
        <v>380</v>
      </c>
      <c r="J3777" s="88">
        <f t="shared" si="58"/>
        <v>0.10555555555555556</v>
      </c>
    </row>
    <row r="3778" spans="1:10" x14ac:dyDescent="0.2">
      <c r="A3778" s="94">
        <v>5600377</v>
      </c>
      <c r="B3778" s="93" t="s">
        <v>3615</v>
      </c>
      <c r="C3778" s="144">
        <v>1</v>
      </c>
      <c r="D3778" s="93" t="s">
        <v>79</v>
      </c>
      <c r="E3778" s="93" t="s">
        <v>65</v>
      </c>
      <c r="F3778" s="93">
        <v>3.72</v>
      </c>
      <c r="G3778" s="93">
        <v>11.6</v>
      </c>
      <c r="H3778" s="93">
        <v>2972.15</v>
      </c>
      <c r="I3778" s="88">
        <f>VLOOKUP(D3778,'MHO-Analyse'!$C$2:$D$11,2,TRUE)</f>
        <v>380</v>
      </c>
      <c r="J3778" s="88">
        <f t="shared" ref="J3778:J3841" si="59">(C3778*I3778)/3600</f>
        <v>0.10555555555555556</v>
      </c>
    </row>
    <row r="3779" spans="1:10" x14ac:dyDescent="0.2">
      <c r="A3779" s="94">
        <v>5600378</v>
      </c>
      <c r="B3779" s="93" t="s">
        <v>3616</v>
      </c>
      <c r="C3779" s="144">
        <v>1</v>
      </c>
      <c r="D3779" s="93" t="s">
        <v>79</v>
      </c>
      <c r="E3779" s="93" t="s">
        <v>32</v>
      </c>
      <c r="F3779" s="93">
        <v>7.9</v>
      </c>
      <c r="G3779" s="93">
        <v>15.1</v>
      </c>
      <c r="H3779" s="93">
        <v>3838.06</v>
      </c>
      <c r="I3779" s="88">
        <f>VLOOKUP(D3779,'MHO-Analyse'!$C$2:$D$11,2,TRUE)</f>
        <v>380</v>
      </c>
      <c r="J3779" s="88">
        <f t="shared" si="59"/>
        <v>0.10555555555555556</v>
      </c>
    </row>
    <row r="3780" spans="1:10" x14ac:dyDescent="0.2">
      <c r="A3780" s="94">
        <v>5600386</v>
      </c>
      <c r="B3780" s="93" t="s">
        <v>3617</v>
      </c>
      <c r="C3780" s="144">
        <v>1</v>
      </c>
      <c r="D3780" s="93" t="s">
        <v>79</v>
      </c>
      <c r="E3780" s="93" t="s">
        <v>59</v>
      </c>
      <c r="F3780" s="93">
        <v>4.7699999999999996</v>
      </c>
      <c r="G3780" s="93">
        <v>14.7</v>
      </c>
      <c r="H3780" s="93">
        <v>3838.06</v>
      </c>
      <c r="I3780" s="88">
        <f>VLOOKUP(D3780,'MHO-Analyse'!$C$2:$D$11,2,TRUE)</f>
        <v>380</v>
      </c>
      <c r="J3780" s="88">
        <f t="shared" si="59"/>
        <v>0.10555555555555556</v>
      </c>
    </row>
    <row r="3781" spans="1:10" x14ac:dyDescent="0.2">
      <c r="A3781" s="94">
        <v>5600922</v>
      </c>
      <c r="B3781" s="93" t="s">
        <v>3618</v>
      </c>
      <c r="C3781" s="144">
        <v>1</v>
      </c>
      <c r="D3781" s="93" t="s">
        <v>16</v>
      </c>
      <c r="E3781" s="93" t="s">
        <v>59</v>
      </c>
      <c r="F3781" s="93">
        <v>6.1</v>
      </c>
      <c r="G3781" s="93">
        <v>60</v>
      </c>
      <c r="H3781" s="93">
        <v>14985.67</v>
      </c>
      <c r="I3781" s="88">
        <f>VLOOKUP(D3781,'MHO-Analyse'!$C$2:$D$11,2,TRUE)</f>
        <v>304</v>
      </c>
      <c r="J3781" s="88">
        <f t="shared" si="59"/>
        <v>8.4444444444444447E-2</v>
      </c>
    </row>
    <row r="3782" spans="1:10" x14ac:dyDescent="0.2">
      <c r="A3782" s="94">
        <v>5600926</v>
      </c>
      <c r="B3782" s="93" t="s">
        <v>3619</v>
      </c>
      <c r="C3782" s="144">
        <v>1</v>
      </c>
      <c r="D3782" s="93" t="s">
        <v>16</v>
      </c>
      <c r="E3782" s="93" t="s">
        <v>59</v>
      </c>
      <c r="F3782" s="93">
        <v>8.4499999999999993</v>
      </c>
      <c r="G3782" s="93">
        <v>82</v>
      </c>
      <c r="H3782" s="93">
        <v>17591.88</v>
      </c>
      <c r="I3782" s="88">
        <f>VLOOKUP(D3782,'MHO-Analyse'!$C$2:$D$11,2,TRUE)</f>
        <v>304</v>
      </c>
      <c r="J3782" s="88">
        <f t="shared" si="59"/>
        <v>8.4444444444444447E-2</v>
      </c>
    </row>
    <row r="3783" spans="1:10" x14ac:dyDescent="0.2">
      <c r="A3783" s="94">
        <v>5600928</v>
      </c>
      <c r="B3783" s="93" t="s">
        <v>3618</v>
      </c>
      <c r="C3783" s="144">
        <v>1</v>
      </c>
      <c r="D3783" s="93" t="s">
        <v>16</v>
      </c>
      <c r="E3783" s="93" t="s">
        <v>65</v>
      </c>
      <c r="F3783" s="93">
        <v>6.1</v>
      </c>
      <c r="G3783" s="93">
        <v>76</v>
      </c>
      <c r="H3783" s="93">
        <v>16125.89</v>
      </c>
      <c r="I3783" s="88">
        <f>VLOOKUP(D3783,'MHO-Analyse'!$C$2:$D$11,2,TRUE)</f>
        <v>304</v>
      </c>
      <c r="J3783" s="88">
        <f t="shared" si="59"/>
        <v>8.4444444444444447E-2</v>
      </c>
    </row>
    <row r="3784" spans="1:10" x14ac:dyDescent="0.2">
      <c r="A3784" s="94">
        <v>5636021</v>
      </c>
      <c r="B3784" s="93" t="s">
        <v>3620</v>
      </c>
      <c r="C3784" s="144">
        <v>1</v>
      </c>
      <c r="D3784" s="93" t="s">
        <v>16</v>
      </c>
      <c r="E3784" s="93" t="s">
        <v>65</v>
      </c>
      <c r="F3784" s="93">
        <v>32.6</v>
      </c>
      <c r="G3784" s="93">
        <v>25</v>
      </c>
      <c r="H3784" s="93">
        <v>16868.599999999999</v>
      </c>
      <c r="I3784" s="88">
        <f>VLOOKUP(D3784,'MHO-Analyse'!$C$2:$D$11,2,TRUE)</f>
        <v>304</v>
      </c>
      <c r="J3784" s="88">
        <f t="shared" si="59"/>
        <v>8.4444444444444447E-2</v>
      </c>
    </row>
    <row r="3785" spans="1:10" x14ac:dyDescent="0.2">
      <c r="A3785" s="94">
        <v>5636022</v>
      </c>
      <c r="B3785" s="93" t="s">
        <v>3621</v>
      </c>
      <c r="C3785" s="144">
        <v>1</v>
      </c>
      <c r="D3785" s="93" t="s">
        <v>16</v>
      </c>
      <c r="E3785" s="93" t="s">
        <v>65</v>
      </c>
      <c r="F3785" s="93">
        <v>44</v>
      </c>
      <c r="G3785" s="93">
        <v>26</v>
      </c>
      <c r="H3785" s="93">
        <v>17084.259999999998</v>
      </c>
      <c r="I3785" s="88">
        <f>VLOOKUP(D3785,'MHO-Analyse'!$C$2:$D$11,2,TRUE)</f>
        <v>304</v>
      </c>
      <c r="J3785" s="88">
        <f t="shared" si="59"/>
        <v>8.4444444444444447E-2</v>
      </c>
    </row>
    <row r="3786" spans="1:10" x14ac:dyDescent="0.2">
      <c r="A3786" s="94">
        <v>5705002</v>
      </c>
      <c r="B3786" s="93" t="s">
        <v>3622</v>
      </c>
      <c r="C3786" s="144">
        <v>1</v>
      </c>
      <c r="D3786" s="93" t="s">
        <v>79</v>
      </c>
      <c r="E3786" s="93" t="s">
        <v>65</v>
      </c>
      <c r="F3786" s="93">
        <v>19.11</v>
      </c>
      <c r="G3786" s="93">
        <v>13</v>
      </c>
      <c r="H3786" s="93">
        <v>543.67999999999995</v>
      </c>
      <c r="I3786" s="88">
        <f>VLOOKUP(D3786,'MHO-Analyse'!$C$2:$D$11,2,TRUE)</f>
        <v>380</v>
      </c>
      <c r="J3786" s="88">
        <f t="shared" si="59"/>
        <v>0.10555555555555556</v>
      </c>
    </row>
    <row r="3787" spans="1:10" x14ac:dyDescent="0.2">
      <c r="A3787" s="94">
        <v>5705003</v>
      </c>
      <c r="B3787" s="93" t="s">
        <v>3623</v>
      </c>
      <c r="C3787" s="144">
        <v>1</v>
      </c>
      <c r="D3787" s="93" t="s">
        <v>79</v>
      </c>
      <c r="E3787" s="93" t="s">
        <v>65</v>
      </c>
      <c r="F3787" s="93">
        <v>12.11</v>
      </c>
      <c r="G3787" s="93">
        <v>17</v>
      </c>
      <c r="H3787" s="93">
        <v>692.93</v>
      </c>
      <c r="I3787" s="88">
        <f>VLOOKUP(D3787,'MHO-Analyse'!$C$2:$D$11,2,TRUE)</f>
        <v>380</v>
      </c>
      <c r="J3787" s="88">
        <f t="shared" si="59"/>
        <v>0.10555555555555556</v>
      </c>
    </row>
    <row r="3788" spans="1:10" x14ac:dyDescent="0.2">
      <c r="A3788" s="94">
        <v>5705057</v>
      </c>
      <c r="B3788" s="93" t="s">
        <v>3624</v>
      </c>
      <c r="C3788" s="144">
        <v>1</v>
      </c>
      <c r="D3788" s="93" t="s">
        <v>79</v>
      </c>
      <c r="E3788" s="93" t="s">
        <v>65</v>
      </c>
      <c r="F3788" s="93">
        <v>6.04</v>
      </c>
      <c r="G3788" s="93">
        <v>11</v>
      </c>
      <c r="H3788" s="93">
        <v>660.95</v>
      </c>
      <c r="I3788" s="88">
        <f>VLOOKUP(D3788,'MHO-Analyse'!$C$2:$D$11,2,TRUE)</f>
        <v>380</v>
      </c>
      <c r="J3788" s="88">
        <f t="shared" si="59"/>
        <v>0.10555555555555556</v>
      </c>
    </row>
    <row r="3789" spans="1:10" x14ac:dyDescent="0.2">
      <c r="A3789" s="94">
        <v>5708005</v>
      </c>
      <c r="B3789" s="93" t="s">
        <v>3625</v>
      </c>
      <c r="C3789" s="144">
        <v>1</v>
      </c>
      <c r="D3789" s="93" t="s">
        <v>79</v>
      </c>
      <c r="E3789" s="93" t="s">
        <v>65</v>
      </c>
      <c r="F3789" s="93">
        <v>9.25</v>
      </c>
      <c r="G3789" s="93">
        <v>11</v>
      </c>
      <c r="H3789" s="93">
        <v>831.51</v>
      </c>
      <c r="I3789" s="88">
        <f>VLOOKUP(D3789,'MHO-Analyse'!$C$2:$D$11,2,TRUE)</f>
        <v>380</v>
      </c>
      <c r="J3789" s="88">
        <f t="shared" si="59"/>
        <v>0.10555555555555556</v>
      </c>
    </row>
    <row r="3790" spans="1:10" x14ac:dyDescent="0.2">
      <c r="A3790" s="94">
        <v>5708009</v>
      </c>
      <c r="B3790" s="93" t="s">
        <v>3626</v>
      </c>
      <c r="C3790" s="144">
        <v>1</v>
      </c>
      <c r="D3790" s="93" t="s">
        <v>79</v>
      </c>
      <c r="E3790" s="93" t="s">
        <v>65</v>
      </c>
      <c r="F3790" s="93">
        <v>34.97</v>
      </c>
      <c r="G3790" s="93">
        <v>35</v>
      </c>
      <c r="H3790" s="93">
        <v>2419.92</v>
      </c>
      <c r="I3790" s="88">
        <f>VLOOKUP(D3790,'MHO-Analyse'!$C$2:$D$11,2,TRUE)</f>
        <v>380</v>
      </c>
      <c r="J3790" s="88">
        <f t="shared" si="59"/>
        <v>0.10555555555555556</v>
      </c>
    </row>
    <row r="3791" spans="1:10" x14ac:dyDescent="0.2">
      <c r="A3791" s="94">
        <v>5708037</v>
      </c>
      <c r="B3791" s="93" t="s">
        <v>3627</v>
      </c>
      <c r="C3791" s="144">
        <v>1</v>
      </c>
      <c r="D3791" s="93" t="s">
        <v>79</v>
      </c>
      <c r="E3791" s="93" t="s">
        <v>65</v>
      </c>
      <c r="F3791" s="93">
        <v>21.22</v>
      </c>
      <c r="G3791" s="93">
        <v>25</v>
      </c>
      <c r="H3791" s="93">
        <v>1070.44</v>
      </c>
      <c r="I3791" s="88">
        <f>VLOOKUP(D3791,'MHO-Analyse'!$C$2:$D$11,2,TRUE)</f>
        <v>380</v>
      </c>
      <c r="J3791" s="88">
        <f t="shared" si="59"/>
        <v>0.10555555555555556</v>
      </c>
    </row>
    <row r="3792" spans="1:10" x14ac:dyDescent="0.2">
      <c r="A3792" s="94">
        <v>5708155</v>
      </c>
      <c r="B3792" s="93" t="s">
        <v>3628</v>
      </c>
      <c r="C3792" s="144">
        <v>1</v>
      </c>
      <c r="D3792" s="93" t="s">
        <v>79</v>
      </c>
      <c r="E3792" s="93" t="s">
        <v>65</v>
      </c>
      <c r="F3792" s="93">
        <v>1.76</v>
      </c>
      <c r="G3792" s="93">
        <v>1.57</v>
      </c>
      <c r="H3792" s="93">
        <v>786.77</v>
      </c>
      <c r="I3792" s="88">
        <f>VLOOKUP(D3792,'MHO-Analyse'!$C$2:$D$11,2,TRUE)</f>
        <v>380</v>
      </c>
      <c r="J3792" s="88">
        <f t="shared" si="59"/>
        <v>0.10555555555555556</v>
      </c>
    </row>
    <row r="3793" spans="1:10" x14ac:dyDescent="0.2">
      <c r="A3793" s="94">
        <v>5708159</v>
      </c>
      <c r="B3793" s="93" t="s">
        <v>3629</v>
      </c>
      <c r="C3793" s="144">
        <v>1</v>
      </c>
      <c r="D3793" s="93" t="s">
        <v>79</v>
      </c>
      <c r="E3793" s="93" t="s">
        <v>65</v>
      </c>
      <c r="F3793" s="93">
        <v>5.24</v>
      </c>
      <c r="G3793" s="93">
        <v>5</v>
      </c>
      <c r="H3793" s="93">
        <v>289.91000000000003</v>
      </c>
      <c r="I3793" s="88">
        <f>VLOOKUP(D3793,'MHO-Analyse'!$C$2:$D$11,2,TRUE)</f>
        <v>380</v>
      </c>
      <c r="J3793" s="88">
        <f t="shared" si="59"/>
        <v>0.10555555555555556</v>
      </c>
    </row>
    <row r="3794" spans="1:10" x14ac:dyDescent="0.2">
      <c r="A3794" s="94">
        <v>5708167</v>
      </c>
      <c r="B3794" s="93" t="s">
        <v>3630</v>
      </c>
      <c r="C3794" s="144">
        <v>1</v>
      </c>
      <c r="D3794" s="93" t="s">
        <v>16</v>
      </c>
      <c r="E3794" s="93" t="s">
        <v>65</v>
      </c>
      <c r="F3794" s="93">
        <v>49</v>
      </c>
      <c r="G3794" s="93">
        <v>55</v>
      </c>
      <c r="H3794" s="93">
        <v>2118.58</v>
      </c>
      <c r="I3794" s="88">
        <f>VLOOKUP(D3794,'MHO-Analyse'!$C$2:$D$11,2,TRUE)</f>
        <v>304</v>
      </c>
      <c r="J3794" s="88">
        <f t="shared" si="59"/>
        <v>8.4444444444444447E-2</v>
      </c>
    </row>
    <row r="3795" spans="1:10" x14ac:dyDescent="0.2">
      <c r="A3795" s="94">
        <v>5708186</v>
      </c>
      <c r="B3795" s="93" t="s">
        <v>3631</v>
      </c>
      <c r="C3795" s="144">
        <v>1</v>
      </c>
      <c r="D3795" s="93" t="s">
        <v>79</v>
      </c>
      <c r="E3795" s="93" t="s">
        <v>65</v>
      </c>
      <c r="F3795" s="93">
        <v>3.29</v>
      </c>
      <c r="G3795" s="93">
        <v>3.8</v>
      </c>
      <c r="H3795" s="93">
        <v>367.96</v>
      </c>
      <c r="I3795" s="88">
        <f>VLOOKUP(D3795,'MHO-Analyse'!$C$2:$D$11,2,TRUE)</f>
        <v>380</v>
      </c>
      <c r="J3795" s="88">
        <f t="shared" si="59"/>
        <v>0.10555555555555556</v>
      </c>
    </row>
    <row r="3796" spans="1:10" x14ac:dyDescent="0.2">
      <c r="A3796" s="94">
        <v>5708187</v>
      </c>
      <c r="B3796" s="93" t="s">
        <v>3632</v>
      </c>
      <c r="C3796" s="144">
        <v>1</v>
      </c>
      <c r="D3796" s="93" t="s">
        <v>79</v>
      </c>
      <c r="E3796" s="93" t="s">
        <v>65</v>
      </c>
      <c r="F3796" s="93">
        <v>4.01</v>
      </c>
      <c r="G3796" s="93">
        <v>4</v>
      </c>
      <c r="H3796" s="93">
        <v>390.27</v>
      </c>
      <c r="I3796" s="88">
        <f>VLOOKUP(D3796,'MHO-Analyse'!$C$2:$D$11,2,TRUE)</f>
        <v>380</v>
      </c>
      <c r="J3796" s="88">
        <f t="shared" si="59"/>
        <v>0.10555555555555556</v>
      </c>
    </row>
    <row r="3797" spans="1:10" x14ac:dyDescent="0.2">
      <c r="A3797" s="94">
        <v>5708203</v>
      </c>
      <c r="B3797" s="93" t="s">
        <v>3633</v>
      </c>
      <c r="C3797" s="144">
        <v>1</v>
      </c>
      <c r="D3797" s="93" t="s">
        <v>79</v>
      </c>
      <c r="E3797" s="93" t="s">
        <v>65</v>
      </c>
      <c r="F3797" s="93">
        <v>3.29</v>
      </c>
      <c r="G3797" s="93">
        <v>4</v>
      </c>
      <c r="H3797" s="93">
        <v>390.27</v>
      </c>
      <c r="I3797" s="88">
        <f>VLOOKUP(D3797,'MHO-Analyse'!$C$2:$D$11,2,TRUE)</f>
        <v>380</v>
      </c>
      <c r="J3797" s="88">
        <f t="shared" si="59"/>
        <v>0.10555555555555556</v>
      </c>
    </row>
    <row r="3798" spans="1:10" x14ac:dyDescent="0.2">
      <c r="A3798" s="94">
        <v>5708239</v>
      </c>
      <c r="B3798" s="93" t="s">
        <v>3634</v>
      </c>
      <c r="C3798" s="144">
        <v>1</v>
      </c>
      <c r="D3798" s="93" t="s">
        <v>79</v>
      </c>
      <c r="E3798" s="93" t="s">
        <v>65</v>
      </c>
      <c r="F3798" s="93">
        <v>1.88</v>
      </c>
      <c r="G3798" s="93">
        <v>3</v>
      </c>
      <c r="H3798" s="93">
        <v>1167.03</v>
      </c>
      <c r="I3798" s="88">
        <f>VLOOKUP(D3798,'MHO-Analyse'!$C$2:$D$11,2,TRUE)</f>
        <v>380</v>
      </c>
      <c r="J3798" s="88">
        <f t="shared" si="59"/>
        <v>0.10555555555555556</v>
      </c>
    </row>
    <row r="3799" spans="1:10" x14ac:dyDescent="0.2">
      <c r="A3799" s="94">
        <v>5708241</v>
      </c>
      <c r="B3799" s="93" t="s">
        <v>3635</v>
      </c>
      <c r="C3799" s="144">
        <v>1</v>
      </c>
      <c r="D3799" s="93" t="s">
        <v>79</v>
      </c>
      <c r="E3799" s="93" t="s">
        <v>65</v>
      </c>
      <c r="F3799" s="93">
        <v>2.94</v>
      </c>
      <c r="G3799" s="93">
        <v>4</v>
      </c>
      <c r="H3799" s="93">
        <v>1727.21</v>
      </c>
      <c r="I3799" s="88">
        <f>VLOOKUP(D3799,'MHO-Analyse'!$C$2:$D$11,2,TRUE)</f>
        <v>380</v>
      </c>
      <c r="J3799" s="88">
        <f t="shared" si="59"/>
        <v>0.10555555555555556</v>
      </c>
    </row>
    <row r="3800" spans="1:10" x14ac:dyDescent="0.2">
      <c r="A3800" s="94">
        <v>5708286</v>
      </c>
      <c r="B3800" s="93" t="s">
        <v>3636</v>
      </c>
      <c r="C3800" s="144">
        <v>1</v>
      </c>
      <c r="D3800" s="93" t="s">
        <v>79</v>
      </c>
      <c r="E3800" s="93" t="s">
        <v>65</v>
      </c>
      <c r="F3800" s="93">
        <v>2.57</v>
      </c>
      <c r="G3800" s="93">
        <v>1.01</v>
      </c>
      <c r="H3800" s="93">
        <v>1361.72</v>
      </c>
      <c r="I3800" s="88">
        <f>VLOOKUP(D3800,'MHO-Analyse'!$C$2:$D$11,2,TRUE)</f>
        <v>380</v>
      </c>
      <c r="J3800" s="88">
        <f t="shared" si="59"/>
        <v>0.10555555555555556</v>
      </c>
    </row>
    <row r="3801" spans="1:10" x14ac:dyDescent="0.2">
      <c r="A3801" s="94">
        <v>5708289</v>
      </c>
      <c r="B3801" s="93" t="s">
        <v>3637</v>
      </c>
      <c r="C3801" s="144">
        <v>1</v>
      </c>
      <c r="D3801" s="93" t="s">
        <v>79</v>
      </c>
      <c r="E3801" s="93" t="s">
        <v>65</v>
      </c>
      <c r="F3801" s="93">
        <v>11.61</v>
      </c>
      <c r="G3801" s="93">
        <v>13</v>
      </c>
      <c r="H3801" s="93">
        <v>1114.3900000000001</v>
      </c>
      <c r="I3801" s="88">
        <f>VLOOKUP(D3801,'MHO-Analyse'!$C$2:$D$11,2,TRUE)</f>
        <v>380</v>
      </c>
      <c r="J3801" s="88">
        <f t="shared" si="59"/>
        <v>0.10555555555555556</v>
      </c>
    </row>
    <row r="3802" spans="1:10" x14ac:dyDescent="0.2">
      <c r="A3802" s="94">
        <v>5708293</v>
      </c>
      <c r="B3802" s="93" t="s">
        <v>3638</v>
      </c>
      <c r="C3802" s="144">
        <v>1</v>
      </c>
      <c r="D3802" s="93" t="s">
        <v>16</v>
      </c>
      <c r="E3802" s="93" t="s">
        <v>65</v>
      </c>
      <c r="F3802" s="93">
        <v>34.97</v>
      </c>
      <c r="G3802" s="93">
        <v>35</v>
      </c>
      <c r="H3802" s="93">
        <v>2779.41</v>
      </c>
      <c r="I3802" s="88">
        <f>VLOOKUP(D3802,'MHO-Analyse'!$C$2:$D$11,2,TRUE)</f>
        <v>304</v>
      </c>
      <c r="J3802" s="88">
        <f t="shared" si="59"/>
        <v>8.4444444444444447E-2</v>
      </c>
    </row>
    <row r="3803" spans="1:10" x14ac:dyDescent="0.2">
      <c r="A3803" s="94">
        <v>5708317</v>
      </c>
      <c r="B3803" s="93" t="s">
        <v>3639</v>
      </c>
      <c r="C3803" s="144">
        <v>1</v>
      </c>
      <c r="D3803" s="93" t="s">
        <v>79</v>
      </c>
      <c r="E3803" s="93" t="s">
        <v>65</v>
      </c>
      <c r="F3803" s="93">
        <v>9.25</v>
      </c>
      <c r="G3803" s="93">
        <v>11</v>
      </c>
      <c r="H3803" s="93">
        <v>1048.8399999999999</v>
      </c>
      <c r="I3803" s="88">
        <f>VLOOKUP(D3803,'MHO-Analyse'!$C$2:$D$11,2,TRUE)</f>
        <v>380</v>
      </c>
      <c r="J3803" s="88">
        <f t="shared" si="59"/>
        <v>0.10555555555555556</v>
      </c>
    </row>
    <row r="3804" spans="1:10" x14ac:dyDescent="0.2">
      <c r="A3804" s="94">
        <v>5708322</v>
      </c>
      <c r="B3804" s="93" t="s">
        <v>3640</v>
      </c>
      <c r="C3804" s="144">
        <v>1</v>
      </c>
      <c r="D3804" s="93" t="s">
        <v>79</v>
      </c>
      <c r="E3804" s="93" t="s">
        <v>65</v>
      </c>
      <c r="F3804" s="93">
        <v>6.71</v>
      </c>
      <c r="G3804" s="93">
        <v>7</v>
      </c>
      <c r="H3804" s="93">
        <v>367.96</v>
      </c>
      <c r="I3804" s="88">
        <f>VLOOKUP(D3804,'MHO-Analyse'!$C$2:$D$11,2,TRUE)</f>
        <v>380</v>
      </c>
      <c r="J3804" s="88">
        <f t="shared" si="59"/>
        <v>0.10555555555555556</v>
      </c>
    </row>
    <row r="3805" spans="1:10" x14ac:dyDescent="0.2">
      <c r="A3805" s="94">
        <v>5708324</v>
      </c>
      <c r="B3805" s="93" t="s">
        <v>3641</v>
      </c>
      <c r="C3805" s="144">
        <v>1</v>
      </c>
      <c r="D3805" s="93" t="s">
        <v>79</v>
      </c>
      <c r="E3805" s="93" t="s">
        <v>65</v>
      </c>
      <c r="F3805" s="93">
        <v>11.5</v>
      </c>
      <c r="G3805" s="93">
        <v>13</v>
      </c>
      <c r="H3805" s="93">
        <v>624.41999999999996</v>
      </c>
      <c r="I3805" s="88">
        <f>VLOOKUP(D3805,'MHO-Analyse'!$C$2:$D$11,2,TRUE)</f>
        <v>380</v>
      </c>
      <c r="J3805" s="88">
        <f t="shared" si="59"/>
        <v>0.10555555555555556</v>
      </c>
    </row>
    <row r="3806" spans="1:10" x14ac:dyDescent="0.2">
      <c r="A3806" s="94">
        <v>5803006</v>
      </c>
      <c r="B3806" s="93" t="s">
        <v>3642</v>
      </c>
      <c r="C3806" s="144">
        <v>1</v>
      </c>
      <c r="D3806" s="93" t="s">
        <v>79</v>
      </c>
      <c r="E3806" s="93" t="s">
        <v>65</v>
      </c>
      <c r="F3806" s="93">
        <v>8.5299999999999994</v>
      </c>
      <c r="G3806" s="93">
        <v>4</v>
      </c>
      <c r="H3806" s="93">
        <v>1417.84</v>
      </c>
      <c r="I3806" s="88">
        <f>VLOOKUP(D3806,'MHO-Analyse'!$C$2:$D$11,2,TRUE)</f>
        <v>380</v>
      </c>
      <c r="J3806" s="88">
        <f t="shared" si="59"/>
        <v>0.10555555555555556</v>
      </c>
    </row>
    <row r="3807" spans="1:10" x14ac:dyDescent="0.2">
      <c r="A3807" s="94">
        <v>5803007</v>
      </c>
      <c r="B3807" s="93" t="s">
        <v>3643</v>
      </c>
      <c r="C3807" s="144">
        <v>1</v>
      </c>
      <c r="D3807" s="93" t="s">
        <v>79</v>
      </c>
      <c r="E3807" s="93" t="s">
        <v>65</v>
      </c>
      <c r="F3807" s="93">
        <v>8.92</v>
      </c>
      <c r="G3807" s="93">
        <v>4</v>
      </c>
      <c r="H3807" s="93">
        <v>1492.46</v>
      </c>
      <c r="I3807" s="88">
        <f>VLOOKUP(D3807,'MHO-Analyse'!$C$2:$D$11,2,TRUE)</f>
        <v>380</v>
      </c>
      <c r="J3807" s="88">
        <f t="shared" si="59"/>
        <v>0.10555555555555556</v>
      </c>
    </row>
    <row r="3808" spans="1:10" x14ac:dyDescent="0.2">
      <c r="A3808" s="94">
        <v>5803011</v>
      </c>
      <c r="B3808" s="93" t="s">
        <v>3644</v>
      </c>
      <c r="C3808" s="144">
        <v>1</v>
      </c>
      <c r="D3808" s="93" t="s">
        <v>79</v>
      </c>
      <c r="E3808" s="93" t="s">
        <v>65</v>
      </c>
      <c r="F3808" s="93">
        <v>14.72</v>
      </c>
      <c r="G3808" s="93">
        <v>11</v>
      </c>
      <c r="H3808" s="93">
        <v>2046.8</v>
      </c>
      <c r="I3808" s="88">
        <f>VLOOKUP(D3808,'MHO-Analyse'!$C$2:$D$11,2,TRUE)</f>
        <v>380</v>
      </c>
      <c r="J3808" s="88">
        <f t="shared" si="59"/>
        <v>0.10555555555555556</v>
      </c>
    </row>
    <row r="3809" spans="1:10" x14ac:dyDescent="0.2">
      <c r="A3809" s="94">
        <v>5803026</v>
      </c>
      <c r="B3809" s="93" t="s">
        <v>3645</v>
      </c>
      <c r="C3809" s="144">
        <v>1</v>
      </c>
      <c r="D3809" s="93" t="s">
        <v>79</v>
      </c>
      <c r="E3809" s="93" t="s">
        <v>2243</v>
      </c>
      <c r="F3809" s="93">
        <v>25.51</v>
      </c>
      <c r="G3809" s="93">
        <v>18</v>
      </c>
      <c r="H3809" s="93">
        <v>2537.1799999999998</v>
      </c>
      <c r="I3809" s="88">
        <f>VLOOKUP(D3809,'MHO-Analyse'!$C$2:$D$11,2,TRUE)</f>
        <v>380</v>
      </c>
      <c r="J3809" s="88">
        <f t="shared" si="59"/>
        <v>0.10555555555555556</v>
      </c>
    </row>
    <row r="3810" spans="1:10" x14ac:dyDescent="0.2">
      <c r="A3810" s="94">
        <v>5807026</v>
      </c>
      <c r="B3810" s="93" t="s">
        <v>3646</v>
      </c>
      <c r="C3810" s="144">
        <v>1</v>
      </c>
      <c r="D3810" s="93" t="s">
        <v>79</v>
      </c>
      <c r="E3810" s="93" t="s">
        <v>65</v>
      </c>
      <c r="F3810" s="93">
        <v>26.93</v>
      </c>
      <c r="G3810" s="93">
        <v>40.659999999999997</v>
      </c>
      <c r="H3810" s="93">
        <v>5608</v>
      </c>
      <c r="I3810" s="88">
        <f>VLOOKUP(D3810,'MHO-Analyse'!$C$2:$D$11,2,TRUE)</f>
        <v>380</v>
      </c>
      <c r="J3810" s="88">
        <f t="shared" si="59"/>
        <v>0.10555555555555556</v>
      </c>
    </row>
    <row r="3811" spans="1:10" x14ac:dyDescent="0.2">
      <c r="A3811" s="94">
        <v>5807027</v>
      </c>
      <c r="B3811" s="93" t="s">
        <v>3647</v>
      </c>
      <c r="C3811" s="144">
        <v>1</v>
      </c>
      <c r="D3811" s="93" t="s">
        <v>79</v>
      </c>
      <c r="E3811" s="93" t="s">
        <v>65</v>
      </c>
      <c r="F3811" s="93">
        <v>0.13</v>
      </c>
      <c r="G3811" s="93">
        <v>0.28999999999999998</v>
      </c>
      <c r="H3811" s="93">
        <v>122.76</v>
      </c>
      <c r="I3811" s="88">
        <f>VLOOKUP(D3811,'MHO-Analyse'!$C$2:$D$11,2,TRUE)</f>
        <v>380</v>
      </c>
      <c r="J3811" s="88">
        <f t="shared" si="59"/>
        <v>0.10555555555555556</v>
      </c>
    </row>
    <row r="3812" spans="1:10" x14ac:dyDescent="0.2">
      <c r="A3812" s="94">
        <v>5807056</v>
      </c>
      <c r="B3812" s="93" t="s">
        <v>3648</v>
      </c>
      <c r="C3812" s="144">
        <v>1</v>
      </c>
      <c r="D3812" s="93" t="s">
        <v>79</v>
      </c>
      <c r="E3812" s="93" t="s">
        <v>65</v>
      </c>
      <c r="F3812" s="93">
        <v>5</v>
      </c>
      <c r="G3812" s="93">
        <v>10</v>
      </c>
      <c r="H3812" s="93">
        <v>2496.17</v>
      </c>
      <c r="I3812" s="88">
        <f>VLOOKUP(D3812,'MHO-Analyse'!$C$2:$D$11,2,TRUE)</f>
        <v>380</v>
      </c>
      <c r="J3812" s="88">
        <f t="shared" si="59"/>
        <v>0.10555555555555556</v>
      </c>
    </row>
    <row r="3813" spans="1:10" x14ac:dyDescent="0.2">
      <c r="A3813" s="94">
        <v>5808004</v>
      </c>
      <c r="B3813" s="93" t="s">
        <v>3649</v>
      </c>
      <c r="C3813" s="144">
        <v>1</v>
      </c>
      <c r="D3813" s="93" t="s">
        <v>79</v>
      </c>
      <c r="E3813" s="93" t="s">
        <v>65</v>
      </c>
      <c r="F3813" s="93">
        <v>2.61</v>
      </c>
      <c r="G3813" s="93">
        <v>1.89</v>
      </c>
      <c r="H3813" s="93">
        <v>2383.88</v>
      </c>
      <c r="I3813" s="88">
        <f>VLOOKUP(D3813,'MHO-Analyse'!$C$2:$D$11,2,TRUE)</f>
        <v>380</v>
      </c>
      <c r="J3813" s="88">
        <f t="shared" si="59"/>
        <v>0.10555555555555556</v>
      </c>
    </row>
    <row r="3814" spans="1:10" x14ac:dyDescent="0.2">
      <c r="A3814" s="94">
        <v>5808019</v>
      </c>
      <c r="B3814" s="93" t="s">
        <v>3650</v>
      </c>
      <c r="C3814" s="144">
        <v>1</v>
      </c>
      <c r="D3814" s="93" t="s">
        <v>79</v>
      </c>
      <c r="E3814" s="93" t="s">
        <v>65</v>
      </c>
      <c r="F3814" s="93">
        <v>31.78</v>
      </c>
      <c r="G3814" s="93">
        <v>18</v>
      </c>
      <c r="H3814" s="93">
        <v>2665.11</v>
      </c>
      <c r="I3814" s="88">
        <f>VLOOKUP(D3814,'MHO-Analyse'!$C$2:$D$11,2,TRUE)</f>
        <v>380</v>
      </c>
      <c r="J3814" s="88">
        <f t="shared" si="59"/>
        <v>0.10555555555555556</v>
      </c>
    </row>
    <row r="3815" spans="1:10" x14ac:dyDescent="0.2">
      <c r="A3815" s="94">
        <v>6002904</v>
      </c>
      <c r="B3815" s="93" t="s">
        <v>3651</v>
      </c>
      <c r="C3815" s="144">
        <v>1</v>
      </c>
      <c r="D3815" s="93" t="s">
        <v>20</v>
      </c>
      <c r="E3815" s="93" t="s">
        <v>65</v>
      </c>
      <c r="F3815" s="93">
        <v>247.94</v>
      </c>
      <c r="G3815" s="93">
        <v>33</v>
      </c>
      <c r="H3815" s="93">
        <v>0</v>
      </c>
      <c r="I3815" s="88">
        <f>VLOOKUP(D3815,'MHO-Analyse'!$C$2:$D$11,2,TRUE)</f>
        <v>190</v>
      </c>
      <c r="J3815" s="88">
        <f t="shared" si="59"/>
        <v>5.2777777777777778E-2</v>
      </c>
    </row>
    <row r="3816" spans="1:10" x14ac:dyDescent="0.2">
      <c r="A3816" s="94">
        <v>6070526</v>
      </c>
      <c r="B3816" s="93" t="s">
        <v>3652</v>
      </c>
      <c r="C3816" s="144">
        <v>1</v>
      </c>
      <c r="D3816" s="93" t="s">
        <v>82</v>
      </c>
      <c r="E3816" s="93" t="s">
        <v>65</v>
      </c>
      <c r="F3816" s="93">
        <v>81</v>
      </c>
      <c r="G3816" s="93">
        <v>10</v>
      </c>
      <c r="H3816" s="93">
        <v>1252.18</v>
      </c>
      <c r="I3816" s="88">
        <f>VLOOKUP(D3816,'MHO-Analyse'!$C$2:$D$11,2,TRUE)</f>
        <v>228</v>
      </c>
      <c r="J3816" s="88">
        <f t="shared" si="59"/>
        <v>6.3333333333333339E-2</v>
      </c>
    </row>
    <row r="3817" spans="1:10" x14ac:dyDescent="0.2">
      <c r="A3817" s="94">
        <v>8400039</v>
      </c>
      <c r="B3817" s="93" t="s">
        <v>3653</v>
      </c>
      <c r="C3817" s="144">
        <v>1</v>
      </c>
      <c r="D3817" s="93" t="s">
        <v>16</v>
      </c>
      <c r="E3817" s="93" t="s">
        <v>206</v>
      </c>
      <c r="F3817" s="93">
        <v>9.7899999999999991</v>
      </c>
      <c r="G3817" s="93">
        <v>2</v>
      </c>
      <c r="H3817" s="93">
        <v>403.36</v>
      </c>
      <c r="I3817" s="88">
        <f>VLOOKUP(D3817,'MHO-Analyse'!$C$2:$D$11,2,TRUE)</f>
        <v>304</v>
      </c>
      <c r="J3817" s="88">
        <f t="shared" si="59"/>
        <v>8.4444444444444447E-2</v>
      </c>
    </row>
    <row r="3818" spans="1:10" x14ac:dyDescent="0.2">
      <c r="A3818" s="94">
        <v>8400045</v>
      </c>
      <c r="B3818" s="93" t="s">
        <v>3654</v>
      </c>
      <c r="C3818" s="144">
        <v>1</v>
      </c>
      <c r="D3818" s="93" t="s">
        <v>79</v>
      </c>
      <c r="E3818" s="93" t="s">
        <v>206</v>
      </c>
      <c r="F3818" s="93">
        <v>1.57</v>
      </c>
      <c r="G3818" s="93">
        <v>0.21</v>
      </c>
      <c r="H3818" s="93">
        <v>51.99</v>
      </c>
      <c r="I3818" s="88">
        <f>VLOOKUP(D3818,'MHO-Analyse'!$C$2:$D$11,2,TRUE)</f>
        <v>380</v>
      </c>
      <c r="J3818" s="88">
        <f t="shared" si="59"/>
        <v>0.10555555555555556</v>
      </c>
    </row>
    <row r="3819" spans="1:10" x14ac:dyDescent="0.2">
      <c r="A3819" s="94">
        <v>8411516</v>
      </c>
      <c r="B3819" s="93" t="s">
        <v>3655</v>
      </c>
      <c r="C3819" s="144">
        <v>1</v>
      </c>
      <c r="D3819" s="93" t="s">
        <v>79</v>
      </c>
      <c r="E3819" s="93" t="s">
        <v>65</v>
      </c>
      <c r="F3819" s="93">
        <v>3.96</v>
      </c>
      <c r="G3819" s="93">
        <v>6.1</v>
      </c>
      <c r="H3819" s="93">
        <v>3143.93</v>
      </c>
      <c r="I3819" s="88">
        <f>VLOOKUP(D3819,'MHO-Analyse'!$C$2:$D$11,2,TRUE)</f>
        <v>380</v>
      </c>
      <c r="J3819" s="88">
        <f t="shared" si="59"/>
        <v>0.10555555555555556</v>
      </c>
    </row>
    <row r="3820" spans="1:10" x14ac:dyDescent="0.2">
      <c r="A3820" s="94">
        <v>8411517</v>
      </c>
      <c r="B3820" s="93" t="s">
        <v>3656</v>
      </c>
      <c r="C3820" s="144">
        <v>1</v>
      </c>
      <c r="D3820" s="93" t="s">
        <v>79</v>
      </c>
      <c r="E3820" s="93" t="s">
        <v>65</v>
      </c>
      <c r="F3820" s="93">
        <v>4.71</v>
      </c>
      <c r="G3820" s="93">
        <v>7.3</v>
      </c>
      <c r="H3820" s="93">
        <v>3733.03</v>
      </c>
      <c r="I3820" s="88">
        <f>VLOOKUP(D3820,'MHO-Analyse'!$C$2:$D$11,2,TRUE)</f>
        <v>380</v>
      </c>
      <c r="J3820" s="88">
        <f t="shared" si="59"/>
        <v>0.10555555555555556</v>
      </c>
    </row>
    <row r="3821" spans="1:10" x14ac:dyDescent="0.2">
      <c r="A3821" s="94">
        <v>8411538</v>
      </c>
      <c r="B3821" s="93" t="s">
        <v>3657</v>
      </c>
      <c r="C3821" s="144">
        <v>1</v>
      </c>
      <c r="D3821" s="93" t="s">
        <v>79</v>
      </c>
      <c r="E3821" s="93" t="s">
        <v>65</v>
      </c>
      <c r="F3821" s="93">
        <v>15.97</v>
      </c>
      <c r="G3821" s="93">
        <v>19.399999999999999</v>
      </c>
      <c r="H3821" s="93">
        <v>7267.62</v>
      </c>
      <c r="I3821" s="88">
        <f>VLOOKUP(D3821,'MHO-Analyse'!$C$2:$D$11,2,TRUE)</f>
        <v>380</v>
      </c>
      <c r="J3821" s="88">
        <f t="shared" si="59"/>
        <v>0.10555555555555556</v>
      </c>
    </row>
    <row r="3822" spans="1:10" x14ac:dyDescent="0.2">
      <c r="A3822" s="94">
        <v>8411572</v>
      </c>
      <c r="B3822" s="93" t="s">
        <v>3658</v>
      </c>
      <c r="C3822" s="144">
        <v>1</v>
      </c>
      <c r="D3822" s="93" t="s">
        <v>16</v>
      </c>
      <c r="E3822" s="93" t="s">
        <v>65</v>
      </c>
      <c r="F3822" s="93">
        <v>19.600000000000001</v>
      </c>
      <c r="G3822" s="93">
        <v>27.2</v>
      </c>
      <c r="H3822" s="93">
        <v>7712.96</v>
      </c>
      <c r="I3822" s="88">
        <f>VLOOKUP(D3822,'MHO-Analyse'!$C$2:$D$11,2,TRUE)</f>
        <v>304</v>
      </c>
      <c r="J3822" s="88">
        <f t="shared" si="59"/>
        <v>8.4444444444444447E-2</v>
      </c>
    </row>
    <row r="3823" spans="1:10" x14ac:dyDescent="0.2">
      <c r="A3823" s="94">
        <v>8552843</v>
      </c>
      <c r="B3823" s="93" t="s">
        <v>3659</v>
      </c>
      <c r="C3823" s="144">
        <v>1</v>
      </c>
      <c r="D3823" s="93" t="s">
        <v>79</v>
      </c>
      <c r="E3823" s="93" t="s">
        <v>65</v>
      </c>
      <c r="F3823" s="93">
        <v>26.45</v>
      </c>
      <c r="G3823" s="93">
        <v>18.7</v>
      </c>
      <c r="H3823" s="93">
        <v>2080.2800000000002</v>
      </c>
      <c r="I3823" s="88">
        <f>VLOOKUP(D3823,'MHO-Analyse'!$C$2:$D$11,2,TRUE)</f>
        <v>380</v>
      </c>
      <c r="J3823" s="88">
        <f t="shared" si="59"/>
        <v>0.10555555555555556</v>
      </c>
    </row>
    <row r="3824" spans="1:10" x14ac:dyDescent="0.2">
      <c r="A3824" s="94">
        <v>8552845</v>
      </c>
      <c r="B3824" s="93" t="s">
        <v>3660</v>
      </c>
      <c r="C3824" s="144">
        <v>1</v>
      </c>
      <c r="D3824" s="93" t="s">
        <v>16</v>
      </c>
      <c r="E3824" s="93" t="s">
        <v>65</v>
      </c>
      <c r="F3824" s="93">
        <v>44.97</v>
      </c>
      <c r="G3824" s="93">
        <v>34</v>
      </c>
      <c r="H3824" s="93">
        <v>4956.42</v>
      </c>
      <c r="I3824" s="88">
        <f>VLOOKUP(D3824,'MHO-Analyse'!$C$2:$D$11,2,TRUE)</f>
        <v>304</v>
      </c>
      <c r="J3824" s="88">
        <f t="shared" si="59"/>
        <v>8.4444444444444447E-2</v>
      </c>
    </row>
    <row r="3825" spans="1:10" x14ac:dyDescent="0.2">
      <c r="A3825" s="94">
        <v>8604368</v>
      </c>
      <c r="B3825" s="93" t="s">
        <v>3661</v>
      </c>
      <c r="C3825" s="144">
        <v>1</v>
      </c>
      <c r="D3825" s="93" t="s">
        <v>16</v>
      </c>
      <c r="E3825" s="93" t="s">
        <v>65</v>
      </c>
      <c r="F3825" s="93">
        <v>0</v>
      </c>
      <c r="G3825" s="93">
        <v>0</v>
      </c>
      <c r="H3825" s="93">
        <v>347.52</v>
      </c>
      <c r="I3825" s="88">
        <f>VLOOKUP(D3825,'MHO-Analyse'!$C$2:$D$11,2,TRUE)</f>
        <v>304</v>
      </c>
      <c r="J3825" s="88">
        <f t="shared" si="59"/>
        <v>8.4444444444444447E-2</v>
      </c>
    </row>
    <row r="3826" spans="1:10" x14ac:dyDescent="0.2">
      <c r="A3826" s="94">
        <v>8604374</v>
      </c>
      <c r="B3826" s="93" t="s">
        <v>3662</v>
      </c>
      <c r="C3826" s="144">
        <v>1</v>
      </c>
      <c r="D3826" s="93" t="s">
        <v>16</v>
      </c>
      <c r="E3826" s="93" t="s">
        <v>65</v>
      </c>
      <c r="F3826" s="93">
        <v>0</v>
      </c>
      <c r="G3826" s="93">
        <v>0</v>
      </c>
      <c r="H3826" s="93">
        <v>641</v>
      </c>
      <c r="I3826" s="88">
        <f>VLOOKUP(D3826,'MHO-Analyse'!$C$2:$D$11,2,TRUE)</f>
        <v>304</v>
      </c>
      <c r="J3826" s="88">
        <f t="shared" si="59"/>
        <v>8.4444444444444447E-2</v>
      </c>
    </row>
    <row r="3827" spans="1:10" x14ac:dyDescent="0.2">
      <c r="A3827" s="94">
        <v>8604387</v>
      </c>
      <c r="B3827" s="93" t="s">
        <v>3663</v>
      </c>
      <c r="C3827" s="144">
        <v>1</v>
      </c>
      <c r="D3827" s="93" t="s">
        <v>16</v>
      </c>
      <c r="E3827" s="93" t="s">
        <v>65</v>
      </c>
      <c r="F3827" s="93">
        <v>0</v>
      </c>
      <c r="G3827" s="93">
        <v>0</v>
      </c>
      <c r="H3827" s="93">
        <v>394.08</v>
      </c>
      <c r="I3827" s="88">
        <f>VLOOKUP(D3827,'MHO-Analyse'!$C$2:$D$11,2,TRUE)</f>
        <v>304</v>
      </c>
      <c r="J3827" s="88">
        <f t="shared" si="59"/>
        <v>8.4444444444444447E-2</v>
      </c>
    </row>
    <row r="3828" spans="1:10" x14ac:dyDescent="0.2">
      <c r="A3828" s="94">
        <v>8604389</v>
      </c>
      <c r="B3828" s="93" t="s">
        <v>3664</v>
      </c>
      <c r="C3828" s="144">
        <v>1</v>
      </c>
      <c r="D3828" s="93" t="s">
        <v>16</v>
      </c>
      <c r="E3828" s="93" t="s">
        <v>65</v>
      </c>
      <c r="F3828" s="93">
        <v>0</v>
      </c>
      <c r="G3828" s="93">
        <v>0</v>
      </c>
      <c r="H3828" s="93">
        <v>496.34</v>
      </c>
      <c r="I3828" s="88">
        <f>VLOOKUP(D3828,'MHO-Analyse'!$C$2:$D$11,2,TRUE)</f>
        <v>304</v>
      </c>
      <c r="J3828" s="88">
        <f t="shared" si="59"/>
        <v>8.4444444444444447E-2</v>
      </c>
    </row>
    <row r="3829" spans="1:10" x14ac:dyDescent="0.2">
      <c r="A3829" s="94">
        <v>8604391</v>
      </c>
      <c r="B3829" s="93" t="s">
        <v>3665</v>
      </c>
      <c r="C3829" s="144">
        <v>1</v>
      </c>
      <c r="D3829" s="93" t="s">
        <v>16</v>
      </c>
      <c r="E3829" s="93" t="s">
        <v>65</v>
      </c>
      <c r="F3829" s="93">
        <v>0</v>
      </c>
      <c r="G3829" s="93">
        <v>0</v>
      </c>
      <c r="H3829" s="93">
        <v>524.61</v>
      </c>
      <c r="I3829" s="88">
        <f>VLOOKUP(D3829,'MHO-Analyse'!$C$2:$D$11,2,TRUE)</f>
        <v>304</v>
      </c>
      <c r="J3829" s="88">
        <f t="shared" si="59"/>
        <v>8.4444444444444447E-2</v>
      </c>
    </row>
    <row r="3830" spans="1:10" x14ac:dyDescent="0.2">
      <c r="A3830" s="94">
        <v>8755708</v>
      </c>
      <c r="B3830" s="93" t="s">
        <v>3666</v>
      </c>
      <c r="C3830" s="144">
        <v>1</v>
      </c>
      <c r="D3830" s="93" t="s">
        <v>12</v>
      </c>
      <c r="E3830" s="93" t="s">
        <v>65</v>
      </c>
      <c r="F3830" s="93">
        <v>0.28000000000000003</v>
      </c>
      <c r="G3830" s="93">
        <v>0.52</v>
      </c>
      <c r="H3830" s="93">
        <v>0</v>
      </c>
      <c r="I3830" s="88">
        <f>VLOOKUP(D3830,'MHO-Analyse'!$C$2:$D$11,2,TRUE)</f>
        <v>254.6</v>
      </c>
      <c r="J3830" s="88">
        <f t="shared" si="59"/>
        <v>7.0722222222222214E-2</v>
      </c>
    </row>
    <row r="3831" spans="1:10" x14ac:dyDescent="0.2">
      <c r="A3831" s="94">
        <v>9253067</v>
      </c>
      <c r="B3831" s="93" t="s">
        <v>3667</v>
      </c>
      <c r="C3831" s="144">
        <v>1</v>
      </c>
      <c r="D3831" s="93" t="s">
        <v>12</v>
      </c>
      <c r="E3831" s="93" t="s">
        <v>65</v>
      </c>
      <c r="F3831" s="93">
        <v>1.05</v>
      </c>
      <c r="G3831" s="93">
        <v>6.16</v>
      </c>
      <c r="H3831" s="93">
        <v>347.32</v>
      </c>
      <c r="I3831" s="88">
        <f>VLOOKUP(D3831,'MHO-Analyse'!$C$2:$D$11,2,TRUE)</f>
        <v>254.6</v>
      </c>
      <c r="J3831" s="88">
        <f t="shared" si="59"/>
        <v>7.0722222222222214E-2</v>
      </c>
    </row>
    <row r="3832" spans="1:10" x14ac:dyDescent="0.2">
      <c r="A3832" s="94">
        <v>9253101</v>
      </c>
      <c r="B3832" s="93" t="s">
        <v>3668</v>
      </c>
      <c r="C3832" s="144">
        <v>1</v>
      </c>
      <c r="D3832" s="93" t="s">
        <v>12</v>
      </c>
      <c r="E3832" s="93" t="s">
        <v>65</v>
      </c>
      <c r="F3832" s="93">
        <v>2.12</v>
      </c>
      <c r="G3832" s="93">
        <v>5.39</v>
      </c>
      <c r="H3832" s="93">
        <v>321.36</v>
      </c>
      <c r="I3832" s="88">
        <f>VLOOKUP(D3832,'MHO-Analyse'!$C$2:$D$11,2,TRUE)</f>
        <v>254.6</v>
      </c>
      <c r="J3832" s="88">
        <f t="shared" si="59"/>
        <v>7.0722222222222214E-2</v>
      </c>
    </row>
    <row r="3833" spans="1:10" x14ac:dyDescent="0.2">
      <c r="A3833" s="94">
        <v>9253131</v>
      </c>
      <c r="B3833" s="93" t="s">
        <v>3669</v>
      </c>
      <c r="C3833" s="144">
        <v>1</v>
      </c>
      <c r="D3833" s="93" t="s">
        <v>12</v>
      </c>
      <c r="E3833" s="93" t="s">
        <v>32</v>
      </c>
      <c r="F3833" s="93">
        <v>1.05</v>
      </c>
      <c r="G3833" s="93">
        <v>6.77</v>
      </c>
      <c r="H3833" s="93">
        <v>432.19</v>
      </c>
      <c r="I3833" s="88">
        <f>VLOOKUP(D3833,'MHO-Analyse'!$C$2:$D$11,2,TRUE)</f>
        <v>254.6</v>
      </c>
      <c r="J3833" s="88">
        <f t="shared" si="59"/>
        <v>7.0722222222222214E-2</v>
      </c>
    </row>
    <row r="3834" spans="1:10" x14ac:dyDescent="0.2">
      <c r="A3834" s="94">
        <v>9253363</v>
      </c>
      <c r="B3834" s="93" t="s">
        <v>3670</v>
      </c>
      <c r="C3834" s="144">
        <v>1</v>
      </c>
      <c r="D3834" s="93" t="s">
        <v>12</v>
      </c>
      <c r="E3834" s="93" t="s">
        <v>65</v>
      </c>
      <c r="F3834" s="93">
        <v>2.29</v>
      </c>
      <c r="G3834" s="93">
        <v>5</v>
      </c>
      <c r="H3834" s="93">
        <v>321.79000000000002</v>
      </c>
      <c r="I3834" s="88">
        <f>VLOOKUP(D3834,'MHO-Analyse'!$C$2:$D$11,2,TRUE)</f>
        <v>254.6</v>
      </c>
      <c r="J3834" s="88">
        <f t="shared" si="59"/>
        <v>7.0722222222222214E-2</v>
      </c>
    </row>
    <row r="3835" spans="1:10" x14ac:dyDescent="0.2">
      <c r="A3835" s="94">
        <v>9253441</v>
      </c>
      <c r="B3835" s="93" t="s">
        <v>3671</v>
      </c>
      <c r="C3835" s="144">
        <v>1</v>
      </c>
      <c r="D3835" s="93" t="s">
        <v>12</v>
      </c>
      <c r="E3835" s="93" t="s">
        <v>65</v>
      </c>
      <c r="F3835" s="93">
        <v>1.69</v>
      </c>
      <c r="G3835" s="93">
        <v>6.75</v>
      </c>
      <c r="H3835" s="93">
        <v>368.09</v>
      </c>
      <c r="I3835" s="88">
        <f>VLOOKUP(D3835,'MHO-Analyse'!$C$2:$D$11,2,TRUE)</f>
        <v>254.6</v>
      </c>
      <c r="J3835" s="88">
        <f t="shared" si="59"/>
        <v>7.0722222222222214E-2</v>
      </c>
    </row>
    <row r="3836" spans="1:10" x14ac:dyDescent="0.2">
      <c r="A3836" s="94">
        <v>9253458</v>
      </c>
      <c r="B3836" s="93" t="s">
        <v>3672</v>
      </c>
      <c r="C3836" s="144">
        <v>1</v>
      </c>
      <c r="D3836" s="93" t="s">
        <v>12</v>
      </c>
      <c r="E3836" s="93" t="s">
        <v>65</v>
      </c>
      <c r="F3836" s="93">
        <v>13</v>
      </c>
      <c r="G3836" s="93">
        <v>9.5</v>
      </c>
      <c r="H3836" s="93">
        <v>482.95</v>
      </c>
      <c r="I3836" s="88">
        <f>VLOOKUP(D3836,'MHO-Analyse'!$C$2:$D$11,2,TRUE)</f>
        <v>254.6</v>
      </c>
      <c r="J3836" s="88">
        <f t="shared" si="59"/>
        <v>7.0722222222222214E-2</v>
      </c>
    </row>
    <row r="3837" spans="1:10" x14ac:dyDescent="0.2">
      <c r="A3837" s="94">
        <v>9253948</v>
      </c>
      <c r="B3837" s="93" t="s">
        <v>3673</v>
      </c>
      <c r="C3837" s="144">
        <v>1</v>
      </c>
      <c r="D3837" s="93" t="s">
        <v>12</v>
      </c>
      <c r="E3837" s="93" t="s">
        <v>65</v>
      </c>
      <c r="F3837" s="93">
        <v>15.8</v>
      </c>
      <c r="G3837" s="93">
        <v>6.2</v>
      </c>
      <c r="H3837" s="93">
        <v>3344.91</v>
      </c>
      <c r="I3837" s="88">
        <f>VLOOKUP(D3837,'MHO-Analyse'!$C$2:$D$11,2,TRUE)</f>
        <v>254.6</v>
      </c>
      <c r="J3837" s="88">
        <f t="shared" si="59"/>
        <v>7.0722222222222214E-2</v>
      </c>
    </row>
    <row r="3838" spans="1:10" x14ac:dyDescent="0.2">
      <c r="A3838" s="94">
        <v>9254811</v>
      </c>
      <c r="B3838" s="93" t="s">
        <v>3674</v>
      </c>
      <c r="C3838" s="144">
        <v>1</v>
      </c>
      <c r="D3838" s="93" t="s">
        <v>12</v>
      </c>
      <c r="E3838" s="93" t="s">
        <v>65</v>
      </c>
      <c r="F3838" s="93">
        <v>62.85</v>
      </c>
      <c r="G3838" s="93">
        <v>8.9499999999999993</v>
      </c>
      <c r="H3838" s="93">
        <v>2997.6</v>
      </c>
      <c r="I3838" s="88">
        <f>VLOOKUP(D3838,'MHO-Analyse'!$C$2:$D$11,2,TRUE)</f>
        <v>254.6</v>
      </c>
      <c r="J3838" s="88">
        <f t="shared" si="59"/>
        <v>7.0722222222222214E-2</v>
      </c>
    </row>
    <row r="3839" spans="1:10" x14ac:dyDescent="0.2">
      <c r="A3839" s="94">
        <v>9254823</v>
      </c>
      <c r="B3839" s="93" t="s">
        <v>3675</v>
      </c>
      <c r="C3839" s="144">
        <v>1</v>
      </c>
      <c r="D3839" s="93" t="s">
        <v>12</v>
      </c>
      <c r="E3839" s="93" t="s">
        <v>65</v>
      </c>
      <c r="F3839" s="93">
        <v>125</v>
      </c>
      <c r="G3839" s="93">
        <v>10</v>
      </c>
      <c r="H3839" s="93">
        <v>8998.52</v>
      </c>
      <c r="I3839" s="88">
        <f>VLOOKUP(D3839,'MHO-Analyse'!$C$2:$D$11,2,TRUE)</f>
        <v>254.6</v>
      </c>
      <c r="J3839" s="88">
        <f t="shared" si="59"/>
        <v>7.0722222222222214E-2</v>
      </c>
    </row>
    <row r="3840" spans="1:10" x14ac:dyDescent="0.2">
      <c r="A3840" s="94">
        <v>9254912</v>
      </c>
      <c r="B3840" s="93" t="s">
        <v>3676</v>
      </c>
      <c r="C3840" s="144">
        <v>1</v>
      </c>
      <c r="D3840" s="93" t="s">
        <v>12</v>
      </c>
      <c r="E3840" s="93" t="s">
        <v>65</v>
      </c>
      <c r="F3840" s="93">
        <v>0.56000000000000005</v>
      </c>
      <c r="G3840" s="93">
        <v>0.8</v>
      </c>
      <c r="H3840" s="93">
        <v>74.7</v>
      </c>
      <c r="I3840" s="88">
        <f>VLOOKUP(D3840,'MHO-Analyse'!$C$2:$D$11,2,TRUE)</f>
        <v>254.6</v>
      </c>
      <c r="J3840" s="88">
        <f t="shared" si="59"/>
        <v>7.0722222222222214E-2</v>
      </c>
    </row>
    <row r="3841" spans="1:10" x14ac:dyDescent="0.2">
      <c r="A3841" s="94">
        <v>9254916</v>
      </c>
      <c r="B3841" s="93" t="s">
        <v>3677</v>
      </c>
      <c r="C3841" s="144">
        <v>1</v>
      </c>
      <c r="D3841" s="93" t="s">
        <v>12</v>
      </c>
      <c r="E3841" s="93" t="s">
        <v>65</v>
      </c>
      <c r="F3841" s="93">
        <v>0.97</v>
      </c>
      <c r="G3841" s="93">
        <v>1.3</v>
      </c>
      <c r="H3841" s="93">
        <v>102.57</v>
      </c>
      <c r="I3841" s="88">
        <f>VLOOKUP(D3841,'MHO-Analyse'!$C$2:$D$11,2,TRUE)</f>
        <v>254.6</v>
      </c>
      <c r="J3841" s="88">
        <f t="shared" si="59"/>
        <v>7.0722222222222214E-2</v>
      </c>
    </row>
    <row r="3842" spans="1:10" x14ac:dyDescent="0.2">
      <c r="A3842" s="94">
        <v>9255131</v>
      </c>
      <c r="B3842" s="93" t="s">
        <v>3678</v>
      </c>
      <c r="C3842" s="144">
        <v>1</v>
      </c>
      <c r="D3842" s="93" t="s">
        <v>12</v>
      </c>
      <c r="E3842" s="93" t="s">
        <v>65</v>
      </c>
      <c r="F3842" s="93">
        <v>1.64</v>
      </c>
      <c r="G3842" s="93">
        <v>0.62</v>
      </c>
      <c r="H3842" s="93">
        <v>223.35</v>
      </c>
      <c r="I3842" s="88">
        <f>VLOOKUP(D3842,'MHO-Analyse'!$C$2:$D$11,2,TRUE)</f>
        <v>254.6</v>
      </c>
      <c r="J3842" s="88">
        <f t="shared" ref="J3842:J3905" si="60">(C3842*I3842)/3600</f>
        <v>7.0722222222222214E-2</v>
      </c>
    </row>
    <row r="3843" spans="1:10" x14ac:dyDescent="0.2">
      <c r="A3843" s="94">
        <v>9255196</v>
      </c>
      <c r="B3843" s="93" t="s">
        <v>3679</v>
      </c>
      <c r="C3843" s="144">
        <v>1</v>
      </c>
      <c r="D3843" s="93" t="s">
        <v>16</v>
      </c>
      <c r="E3843" s="93" t="s">
        <v>65</v>
      </c>
      <c r="F3843" s="93">
        <v>1.98</v>
      </c>
      <c r="G3843" s="93">
        <v>0.8</v>
      </c>
      <c r="H3843" s="93">
        <v>433.78</v>
      </c>
      <c r="I3843" s="88">
        <f>VLOOKUP(D3843,'MHO-Analyse'!$C$2:$D$11,2,TRUE)</f>
        <v>304</v>
      </c>
      <c r="J3843" s="88">
        <f t="shared" si="60"/>
        <v>8.4444444444444447E-2</v>
      </c>
    </row>
    <row r="3844" spans="1:10" x14ac:dyDescent="0.2">
      <c r="A3844" s="94">
        <v>9255197</v>
      </c>
      <c r="B3844" s="93" t="s">
        <v>3680</v>
      </c>
      <c r="C3844" s="144">
        <v>1</v>
      </c>
      <c r="D3844" s="93" t="s">
        <v>16</v>
      </c>
      <c r="E3844" s="93" t="s">
        <v>65</v>
      </c>
      <c r="F3844" s="93">
        <v>1.98</v>
      </c>
      <c r="G3844" s="93">
        <v>0.8</v>
      </c>
      <c r="H3844" s="93">
        <v>433.78</v>
      </c>
      <c r="I3844" s="88">
        <f>VLOOKUP(D3844,'MHO-Analyse'!$C$2:$D$11,2,TRUE)</f>
        <v>304</v>
      </c>
      <c r="J3844" s="88">
        <f t="shared" si="60"/>
        <v>8.4444444444444447E-2</v>
      </c>
    </row>
    <row r="3845" spans="1:10" x14ac:dyDescent="0.2">
      <c r="A3845" s="94">
        <v>9255311</v>
      </c>
      <c r="B3845" s="93" t="s">
        <v>3681</v>
      </c>
      <c r="C3845" s="144">
        <v>1</v>
      </c>
      <c r="D3845" s="93" t="s">
        <v>12</v>
      </c>
      <c r="E3845" s="93" t="s">
        <v>65</v>
      </c>
      <c r="F3845" s="93">
        <v>5.6</v>
      </c>
      <c r="G3845" s="93">
        <v>1.77</v>
      </c>
      <c r="H3845" s="93">
        <v>0</v>
      </c>
      <c r="I3845" s="88">
        <f>VLOOKUP(D3845,'MHO-Analyse'!$C$2:$D$11,2,TRUE)</f>
        <v>254.6</v>
      </c>
      <c r="J3845" s="88">
        <f t="shared" si="60"/>
        <v>7.0722222222222214E-2</v>
      </c>
    </row>
    <row r="3846" spans="1:10" x14ac:dyDescent="0.2">
      <c r="A3846" s="94">
        <v>9262506</v>
      </c>
      <c r="B3846" s="93" t="s">
        <v>3682</v>
      </c>
      <c r="C3846" s="144">
        <v>1</v>
      </c>
      <c r="D3846" s="93" t="s">
        <v>79</v>
      </c>
      <c r="E3846" s="93" t="s">
        <v>206</v>
      </c>
      <c r="F3846" s="93">
        <v>4.66</v>
      </c>
      <c r="G3846" s="93">
        <v>2.4500000000000002</v>
      </c>
      <c r="H3846" s="93">
        <v>1387.41</v>
      </c>
      <c r="I3846" s="88">
        <f>VLOOKUP(D3846,'MHO-Analyse'!$C$2:$D$11,2,TRUE)</f>
        <v>380</v>
      </c>
      <c r="J3846" s="88">
        <f t="shared" si="60"/>
        <v>0.10555555555555556</v>
      </c>
    </row>
    <row r="3847" spans="1:10" x14ac:dyDescent="0.2">
      <c r="A3847" s="94">
        <v>9822249</v>
      </c>
      <c r="B3847" s="93" t="s">
        <v>3683</v>
      </c>
      <c r="C3847" s="144">
        <v>1</v>
      </c>
      <c r="D3847" s="93" t="s">
        <v>16</v>
      </c>
      <c r="E3847" s="93" t="s">
        <v>65</v>
      </c>
      <c r="F3847" s="93">
        <v>30</v>
      </c>
      <c r="G3847" s="93">
        <v>20.2</v>
      </c>
      <c r="H3847" s="93">
        <v>1135.3800000000001</v>
      </c>
      <c r="I3847" s="88">
        <f>VLOOKUP(D3847,'MHO-Analyse'!$C$2:$D$11,2,TRUE)</f>
        <v>304</v>
      </c>
      <c r="J3847" s="88">
        <f t="shared" si="60"/>
        <v>8.4444444444444447E-2</v>
      </c>
    </row>
    <row r="3848" spans="1:10" x14ac:dyDescent="0.2">
      <c r="A3848" s="94">
        <v>9836175</v>
      </c>
      <c r="B3848" s="93" t="s">
        <v>3684</v>
      </c>
      <c r="C3848" s="144">
        <v>1</v>
      </c>
      <c r="D3848" s="93" t="s">
        <v>16</v>
      </c>
      <c r="E3848" s="93" t="s">
        <v>65</v>
      </c>
      <c r="F3848" s="93">
        <v>252.59</v>
      </c>
      <c r="G3848" s="93">
        <v>10</v>
      </c>
      <c r="H3848" s="93">
        <v>3734.05</v>
      </c>
      <c r="I3848" s="88">
        <f>VLOOKUP(D3848,'MHO-Analyse'!$C$2:$D$11,2,TRUE)</f>
        <v>304</v>
      </c>
      <c r="J3848" s="88">
        <f t="shared" si="60"/>
        <v>8.4444444444444447E-2</v>
      </c>
    </row>
    <row r="3849" spans="1:10" x14ac:dyDescent="0.2">
      <c r="A3849" s="94">
        <v>1206155</v>
      </c>
      <c r="B3849" s="93" t="s">
        <v>3685</v>
      </c>
      <c r="C3849" s="144">
        <v>0</v>
      </c>
      <c r="D3849" s="93" t="s">
        <v>79</v>
      </c>
      <c r="E3849" s="93" t="s">
        <v>65</v>
      </c>
      <c r="F3849" s="93">
        <v>0.23</v>
      </c>
      <c r="G3849" s="93">
        <v>0.1</v>
      </c>
      <c r="H3849" s="93">
        <v>69.28</v>
      </c>
      <c r="I3849" s="88">
        <f>VLOOKUP(D3849,'MHO-Analyse'!$C$2:$D$11,2,TRUE)</f>
        <v>380</v>
      </c>
      <c r="J3849" s="88">
        <f t="shared" si="60"/>
        <v>0</v>
      </c>
    </row>
    <row r="3850" spans="1:10" x14ac:dyDescent="0.2">
      <c r="A3850" s="94">
        <v>2034827</v>
      </c>
      <c r="B3850" s="93" t="s">
        <v>3686</v>
      </c>
      <c r="C3850" s="144">
        <v>0</v>
      </c>
      <c r="D3850" s="93" t="s">
        <v>16</v>
      </c>
      <c r="E3850" s="93" t="s">
        <v>206</v>
      </c>
      <c r="F3850" s="93">
        <v>28.83</v>
      </c>
      <c r="G3850" s="93">
        <v>1.48</v>
      </c>
      <c r="H3850" s="93">
        <v>0.01</v>
      </c>
      <c r="I3850" s="88">
        <f>VLOOKUP(D3850,'MHO-Analyse'!$C$2:$D$11,2,TRUE)</f>
        <v>304</v>
      </c>
      <c r="J3850" s="88">
        <f t="shared" si="60"/>
        <v>0</v>
      </c>
    </row>
    <row r="3851" spans="1:10" x14ac:dyDescent="0.2">
      <c r="A3851" s="94">
        <v>2034854</v>
      </c>
      <c r="B3851" s="93" t="s">
        <v>3687</v>
      </c>
      <c r="C3851" s="144">
        <v>0</v>
      </c>
      <c r="D3851" s="93" t="s">
        <v>16</v>
      </c>
      <c r="E3851" s="93" t="s">
        <v>65</v>
      </c>
      <c r="F3851" s="93">
        <v>9.68</v>
      </c>
      <c r="G3851" s="93">
        <v>8.35</v>
      </c>
      <c r="H3851" s="93">
        <v>0.01</v>
      </c>
      <c r="I3851" s="88">
        <f>VLOOKUP(D3851,'MHO-Analyse'!$C$2:$D$11,2,TRUE)</f>
        <v>304</v>
      </c>
      <c r="J3851" s="88">
        <f t="shared" si="60"/>
        <v>0</v>
      </c>
    </row>
    <row r="3852" spans="1:10" x14ac:dyDescent="0.2">
      <c r="A3852" s="94">
        <v>2035056</v>
      </c>
      <c r="B3852" s="93" t="s">
        <v>3688</v>
      </c>
      <c r="C3852" s="144">
        <v>0</v>
      </c>
      <c r="D3852" s="93" t="s">
        <v>16</v>
      </c>
      <c r="E3852" s="93" t="s">
        <v>65</v>
      </c>
      <c r="F3852" s="93">
        <v>9.26</v>
      </c>
      <c r="G3852" s="93">
        <v>4.9000000000000004</v>
      </c>
      <c r="H3852" s="93">
        <v>0.01</v>
      </c>
      <c r="I3852" s="88">
        <f>VLOOKUP(D3852,'MHO-Analyse'!$C$2:$D$11,2,TRUE)</f>
        <v>304</v>
      </c>
      <c r="J3852" s="88">
        <f t="shared" si="60"/>
        <v>0</v>
      </c>
    </row>
    <row r="3853" spans="1:10" x14ac:dyDescent="0.2">
      <c r="A3853" s="94">
        <v>2041217</v>
      </c>
      <c r="B3853" s="93" t="s">
        <v>3689</v>
      </c>
      <c r="C3853" s="144">
        <v>0</v>
      </c>
      <c r="D3853" s="93" t="s">
        <v>16</v>
      </c>
      <c r="E3853" s="93" t="s">
        <v>206</v>
      </c>
      <c r="F3853" s="93">
        <v>58.6</v>
      </c>
      <c r="G3853" s="93">
        <v>36.5</v>
      </c>
      <c r="H3853" s="93">
        <v>3535.4</v>
      </c>
      <c r="I3853" s="88">
        <f>VLOOKUP(D3853,'MHO-Analyse'!$C$2:$D$11,2,TRUE)</f>
        <v>304</v>
      </c>
      <c r="J3853" s="88">
        <f t="shared" si="60"/>
        <v>0</v>
      </c>
    </row>
    <row r="3854" spans="1:10" x14ac:dyDescent="0.2">
      <c r="A3854" s="94">
        <v>2058955</v>
      </c>
      <c r="B3854" s="93" t="s">
        <v>3690</v>
      </c>
      <c r="C3854" s="144">
        <v>0</v>
      </c>
      <c r="D3854" s="93" t="s">
        <v>16</v>
      </c>
      <c r="E3854" s="93" t="s">
        <v>65</v>
      </c>
      <c r="F3854" s="93">
        <v>69.8</v>
      </c>
      <c r="G3854" s="93">
        <v>40</v>
      </c>
      <c r="H3854" s="93">
        <v>8396.1</v>
      </c>
      <c r="I3854" s="88">
        <f>VLOOKUP(D3854,'MHO-Analyse'!$C$2:$D$11,2,TRUE)</f>
        <v>304</v>
      </c>
      <c r="J3854" s="88">
        <f t="shared" si="60"/>
        <v>0</v>
      </c>
    </row>
    <row r="3855" spans="1:10" x14ac:dyDescent="0.2">
      <c r="A3855" s="94">
        <v>2104194</v>
      </c>
      <c r="B3855" s="93" t="s">
        <v>3401</v>
      </c>
      <c r="C3855" s="144">
        <v>0</v>
      </c>
      <c r="D3855" s="93" t="s">
        <v>79</v>
      </c>
      <c r="E3855" s="93" t="s">
        <v>65</v>
      </c>
      <c r="F3855" s="93">
        <v>7.5</v>
      </c>
      <c r="G3855" s="93">
        <v>12.1</v>
      </c>
      <c r="H3855" s="93">
        <v>1992.49</v>
      </c>
      <c r="I3855" s="88">
        <f>VLOOKUP(D3855,'MHO-Analyse'!$C$2:$D$11,2,TRUE)</f>
        <v>380</v>
      </c>
      <c r="J3855" s="88">
        <f t="shared" si="60"/>
        <v>0</v>
      </c>
    </row>
    <row r="3856" spans="1:10" x14ac:dyDescent="0.2">
      <c r="A3856" s="94">
        <v>2104265</v>
      </c>
      <c r="B3856" s="93" t="s">
        <v>3171</v>
      </c>
      <c r="C3856" s="144">
        <v>0</v>
      </c>
      <c r="D3856" s="93" t="s">
        <v>16</v>
      </c>
      <c r="E3856" s="93" t="s">
        <v>65</v>
      </c>
      <c r="F3856" s="93">
        <v>1.79</v>
      </c>
      <c r="G3856" s="93">
        <v>6.4</v>
      </c>
      <c r="H3856" s="93">
        <v>1007.36</v>
      </c>
      <c r="I3856" s="88">
        <f>VLOOKUP(D3856,'MHO-Analyse'!$C$2:$D$11,2,TRUE)</f>
        <v>304</v>
      </c>
      <c r="J3856" s="88">
        <f t="shared" si="60"/>
        <v>0</v>
      </c>
    </row>
    <row r="3857" spans="1:10" x14ac:dyDescent="0.2">
      <c r="A3857" s="94">
        <v>2104298</v>
      </c>
      <c r="B3857" s="93" t="s">
        <v>3691</v>
      </c>
      <c r="C3857" s="144">
        <v>0</v>
      </c>
      <c r="D3857" s="93" t="s">
        <v>16</v>
      </c>
      <c r="E3857" s="93" t="s">
        <v>65</v>
      </c>
      <c r="F3857" s="93">
        <v>15.87</v>
      </c>
      <c r="G3857" s="93">
        <v>26.5</v>
      </c>
      <c r="H3857" s="93">
        <v>3685.58</v>
      </c>
      <c r="I3857" s="88">
        <f>VLOOKUP(D3857,'MHO-Analyse'!$C$2:$D$11,2,TRUE)</f>
        <v>304</v>
      </c>
      <c r="J3857" s="88">
        <f t="shared" si="60"/>
        <v>0</v>
      </c>
    </row>
    <row r="3858" spans="1:10" x14ac:dyDescent="0.2">
      <c r="A3858" s="94">
        <v>2104541</v>
      </c>
      <c r="B3858" s="93" t="s">
        <v>3692</v>
      </c>
      <c r="C3858" s="144">
        <v>0</v>
      </c>
      <c r="D3858" s="93" t="s">
        <v>16</v>
      </c>
      <c r="E3858" s="93" t="s">
        <v>65</v>
      </c>
      <c r="F3858" s="93">
        <v>75.040000000000006</v>
      </c>
      <c r="G3858" s="93">
        <v>5.7</v>
      </c>
      <c r="H3858" s="93">
        <v>1957.51</v>
      </c>
      <c r="I3858" s="88">
        <f>VLOOKUP(D3858,'MHO-Analyse'!$C$2:$D$11,2,TRUE)</f>
        <v>304</v>
      </c>
      <c r="J3858" s="88">
        <f t="shared" si="60"/>
        <v>0</v>
      </c>
    </row>
    <row r="3859" spans="1:10" x14ac:dyDescent="0.2">
      <c r="A3859" s="94">
        <v>2165045</v>
      </c>
      <c r="B3859" s="93" t="s">
        <v>3693</v>
      </c>
      <c r="C3859" s="144">
        <v>0</v>
      </c>
      <c r="D3859" s="93" t="s">
        <v>16</v>
      </c>
      <c r="E3859" s="93" t="s">
        <v>65</v>
      </c>
      <c r="F3859" s="93">
        <v>0.4</v>
      </c>
      <c r="G3859" s="93">
        <v>0.73</v>
      </c>
      <c r="H3859" s="93">
        <v>50.97</v>
      </c>
      <c r="I3859" s="88">
        <f>VLOOKUP(D3859,'MHO-Analyse'!$C$2:$D$11,2,TRUE)</f>
        <v>304</v>
      </c>
      <c r="J3859" s="88">
        <f t="shared" si="60"/>
        <v>0</v>
      </c>
    </row>
    <row r="3860" spans="1:10" x14ac:dyDescent="0.2">
      <c r="A3860" s="94">
        <v>2165046</v>
      </c>
      <c r="B3860" s="93" t="s">
        <v>3694</v>
      </c>
      <c r="C3860" s="144">
        <v>0</v>
      </c>
      <c r="D3860" s="93" t="s">
        <v>16</v>
      </c>
      <c r="E3860" s="93" t="s">
        <v>65</v>
      </c>
      <c r="F3860" s="93">
        <v>0.4</v>
      </c>
      <c r="G3860" s="93">
        <v>1.31</v>
      </c>
      <c r="H3860" s="93">
        <v>71.14</v>
      </c>
      <c r="I3860" s="88">
        <f>VLOOKUP(D3860,'MHO-Analyse'!$C$2:$D$11,2,TRUE)</f>
        <v>304</v>
      </c>
      <c r="J3860" s="88">
        <f t="shared" si="60"/>
        <v>0</v>
      </c>
    </row>
    <row r="3861" spans="1:10" x14ac:dyDescent="0.2">
      <c r="A3861" s="94">
        <v>2170713</v>
      </c>
      <c r="B3861" s="93" t="s">
        <v>3695</v>
      </c>
      <c r="C3861" s="144">
        <v>0</v>
      </c>
      <c r="D3861" s="93" t="s">
        <v>41</v>
      </c>
      <c r="E3861" s="93" t="s">
        <v>65</v>
      </c>
      <c r="F3861" s="93">
        <v>22.29</v>
      </c>
      <c r="G3861" s="93">
        <v>3.3</v>
      </c>
      <c r="H3861" s="93">
        <v>609.33000000000004</v>
      </c>
      <c r="I3861" s="88">
        <f>VLOOKUP(D3861,'MHO-Analyse'!$C$2:$D$11,2,TRUE)</f>
        <v>205.2</v>
      </c>
      <c r="J3861" s="88">
        <f t="shared" si="60"/>
        <v>0</v>
      </c>
    </row>
    <row r="3862" spans="1:10" x14ac:dyDescent="0.2">
      <c r="A3862" s="94">
        <v>2228792</v>
      </c>
      <c r="B3862" s="93" t="s">
        <v>3696</v>
      </c>
      <c r="C3862" s="144">
        <v>0</v>
      </c>
      <c r="D3862" s="93" t="s">
        <v>79</v>
      </c>
      <c r="E3862" s="93" t="s">
        <v>65</v>
      </c>
      <c r="F3862" s="93">
        <v>1.2</v>
      </c>
      <c r="G3862" s="93">
        <v>0.56000000000000005</v>
      </c>
      <c r="H3862" s="93">
        <v>133.33000000000001</v>
      </c>
      <c r="I3862" s="88">
        <f>VLOOKUP(D3862,'MHO-Analyse'!$C$2:$D$11,2,TRUE)</f>
        <v>380</v>
      </c>
      <c r="J3862" s="88">
        <f t="shared" si="60"/>
        <v>0</v>
      </c>
    </row>
    <row r="3863" spans="1:10" x14ac:dyDescent="0.2">
      <c r="A3863" s="94">
        <v>2255334</v>
      </c>
      <c r="B3863" s="93" t="s">
        <v>3697</v>
      </c>
      <c r="C3863" s="144">
        <v>0</v>
      </c>
      <c r="D3863" s="93" t="s">
        <v>41</v>
      </c>
      <c r="E3863" s="93" t="s">
        <v>65</v>
      </c>
      <c r="F3863" s="93">
        <v>3.6</v>
      </c>
      <c r="G3863" s="93">
        <v>0.59</v>
      </c>
      <c r="H3863" s="93">
        <v>0.01</v>
      </c>
      <c r="I3863" s="88">
        <f>VLOOKUP(D3863,'MHO-Analyse'!$C$2:$D$11,2,TRUE)</f>
        <v>205.2</v>
      </c>
      <c r="J3863" s="88">
        <f t="shared" si="60"/>
        <v>0</v>
      </c>
    </row>
    <row r="3864" spans="1:10" x14ac:dyDescent="0.2">
      <c r="A3864" s="94">
        <v>2287938</v>
      </c>
      <c r="B3864" s="93" t="s">
        <v>3698</v>
      </c>
      <c r="C3864" s="144">
        <v>0</v>
      </c>
      <c r="D3864" s="93" t="s">
        <v>16</v>
      </c>
      <c r="E3864" s="93" t="s">
        <v>65</v>
      </c>
      <c r="F3864" s="93">
        <v>187.5</v>
      </c>
      <c r="G3864" s="93">
        <v>4.05</v>
      </c>
      <c r="H3864" s="93">
        <v>474.82</v>
      </c>
      <c r="I3864" s="88">
        <f>VLOOKUP(D3864,'MHO-Analyse'!$C$2:$D$11,2,TRUE)</f>
        <v>304</v>
      </c>
      <c r="J3864" s="88">
        <f t="shared" si="60"/>
        <v>0</v>
      </c>
    </row>
    <row r="3865" spans="1:10" x14ac:dyDescent="0.2">
      <c r="A3865" s="94">
        <v>2457044</v>
      </c>
      <c r="B3865" s="93" t="s">
        <v>3699</v>
      </c>
      <c r="C3865" s="144">
        <v>0</v>
      </c>
      <c r="D3865" s="93" t="s">
        <v>16</v>
      </c>
      <c r="E3865" s="93" t="s">
        <v>65</v>
      </c>
      <c r="F3865" s="93">
        <v>49.63</v>
      </c>
      <c r="G3865" s="93">
        <v>13.8</v>
      </c>
      <c r="H3865" s="93">
        <v>0.01</v>
      </c>
      <c r="I3865" s="88">
        <f>VLOOKUP(D3865,'MHO-Analyse'!$C$2:$D$11,2,TRUE)</f>
        <v>304</v>
      </c>
      <c r="J3865" s="88">
        <f t="shared" si="60"/>
        <v>0</v>
      </c>
    </row>
    <row r="3866" spans="1:10" x14ac:dyDescent="0.2">
      <c r="A3866" s="94">
        <v>2540035</v>
      </c>
      <c r="B3866" s="93" t="s">
        <v>3700</v>
      </c>
      <c r="C3866" s="144">
        <v>0</v>
      </c>
      <c r="D3866" s="93" t="s">
        <v>16</v>
      </c>
      <c r="E3866" s="93" t="s">
        <v>65</v>
      </c>
      <c r="F3866" s="93">
        <v>11.97</v>
      </c>
      <c r="G3866" s="93">
        <v>5.7</v>
      </c>
      <c r="H3866" s="93">
        <v>3220.83</v>
      </c>
      <c r="I3866" s="88">
        <f>VLOOKUP(D3866,'MHO-Analyse'!$C$2:$D$11,2,TRUE)</f>
        <v>304</v>
      </c>
      <c r="J3866" s="88">
        <f t="shared" si="60"/>
        <v>0</v>
      </c>
    </row>
    <row r="3867" spans="1:10" x14ac:dyDescent="0.2">
      <c r="A3867" s="94">
        <v>2540263</v>
      </c>
      <c r="B3867" s="93" t="s">
        <v>3701</v>
      </c>
      <c r="C3867" s="144">
        <v>0</v>
      </c>
      <c r="D3867" s="93" t="s">
        <v>16</v>
      </c>
      <c r="E3867" s="93" t="s">
        <v>65</v>
      </c>
      <c r="F3867" s="93">
        <v>49.02</v>
      </c>
      <c r="G3867" s="93">
        <v>16.440000000000001</v>
      </c>
      <c r="H3867" s="93">
        <v>9228.36</v>
      </c>
      <c r="I3867" s="88">
        <f>VLOOKUP(D3867,'MHO-Analyse'!$C$2:$D$11,2,TRUE)</f>
        <v>304</v>
      </c>
      <c r="J3867" s="88">
        <f t="shared" si="60"/>
        <v>0</v>
      </c>
    </row>
    <row r="3868" spans="1:10" x14ac:dyDescent="0.2">
      <c r="A3868" s="94">
        <v>2540424</v>
      </c>
      <c r="B3868" s="93" t="s">
        <v>3702</v>
      </c>
      <c r="C3868" s="144">
        <v>0</v>
      </c>
      <c r="D3868" s="93" t="s">
        <v>16</v>
      </c>
      <c r="E3868" s="93" t="s">
        <v>65</v>
      </c>
      <c r="F3868" s="93">
        <v>38</v>
      </c>
      <c r="G3868" s="93">
        <v>3.21</v>
      </c>
      <c r="H3868" s="93">
        <v>292.87</v>
      </c>
      <c r="I3868" s="88">
        <f>VLOOKUP(D3868,'MHO-Analyse'!$C$2:$D$11,2,TRUE)</f>
        <v>304</v>
      </c>
      <c r="J3868" s="88">
        <f t="shared" si="60"/>
        <v>0</v>
      </c>
    </row>
    <row r="3869" spans="1:10" x14ac:dyDescent="0.2">
      <c r="A3869" s="94">
        <v>2541265</v>
      </c>
      <c r="B3869" s="93" t="s">
        <v>3703</v>
      </c>
      <c r="C3869" s="144">
        <v>0</v>
      </c>
      <c r="D3869" s="93" t="s">
        <v>16</v>
      </c>
      <c r="E3869" s="93" t="s">
        <v>65</v>
      </c>
      <c r="F3869" s="93">
        <v>192</v>
      </c>
      <c r="G3869" s="93">
        <v>117</v>
      </c>
      <c r="H3869" s="93">
        <v>7926.84</v>
      </c>
      <c r="I3869" s="88">
        <f>VLOOKUP(D3869,'MHO-Analyse'!$C$2:$D$11,2,TRUE)</f>
        <v>304</v>
      </c>
      <c r="J3869" s="88">
        <f t="shared" si="60"/>
        <v>0</v>
      </c>
    </row>
    <row r="3870" spans="1:10" x14ac:dyDescent="0.2">
      <c r="A3870" s="94">
        <v>3014362</v>
      </c>
      <c r="B3870" s="93" t="s">
        <v>3704</v>
      </c>
      <c r="C3870" s="144">
        <v>0</v>
      </c>
      <c r="D3870" s="93" t="s">
        <v>16</v>
      </c>
      <c r="E3870" s="93" t="s">
        <v>65</v>
      </c>
      <c r="F3870" s="93">
        <v>149.19</v>
      </c>
      <c r="G3870" s="93">
        <v>4.0999999999999996</v>
      </c>
      <c r="H3870" s="93">
        <v>1193.8900000000001</v>
      </c>
      <c r="I3870" s="88">
        <f>VLOOKUP(D3870,'MHO-Analyse'!$C$2:$D$11,2,TRUE)</f>
        <v>304</v>
      </c>
      <c r="J3870" s="88">
        <f t="shared" si="60"/>
        <v>0</v>
      </c>
    </row>
    <row r="3871" spans="1:10" x14ac:dyDescent="0.2">
      <c r="A3871" s="94">
        <v>3014403</v>
      </c>
      <c r="B3871" s="93" t="s">
        <v>3705</v>
      </c>
      <c r="C3871" s="144">
        <v>0</v>
      </c>
      <c r="D3871" s="93" t="s">
        <v>16</v>
      </c>
      <c r="E3871" s="93" t="s">
        <v>65</v>
      </c>
      <c r="F3871" s="93">
        <v>250</v>
      </c>
      <c r="G3871" s="93">
        <v>11.2</v>
      </c>
      <c r="H3871" s="93">
        <v>1228.5899999999999</v>
      </c>
      <c r="I3871" s="88">
        <f>VLOOKUP(D3871,'MHO-Analyse'!$C$2:$D$11,2,TRUE)</f>
        <v>304</v>
      </c>
      <c r="J3871" s="88">
        <f t="shared" si="60"/>
        <v>0</v>
      </c>
    </row>
    <row r="3872" spans="1:10" x14ac:dyDescent="0.2">
      <c r="A3872" s="94">
        <v>3100636</v>
      </c>
      <c r="B3872" s="93" t="s">
        <v>3706</v>
      </c>
      <c r="C3872" s="144">
        <v>0</v>
      </c>
      <c r="D3872" s="93" t="s">
        <v>16</v>
      </c>
      <c r="E3872" s="93" t="s">
        <v>65</v>
      </c>
      <c r="F3872" s="93">
        <v>22</v>
      </c>
      <c r="G3872" s="93">
        <v>1.4</v>
      </c>
      <c r="H3872" s="93">
        <v>248.59</v>
      </c>
      <c r="I3872" s="88">
        <f>VLOOKUP(D3872,'MHO-Analyse'!$C$2:$D$11,2,TRUE)</f>
        <v>304</v>
      </c>
      <c r="J3872" s="88">
        <f t="shared" si="60"/>
        <v>0</v>
      </c>
    </row>
    <row r="3873" spans="1:10" x14ac:dyDescent="0.2">
      <c r="A3873" s="94">
        <v>3105881</v>
      </c>
      <c r="B3873" s="93" t="s">
        <v>3707</v>
      </c>
      <c r="C3873" s="144">
        <v>0</v>
      </c>
      <c r="D3873" s="93" t="s">
        <v>16</v>
      </c>
      <c r="E3873" s="93" t="s">
        <v>65</v>
      </c>
      <c r="F3873" s="93">
        <v>36.1</v>
      </c>
      <c r="G3873" s="93">
        <v>19.5</v>
      </c>
      <c r="H3873" s="93">
        <v>1037.6600000000001</v>
      </c>
      <c r="I3873" s="88">
        <f>VLOOKUP(D3873,'MHO-Analyse'!$C$2:$D$11,2,TRUE)</f>
        <v>304</v>
      </c>
      <c r="J3873" s="88">
        <f t="shared" si="60"/>
        <v>0</v>
      </c>
    </row>
    <row r="3874" spans="1:10" x14ac:dyDescent="0.2">
      <c r="A3874" s="94">
        <v>3381552</v>
      </c>
      <c r="B3874" s="93" t="s">
        <v>3708</v>
      </c>
      <c r="C3874" s="144">
        <v>0</v>
      </c>
      <c r="D3874" s="93" t="s">
        <v>16</v>
      </c>
      <c r="E3874" s="93" t="s">
        <v>65</v>
      </c>
      <c r="F3874" s="93">
        <v>4.01</v>
      </c>
      <c r="G3874" s="93">
        <v>1.5</v>
      </c>
      <c r="H3874" s="93">
        <v>930.15</v>
      </c>
      <c r="I3874" s="88">
        <f>VLOOKUP(D3874,'MHO-Analyse'!$C$2:$D$11,2,TRUE)</f>
        <v>304</v>
      </c>
      <c r="J3874" s="88">
        <f t="shared" si="60"/>
        <v>0</v>
      </c>
    </row>
    <row r="3875" spans="1:10" x14ac:dyDescent="0.2">
      <c r="A3875" s="94">
        <v>3381554</v>
      </c>
      <c r="B3875" s="93" t="s">
        <v>3709</v>
      </c>
      <c r="C3875" s="144">
        <v>0</v>
      </c>
      <c r="D3875" s="93" t="s">
        <v>16</v>
      </c>
      <c r="E3875" s="93" t="s">
        <v>65</v>
      </c>
      <c r="F3875" s="93">
        <v>7.07</v>
      </c>
      <c r="G3875" s="93">
        <v>2.1</v>
      </c>
      <c r="H3875" s="93">
        <v>1271.8</v>
      </c>
      <c r="I3875" s="88">
        <f>VLOOKUP(D3875,'MHO-Analyse'!$C$2:$D$11,2,TRUE)</f>
        <v>304</v>
      </c>
      <c r="J3875" s="88">
        <f t="shared" si="60"/>
        <v>0</v>
      </c>
    </row>
    <row r="3876" spans="1:10" x14ac:dyDescent="0.2">
      <c r="A3876" s="94">
        <v>3410918</v>
      </c>
      <c r="B3876" s="93" t="s">
        <v>3710</v>
      </c>
      <c r="C3876" s="144">
        <v>0</v>
      </c>
      <c r="D3876" s="93" t="s">
        <v>20</v>
      </c>
      <c r="E3876" s="93" t="s">
        <v>65</v>
      </c>
      <c r="F3876" s="93">
        <v>7.83</v>
      </c>
      <c r="G3876" s="93">
        <v>0.8</v>
      </c>
      <c r="H3876" s="93">
        <v>428.32</v>
      </c>
      <c r="I3876" s="88">
        <f>VLOOKUP(D3876,'MHO-Analyse'!$C$2:$D$11,2,TRUE)</f>
        <v>190</v>
      </c>
      <c r="J3876" s="88">
        <f t="shared" si="60"/>
        <v>0</v>
      </c>
    </row>
    <row r="3877" spans="1:10" x14ac:dyDescent="0.2">
      <c r="A3877" s="94">
        <v>3410922</v>
      </c>
      <c r="B3877" s="93" t="s">
        <v>3711</v>
      </c>
      <c r="C3877" s="144">
        <v>0</v>
      </c>
      <c r="D3877" s="93" t="s">
        <v>20</v>
      </c>
      <c r="E3877" s="93" t="s">
        <v>65</v>
      </c>
      <c r="F3877" s="93">
        <v>7.83</v>
      </c>
      <c r="G3877" s="93">
        <v>0.5</v>
      </c>
      <c r="H3877" s="93">
        <v>348.01</v>
      </c>
      <c r="I3877" s="88">
        <f>VLOOKUP(D3877,'MHO-Analyse'!$C$2:$D$11,2,TRUE)</f>
        <v>190</v>
      </c>
      <c r="J3877" s="88">
        <f t="shared" si="60"/>
        <v>0</v>
      </c>
    </row>
    <row r="3878" spans="1:10" x14ac:dyDescent="0.2">
      <c r="A3878" s="94">
        <v>3419835</v>
      </c>
      <c r="B3878" s="93" t="s">
        <v>2730</v>
      </c>
      <c r="C3878" s="144">
        <v>0</v>
      </c>
      <c r="D3878" s="93" t="s">
        <v>16</v>
      </c>
      <c r="E3878" s="93" t="s">
        <v>65</v>
      </c>
      <c r="F3878" s="93">
        <v>2.7</v>
      </c>
      <c r="G3878" s="93">
        <v>19.5</v>
      </c>
      <c r="H3878" s="93">
        <v>0</v>
      </c>
      <c r="I3878" s="88">
        <f>VLOOKUP(D3878,'MHO-Analyse'!$C$2:$D$11,2,TRUE)</f>
        <v>304</v>
      </c>
      <c r="J3878" s="88">
        <f t="shared" si="60"/>
        <v>0</v>
      </c>
    </row>
    <row r="3879" spans="1:10" x14ac:dyDescent="0.2">
      <c r="A3879" s="94">
        <v>3419864</v>
      </c>
      <c r="B3879" s="93" t="s">
        <v>2845</v>
      </c>
      <c r="C3879" s="144">
        <v>0</v>
      </c>
      <c r="D3879" s="93" t="s">
        <v>16</v>
      </c>
      <c r="E3879" s="93" t="s">
        <v>65</v>
      </c>
      <c r="F3879" s="93">
        <v>0.55000000000000004</v>
      </c>
      <c r="G3879" s="93">
        <v>1.7</v>
      </c>
      <c r="H3879" s="93">
        <v>0</v>
      </c>
      <c r="I3879" s="88">
        <f>VLOOKUP(D3879,'MHO-Analyse'!$C$2:$D$11,2,TRUE)</f>
        <v>304</v>
      </c>
      <c r="J3879" s="88">
        <f t="shared" si="60"/>
        <v>0</v>
      </c>
    </row>
    <row r="3880" spans="1:10" x14ac:dyDescent="0.2">
      <c r="A3880" s="94">
        <v>3477021</v>
      </c>
      <c r="B3880" s="93" t="s">
        <v>3712</v>
      </c>
      <c r="C3880" s="144">
        <v>0</v>
      </c>
      <c r="D3880" s="93" t="s">
        <v>79</v>
      </c>
      <c r="E3880" s="93" t="s">
        <v>65</v>
      </c>
      <c r="F3880" s="93">
        <v>1</v>
      </c>
      <c r="G3880" s="93">
        <v>1.2</v>
      </c>
      <c r="H3880" s="93">
        <v>90.73</v>
      </c>
      <c r="I3880" s="88">
        <f>VLOOKUP(D3880,'MHO-Analyse'!$C$2:$D$11,2,TRUE)</f>
        <v>380</v>
      </c>
      <c r="J3880" s="88">
        <f t="shared" si="60"/>
        <v>0</v>
      </c>
    </row>
    <row r="3881" spans="1:10" x14ac:dyDescent="0.2">
      <c r="A3881" s="94">
        <v>5111305</v>
      </c>
      <c r="B3881" s="93" t="s">
        <v>3713</v>
      </c>
      <c r="C3881" s="144">
        <v>0</v>
      </c>
      <c r="D3881" s="93" t="s">
        <v>20</v>
      </c>
      <c r="E3881" s="93" t="s">
        <v>65</v>
      </c>
      <c r="F3881" s="93">
        <v>0.61</v>
      </c>
      <c r="G3881" s="93">
        <v>0.2</v>
      </c>
      <c r="H3881" s="93">
        <v>0</v>
      </c>
      <c r="I3881" s="88">
        <f>VLOOKUP(D3881,'MHO-Analyse'!$C$2:$D$11,2,TRUE)</f>
        <v>190</v>
      </c>
      <c r="J3881" s="88">
        <f t="shared" si="60"/>
        <v>0</v>
      </c>
    </row>
    <row r="3882" spans="1:10" x14ac:dyDescent="0.2">
      <c r="A3882" s="94">
        <v>5111307</v>
      </c>
      <c r="B3882" s="93" t="s">
        <v>3714</v>
      </c>
      <c r="C3882" s="144">
        <v>0</v>
      </c>
      <c r="D3882" s="93" t="s">
        <v>20</v>
      </c>
      <c r="E3882" s="93" t="s">
        <v>65</v>
      </c>
      <c r="F3882" s="93">
        <v>0.91</v>
      </c>
      <c r="G3882" s="93">
        <v>0.28999999999999998</v>
      </c>
      <c r="H3882" s="93">
        <v>0</v>
      </c>
      <c r="I3882" s="88">
        <f>VLOOKUP(D3882,'MHO-Analyse'!$C$2:$D$11,2,TRUE)</f>
        <v>190</v>
      </c>
      <c r="J3882" s="88">
        <f t="shared" si="60"/>
        <v>0</v>
      </c>
    </row>
    <row r="3883" spans="1:10" x14ac:dyDescent="0.2">
      <c r="A3883" s="94">
        <v>5513301</v>
      </c>
      <c r="B3883" s="93" t="s">
        <v>3715</v>
      </c>
      <c r="C3883" s="144">
        <v>0</v>
      </c>
      <c r="D3883" s="93" t="s">
        <v>16</v>
      </c>
      <c r="E3883" s="93" t="s">
        <v>65</v>
      </c>
      <c r="F3883" s="93">
        <v>7.64</v>
      </c>
      <c r="G3883" s="93">
        <v>20</v>
      </c>
      <c r="H3883" s="93">
        <v>1652.27</v>
      </c>
      <c r="I3883" s="88">
        <f>VLOOKUP(D3883,'MHO-Analyse'!$C$2:$D$11,2,TRUE)</f>
        <v>304</v>
      </c>
      <c r="J3883" s="88">
        <f t="shared" si="60"/>
        <v>0</v>
      </c>
    </row>
    <row r="3884" spans="1:10" x14ac:dyDescent="0.2">
      <c r="A3884" s="94">
        <v>5513302</v>
      </c>
      <c r="B3884" s="93" t="s">
        <v>3716</v>
      </c>
      <c r="C3884" s="144">
        <v>0</v>
      </c>
      <c r="D3884" s="93" t="s">
        <v>16</v>
      </c>
      <c r="E3884" s="93" t="s">
        <v>65</v>
      </c>
      <c r="F3884" s="93">
        <v>10.45</v>
      </c>
      <c r="G3884" s="93">
        <v>28</v>
      </c>
      <c r="H3884" s="93">
        <v>1704.55</v>
      </c>
      <c r="I3884" s="88">
        <f>VLOOKUP(D3884,'MHO-Analyse'!$C$2:$D$11,2,TRUE)</f>
        <v>304</v>
      </c>
      <c r="J3884" s="88">
        <f t="shared" si="60"/>
        <v>0</v>
      </c>
    </row>
    <row r="3885" spans="1:10" x14ac:dyDescent="0.2">
      <c r="A3885" s="94">
        <v>5513312</v>
      </c>
      <c r="B3885" s="93" t="s">
        <v>3717</v>
      </c>
      <c r="C3885" s="144">
        <v>0</v>
      </c>
      <c r="D3885" s="93" t="s">
        <v>16</v>
      </c>
      <c r="E3885" s="93" t="s">
        <v>65</v>
      </c>
      <c r="F3885" s="93">
        <v>10.45</v>
      </c>
      <c r="G3885" s="93">
        <v>28</v>
      </c>
      <c r="H3885" s="93">
        <v>1913.7</v>
      </c>
      <c r="I3885" s="88">
        <f>VLOOKUP(D3885,'MHO-Analyse'!$C$2:$D$11,2,TRUE)</f>
        <v>304</v>
      </c>
      <c r="J3885" s="88">
        <f t="shared" si="60"/>
        <v>0</v>
      </c>
    </row>
    <row r="3886" spans="1:10" x14ac:dyDescent="0.2">
      <c r="A3886" s="94">
        <v>5527558</v>
      </c>
      <c r="B3886" s="93" t="s">
        <v>3124</v>
      </c>
      <c r="C3886" s="144">
        <v>0</v>
      </c>
      <c r="D3886" s="93" t="s">
        <v>79</v>
      </c>
      <c r="E3886" s="93" t="s">
        <v>65</v>
      </c>
      <c r="F3886" s="93">
        <v>6.3</v>
      </c>
      <c r="G3886" s="93">
        <v>13.8</v>
      </c>
      <c r="H3886" s="93">
        <v>1776.14</v>
      </c>
      <c r="I3886" s="88">
        <f>VLOOKUP(D3886,'MHO-Analyse'!$C$2:$D$11,2,TRUE)</f>
        <v>380</v>
      </c>
      <c r="J3886" s="88">
        <f t="shared" si="60"/>
        <v>0</v>
      </c>
    </row>
    <row r="3887" spans="1:10" x14ac:dyDescent="0.2">
      <c r="A3887" s="94">
        <v>5527562</v>
      </c>
      <c r="B3887" s="93" t="s">
        <v>3123</v>
      </c>
      <c r="C3887" s="144">
        <v>0</v>
      </c>
      <c r="D3887" s="93" t="s">
        <v>16</v>
      </c>
      <c r="E3887" s="93" t="s">
        <v>65</v>
      </c>
      <c r="F3887" s="93">
        <v>16.5</v>
      </c>
      <c r="G3887" s="93">
        <v>33</v>
      </c>
      <c r="H3887" s="93">
        <v>4750.1000000000004</v>
      </c>
      <c r="I3887" s="88">
        <f>VLOOKUP(D3887,'MHO-Analyse'!$C$2:$D$11,2,TRUE)</f>
        <v>304</v>
      </c>
      <c r="J3887" s="88">
        <f t="shared" si="60"/>
        <v>0</v>
      </c>
    </row>
    <row r="3888" spans="1:10" x14ac:dyDescent="0.2">
      <c r="A3888" s="94">
        <v>5527569</v>
      </c>
      <c r="B3888" s="93" t="s">
        <v>3502</v>
      </c>
      <c r="C3888" s="144">
        <v>0</v>
      </c>
      <c r="D3888" s="93" t="s">
        <v>79</v>
      </c>
      <c r="E3888" s="93" t="s">
        <v>65</v>
      </c>
      <c r="F3888" s="93">
        <v>0.6</v>
      </c>
      <c r="G3888" s="93">
        <v>2.5</v>
      </c>
      <c r="H3888" s="93">
        <v>285.86</v>
      </c>
      <c r="I3888" s="88">
        <f>VLOOKUP(D3888,'MHO-Analyse'!$C$2:$D$11,2,TRUE)</f>
        <v>380</v>
      </c>
      <c r="J3888" s="88">
        <f t="shared" si="60"/>
        <v>0</v>
      </c>
    </row>
    <row r="3889" spans="1:10" x14ac:dyDescent="0.2">
      <c r="A3889" s="94">
        <v>5527852</v>
      </c>
      <c r="B3889" s="93" t="s">
        <v>3609</v>
      </c>
      <c r="C3889" s="144">
        <v>0</v>
      </c>
      <c r="D3889" s="93" t="s">
        <v>79</v>
      </c>
      <c r="E3889" s="93" t="s">
        <v>65</v>
      </c>
      <c r="F3889" s="93">
        <v>0.75</v>
      </c>
      <c r="G3889" s="93">
        <v>4.5</v>
      </c>
      <c r="H3889" s="93">
        <v>719.71</v>
      </c>
      <c r="I3889" s="88">
        <f>VLOOKUP(D3889,'MHO-Analyse'!$C$2:$D$11,2,TRUE)</f>
        <v>380</v>
      </c>
      <c r="J3889" s="88">
        <f t="shared" si="60"/>
        <v>0</v>
      </c>
    </row>
    <row r="3890" spans="1:10" x14ac:dyDescent="0.2">
      <c r="A3890" s="94">
        <v>5527855</v>
      </c>
      <c r="B3890" s="93" t="s">
        <v>3503</v>
      </c>
      <c r="C3890" s="144">
        <v>0</v>
      </c>
      <c r="D3890" s="93" t="s">
        <v>79</v>
      </c>
      <c r="E3890" s="93" t="s">
        <v>65</v>
      </c>
      <c r="F3890" s="93">
        <v>4.8</v>
      </c>
      <c r="G3890" s="93">
        <v>9.85</v>
      </c>
      <c r="H3890" s="93">
        <v>1172.26</v>
      </c>
      <c r="I3890" s="88">
        <f>VLOOKUP(D3890,'MHO-Analyse'!$C$2:$D$11,2,TRUE)</f>
        <v>380</v>
      </c>
      <c r="J3890" s="88">
        <f t="shared" si="60"/>
        <v>0</v>
      </c>
    </row>
    <row r="3891" spans="1:10" x14ac:dyDescent="0.2">
      <c r="A3891" s="94">
        <v>5527856</v>
      </c>
      <c r="B3891" s="93" t="s">
        <v>3504</v>
      </c>
      <c r="C3891" s="144">
        <v>0</v>
      </c>
      <c r="D3891" s="93" t="s">
        <v>79</v>
      </c>
      <c r="E3891" s="93" t="s">
        <v>65</v>
      </c>
      <c r="F3891" s="93">
        <v>2.0499999999999998</v>
      </c>
      <c r="G3891" s="93">
        <v>13</v>
      </c>
      <c r="H3891" s="93">
        <v>1646.78</v>
      </c>
      <c r="I3891" s="88">
        <f>VLOOKUP(D3891,'MHO-Analyse'!$C$2:$D$11,2,TRUE)</f>
        <v>380</v>
      </c>
      <c r="J3891" s="88">
        <f t="shared" si="60"/>
        <v>0</v>
      </c>
    </row>
    <row r="3892" spans="1:10" x14ac:dyDescent="0.2">
      <c r="A3892" s="94">
        <v>5527857</v>
      </c>
      <c r="B3892" s="93" t="s">
        <v>3505</v>
      </c>
      <c r="C3892" s="144">
        <v>0</v>
      </c>
      <c r="D3892" s="93" t="s">
        <v>79</v>
      </c>
      <c r="E3892" s="93" t="s">
        <v>65</v>
      </c>
      <c r="F3892" s="93">
        <v>2.8</v>
      </c>
      <c r="G3892" s="93">
        <v>18</v>
      </c>
      <c r="H3892" s="93">
        <v>3088.69</v>
      </c>
      <c r="I3892" s="88">
        <f>VLOOKUP(D3892,'MHO-Analyse'!$C$2:$D$11,2,TRUE)</f>
        <v>380</v>
      </c>
      <c r="J3892" s="88">
        <f t="shared" si="60"/>
        <v>0</v>
      </c>
    </row>
    <row r="3893" spans="1:10" x14ac:dyDescent="0.2">
      <c r="A3893" s="94">
        <v>5527858</v>
      </c>
      <c r="B3893" s="93" t="s">
        <v>3610</v>
      </c>
      <c r="C3893" s="144">
        <v>0</v>
      </c>
      <c r="D3893" s="93" t="s">
        <v>16</v>
      </c>
      <c r="E3893" s="93" t="s">
        <v>65</v>
      </c>
      <c r="F3893" s="93">
        <v>4.8</v>
      </c>
      <c r="G3893" s="93">
        <v>32</v>
      </c>
      <c r="H3893" s="93">
        <v>3861.04</v>
      </c>
      <c r="I3893" s="88">
        <f>VLOOKUP(D3893,'MHO-Analyse'!$C$2:$D$11,2,TRUE)</f>
        <v>304</v>
      </c>
      <c r="J3893" s="88">
        <f t="shared" si="60"/>
        <v>0</v>
      </c>
    </row>
    <row r="3894" spans="1:10" x14ac:dyDescent="0.2">
      <c r="A3894" s="94">
        <v>5527947</v>
      </c>
      <c r="B3894" s="93" t="s">
        <v>3606</v>
      </c>
      <c r="C3894" s="144">
        <v>0</v>
      </c>
      <c r="D3894" s="93" t="s">
        <v>16</v>
      </c>
      <c r="E3894" s="93" t="s">
        <v>59</v>
      </c>
      <c r="F3894" s="93">
        <v>12.2</v>
      </c>
      <c r="G3894" s="93">
        <v>24</v>
      </c>
      <c r="H3894" s="93">
        <v>3778.25</v>
      </c>
      <c r="I3894" s="88">
        <f>VLOOKUP(D3894,'MHO-Analyse'!$C$2:$D$11,2,TRUE)</f>
        <v>304</v>
      </c>
      <c r="J3894" s="88">
        <f t="shared" si="60"/>
        <v>0</v>
      </c>
    </row>
    <row r="3895" spans="1:10" x14ac:dyDescent="0.2">
      <c r="A3895" s="94">
        <v>5528021</v>
      </c>
      <c r="B3895" s="93" t="s">
        <v>3718</v>
      </c>
      <c r="C3895" s="144">
        <v>0</v>
      </c>
      <c r="D3895" s="93" t="s">
        <v>79</v>
      </c>
      <c r="E3895" s="93" t="s">
        <v>65</v>
      </c>
      <c r="F3895" s="93">
        <v>1.4</v>
      </c>
      <c r="G3895" s="93">
        <v>3.15</v>
      </c>
      <c r="H3895" s="93">
        <v>460.41</v>
      </c>
      <c r="I3895" s="88">
        <f>VLOOKUP(D3895,'MHO-Analyse'!$C$2:$D$11,2,TRUE)</f>
        <v>380</v>
      </c>
      <c r="J3895" s="88">
        <f t="shared" si="60"/>
        <v>0</v>
      </c>
    </row>
    <row r="3896" spans="1:10" x14ac:dyDescent="0.2">
      <c r="A3896" s="94">
        <v>5528049</v>
      </c>
      <c r="B3896" s="93" t="s">
        <v>3502</v>
      </c>
      <c r="C3896" s="144">
        <v>0</v>
      </c>
      <c r="D3896" s="93" t="s">
        <v>79</v>
      </c>
      <c r="E3896" s="93" t="s">
        <v>65</v>
      </c>
      <c r="F3896" s="93">
        <v>1.32</v>
      </c>
      <c r="G3896" s="93">
        <v>4</v>
      </c>
      <c r="H3896" s="93">
        <v>361.26</v>
      </c>
      <c r="I3896" s="88">
        <f>VLOOKUP(D3896,'MHO-Analyse'!$C$2:$D$11,2,TRUE)</f>
        <v>380</v>
      </c>
      <c r="J3896" s="88">
        <f t="shared" si="60"/>
        <v>0</v>
      </c>
    </row>
    <row r="3897" spans="1:10" x14ac:dyDescent="0.2">
      <c r="A3897" s="94">
        <v>5528079</v>
      </c>
      <c r="B3897" s="93" t="s">
        <v>3606</v>
      </c>
      <c r="C3897" s="144">
        <v>0</v>
      </c>
      <c r="D3897" s="93" t="s">
        <v>16</v>
      </c>
      <c r="E3897" s="93" t="s">
        <v>65</v>
      </c>
      <c r="F3897" s="93">
        <v>12.2</v>
      </c>
      <c r="G3897" s="93">
        <v>24</v>
      </c>
      <c r="H3897" s="93">
        <v>3778.25</v>
      </c>
      <c r="I3897" s="88">
        <f>VLOOKUP(D3897,'MHO-Analyse'!$C$2:$D$11,2,TRUE)</f>
        <v>304</v>
      </c>
      <c r="J3897" s="88">
        <f t="shared" si="60"/>
        <v>0</v>
      </c>
    </row>
    <row r="3898" spans="1:10" x14ac:dyDescent="0.2">
      <c r="A3898" s="94">
        <v>5528081</v>
      </c>
      <c r="B3898" s="93" t="s">
        <v>3123</v>
      </c>
      <c r="C3898" s="144">
        <v>0</v>
      </c>
      <c r="D3898" s="93" t="s">
        <v>16</v>
      </c>
      <c r="E3898" s="93" t="s">
        <v>65</v>
      </c>
      <c r="F3898" s="93">
        <v>18.100000000000001</v>
      </c>
      <c r="G3898" s="93">
        <v>33</v>
      </c>
      <c r="H3898" s="93">
        <v>5322.89</v>
      </c>
      <c r="I3898" s="88">
        <f>VLOOKUP(D3898,'MHO-Analyse'!$C$2:$D$11,2,TRUE)</f>
        <v>304</v>
      </c>
      <c r="J3898" s="88">
        <f t="shared" si="60"/>
        <v>0</v>
      </c>
    </row>
    <row r="3899" spans="1:10" x14ac:dyDescent="0.2">
      <c r="A3899" s="94">
        <v>5528726</v>
      </c>
      <c r="B3899" s="93" t="s">
        <v>3611</v>
      </c>
      <c r="C3899" s="144">
        <v>0</v>
      </c>
      <c r="D3899" s="93" t="s">
        <v>79</v>
      </c>
      <c r="E3899" s="93" t="s">
        <v>65</v>
      </c>
      <c r="F3899" s="93">
        <v>0.88</v>
      </c>
      <c r="G3899" s="93">
        <v>2.1</v>
      </c>
      <c r="H3899" s="93">
        <v>322.85000000000002</v>
      </c>
      <c r="I3899" s="88">
        <f>VLOOKUP(D3899,'MHO-Analyse'!$C$2:$D$11,2,TRUE)</f>
        <v>380</v>
      </c>
      <c r="J3899" s="88">
        <f t="shared" si="60"/>
        <v>0</v>
      </c>
    </row>
    <row r="3900" spans="1:10" x14ac:dyDescent="0.2">
      <c r="A3900" s="94">
        <v>5528729</v>
      </c>
      <c r="B3900" s="93" t="s">
        <v>3420</v>
      </c>
      <c r="C3900" s="144">
        <v>0</v>
      </c>
      <c r="D3900" s="93" t="s">
        <v>79</v>
      </c>
      <c r="E3900" s="93" t="s">
        <v>65</v>
      </c>
      <c r="F3900" s="93">
        <v>1.91</v>
      </c>
      <c r="G3900" s="93">
        <v>5.5</v>
      </c>
      <c r="H3900" s="93">
        <v>500.26</v>
      </c>
      <c r="I3900" s="88">
        <f>VLOOKUP(D3900,'MHO-Analyse'!$C$2:$D$11,2,TRUE)</f>
        <v>380</v>
      </c>
      <c r="J3900" s="88">
        <f t="shared" si="60"/>
        <v>0</v>
      </c>
    </row>
    <row r="3901" spans="1:10" x14ac:dyDescent="0.2">
      <c r="A3901" s="94">
        <v>5528732</v>
      </c>
      <c r="B3901" s="93" t="s">
        <v>3421</v>
      </c>
      <c r="C3901" s="144">
        <v>0</v>
      </c>
      <c r="D3901" s="93" t="s">
        <v>79</v>
      </c>
      <c r="E3901" s="93" t="s">
        <v>65</v>
      </c>
      <c r="F3901" s="93">
        <v>4.05</v>
      </c>
      <c r="G3901" s="93">
        <v>10.1</v>
      </c>
      <c r="H3901" s="93">
        <v>696.48</v>
      </c>
      <c r="I3901" s="88">
        <f>VLOOKUP(D3901,'MHO-Analyse'!$C$2:$D$11,2,TRUE)</f>
        <v>380</v>
      </c>
      <c r="J3901" s="88">
        <f t="shared" si="60"/>
        <v>0</v>
      </c>
    </row>
    <row r="3902" spans="1:10" x14ac:dyDescent="0.2">
      <c r="A3902" s="94">
        <v>5528786</v>
      </c>
      <c r="B3902" s="93" t="s">
        <v>3611</v>
      </c>
      <c r="C3902" s="144">
        <v>0</v>
      </c>
      <c r="D3902" s="93" t="s">
        <v>79</v>
      </c>
      <c r="E3902" s="93" t="s">
        <v>65</v>
      </c>
      <c r="F3902" s="93">
        <v>0.88</v>
      </c>
      <c r="G3902" s="93">
        <v>2.1</v>
      </c>
      <c r="H3902" s="93">
        <v>322.85000000000002</v>
      </c>
      <c r="I3902" s="88">
        <f>VLOOKUP(D3902,'MHO-Analyse'!$C$2:$D$11,2,TRUE)</f>
        <v>380</v>
      </c>
      <c r="J3902" s="88">
        <f t="shared" si="60"/>
        <v>0</v>
      </c>
    </row>
    <row r="3903" spans="1:10" x14ac:dyDescent="0.2">
      <c r="A3903" s="94">
        <v>5528787</v>
      </c>
      <c r="B3903" s="93" t="s">
        <v>3419</v>
      </c>
      <c r="C3903" s="144">
        <v>0</v>
      </c>
      <c r="D3903" s="93" t="s">
        <v>79</v>
      </c>
      <c r="E3903" s="93" t="s">
        <v>65</v>
      </c>
      <c r="F3903" s="93">
        <v>1.3</v>
      </c>
      <c r="G3903" s="93">
        <v>3.5</v>
      </c>
      <c r="H3903" s="93">
        <v>360.31</v>
      </c>
      <c r="I3903" s="88">
        <f>VLOOKUP(D3903,'MHO-Analyse'!$C$2:$D$11,2,TRUE)</f>
        <v>380</v>
      </c>
      <c r="J3903" s="88">
        <f t="shared" si="60"/>
        <v>0</v>
      </c>
    </row>
    <row r="3904" spans="1:10" x14ac:dyDescent="0.2">
      <c r="A3904" s="94">
        <v>5528788</v>
      </c>
      <c r="B3904" s="93" t="s">
        <v>3339</v>
      </c>
      <c r="C3904" s="144">
        <v>0</v>
      </c>
      <c r="D3904" s="93" t="s">
        <v>79</v>
      </c>
      <c r="E3904" s="93" t="s">
        <v>65</v>
      </c>
      <c r="F3904" s="93">
        <v>2.2999999999999998</v>
      </c>
      <c r="G3904" s="93">
        <v>4.5</v>
      </c>
      <c r="H3904" s="93">
        <v>350.15</v>
      </c>
      <c r="I3904" s="88">
        <f>VLOOKUP(D3904,'MHO-Analyse'!$C$2:$D$11,2,TRUE)</f>
        <v>380</v>
      </c>
      <c r="J3904" s="88">
        <f t="shared" si="60"/>
        <v>0</v>
      </c>
    </row>
    <row r="3905" spans="1:10" x14ac:dyDescent="0.2">
      <c r="A3905" s="94">
        <v>5528789</v>
      </c>
      <c r="B3905" s="93" t="s">
        <v>3420</v>
      </c>
      <c r="C3905" s="144">
        <v>0</v>
      </c>
      <c r="D3905" s="93" t="s">
        <v>79</v>
      </c>
      <c r="E3905" s="93" t="s">
        <v>65</v>
      </c>
      <c r="F3905" s="93">
        <v>1.91</v>
      </c>
      <c r="G3905" s="93">
        <v>5.5</v>
      </c>
      <c r="H3905" s="93">
        <v>500.26</v>
      </c>
      <c r="I3905" s="88">
        <f>VLOOKUP(D3905,'MHO-Analyse'!$C$2:$D$11,2,TRUE)</f>
        <v>380</v>
      </c>
      <c r="J3905" s="88">
        <f t="shared" si="60"/>
        <v>0</v>
      </c>
    </row>
    <row r="3906" spans="1:10" x14ac:dyDescent="0.2">
      <c r="A3906" s="94">
        <v>5528792</v>
      </c>
      <c r="B3906" s="93" t="s">
        <v>3421</v>
      </c>
      <c r="C3906" s="144">
        <v>0</v>
      </c>
      <c r="D3906" s="93" t="s">
        <v>79</v>
      </c>
      <c r="E3906" s="93" t="s">
        <v>65</v>
      </c>
      <c r="F3906" s="93">
        <v>4.05</v>
      </c>
      <c r="G3906" s="93">
        <v>10.1</v>
      </c>
      <c r="H3906" s="93">
        <v>696.48</v>
      </c>
      <c r="I3906" s="88">
        <f>VLOOKUP(D3906,'MHO-Analyse'!$C$2:$D$11,2,TRUE)</f>
        <v>380</v>
      </c>
      <c r="J3906" s="88">
        <f t="shared" ref="J3906:J3969" si="61">(C3906*I3906)/3600</f>
        <v>0</v>
      </c>
    </row>
    <row r="3907" spans="1:10" x14ac:dyDescent="0.2">
      <c r="A3907" s="94">
        <v>5528793</v>
      </c>
      <c r="B3907" s="93" t="s">
        <v>3340</v>
      </c>
      <c r="C3907" s="144">
        <v>0</v>
      </c>
      <c r="D3907" s="93" t="s">
        <v>79</v>
      </c>
      <c r="E3907" s="93" t="s">
        <v>65</v>
      </c>
      <c r="F3907" s="93">
        <v>5.2</v>
      </c>
      <c r="G3907" s="93">
        <v>13</v>
      </c>
      <c r="H3907" s="93">
        <v>866.03</v>
      </c>
      <c r="I3907" s="88">
        <f>VLOOKUP(D3907,'MHO-Analyse'!$C$2:$D$11,2,TRUE)</f>
        <v>380</v>
      </c>
      <c r="J3907" s="88">
        <f t="shared" si="61"/>
        <v>0</v>
      </c>
    </row>
    <row r="3908" spans="1:10" x14ac:dyDescent="0.2">
      <c r="A3908" s="94">
        <v>5528794</v>
      </c>
      <c r="B3908" s="93" t="s">
        <v>3418</v>
      </c>
      <c r="C3908" s="144">
        <v>0</v>
      </c>
      <c r="D3908" s="93" t="s">
        <v>79</v>
      </c>
      <c r="E3908" s="93" t="s">
        <v>65</v>
      </c>
      <c r="F3908" s="93">
        <v>7.46</v>
      </c>
      <c r="G3908" s="93">
        <v>15.7</v>
      </c>
      <c r="H3908" s="93">
        <v>1813.86</v>
      </c>
      <c r="I3908" s="88">
        <f>VLOOKUP(D3908,'MHO-Analyse'!$C$2:$D$11,2,TRUE)</f>
        <v>380</v>
      </c>
      <c r="J3908" s="88">
        <f t="shared" si="61"/>
        <v>0</v>
      </c>
    </row>
    <row r="3909" spans="1:10" x14ac:dyDescent="0.2">
      <c r="A3909" s="94">
        <v>5528795</v>
      </c>
      <c r="B3909" s="93" t="s">
        <v>3719</v>
      </c>
      <c r="C3909" s="144">
        <v>0</v>
      </c>
      <c r="D3909" s="93" t="s">
        <v>16</v>
      </c>
      <c r="E3909" s="93" t="s">
        <v>65</v>
      </c>
      <c r="F3909" s="93">
        <v>12.79</v>
      </c>
      <c r="G3909" s="93">
        <v>31.3</v>
      </c>
      <c r="H3909" s="93">
        <v>3013.57</v>
      </c>
      <c r="I3909" s="88">
        <f>VLOOKUP(D3909,'MHO-Analyse'!$C$2:$D$11,2,TRUE)</f>
        <v>304</v>
      </c>
      <c r="J3909" s="88">
        <f t="shared" si="61"/>
        <v>0</v>
      </c>
    </row>
    <row r="3910" spans="1:10" x14ac:dyDescent="0.2">
      <c r="A3910" s="94">
        <v>5528797</v>
      </c>
      <c r="B3910" s="93" t="s">
        <v>3611</v>
      </c>
      <c r="C3910" s="144">
        <v>0</v>
      </c>
      <c r="D3910" s="93" t="s">
        <v>79</v>
      </c>
      <c r="E3910" s="93" t="s">
        <v>65</v>
      </c>
      <c r="F3910" s="93">
        <v>0.88</v>
      </c>
      <c r="G3910" s="93">
        <v>2.1</v>
      </c>
      <c r="H3910" s="93">
        <v>385.91</v>
      </c>
      <c r="I3910" s="88">
        <f>VLOOKUP(D3910,'MHO-Analyse'!$C$2:$D$11,2,TRUE)</f>
        <v>380</v>
      </c>
      <c r="J3910" s="88">
        <f t="shared" si="61"/>
        <v>0</v>
      </c>
    </row>
    <row r="3911" spans="1:10" x14ac:dyDescent="0.2">
      <c r="A3911" s="94">
        <v>5528798</v>
      </c>
      <c r="B3911" s="93" t="s">
        <v>3419</v>
      </c>
      <c r="C3911" s="144">
        <v>0</v>
      </c>
      <c r="D3911" s="93" t="s">
        <v>79</v>
      </c>
      <c r="E3911" s="93" t="s">
        <v>65</v>
      </c>
      <c r="F3911" s="93">
        <v>1.3</v>
      </c>
      <c r="G3911" s="93">
        <v>3.5</v>
      </c>
      <c r="H3911" s="93">
        <v>415.25</v>
      </c>
      <c r="I3911" s="88">
        <f>VLOOKUP(D3911,'MHO-Analyse'!$C$2:$D$11,2,TRUE)</f>
        <v>380</v>
      </c>
      <c r="J3911" s="88">
        <f t="shared" si="61"/>
        <v>0</v>
      </c>
    </row>
    <row r="3912" spans="1:10" x14ac:dyDescent="0.2">
      <c r="A3912" s="94">
        <v>5528805</v>
      </c>
      <c r="B3912" s="93" t="s">
        <v>3418</v>
      </c>
      <c r="C3912" s="144">
        <v>0</v>
      </c>
      <c r="D3912" s="93" t="s">
        <v>16</v>
      </c>
      <c r="E3912" s="93" t="s">
        <v>59</v>
      </c>
      <c r="F3912" s="93">
        <v>7.46</v>
      </c>
      <c r="G3912" s="93">
        <v>15.7</v>
      </c>
      <c r="H3912" s="93">
        <v>2330.9299999999998</v>
      </c>
      <c r="I3912" s="88">
        <f>VLOOKUP(D3912,'MHO-Analyse'!$C$2:$D$11,2,TRUE)</f>
        <v>304</v>
      </c>
      <c r="J3912" s="88">
        <f t="shared" si="61"/>
        <v>0</v>
      </c>
    </row>
    <row r="3913" spans="1:10" x14ac:dyDescent="0.2">
      <c r="A3913" s="94">
        <v>5528849</v>
      </c>
      <c r="B3913" s="93" t="s">
        <v>3611</v>
      </c>
      <c r="C3913" s="144">
        <v>0</v>
      </c>
      <c r="D3913" s="93" t="s">
        <v>79</v>
      </c>
      <c r="E3913" s="93" t="s">
        <v>65</v>
      </c>
      <c r="F3913" s="93">
        <v>0.88</v>
      </c>
      <c r="G3913" s="93">
        <v>2.1</v>
      </c>
      <c r="H3913" s="93">
        <v>322.85000000000002</v>
      </c>
      <c r="I3913" s="88">
        <f>VLOOKUP(D3913,'MHO-Analyse'!$C$2:$D$11,2,TRUE)</f>
        <v>380</v>
      </c>
      <c r="J3913" s="88">
        <f t="shared" si="61"/>
        <v>0</v>
      </c>
    </row>
    <row r="3914" spans="1:10" x14ac:dyDescent="0.2">
      <c r="A3914" s="94">
        <v>5528851</v>
      </c>
      <c r="B3914" s="93" t="s">
        <v>3720</v>
      </c>
      <c r="C3914" s="144">
        <v>0</v>
      </c>
      <c r="D3914" s="93" t="s">
        <v>79</v>
      </c>
      <c r="E3914" s="93" t="s">
        <v>65</v>
      </c>
      <c r="F3914" s="93">
        <v>1.7</v>
      </c>
      <c r="G3914" s="93">
        <v>2.4</v>
      </c>
      <c r="H3914" s="93">
        <v>360.31</v>
      </c>
      <c r="I3914" s="88">
        <f>VLOOKUP(D3914,'MHO-Analyse'!$C$2:$D$11,2,TRUE)</f>
        <v>380</v>
      </c>
      <c r="J3914" s="88">
        <f t="shared" si="61"/>
        <v>0</v>
      </c>
    </row>
    <row r="3915" spans="1:10" x14ac:dyDescent="0.2">
      <c r="A3915" s="94">
        <v>5528852</v>
      </c>
      <c r="B3915" s="93" t="s">
        <v>3339</v>
      </c>
      <c r="C3915" s="144">
        <v>0</v>
      </c>
      <c r="D3915" s="93" t="s">
        <v>79</v>
      </c>
      <c r="E3915" s="93" t="s">
        <v>65</v>
      </c>
      <c r="F3915" s="93">
        <v>1.75</v>
      </c>
      <c r="G3915" s="93">
        <v>4.4000000000000004</v>
      </c>
      <c r="H3915" s="93">
        <v>350.15</v>
      </c>
      <c r="I3915" s="88">
        <f>VLOOKUP(D3915,'MHO-Analyse'!$C$2:$D$11,2,TRUE)</f>
        <v>380</v>
      </c>
      <c r="J3915" s="88">
        <f t="shared" si="61"/>
        <v>0</v>
      </c>
    </row>
    <row r="3916" spans="1:10" x14ac:dyDescent="0.2">
      <c r="A3916" s="94">
        <v>5528853</v>
      </c>
      <c r="B3916" s="93" t="s">
        <v>3420</v>
      </c>
      <c r="C3916" s="144">
        <v>0</v>
      </c>
      <c r="D3916" s="93" t="s">
        <v>79</v>
      </c>
      <c r="E3916" s="93" t="s">
        <v>65</v>
      </c>
      <c r="F3916" s="93">
        <v>1.91</v>
      </c>
      <c r="G3916" s="93">
        <v>5.5</v>
      </c>
      <c r="H3916" s="93">
        <v>500.26</v>
      </c>
      <c r="I3916" s="88">
        <f>VLOOKUP(D3916,'MHO-Analyse'!$C$2:$D$11,2,TRUE)</f>
        <v>380</v>
      </c>
      <c r="J3916" s="88">
        <f t="shared" si="61"/>
        <v>0</v>
      </c>
    </row>
    <row r="3917" spans="1:10" x14ac:dyDescent="0.2">
      <c r="A3917" s="94">
        <v>5528854</v>
      </c>
      <c r="B3917" s="93" t="s">
        <v>3189</v>
      </c>
      <c r="C3917" s="144">
        <v>0</v>
      </c>
      <c r="D3917" s="93" t="s">
        <v>79</v>
      </c>
      <c r="E3917" s="93" t="s">
        <v>65</v>
      </c>
      <c r="F3917" s="93">
        <v>4.4000000000000004</v>
      </c>
      <c r="G3917" s="93">
        <v>7.5</v>
      </c>
      <c r="H3917" s="93">
        <v>560.42999999999995</v>
      </c>
      <c r="I3917" s="88">
        <f>VLOOKUP(D3917,'MHO-Analyse'!$C$2:$D$11,2,TRUE)</f>
        <v>380</v>
      </c>
      <c r="J3917" s="88">
        <f t="shared" si="61"/>
        <v>0</v>
      </c>
    </row>
    <row r="3918" spans="1:10" x14ac:dyDescent="0.2">
      <c r="A3918" s="94">
        <v>5528855</v>
      </c>
      <c r="B3918" s="93" t="s">
        <v>3421</v>
      </c>
      <c r="C3918" s="144">
        <v>0</v>
      </c>
      <c r="D3918" s="93" t="s">
        <v>79</v>
      </c>
      <c r="E3918" s="93" t="s">
        <v>65</v>
      </c>
      <c r="F3918" s="93">
        <v>4.05</v>
      </c>
      <c r="G3918" s="93">
        <v>10.1</v>
      </c>
      <c r="H3918" s="93">
        <v>696.48</v>
      </c>
      <c r="I3918" s="88">
        <f>VLOOKUP(D3918,'MHO-Analyse'!$C$2:$D$11,2,TRUE)</f>
        <v>380</v>
      </c>
      <c r="J3918" s="88">
        <f t="shared" si="61"/>
        <v>0</v>
      </c>
    </row>
    <row r="3919" spans="1:10" x14ac:dyDescent="0.2">
      <c r="A3919" s="94">
        <v>5528856</v>
      </c>
      <c r="B3919" s="93" t="s">
        <v>3340</v>
      </c>
      <c r="C3919" s="144">
        <v>0</v>
      </c>
      <c r="D3919" s="93" t="s">
        <v>79</v>
      </c>
      <c r="E3919" s="93" t="s">
        <v>65</v>
      </c>
      <c r="F3919" s="93">
        <v>5.2</v>
      </c>
      <c r="G3919" s="93">
        <v>13</v>
      </c>
      <c r="H3919" s="93">
        <v>866.03</v>
      </c>
      <c r="I3919" s="88">
        <f>VLOOKUP(D3919,'MHO-Analyse'!$C$2:$D$11,2,TRUE)</f>
        <v>380</v>
      </c>
      <c r="J3919" s="88">
        <f t="shared" si="61"/>
        <v>0</v>
      </c>
    </row>
    <row r="3920" spans="1:10" x14ac:dyDescent="0.2">
      <c r="A3920" s="94">
        <v>5528857</v>
      </c>
      <c r="B3920" s="93" t="s">
        <v>3418</v>
      </c>
      <c r="C3920" s="144">
        <v>0</v>
      </c>
      <c r="D3920" s="93" t="s">
        <v>79</v>
      </c>
      <c r="E3920" s="93" t="s">
        <v>65</v>
      </c>
      <c r="F3920" s="93">
        <v>7.46</v>
      </c>
      <c r="G3920" s="93">
        <v>15.7</v>
      </c>
      <c r="H3920" s="93">
        <v>1813.86</v>
      </c>
      <c r="I3920" s="88">
        <f>VLOOKUP(D3920,'MHO-Analyse'!$C$2:$D$11,2,TRUE)</f>
        <v>380</v>
      </c>
      <c r="J3920" s="88">
        <f t="shared" si="61"/>
        <v>0</v>
      </c>
    </row>
    <row r="3921" spans="1:10" x14ac:dyDescent="0.2">
      <c r="A3921" s="94">
        <v>5528858</v>
      </c>
      <c r="B3921" s="93" t="s">
        <v>3719</v>
      </c>
      <c r="C3921" s="144">
        <v>0</v>
      </c>
      <c r="D3921" s="93" t="s">
        <v>16</v>
      </c>
      <c r="E3921" s="93" t="s">
        <v>65</v>
      </c>
      <c r="F3921" s="93">
        <v>20.100000000000001</v>
      </c>
      <c r="G3921" s="93">
        <v>32.9</v>
      </c>
      <c r="H3921" s="93">
        <v>3013.57</v>
      </c>
      <c r="I3921" s="88">
        <f>VLOOKUP(D3921,'MHO-Analyse'!$C$2:$D$11,2,TRUE)</f>
        <v>304</v>
      </c>
      <c r="J3921" s="88">
        <f t="shared" si="61"/>
        <v>0</v>
      </c>
    </row>
    <row r="3922" spans="1:10" x14ac:dyDescent="0.2">
      <c r="A3922" s="94">
        <v>5528859</v>
      </c>
      <c r="B3922" s="93" t="s">
        <v>3721</v>
      </c>
      <c r="C3922" s="144">
        <v>0</v>
      </c>
      <c r="D3922" s="93" t="s">
        <v>16</v>
      </c>
      <c r="E3922" s="93" t="s">
        <v>65</v>
      </c>
      <c r="F3922" s="93">
        <v>20.3</v>
      </c>
      <c r="G3922" s="93">
        <v>43</v>
      </c>
      <c r="H3922" s="93">
        <v>5787.84</v>
      </c>
      <c r="I3922" s="88">
        <f>VLOOKUP(D3922,'MHO-Analyse'!$C$2:$D$11,2,TRUE)</f>
        <v>304</v>
      </c>
      <c r="J3922" s="88">
        <f t="shared" si="61"/>
        <v>0</v>
      </c>
    </row>
    <row r="3923" spans="1:10" x14ac:dyDescent="0.2">
      <c r="A3923" s="94">
        <v>5528866</v>
      </c>
      <c r="B3923" s="93" t="s">
        <v>3611</v>
      </c>
      <c r="C3923" s="144">
        <v>0</v>
      </c>
      <c r="D3923" s="93" t="s">
        <v>79</v>
      </c>
      <c r="E3923" s="93" t="s">
        <v>65</v>
      </c>
      <c r="F3923" s="93">
        <v>0.88</v>
      </c>
      <c r="G3923" s="93">
        <v>2.1</v>
      </c>
      <c r="H3923" s="93">
        <v>385.81</v>
      </c>
      <c r="I3923" s="88">
        <f>VLOOKUP(D3923,'MHO-Analyse'!$C$2:$D$11,2,TRUE)</f>
        <v>380</v>
      </c>
      <c r="J3923" s="88">
        <f t="shared" si="61"/>
        <v>0</v>
      </c>
    </row>
    <row r="3924" spans="1:10" x14ac:dyDescent="0.2">
      <c r="A3924" s="94">
        <v>5528868</v>
      </c>
      <c r="B3924" s="93" t="s">
        <v>3339</v>
      </c>
      <c r="C3924" s="144">
        <v>0</v>
      </c>
      <c r="D3924" s="93" t="s">
        <v>79</v>
      </c>
      <c r="E3924" s="93" t="s">
        <v>65</v>
      </c>
      <c r="F3924" s="93">
        <v>1.75</v>
      </c>
      <c r="G3924" s="93">
        <v>4.4000000000000004</v>
      </c>
      <c r="H3924" s="93">
        <v>460.94</v>
      </c>
      <c r="I3924" s="88">
        <f>VLOOKUP(D3924,'MHO-Analyse'!$C$2:$D$11,2,TRUE)</f>
        <v>380</v>
      </c>
      <c r="J3924" s="88">
        <f t="shared" si="61"/>
        <v>0</v>
      </c>
    </row>
    <row r="3925" spans="1:10" x14ac:dyDescent="0.2">
      <c r="A3925" s="94">
        <v>5598543</v>
      </c>
      <c r="B3925" s="93" t="s">
        <v>3722</v>
      </c>
      <c r="C3925" s="144">
        <v>0</v>
      </c>
      <c r="D3925" s="93" t="s">
        <v>79</v>
      </c>
      <c r="E3925" s="93" t="s">
        <v>65</v>
      </c>
      <c r="F3925" s="93">
        <v>0.97</v>
      </c>
      <c r="G3925" s="93">
        <v>1.24</v>
      </c>
      <c r="H3925" s="93">
        <v>0.01</v>
      </c>
      <c r="I3925" s="88">
        <f>VLOOKUP(D3925,'MHO-Analyse'!$C$2:$D$11,2,TRUE)</f>
        <v>380</v>
      </c>
      <c r="J3925" s="88">
        <f t="shared" si="61"/>
        <v>0</v>
      </c>
    </row>
    <row r="3926" spans="1:10" x14ac:dyDescent="0.2">
      <c r="A3926" s="94">
        <v>5598544</v>
      </c>
      <c r="B3926" s="93" t="s">
        <v>3723</v>
      </c>
      <c r="C3926" s="144">
        <v>0</v>
      </c>
      <c r="D3926" s="93" t="s">
        <v>79</v>
      </c>
      <c r="E3926" s="93" t="s">
        <v>65</v>
      </c>
      <c r="F3926" s="93">
        <v>1.27</v>
      </c>
      <c r="G3926" s="93">
        <v>1.46</v>
      </c>
      <c r="H3926" s="93">
        <v>0.01</v>
      </c>
      <c r="I3926" s="88">
        <f>VLOOKUP(D3926,'MHO-Analyse'!$C$2:$D$11,2,TRUE)</f>
        <v>380</v>
      </c>
      <c r="J3926" s="88">
        <f t="shared" si="61"/>
        <v>0</v>
      </c>
    </row>
    <row r="3927" spans="1:10" x14ac:dyDescent="0.2">
      <c r="A3927" s="94">
        <v>5598564</v>
      </c>
      <c r="B3927" s="93" t="s">
        <v>3724</v>
      </c>
      <c r="C3927" s="144">
        <v>0</v>
      </c>
      <c r="D3927" s="93" t="s">
        <v>79</v>
      </c>
      <c r="E3927" s="93" t="s">
        <v>65</v>
      </c>
      <c r="F3927" s="93">
        <v>1.8</v>
      </c>
      <c r="G3927" s="93">
        <v>2.7</v>
      </c>
      <c r="H3927" s="93">
        <v>0.01</v>
      </c>
      <c r="I3927" s="88">
        <f>VLOOKUP(D3927,'MHO-Analyse'!$C$2:$D$11,2,TRUE)</f>
        <v>380</v>
      </c>
      <c r="J3927" s="88">
        <f t="shared" si="61"/>
        <v>0</v>
      </c>
    </row>
    <row r="3928" spans="1:10" x14ac:dyDescent="0.2">
      <c r="A3928" s="94">
        <v>5598571</v>
      </c>
      <c r="B3928" s="93" t="s">
        <v>3725</v>
      </c>
      <c r="C3928" s="144">
        <v>0</v>
      </c>
      <c r="D3928" s="93" t="s">
        <v>79</v>
      </c>
      <c r="E3928" s="93" t="s">
        <v>65</v>
      </c>
      <c r="F3928" s="93">
        <v>17.52</v>
      </c>
      <c r="G3928" s="93">
        <v>29.9</v>
      </c>
      <c r="H3928" s="93">
        <v>0.01</v>
      </c>
      <c r="I3928" s="88">
        <f>VLOOKUP(D3928,'MHO-Analyse'!$C$2:$D$11,2,TRUE)</f>
        <v>380</v>
      </c>
      <c r="J3928" s="88">
        <f t="shared" si="61"/>
        <v>0</v>
      </c>
    </row>
    <row r="3929" spans="1:10" x14ac:dyDescent="0.2">
      <c r="A3929" s="94">
        <v>5600269</v>
      </c>
      <c r="B3929" s="93" t="s">
        <v>3726</v>
      </c>
      <c r="C3929" s="144">
        <v>0</v>
      </c>
      <c r="D3929" s="93" t="s">
        <v>79</v>
      </c>
      <c r="E3929" s="93" t="s">
        <v>65</v>
      </c>
      <c r="F3929" s="93">
        <v>15</v>
      </c>
      <c r="G3929" s="93">
        <v>14</v>
      </c>
      <c r="H3929" s="93">
        <v>2379.0300000000002</v>
      </c>
      <c r="I3929" s="88">
        <f>VLOOKUP(D3929,'MHO-Analyse'!$C$2:$D$11,2,TRUE)</f>
        <v>380</v>
      </c>
      <c r="J3929" s="88">
        <f t="shared" si="61"/>
        <v>0</v>
      </c>
    </row>
    <row r="3930" spans="1:10" x14ac:dyDescent="0.2">
      <c r="A3930" s="94">
        <v>5600382</v>
      </c>
      <c r="B3930" s="93" t="s">
        <v>3727</v>
      </c>
      <c r="C3930" s="144">
        <v>0</v>
      </c>
      <c r="D3930" s="93" t="s">
        <v>16</v>
      </c>
      <c r="E3930" s="93" t="s">
        <v>59</v>
      </c>
      <c r="F3930" s="93">
        <v>12.4</v>
      </c>
      <c r="G3930" s="93">
        <v>42</v>
      </c>
      <c r="H3930" s="93">
        <v>13643.87</v>
      </c>
      <c r="I3930" s="88">
        <f>VLOOKUP(D3930,'MHO-Analyse'!$C$2:$D$11,2,TRUE)</f>
        <v>304</v>
      </c>
      <c r="J3930" s="88">
        <f t="shared" si="61"/>
        <v>0</v>
      </c>
    </row>
    <row r="3931" spans="1:10" x14ac:dyDescent="0.2">
      <c r="A3931" s="94">
        <v>5600384</v>
      </c>
      <c r="B3931" s="93" t="s">
        <v>3728</v>
      </c>
      <c r="C3931" s="144">
        <v>0</v>
      </c>
      <c r="D3931" s="93" t="s">
        <v>79</v>
      </c>
      <c r="E3931" s="93" t="s">
        <v>65</v>
      </c>
      <c r="F3931" s="93">
        <v>2.38</v>
      </c>
      <c r="G3931" s="93">
        <v>7.8</v>
      </c>
      <c r="H3931" s="93">
        <v>2447.13</v>
      </c>
      <c r="I3931" s="88">
        <f>VLOOKUP(D3931,'MHO-Analyse'!$C$2:$D$11,2,TRUE)</f>
        <v>380</v>
      </c>
      <c r="J3931" s="88">
        <f t="shared" si="61"/>
        <v>0</v>
      </c>
    </row>
    <row r="3932" spans="1:10" x14ac:dyDescent="0.2">
      <c r="A3932" s="94">
        <v>5600921</v>
      </c>
      <c r="B3932" s="93" t="s">
        <v>3428</v>
      </c>
      <c r="C3932" s="144">
        <v>0</v>
      </c>
      <c r="D3932" s="93" t="s">
        <v>16</v>
      </c>
      <c r="E3932" s="93" t="s">
        <v>59</v>
      </c>
      <c r="F3932" s="93">
        <v>11.9</v>
      </c>
      <c r="G3932" s="93">
        <v>28.45</v>
      </c>
      <c r="H3932" s="93">
        <v>8926.25</v>
      </c>
      <c r="I3932" s="88">
        <f>VLOOKUP(D3932,'MHO-Analyse'!$C$2:$D$11,2,TRUE)</f>
        <v>304</v>
      </c>
      <c r="J3932" s="88">
        <f t="shared" si="61"/>
        <v>0</v>
      </c>
    </row>
    <row r="3933" spans="1:10" x14ac:dyDescent="0.2">
      <c r="A3933" s="94">
        <v>5600923</v>
      </c>
      <c r="B3933" s="93" t="s">
        <v>3619</v>
      </c>
      <c r="C3933" s="144">
        <v>0</v>
      </c>
      <c r="D3933" s="93" t="s">
        <v>16</v>
      </c>
      <c r="E3933" s="93" t="s">
        <v>65</v>
      </c>
      <c r="F3933" s="93">
        <v>8.4499999999999993</v>
      </c>
      <c r="G3933" s="93">
        <v>82</v>
      </c>
      <c r="H3933" s="93">
        <v>17591.88</v>
      </c>
      <c r="I3933" s="88">
        <f>VLOOKUP(D3933,'MHO-Analyse'!$C$2:$D$11,2,TRUE)</f>
        <v>304</v>
      </c>
      <c r="J3933" s="88">
        <f t="shared" si="61"/>
        <v>0</v>
      </c>
    </row>
    <row r="3934" spans="1:10" x14ac:dyDescent="0.2">
      <c r="A3934" s="94">
        <v>5600925</v>
      </c>
      <c r="B3934" s="93" t="s">
        <v>3618</v>
      </c>
      <c r="C3934" s="144">
        <v>0</v>
      </c>
      <c r="D3934" s="93" t="s">
        <v>16</v>
      </c>
      <c r="E3934" s="93" t="s">
        <v>59</v>
      </c>
      <c r="F3934" s="93">
        <v>6.1</v>
      </c>
      <c r="G3934" s="93">
        <v>60</v>
      </c>
      <c r="H3934" s="93">
        <v>14985.67</v>
      </c>
      <c r="I3934" s="88">
        <f>VLOOKUP(D3934,'MHO-Analyse'!$C$2:$D$11,2,TRUE)</f>
        <v>304</v>
      </c>
      <c r="J3934" s="88">
        <f t="shared" si="61"/>
        <v>0</v>
      </c>
    </row>
    <row r="3935" spans="1:10" x14ac:dyDescent="0.2">
      <c r="A3935" s="94">
        <v>5705001</v>
      </c>
      <c r="B3935" s="93" t="s">
        <v>3729</v>
      </c>
      <c r="C3935" s="144">
        <v>0</v>
      </c>
      <c r="D3935" s="93" t="s">
        <v>79</v>
      </c>
      <c r="E3935" s="93" t="s">
        <v>65</v>
      </c>
      <c r="F3935" s="93">
        <v>6.68</v>
      </c>
      <c r="G3935" s="93">
        <v>11</v>
      </c>
      <c r="H3935" s="93">
        <v>511.7</v>
      </c>
      <c r="I3935" s="88">
        <f>VLOOKUP(D3935,'MHO-Analyse'!$C$2:$D$11,2,TRUE)</f>
        <v>380</v>
      </c>
      <c r="J3935" s="88">
        <f t="shared" si="61"/>
        <v>0</v>
      </c>
    </row>
    <row r="3936" spans="1:10" x14ac:dyDescent="0.2">
      <c r="A3936" s="94">
        <v>5705004</v>
      </c>
      <c r="B3936" s="93" t="s">
        <v>3730</v>
      </c>
      <c r="C3936" s="144">
        <v>0</v>
      </c>
      <c r="D3936" s="93" t="s">
        <v>16</v>
      </c>
      <c r="E3936" s="93" t="s">
        <v>65</v>
      </c>
      <c r="F3936" s="93">
        <v>15.19</v>
      </c>
      <c r="G3936" s="93">
        <v>20</v>
      </c>
      <c r="H3936" s="93">
        <v>842.17</v>
      </c>
      <c r="I3936" s="88">
        <f>VLOOKUP(D3936,'MHO-Analyse'!$C$2:$D$11,2,TRUE)</f>
        <v>304</v>
      </c>
      <c r="J3936" s="88">
        <f t="shared" si="61"/>
        <v>0</v>
      </c>
    </row>
    <row r="3937" spans="1:10" x14ac:dyDescent="0.2">
      <c r="A3937" s="94">
        <v>5705019</v>
      </c>
      <c r="B3937" s="93" t="s">
        <v>3731</v>
      </c>
      <c r="C3937" s="144">
        <v>0</v>
      </c>
      <c r="D3937" s="93" t="s">
        <v>79</v>
      </c>
      <c r="E3937" s="93" t="s">
        <v>65</v>
      </c>
      <c r="F3937" s="93">
        <v>6.04</v>
      </c>
      <c r="G3937" s="93">
        <v>11</v>
      </c>
      <c r="H3937" s="93">
        <v>469.06</v>
      </c>
      <c r="I3937" s="88">
        <f>VLOOKUP(D3937,'MHO-Analyse'!$C$2:$D$11,2,TRUE)</f>
        <v>380</v>
      </c>
      <c r="J3937" s="88">
        <f t="shared" si="61"/>
        <v>0</v>
      </c>
    </row>
    <row r="3938" spans="1:10" x14ac:dyDescent="0.2">
      <c r="A3938" s="94">
        <v>5705025</v>
      </c>
      <c r="B3938" s="93" t="s">
        <v>3732</v>
      </c>
      <c r="C3938" s="144">
        <v>0</v>
      </c>
      <c r="D3938" s="93" t="s">
        <v>79</v>
      </c>
      <c r="E3938" s="93" t="s">
        <v>65</v>
      </c>
      <c r="F3938" s="93">
        <v>25.8</v>
      </c>
      <c r="G3938" s="93">
        <v>40</v>
      </c>
      <c r="H3938" s="93">
        <v>1492.46</v>
      </c>
      <c r="I3938" s="88">
        <f>VLOOKUP(D3938,'MHO-Analyse'!$C$2:$D$11,2,TRUE)</f>
        <v>380</v>
      </c>
      <c r="J3938" s="88">
        <f t="shared" si="61"/>
        <v>0</v>
      </c>
    </row>
    <row r="3939" spans="1:10" x14ac:dyDescent="0.2">
      <c r="A3939" s="94">
        <v>5705028</v>
      </c>
      <c r="B3939" s="93" t="s">
        <v>3733</v>
      </c>
      <c r="C3939" s="144">
        <v>0</v>
      </c>
      <c r="D3939" s="93" t="s">
        <v>16</v>
      </c>
      <c r="E3939" s="93" t="s">
        <v>65</v>
      </c>
      <c r="F3939" s="93">
        <v>60.97</v>
      </c>
      <c r="G3939" s="93">
        <v>85</v>
      </c>
      <c r="H3939" s="93">
        <v>3304.74</v>
      </c>
      <c r="I3939" s="88">
        <f>VLOOKUP(D3939,'MHO-Analyse'!$C$2:$D$11,2,TRUE)</f>
        <v>304</v>
      </c>
      <c r="J3939" s="88">
        <f t="shared" si="61"/>
        <v>0</v>
      </c>
    </row>
    <row r="3940" spans="1:10" x14ac:dyDescent="0.2">
      <c r="A3940" s="94">
        <v>5708004</v>
      </c>
      <c r="B3940" s="93" t="s">
        <v>3734</v>
      </c>
      <c r="C3940" s="144">
        <v>0</v>
      </c>
      <c r="D3940" s="93" t="s">
        <v>79</v>
      </c>
      <c r="E3940" s="93" t="s">
        <v>65</v>
      </c>
      <c r="F3940" s="93">
        <v>6.25</v>
      </c>
      <c r="G3940" s="93">
        <v>7</v>
      </c>
      <c r="H3940" s="93">
        <v>714.25</v>
      </c>
      <c r="I3940" s="88">
        <f>VLOOKUP(D3940,'MHO-Analyse'!$C$2:$D$11,2,TRUE)</f>
        <v>380</v>
      </c>
      <c r="J3940" s="88">
        <f t="shared" si="61"/>
        <v>0</v>
      </c>
    </row>
    <row r="3941" spans="1:10" x14ac:dyDescent="0.2">
      <c r="A3941" s="94">
        <v>5708006</v>
      </c>
      <c r="B3941" s="93" t="s">
        <v>3735</v>
      </c>
      <c r="C3941" s="144">
        <v>0</v>
      </c>
      <c r="D3941" s="93" t="s">
        <v>79</v>
      </c>
      <c r="E3941" s="93" t="s">
        <v>65</v>
      </c>
      <c r="F3941" s="93">
        <v>11.61</v>
      </c>
      <c r="G3941" s="93">
        <v>13</v>
      </c>
      <c r="H3941" s="93">
        <v>1098.03</v>
      </c>
      <c r="I3941" s="88">
        <f>VLOOKUP(D3941,'MHO-Analyse'!$C$2:$D$11,2,TRUE)</f>
        <v>380</v>
      </c>
      <c r="J3941" s="88">
        <f t="shared" si="61"/>
        <v>0</v>
      </c>
    </row>
    <row r="3942" spans="1:10" x14ac:dyDescent="0.2">
      <c r="A3942" s="94">
        <v>5708007</v>
      </c>
      <c r="B3942" s="93" t="s">
        <v>3736</v>
      </c>
      <c r="C3942" s="144">
        <v>0</v>
      </c>
      <c r="D3942" s="93" t="s">
        <v>79</v>
      </c>
      <c r="E3942" s="93" t="s">
        <v>65</v>
      </c>
      <c r="F3942" s="93">
        <v>18.13</v>
      </c>
      <c r="G3942" s="93">
        <v>18</v>
      </c>
      <c r="H3942" s="93">
        <v>1385.86</v>
      </c>
      <c r="I3942" s="88">
        <f>VLOOKUP(D3942,'MHO-Analyse'!$C$2:$D$11,2,TRUE)</f>
        <v>380</v>
      </c>
      <c r="J3942" s="88">
        <f t="shared" si="61"/>
        <v>0</v>
      </c>
    </row>
    <row r="3943" spans="1:10" x14ac:dyDescent="0.2">
      <c r="A3943" s="94">
        <v>5708008</v>
      </c>
      <c r="B3943" s="93" t="s">
        <v>3737</v>
      </c>
      <c r="C3943" s="144">
        <v>0</v>
      </c>
      <c r="D3943" s="93" t="s">
        <v>79</v>
      </c>
      <c r="E3943" s="93" t="s">
        <v>65</v>
      </c>
      <c r="F3943" s="93">
        <v>24.18</v>
      </c>
      <c r="G3943" s="93">
        <v>25</v>
      </c>
      <c r="H3943" s="93">
        <v>1876.24</v>
      </c>
      <c r="I3943" s="88">
        <f>VLOOKUP(D3943,'MHO-Analyse'!$C$2:$D$11,2,TRUE)</f>
        <v>380</v>
      </c>
      <c r="J3943" s="88">
        <f t="shared" si="61"/>
        <v>0</v>
      </c>
    </row>
    <row r="3944" spans="1:10" x14ac:dyDescent="0.2">
      <c r="A3944" s="94">
        <v>5708015</v>
      </c>
      <c r="B3944" s="93" t="s">
        <v>3738</v>
      </c>
      <c r="C3944" s="144">
        <v>0</v>
      </c>
      <c r="D3944" s="93" t="s">
        <v>79</v>
      </c>
      <c r="E3944" s="93" t="s">
        <v>65</v>
      </c>
      <c r="F3944" s="93">
        <v>5.24</v>
      </c>
      <c r="G3944" s="93">
        <v>5</v>
      </c>
      <c r="H3944" s="93">
        <v>289.91000000000003</v>
      </c>
      <c r="I3944" s="88">
        <f>VLOOKUP(D3944,'MHO-Analyse'!$C$2:$D$11,2,TRUE)</f>
        <v>380</v>
      </c>
      <c r="J3944" s="88">
        <f t="shared" si="61"/>
        <v>0</v>
      </c>
    </row>
    <row r="3945" spans="1:10" x14ac:dyDescent="0.2">
      <c r="A3945" s="94">
        <v>5708016</v>
      </c>
      <c r="B3945" s="93" t="s">
        <v>3739</v>
      </c>
      <c r="C3945" s="144">
        <v>0</v>
      </c>
      <c r="D3945" s="93" t="s">
        <v>79</v>
      </c>
      <c r="E3945" s="93" t="s">
        <v>65</v>
      </c>
      <c r="F3945" s="93">
        <v>6.25</v>
      </c>
      <c r="G3945" s="93">
        <v>7</v>
      </c>
      <c r="H3945" s="93">
        <v>345.66</v>
      </c>
      <c r="I3945" s="88">
        <f>VLOOKUP(D3945,'MHO-Analyse'!$C$2:$D$11,2,TRUE)</f>
        <v>380</v>
      </c>
      <c r="J3945" s="88">
        <f t="shared" si="61"/>
        <v>0</v>
      </c>
    </row>
    <row r="3946" spans="1:10" x14ac:dyDescent="0.2">
      <c r="A3946" s="94">
        <v>5708027</v>
      </c>
      <c r="B3946" s="93" t="s">
        <v>3740</v>
      </c>
      <c r="C3946" s="144">
        <v>0</v>
      </c>
      <c r="D3946" s="93" t="s">
        <v>79</v>
      </c>
      <c r="E3946" s="93" t="s">
        <v>206</v>
      </c>
      <c r="F3946" s="93">
        <v>306.72000000000003</v>
      </c>
      <c r="G3946" s="93">
        <v>250</v>
      </c>
      <c r="H3946" s="93">
        <v>0.01</v>
      </c>
      <c r="I3946" s="88">
        <f>VLOOKUP(D3946,'MHO-Analyse'!$C$2:$D$11,2,TRUE)</f>
        <v>380</v>
      </c>
      <c r="J3946" s="88">
        <f t="shared" si="61"/>
        <v>0</v>
      </c>
    </row>
    <row r="3947" spans="1:10" x14ac:dyDescent="0.2">
      <c r="A3947" s="94">
        <v>5708029</v>
      </c>
      <c r="B3947" s="93" t="s">
        <v>3741</v>
      </c>
      <c r="C3947" s="144">
        <v>0</v>
      </c>
      <c r="D3947" s="93" t="s">
        <v>79</v>
      </c>
      <c r="E3947" s="93" t="s">
        <v>65</v>
      </c>
      <c r="F3947" s="93">
        <v>4.46</v>
      </c>
      <c r="G3947" s="93">
        <v>4</v>
      </c>
      <c r="H3947" s="93">
        <v>278.76</v>
      </c>
      <c r="I3947" s="88">
        <f>VLOOKUP(D3947,'MHO-Analyse'!$C$2:$D$11,2,TRUE)</f>
        <v>380</v>
      </c>
      <c r="J3947" s="88">
        <f t="shared" si="61"/>
        <v>0</v>
      </c>
    </row>
    <row r="3948" spans="1:10" x14ac:dyDescent="0.2">
      <c r="A3948" s="94">
        <v>5708031</v>
      </c>
      <c r="B3948" s="93" t="s">
        <v>3742</v>
      </c>
      <c r="C3948" s="144">
        <v>0</v>
      </c>
      <c r="D3948" s="93" t="s">
        <v>79</v>
      </c>
      <c r="E3948" s="93" t="s">
        <v>65</v>
      </c>
      <c r="F3948" s="93">
        <v>4.6500000000000004</v>
      </c>
      <c r="G3948" s="93">
        <v>4</v>
      </c>
      <c r="H3948" s="93">
        <v>289.91000000000003</v>
      </c>
      <c r="I3948" s="88">
        <f>VLOOKUP(D3948,'MHO-Analyse'!$C$2:$D$11,2,TRUE)</f>
        <v>380</v>
      </c>
      <c r="J3948" s="88">
        <f t="shared" si="61"/>
        <v>0</v>
      </c>
    </row>
    <row r="3949" spans="1:10" x14ac:dyDescent="0.2">
      <c r="A3949" s="94">
        <v>5708032</v>
      </c>
      <c r="B3949" s="93" t="s">
        <v>3743</v>
      </c>
      <c r="C3949" s="144">
        <v>0</v>
      </c>
      <c r="D3949" s="93" t="s">
        <v>79</v>
      </c>
      <c r="E3949" s="93" t="s">
        <v>65</v>
      </c>
      <c r="F3949" s="93">
        <v>6.25</v>
      </c>
      <c r="G3949" s="93">
        <v>5</v>
      </c>
      <c r="H3949" s="93">
        <v>323.36</v>
      </c>
      <c r="I3949" s="88">
        <f>VLOOKUP(D3949,'MHO-Analyse'!$C$2:$D$11,2,TRUE)</f>
        <v>380</v>
      </c>
      <c r="J3949" s="88">
        <f t="shared" si="61"/>
        <v>0</v>
      </c>
    </row>
    <row r="3950" spans="1:10" x14ac:dyDescent="0.2">
      <c r="A3950" s="94">
        <v>5708033</v>
      </c>
      <c r="B3950" s="93" t="s">
        <v>3744</v>
      </c>
      <c r="C3950" s="144">
        <v>0</v>
      </c>
      <c r="D3950" s="93" t="s">
        <v>79</v>
      </c>
      <c r="E3950" s="93" t="s">
        <v>65</v>
      </c>
      <c r="F3950" s="93">
        <v>6.71</v>
      </c>
      <c r="G3950" s="93">
        <v>7</v>
      </c>
      <c r="H3950" s="93">
        <v>367.96</v>
      </c>
      <c r="I3950" s="88">
        <f>VLOOKUP(D3950,'MHO-Analyse'!$C$2:$D$11,2,TRUE)</f>
        <v>380</v>
      </c>
      <c r="J3950" s="88">
        <f t="shared" si="61"/>
        <v>0</v>
      </c>
    </row>
    <row r="3951" spans="1:10" x14ac:dyDescent="0.2">
      <c r="A3951" s="94">
        <v>5708034</v>
      </c>
      <c r="B3951" s="93" t="s">
        <v>3745</v>
      </c>
      <c r="C3951" s="144">
        <v>0</v>
      </c>
      <c r="D3951" s="93" t="s">
        <v>79</v>
      </c>
      <c r="E3951" s="93" t="s">
        <v>65</v>
      </c>
      <c r="F3951" s="93">
        <v>10.11</v>
      </c>
      <c r="G3951" s="93">
        <v>11</v>
      </c>
      <c r="H3951" s="93">
        <v>524.07000000000005</v>
      </c>
      <c r="I3951" s="88">
        <f>VLOOKUP(D3951,'MHO-Analyse'!$C$2:$D$11,2,TRUE)</f>
        <v>380</v>
      </c>
      <c r="J3951" s="88">
        <f t="shared" si="61"/>
        <v>0</v>
      </c>
    </row>
    <row r="3952" spans="1:10" x14ac:dyDescent="0.2">
      <c r="A3952" s="94">
        <v>5708036</v>
      </c>
      <c r="B3952" s="93" t="s">
        <v>3746</v>
      </c>
      <c r="C3952" s="144">
        <v>0</v>
      </c>
      <c r="D3952" s="93" t="s">
        <v>79</v>
      </c>
      <c r="E3952" s="93" t="s">
        <v>65</v>
      </c>
      <c r="F3952" s="93">
        <v>16.25</v>
      </c>
      <c r="G3952" s="93">
        <v>18</v>
      </c>
      <c r="H3952" s="93">
        <v>914.34</v>
      </c>
      <c r="I3952" s="88">
        <f>VLOOKUP(D3952,'MHO-Analyse'!$C$2:$D$11,2,TRUE)</f>
        <v>380</v>
      </c>
      <c r="J3952" s="88">
        <f t="shared" si="61"/>
        <v>0</v>
      </c>
    </row>
    <row r="3953" spans="1:10" x14ac:dyDescent="0.2">
      <c r="A3953" s="94">
        <v>5708038</v>
      </c>
      <c r="B3953" s="93" t="s">
        <v>3747</v>
      </c>
      <c r="C3953" s="144">
        <v>0</v>
      </c>
      <c r="D3953" s="93" t="s">
        <v>16</v>
      </c>
      <c r="E3953" s="93" t="s">
        <v>65</v>
      </c>
      <c r="F3953" s="93">
        <v>30.72</v>
      </c>
      <c r="G3953" s="93">
        <v>35</v>
      </c>
      <c r="H3953" s="93">
        <v>1360.35</v>
      </c>
      <c r="I3953" s="88">
        <f>VLOOKUP(D3953,'MHO-Analyse'!$C$2:$D$11,2,TRUE)</f>
        <v>304</v>
      </c>
      <c r="J3953" s="88">
        <f t="shared" si="61"/>
        <v>0</v>
      </c>
    </row>
    <row r="3954" spans="1:10" x14ac:dyDescent="0.2">
      <c r="A3954" s="94">
        <v>5708063</v>
      </c>
      <c r="B3954" s="93" t="s">
        <v>3748</v>
      </c>
      <c r="C3954" s="144">
        <v>0</v>
      </c>
      <c r="D3954" s="93" t="s">
        <v>79</v>
      </c>
      <c r="E3954" s="93" t="s">
        <v>65</v>
      </c>
      <c r="F3954" s="93">
        <v>3.29</v>
      </c>
      <c r="G3954" s="93">
        <v>4</v>
      </c>
      <c r="H3954" s="93">
        <v>367.96</v>
      </c>
      <c r="I3954" s="88">
        <f>VLOOKUP(D3954,'MHO-Analyse'!$C$2:$D$11,2,TRUE)</f>
        <v>380</v>
      </c>
      <c r="J3954" s="88">
        <f t="shared" si="61"/>
        <v>0</v>
      </c>
    </row>
    <row r="3955" spans="1:10" x14ac:dyDescent="0.2">
      <c r="A3955" s="94">
        <v>5708079</v>
      </c>
      <c r="B3955" s="93" t="s">
        <v>3749</v>
      </c>
      <c r="C3955" s="144">
        <v>0</v>
      </c>
      <c r="D3955" s="93" t="s">
        <v>79</v>
      </c>
      <c r="E3955" s="93" t="s">
        <v>206</v>
      </c>
      <c r="F3955" s="93">
        <v>3.29</v>
      </c>
      <c r="G3955" s="93">
        <v>4</v>
      </c>
      <c r="H3955" s="93">
        <v>390.27</v>
      </c>
      <c r="I3955" s="88">
        <f>VLOOKUP(D3955,'MHO-Analyse'!$C$2:$D$11,2,TRUE)</f>
        <v>380</v>
      </c>
      <c r="J3955" s="88">
        <f t="shared" si="61"/>
        <v>0</v>
      </c>
    </row>
    <row r="3956" spans="1:10" x14ac:dyDescent="0.2">
      <c r="A3956" s="94">
        <v>5708081</v>
      </c>
      <c r="B3956" s="93" t="s">
        <v>3750</v>
      </c>
      <c r="C3956" s="144">
        <v>0</v>
      </c>
      <c r="D3956" s="93" t="s">
        <v>79</v>
      </c>
      <c r="E3956" s="93" t="s">
        <v>206</v>
      </c>
      <c r="F3956" s="93">
        <v>4.01</v>
      </c>
      <c r="G3956" s="93">
        <v>4</v>
      </c>
      <c r="H3956" s="93">
        <v>423.72</v>
      </c>
      <c r="I3956" s="88">
        <f>VLOOKUP(D3956,'MHO-Analyse'!$C$2:$D$11,2,TRUE)</f>
        <v>380</v>
      </c>
      <c r="J3956" s="88">
        <f t="shared" si="61"/>
        <v>0</v>
      </c>
    </row>
    <row r="3957" spans="1:10" x14ac:dyDescent="0.2">
      <c r="A3957" s="94">
        <v>5708096</v>
      </c>
      <c r="B3957" s="93" t="s">
        <v>3751</v>
      </c>
      <c r="C3957" s="144">
        <v>0</v>
      </c>
      <c r="D3957" s="93" t="s">
        <v>79</v>
      </c>
      <c r="E3957" s="93" t="s">
        <v>65</v>
      </c>
      <c r="F3957" s="93">
        <v>0.5</v>
      </c>
      <c r="G3957" s="93">
        <v>0.6</v>
      </c>
      <c r="H3957" s="93">
        <v>446.59</v>
      </c>
      <c r="I3957" s="88">
        <f>VLOOKUP(D3957,'MHO-Analyse'!$C$2:$D$11,2,TRUE)</f>
        <v>380</v>
      </c>
      <c r="J3957" s="88">
        <f t="shared" si="61"/>
        <v>0</v>
      </c>
    </row>
    <row r="3958" spans="1:10" x14ac:dyDescent="0.2">
      <c r="A3958" s="94">
        <v>5708109</v>
      </c>
      <c r="B3958" s="93" t="s">
        <v>3752</v>
      </c>
      <c r="C3958" s="144">
        <v>0</v>
      </c>
      <c r="D3958" s="93" t="s">
        <v>79</v>
      </c>
      <c r="E3958" s="93" t="s">
        <v>65</v>
      </c>
      <c r="F3958" s="93">
        <v>1.43</v>
      </c>
      <c r="G3958" s="93">
        <v>2.2999999999999998</v>
      </c>
      <c r="H3958" s="93">
        <v>964.75</v>
      </c>
      <c r="I3958" s="88">
        <f>VLOOKUP(D3958,'MHO-Analyse'!$C$2:$D$11,2,TRUE)</f>
        <v>380</v>
      </c>
      <c r="J3958" s="88">
        <f t="shared" si="61"/>
        <v>0</v>
      </c>
    </row>
    <row r="3959" spans="1:10" x14ac:dyDescent="0.2">
      <c r="A3959" s="94">
        <v>5708111</v>
      </c>
      <c r="B3959" s="93" t="s">
        <v>3753</v>
      </c>
      <c r="C3959" s="144">
        <v>0</v>
      </c>
      <c r="D3959" s="93" t="s">
        <v>79</v>
      </c>
      <c r="E3959" s="93" t="s">
        <v>65</v>
      </c>
      <c r="F3959" s="93">
        <v>1.88</v>
      </c>
      <c r="G3959" s="93">
        <v>3</v>
      </c>
      <c r="H3959" s="93">
        <v>1167.03</v>
      </c>
      <c r="I3959" s="88">
        <f>VLOOKUP(D3959,'MHO-Analyse'!$C$2:$D$11,2,TRUE)</f>
        <v>380</v>
      </c>
      <c r="J3959" s="88">
        <f t="shared" si="61"/>
        <v>0</v>
      </c>
    </row>
    <row r="3960" spans="1:10" x14ac:dyDescent="0.2">
      <c r="A3960" s="94">
        <v>5708112</v>
      </c>
      <c r="B3960" s="93" t="s">
        <v>3754</v>
      </c>
      <c r="C3960" s="144">
        <v>0</v>
      </c>
      <c r="D3960" s="93" t="s">
        <v>79</v>
      </c>
      <c r="E3960" s="93" t="s">
        <v>65</v>
      </c>
      <c r="F3960" s="93">
        <v>2.94</v>
      </c>
      <c r="G3960" s="93">
        <v>5</v>
      </c>
      <c r="H3960" s="93">
        <v>1727.21</v>
      </c>
      <c r="I3960" s="88">
        <f>VLOOKUP(D3960,'MHO-Analyse'!$C$2:$D$11,2,TRUE)</f>
        <v>380</v>
      </c>
      <c r="J3960" s="88">
        <f t="shared" si="61"/>
        <v>0</v>
      </c>
    </row>
    <row r="3961" spans="1:10" x14ac:dyDescent="0.2">
      <c r="A3961" s="94">
        <v>5708114</v>
      </c>
      <c r="B3961" s="93" t="s">
        <v>3755</v>
      </c>
      <c r="C3961" s="144">
        <v>0</v>
      </c>
      <c r="D3961" s="93" t="s">
        <v>79</v>
      </c>
      <c r="E3961" s="93" t="s">
        <v>65</v>
      </c>
      <c r="F3961" s="93">
        <v>5.89</v>
      </c>
      <c r="G3961" s="93">
        <v>8</v>
      </c>
      <c r="H3961" s="93">
        <v>2832</v>
      </c>
      <c r="I3961" s="88">
        <f>VLOOKUP(D3961,'MHO-Analyse'!$C$2:$D$11,2,TRUE)</f>
        <v>380</v>
      </c>
      <c r="J3961" s="88">
        <f t="shared" si="61"/>
        <v>0</v>
      </c>
    </row>
    <row r="3962" spans="1:10" x14ac:dyDescent="0.2">
      <c r="A3962" s="94">
        <v>5708116</v>
      </c>
      <c r="B3962" s="93" t="s">
        <v>3756</v>
      </c>
      <c r="C3962" s="144">
        <v>0</v>
      </c>
      <c r="D3962" s="93" t="s">
        <v>79</v>
      </c>
      <c r="E3962" s="93" t="s">
        <v>2243</v>
      </c>
      <c r="F3962" s="93">
        <v>13.36</v>
      </c>
      <c r="G3962" s="93">
        <v>17</v>
      </c>
      <c r="H3962" s="93">
        <v>1167.03</v>
      </c>
      <c r="I3962" s="88">
        <f>VLOOKUP(D3962,'MHO-Analyse'!$C$2:$D$11,2,TRUE)</f>
        <v>380</v>
      </c>
      <c r="J3962" s="88">
        <f t="shared" si="61"/>
        <v>0</v>
      </c>
    </row>
    <row r="3963" spans="1:10" x14ac:dyDescent="0.2">
      <c r="A3963" s="94">
        <v>5708139</v>
      </c>
      <c r="B3963" s="93" t="s">
        <v>3757</v>
      </c>
      <c r="C3963" s="144">
        <v>0</v>
      </c>
      <c r="D3963" s="93" t="s">
        <v>79</v>
      </c>
      <c r="E3963" s="93" t="s">
        <v>2243</v>
      </c>
      <c r="F3963" s="93">
        <v>0.46</v>
      </c>
      <c r="G3963" s="93">
        <v>0.33</v>
      </c>
      <c r="H3963" s="93">
        <v>272.33999999999997</v>
      </c>
      <c r="I3963" s="88">
        <f>VLOOKUP(D3963,'MHO-Analyse'!$C$2:$D$11,2,TRUE)</f>
        <v>380</v>
      </c>
      <c r="J3963" s="88">
        <f t="shared" si="61"/>
        <v>0</v>
      </c>
    </row>
    <row r="3964" spans="1:10" x14ac:dyDescent="0.2">
      <c r="A3964" s="94">
        <v>5708144</v>
      </c>
      <c r="B3964" s="93" t="s">
        <v>3758</v>
      </c>
      <c r="C3964" s="144">
        <v>0</v>
      </c>
      <c r="D3964" s="93" t="s">
        <v>79</v>
      </c>
      <c r="E3964" s="93" t="s">
        <v>2243</v>
      </c>
      <c r="F3964" s="93">
        <v>0.77</v>
      </c>
      <c r="G3964" s="93">
        <v>0.85</v>
      </c>
      <c r="H3964" s="93">
        <v>453.91</v>
      </c>
      <c r="I3964" s="88">
        <f>VLOOKUP(D3964,'MHO-Analyse'!$C$2:$D$11,2,TRUE)</f>
        <v>380</v>
      </c>
      <c r="J3964" s="88">
        <f t="shared" si="61"/>
        <v>0</v>
      </c>
    </row>
    <row r="3965" spans="1:10" x14ac:dyDescent="0.2">
      <c r="A3965" s="94">
        <v>5708145</v>
      </c>
      <c r="B3965" s="93" t="s">
        <v>2858</v>
      </c>
      <c r="C3965" s="144">
        <v>0</v>
      </c>
      <c r="D3965" s="93" t="s">
        <v>79</v>
      </c>
      <c r="E3965" s="93" t="s">
        <v>2243</v>
      </c>
      <c r="F3965" s="93">
        <v>1.4</v>
      </c>
      <c r="G3965" s="93">
        <v>1.21</v>
      </c>
      <c r="H3965" s="93">
        <v>847.29</v>
      </c>
      <c r="I3965" s="88">
        <f>VLOOKUP(D3965,'MHO-Analyse'!$C$2:$D$11,2,TRUE)</f>
        <v>380</v>
      </c>
      <c r="J3965" s="88">
        <f t="shared" si="61"/>
        <v>0</v>
      </c>
    </row>
    <row r="3966" spans="1:10" x14ac:dyDescent="0.2">
      <c r="A3966" s="94">
        <v>5708146</v>
      </c>
      <c r="B3966" s="93" t="s">
        <v>3066</v>
      </c>
      <c r="C3966" s="144">
        <v>0</v>
      </c>
      <c r="D3966" s="93" t="s">
        <v>79</v>
      </c>
      <c r="E3966" s="93" t="s">
        <v>2243</v>
      </c>
      <c r="F3966" s="93">
        <v>1.76</v>
      </c>
      <c r="G3966" s="93">
        <v>1.57</v>
      </c>
      <c r="H3966" s="93">
        <v>847.29</v>
      </c>
      <c r="I3966" s="88">
        <f>VLOOKUP(D3966,'MHO-Analyse'!$C$2:$D$11,2,TRUE)</f>
        <v>380</v>
      </c>
      <c r="J3966" s="88">
        <f t="shared" si="61"/>
        <v>0</v>
      </c>
    </row>
    <row r="3967" spans="1:10" x14ac:dyDescent="0.2">
      <c r="A3967" s="94">
        <v>5708147</v>
      </c>
      <c r="B3967" s="93" t="s">
        <v>3759</v>
      </c>
      <c r="C3967" s="144">
        <v>0</v>
      </c>
      <c r="D3967" s="93" t="s">
        <v>79</v>
      </c>
      <c r="E3967" s="93" t="s">
        <v>2243</v>
      </c>
      <c r="F3967" s="93">
        <v>2.4700000000000002</v>
      </c>
      <c r="G3967" s="93">
        <v>2.39</v>
      </c>
      <c r="H3967" s="93">
        <v>1180.1600000000001</v>
      </c>
      <c r="I3967" s="88">
        <f>VLOOKUP(D3967,'MHO-Analyse'!$C$2:$D$11,2,TRUE)</f>
        <v>380</v>
      </c>
      <c r="J3967" s="88">
        <f t="shared" si="61"/>
        <v>0</v>
      </c>
    </row>
    <row r="3968" spans="1:10" x14ac:dyDescent="0.2">
      <c r="A3968" s="94">
        <v>5708148</v>
      </c>
      <c r="B3968" s="93" t="s">
        <v>3760</v>
      </c>
      <c r="C3968" s="144">
        <v>0</v>
      </c>
      <c r="D3968" s="93" t="s">
        <v>79</v>
      </c>
      <c r="E3968" s="93" t="s">
        <v>65</v>
      </c>
      <c r="F3968" s="93">
        <v>0.46</v>
      </c>
      <c r="G3968" s="93">
        <v>0.33</v>
      </c>
      <c r="H3968" s="93">
        <v>272.33999999999997</v>
      </c>
      <c r="I3968" s="88">
        <f>VLOOKUP(D3968,'MHO-Analyse'!$C$2:$D$11,2,TRUE)</f>
        <v>380</v>
      </c>
      <c r="J3968" s="88">
        <f t="shared" si="61"/>
        <v>0</v>
      </c>
    </row>
    <row r="3969" spans="1:10" x14ac:dyDescent="0.2">
      <c r="A3969" s="94">
        <v>5708149</v>
      </c>
      <c r="B3969" s="93" t="s">
        <v>3761</v>
      </c>
      <c r="C3969" s="144">
        <v>0</v>
      </c>
      <c r="D3969" s="93" t="s">
        <v>79</v>
      </c>
      <c r="E3969" s="93" t="s">
        <v>65</v>
      </c>
      <c r="F3969" s="93">
        <v>0.46</v>
      </c>
      <c r="G3969" s="93">
        <v>0.33</v>
      </c>
      <c r="H3969" s="93">
        <v>272.33999999999997</v>
      </c>
      <c r="I3969" s="88">
        <f>VLOOKUP(D3969,'MHO-Analyse'!$C$2:$D$11,2,TRUE)</f>
        <v>380</v>
      </c>
      <c r="J3969" s="88">
        <f t="shared" si="61"/>
        <v>0</v>
      </c>
    </row>
    <row r="3970" spans="1:10" x14ac:dyDescent="0.2">
      <c r="A3970" s="94">
        <v>5708154</v>
      </c>
      <c r="B3970" s="93" t="s">
        <v>3762</v>
      </c>
      <c r="C3970" s="144">
        <v>0</v>
      </c>
      <c r="D3970" s="93" t="s">
        <v>79</v>
      </c>
      <c r="E3970" s="93" t="s">
        <v>65</v>
      </c>
      <c r="F3970" s="93">
        <v>1.4</v>
      </c>
      <c r="G3970" s="93">
        <v>1.21</v>
      </c>
      <c r="H3970" s="93">
        <v>786.77</v>
      </c>
      <c r="I3970" s="88">
        <f>VLOOKUP(D3970,'MHO-Analyse'!$C$2:$D$11,2,TRUE)</f>
        <v>380</v>
      </c>
      <c r="J3970" s="88">
        <f t="shared" ref="J3970:J4033" si="62">(C3970*I3970)/3600</f>
        <v>0</v>
      </c>
    </row>
    <row r="3971" spans="1:10" x14ac:dyDescent="0.2">
      <c r="A3971" s="94">
        <v>5708156</v>
      </c>
      <c r="B3971" s="93" t="s">
        <v>3763</v>
      </c>
      <c r="C3971" s="144">
        <v>0</v>
      </c>
      <c r="D3971" s="93" t="s">
        <v>79</v>
      </c>
      <c r="E3971" s="93" t="s">
        <v>65</v>
      </c>
      <c r="F3971" s="93">
        <v>2.4700000000000002</v>
      </c>
      <c r="G3971" s="93">
        <v>2.39</v>
      </c>
      <c r="H3971" s="93">
        <v>1089.3800000000001</v>
      </c>
      <c r="I3971" s="88">
        <f>VLOOKUP(D3971,'MHO-Analyse'!$C$2:$D$11,2,TRUE)</f>
        <v>380</v>
      </c>
      <c r="J3971" s="88">
        <f t="shared" si="62"/>
        <v>0</v>
      </c>
    </row>
    <row r="3972" spans="1:10" x14ac:dyDescent="0.2">
      <c r="A3972" s="94">
        <v>5708158</v>
      </c>
      <c r="B3972" s="93" t="s">
        <v>3764</v>
      </c>
      <c r="C3972" s="144">
        <v>0</v>
      </c>
      <c r="D3972" s="93" t="s">
        <v>79</v>
      </c>
      <c r="E3972" s="93" t="s">
        <v>65</v>
      </c>
      <c r="F3972" s="93">
        <v>4.01</v>
      </c>
      <c r="G3972" s="93">
        <v>4</v>
      </c>
      <c r="H3972" s="93">
        <v>278.76</v>
      </c>
      <c r="I3972" s="88">
        <f>VLOOKUP(D3972,'MHO-Analyse'!$C$2:$D$11,2,TRUE)</f>
        <v>380</v>
      </c>
      <c r="J3972" s="88">
        <f t="shared" si="62"/>
        <v>0</v>
      </c>
    </row>
    <row r="3973" spans="1:10" x14ac:dyDescent="0.2">
      <c r="A3973" s="94">
        <v>5708184</v>
      </c>
      <c r="B3973" s="93" t="s">
        <v>3765</v>
      </c>
      <c r="C3973" s="144">
        <v>0</v>
      </c>
      <c r="D3973" s="93" t="s">
        <v>79</v>
      </c>
      <c r="E3973" s="93" t="s">
        <v>65</v>
      </c>
      <c r="F3973" s="93">
        <v>52.92</v>
      </c>
      <c r="G3973" s="93">
        <v>61</v>
      </c>
      <c r="H3973" s="93">
        <v>4181.42</v>
      </c>
      <c r="I3973" s="88">
        <f>VLOOKUP(D3973,'MHO-Analyse'!$C$2:$D$11,2,TRUE)</f>
        <v>380</v>
      </c>
      <c r="J3973" s="88">
        <f t="shared" si="62"/>
        <v>0</v>
      </c>
    </row>
    <row r="3974" spans="1:10" x14ac:dyDescent="0.2">
      <c r="A3974" s="94">
        <v>5708207</v>
      </c>
      <c r="B3974" s="93" t="s">
        <v>3766</v>
      </c>
      <c r="C3974" s="144">
        <v>0</v>
      </c>
      <c r="D3974" s="93" t="s">
        <v>79</v>
      </c>
      <c r="E3974" s="93" t="s">
        <v>65</v>
      </c>
      <c r="F3974" s="93">
        <v>9.25</v>
      </c>
      <c r="G3974" s="93">
        <v>11</v>
      </c>
      <c r="H3974" s="93">
        <v>713.63</v>
      </c>
      <c r="I3974" s="88">
        <f>VLOOKUP(D3974,'MHO-Analyse'!$C$2:$D$11,2,TRUE)</f>
        <v>380</v>
      </c>
      <c r="J3974" s="88">
        <f t="shared" si="62"/>
        <v>0</v>
      </c>
    </row>
    <row r="3975" spans="1:10" x14ac:dyDescent="0.2">
      <c r="A3975" s="94">
        <v>5708222</v>
      </c>
      <c r="B3975" s="93" t="s">
        <v>3767</v>
      </c>
      <c r="C3975" s="144">
        <v>0</v>
      </c>
      <c r="D3975" s="93" t="s">
        <v>79</v>
      </c>
      <c r="E3975" s="93" t="s">
        <v>65</v>
      </c>
      <c r="F3975" s="93">
        <v>0.5</v>
      </c>
      <c r="G3975" s="93">
        <v>1</v>
      </c>
      <c r="H3975" s="93">
        <v>516.82000000000005</v>
      </c>
      <c r="I3975" s="88">
        <f>VLOOKUP(D3975,'MHO-Analyse'!$C$2:$D$11,2,TRUE)</f>
        <v>380</v>
      </c>
      <c r="J3975" s="88">
        <f t="shared" si="62"/>
        <v>0</v>
      </c>
    </row>
    <row r="3976" spans="1:10" x14ac:dyDescent="0.2">
      <c r="A3976" s="94">
        <v>5708223</v>
      </c>
      <c r="B3976" s="93" t="s">
        <v>3768</v>
      </c>
      <c r="C3976" s="144">
        <v>0</v>
      </c>
      <c r="D3976" s="93" t="s">
        <v>79</v>
      </c>
      <c r="E3976" s="93" t="s">
        <v>65</v>
      </c>
      <c r="F3976" s="93">
        <v>0.83</v>
      </c>
      <c r="G3976" s="93">
        <v>1</v>
      </c>
      <c r="H3976" s="93">
        <v>598.41999999999996</v>
      </c>
      <c r="I3976" s="88">
        <f>VLOOKUP(D3976,'MHO-Analyse'!$C$2:$D$11,2,TRUE)</f>
        <v>380</v>
      </c>
      <c r="J3976" s="88">
        <f t="shared" si="62"/>
        <v>0</v>
      </c>
    </row>
    <row r="3977" spans="1:10" x14ac:dyDescent="0.2">
      <c r="A3977" s="94">
        <v>5708224</v>
      </c>
      <c r="B3977" s="93" t="s">
        <v>3769</v>
      </c>
      <c r="C3977" s="144">
        <v>0</v>
      </c>
      <c r="D3977" s="93" t="s">
        <v>79</v>
      </c>
      <c r="E3977" s="93" t="s">
        <v>65</v>
      </c>
      <c r="F3977" s="93">
        <v>1.07</v>
      </c>
      <c r="G3977" s="93">
        <v>2</v>
      </c>
      <c r="H3977" s="93">
        <v>707.22</v>
      </c>
      <c r="I3977" s="88">
        <f>VLOOKUP(D3977,'MHO-Analyse'!$C$2:$D$11,2,TRUE)</f>
        <v>380</v>
      </c>
      <c r="J3977" s="88">
        <f t="shared" si="62"/>
        <v>0</v>
      </c>
    </row>
    <row r="3978" spans="1:10" x14ac:dyDescent="0.2">
      <c r="A3978" s="94">
        <v>5708226</v>
      </c>
      <c r="B3978" s="93" t="s">
        <v>3770</v>
      </c>
      <c r="C3978" s="144">
        <v>0</v>
      </c>
      <c r="D3978" s="93" t="s">
        <v>79</v>
      </c>
      <c r="E3978" s="93" t="s">
        <v>65</v>
      </c>
      <c r="F3978" s="93">
        <v>2.2200000000000002</v>
      </c>
      <c r="G3978" s="93">
        <v>3</v>
      </c>
      <c r="H3978" s="93">
        <v>1292.04</v>
      </c>
      <c r="I3978" s="88">
        <f>VLOOKUP(D3978,'MHO-Analyse'!$C$2:$D$11,2,TRUE)</f>
        <v>380</v>
      </c>
      <c r="J3978" s="88">
        <f t="shared" si="62"/>
        <v>0</v>
      </c>
    </row>
    <row r="3979" spans="1:10" x14ac:dyDescent="0.2">
      <c r="A3979" s="94">
        <v>5708227</v>
      </c>
      <c r="B3979" s="93" t="s">
        <v>3771</v>
      </c>
      <c r="C3979" s="144">
        <v>0</v>
      </c>
      <c r="D3979" s="93" t="s">
        <v>79</v>
      </c>
      <c r="E3979" s="93" t="s">
        <v>65</v>
      </c>
      <c r="F3979" s="93">
        <v>3.99</v>
      </c>
      <c r="G3979" s="93">
        <v>4</v>
      </c>
      <c r="H3979" s="93">
        <v>1890.46</v>
      </c>
      <c r="I3979" s="88">
        <f>VLOOKUP(D3979,'MHO-Analyse'!$C$2:$D$11,2,TRUE)</f>
        <v>380</v>
      </c>
      <c r="J3979" s="88">
        <f t="shared" si="62"/>
        <v>0</v>
      </c>
    </row>
    <row r="3980" spans="1:10" x14ac:dyDescent="0.2">
      <c r="A3980" s="94">
        <v>5708229</v>
      </c>
      <c r="B3980" s="93" t="s">
        <v>3772</v>
      </c>
      <c r="C3980" s="144">
        <v>0</v>
      </c>
      <c r="D3980" s="93" t="s">
        <v>79</v>
      </c>
      <c r="E3980" s="93" t="s">
        <v>65</v>
      </c>
      <c r="F3980" s="93">
        <v>0.5</v>
      </c>
      <c r="G3980" s="93">
        <v>1</v>
      </c>
      <c r="H3980" s="93">
        <v>446.59</v>
      </c>
      <c r="I3980" s="88">
        <f>VLOOKUP(D3980,'MHO-Analyse'!$C$2:$D$11,2,TRUE)</f>
        <v>380</v>
      </c>
      <c r="J3980" s="88">
        <f t="shared" si="62"/>
        <v>0</v>
      </c>
    </row>
    <row r="3981" spans="1:10" x14ac:dyDescent="0.2">
      <c r="A3981" s="94">
        <v>5708238</v>
      </c>
      <c r="B3981" s="93" t="s">
        <v>3773</v>
      </c>
      <c r="C3981" s="144">
        <v>0</v>
      </c>
      <c r="D3981" s="93" t="s">
        <v>79</v>
      </c>
      <c r="E3981" s="93" t="s">
        <v>65</v>
      </c>
      <c r="F3981" s="93">
        <v>1.43</v>
      </c>
      <c r="G3981" s="93">
        <v>2</v>
      </c>
      <c r="H3981" s="93">
        <v>964.75</v>
      </c>
      <c r="I3981" s="88">
        <f>VLOOKUP(D3981,'MHO-Analyse'!$C$2:$D$11,2,TRUE)</f>
        <v>380</v>
      </c>
      <c r="J3981" s="88">
        <f t="shared" si="62"/>
        <v>0</v>
      </c>
    </row>
    <row r="3982" spans="1:10" x14ac:dyDescent="0.2">
      <c r="A3982" s="94">
        <v>5708244</v>
      </c>
      <c r="B3982" s="93" t="s">
        <v>3774</v>
      </c>
      <c r="C3982" s="144">
        <v>0</v>
      </c>
      <c r="D3982" s="93" t="s">
        <v>79</v>
      </c>
      <c r="E3982" s="93" t="s">
        <v>65</v>
      </c>
      <c r="F3982" s="93">
        <v>10.32</v>
      </c>
      <c r="G3982" s="93">
        <v>13</v>
      </c>
      <c r="H3982" s="93">
        <v>4201.32</v>
      </c>
      <c r="I3982" s="88">
        <f>VLOOKUP(D3982,'MHO-Analyse'!$C$2:$D$11,2,TRUE)</f>
        <v>380</v>
      </c>
      <c r="J3982" s="88">
        <f t="shared" si="62"/>
        <v>0</v>
      </c>
    </row>
    <row r="3983" spans="1:10" x14ac:dyDescent="0.2">
      <c r="A3983" s="94">
        <v>5708245</v>
      </c>
      <c r="B3983" s="93" t="s">
        <v>3775</v>
      </c>
      <c r="C3983" s="144">
        <v>0</v>
      </c>
      <c r="D3983" s="93" t="s">
        <v>79</v>
      </c>
      <c r="E3983" s="93" t="s">
        <v>65</v>
      </c>
      <c r="F3983" s="93">
        <v>13.36</v>
      </c>
      <c r="G3983" s="93">
        <v>17</v>
      </c>
      <c r="H3983" s="93">
        <v>5368.35</v>
      </c>
      <c r="I3983" s="88">
        <f>VLOOKUP(D3983,'MHO-Analyse'!$C$2:$D$11,2,TRUE)</f>
        <v>380</v>
      </c>
      <c r="J3983" s="88">
        <f t="shared" si="62"/>
        <v>0</v>
      </c>
    </row>
    <row r="3984" spans="1:10" x14ac:dyDescent="0.2">
      <c r="A3984" s="94">
        <v>5708272</v>
      </c>
      <c r="B3984" s="93" t="s">
        <v>3776</v>
      </c>
      <c r="C3984" s="144">
        <v>0</v>
      </c>
      <c r="D3984" s="93" t="s">
        <v>79</v>
      </c>
      <c r="E3984" s="93" t="s">
        <v>2243</v>
      </c>
      <c r="F3984" s="93">
        <v>0.93</v>
      </c>
      <c r="G3984" s="93">
        <v>0.35</v>
      </c>
      <c r="H3984" s="93">
        <v>368.29</v>
      </c>
      <c r="I3984" s="88">
        <f>VLOOKUP(D3984,'MHO-Analyse'!$C$2:$D$11,2,TRUE)</f>
        <v>380</v>
      </c>
      <c r="J3984" s="88">
        <f t="shared" si="62"/>
        <v>0</v>
      </c>
    </row>
    <row r="3985" spans="1:10" x14ac:dyDescent="0.2">
      <c r="A3985" s="94">
        <v>5708273</v>
      </c>
      <c r="B3985" s="93" t="s">
        <v>3777</v>
      </c>
      <c r="C3985" s="144">
        <v>0</v>
      </c>
      <c r="D3985" s="93" t="s">
        <v>79</v>
      </c>
      <c r="E3985" s="93" t="s">
        <v>2243</v>
      </c>
      <c r="F3985" s="93">
        <v>0.93</v>
      </c>
      <c r="G3985" s="93">
        <v>0.35</v>
      </c>
      <c r="H3985" s="93">
        <v>368.29</v>
      </c>
      <c r="I3985" s="88">
        <f>VLOOKUP(D3985,'MHO-Analyse'!$C$2:$D$11,2,TRUE)</f>
        <v>380</v>
      </c>
      <c r="J3985" s="88">
        <f t="shared" si="62"/>
        <v>0</v>
      </c>
    </row>
    <row r="3986" spans="1:10" x14ac:dyDescent="0.2">
      <c r="A3986" s="94">
        <v>5708276</v>
      </c>
      <c r="B3986" s="93" t="s">
        <v>3778</v>
      </c>
      <c r="C3986" s="144">
        <v>0</v>
      </c>
      <c r="D3986" s="93" t="s">
        <v>79</v>
      </c>
      <c r="E3986" s="93" t="s">
        <v>2243</v>
      </c>
      <c r="F3986" s="93">
        <v>1.71</v>
      </c>
      <c r="G3986" s="93">
        <v>0.68</v>
      </c>
      <c r="H3986" s="93">
        <v>613.80999999999995</v>
      </c>
      <c r="I3986" s="88">
        <f>VLOOKUP(D3986,'MHO-Analyse'!$C$2:$D$11,2,TRUE)</f>
        <v>380</v>
      </c>
      <c r="J3986" s="88">
        <f t="shared" si="62"/>
        <v>0</v>
      </c>
    </row>
    <row r="3987" spans="1:10" x14ac:dyDescent="0.2">
      <c r="A3987" s="94">
        <v>5708277</v>
      </c>
      <c r="B3987" s="93" t="s">
        <v>3779</v>
      </c>
      <c r="C3987" s="144">
        <v>0</v>
      </c>
      <c r="D3987" s="93" t="s">
        <v>79</v>
      </c>
      <c r="E3987" s="93" t="s">
        <v>2243</v>
      </c>
      <c r="F3987" s="93">
        <v>2.57</v>
      </c>
      <c r="G3987" s="93">
        <v>1.01</v>
      </c>
      <c r="H3987" s="93">
        <v>859.34</v>
      </c>
      <c r="I3987" s="88">
        <f>VLOOKUP(D3987,'MHO-Analyse'!$C$2:$D$11,2,TRUE)</f>
        <v>380</v>
      </c>
      <c r="J3987" s="88">
        <f t="shared" si="62"/>
        <v>0</v>
      </c>
    </row>
    <row r="3988" spans="1:10" x14ac:dyDescent="0.2">
      <c r="A3988" s="94">
        <v>5708281</v>
      </c>
      <c r="B3988" s="93" t="s">
        <v>3780</v>
      </c>
      <c r="C3988" s="144">
        <v>0</v>
      </c>
      <c r="D3988" s="93" t="s">
        <v>79</v>
      </c>
      <c r="E3988" s="93" t="s">
        <v>2243</v>
      </c>
      <c r="F3988" s="93">
        <v>0.93</v>
      </c>
      <c r="G3988" s="93">
        <v>0.35</v>
      </c>
      <c r="H3988" s="93">
        <v>574.95000000000005</v>
      </c>
      <c r="I3988" s="88">
        <f>VLOOKUP(D3988,'MHO-Analyse'!$C$2:$D$11,2,TRUE)</f>
        <v>380</v>
      </c>
      <c r="J3988" s="88">
        <f t="shared" si="62"/>
        <v>0</v>
      </c>
    </row>
    <row r="3989" spans="1:10" x14ac:dyDescent="0.2">
      <c r="A3989" s="94">
        <v>5708282</v>
      </c>
      <c r="B3989" s="93" t="s">
        <v>3781</v>
      </c>
      <c r="C3989" s="144">
        <v>0</v>
      </c>
      <c r="D3989" s="93" t="s">
        <v>79</v>
      </c>
      <c r="E3989" s="93" t="s">
        <v>2243</v>
      </c>
      <c r="F3989" s="93">
        <v>0.93</v>
      </c>
      <c r="G3989" s="93">
        <v>0.35</v>
      </c>
      <c r="H3989" s="93">
        <v>574.95000000000005</v>
      </c>
      <c r="I3989" s="88">
        <f>VLOOKUP(D3989,'MHO-Analyse'!$C$2:$D$11,2,TRUE)</f>
        <v>380</v>
      </c>
      <c r="J3989" s="88">
        <f t="shared" si="62"/>
        <v>0</v>
      </c>
    </row>
    <row r="3990" spans="1:10" x14ac:dyDescent="0.2">
      <c r="A3990" s="94">
        <v>5708285</v>
      </c>
      <c r="B3990" s="93" t="s">
        <v>3782</v>
      </c>
      <c r="C3990" s="144">
        <v>0</v>
      </c>
      <c r="D3990" s="93" t="s">
        <v>79</v>
      </c>
      <c r="E3990" s="93" t="s">
        <v>65</v>
      </c>
      <c r="F3990" s="93">
        <v>1.71</v>
      </c>
      <c r="G3990" s="93">
        <v>0.68</v>
      </c>
      <c r="H3990" s="93">
        <v>968.33</v>
      </c>
      <c r="I3990" s="88">
        <f>VLOOKUP(D3990,'MHO-Analyse'!$C$2:$D$11,2,TRUE)</f>
        <v>380</v>
      </c>
      <c r="J3990" s="88">
        <f t="shared" si="62"/>
        <v>0</v>
      </c>
    </row>
    <row r="3991" spans="1:10" x14ac:dyDescent="0.2">
      <c r="A3991" s="94">
        <v>5708287</v>
      </c>
      <c r="B3991" s="93" t="s">
        <v>3783</v>
      </c>
      <c r="C3991" s="144">
        <v>0</v>
      </c>
      <c r="D3991" s="93" t="s">
        <v>79</v>
      </c>
      <c r="E3991" s="93" t="s">
        <v>65</v>
      </c>
      <c r="F3991" s="93">
        <v>3.56</v>
      </c>
      <c r="G3991" s="93">
        <v>1.44</v>
      </c>
      <c r="H3991" s="93">
        <v>1664.32</v>
      </c>
      <c r="I3991" s="88">
        <f>VLOOKUP(D3991,'MHO-Analyse'!$C$2:$D$11,2,TRUE)</f>
        <v>380</v>
      </c>
      <c r="J3991" s="88">
        <f t="shared" si="62"/>
        <v>0</v>
      </c>
    </row>
    <row r="3992" spans="1:10" x14ac:dyDescent="0.2">
      <c r="A3992" s="94">
        <v>5708288</v>
      </c>
      <c r="B3992" s="93" t="s">
        <v>3784</v>
      </c>
      <c r="C3992" s="144">
        <v>0</v>
      </c>
      <c r="D3992" s="93" t="s">
        <v>79</v>
      </c>
      <c r="E3992" s="93" t="s">
        <v>2243</v>
      </c>
      <c r="F3992" s="93">
        <v>4.76</v>
      </c>
      <c r="G3992" s="93">
        <v>2</v>
      </c>
      <c r="H3992" s="93">
        <v>2511.62</v>
      </c>
      <c r="I3992" s="88">
        <f>VLOOKUP(D3992,'MHO-Analyse'!$C$2:$D$11,2,TRUE)</f>
        <v>380</v>
      </c>
      <c r="J3992" s="88">
        <f t="shared" si="62"/>
        <v>0</v>
      </c>
    </row>
    <row r="3993" spans="1:10" x14ac:dyDescent="0.2">
      <c r="A3993" s="94">
        <v>5708291</v>
      </c>
      <c r="B3993" s="93" t="s">
        <v>3785</v>
      </c>
      <c r="C3993" s="144">
        <v>0</v>
      </c>
      <c r="D3993" s="93" t="s">
        <v>79</v>
      </c>
      <c r="E3993" s="93" t="s">
        <v>65</v>
      </c>
      <c r="F3993" s="93">
        <v>18.13</v>
      </c>
      <c r="G3993" s="93">
        <v>18</v>
      </c>
      <c r="H3993" s="93">
        <v>1402.82</v>
      </c>
      <c r="I3993" s="88">
        <f>VLOOKUP(D3993,'MHO-Analyse'!$C$2:$D$11,2,TRUE)</f>
        <v>380</v>
      </c>
      <c r="J3993" s="88">
        <f t="shared" si="62"/>
        <v>0</v>
      </c>
    </row>
    <row r="3994" spans="1:10" x14ac:dyDescent="0.2">
      <c r="A3994" s="94">
        <v>5708318</v>
      </c>
      <c r="B3994" s="93" t="s">
        <v>3786</v>
      </c>
      <c r="C3994" s="144">
        <v>0</v>
      </c>
      <c r="D3994" s="93" t="s">
        <v>79</v>
      </c>
      <c r="E3994" s="93" t="s">
        <v>65</v>
      </c>
      <c r="F3994" s="93">
        <v>4.46</v>
      </c>
      <c r="G3994" s="93">
        <v>4</v>
      </c>
      <c r="H3994" s="93">
        <v>278.76</v>
      </c>
      <c r="I3994" s="88">
        <f>VLOOKUP(D3994,'MHO-Analyse'!$C$2:$D$11,2,TRUE)</f>
        <v>380</v>
      </c>
      <c r="J3994" s="88">
        <f t="shared" si="62"/>
        <v>0</v>
      </c>
    </row>
    <row r="3995" spans="1:10" x14ac:dyDescent="0.2">
      <c r="A3995" s="94">
        <v>5708319</v>
      </c>
      <c r="B3995" s="93" t="s">
        <v>3787</v>
      </c>
      <c r="C3995" s="144">
        <v>0</v>
      </c>
      <c r="D3995" s="93" t="s">
        <v>79</v>
      </c>
      <c r="E3995" s="93" t="s">
        <v>65</v>
      </c>
      <c r="F3995" s="93">
        <v>4.6500000000000004</v>
      </c>
      <c r="G3995" s="93">
        <v>4</v>
      </c>
      <c r="H3995" s="93">
        <v>289.91000000000003</v>
      </c>
      <c r="I3995" s="88">
        <f>VLOOKUP(D3995,'MHO-Analyse'!$C$2:$D$11,2,TRUE)</f>
        <v>380</v>
      </c>
      <c r="J3995" s="88">
        <f t="shared" si="62"/>
        <v>0</v>
      </c>
    </row>
    <row r="3996" spans="1:10" x14ac:dyDescent="0.2">
      <c r="A3996" s="94">
        <v>5708321</v>
      </c>
      <c r="B3996" s="93" t="s">
        <v>3788</v>
      </c>
      <c r="C3996" s="144">
        <v>0</v>
      </c>
      <c r="D3996" s="93" t="s">
        <v>79</v>
      </c>
      <c r="E3996" s="93" t="s">
        <v>65</v>
      </c>
      <c r="F3996" s="93">
        <v>6.25</v>
      </c>
      <c r="G3996" s="93">
        <v>5</v>
      </c>
      <c r="H3996" s="93">
        <v>323.36</v>
      </c>
      <c r="I3996" s="88">
        <f>VLOOKUP(D3996,'MHO-Analyse'!$C$2:$D$11,2,TRUE)</f>
        <v>380</v>
      </c>
      <c r="J3996" s="88">
        <f t="shared" si="62"/>
        <v>0</v>
      </c>
    </row>
    <row r="3997" spans="1:10" x14ac:dyDescent="0.2">
      <c r="A3997" s="94">
        <v>5708323</v>
      </c>
      <c r="B3997" s="93" t="s">
        <v>3789</v>
      </c>
      <c r="C3997" s="144">
        <v>0</v>
      </c>
      <c r="D3997" s="93" t="s">
        <v>79</v>
      </c>
      <c r="E3997" s="93" t="s">
        <v>65</v>
      </c>
      <c r="F3997" s="93">
        <v>10.11</v>
      </c>
      <c r="G3997" s="93">
        <v>11</v>
      </c>
      <c r="H3997" s="93">
        <v>524.07000000000005</v>
      </c>
      <c r="I3997" s="88">
        <f>VLOOKUP(D3997,'MHO-Analyse'!$C$2:$D$11,2,TRUE)</f>
        <v>380</v>
      </c>
      <c r="J3997" s="88">
        <f t="shared" si="62"/>
        <v>0</v>
      </c>
    </row>
    <row r="3998" spans="1:10" x14ac:dyDescent="0.2">
      <c r="A3998" s="94">
        <v>5708325</v>
      </c>
      <c r="B3998" s="93" t="s">
        <v>3790</v>
      </c>
      <c r="C3998" s="144">
        <v>0</v>
      </c>
      <c r="D3998" s="93" t="s">
        <v>79</v>
      </c>
      <c r="E3998" s="93" t="s">
        <v>65</v>
      </c>
      <c r="F3998" s="93">
        <v>16.25</v>
      </c>
      <c r="G3998" s="93">
        <v>18</v>
      </c>
      <c r="H3998" s="93">
        <v>914.34</v>
      </c>
      <c r="I3998" s="88">
        <f>VLOOKUP(D3998,'MHO-Analyse'!$C$2:$D$11,2,TRUE)</f>
        <v>380</v>
      </c>
      <c r="J3998" s="88">
        <f t="shared" si="62"/>
        <v>0</v>
      </c>
    </row>
    <row r="3999" spans="1:10" x14ac:dyDescent="0.2">
      <c r="A3999" s="94">
        <v>5708326</v>
      </c>
      <c r="B3999" s="93" t="s">
        <v>3791</v>
      </c>
      <c r="C3999" s="144">
        <v>0</v>
      </c>
      <c r="D3999" s="93" t="s">
        <v>79</v>
      </c>
      <c r="E3999" s="93" t="s">
        <v>65</v>
      </c>
      <c r="F3999" s="93">
        <v>21.22</v>
      </c>
      <c r="G3999" s="93">
        <v>25</v>
      </c>
      <c r="H3999" s="93">
        <v>1070.44</v>
      </c>
      <c r="I3999" s="88">
        <f>VLOOKUP(D3999,'MHO-Analyse'!$C$2:$D$11,2,TRUE)</f>
        <v>380</v>
      </c>
      <c r="J3999" s="88">
        <f t="shared" si="62"/>
        <v>0</v>
      </c>
    </row>
    <row r="4000" spans="1:10" x14ac:dyDescent="0.2">
      <c r="A4000" s="94">
        <v>5708327</v>
      </c>
      <c r="B4000" s="93" t="s">
        <v>3792</v>
      </c>
      <c r="C4000" s="144">
        <v>0</v>
      </c>
      <c r="D4000" s="93" t="s">
        <v>79</v>
      </c>
      <c r="E4000" s="93" t="s">
        <v>65</v>
      </c>
      <c r="F4000" s="93">
        <v>30.72</v>
      </c>
      <c r="G4000" s="93">
        <v>35</v>
      </c>
      <c r="H4000" s="93">
        <v>1360.35</v>
      </c>
      <c r="I4000" s="88">
        <f>VLOOKUP(D4000,'MHO-Analyse'!$C$2:$D$11,2,TRUE)</f>
        <v>380</v>
      </c>
      <c r="J4000" s="88">
        <f t="shared" si="62"/>
        <v>0</v>
      </c>
    </row>
    <row r="4001" spans="1:10" x14ac:dyDescent="0.2">
      <c r="A4001" s="94">
        <v>5708338</v>
      </c>
      <c r="B4001" s="93" t="s">
        <v>3793</v>
      </c>
      <c r="C4001" s="144">
        <v>0</v>
      </c>
      <c r="D4001" s="93" t="s">
        <v>79</v>
      </c>
      <c r="E4001" s="93" t="s">
        <v>206</v>
      </c>
      <c r="F4001" s="93">
        <v>6.3</v>
      </c>
      <c r="G4001" s="93">
        <v>6.3</v>
      </c>
      <c r="H4001" s="93">
        <v>1321.89</v>
      </c>
      <c r="I4001" s="88">
        <f>VLOOKUP(D4001,'MHO-Analyse'!$C$2:$D$11,2,TRUE)</f>
        <v>380</v>
      </c>
      <c r="J4001" s="88">
        <f t="shared" si="62"/>
        <v>0</v>
      </c>
    </row>
    <row r="4002" spans="1:10" x14ac:dyDescent="0.2">
      <c r="A4002" s="94">
        <v>5801018</v>
      </c>
      <c r="B4002" s="93" t="s">
        <v>3794</v>
      </c>
      <c r="C4002" s="144">
        <v>0</v>
      </c>
      <c r="D4002" s="93" t="s">
        <v>79</v>
      </c>
      <c r="E4002" s="93" t="s">
        <v>65</v>
      </c>
      <c r="F4002" s="93">
        <v>5.76</v>
      </c>
      <c r="G4002" s="93">
        <v>8</v>
      </c>
      <c r="H4002" s="93">
        <v>666.42</v>
      </c>
      <c r="I4002" s="88">
        <f>VLOOKUP(D4002,'MHO-Analyse'!$C$2:$D$11,2,TRUE)</f>
        <v>380</v>
      </c>
      <c r="J4002" s="88">
        <f t="shared" si="62"/>
        <v>0</v>
      </c>
    </row>
    <row r="4003" spans="1:10" x14ac:dyDescent="0.2">
      <c r="A4003" s="94">
        <v>5801034</v>
      </c>
      <c r="B4003" s="93" t="s">
        <v>3795</v>
      </c>
      <c r="C4003" s="144">
        <v>0</v>
      </c>
      <c r="D4003" s="93" t="s">
        <v>79</v>
      </c>
      <c r="E4003" s="93" t="s">
        <v>65</v>
      </c>
      <c r="F4003" s="93">
        <v>6.66</v>
      </c>
      <c r="G4003" s="93">
        <v>9</v>
      </c>
      <c r="H4003" s="93">
        <v>788.83</v>
      </c>
      <c r="I4003" s="88">
        <f>VLOOKUP(D4003,'MHO-Analyse'!$C$2:$D$11,2,TRUE)</f>
        <v>380</v>
      </c>
      <c r="J4003" s="88">
        <f t="shared" si="62"/>
        <v>0</v>
      </c>
    </row>
    <row r="4004" spans="1:10" x14ac:dyDescent="0.2">
      <c r="A4004" s="94">
        <v>5801037</v>
      </c>
      <c r="B4004" s="93" t="s">
        <v>3796</v>
      </c>
      <c r="C4004" s="144">
        <v>0</v>
      </c>
      <c r="D4004" s="93" t="s">
        <v>79</v>
      </c>
      <c r="E4004" s="93" t="s">
        <v>65</v>
      </c>
      <c r="F4004" s="93">
        <v>20.59</v>
      </c>
      <c r="G4004" s="93">
        <v>22</v>
      </c>
      <c r="H4004" s="93">
        <v>1360.04</v>
      </c>
      <c r="I4004" s="88">
        <f>VLOOKUP(D4004,'MHO-Analyse'!$C$2:$D$11,2,TRUE)</f>
        <v>380</v>
      </c>
      <c r="J4004" s="88">
        <f t="shared" si="62"/>
        <v>0</v>
      </c>
    </row>
    <row r="4005" spans="1:10" x14ac:dyDescent="0.2">
      <c r="A4005" s="94">
        <v>5803009</v>
      </c>
      <c r="B4005" s="93" t="s">
        <v>3797</v>
      </c>
      <c r="C4005" s="144">
        <v>0</v>
      </c>
      <c r="D4005" s="93" t="s">
        <v>79</v>
      </c>
      <c r="E4005" s="93" t="s">
        <v>65</v>
      </c>
      <c r="F4005" s="93">
        <v>11.59</v>
      </c>
      <c r="G4005" s="93">
        <v>7</v>
      </c>
      <c r="H4005" s="93">
        <v>1695.01</v>
      </c>
      <c r="I4005" s="88">
        <f>VLOOKUP(D4005,'MHO-Analyse'!$C$2:$D$11,2,TRUE)</f>
        <v>380</v>
      </c>
      <c r="J4005" s="88">
        <f t="shared" si="62"/>
        <v>0</v>
      </c>
    </row>
    <row r="4006" spans="1:10" x14ac:dyDescent="0.2">
      <c r="A4006" s="94">
        <v>5803012</v>
      </c>
      <c r="B4006" s="93" t="s">
        <v>3798</v>
      </c>
      <c r="C4006" s="144">
        <v>0</v>
      </c>
      <c r="D4006" s="93" t="s">
        <v>79</v>
      </c>
      <c r="E4006" s="93" t="s">
        <v>65</v>
      </c>
      <c r="F4006" s="93">
        <v>16.739999999999998</v>
      </c>
      <c r="G4006" s="93">
        <v>13</v>
      </c>
      <c r="H4006" s="93">
        <v>2302.66</v>
      </c>
      <c r="I4006" s="88">
        <f>VLOOKUP(D4006,'MHO-Analyse'!$C$2:$D$11,2,TRUE)</f>
        <v>380</v>
      </c>
      <c r="J4006" s="88">
        <f t="shared" si="62"/>
        <v>0</v>
      </c>
    </row>
    <row r="4007" spans="1:10" x14ac:dyDescent="0.2">
      <c r="A4007" s="94">
        <v>5803013</v>
      </c>
      <c r="B4007" s="93" t="s">
        <v>3799</v>
      </c>
      <c r="C4007" s="144">
        <v>0</v>
      </c>
      <c r="D4007" s="93" t="s">
        <v>79</v>
      </c>
      <c r="E4007" s="93" t="s">
        <v>65</v>
      </c>
      <c r="F4007" s="93">
        <v>23.02</v>
      </c>
      <c r="G4007" s="93">
        <v>18</v>
      </c>
      <c r="H4007" s="93">
        <v>3027.57</v>
      </c>
      <c r="I4007" s="88">
        <f>VLOOKUP(D4007,'MHO-Analyse'!$C$2:$D$11,2,TRUE)</f>
        <v>380</v>
      </c>
      <c r="J4007" s="88">
        <f t="shared" si="62"/>
        <v>0</v>
      </c>
    </row>
    <row r="4008" spans="1:10" x14ac:dyDescent="0.2">
      <c r="A4008" s="94">
        <v>5803014</v>
      </c>
      <c r="B4008" s="93" t="s">
        <v>3800</v>
      </c>
      <c r="C4008" s="144">
        <v>0</v>
      </c>
      <c r="D4008" s="93" t="s">
        <v>79</v>
      </c>
      <c r="E4008" s="93" t="s">
        <v>65</v>
      </c>
      <c r="F4008" s="93">
        <v>27.57</v>
      </c>
      <c r="G4008" s="93">
        <v>25</v>
      </c>
      <c r="H4008" s="93">
        <v>3432.66</v>
      </c>
      <c r="I4008" s="88">
        <f>VLOOKUP(D4008,'MHO-Analyse'!$C$2:$D$11,2,TRUE)</f>
        <v>380</v>
      </c>
      <c r="J4008" s="88">
        <f t="shared" si="62"/>
        <v>0</v>
      </c>
    </row>
    <row r="4009" spans="1:10" x14ac:dyDescent="0.2">
      <c r="A4009" s="94">
        <v>5803015</v>
      </c>
      <c r="B4009" s="93" t="s">
        <v>3801</v>
      </c>
      <c r="C4009" s="144">
        <v>0</v>
      </c>
      <c r="D4009" s="93" t="s">
        <v>79</v>
      </c>
      <c r="E4009" s="93" t="s">
        <v>65</v>
      </c>
      <c r="F4009" s="93">
        <v>36.42</v>
      </c>
      <c r="G4009" s="93">
        <v>35</v>
      </c>
      <c r="H4009" s="93">
        <v>5063.71</v>
      </c>
      <c r="I4009" s="88">
        <f>VLOOKUP(D4009,'MHO-Analyse'!$C$2:$D$11,2,TRUE)</f>
        <v>380</v>
      </c>
      <c r="J4009" s="88">
        <f t="shared" si="62"/>
        <v>0</v>
      </c>
    </row>
    <row r="4010" spans="1:10" x14ac:dyDescent="0.2">
      <c r="A4010" s="94">
        <v>5803016</v>
      </c>
      <c r="B4010" s="93" t="s">
        <v>3802</v>
      </c>
      <c r="C4010" s="144">
        <v>0</v>
      </c>
      <c r="D4010" s="93" t="s">
        <v>79</v>
      </c>
      <c r="E4010" s="93" t="s">
        <v>65</v>
      </c>
      <c r="F4010" s="93">
        <v>46.04</v>
      </c>
      <c r="G4010" s="93">
        <v>55</v>
      </c>
      <c r="H4010" s="93">
        <v>6897.3</v>
      </c>
      <c r="I4010" s="88">
        <f>VLOOKUP(D4010,'MHO-Analyse'!$C$2:$D$11,2,TRUE)</f>
        <v>380</v>
      </c>
      <c r="J4010" s="88">
        <f t="shared" si="62"/>
        <v>0</v>
      </c>
    </row>
    <row r="4011" spans="1:10" x14ac:dyDescent="0.2">
      <c r="A4011" s="94">
        <v>5803027</v>
      </c>
      <c r="B4011" s="93" t="s">
        <v>3803</v>
      </c>
      <c r="C4011" s="144">
        <v>0</v>
      </c>
      <c r="D4011" s="93" t="s">
        <v>79</v>
      </c>
      <c r="E4011" s="93" t="s">
        <v>65</v>
      </c>
      <c r="F4011" s="93">
        <v>30.95</v>
      </c>
      <c r="G4011" s="93">
        <v>25</v>
      </c>
      <c r="H4011" s="93">
        <v>3027.57</v>
      </c>
      <c r="I4011" s="88">
        <f>VLOOKUP(D4011,'MHO-Analyse'!$C$2:$D$11,2,TRUE)</f>
        <v>380</v>
      </c>
      <c r="J4011" s="88">
        <f t="shared" si="62"/>
        <v>0</v>
      </c>
    </row>
    <row r="4012" spans="1:10" x14ac:dyDescent="0.2">
      <c r="A4012" s="94">
        <v>5803028</v>
      </c>
      <c r="B4012" s="93" t="s">
        <v>3804</v>
      </c>
      <c r="C4012" s="144">
        <v>0</v>
      </c>
      <c r="D4012" s="93" t="s">
        <v>79</v>
      </c>
      <c r="E4012" s="93" t="s">
        <v>65</v>
      </c>
      <c r="F4012" s="93">
        <v>39.89</v>
      </c>
      <c r="G4012" s="93">
        <v>35</v>
      </c>
      <c r="H4012" s="93">
        <v>4466.72</v>
      </c>
      <c r="I4012" s="88">
        <f>VLOOKUP(D4012,'MHO-Analyse'!$C$2:$D$11,2,TRUE)</f>
        <v>380</v>
      </c>
      <c r="J4012" s="88">
        <f t="shared" si="62"/>
        <v>0</v>
      </c>
    </row>
    <row r="4013" spans="1:10" x14ac:dyDescent="0.2">
      <c r="A4013" s="94">
        <v>5805003</v>
      </c>
      <c r="B4013" s="93" t="s">
        <v>3805</v>
      </c>
      <c r="C4013" s="144">
        <v>0</v>
      </c>
      <c r="D4013" s="93" t="s">
        <v>79</v>
      </c>
      <c r="E4013" s="93" t="s">
        <v>65</v>
      </c>
      <c r="F4013" s="93">
        <v>3.92</v>
      </c>
      <c r="G4013" s="93">
        <v>4</v>
      </c>
      <c r="H4013" s="93">
        <v>1268.55</v>
      </c>
      <c r="I4013" s="88">
        <f>VLOOKUP(D4013,'MHO-Analyse'!$C$2:$D$11,2,TRUE)</f>
        <v>380</v>
      </c>
      <c r="J4013" s="88">
        <f t="shared" si="62"/>
        <v>0</v>
      </c>
    </row>
    <row r="4014" spans="1:10" x14ac:dyDescent="0.2">
      <c r="A4014" s="94">
        <v>5805007</v>
      </c>
      <c r="B4014" s="93" t="s">
        <v>3806</v>
      </c>
      <c r="C4014" s="144">
        <v>0</v>
      </c>
      <c r="D4014" s="93" t="s">
        <v>79</v>
      </c>
      <c r="E4014" s="93" t="s">
        <v>65</v>
      </c>
      <c r="F4014" s="93">
        <v>0.74</v>
      </c>
      <c r="G4014" s="93">
        <v>3</v>
      </c>
      <c r="H4014" s="93">
        <v>510.32</v>
      </c>
      <c r="I4014" s="88">
        <f>VLOOKUP(D4014,'MHO-Analyse'!$C$2:$D$11,2,TRUE)</f>
        <v>380</v>
      </c>
      <c r="J4014" s="88">
        <f t="shared" si="62"/>
        <v>0</v>
      </c>
    </row>
    <row r="4015" spans="1:10" x14ac:dyDescent="0.2">
      <c r="A4015" s="94">
        <v>5807009</v>
      </c>
      <c r="B4015" s="93" t="s">
        <v>3807</v>
      </c>
      <c r="C4015" s="144">
        <v>0</v>
      </c>
      <c r="D4015" s="93" t="s">
        <v>79</v>
      </c>
      <c r="E4015" s="93" t="s">
        <v>65</v>
      </c>
      <c r="F4015" s="93">
        <v>0.09</v>
      </c>
      <c r="G4015" s="93">
        <v>0.25</v>
      </c>
      <c r="H4015" s="93">
        <v>225.06</v>
      </c>
      <c r="I4015" s="88">
        <f>VLOOKUP(D4015,'MHO-Analyse'!$C$2:$D$11,2,TRUE)</f>
        <v>380</v>
      </c>
      <c r="J4015" s="88">
        <f t="shared" si="62"/>
        <v>0</v>
      </c>
    </row>
    <row r="4016" spans="1:10" x14ac:dyDescent="0.2">
      <c r="A4016" s="94">
        <v>5807055</v>
      </c>
      <c r="B4016" s="93" t="s">
        <v>3808</v>
      </c>
      <c r="C4016" s="144">
        <v>0</v>
      </c>
      <c r="D4016" s="93" t="s">
        <v>79</v>
      </c>
      <c r="E4016" s="93" t="s">
        <v>65</v>
      </c>
      <c r="F4016" s="93">
        <v>3.59</v>
      </c>
      <c r="G4016" s="93">
        <v>8</v>
      </c>
      <c r="H4016" s="93">
        <v>2291.5700000000002</v>
      </c>
      <c r="I4016" s="88">
        <f>VLOOKUP(D4016,'MHO-Analyse'!$C$2:$D$11,2,TRUE)</f>
        <v>380</v>
      </c>
      <c r="J4016" s="88">
        <f t="shared" si="62"/>
        <v>0</v>
      </c>
    </row>
    <row r="4017" spans="1:10" x14ac:dyDescent="0.2">
      <c r="A4017" s="94">
        <v>5808001</v>
      </c>
      <c r="B4017" s="93" t="s">
        <v>3809</v>
      </c>
      <c r="C4017" s="144">
        <v>0</v>
      </c>
      <c r="D4017" s="93" t="s">
        <v>79</v>
      </c>
      <c r="E4017" s="93" t="s">
        <v>2243</v>
      </c>
      <c r="F4017" s="93">
        <v>0.97</v>
      </c>
      <c r="G4017" s="93">
        <v>0.77</v>
      </c>
      <c r="H4017" s="93">
        <v>862.26</v>
      </c>
      <c r="I4017" s="88">
        <f>VLOOKUP(D4017,'MHO-Analyse'!$C$2:$D$11,2,TRUE)</f>
        <v>380</v>
      </c>
      <c r="J4017" s="88">
        <f t="shared" si="62"/>
        <v>0</v>
      </c>
    </row>
    <row r="4018" spans="1:10" x14ac:dyDescent="0.2">
      <c r="A4018" s="94">
        <v>5808002</v>
      </c>
      <c r="B4018" s="93" t="s">
        <v>3810</v>
      </c>
      <c r="C4018" s="144">
        <v>0</v>
      </c>
      <c r="D4018" s="93" t="s">
        <v>79</v>
      </c>
      <c r="E4018" s="93" t="s">
        <v>2243</v>
      </c>
      <c r="F4018" s="93">
        <v>1.41</v>
      </c>
      <c r="G4018" s="93">
        <v>0.88</v>
      </c>
      <c r="H4018" s="93">
        <v>1268.02</v>
      </c>
      <c r="I4018" s="88">
        <f>VLOOKUP(D4018,'MHO-Analyse'!$C$2:$D$11,2,TRUE)</f>
        <v>380</v>
      </c>
      <c r="J4018" s="88">
        <f t="shared" si="62"/>
        <v>0</v>
      </c>
    </row>
    <row r="4019" spans="1:10" x14ac:dyDescent="0.2">
      <c r="A4019" s="94">
        <v>5808003</v>
      </c>
      <c r="B4019" s="93" t="s">
        <v>3811</v>
      </c>
      <c r="C4019" s="144">
        <v>0</v>
      </c>
      <c r="D4019" s="93" t="s">
        <v>79</v>
      </c>
      <c r="E4019" s="93" t="s">
        <v>2243</v>
      </c>
      <c r="F4019" s="93">
        <v>1.23</v>
      </c>
      <c r="G4019" s="93">
        <v>1.1399999999999999</v>
      </c>
      <c r="H4019" s="93">
        <v>1572.35</v>
      </c>
      <c r="I4019" s="88">
        <f>VLOOKUP(D4019,'MHO-Analyse'!$C$2:$D$11,2,TRUE)</f>
        <v>380</v>
      </c>
      <c r="J4019" s="88">
        <f t="shared" si="62"/>
        <v>0</v>
      </c>
    </row>
    <row r="4020" spans="1:10" x14ac:dyDescent="0.2">
      <c r="A4020" s="94">
        <v>5808005</v>
      </c>
      <c r="B4020" s="93" t="s">
        <v>3812</v>
      </c>
      <c r="C4020" s="144">
        <v>0</v>
      </c>
      <c r="D4020" s="93" t="s">
        <v>79</v>
      </c>
      <c r="E4020" s="93" t="s">
        <v>2243</v>
      </c>
      <c r="F4020" s="93">
        <v>3.18</v>
      </c>
      <c r="G4020" s="93">
        <v>2.19</v>
      </c>
      <c r="H4020" s="93">
        <v>2688.21</v>
      </c>
      <c r="I4020" s="88">
        <f>VLOOKUP(D4020,'MHO-Analyse'!$C$2:$D$11,2,TRUE)</f>
        <v>380</v>
      </c>
      <c r="J4020" s="88">
        <f t="shared" si="62"/>
        <v>0</v>
      </c>
    </row>
    <row r="4021" spans="1:10" x14ac:dyDescent="0.2">
      <c r="A4021" s="94">
        <v>5808016</v>
      </c>
      <c r="B4021" s="93" t="s">
        <v>3813</v>
      </c>
      <c r="C4021" s="144">
        <v>0</v>
      </c>
      <c r="D4021" s="93" t="s">
        <v>79</v>
      </c>
      <c r="E4021" s="93" t="s">
        <v>65</v>
      </c>
      <c r="F4021" s="93">
        <v>18.63</v>
      </c>
      <c r="G4021" s="93">
        <v>7</v>
      </c>
      <c r="H4021" s="93">
        <v>1364.54</v>
      </c>
      <c r="I4021" s="88">
        <f>VLOOKUP(D4021,'MHO-Analyse'!$C$2:$D$11,2,TRUE)</f>
        <v>380</v>
      </c>
      <c r="J4021" s="88">
        <f t="shared" si="62"/>
        <v>0</v>
      </c>
    </row>
    <row r="4022" spans="1:10" x14ac:dyDescent="0.2">
      <c r="A4022" s="94">
        <v>5808017</v>
      </c>
      <c r="B4022" s="93" t="s">
        <v>3814</v>
      </c>
      <c r="C4022" s="144">
        <v>0</v>
      </c>
      <c r="D4022" s="93" t="s">
        <v>79</v>
      </c>
      <c r="E4022" s="93" t="s">
        <v>65</v>
      </c>
      <c r="F4022" s="93">
        <v>22.99</v>
      </c>
      <c r="G4022" s="93">
        <v>11</v>
      </c>
      <c r="H4022" s="93">
        <v>1652.37</v>
      </c>
      <c r="I4022" s="88">
        <f>VLOOKUP(D4022,'MHO-Analyse'!$C$2:$D$11,2,TRUE)</f>
        <v>380</v>
      </c>
      <c r="J4022" s="88">
        <f t="shared" si="62"/>
        <v>0</v>
      </c>
    </row>
    <row r="4023" spans="1:10" x14ac:dyDescent="0.2">
      <c r="A4023" s="94">
        <v>5808018</v>
      </c>
      <c r="B4023" s="93" t="s">
        <v>3815</v>
      </c>
      <c r="C4023" s="144">
        <v>0</v>
      </c>
      <c r="D4023" s="93" t="s">
        <v>79</v>
      </c>
      <c r="E4023" s="93" t="s">
        <v>65</v>
      </c>
      <c r="F4023" s="93">
        <v>26.08</v>
      </c>
      <c r="G4023" s="93">
        <v>13</v>
      </c>
      <c r="H4023" s="93">
        <v>1844.26</v>
      </c>
      <c r="I4023" s="88">
        <f>VLOOKUP(D4023,'MHO-Analyse'!$C$2:$D$11,2,TRUE)</f>
        <v>380</v>
      </c>
      <c r="J4023" s="88">
        <f t="shared" si="62"/>
        <v>0</v>
      </c>
    </row>
    <row r="4024" spans="1:10" x14ac:dyDescent="0.2">
      <c r="A4024" s="94">
        <v>5808025</v>
      </c>
      <c r="B4024" s="93" t="s">
        <v>3816</v>
      </c>
      <c r="C4024" s="144">
        <v>0</v>
      </c>
      <c r="D4024" s="93" t="s">
        <v>79</v>
      </c>
      <c r="E4024" s="93" t="s">
        <v>65</v>
      </c>
      <c r="F4024" s="93">
        <v>21.71</v>
      </c>
      <c r="G4024" s="93">
        <v>7</v>
      </c>
      <c r="H4024" s="93">
        <v>1780.29</v>
      </c>
      <c r="I4024" s="88">
        <f>VLOOKUP(D4024,'MHO-Analyse'!$C$2:$D$11,2,TRUE)</f>
        <v>380</v>
      </c>
      <c r="J4024" s="88">
        <f t="shared" si="62"/>
        <v>0</v>
      </c>
    </row>
    <row r="4025" spans="1:10" x14ac:dyDescent="0.2">
      <c r="A4025" s="94">
        <v>5808026</v>
      </c>
      <c r="B4025" s="93" t="s">
        <v>3817</v>
      </c>
      <c r="C4025" s="144">
        <v>0</v>
      </c>
      <c r="D4025" s="93" t="s">
        <v>79</v>
      </c>
      <c r="E4025" s="93" t="s">
        <v>65</v>
      </c>
      <c r="F4025" s="93">
        <v>27.11</v>
      </c>
      <c r="G4025" s="93">
        <v>11</v>
      </c>
      <c r="H4025" s="93">
        <v>2153.41</v>
      </c>
      <c r="I4025" s="88">
        <f>VLOOKUP(D4025,'MHO-Analyse'!$C$2:$D$11,2,TRUE)</f>
        <v>380</v>
      </c>
      <c r="J4025" s="88">
        <f t="shared" si="62"/>
        <v>0</v>
      </c>
    </row>
    <row r="4026" spans="1:10" x14ac:dyDescent="0.2">
      <c r="A4026" s="94">
        <v>5808027</v>
      </c>
      <c r="B4026" s="93" t="s">
        <v>3818</v>
      </c>
      <c r="C4026" s="144">
        <v>0</v>
      </c>
      <c r="D4026" s="93" t="s">
        <v>79</v>
      </c>
      <c r="E4026" s="93" t="s">
        <v>65</v>
      </c>
      <c r="F4026" s="93">
        <v>29.53</v>
      </c>
      <c r="G4026" s="93">
        <v>13</v>
      </c>
      <c r="H4026" s="93">
        <v>2419.92</v>
      </c>
      <c r="I4026" s="88">
        <f>VLOOKUP(D4026,'MHO-Analyse'!$C$2:$D$11,2,TRUE)</f>
        <v>380</v>
      </c>
      <c r="J4026" s="88">
        <f t="shared" si="62"/>
        <v>0</v>
      </c>
    </row>
    <row r="4027" spans="1:10" x14ac:dyDescent="0.2">
      <c r="A4027" s="94">
        <v>5808028</v>
      </c>
      <c r="B4027" s="93" t="s">
        <v>3819</v>
      </c>
      <c r="C4027" s="144">
        <v>0</v>
      </c>
      <c r="D4027" s="93" t="s">
        <v>79</v>
      </c>
      <c r="E4027" s="93" t="s">
        <v>2243</v>
      </c>
      <c r="F4027" s="93">
        <v>35.130000000000003</v>
      </c>
      <c r="G4027" s="93">
        <v>18</v>
      </c>
      <c r="H4027" s="93">
        <v>3187.47</v>
      </c>
      <c r="I4027" s="88">
        <f>VLOOKUP(D4027,'MHO-Analyse'!$C$2:$D$11,2,TRUE)</f>
        <v>380</v>
      </c>
      <c r="J4027" s="88">
        <f t="shared" si="62"/>
        <v>0</v>
      </c>
    </row>
    <row r="4028" spans="1:10" x14ac:dyDescent="0.2">
      <c r="A4028" s="94">
        <v>6002902</v>
      </c>
      <c r="B4028" s="93" t="s">
        <v>3820</v>
      </c>
      <c r="C4028" s="144">
        <v>0</v>
      </c>
      <c r="D4028" s="93" t="s">
        <v>20</v>
      </c>
      <c r="E4028" s="93" t="s">
        <v>2243</v>
      </c>
      <c r="F4028" s="93">
        <v>247.94</v>
      </c>
      <c r="G4028" s="93">
        <v>33</v>
      </c>
      <c r="H4028" s="93">
        <v>0</v>
      </c>
      <c r="I4028" s="88">
        <f>VLOOKUP(D4028,'MHO-Analyse'!$C$2:$D$11,2,TRUE)</f>
        <v>190</v>
      </c>
      <c r="J4028" s="88">
        <f t="shared" si="62"/>
        <v>0</v>
      </c>
    </row>
    <row r="4029" spans="1:10" x14ac:dyDescent="0.2">
      <c r="A4029" s="94">
        <v>6035424</v>
      </c>
      <c r="B4029" s="93" t="s">
        <v>3821</v>
      </c>
      <c r="C4029" s="144">
        <v>0</v>
      </c>
      <c r="D4029" s="93" t="s">
        <v>20</v>
      </c>
      <c r="E4029" s="93" t="s">
        <v>65</v>
      </c>
      <c r="F4029" s="93">
        <v>107.8</v>
      </c>
      <c r="G4029" s="93">
        <v>24.7</v>
      </c>
      <c r="H4029" s="93">
        <v>3902.29</v>
      </c>
      <c r="I4029" s="88">
        <f>VLOOKUP(D4029,'MHO-Analyse'!$C$2:$D$11,2,TRUE)</f>
        <v>190</v>
      </c>
      <c r="J4029" s="88">
        <f t="shared" si="62"/>
        <v>0</v>
      </c>
    </row>
    <row r="4030" spans="1:10" x14ac:dyDescent="0.2">
      <c r="A4030" s="94">
        <v>6035427</v>
      </c>
      <c r="B4030" s="93" t="s">
        <v>3822</v>
      </c>
      <c r="C4030" s="144">
        <v>0</v>
      </c>
      <c r="D4030" s="93" t="s">
        <v>82</v>
      </c>
      <c r="E4030" s="93" t="s">
        <v>65</v>
      </c>
      <c r="F4030" s="93">
        <v>22.01</v>
      </c>
      <c r="G4030" s="93">
        <v>3.48</v>
      </c>
      <c r="H4030" s="93">
        <v>1030.52</v>
      </c>
      <c r="I4030" s="88">
        <f>VLOOKUP(D4030,'MHO-Analyse'!$C$2:$D$11,2,TRUE)</f>
        <v>228</v>
      </c>
      <c r="J4030" s="88">
        <f t="shared" si="62"/>
        <v>0</v>
      </c>
    </row>
    <row r="4031" spans="1:10" x14ac:dyDescent="0.2">
      <c r="A4031" s="94">
        <v>6132305</v>
      </c>
      <c r="B4031" s="93" t="s">
        <v>3823</v>
      </c>
      <c r="C4031" s="144">
        <v>0</v>
      </c>
      <c r="D4031" s="93" t="s">
        <v>82</v>
      </c>
      <c r="E4031" s="93" t="s">
        <v>65</v>
      </c>
      <c r="F4031" s="93">
        <v>81.7</v>
      </c>
      <c r="G4031" s="93">
        <v>25.2</v>
      </c>
      <c r="H4031" s="93">
        <v>2631.44</v>
      </c>
      <c r="I4031" s="88">
        <f>VLOOKUP(D4031,'MHO-Analyse'!$C$2:$D$11,2,TRUE)</f>
        <v>228</v>
      </c>
      <c r="J4031" s="88">
        <f t="shared" si="62"/>
        <v>0</v>
      </c>
    </row>
    <row r="4032" spans="1:10" x14ac:dyDescent="0.2">
      <c r="A4032" s="94">
        <v>6135373</v>
      </c>
      <c r="B4032" s="93" t="s">
        <v>3824</v>
      </c>
      <c r="C4032" s="144">
        <v>0</v>
      </c>
      <c r="D4032" s="93" t="s">
        <v>82</v>
      </c>
      <c r="E4032" s="93" t="s">
        <v>2243</v>
      </c>
      <c r="F4032" s="93">
        <v>144.84</v>
      </c>
      <c r="G4032" s="93">
        <v>35.200000000000003</v>
      </c>
      <c r="H4032" s="93">
        <v>0</v>
      </c>
      <c r="I4032" s="88">
        <f>VLOOKUP(D4032,'MHO-Analyse'!$C$2:$D$11,2,TRUE)</f>
        <v>228</v>
      </c>
      <c r="J4032" s="88">
        <f t="shared" si="62"/>
        <v>0</v>
      </c>
    </row>
    <row r="4033" spans="1:10" x14ac:dyDescent="0.2">
      <c r="A4033" s="94">
        <v>6290267</v>
      </c>
      <c r="B4033" s="93" t="s">
        <v>3825</v>
      </c>
      <c r="C4033" s="144">
        <v>0</v>
      </c>
      <c r="D4033" s="93" t="s">
        <v>82</v>
      </c>
      <c r="E4033" s="93" t="s">
        <v>65</v>
      </c>
      <c r="F4033" s="93">
        <v>24.09</v>
      </c>
      <c r="G4033" s="93">
        <v>8</v>
      </c>
      <c r="H4033" s="93">
        <v>3143.2</v>
      </c>
      <c r="I4033" s="88">
        <f>VLOOKUP(D4033,'MHO-Analyse'!$C$2:$D$11,2,TRUE)</f>
        <v>228</v>
      </c>
      <c r="J4033" s="88">
        <f t="shared" si="62"/>
        <v>0</v>
      </c>
    </row>
    <row r="4034" spans="1:10" x14ac:dyDescent="0.2">
      <c r="A4034" s="94">
        <v>6290359</v>
      </c>
      <c r="B4034" s="93" t="s">
        <v>3826</v>
      </c>
      <c r="C4034" s="144">
        <v>0</v>
      </c>
      <c r="D4034" s="93" t="s">
        <v>20</v>
      </c>
      <c r="E4034" s="93" t="s">
        <v>65</v>
      </c>
      <c r="F4034" s="93">
        <v>100.37</v>
      </c>
      <c r="G4034" s="93">
        <v>29.3</v>
      </c>
      <c r="H4034" s="93">
        <v>2514.14</v>
      </c>
      <c r="I4034" s="88">
        <f>VLOOKUP(D4034,'MHO-Analyse'!$C$2:$D$11,2,TRUE)</f>
        <v>190</v>
      </c>
      <c r="J4034" s="88">
        <f t="shared" ref="J4034:J4097" si="63">(C4034*I4034)/3600</f>
        <v>0</v>
      </c>
    </row>
    <row r="4035" spans="1:10" x14ac:dyDescent="0.2">
      <c r="A4035" s="94">
        <v>6290363</v>
      </c>
      <c r="B4035" s="93" t="s">
        <v>3827</v>
      </c>
      <c r="C4035" s="144">
        <v>0</v>
      </c>
      <c r="D4035" s="93" t="s">
        <v>82</v>
      </c>
      <c r="E4035" s="93" t="s">
        <v>65</v>
      </c>
      <c r="F4035" s="93">
        <v>44.2</v>
      </c>
      <c r="G4035" s="93">
        <v>13.6</v>
      </c>
      <c r="H4035" s="93">
        <v>1046.3399999999999</v>
      </c>
      <c r="I4035" s="88">
        <f>VLOOKUP(D4035,'MHO-Analyse'!$C$2:$D$11,2,TRUE)</f>
        <v>228</v>
      </c>
      <c r="J4035" s="88">
        <f t="shared" si="63"/>
        <v>0</v>
      </c>
    </row>
    <row r="4036" spans="1:10" x14ac:dyDescent="0.2">
      <c r="A4036" s="94">
        <v>6290368</v>
      </c>
      <c r="B4036" s="93" t="s">
        <v>3828</v>
      </c>
      <c r="C4036" s="144">
        <v>0</v>
      </c>
      <c r="D4036" s="93" t="s">
        <v>82</v>
      </c>
      <c r="E4036" s="93" t="s">
        <v>65</v>
      </c>
      <c r="F4036" s="93">
        <v>75.28</v>
      </c>
      <c r="G4036" s="93">
        <v>20.9</v>
      </c>
      <c r="H4036" s="93">
        <v>1465.71</v>
      </c>
      <c r="I4036" s="88">
        <f>VLOOKUP(D4036,'MHO-Analyse'!$C$2:$D$11,2,TRUE)</f>
        <v>228</v>
      </c>
      <c r="J4036" s="88">
        <f t="shared" si="63"/>
        <v>0</v>
      </c>
    </row>
    <row r="4037" spans="1:10" x14ac:dyDescent="0.2">
      <c r="A4037" s="94">
        <v>6290541</v>
      </c>
      <c r="B4037" s="93" t="s">
        <v>3829</v>
      </c>
      <c r="C4037" s="144">
        <v>0</v>
      </c>
      <c r="D4037" s="93" t="s">
        <v>82</v>
      </c>
      <c r="E4037" s="93" t="s">
        <v>65</v>
      </c>
      <c r="F4037" s="93">
        <v>55.19</v>
      </c>
      <c r="G4037" s="93">
        <v>11</v>
      </c>
      <c r="H4037" s="93">
        <v>3772.26</v>
      </c>
      <c r="I4037" s="88">
        <f>VLOOKUP(D4037,'MHO-Analyse'!$C$2:$D$11,2,TRUE)</f>
        <v>228</v>
      </c>
      <c r="J4037" s="88">
        <f t="shared" si="63"/>
        <v>0</v>
      </c>
    </row>
    <row r="4038" spans="1:10" x14ac:dyDescent="0.2">
      <c r="A4038" s="94">
        <v>6290577</v>
      </c>
      <c r="B4038" s="93" t="s">
        <v>3830</v>
      </c>
      <c r="C4038" s="144">
        <v>0</v>
      </c>
      <c r="D4038" s="93" t="s">
        <v>82</v>
      </c>
      <c r="E4038" s="93" t="s">
        <v>65</v>
      </c>
      <c r="F4038" s="93">
        <v>17.350000000000001</v>
      </c>
      <c r="G4038" s="93">
        <v>6.8</v>
      </c>
      <c r="H4038" s="93">
        <v>838.75</v>
      </c>
      <c r="I4038" s="88">
        <f>VLOOKUP(D4038,'MHO-Analyse'!$C$2:$D$11,2,TRUE)</f>
        <v>228</v>
      </c>
      <c r="J4038" s="88">
        <f t="shared" si="63"/>
        <v>0</v>
      </c>
    </row>
    <row r="4039" spans="1:10" x14ac:dyDescent="0.2">
      <c r="A4039" s="94">
        <v>6290578</v>
      </c>
      <c r="B4039" s="93" t="s">
        <v>3831</v>
      </c>
      <c r="C4039" s="144">
        <v>0</v>
      </c>
      <c r="D4039" s="93" t="s">
        <v>82</v>
      </c>
      <c r="E4039" s="93" t="s">
        <v>65</v>
      </c>
      <c r="F4039" s="93">
        <v>23.05</v>
      </c>
      <c r="G4039" s="93">
        <v>8.9</v>
      </c>
      <c r="H4039" s="93">
        <v>838.75</v>
      </c>
      <c r="I4039" s="88">
        <f>VLOOKUP(D4039,'MHO-Analyse'!$C$2:$D$11,2,TRUE)</f>
        <v>228</v>
      </c>
      <c r="J4039" s="88">
        <f t="shared" si="63"/>
        <v>0</v>
      </c>
    </row>
    <row r="4040" spans="1:10" x14ac:dyDescent="0.2">
      <c r="A4040" s="94">
        <v>6292459</v>
      </c>
      <c r="B4040" s="93" t="s">
        <v>3832</v>
      </c>
      <c r="C4040" s="144">
        <v>0</v>
      </c>
      <c r="D4040" s="93" t="s">
        <v>82</v>
      </c>
      <c r="E4040" s="93" t="s">
        <v>65</v>
      </c>
      <c r="F4040" s="93">
        <v>42.81</v>
      </c>
      <c r="G4040" s="93">
        <v>18.600000000000001</v>
      </c>
      <c r="H4040" s="93">
        <v>1467.8</v>
      </c>
      <c r="I4040" s="88">
        <f>VLOOKUP(D4040,'MHO-Analyse'!$C$2:$D$11,2,TRUE)</f>
        <v>228</v>
      </c>
      <c r="J4040" s="88">
        <f t="shared" si="63"/>
        <v>0</v>
      </c>
    </row>
    <row r="4041" spans="1:10" x14ac:dyDescent="0.2">
      <c r="A4041" s="94">
        <v>6292465</v>
      </c>
      <c r="B4041" s="93" t="s">
        <v>3833</v>
      </c>
      <c r="C4041" s="144">
        <v>0</v>
      </c>
      <c r="D4041" s="93" t="s">
        <v>82</v>
      </c>
      <c r="E4041" s="93" t="s">
        <v>65</v>
      </c>
      <c r="F4041" s="93">
        <v>166.95</v>
      </c>
      <c r="G4041" s="93">
        <v>13</v>
      </c>
      <c r="H4041" s="93">
        <v>3352.89</v>
      </c>
      <c r="I4041" s="88">
        <f>VLOOKUP(D4041,'MHO-Analyse'!$C$2:$D$11,2,TRUE)</f>
        <v>228</v>
      </c>
      <c r="J4041" s="88">
        <f t="shared" si="63"/>
        <v>0</v>
      </c>
    </row>
    <row r="4042" spans="1:10" x14ac:dyDescent="0.2">
      <c r="A4042" s="94">
        <v>6292489</v>
      </c>
      <c r="B4042" s="93" t="s">
        <v>3834</v>
      </c>
      <c r="C4042" s="144">
        <v>0</v>
      </c>
      <c r="D4042" s="93" t="s">
        <v>82</v>
      </c>
      <c r="E4042" s="93" t="s">
        <v>65</v>
      </c>
      <c r="F4042" s="93">
        <v>135.44999999999999</v>
      </c>
      <c r="G4042" s="93">
        <v>11</v>
      </c>
      <c r="H4042" s="93">
        <v>2933.51</v>
      </c>
      <c r="I4042" s="88">
        <f>VLOOKUP(D4042,'MHO-Analyse'!$C$2:$D$11,2,TRUE)</f>
        <v>228</v>
      </c>
      <c r="J4042" s="88">
        <f t="shared" si="63"/>
        <v>0</v>
      </c>
    </row>
    <row r="4043" spans="1:10" x14ac:dyDescent="0.2">
      <c r="A4043" s="94">
        <v>6320322</v>
      </c>
      <c r="B4043" s="93" t="s">
        <v>3835</v>
      </c>
      <c r="C4043" s="144">
        <v>0</v>
      </c>
      <c r="D4043" s="93" t="s">
        <v>20</v>
      </c>
      <c r="E4043" s="93" t="s">
        <v>2243</v>
      </c>
      <c r="F4043" s="93">
        <v>97.76</v>
      </c>
      <c r="G4043" s="93">
        <v>7</v>
      </c>
      <c r="H4043" s="93">
        <v>5419.06</v>
      </c>
      <c r="I4043" s="88">
        <f>VLOOKUP(D4043,'MHO-Analyse'!$C$2:$D$11,2,TRUE)</f>
        <v>190</v>
      </c>
      <c r="J4043" s="88">
        <f t="shared" si="63"/>
        <v>0</v>
      </c>
    </row>
    <row r="4044" spans="1:10" x14ac:dyDescent="0.2">
      <c r="A4044" s="94">
        <v>6320324</v>
      </c>
      <c r="B4044" s="93" t="s">
        <v>3836</v>
      </c>
      <c r="C4044" s="144">
        <v>0</v>
      </c>
      <c r="D4044" s="93" t="s">
        <v>20</v>
      </c>
      <c r="E4044" s="93" t="s">
        <v>2243</v>
      </c>
      <c r="F4044" s="93">
        <v>124.75</v>
      </c>
      <c r="G4044" s="93">
        <v>8.25</v>
      </c>
      <c r="H4044" s="93">
        <v>6491.6</v>
      </c>
      <c r="I4044" s="88">
        <f>VLOOKUP(D4044,'MHO-Analyse'!$C$2:$D$11,2,TRUE)</f>
        <v>190</v>
      </c>
      <c r="J4044" s="88">
        <f t="shared" si="63"/>
        <v>0</v>
      </c>
    </row>
    <row r="4045" spans="1:10" x14ac:dyDescent="0.2">
      <c r="A4045" s="94">
        <v>6320325</v>
      </c>
      <c r="B4045" s="93" t="s">
        <v>3837</v>
      </c>
      <c r="C4045" s="144">
        <v>0</v>
      </c>
      <c r="D4045" s="93" t="s">
        <v>20</v>
      </c>
      <c r="E4045" s="93" t="s">
        <v>2243</v>
      </c>
      <c r="F4045" s="93">
        <v>124.75</v>
      </c>
      <c r="G4045" s="93">
        <v>8.4</v>
      </c>
      <c r="H4045" s="93">
        <v>6491.6</v>
      </c>
      <c r="I4045" s="88">
        <f>VLOOKUP(D4045,'MHO-Analyse'!$C$2:$D$11,2,TRUE)</f>
        <v>190</v>
      </c>
      <c r="J4045" s="88">
        <f t="shared" si="63"/>
        <v>0</v>
      </c>
    </row>
    <row r="4046" spans="1:10" x14ac:dyDescent="0.2">
      <c r="A4046" s="94">
        <v>7004502</v>
      </c>
      <c r="B4046" s="93" t="s">
        <v>3838</v>
      </c>
      <c r="C4046" s="144">
        <v>0</v>
      </c>
      <c r="D4046" s="93" t="s">
        <v>82</v>
      </c>
      <c r="E4046" s="93" t="s">
        <v>65</v>
      </c>
      <c r="F4046" s="93">
        <v>183.5</v>
      </c>
      <c r="G4046" s="93">
        <v>23.9</v>
      </c>
      <c r="H4046" s="93">
        <v>1673.21</v>
      </c>
      <c r="I4046" s="88">
        <f>VLOOKUP(D4046,'MHO-Analyse'!$C$2:$D$11,2,TRUE)</f>
        <v>228</v>
      </c>
      <c r="J4046" s="88">
        <f t="shared" si="63"/>
        <v>0</v>
      </c>
    </row>
    <row r="4047" spans="1:10" x14ac:dyDescent="0.2">
      <c r="A4047" s="94">
        <v>7013002</v>
      </c>
      <c r="B4047" s="93" t="s">
        <v>3839</v>
      </c>
      <c r="C4047" s="144">
        <v>0</v>
      </c>
      <c r="D4047" s="93" t="s">
        <v>82</v>
      </c>
      <c r="E4047" s="93" t="s">
        <v>65</v>
      </c>
      <c r="F4047" s="93">
        <v>254.59</v>
      </c>
      <c r="G4047" s="93">
        <v>33.5</v>
      </c>
      <c r="H4047" s="93">
        <v>4000</v>
      </c>
      <c r="I4047" s="88">
        <f>VLOOKUP(D4047,'MHO-Analyse'!$C$2:$D$11,2,TRUE)</f>
        <v>228</v>
      </c>
      <c r="J4047" s="88">
        <f t="shared" si="63"/>
        <v>0</v>
      </c>
    </row>
    <row r="4048" spans="1:10" x14ac:dyDescent="0.2">
      <c r="A4048" s="94">
        <v>7019135</v>
      </c>
      <c r="B4048" s="93" t="s">
        <v>3840</v>
      </c>
      <c r="C4048" s="144">
        <v>0</v>
      </c>
      <c r="D4048" s="93" t="s">
        <v>82</v>
      </c>
      <c r="E4048" s="93" t="s">
        <v>2243</v>
      </c>
      <c r="F4048" s="93">
        <v>122.74</v>
      </c>
      <c r="G4048" s="93">
        <v>33</v>
      </c>
      <c r="H4048" s="93">
        <v>0</v>
      </c>
      <c r="I4048" s="88">
        <f>VLOOKUP(D4048,'MHO-Analyse'!$C$2:$D$11,2,TRUE)</f>
        <v>228</v>
      </c>
      <c r="J4048" s="88">
        <f t="shared" si="63"/>
        <v>0</v>
      </c>
    </row>
    <row r="4049" spans="1:10" x14ac:dyDescent="0.2">
      <c r="A4049" s="94">
        <v>8411527</v>
      </c>
      <c r="B4049" s="93" t="s">
        <v>3841</v>
      </c>
      <c r="C4049" s="144">
        <v>0</v>
      </c>
      <c r="D4049" s="93" t="s">
        <v>79</v>
      </c>
      <c r="E4049" s="93" t="s">
        <v>65</v>
      </c>
      <c r="F4049" s="93">
        <v>4.71</v>
      </c>
      <c r="G4049" s="93">
        <v>7.3</v>
      </c>
      <c r="H4049" s="93">
        <v>3733.03</v>
      </c>
      <c r="I4049" s="88">
        <f>VLOOKUP(D4049,'MHO-Analyse'!$C$2:$D$11,2,TRUE)</f>
        <v>380</v>
      </c>
      <c r="J4049" s="88">
        <f t="shared" si="63"/>
        <v>0</v>
      </c>
    </row>
    <row r="4050" spans="1:10" x14ac:dyDescent="0.2">
      <c r="A4050" s="94">
        <v>8411564</v>
      </c>
      <c r="B4050" s="93" t="s">
        <v>3842</v>
      </c>
      <c r="C4050" s="144">
        <v>0</v>
      </c>
      <c r="D4050" s="93" t="s">
        <v>16</v>
      </c>
      <c r="E4050" s="93" t="s">
        <v>59</v>
      </c>
      <c r="F4050" s="93">
        <v>39.82</v>
      </c>
      <c r="G4050" s="93">
        <v>51.2</v>
      </c>
      <c r="H4050" s="93">
        <v>14928.69</v>
      </c>
      <c r="I4050" s="88">
        <f>VLOOKUP(D4050,'MHO-Analyse'!$C$2:$D$11,2,TRUE)</f>
        <v>304</v>
      </c>
      <c r="J4050" s="88">
        <f t="shared" si="63"/>
        <v>0</v>
      </c>
    </row>
    <row r="4051" spans="1:10" x14ac:dyDescent="0.2">
      <c r="A4051" s="94">
        <v>8541344</v>
      </c>
      <c r="B4051" s="93" t="s">
        <v>3843</v>
      </c>
      <c r="C4051" s="144">
        <v>0</v>
      </c>
      <c r="D4051" s="93" t="s">
        <v>79</v>
      </c>
      <c r="E4051" s="93" t="s">
        <v>65</v>
      </c>
      <c r="F4051" s="93">
        <v>3</v>
      </c>
      <c r="G4051" s="93">
        <v>5.5</v>
      </c>
      <c r="H4051" s="93">
        <v>956.33</v>
      </c>
      <c r="I4051" s="88">
        <f>VLOOKUP(D4051,'MHO-Analyse'!$C$2:$D$11,2,TRUE)</f>
        <v>380</v>
      </c>
      <c r="J4051" s="88">
        <f t="shared" si="63"/>
        <v>0</v>
      </c>
    </row>
    <row r="4052" spans="1:10" x14ac:dyDescent="0.2">
      <c r="A4052" s="94">
        <v>8541352</v>
      </c>
      <c r="B4052" s="93" t="s">
        <v>3844</v>
      </c>
      <c r="C4052" s="144">
        <v>0</v>
      </c>
      <c r="D4052" s="93" t="s">
        <v>16</v>
      </c>
      <c r="E4052" s="93" t="s">
        <v>65</v>
      </c>
      <c r="F4052" s="93">
        <v>15.2</v>
      </c>
      <c r="G4052" s="93">
        <v>22</v>
      </c>
      <c r="H4052" s="93">
        <v>3419.55</v>
      </c>
      <c r="I4052" s="88">
        <f>VLOOKUP(D4052,'MHO-Analyse'!$C$2:$D$11,2,TRUE)</f>
        <v>304</v>
      </c>
      <c r="J4052" s="88">
        <f t="shared" si="63"/>
        <v>0</v>
      </c>
    </row>
    <row r="4053" spans="1:10" x14ac:dyDescent="0.2">
      <c r="A4053" s="94">
        <v>8604384</v>
      </c>
      <c r="B4053" s="93" t="s">
        <v>3845</v>
      </c>
      <c r="C4053" s="144">
        <v>0</v>
      </c>
      <c r="D4053" s="93" t="s">
        <v>16</v>
      </c>
      <c r="E4053" s="93" t="s">
        <v>65</v>
      </c>
      <c r="F4053" s="93">
        <v>0</v>
      </c>
      <c r="G4053" s="93">
        <v>0</v>
      </c>
      <c r="H4053" s="93">
        <v>330.06</v>
      </c>
      <c r="I4053" s="88">
        <f>VLOOKUP(D4053,'MHO-Analyse'!$C$2:$D$11,2,TRUE)</f>
        <v>304</v>
      </c>
      <c r="J4053" s="88">
        <f t="shared" si="63"/>
        <v>0</v>
      </c>
    </row>
    <row r="4054" spans="1:10" x14ac:dyDescent="0.2">
      <c r="A4054" s="94">
        <v>8604385</v>
      </c>
      <c r="B4054" s="93" t="s">
        <v>3846</v>
      </c>
      <c r="C4054" s="144">
        <v>0</v>
      </c>
      <c r="D4054" s="93" t="s">
        <v>16</v>
      </c>
      <c r="E4054" s="93" t="s">
        <v>65</v>
      </c>
      <c r="F4054" s="93">
        <v>0</v>
      </c>
      <c r="G4054" s="93">
        <v>0</v>
      </c>
      <c r="H4054" s="93">
        <v>348.35</v>
      </c>
      <c r="I4054" s="88">
        <f>VLOOKUP(D4054,'MHO-Analyse'!$C$2:$D$11,2,TRUE)</f>
        <v>304</v>
      </c>
      <c r="J4054" s="88">
        <f t="shared" si="63"/>
        <v>0</v>
      </c>
    </row>
    <row r="4055" spans="1:10" x14ac:dyDescent="0.2">
      <c r="A4055" s="94">
        <v>8604392</v>
      </c>
      <c r="B4055" s="93" t="s">
        <v>3847</v>
      </c>
      <c r="C4055" s="144">
        <v>0</v>
      </c>
      <c r="D4055" s="93" t="s">
        <v>16</v>
      </c>
      <c r="E4055" s="93" t="s">
        <v>65</v>
      </c>
      <c r="F4055" s="93">
        <v>0</v>
      </c>
      <c r="G4055" s="93">
        <v>0</v>
      </c>
      <c r="H4055" s="93">
        <v>586.96</v>
      </c>
      <c r="I4055" s="88">
        <f>VLOOKUP(D4055,'MHO-Analyse'!$C$2:$D$11,2,TRUE)</f>
        <v>304</v>
      </c>
      <c r="J4055" s="88">
        <f t="shared" si="63"/>
        <v>0</v>
      </c>
    </row>
    <row r="4056" spans="1:10" x14ac:dyDescent="0.2">
      <c r="A4056" s="94">
        <v>8604394</v>
      </c>
      <c r="B4056" s="93" t="s">
        <v>3848</v>
      </c>
      <c r="C4056" s="144">
        <v>0</v>
      </c>
      <c r="D4056" s="93" t="s">
        <v>16</v>
      </c>
      <c r="E4056" s="93" t="s">
        <v>65</v>
      </c>
      <c r="F4056" s="93">
        <v>0</v>
      </c>
      <c r="G4056" s="93">
        <v>0</v>
      </c>
      <c r="H4056" s="93">
        <v>945.29</v>
      </c>
      <c r="I4056" s="88">
        <f>VLOOKUP(D4056,'MHO-Analyse'!$C$2:$D$11,2,TRUE)</f>
        <v>304</v>
      </c>
      <c r="J4056" s="88">
        <f t="shared" si="63"/>
        <v>0</v>
      </c>
    </row>
    <row r="4057" spans="1:10" x14ac:dyDescent="0.2">
      <c r="A4057" s="94">
        <v>8604813</v>
      </c>
      <c r="B4057" s="93" t="s">
        <v>3849</v>
      </c>
      <c r="C4057" s="144">
        <v>0</v>
      </c>
      <c r="D4057" s="93" t="s">
        <v>16</v>
      </c>
      <c r="E4057" s="93" t="s">
        <v>206</v>
      </c>
      <c r="F4057" s="93">
        <v>0</v>
      </c>
      <c r="G4057" s="93">
        <v>1.8</v>
      </c>
      <c r="H4057" s="93">
        <v>25.77</v>
      </c>
      <c r="I4057" s="88">
        <f>VLOOKUP(D4057,'MHO-Analyse'!$C$2:$D$11,2,TRUE)</f>
        <v>304</v>
      </c>
      <c r="J4057" s="88">
        <f t="shared" si="63"/>
        <v>0</v>
      </c>
    </row>
    <row r="4058" spans="1:10" x14ac:dyDescent="0.2">
      <c r="A4058" s="94">
        <v>8605667</v>
      </c>
      <c r="B4058" s="93" t="s">
        <v>3850</v>
      </c>
      <c r="C4058" s="144">
        <v>0</v>
      </c>
      <c r="D4058" s="93" t="s">
        <v>16</v>
      </c>
      <c r="E4058" s="93" t="s">
        <v>65</v>
      </c>
      <c r="F4058" s="93">
        <v>13.38</v>
      </c>
      <c r="G4058" s="93">
        <v>0</v>
      </c>
      <c r="H4058" s="93">
        <v>1193.04</v>
      </c>
      <c r="I4058" s="88">
        <f>VLOOKUP(D4058,'MHO-Analyse'!$C$2:$D$11,2,TRUE)</f>
        <v>304</v>
      </c>
      <c r="J4058" s="88">
        <f t="shared" si="63"/>
        <v>0</v>
      </c>
    </row>
    <row r="4059" spans="1:10" x14ac:dyDescent="0.2">
      <c r="A4059" s="94">
        <v>8605671</v>
      </c>
      <c r="B4059" s="93" t="s">
        <v>3851</v>
      </c>
      <c r="C4059" s="144">
        <v>0</v>
      </c>
      <c r="D4059" s="93" t="s">
        <v>16</v>
      </c>
      <c r="E4059" s="93" t="s">
        <v>65</v>
      </c>
      <c r="F4059" s="93">
        <v>26.13</v>
      </c>
      <c r="G4059" s="93">
        <v>0</v>
      </c>
      <c r="H4059" s="93">
        <v>1475.72</v>
      </c>
      <c r="I4059" s="88">
        <f>VLOOKUP(D4059,'MHO-Analyse'!$C$2:$D$11,2,TRUE)</f>
        <v>304</v>
      </c>
      <c r="J4059" s="88">
        <f t="shared" si="63"/>
        <v>0</v>
      </c>
    </row>
    <row r="4060" spans="1:10" x14ac:dyDescent="0.2">
      <c r="A4060" s="94">
        <v>8749501</v>
      </c>
      <c r="B4060" s="93" t="s">
        <v>3852</v>
      </c>
      <c r="C4060" s="144">
        <v>0</v>
      </c>
      <c r="D4060" s="93" t="s">
        <v>79</v>
      </c>
      <c r="E4060" s="93" t="s">
        <v>65</v>
      </c>
      <c r="F4060" s="93">
        <v>0.56999999999999995</v>
      </c>
      <c r="G4060" s="93">
        <v>1.45</v>
      </c>
      <c r="H4060" s="93">
        <v>123.76</v>
      </c>
      <c r="I4060" s="88">
        <f>VLOOKUP(D4060,'MHO-Analyse'!$C$2:$D$11,2,TRUE)</f>
        <v>380</v>
      </c>
      <c r="J4060" s="88">
        <f t="shared" si="63"/>
        <v>0</v>
      </c>
    </row>
    <row r="4061" spans="1:10" x14ac:dyDescent="0.2">
      <c r="A4061" s="94">
        <v>8754111</v>
      </c>
      <c r="B4061" s="93" t="s">
        <v>3853</v>
      </c>
      <c r="C4061" s="144">
        <v>0</v>
      </c>
      <c r="D4061" s="93" t="s">
        <v>16</v>
      </c>
      <c r="E4061" s="93" t="s">
        <v>65</v>
      </c>
      <c r="F4061" s="93">
        <v>21.92</v>
      </c>
      <c r="G4061" s="93">
        <v>5.74</v>
      </c>
      <c r="H4061" s="93">
        <v>1197.82</v>
      </c>
      <c r="I4061" s="88">
        <f>VLOOKUP(D4061,'MHO-Analyse'!$C$2:$D$11,2,TRUE)</f>
        <v>304</v>
      </c>
      <c r="J4061" s="88">
        <f t="shared" si="63"/>
        <v>0</v>
      </c>
    </row>
    <row r="4062" spans="1:10" x14ac:dyDescent="0.2">
      <c r="A4062" s="94">
        <v>8755714</v>
      </c>
      <c r="B4062" s="93" t="s">
        <v>3854</v>
      </c>
      <c r="C4062" s="144">
        <v>0</v>
      </c>
      <c r="D4062" s="93" t="s">
        <v>12</v>
      </c>
      <c r="E4062" s="93" t="s">
        <v>65</v>
      </c>
      <c r="F4062" s="93">
        <v>2.81</v>
      </c>
      <c r="G4062" s="93">
        <v>4.53</v>
      </c>
      <c r="H4062" s="93">
        <v>0</v>
      </c>
      <c r="I4062" s="88">
        <f>VLOOKUP(D4062,'MHO-Analyse'!$C$2:$D$11,2,TRUE)</f>
        <v>254.6</v>
      </c>
      <c r="J4062" s="88">
        <f t="shared" si="63"/>
        <v>0</v>
      </c>
    </row>
    <row r="4063" spans="1:10" x14ac:dyDescent="0.2">
      <c r="A4063" s="94">
        <v>8755715</v>
      </c>
      <c r="B4063" s="93" t="s">
        <v>3855</v>
      </c>
      <c r="C4063" s="144">
        <v>0</v>
      </c>
      <c r="D4063" s="93" t="s">
        <v>12</v>
      </c>
      <c r="E4063" s="93" t="s">
        <v>65</v>
      </c>
      <c r="F4063" s="93">
        <v>4.6900000000000004</v>
      </c>
      <c r="G4063" s="93">
        <v>6.83</v>
      </c>
      <c r="H4063" s="93">
        <v>0</v>
      </c>
      <c r="I4063" s="88">
        <f>VLOOKUP(D4063,'MHO-Analyse'!$C$2:$D$11,2,TRUE)</f>
        <v>254.6</v>
      </c>
      <c r="J4063" s="88">
        <f t="shared" si="63"/>
        <v>0</v>
      </c>
    </row>
    <row r="4064" spans="1:10" x14ac:dyDescent="0.2">
      <c r="A4064" s="94">
        <v>8755724</v>
      </c>
      <c r="B4064" s="93" t="s">
        <v>3856</v>
      </c>
      <c r="C4064" s="144">
        <v>0</v>
      </c>
      <c r="D4064" s="93" t="s">
        <v>12</v>
      </c>
      <c r="E4064" s="93" t="s">
        <v>65</v>
      </c>
      <c r="F4064" s="93">
        <v>2.81</v>
      </c>
      <c r="G4064" s="93">
        <v>4.53</v>
      </c>
      <c r="H4064" s="93">
        <v>0</v>
      </c>
      <c r="I4064" s="88">
        <f>VLOOKUP(D4064,'MHO-Analyse'!$C$2:$D$11,2,TRUE)</f>
        <v>254.6</v>
      </c>
      <c r="J4064" s="88">
        <f t="shared" si="63"/>
        <v>0</v>
      </c>
    </row>
    <row r="4065" spans="1:10" x14ac:dyDescent="0.2">
      <c r="A4065" s="94">
        <v>9005536</v>
      </c>
      <c r="B4065" s="93" t="s">
        <v>3857</v>
      </c>
      <c r="C4065" s="144">
        <v>0</v>
      </c>
      <c r="D4065" s="93" t="s">
        <v>20</v>
      </c>
      <c r="E4065" s="93"/>
      <c r="F4065" s="93">
        <v>6.31</v>
      </c>
      <c r="G4065" s="93">
        <v>1.27</v>
      </c>
      <c r="H4065" s="93">
        <v>0</v>
      </c>
      <c r="I4065" s="88">
        <f>VLOOKUP(D4065,'MHO-Analyse'!$C$2:$D$11,2,TRUE)</f>
        <v>190</v>
      </c>
      <c r="J4065" s="88">
        <f t="shared" si="63"/>
        <v>0</v>
      </c>
    </row>
    <row r="4066" spans="1:10" x14ac:dyDescent="0.2">
      <c r="A4066" s="94">
        <v>9020409</v>
      </c>
      <c r="B4066" s="93" t="s">
        <v>3858</v>
      </c>
      <c r="C4066" s="144">
        <v>0</v>
      </c>
      <c r="D4066" s="93" t="s">
        <v>20</v>
      </c>
      <c r="E4066" s="93" t="s">
        <v>206</v>
      </c>
      <c r="F4066" s="93">
        <v>69.599999999999994</v>
      </c>
      <c r="G4066" s="93">
        <v>34</v>
      </c>
      <c r="H4066" s="93">
        <v>14054.38</v>
      </c>
      <c r="I4066" s="88">
        <f>VLOOKUP(D4066,'MHO-Analyse'!$C$2:$D$11,2,TRUE)</f>
        <v>190</v>
      </c>
      <c r="J4066" s="88">
        <f t="shared" si="63"/>
        <v>0</v>
      </c>
    </row>
    <row r="4067" spans="1:10" x14ac:dyDescent="0.2">
      <c r="A4067" s="94">
        <v>9041039</v>
      </c>
      <c r="B4067" s="93" t="s">
        <v>3859</v>
      </c>
      <c r="C4067" s="144">
        <v>0</v>
      </c>
      <c r="D4067" s="93" t="s">
        <v>20</v>
      </c>
      <c r="E4067" s="93" t="s">
        <v>65</v>
      </c>
      <c r="F4067" s="93">
        <v>159.61000000000001</v>
      </c>
      <c r="G4067" s="93">
        <v>31.9</v>
      </c>
      <c r="H4067" s="93">
        <v>2146.59</v>
      </c>
      <c r="I4067" s="88">
        <f>VLOOKUP(D4067,'MHO-Analyse'!$C$2:$D$11,2,TRUE)</f>
        <v>190</v>
      </c>
      <c r="J4067" s="88">
        <f t="shared" si="63"/>
        <v>0</v>
      </c>
    </row>
    <row r="4068" spans="1:10" x14ac:dyDescent="0.2">
      <c r="A4068" s="94">
        <v>9253198</v>
      </c>
      <c r="B4068" s="93" t="s">
        <v>3860</v>
      </c>
      <c r="C4068" s="144">
        <v>0</v>
      </c>
      <c r="D4068" s="93" t="s">
        <v>12</v>
      </c>
      <c r="E4068" s="93" t="s">
        <v>65</v>
      </c>
      <c r="F4068" s="93">
        <v>31.8</v>
      </c>
      <c r="G4068" s="93">
        <v>29.6</v>
      </c>
      <c r="H4068" s="93">
        <v>4574.67</v>
      </c>
      <c r="I4068" s="88">
        <f>VLOOKUP(D4068,'MHO-Analyse'!$C$2:$D$11,2,TRUE)</f>
        <v>254.6</v>
      </c>
      <c r="J4068" s="88">
        <f t="shared" si="63"/>
        <v>0</v>
      </c>
    </row>
    <row r="4069" spans="1:10" x14ac:dyDescent="0.2">
      <c r="A4069" s="94">
        <v>9254822</v>
      </c>
      <c r="B4069" s="93" t="s">
        <v>3861</v>
      </c>
      <c r="C4069" s="144">
        <v>0</v>
      </c>
      <c r="D4069" s="93" t="s">
        <v>12</v>
      </c>
      <c r="E4069" s="93" t="s">
        <v>65</v>
      </c>
      <c r="F4069" s="93">
        <v>125</v>
      </c>
      <c r="G4069" s="93">
        <v>10</v>
      </c>
      <c r="H4069" s="93">
        <v>9908.48</v>
      </c>
      <c r="I4069" s="88">
        <f>VLOOKUP(D4069,'MHO-Analyse'!$C$2:$D$11,2,TRUE)</f>
        <v>254.6</v>
      </c>
      <c r="J4069" s="88">
        <f t="shared" si="63"/>
        <v>0</v>
      </c>
    </row>
    <row r="4070" spans="1:10" x14ac:dyDescent="0.2">
      <c r="A4070" s="94">
        <v>9254921</v>
      </c>
      <c r="B4070" s="93" t="s">
        <v>3862</v>
      </c>
      <c r="C4070" s="144">
        <v>0</v>
      </c>
      <c r="D4070" s="93" t="s">
        <v>12</v>
      </c>
      <c r="E4070" s="93" t="s">
        <v>65</v>
      </c>
      <c r="F4070" s="93">
        <v>2.2799999999999998</v>
      </c>
      <c r="G4070" s="93">
        <v>2.7</v>
      </c>
      <c r="H4070" s="93">
        <v>236.71</v>
      </c>
      <c r="I4070" s="88">
        <f>VLOOKUP(D4070,'MHO-Analyse'!$C$2:$D$11,2,TRUE)</f>
        <v>254.6</v>
      </c>
      <c r="J4070" s="88">
        <f t="shared" si="63"/>
        <v>0</v>
      </c>
    </row>
    <row r="4071" spans="1:10" x14ac:dyDescent="0.2">
      <c r="A4071" s="94">
        <v>9254923</v>
      </c>
      <c r="B4071" s="93" t="s">
        <v>3863</v>
      </c>
      <c r="C4071" s="144">
        <v>0</v>
      </c>
      <c r="D4071" s="93" t="s">
        <v>12</v>
      </c>
      <c r="E4071" s="93" t="s">
        <v>65</v>
      </c>
      <c r="F4071" s="93">
        <v>3.08</v>
      </c>
      <c r="G4071" s="93">
        <v>3.2</v>
      </c>
      <c r="H4071" s="93">
        <v>279.62</v>
      </c>
      <c r="I4071" s="88">
        <f>VLOOKUP(D4071,'MHO-Analyse'!$C$2:$D$11,2,TRUE)</f>
        <v>254.6</v>
      </c>
      <c r="J4071" s="88">
        <f t="shared" si="63"/>
        <v>0</v>
      </c>
    </row>
    <row r="4072" spans="1:10" x14ac:dyDescent="0.2">
      <c r="A4072" s="94">
        <v>9254927</v>
      </c>
      <c r="B4072" s="93" t="s">
        <v>3864</v>
      </c>
      <c r="C4072" s="144">
        <v>0</v>
      </c>
      <c r="D4072" s="93" t="s">
        <v>12</v>
      </c>
      <c r="E4072" s="93" t="s">
        <v>65</v>
      </c>
      <c r="F4072" s="93">
        <v>0.3</v>
      </c>
      <c r="G4072" s="93">
        <v>0.6</v>
      </c>
      <c r="H4072" s="93">
        <v>54.46</v>
      </c>
      <c r="I4072" s="88">
        <f>VLOOKUP(D4072,'MHO-Analyse'!$C$2:$D$11,2,TRUE)</f>
        <v>254.6</v>
      </c>
      <c r="J4072" s="88">
        <f t="shared" si="63"/>
        <v>0</v>
      </c>
    </row>
    <row r="4073" spans="1:10" x14ac:dyDescent="0.2">
      <c r="A4073" s="94">
        <v>9254938</v>
      </c>
      <c r="B4073" s="93" t="s">
        <v>3865</v>
      </c>
      <c r="C4073" s="144">
        <v>0</v>
      </c>
      <c r="D4073" s="93" t="s">
        <v>12</v>
      </c>
      <c r="E4073" s="93" t="s">
        <v>65</v>
      </c>
      <c r="F4073" s="93">
        <v>2.2000000000000002</v>
      </c>
      <c r="G4073" s="93">
        <v>3.35</v>
      </c>
      <c r="H4073" s="93">
        <v>227.7</v>
      </c>
      <c r="I4073" s="88">
        <f>VLOOKUP(D4073,'MHO-Analyse'!$C$2:$D$11,2,TRUE)</f>
        <v>254.6</v>
      </c>
      <c r="J4073" s="88">
        <f t="shared" si="63"/>
        <v>0</v>
      </c>
    </row>
    <row r="4074" spans="1:10" x14ac:dyDescent="0.2">
      <c r="A4074" s="94">
        <v>9255112</v>
      </c>
      <c r="B4074" s="93" t="s">
        <v>3866</v>
      </c>
      <c r="C4074" s="144">
        <v>0</v>
      </c>
      <c r="D4074" s="93" t="s">
        <v>12</v>
      </c>
      <c r="E4074" s="93" t="s">
        <v>65</v>
      </c>
      <c r="F4074" s="93">
        <v>2.23</v>
      </c>
      <c r="G4074" s="93">
        <v>3.5</v>
      </c>
      <c r="H4074" s="93">
        <v>239.99</v>
      </c>
      <c r="I4074" s="88">
        <f>VLOOKUP(D4074,'MHO-Analyse'!$C$2:$D$11,2,TRUE)</f>
        <v>254.6</v>
      </c>
      <c r="J4074" s="88">
        <f t="shared" si="63"/>
        <v>0</v>
      </c>
    </row>
    <row r="4075" spans="1:10" x14ac:dyDescent="0.2">
      <c r="A4075" s="94">
        <v>9255128</v>
      </c>
      <c r="B4075" s="93" t="s">
        <v>3867</v>
      </c>
      <c r="C4075" s="144">
        <v>0</v>
      </c>
      <c r="D4075" s="93" t="s">
        <v>12</v>
      </c>
      <c r="E4075" s="93" t="s">
        <v>65</v>
      </c>
      <c r="F4075" s="93">
        <v>0.37</v>
      </c>
      <c r="G4075" s="93">
        <v>1.8</v>
      </c>
      <c r="H4075" s="93">
        <v>206.08</v>
      </c>
      <c r="I4075" s="88">
        <f>VLOOKUP(D4075,'MHO-Analyse'!$C$2:$D$11,2,TRUE)</f>
        <v>254.6</v>
      </c>
      <c r="J4075" s="88">
        <f t="shared" si="63"/>
        <v>0</v>
      </c>
    </row>
    <row r="4076" spans="1:10" x14ac:dyDescent="0.2">
      <c r="A4076" s="94">
        <v>9255143</v>
      </c>
      <c r="B4076" s="93" t="s">
        <v>3868</v>
      </c>
      <c r="C4076" s="144">
        <v>0</v>
      </c>
      <c r="D4076" s="93" t="s">
        <v>12</v>
      </c>
      <c r="E4076" s="93" t="s">
        <v>65</v>
      </c>
      <c r="F4076" s="93">
        <v>0.83</v>
      </c>
      <c r="G4076" s="93">
        <v>0.9</v>
      </c>
      <c r="H4076" s="93">
        <v>340.86</v>
      </c>
      <c r="I4076" s="88">
        <f>VLOOKUP(D4076,'MHO-Analyse'!$C$2:$D$11,2,TRUE)</f>
        <v>254.6</v>
      </c>
      <c r="J4076" s="88">
        <f t="shared" si="63"/>
        <v>0</v>
      </c>
    </row>
    <row r="4077" spans="1:10" x14ac:dyDescent="0.2">
      <c r="A4077" s="94">
        <v>9255145</v>
      </c>
      <c r="B4077" s="93" t="s">
        <v>3869</v>
      </c>
      <c r="C4077" s="144">
        <v>0</v>
      </c>
      <c r="D4077" s="93" t="s">
        <v>12</v>
      </c>
      <c r="E4077" s="93" t="s">
        <v>65</v>
      </c>
      <c r="F4077" s="93">
        <v>1.35</v>
      </c>
      <c r="G4077" s="93">
        <v>1.2</v>
      </c>
      <c r="H4077" s="93">
        <v>611.89</v>
      </c>
      <c r="I4077" s="88">
        <f>VLOOKUP(D4077,'MHO-Analyse'!$C$2:$D$11,2,TRUE)</f>
        <v>254.6</v>
      </c>
      <c r="J4077" s="88">
        <f t="shared" si="63"/>
        <v>0</v>
      </c>
    </row>
    <row r="4078" spans="1:10" x14ac:dyDescent="0.2">
      <c r="A4078" s="94">
        <v>9255164</v>
      </c>
      <c r="B4078" s="93" t="s">
        <v>3870</v>
      </c>
      <c r="C4078" s="144">
        <v>0</v>
      </c>
      <c r="D4078" s="93" t="s">
        <v>12</v>
      </c>
      <c r="E4078" s="93" t="s">
        <v>65</v>
      </c>
      <c r="F4078" s="93">
        <v>0.99</v>
      </c>
      <c r="G4078" s="93">
        <v>1.9</v>
      </c>
      <c r="H4078" s="93">
        <v>898.61</v>
      </c>
      <c r="I4078" s="88">
        <f>VLOOKUP(D4078,'MHO-Analyse'!$C$2:$D$11,2,TRUE)</f>
        <v>254.6</v>
      </c>
      <c r="J4078" s="88">
        <f t="shared" si="63"/>
        <v>0</v>
      </c>
    </row>
    <row r="4079" spans="1:10" x14ac:dyDescent="0.2">
      <c r="A4079" s="94">
        <v>9255166</v>
      </c>
      <c r="B4079" s="93" t="s">
        <v>3871</v>
      </c>
      <c r="C4079" s="144">
        <v>0</v>
      </c>
      <c r="D4079" s="93" t="s">
        <v>12</v>
      </c>
      <c r="E4079" s="93" t="s">
        <v>65</v>
      </c>
      <c r="F4079" s="93">
        <v>1.1599999999999999</v>
      </c>
      <c r="G4079" s="93">
        <v>2</v>
      </c>
      <c r="H4079" s="93">
        <v>898.61</v>
      </c>
      <c r="I4079" s="88">
        <f>VLOOKUP(D4079,'MHO-Analyse'!$C$2:$D$11,2,TRUE)</f>
        <v>254.6</v>
      </c>
      <c r="J4079" s="88">
        <f t="shared" si="63"/>
        <v>0</v>
      </c>
    </row>
    <row r="4080" spans="1:10" x14ac:dyDescent="0.2">
      <c r="A4080" s="94">
        <v>9255244</v>
      </c>
      <c r="B4080" s="93" t="s">
        <v>3872</v>
      </c>
      <c r="C4080" s="144">
        <v>0</v>
      </c>
      <c r="D4080" s="93" t="s">
        <v>16</v>
      </c>
      <c r="E4080" s="93" t="s">
        <v>65</v>
      </c>
      <c r="F4080" s="93">
        <v>0.13</v>
      </c>
      <c r="G4080" s="93">
        <v>0.63</v>
      </c>
      <c r="H4080" s="93">
        <v>320.94</v>
      </c>
      <c r="I4080" s="88">
        <f>VLOOKUP(D4080,'MHO-Analyse'!$C$2:$D$11,2,TRUE)</f>
        <v>304</v>
      </c>
      <c r="J4080" s="88">
        <f t="shared" si="63"/>
        <v>0</v>
      </c>
    </row>
    <row r="4081" spans="1:12" x14ac:dyDescent="0.2">
      <c r="A4081" s="94">
        <v>9255249</v>
      </c>
      <c r="B4081" s="93" t="s">
        <v>3873</v>
      </c>
      <c r="C4081" s="144">
        <v>0</v>
      </c>
      <c r="D4081" s="93" t="s">
        <v>16</v>
      </c>
      <c r="E4081" s="93" t="s">
        <v>65</v>
      </c>
      <c r="F4081" s="93">
        <v>0.17</v>
      </c>
      <c r="G4081" s="93">
        <v>0.84</v>
      </c>
      <c r="H4081" s="93">
        <v>331.32</v>
      </c>
      <c r="I4081" s="88">
        <f>VLOOKUP(D4081,'MHO-Analyse'!$C$2:$D$11,2,TRUE)</f>
        <v>304</v>
      </c>
      <c r="J4081" s="88">
        <f t="shared" si="63"/>
        <v>0</v>
      </c>
    </row>
    <row r="4082" spans="1:12" x14ac:dyDescent="0.2">
      <c r="A4082" s="94">
        <v>9255254</v>
      </c>
      <c r="B4082" s="93" t="s">
        <v>3874</v>
      </c>
      <c r="C4082" s="144">
        <v>0</v>
      </c>
      <c r="D4082" s="93" t="s">
        <v>16</v>
      </c>
      <c r="E4082" s="93" t="s">
        <v>65</v>
      </c>
      <c r="F4082" s="93">
        <v>0.33</v>
      </c>
      <c r="G4082" s="93">
        <v>1.44</v>
      </c>
      <c r="H4082" s="93">
        <v>492.06</v>
      </c>
      <c r="I4082" s="88">
        <f>VLOOKUP(D4082,'MHO-Analyse'!$C$2:$D$11,2,TRUE)</f>
        <v>304</v>
      </c>
      <c r="J4082" s="88">
        <f t="shared" si="63"/>
        <v>0</v>
      </c>
    </row>
    <row r="4083" spans="1:12" x14ac:dyDescent="0.2">
      <c r="A4083" s="94">
        <v>9255319</v>
      </c>
      <c r="B4083" s="93" t="s">
        <v>3875</v>
      </c>
      <c r="C4083" s="144">
        <v>0</v>
      </c>
      <c r="D4083" s="93" t="s">
        <v>12</v>
      </c>
      <c r="E4083" s="93" t="s">
        <v>65</v>
      </c>
      <c r="F4083" s="93">
        <v>0.24</v>
      </c>
      <c r="G4083" s="93">
        <v>0.68</v>
      </c>
      <c r="H4083" s="93">
        <v>0</v>
      </c>
      <c r="I4083" s="88">
        <f>VLOOKUP(D4083,'MHO-Analyse'!$C$2:$D$11,2,TRUE)</f>
        <v>254.6</v>
      </c>
      <c r="J4083" s="88">
        <f t="shared" si="63"/>
        <v>0</v>
      </c>
    </row>
    <row r="4084" spans="1:12" x14ac:dyDescent="0.2">
      <c r="A4084" s="94">
        <v>9255334</v>
      </c>
      <c r="B4084" s="93" t="s">
        <v>3876</v>
      </c>
      <c r="C4084" s="144">
        <v>0</v>
      </c>
      <c r="D4084" s="93" t="s">
        <v>12</v>
      </c>
      <c r="E4084" s="93"/>
      <c r="F4084" s="93">
        <v>0.11</v>
      </c>
      <c r="G4084" s="93">
        <v>0.28999999999999998</v>
      </c>
      <c r="H4084" s="93">
        <v>0</v>
      </c>
      <c r="I4084" s="88">
        <f>VLOOKUP(D4084,'MHO-Analyse'!$C$2:$D$11,2,TRUE)</f>
        <v>254.6</v>
      </c>
      <c r="J4084" s="88">
        <f t="shared" si="63"/>
        <v>0</v>
      </c>
    </row>
    <row r="4085" spans="1:12" x14ac:dyDescent="0.2">
      <c r="A4085" s="94">
        <v>9255341</v>
      </c>
      <c r="B4085" s="93" t="s">
        <v>3877</v>
      </c>
      <c r="C4085" s="144">
        <v>0</v>
      </c>
      <c r="D4085" s="93" t="s">
        <v>12</v>
      </c>
      <c r="E4085" s="93" t="s">
        <v>65</v>
      </c>
      <c r="F4085" s="93">
        <v>0.25</v>
      </c>
      <c r="G4085" s="93">
        <v>0.46</v>
      </c>
      <c r="H4085" s="93">
        <v>0</v>
      </c>
      <c r="I4085" s="88">
        <f>VLOOKUP(D4085,'MHO-Analyse'!$C$2:$D$11,2,TRUE)</f>
        <v>254.6</v>
      </c>
      <c r="J4085" s="88">
        <f t="shared" si="63"/>
        <v>0</v>
      </c>
    </row>
    <row r="4086" spans="1:12" x14ac:dyDescent="0.2">
      <c r="A4086" s="94">
        <v>9301467</v>
      </c>
      <c r="B4086" s="93" t="s">
        <v>3878</v>
      </c>
      <c r="C4086" s="144">
        <v>0</v>
      </c>
      <c r="D4086" s="93" t="s">
        <v>20</v>
      </c>
      <c r="E4086" s="93" t="s">
        <v>65</v>
      </c>
      <c r="F4086" s="93">
        <v>3.48</v>
      </c>
      <c r="G4086" s="93">
        <v>0.45</v>
      </c>
      <c r="H4086" s="93">
        <v>100.3</v>
      </c>
      <c r="I4086" s="88">
        <f>VLOOKUP(D4086,'MHO-Analyse'!$C$2:$D$11,2,TRUE)</f>
        <v>190</v>
      </c>
      <c r="J4086" s="88">
        <f t="shared" si="63"/>
        <v>0</v>
      </c>
    </row>
    <row r="4087" spans="1:12" x14ac:dyDescent="0.2">
      <c r="A4087" s="94">
        <v>9510921</v>
      </c>
      <c r="B4087" s="93" t="s">
        <v>3879</v>
      </c>
      <c r="C4087" s="144">
        <v>0</v>
      </c>
      <c r="D4087" s="93" t="s">
        <v>16</v>
      </c>
      <c r="E4087" s="93" t="s">
        <v>65</v>
      </c>
      <c r="F4087" s="93">
        <v>2.37</v>
      </c>
      <c r="G4087" s="93">
        <v>1.3</v>
      </c>
      <c r="H4087" s="93">
        <v>47.88</v>
      </c>
      <c r="I4087" s="88">
        <f>VLOOKUP(D4087,'MHO-Analyse'!$C$2:$D$11,2,TRUE)</f>
        <v>304</v>
      </c>
      <c r="J4087" s="88">
        <f t="shared" si="63"/>
        <v>0</v>
      </c>
    </row>
    <row r="4088" spans="1:12" x14ac:dyDescent="0.2">
      <c r="A4088" s="94">
        <v>9518011</v>
      </c>
      <c r="B4088" s="93" t="s">
        <v>3880</v>
      </c>
      <c r="C4088" s="144">
        <v>0</v>
      </c>
      <c r="D4088" s="93" t="s">
        <v>16</v>
      </c>
      <c r="E4088" s="93" t="s">
        <v>65</v>
      </c>
      <c r="F4088" s="93">
        <v>262.75</v>
      </c>
      <c r="G4088" s="93">
        <v>9.3000000000000007</v>
      </c>
      <c r="H4088" s="93">
        <v>0</v>
      </c>
      <c r="I4088" s="88">
        <f>VLOOKUP(D4088,'MHO-Analyse'!$C$2:$D$11,2,TRUE)</f>
        <v>304</v>
      </c>
      <c r="J4088" s="88">
        <f t="shared" si="63"/>
        <v>0</v>
      </c>
    </row>
    <row r="4089" spans="1:12" x14ac:dyDescent="0.2">
      <c r="A4089" s="94">
        <v>9821618</v>
      </c>
      <c r="B4089" s="93" t="s">
        <v>3881</v>
      </c>
      <c r="C4089" s="144">
        <v>0</v>
      </c>
      <c r="D4089" s="93" t="s">
        <v>16</v>
      </c>
      <c r="E4089" s="93" t="s">
        <v>65</v>
      </c>
      <c r="F4089" s="93">
        <v>42</v>
      </c>
      <c r="G4089" s="93">
        <v>9.4</v>
      </c>
      <c r="H4089" s="93">
        <v>0</v>
      </c>
      <c r="I4089" s="88">
        <f>VLOOKUP(D4089,'MHO-Analyse'!$C$2:$D$11,2,TRUE)</f>
        <v>304</v>
      </c>
      <c r="J4089" s="88">
        <f t="shared" si="63"/>
        <v>0</v>
      </c>
    </row>
    <row r="4090" spans="1:12" x14ac:dyDescent="0.2">
      <c r="A4090" s="94">
        <v>9836174</v>
      </c>
      <c r="B4090" s="93" t="s">
        <v>3882</v>
      </c>
      <c r="C4090" s="144">
        <v>0</v>
      </c>
      <c r="D4090" s="93" t="s">
        <v>16</v>
      </c>
      <c r="E4090" s="93" t="s">
        <v>65</v>
      </c>
      <c r="F4090" s="93">
        <v>247.38</v>
      </c>
      <c r="G4090" s="93">
        <v>9</v>
      </c>
      <c r="H4090" s="93">
        <v>3589.01</v>
      </c>
      <c r="I4090" s="88">
        <f>VLOOKUP(D4090,'MHO-Analyse'!$C$2:$D$11,2,TRUE)</f>
        <v>304</v>
      </c>
      <c r="J4090" s="88">
        <f t="shared" si="63"/>
        <v>0</v>
      </c>
    </row>
    <row r="4091" spans="1:12" x14ac:dyDescent="0.2">
      <c r="A4091" s="94">
        <v>9999806</v>
      </c>
      <c r="B4091" s="93" t="s">
        <v>3883</v>
      </c>
      <c r="C4091" s="144">
        <v>0</v>
      </c>
      <c r="D4091" s="93" t="s">
        <v>9</v>
      </c>
      <c r="E4091" s="93" t="s">
        <v>206</v>
      </c>
      <c r="F4091" s="93">
        <v>0</v>
      </c>
      <c r="G4091" s="93">
        <v>0.6</v>
      </c>
      <c r="H4091" s="93">
        <v>0.01</v>
      </c>
      <c r="I4091" s="88">
        <f>VLOOKUP(D4091,'MHO-Analyse'!$C$2:$D$11,2,TRUE)</f>
        <v>380</v>
      </c>
      <c r="J4091" s="88">
        <f t="shared" si="63"/>
        <v>0</v>
      </c>
    </row>
    <row r="4092" spans="1:12" x14ac:dyDescent="0.2">
      <c r="A4092" s="94">
        <v>9999833</v>
      </c>
      <c r="B4092" s="93" t="s">
        <v>3884</v>
      </c>
      <c r="C4092" s="144">
        <v>0</v>
      </c>
      <c r="D4092" s="93" t="s">
        <v>41</v>
      </c>
      <c r="E4092" s="93" t="s">
        <v>65</v>
      </c>
      <c r="F4092" s="93">
        <v>0.3</v>
      </c>
      <c r="G4092" s="93">
        <v>0.2</v>
      </c>
      <c r="H4092" s="93">
        <v>0.01</v>
      </c>
      <c r="I4092" s="88">
        <f>VLOOKUP(D4092,'MHO-Analyse'!$C$2:$D$11,2,TRUE)</f>
        <v>205.2</v>
      </c>
      <c r="J4092" s="88">
        <f t="shared" si="63"/>
        <v>0</v>
      </c>
    </row>
    <row r="4093" spans="1:12" x14ac:dyDescent="0.2">
      <c r="A4093" s="94">
        <v>9999853</v>
      </c>
      <c r="B4093" s="93" t="s">
        <v>3885</v>
      </c>
      <c r="C4093" s="144">
        <v>0</v>
      </c>
      <c r="D4093" s="93" t="s">
        <v>9</v>
      </c>
      <c r="E4093" s="93" t="s">
        <v>2243</v>
      </c>
      <c r="F4093" s="93">
        <v>5.46</v>
      </c>
      <c r="G4093" s="93">
        <v>3.34</v>
      </c>
      <c r="H4093" s="93">
        <v>0.01</v>
      </c>
      <c r="I4093" s="88">
        <f>VLOOKUP(D4093,'MHO-Analyse'!$C$2:$D$11,2,TRUE)</f>
        <v>380</v>
      </c>
      <c r="J4093" s="88">
        <f t="shared" si="63"/>
        <v>0</v>
      </c>
    </row>
    <row r="4094" spans="1:12" x14ac:dyDescent="0.2">
      <c r="A4094" s="94">
        <v>9999868</v>
      </c>
      <c r="B4094" s="93" t="s">
        <v>3886</v>
      </c>
      <c r="C4094" s="144">
        <v>0</v>
      </c>
      <c r="D4094" s="93" t="s">
        <v>9</v>
      </c>
      <c r="E4094" s="93" t="s">
        <v>206</v>
      </c>
      <c r="F4094" s="93">
        <v>0.64</v>
      </c>
      <c r="G4094" s="93">
        <v>0.57999999999999996</v>
      </c>
      <c r="H4094" s="93">
        <v>0.01</v>
      </c>
      <c r="I4094" s="88">
        <f>VLOOKUP(D4094,'MHO-Analyse'!$C$2:$D$11,2,TRUE)</f>
        <v>380</v>
      </c>
      <c r="J4094" s="88">
        <f t="shared" si="63"/>
        <v>0</v>
      </c>
    </row>
    <row r="4095" spans="1:12" x14ac:dyDescent="0.2">
      <c r="A4095" s="94">
        <v>9999895</v>
      </c>
      <c r="B4095" s="93" t="s">
        <v>3887</v>
      </c>
      <c r="C4095" s="144">
        <v>0</v>
      </c>
      <c r="D4095" s="93" t="s">
        <v>20</v>
      </c>
      <c r="E4095" s="93" t="s">
        <v>2243</v>
      </c>
      <c r="F4095" s="93">
        <v>0.25</v>
      </c>
      <c r="G4095" s="93">
        <v>0.25</v>
      </c>
      <c r="H4095" s="93">
        <v>0.01</v>
      </c>
      <c r="I4095" s="88">
        <f>VLOOKUP(D4095,'MHO-Analyse'!$C$2:$D$11,2,TRUE)</f>
        <v>190</v>
      </c>
      <c r="J4095" s="88">
        <f t="shared" si="63"/>
        <v>0</v>
      </c>
    </row>
    <row r="4096" spans="1:12" x14ac:dyDescent="0.2">
      <c r="C4096" s="88">
        <f t="shared" ref="C4096:I4096" si="64">SUM(C2:C4095)</f>
        <v>505500</v>
      </c>
      <c r="D4096" s="88">
        <f t="shared" si="64"/>
        <v>0</v>
      </c>
      <c r="E4096" s="88">
        <f t="shared" si="64"/>
        <v>0</v>
      </c>
      <c r="F4096" s="88">
        <f t="shared" si="64"/>
        <v>154773.00999999975</v>
      </c>
      <c r="G4096" s="88">
        <f t="shared" si="64"/>
        <v>38966.399999999921</v>
      </c>
      <c r="H4096" s="88">
        <f t="shared" si="64"/>
        <v>4768517.0399999861</v>
      </c>
      <c r="I4096" s="88">
        <f t="shared" si="64"/>
        <v>1147083.1999999953</v>
      </c>
      <c r="J4096" s="88">
        <f>SUM(J2:J4095)</f>
        <v>35195.753055555841</v>
      </c>
      <c r="L4096" s="88">
        <v>35114</v>
      </c>
    </row>
    <row r="1048576" spans="16380:16384" ht="28" x14ac:dyDescent="0.3">
      <c r="XEZ1048576" s="97"/>
      <c r="XFA1048576" s="247"/>
      <c r="XFD1048576" s="88" t="s">
        <v>4230</v>
      </c>
    </row>
  </sheetData>
  <pageMargins left="0.7" right="0.7" top="0.75" bottom="0.75" header="0.3" footer="0.3"/>
  <pageSetup paperSize="9" orientation="portrait" horizontalDpi="0" verticalDpi="0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XFD1048576"/>
  <sheetViews>
    <sheetView workbookViewId="0">
      <selection activeCell="D1" sqref="D1"/>
    </sheetView>
  </sheetViews>
  <sheetFormatPr baseColWidth="10" defaultColWidth="11" defaultRowHeight="16" x14ac:dyDescent="0.2"/>
  <cols>
    <col min="1" max="4" width="11" style="49"/>
    <col min="5" max="16384" width="11" style="3"/>
  </cols>
  <sheetData>
    <row r="1" spans="1:4" x14ac:dyDescent="0.2">
      <c r="A1" s="59" t="s">
        <v>3954</v>
      </c>
      <c r="B1" s="59" t="s">
        <v>3955</v>
      </c>
      <c r="C1" s="59" t="s">
        <v>3956</v>
      </c>
      <c r="D1" s="59" t="s">
        <v>3957</v>
      </c>
    </row>
    <row r="2" spans="1:4" x14ac:dyDescent="0.2">
      <c r="A2" s="60" t="s">
        <v>3962</v>
      </c>
      <c r="B2" s="137">
        <v>305.39999999999998</v>
      </c>
      <c r="C2" s="137">
        <v>535</v>
      </c>
      <c r="D2" s="137">
        <v>230</v>
      </c>
    </row>
    <row r="3" spans="1:4" x14ac:dyDescent="0.2">
      <c r="A3" s="60" t="s">
        <v>3965</v>
      </c>
      <c r="B3" s="137">
        <v>230</v>
      </c>
      <c r="C3" s="137">
        <v>448</v>
      </c>
      <c r="D3" s="137">
        <v>218</v>
      </c>
    </row>
    <row r="4" spans="1:4" x14ac:dyDescent="0.2">
      <c r="A4" s="60" t="s">
        <v>3969</v>
      </c>
      <c r="B4" s="137">
        <v>305.39999999999998</v>
      </c>
      <c r="C4" s="137">
        <v>523</v>
      </c>
      <c r="D4" s="137">
        <v>218</v>
      </c>
    </row>
    <row r="5" spans="1:4" x14ac:dyDescent="0.2">
      <c r="A5" s="60" t="s">
        <v>3972</v>
      </c>
      <c r="B5" s="137">
        <v>216</v>
      </c>
      <c r="C5" s="137">
        <v>421</v>
      </c>
      <c r="D5" s="137">
        <v>205</v>
      </c>
    </row>
    <row r="6" spans="1:4" x14ac:dyDescent="0.2">
      <c r="A6" s="60" t="s">
        <v>3975</v>
      </c>
      <c r="B6" s="137">
        <v>218</v>
      </c>
      <c r="C6" s="137">
        <v>423</v>
      </c>
      <c r="D6" s="137">
        <v>205</v>
      </c>
    </row>
    <row r="7" spans="1:4" x14ac:dyDescent="0.2">
      <c r="A7" s="60" t="s">
        <v>3978</v>
      </c>
      <c r="B7" s="137">
        <v>230</v>
      </c>
      <c r="C7" s="137">
        <v>435</v>
      </c>
      <c r="D7" s="137">
        <v>205</v>
      </c>
    </row>
    <row r="8" spans="1:4" x14ac:dyDescent="0.2">
      <c r="A8" s="60" t="s">
        <v>3980</v>
      </c>
      <c r="B8" s="137">
        <v>305.39999999999998</v>
      </c>
      <c r="C8" s="137">
        <v>510</v>
      </c>
      <c r="D8" s="137">
        <v>205</v>
      </c>
    </row>
    <row r="9" spans="1:4" x14ac:dyDescent="0.2">
      <c r="A9" s="60" t="s">
        <v>3982</v>
      </c>
      <c r="B9" s="137">
        <v>205</v>
      </c>
      <c r="C9" s="137">
        <v>409</v>
      </c>
      <c r="D9" s="137">
        <v>204</v>
      </c>
    </row>
    <row r="10" spans="1:4" x14ac:dyDescent="0.2">
      <c r="A10" s="60" t="s">
        <v>3984</v>
      </c>
      <c r="B10" s="137">
        <v>216</v>
      </c>
      <c r="C10" s="137">
        <v>420</v>
      </c>
      <c r="D10" s="137">
        <v>204</v>
      </c>
    </row>
    <row r="11" spans="1:4" x14ac:dyDescent="0.2">
      <c r="A11" s="60" t="s">
        <v>3986</v>
      </c>
      <c r="B11" s="137">
        <v>218</v>
      </c>
      <c r="C11" s="137">
        <v>422</v>
      </c>
      <c r="D11" s="137">
        <v>204</v>
      </c>
    </row>
    <row r="12" spans="1:4" x14ac:dyDescent="0.2">
      <c r="A12" s="60" t="s">
        <v>3988</v>
      </c>
      <c r="B12" s="137">
        <v>230</v>
      </c>
      <c r="C12" s="137">
        <v>434</v>
      </c>
      <c r="D12" s="137">
        <v>204</v>
      </c>
    </row>
    <row r="13" spans="1:4" x14ac:dyDescent="0.2">
      <c r="A13" s="60" t="s">
        <v>3990</v>
      </c>
      <c r="B13" s="137">
        <v>305.39999999999998</v>
      </c>
      <c r="C13" s="137">
        <v>509</v>
      </c>
      <c r="D13" s="137">
        <v>204</v>
      </c>
    </row>
    <row r="14" spans="1:4" x14ac:dyDescent="0.2">
      <c r="A14" s="60" t="s">
        <v>3992</v>
      </c>
      <c r="B14" s="137">
        <v>204</v>
      </c>
      <c r="C14" s="137">
        <v>402</v>
      </c>
      <c r="D14" s="137">
        <v>198</v>
      </c>
    </row>
    <row r="15" spans="1:4" x14ac:dyDescent="0.2">
      <c r="A15" s="60" t="s">
        <v>3994</v>
      </c>
      <c r="B15" s="137">
        <v>205</v>
      </c>
      <c r="C15" s="137">
        <v>403</v>
      </c>
      <c r="D15" s="137">
        <v>198</v>
      </c>
    </row>
    <row r="16" spans="1:4" x14ac:dyDescent="0.2">
      <c r="A16" s="60" t="s">
        <v>3996</v>
      </c>
      <c r="B16" s="137">
        <v>216</v>
      </c>
      <c r="C16" s="137">
        <v>414</v>
      </c>
      <c r="D16" s="137">
        <v>198</v>
      </c>
    </row>
    <row r="17" spans="1:4" x14ac:dyDescent="0.2">
      <c r="A17" s="60" t="s">
        <v>3998</v>
      </c>
      <c r="B17" s="137">
        <v>218</v>
      </c>
      <c r="C17" s="137">
        <v>416</v>
      </c>
      <c r="D17" s="137">
        <v>198</v>
      </c>
    </row>
    <row r="18" spans="1:4" x14ac:dyDescent="0.2">
      <c r="A18" s="60" t="s">
        <v>4000</v>
      </c>
      <c r="B18" s="137">
        <v>230</v>
      </c>
      <c r="C18" s="137">
        <v>428</v>
      </c>
      <c r="D18" s="137">
        <v>198</v>
      </c>
    </row>
    <row r="19" spans="1:4" x14ac:dyDescent="0.2">
      <c r="A19" s="60" t="s">
        <v>4002</v>
      </c>
      <c r="B19" s="137">
        <v>305.39999999999998</v>
      </c>
      <c r="C19" s="137">
        <v>503</v>
      </c>
      <c r="D19" s="137">
        <v>198</v>
      </c>
    </row>
    <row r="20" spans="1:4" x14ac:dyDescent="0.2">
      <c r="A20" s="60" t="s">
        <v>4004</v>
      </c>
      <c r="B20" s="137">
        <v>198</v>
      </c>
      <c r="C20" s="137">
        <v>395</v>
      </c>
      <c r="D20" s="137">
        <v>197</v>
      </c>
    </row>
    <row r="21" spans="1:4" x14ac:dyDescent="0.2">
      <c r="A21" s="60" t="s">
        <v>4006</v>
      </c>
      <c r="B21" s="137">
        <v>204</v>
      </c>
      <c r="C21" s="137">
        <v>401</v>
      </c>
      <c r="D21" s="137">
        <v>197</v>
      </c>
    </row>
    <row r="22" spans="1:4" x14ac:dyDescent="0.2">
      <c r="A22" s="60" t="s">
        <v>4008</v>
      </c>
      <c r="B22" s="137">
        <v>205</v>
      </c>
      <c r="C22" s="137">
        <v>402</v>
      </c>
      <c r="D22" s="137">
        <v>197</v>
      </c>
    </row>
    <row r="23" spans="1:4" x14ac:dyDescent="0.2">
      <c r="A23" s="60" t="s">
        <v>4010</v>
      </c>
      <c r="B23" s="137">
        <v>216</v>
      </c>
      <c r="C23" s="137">
        <v>413</v>
      </c>
      <c r="D23" s="137">
        <v>197</v>
      </c>
    </row>
    <row r="24" spans="1:4" x14ac:dyDescent="0.2">
      <c r="A24" s="60" t="s">
        <v>4012</v>
      </c>
      <c r="B24" s="137">
        <v>218</v>
      </c>
      <c r="C24" s="137">
        <v>415</v>
      </c>
      <c r="D24" s="137">
        <v>197</v>
      </c>
    </row>
    <row r="25" spans="1:4" x14ac:dyDescent="0.2">
      <c r="A25" s="60" t="s">
        <v>4014</v>
      </c>
      <c r="B25" s="137">
        <v>230</v>
      </c>
      <c r="C25" s="137">
        <v>427</v>
      </c>
      <c r="D25" s="137">
        <v>197</v>
      </c>
    </row>
    <row r="26" spans="1:4" x14ac:dyDescent="0.2">
      <c r="A26" s="60" t="s">
        <v>4016</v>
      </c>
      <c r="B26" s="137">
        <v>305.39999999999998</v>
      </c>
      <c r="C26" s="137">
        <v>502</v>
      </c>
      <c r="D26" s="137">
        <v>197</v>
      </c>
    </row>
    <row r="27" spans="1:4" x14ac:dyDescent="0.2">
      <c r="A27" s="60" t="s">
        <v>4018</v>
      </c>
      <c r="B27" s="137">
        <v>195.4</v>
      </c>
      <c r="C27" s="137">
        <v>388</v>
      </c>
      <c r="D27" s="137">
        <v>193</v>
      </c>
    </row>
    <row r="28" spans="1:4" x14ac:dyDescent="0.2">
      <c r="A28" s="60" t="s">
        <v>4020</v>
      </c>
      <c r="B28" s="137">
        <v>197</v>
      </c>
      <c r="C28" s="137">
        <v>390</v>
      </c>
      <c r="D28" s="137">
        <v>193</v>
      </c>
    </row>
    <row r="29" spans="1:4" x14ac:dyDescent="0.2">
      <c r="A29" s="60" t="s">
        <v>4022</v>
      </c>
      <c r="B29" s="137">
        <v>198</v>
      </c>
      <c r="C29" s="137">
        <v>391</v>
      </c>
      <c r="D29" s="137">
        <v>193</v>
      </c>
    </row>
    <row r="30" spans="1:4" x14ac:dyDescent="0.2">
      <c r="A30" s="60" t="s">
        <v>4024</v>
      </c>
      <c r="B30" s="137">
        <v>204</v>
      </c>
      <c r="C30" s="137">
        <v>397</v>
      </c>
      <c r="D30" s="137">
        <v>193</v>
      </c>
    </row>
    <row r="31" spans="1:4" x14ac:dyDescent="0.2">
      <c r="A31" s="60" t="s">
        <v>4026</v>
      </c>
      <c r="B31" s="137">
        <v>205</v>
      </c>
      <c r="C31" s="137">
        <v>398</v>
      </c>
      <c r="D31" s="137">
        <v>193</v>
      </c>
    </row>
    <row r="32" spans="1:4" x14ac:dyDescent="0.2">
      <c r="A32" s="60" t="s">
        <v>4028</v>
      </c>
      <c r="B32" s="137">
        <v>216</v>
      </c>
      <c r="C32" s="137">
        <v>409</v>
      </c>
      <c r="D32" s="137">
        <v>193</v>
      </c>
    </row>
    <row r="33" spans="1:4" x14ac:dyDescent="0.2">
      <c r="A33" s="60" t="s">
        <v>4030</v>
      </c>
      <c r="B33" s="137">
        <v>218</v>
      </c>
      <c r="C33" s="137">
        <v>411</v>
      </c>
      <c r="D33" s="137">
        <v>193</v>
      </c>
    </row>
    <row r="34" spans="1:4" x14ac:dyDescent="0.2">
      <c r="A34" s="60" t="s">
        <v>4032</v>
      </c>
      <c r="B34" s="137">
        <v>230</v>
      </c>
      <c r="C34" s="137">
        <v>423</v>
      </c>
      <c r="D34" s="137">
        <v>193</v>
      </c>
    </row>
    <row r="35" spans="1:4" x14ac:dyDescent="0.2">
      <c r="A35" s="60" t="s">
        <v>4034</v>
      </c>
      <c r="B35" s="137">
        <v>305.39999999999998</v>
      </c>
      <c r="C35" s="137">
        <v>498</v>
      </c>
      <c r="D35" s="137">
        <v>193</v>
      </c>
    </row>
    <row r="36" spans="1:4" x14ac:dyDescent="0.2">
      <c r="A36" s="60" t="s">
        <v>4036</v>
      </c>
      <c r="B36" s="137">
        <v>192.69</v>
      </c>
      <c r="C36" s="137">
        <v>384</v>
      </c>
      <c r="D36" s="137">
        <v>191</v>
      </c>
    </row>
    <row r="37" spans="1:4" x14ac:dyDescent="0.2">
      <c r="A37" s="60" t="s">
        <v>4038</v>
      </c>
      <c r="B37" s="137">
        <v>195.4</v>
      </c>
      <c r="C37" s="137">
        <v>386</v>
      </c>
      <c r="D37" s="137">
        <v>191</v>
      </c>
    </row>
    <row r="38" spans="1:4" x14ac:dyDescent="0.2">
      <c r="A38" s="60" t="s">
        <v>4039</v>
      </c>
      <c r="B38" s="137">
        <v>197</v>
      </c>
      <c r="C38" s="137">
        <v>388</v>
      </c>
      <c r="D38" s="137">
        <v>191</v>
      </c>
    </row>
    <row r="39" spans="1:4" x14ac:dyDescent="0.2">
      <c r="A39" s="60" t="s">
        <v>4040</v>
      </c>
      <c r="B39" s="137">
        <v>198</v>
      </c>
      <c r="C39" s="137">
        <v>389</v>
      </c>
      <c r="D39" s="137">
        <v>191</v>
      </c>
    </row>
    <row r="40" spans="1:4" x14ac:dyDescent="0.2">
      <c r="A40" s="60" t="s">
        <v>4041</v>
      </c>
      <c r="B40" s="137">
        <v>204</v>
      </c>
      <c r="C40" s="137">
        <v>395</v>
      </c>
      <c r="D40" s="137">
        <v>191</v>
      </c>
    </row>
    <row r="41" spans="1:4" x14ac:dyDescent="0.2">
      <c r="A41" s="60" t="s">
        <v>4042</v>
      </c>
      <c r="B41" s="137">
        <v>205</v>
      </c>
      <c r="C41" s="137">
        <v>396</v>
      </c>
      <c r="D41" s="137">
        <v>191</v>
      </c>
    </row>
    <row r="42" spans="1:4" x14ac:dyDescent="0.2">
      <c r="A42" s="60" t="s">
        <v>4043</v>
      </c>
      <c r="B42" s="137">
        <v>216</v>
      </c>
      <c r="C42" s="137">
        <v>407</v>
      </c>
      <c r="D42" s="137">
        <v>191</v>
      </c>
    </row>
    <row r="43" spans="1:4" x14ac:dyDescent="0.2">
      <c r="A43" s="60" t="s">
        <v>4044</v>
      </c>
      <c r="B43" s="137">
        <v>218</v>
      </c>
      <c r="C43" s="137">
        <v>409</v>
      </c>
      <c r="D43" s="137">
        <v>191</v>
      </c>
    </row>
    <row r="44" spans="1:4" x14ac:dyDescent="0.2">
      <c r="A44" s="60" t="s">
        <v>4045</v>
      </c>
      <c r="B44" s="137">
        <v>230</v>
      </c>
      <c r="C44" s="137">
        <v>421</v>
      </c>
      <c r="D44" s="137">
        <v>191</v>
      </c>
    </row>
    <row r="45" spans="1:4" x14ac:dyDescent="0.2">
      <c r="A45" s="60" t="s">
        <v>4046</v>
      </c>
      <c r="B45" s="137">
        <v>305.39999999999998</v>
      </c>
      <c r="C45" s="137">
        <v>496</v>
      </c>
      <c r="D45" s="137">
        <v>191</v>
      </c>
    </row>
    <row r="46" spans="1:4" x14ac:dyDescent="0.2">
      <c r="A46" s="54" t="s">
        <v>4017</v>
      </c>
      <c r="B46" s="137">
        <v>191</v>
      </c>
      <c r="C46" s="137">
        <v>377</v>
      </c>
      <c r="D46" s="137">
        <v>186</v>
      </c>
    </row>
    <row r="47" spans="1:4" x14ac:dyDescent="0.2">
      <c r="A47" s="54" t="s">
        <v>4019</v>
      </c>
      <c r="B47" s="137">
        <v>192.69</v>
      </c>
      <c r="C47" s="137">
        <v>379</v>
      </c>
      <c r="D47" s="137">
        <v>186</v>
      </c>
    </row>
    <row r="48" spans="1:4" x14ac:dyDescent="0.2">
      <c r="A48" s="54" t="s">
        <v>4021</v>
      </c>
      <c r="B48" s="137">
        <v>195.4</v>
      </c>
      <c r="C48" s="137">
        <v>381</v>
      </c>
      <c r="D48" s="137">
        <v>186</v>
      </c>
    </row>
    <row r="49" spans="1:4" x14ac:dyDescent="0.2">
      <c r="A49" s="54" t="s">
        <v>4023</v>
      </c>
      <c r="B49" s="137">
        <v>197</v>
      </c>
      <c r="C49" s="137">
        <v>383</v>
      </c>
      <c r="D49" s="137">
        <v>186</v>
      </c>
    </row>
    <row r="50" spans="1:4" x14ac:dyDescent="0.2">
      <c r="A50" s="54" t="s">
        <v>4025</v>
      </c>
      <c r="B50" s="137">
        <v>198</v>
      </c>
      <c r="C50" s="137">
        <v>384</v>
      </c>
      <c r="D50" s="137">
        <v>186</v>
      </c>
    </row>
    <row r="51" spans="1:4" x14ac:dyDescent="0.2">
      <c r="A51" s="54" t="s">
        <v>4027</v>
      </c>
      <c r="B51" s="137">
        <v>204</v>
      </c>
      <c r="C51" s="137">
        <v>390</v>
      </c>
      <c r="D51" s="137">
        <v>186</v>
      </c>
    </row>
    <row r="52" spans="1:4" x14ac:dyDescent="0.2">
      <c r="A52" s="54" t="s">
        <v>4029</v>
      </c>
      <c r="B52" s="137">
        <v>205</v>
      </c>
      <c r="C52" s="137">
        <v>391</v>
      </c>
      <c r="D52" s="137">
        <v>186</v>
      </c>
    </row>
    <row r="53" spans="1:4" x14ac:dyDescent="0.2">
      <c r="A53" s="54" t="s">
        <v>4031</v>
      </c>
      <c r="B53" s="137">
        <v>216</v>
      </c>
      <c r="C53" s="137">
        <v>402</v>
      </c>
      <c r="D53" s="137">
        <v>186</v>
      </c>
    </row>
    <row r="54" spans="1:4" x14ac:dyDescent="0.2">
      <c r="A54" s="54" t="s">
        <v>4033</v>
      </c>
      <c r="B54" s="137">
        <v>218</v>
      </c>
      <c r="C54" s="137">
        <v>404</v>
      </c>
      <c r="D54" s="137">
        <v>186</v>
      </c>
    </row>
    <row r="55" spans="1:4" x14ac:dyDescent="0.2">
      <c r="A55" s="54" t="s">
        <v>4035</v>
      </c>
      <c r="B55" s="137">
        <v>230</v>
      </c>
      <c r="C55" s="137">
        <v>416</v>
      </c>
      <c r="D55" s="137">
        <v>186</v>
      </c>
    </row>
    <row r="56" spans="1:4" x14ac:dyDescent="0.2">
      <c r="A56" s="54" t="s">
        <v>4037</v>
      </c>
      <c r="B56" s="137">
        <v>305.39999999999998</v>
      </c>
      <c r="C56" s="137">
        <v>491</v>
      </c>
      <c r="D56" s="137">
        <v>186</v>
      </c>
    </row>
    <row r="57" spans="1:4" x14ac:dyDescent="0.2">
      <c r="A57" s="54" t="s">
        <v>3993</v>
      </c>
      <c r="B57" s="137">
        <v>186</v>
      </c>
      <c r="C57" s="137">
        <v>370</v>
      </c>
      <c r="D57" s="137">
        <v>184</v>
      </c>
    </row>
    <row r="58" spans="1:4" x14ac:dyDescent="0.2">
      <c r="A58" s="54" t="s">
        <v>3995</v>
      </c>
      <c r="B58" s="137">
        <v>191</v>
      </c>
      <c r="C58" s="137">
        <v>375</v>
      </c>
      <c r="D58" s="137">
        <v>184</v>
      </c>
    </row>
    <row r="59" spans="1:4" x14ac:dyDescent="0.2">
      <c r="A59" s="54" t="s">
        <v>3997</v>
      </c>
      <c r="B59" s="137">
        <v>192.69</v>
      </c>
      <c r="C59" s="137">
        <v>377</v>
      </c>
      <c r="D59" s="137">
        <v>184</v>
      </c>
    </row>
    <row r="60" spans="1:4" x14ac:dyDescent="0.2">
      <c r="A60" s="54" t="s">
        <v>3999</v>
      </c>
      <c r="B60" s="137">
        <v>195.4</v>
      </c>
      <c r="C60" s="137">
        <v>379</v>
      </c>
      <c r="D60" s="137">
        <v>184</v>
      </c>
    </row>
    <row r="61" spans="1:4" x14ac:dyDescent="0.2">
      <c r="A61" s="54" t="s">
        <v>4001</v>
      </c>
      <c r="B61" s="137">
        <v>197</v>
      </c>
      <c r="C61" s="137">
        <v>381</v>
      </c>
      <c r="D61" s="137">
        <v>184</v>
      </c>
    </row>
    <row r="62" spans="1:4" x14ac:dyDescent="0.2">
      <c r="A62" s="54" t="s">
        <v>4003</v>
      </c>
      <c r="B62" s="137">
        <v>198</v>
      </c>
      <c r="C62" s="137">
        <v>382</v>
      </c>
      <c r="D62" s="137">
        <v>184</v>
      </c>
    </row>
    <row r="63" spans="1:4" x14ac:dyDescent="0.2">
      <c r="A63" s="54" t="s">
        <v>4005</v>
      </c>
      <c r="B63" s="137">
        <v>204</v>
      </c>
      <c r="C63" s="137">
        <v>388</v>
      </c>
      <c r="D63" s="137">
        <v>184</v>
      </c>
    </row>
    <row r="64" spans="1:4" x14ac:dyDescent="0.2">
      <c r="A64" s="54" t="s">
        <v>4007</v>
      </c>
      <c r="B64" s="137">
        <v>205</v>
      </c>
      <c r="C64" s="137">
        <v>389</v>
      </c>
      <c r="D64" s="137">
        <v>184</v>
      </c>
    </row>
    <row r="65" spans="1:4" x14ac:dyDescent="0.2">
      <c r="A65" s="54" t="s">
        <v>4009</v>
      </c>
      <c r="B65" s="137">
        <v>216</v>
      </c>
      <c r="C65" s="137">
        <v>400</v>
      </c>
      <c r="D65" s="137">
        <v>184</v>
      </c>
    </row>
    <row r="66" spans="1:4" x14ac:dyDescent="0.2">
      <c r="A66" s="54" t="s">
        <v>4011</v>
      </c>
      <c r="B66" s="137">
        <v>218</v>
      </c>
      <c r="C66" s="137">
        <v>402</v>
      </c>
      <c r="D66" s="137">
        <v>184</v>
      </c>
    </row>
    <row r="67" spans="1:4" x14ac:dyDescent="0.2">
      <c r="A67" s="54" t="s">
        <v>4013</v>
      </c>
      <c r="B67" s="137">
        <v>230</v>
      </c>
      <c r="C67" s="137">
        <v>414</v>
      </c>
      <c r="D67" s="137">
        <v>184</v>
      </c>
    </row>
    <row r="68" spans="1:4" x14ac:dyDescent="0.2">
      <c r="A68" s="54" t="s">
        <v>4015</v>
      </c>
      <c r="B68" s="137">
        <v>305.39999999999998</v>
      </c>
      <c r="C68" s="137">
        <v>489</v>
      </c>
      <c r="D68" s="137">
        <v>184</v>
      </c>
    </row>
    <row r="69" spans="1:4" x14ac:dyDescent="0.2">
      <c r="A69" s="60" t="s">
        <v>3961</v>
      </c>
      <c r="B69" s="137">
        <v>184</v>
      </c>
      <c r="C69" s="137">
        <v>342</v>
      </c>
      <c r="D69" s="137">
        <v>158</v>
      </c>
    </row>
    <row r="70" spans="1:4" x14ac:dyDescent="0.2">
      <c r="A70" s="54" t="s">
        <v>3964</v>
      </c>
      <c r="B70" s="137">
        <v>186</v>
      </c>
      <c r="C70" s="137">
        <v>344</v>
      </c>
      <c r="D70" s="137">
        <v>158</v>
      </c>
    </row>
    <row r="71" spans="1:4" x14ac:dyDescent="0.2">
      <c r="A71" s="54" t="s">
        <v>3968</v>
      </c>
      <c r="B71" s="137">
        <v>191</v>
      </c>
      <c r="C71" s="137">
        <v>349</v>
      </c>
      <c r="D71" s="137">
        <v>158</v>
      </c>
    </row>
    <row r="72" spans="1:4" x14ac:dyDescent="0.2">
      <c r="A72" s="54" t="s">
        <v>3971</v>
      </c>
      <c r="B72" s="137">
        <v>192.69</v>
      </c>
      <c r="C72" s="137">
        <v>351</v>
      </c>
      <c r="D72" s="137">
        <v>158</v>
      </c>
    </row>
    <row r="73" spans="1:4" x14ac:dyDescent="0.2">
      <c r="A73" s="54" t="s">
        <v>3974</v>
      </c>
      <c r="B73" s="137">
        <v>195.4</v>
      </c>
      <c r="C73" s="137">
        <v>353</v>
      </c>
      <c r="D73" s="137">
        <v>158</v>
      </c>
    </row>
    <row r="74" spans="1:4" x14ac:dyDescent="0.2">
      <c r="A74" s="54" t="s">
        <v>3977</v>
      </c>
      <c r="B74" s="137">
        <v>197</v>
      </c>
      <c r="C74" s="137">
        <v>355</v>
      </c>
      <c r="D74" s="137">
        <v>158</v>
      </c>
    </row>
    <row r="75" spans="1:4" x14ac:dyDescent="0.2">
      <c r="A75" s="54" t="s">
        <v>3979</v>
      </c>
      <c r="B75" s="137">
        <v>198</v>
      </c>
      <c r="C75" s="137">
        <v>356</v>
      </c>
      <c r="D75" s="137">
        <v>158</v>
      </c>
    </row>
    <row r="76" spans="1:4" x14ac:dyDescent="0.2">
      <c r="A76" s="54" t="s">
        <v>3981</v>
      </c>
      <c r="B76" s="137">
        <v>204</v>
      </c>
      <c r="C76" s="137">
        <v>362</v>
      </c>
      <c r="D76" s="137">
        <v>158</v>
      </c>
    </row>
    <row r="77" spans="1:4" x14ac:dyDescent="0.2">
      <c r="A77" s="54" t="s">
        <v>3983</v>
      </c>
      <c r="B77" s="137">
        <v>205</v>
      </c>
      <c r="C77" s="137">
        <v>363</v>
      </c>
      <c r="D77" s="137">
        <v>158</v>
      </c>
    </row>
    <row r="78" spans="1:4" x14ac:dyDescent="0.2">
      <c r="A78" s="54" t="s">
        <v>3985</v>
      </c>
      <c r="B78" s="137">
        <v>216</v>
      </c>
      <c r="C78" s="137">
        <v>374</v>
      </c>
      <c r="D78" s="137">
        <v>158</v>
      </c>
    </row>
    <row r="79" spans="1:4" x14ac:dyDescent="0.2">
      <c r="A79" s="54" t="s">
        <v>3987</v>
      </c>
      <c r="B79" s="137">
        <v>218</v>
      </c>
      <c r="C79" s="137">
        <v>376</v>
      </c>
      <c r="D79" s="137">
        <v>158</v>
      </c>
    </row>
    <row r="80" spans="1:4" x14ac:dyDescent="0.2">
      <c r="A80" s="54" t="s">
        <v>3989</v>
      </c>
      <c r="B80" s="137">
        <v>230</v>
      </c>
      <c r="C80" s="137">
        <v>388</v>
      </c>
      <c r="D80" s="137">
        <v>158</v>
      </c>
    </row>
    <row r="81" spans="1:4" x14ac:dyDescent="0.2">
      <c r="A81" s="54" t="s">
        <v>3991</v>
      </c>
      <c r="B81" s="137">
        <v>305.39999999999998</v>
      </c>
      <c r="C81" s="137">
        <v>463</v>
      </c>
      <c r="D81" s="137">
        <v>158</v>
      </c>
    </row>
    <row r="82" spans="1:4" x14ac:dyDescent="0.2">
      <c r="A82" s="60" t="s">
        <v>4047</v>
      </c>
      <c r="B82" s="137">
        <v>197</v>
      </c>
      <c r="C82" s="137">
        <v>294</v>
      </c>
      <c r="D82" s="137">
        <v>97</v>
      </c>
    </row>
    <row r="83" spans="1:4" x14ac:dyDescent="0.2">
      <c r="A83" s="60" t="s">
        <v>4048</v>
      </c>
      <c r="B83" s="137">
        <v>198</v>
      </c>
      <c r="C83" s="137">
        <v>294</v>
      </c>
      <c r="D83" s="137">
        <v>96</v>
      </c>
    </row>
    <row r="84" spans="1:4" x14ac:dyDescent="0.2">
      <c r="A84" s="60" t="s">
        <v>4049</v>
      </c>
      <c r="B84" s="137">
        <v>204</v>
      </c>
      <c r="C84" s="137">
        <v>297</v>
      </c>
      <c r="D84" s="137">
        <v>93</v>
      </c>
    </row>
    <row r="85" spans="1:4" x14ac:dyDescent="0.2">
      <c r="A85" s="60" t="s">
        <v>4050</v>
      </c>
      <c r="B85" s="137">
        <v>205</v>
      </c>
      <c r="C85" s="137">
        <v>298</v>
      </c>
      <c r="D85" s="137">
        <v>93</v>
      </c>
    </row>
    <row r="86" spans="1:4" x14ac:dyDescent="0.2">
      <c r="A86" s="60" t="s">
        <v>4051</v>
      </c>
      <c r="B86" s="137">
        <v>216</v>
      </c>
      <c r="C86" s="137">
        <v>303</v>
      </c>
      <c r="D86" s="137">
        <v>87</v>
      </c>
    </row>
    <row r="87" spans="1:4" x14ac:dyDescent="0.2">
      <c r="A87" s="60" t="s">
        <v>4052</v>
      </c>
      <c r="B87" s="137">
        <v>218</v>
      </c>
      <c r="C87" s="137">
        <v>304</v>
      </c>
      <c r="D87" s="137">
        <v>86</v>
      </c>
    </row>
    <row r="88" spans="1:4" x14ac:dyDescent="0.2">
      <c r="A88" s="60" t="s">
        <v>4053</v>
      </c>
      <c r="B88" s="137">
        <v>230</v>
      </c>
      <c r="C88" s="137">
        <v>310</v>
      </c>
      <c r="D88" s="137">
        <v>80</v>
      </c>
    </row>
    <row r="89" spans="1:4" x14ac:dyDescent="0.2">
      <c r="A89" s="60" t="s">
        <v>4054</v>
      </c>
      <c r="B89" s="137">
        <v>305.39999999999998</v>
      </c>
      <c r="C89" s="137">
        <v>348</v>
      </c>
      <c r="D89" s="137">
        <v>43</v>
      </c>
    </row>
    <row r="1048576" spans="16384:16384" ht="26" x14ac:dyDescent="0.3">
      <c r="XFD1048576" s="245" t="s">
        <v>4238</v>
      </c>
    </row>
  </sheetData>
  <autoFilter ref="A1:D1">
    <sortState ref="A2:D89">
      <sortCondition descending="1" ref="D1:D89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2060"/>
  </sheetPr>
  <dimension ref="A1:XEO1048576"/>
  <sheetViews>
    <sheetView zoomScale="25" zoomScaleNormal="30" zoomScalePageLayoutView="30" workbookViewId="0"/>
  </sheetViews>
  <sheetFormatPr baseColWidth="10" defaultRowHeight="13" x14ac:dyDescent="0.15"/>
  <cols>
    <col min="1" max="16384" width="10.83203125" style="44"/>
  </cols>
  <sheetData>
    <row r="1" spans="1:57" ht="16" customHeight="1" x14ac:dyDescent="0.15">
      <c r="A1" s="5"/>
      <c r="B1" s="5"/>
      <c r="C1" s="5"/>
      <c r="D1" s="5"/>
      <c r="E1" s="5"/>
      <c r="F1" s="5"/>
      <c r="G1" s="5"/>
      <c r="H1" s="5"/>
      <c r="I1" s="6"/>
      <c r="J1" s="6"/>
      <c r="K1" s="6"/>
      <c r="L1" s="6"/>
      <c r="M1" s="8"/>
      <c r="N1" s="8"/>
      <c r="O1" s="8"/>
      <c r="P1" s="8"/>
      <c r="Q1" s="8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5"/>
      <c r="BA1" s="5"/>
      <c r="BB1" s="5"/>
      <c r="BC1" s="5"/>
      <c r="BD1" s="5"/>
      <c r="BE1" s="5"/>
    </row>
    <row r="2" spans="1:57" ht="13" customHeight="1" x14ac:dyDescent="0.15">
      <c r="A2" s="5"/>
      <c r="B2" s="5"/>
      <c r="C2" s="5"/>
      <c r="D2" s="5"/>
      <c r="E2" s="5"/>
      <c r="F2" s="5"/>
      <c r="G2" s="5"/>
      <c r="H2" s="5"/>
      <c r="I2" s="6"/>
      <c r="J2" s="6"/>
      <c r="K2" s="6"/>
      <c r="L2" s="6"/>
      <c r="M2" s="7" t="s">
        <v>4074</v>
      </c>
      <c r="N2" s="8"/>
      <c r="O2" s="8"/>
      <c r="P2" s="8"/>
      <c r="Q2" s="8"/>
      <c r="R2" s="9">
        <v>2</v>
      </c>
      <c r="S2" s="9">
        <v>3</v>
      </c>
      <c r="T2" s="9"/>
      <c r="U2" s="9">
        <v>4</v>
      </c>
      <c r="V2" s="9">
        <v>5</v>
      </c>
      <c r="W2" s="9"/>
      <c r="X2" s="9">
        <v>6</v>
      </c>
      <c r="Y2" s="9">
        <v>7</v>
      </c>
      <c r="Z2" s="9"/>
      <c r="AA2" s="9">
        <v>8</v>
      </c>
      <c r="AB2" s="9">
        <v>9</v>
      </c>
      <c r="AC2" s="9"/>
      <c r="AD2" s="9">
        <v>10</v>
      </c>
      <c r="AE2" s="10" t="s">
        <v>4075</v>
      </c>
      <c r="AF2" s="10"/>
      <c r="AG2" s="10" t="s">
        <v>4076</v>
      </c>
      <c r="AH2" s="10" t="s">
        <v>4077</v>
      </c>
      <c r="AI2" s="10"/>
      <c r="AJ2" s="10" t="s">
        <v>4078</v>
      </c>
      <c r="AK2" s="10" t="s">
        <v>4079</v>
      </c>
      <c r="AL2" s="10"/>
      <c r="AM2" s="10" t="s">
        <v>4080</v>
      </c>
      <c r="AN2" s="10" t="s">
        <v>4081</v>
      </c>
      <c r="AO2" s="10"/>
      <c r="AP2" s="10" t="s">
        <v>4082</v>
      </c>
      <c r="AQ2" s="10" t="s">
        <v>4083</v>
      </c>
      <c r="AR2" s="10"/>
      <c r="AS2" s="35" t="s">
        <v>4084</v>
      </c>
      <c r="AT2" s="10" t="s">
        <v>4085</v>
      </c>
      <c r="AU2" s="10"/>
      <c r="AV2" s="10" t="s">
        <v>4086</v>
      </c>
      <c r="AW2" s="10" t="s">
        <v>4087</v>
      </c>
      <c r="AX2" s="10"/>
      <c r="AY2" s="10" t="s">
        <v>4088</v>
      </c>
      <c r="AZ2" s="5"/>
      <c r="BA2" s="5"/>
      <c r="BB2" s="5"/>
      <c r="BC2" s="5"/>
      <c r="BD2" s="5"/>
      <c r="BE2" s="5"/>
    </row>
    <row r="3" spans="1:57" ht="16" customHeight="1" x14ac:dyDescent="0.15">
      <c r="A3" s="5"/>
      <c r="B3" s="5"/>
      <c r="C3" s="5"/>
      <c r="D3" s="5"/>
      <c r="E3" s="11"/>
      <c r="F3" s="11"/>
      <c r="G3" s="11"/>
      <c r="H3" s="11"/>
      <c r="I3" s="223" t="s">
        <v>4089</v>
      </c>
      <c r="J3" s="223"/>
      <c r="K3" s="223"/>
      <c r="L3" s="223"/>
      <c r="M3" s="220" t="s">
        <v>4090</v>
      </c>
      <c r="N3" s="220"/>
      <c r="O3" s="220"/>
      <c r="P3" s="220"/>
      <c r="Q3" s="8"/>
      <c r="R3" s="224" t="s">
        <v>4091</v>
      </c>
      <c r="S3" s="36"/>
      <c r="T3" s="12"/>
      <c r="U3" s="36"/>
      <c r="V3" s="36"/>
      <c r="W3" s="12"/>
      <c r="X3" s="36"/>
      <c r="Y3" s="36"/>
      <c r="Z3" s="12"/>
      <c r="AA3" s="36"/>
      <c r="AB3" s="36"/>
      <c r="AC3" s="12"/>
      <c r="AD3" s="36"/>
      <c r="AE3" s="36"/>
      <c r="AF3" s="12"/>
      <c r="AG3" s="36"/>
      <c r="AH3" s="36"/>
      <c r="AI3" s="12"/>
      <c r="AJ3" s="36"/>
      <c r="AK3" s="37"/>
      <c r="AL3" s="12"/>
      <c r="AM3" s="37"/>
      <c r="AN3" s="38"/>
      <c r="AO3" s="12"/>
      <c r="AP3" s="36"/>
      <c r="AQ3" s="36"/>
      <c r="AR3" s="12"/>
      <c r="AS3" s="39"/>
      <c r="AT3" s="39"/>
      <c r="AU3" s="12"/>
      <c r="AV3" s="83"/>
      <c r="AW3" s="83"/>
      <c r="AX3" s="12"/>
      <c r="AY3" s="83"/>
      <c r="AZ3" s="5"/>
      <c r="BA3" s="5"/>
      <c r="BB3" s="5"/>
      <c r="BC3" s="5"/>
      <c r="BD3" s="5"/>
      <c r="BE3" s="5"/>
    </row>
    <row r="4" spans="1:57" ht="16" customHeight="1" x14ac:dyDescent="0.15">
      <c r="A4" s="5"/>
      <c r="B4" s="5"/>
      <c r="C4" s="5"/>
      <c r="D4" s="5"/>
      <c r="E4" s="11"/>
      <c r="F4" s="11"/>
      <c r="G4" s="11"/>
      <c r="H4" s="11"/>
      <c r="I4" s="223"/>
      <c r="J4" s="223"/>
      <c r="K4" s="223"/>
      <c r="L4" s="223"/>
      <c r="M4" s="220"/>
      <c r="N4" s="220"/>
      <c r="O4" s="220"/>
      <c r="P4" s="220"/>
      <c r="Q4" s="8"/>
      <c r="R4" s="224"/>
      <c r="S4" s="36"/>
      <c r="T4" s="12"/>
      <c r="U4" s="36"/>
      <c r="V4" s="36"/>
      <c r="W4" s="12"/>
      <c r="X4" s="36"/>
      <c r="Y4" s="36"/>
      <c r="Z4" s="12"/>
      <c r="AA4" s="36"/>
      <c r="AB4" s="36"/>
      <c r="AC4" s="12"/>
      <c r="AD4" s="36"/>
      <c r="AE4" s="36"/>
      <c r="AF4" s="12"/>
      <c r="AG4" s="36"/>
      <c r="AH4" s="36"/>
      <c r="AI4" s="12"/>
      <c r="AJ4" s="36"/>
      <c r="AK4" s="37"/>
      <c r="AL4" s="12"/>
      <c r="AM4" s="37"/>
      <c r="AN4" s="38"/>
      <c r="AO4" s="12"/>
      <c r="AP4" s="36"/>
      <c r="AQ4" s="36"/>
      <c r="AR4" s="12"/>
      <c r="AS4" s="39"/>
      <c r="AT4" s="39"/>
      <c r="AU4" s="12"/>
      <c r="AV4" s="83"/>
      <c r="AW4" s="83"/>
      <c r="AX4" s="12"/>
      <c r="AY4" s="83"/>
      <c r="AZ4" s="5"/>
      <c r="BA4" s="5"/>
      <c r="BB4" s="5"/>
      <c r="BC4" s="5"/>
      <c r="BD4" s="5"/>
      <c r="BE4" s="5"/>
    </row>
    <row r="5" spans="1:57" ht="16" customHeight="1" x14ac:dyDescent="0.15">
      <c r="A5" s="5"/>
      <c r="B5" s="5"/>
      <c r="C5" s="5"/>
      <c r="D5" s="5"/>
      <c r="E5" s="11"/>
      <c r="F5" s="11"/>
      <c r="G5" s="11"/>
      <c r="H5" s="11"/>
      <c r="I5" s="223"/>
      <c r="J5" s="223"/>
      <c r="K5" s="223"/>
      <c r="L5" s="223"/>
      <c r="M5" s="220"/>
      <c r="N5" s="220"/>
      <c r="O5" s="220"/>
      <c r="P5" s="220"/>
      <c r="Q5" s="8"/>
      <c r="R5" s="224"/>
      <c r="S5" s="36"/>
      <c r="T5" s="12"/>
      <c r="U5" s="36"/>
      <c r="V5" s="36"/>
      <c r="W5" s="12"/>
      <c r="X5" s="36"/>
      <c r="Y5" s="36"/>
      <c r="Z5" s="12"/>
      <c r="AA5" s="36"/>
      <c r="AB5" s="36"/>
      <c r="AC5" s="12"/>
      <c r="AD5" s="36"/>
      <c r="AE5" s="36"/>
      <c r="AF5" s="12"/>
      <c r="AG5" s="36"/>
      <c r="AH5" s="36"/>
      <c r="AI5" s="12"/>
      <c r="AJ5" s="36"/>
      <c r="AK5" s="37"/>
      <c r="AL5" s="12"/>
      <c r="AM5" s="37"/>
      <c r="AN5" s="38"/>
      <c r="AO5" s="12"/>
      <c r="AP5" s="36"/>
      <c r="AQ5" s="36"/>
      <c r="AR5" s="12"/>
      <c r="AS5" s="39"/>
      <c r="AT5" s="39"/>
      <c r="AU5" s="12"/>
      <c r="AV5" s="83"/>
      <c r="AW5" s="83"/>
      <c r="AX5" s="12"/>
      <c r="AY5" s="83"/>
      <c r="AZ5" s="5"/>
      <c r="BA5" s="5"/>
      <c r="BB5" s="5"/>
      <c r="BC5" s="5"/>
      <c r="BD5" s="5"/>
      <c r="BE5" s="5"/>
    </row>
    <row r="6" spans="1:57" ht="16" customHeight="1" x14ac:dyDescent="0.15">
      <c r="A6" s="5"/>
      <c r="B6" s="5"/>
      <c r="C6" s="5"/>
      <c r="D6" s="5"/>
      <c r="E6" s="11"/>
      <c r="F6" s="11"/>
      <c r="G6" s="11"/>
      <c r="H6" s="11"/>
      <c r="I6" s="223"/>
      <c r="J6" s="223"/>
      <c r="K6" s="223"/>
      <c r="L6" s="223"/>
      <c r="M6" s="220"/>
      <c r="N6" s="220"/>
      <c r="O6" s="220"/>
      <c r="P6" s="220"/>
      <c r="Q6" s="8"/>
      <c r="R6" s="224"/>
      <c r="S6" s="36"/>
      <c r="T6" s="12"/>
      <c r="U6" s="36"/>
      <c r="V6" s="36"/>
      <c r="W6" s="12"/>
      <c r="X6" s="36"/>
      <c r="Y6" s="36"/>
      <c r="Z6" s="12"/>
      <c r="AA6" s="36"/>
      <c r="AB6" s="36"/>
      <c r="AC6" s="12"/>
      <c r="AD6" s="36"/>
      <c r="AE6" s="36"/>
      <c r="AF6" s="12"/>
      <c r="AG6" s="36"/>
      <c r="AH6" s="36"/>
      <c r="AI6" s="12"/>
      <c r="AJ6" s="36"/>
      <c r="AK6" s="37"/>
      <c r="AL6" s="12"/>
      <c r="AM6" s="37"/>
      <c r="AN6" s="38"/>
      <c r="AO6" s="12"/>
      <c r="AP6" s="36"/>
      <c r="AQ6" s="36"/>
      <c r="AR6" s="12"/>
      <c r="AS6" s="39"/>
      <c r="AT6" s="39"/>
      <c r="AU6" s="12"/>
      <c r="AV6" s="83"/>
      <c r="AW6" s="83"/>
      <c r="AX6" s="12"/>
      <c r="AY6" s="83"/>
      <c r="AZ6" s="5"/>
      <c r="BA6" s="5"/>
      <c r="BB6" s="5"/>
      <c r="BC6" s="5"/>
      <c r="BD6" s="5"/>
      <c r="BE6" s="5"/>
    </row>
    <row r="7" spans="1:57" ht="16" customHeight="1" x14ac:dyDescent="0.15">
      <c r="A7" s="5"/>
      <c r="B7" s="5"/>
      <c r="C7" s="5"/>
      <c r="D7" s="5"/>
      <c r="E7" s="11"/>
      <c r="F7" s="11"/>
      <c r="G7" s="11"/>
      <c r="H7" s="11"/>
      <c r="I7" s="223"/>
      <c r="J7" s="223"/>
      <c r="K7" s="223"/>
      <c r="L7" s="223"/>
      <c r="M7" s="220"/>
      <c r="N7" s="220"/>
      <c r="O7" s="220"/>
      <c r="P7" s="220"/>
      <c r="Q7" s="8"/>
      <c r="R7" s="224"/>
      <c r="S7" s="36"/>
      <c r="T7" s="12"/>
      <c r="U7" s="36"/>
      <c r="V7" s="36"/>
      <c r="W7" s="12"/>
      <c r="X7" s="36"/>
      <c r="Y7" s="36"/>
      <c r="Z7" s="12"/>
      <c r="AA7" s="36"/>
      <c r="AB7" s="36"/>
      <c r="AC7" s="12"/>
      <c r="AD7" s="36"/>
      <c r="AE7" s="36"/>
      <c r="AF7" s="12"/>
      <c r="AG7" s="36"/>
      <c r="AH7" s="36"/>
      <c r="AI7" s="12"/>
      <c r="AJ7" s="36"/>
      <c r="AK7" s="37"/>
      <c r="AL7" s="12"/>
      <c r="AM7" s="37"/>
      <c r="AN7" s="38"/>
      <c r="AO7" s="12"/>
      <c r="AP7" s="36"/>
      <c r="AQ7" s="36"/>
      <c r="AR7" s="12"/>
      <c r="AS7" s="39"/>
      <c r="AT7" s="39"/>
      <c r="AU7" s="12"/>
      <c r="AV7" s="83"/>
      <c r="AW7" s="83"/>
      <c r="AX7" s="12"/>
      <c r="AY7" s="83"/>
      <c r="AZ7" s="5"/>
      <c r="BA7" s="5"/>
      <c r="BB7" s="5"/>
      <c r="BC7" s="5"/>
      <c r="BD7" s="5"/>
      <c r="BE7" s="5"/>
    </row>
    <row r="8" spans="1:57" ht="16" customHeight="1" x14ac:dyDescent="0.15">
      <c r="A8" s="5"/>
      <c r="B8" s="5"/>
      <c r="C8" s="5"/>
      <c r="D8" s="5"/>
      <c r="E8" s="11"/>
      <c r="F8" s="11"/>
      <c r="G8" s="11"/>
      <c r="H8" s="11"/>
      <c r="I8" s="223"/>
      <c r="J8" s="223"/>
      <c r="K8" s="223"/>
      <c r="L8" s="223"/>
      <c r="M8" s="220"/>
      <c r="N8" s="220"/>
      <c r="O8" s="220"/>
      <c r="P8" s="220"/>
      <c r="Q8" s="8"/>
      <c r="R8" s="224"/>
      <c r="S8" s="36"/>
      <c r="T8" s="12"/>
      <c r="U8" s="36"/>
      <c r="V8" s="36"/>
      <c r="W8" s="12"/>
      <c r="X8" s="36"/>
      <c r="Y8" s="36"/>
      <c r="Z8" s="12"/>
      <c r="AA8" s="36"/>
      <c r="AB8" s="36"/>
      <c r="AC8" s="12"/>
      <c r="AD8" s="36"/>
      <c r="AE8" s="36"/>
      <c r="AF8" s="12"/>
      <c r="AG8" s="36"/>
      <c r="AH8" s="36"/>
      <c r="AI8" s="12"/>
      <c r="AJ8" s="36"/>
      <c r="AK8" s="37"/>
      <c r="AL8" s="12"/>
      <c r="AM8" s="37"/>
      <c r="AN8" s="38"/>
      <c r="AO8" s="12"/>
      <c r="AP8" s="36"/>
      <c r="AQ8" s="36"/>
      <c r="AR8" s="12"/>
      <c r="AS8" s="39"/>
      <c r="AT8" s="39"/>
      <c r="AU8" s="12"/>
      <c r="AV8" s="83"/>
      <c r="AW8" s="83"/>
      <c r="AX8" s="12"/>
      <c r="AY8" s="83"/>
      <c r="AZ8" s="5"/>
      <c r="BA8" s="5"/>
      <c r="BB8" s="5"/>
      <c r="BC8" s="5"/>
      <c r="BD8" s="5"/>
      <c r="BE8" s="5"/>
    </row>
    <row r="9" spans="1:57" ht="16" customHeight="1" x14ac:dyDescent="0.15">
      <c r="A9" s="5"/>
      <c r="B9" s="5"/>
      <c r="C9" s="5"/>
      <c r="D9" s="5"/>
      <c r="E9" s="11"/>
      <c r="F9" s="11"/>
      <c r="G9" s="11"/>
      <c r="H9" s="11"/>
      <c r="I9" s="223"/>
      <c r="J9" s="223"/>
      <c r="K9" s="223"/>
      <c r="L9" s="223"/>
      <c r="M9" s="220"/>
      <c r="N9" s="220"/>
      <c r="O9" s="220"/>
      <c r="P9" s="220"/>
      <c r="Q9" s="8"/>
      <c r="R9" s="224"/>
      <c r="S9" s="36"/>
      <c r="T9" s="12"/>
      <c r="U9" s="36"/>
      <c r="V9" s="36"/>
      <c r="W9" s="12"/>
      <c r="X9" s="36"/>
      <c r="Y9" s="36"/>
      <c r="Z9" s="12"/>
      <c r="AA9" s="36"/>
      <c r="AB9" s="36"/>
      <c r="AC9" s="12"/>
      <c r="AD9" s="36"/>
      <c r="AE9" s="36"/>
      <c r="AF9" s="12"/>
      <c r="AG9" s="36"/>
      <c r="AH9" s="36"/>
      <c r="AI9" s="12"/>
      <c r="AJ9" s="36"/>
      <c r="AK9" s="37"/>
      <c r="AL9" s="12"/>
      <c r="AM9" s="37"/>
      <c r="AN9" s="38"/>
      <c r="AO9" s="12"/>
      <c r="AP9" s="36"/>
      <c r="AQ9" s="36"/>
      <c r="AR9" s="12"/>
      <c r="AS9" s="39"/>
      <c r="AT9" s="39"/>
      <c r="AU9" s="12"/>
      <c r="AV9" s="83"/>
      <c r="AW9" s="83"/>
      <c r="AX9" s="12"/>
      <c r="AY9" s="83"/>
      <c r="AZ9" s="5"/>
      <c r="BA9" s="5"/>
      <c r="BB9" s="5"/>
      <c r="BC9" s="5"/>
      <c r="BD9" s="5"/>
      <c r="BE9" s="5"/>
    </row>
    <row r="10" spans="1:57" ht="16" customHeight="1" x14ac:dyDescent="0.15">
      <c r="A10" s="5"/>
      <c r="B10" s="5"/>
      <c r="C10" s="5"/>
      <c r="D10" s="5"/>
      <c r="E10" s="11"/>
      <c r="F10" s="11"/>
      <c r="G10" s="11"/>
      <c r="H10" s="11"/>
      <c r="I10" s="223"/>
      <c r="J10" s="223"/>
      <c r="K10" s="223"/>
      <c r="L10" s="223"/>
      <c r="M10" s="220"/>
      <c r="N10" s="220"/>
      <c r="O10" s="220"/>
      <c r="P10" s="220"/>
      <c r="Q10" s="8"/>
      <c r="R10" s="224"/>
      <c r="S10" s="36"/>
      <c r="T10" s="12"/>
      <c r="U10" s="36"/>
      <c r="V10" s="36"/>
      <c r="W10" s="12"/>
      <c r="X10" s="36"/>
      <c r="Y10" s="36"/>
      <c r="Z10" s="12"/>
      <c r="AA10" s="36"/>
      <c r="AB10" s="36"/>
      <c r="AC10" s="12"/>
      <c r="AD10" s="36"/>
      <c r="AE10" s="36"/>
      <c r="AF10" s="12"/>
      <c r="AG10" s="36"/>
      <c r="AH10" s="36"/>
      <c r="AI10" s="12"/>
      <c r="AJ10" s="36"/>
      <c r="AK10" s="37"/>
      <c r="AL10" s="12"/>
      <c r="AM10" s="37"/>
      <c r="AN10" s="38"/>
      <c r="AO10" s="12"/>
      <c r="AP10" s="36"/>
      <c r="AQ10" s="36"/>
      <c r="AR10" s="12"/>
      <c r="AS10" s="39"/>
      <c r="AT10" s="39"/>
      <c r="AU10" s="12"/>
      <c r="AV10" s="83"/>
      <c r="AW10" s="83"/>
      <c r="AX10" s="12"/>
      <c r="AY10" s="83"/>
      <c r="AZ10" s="5"/>
      <c r="BA10" s="5"/>
      <c r="BB10" s="5"/>
      <c r="BC10" s="5"/>
      <c r="BD10" s="5"/>
      <c r="BE10" s="5"/>
    </row>
    <row r="11" spans="1:57" ht="17" customHeight="1" x14ac:dyDescent="0.15">
      <c r="A11" s="5"/>
      <c r="B11" s="5"/>
      <c r="C11" s="5"/>
      <c r="D11" s="5"/>
      <c r="E11" s="11"/>
      <c r="F11" s="11"/>
      <c r="G11" s="11"/>
      <c r="H11" s="11"/>
      <c r="I11" s="223"/>
      <c r="J11" s="223"/>
      <c r="K11" s="223"/>
      <c r="L11" s="223"/>
      <c r="M11" s="220"/>
      <c r="N11" s="220"/>
      <c r="O11" s="220"/>
      <c r="P11" s="220"/>
      <c r="Q11" s="8"/>
      <c r="R11" s="224"/>
      <c r="S11" s="36"/>
      <c r="T11" s="12"/>
      <c r="U11" s="36"/>
      <c r="V11" s="36"/>
      <c r="W11" s="12"/>
      <c r="X11" s="36"/>
      <c r="Y11" s="36"/>
      <c r="Z11" s="12"/>
      <c r="AA11" s="36"/>
      <c r="AB11" s="36"/>
      <c r="AC11" s="12"/>
      <c r="AD11" s="36"/>
      <c r="AE11" s="36"/>
      <c r="AF11" s="12"/>
      <c r="AG11" s="36"/>
      <c r="AH11" s="36"/>
      <c r="AI11" s="12"/>
      <c r="AJ11" s="36"/>
      <c r="AK11" s="37"/>
      <c r="AL11" s="12"/>
      <c r="AM11" s="37"/>
      <c r="AN11" s="38"/>
      <c r="AO11" s="12"/>
      <c r="AP11" s="36"/>
      <c r="AQ11" s="36"/>
      <c r="AR11" s="12"/>
      <c r="AS11" s="39"/>
      <c r="AT11" s="39"/>
      <c r="AU11" s="12"/>
      <c r="AV11" s="83"/>
      <c r="AW11" s="83"/>
      <c r="AX11" s="12"/>
      <c r="AY11" s="83"/>
      <c r="AZ11" s="5"/>
      <c r="BA11" s="5"/>
      <c r="BB11" s="5"/>
      <c r="BC11" s="5"/>
      <c r="BD11" s="5"/>
      <c r="BE11" s="5"/>
    </row>
    <row r="12" spans="1:57" ht="16" customHeight="1" x14ac:dyDescent="0.15">
      <c r="A12" s="5"/>
      <c r="B12" s="5"/>
      <c r="C12" s="5"/>
      <c r="D12" s="5"/>
      <c r="E12" s="11"/>
      <c r="F12" s="11"/>
      <c r="G12" s="11"/>
      <c r="H12" s="11"/>
      <c r="I12" s="13"/>
      <c r="J12" s="13"/>
      <c r="K12" s="13"/>
      <c r="L12" s="13"/>
      <c r="M12" s="14"/>
      <c r="N12" s="15"/>
      <c r="O12" s="15"/>
      <c r="P12" s="8"/>
      <c r="Q12" s="8"/>
      <c r="R12" s="224"/>
      <c r="S12" s="36"/>
      <c r="T12" s="12"/>
      <c r="U12" s="36"/>
      <c r="V12" s="36"/>
      <c r="W12" s="12"/>
      <c r="X12" s="36"/>
      <c r="Y12" s="36"/>
      <c r="Z12" s="12"/>
      <c r="AA12" s="36"/>
      <c r="AB12" s="36"/>
      <c r="AC12" s="12"/>
      <c r="AD12" s="36"/>
      <c r="AE12" s="36"/>
      <c r="AF12" s="12"/>
      <c r="AG12" s="36"/>
      <c r="AH12" s="36"/>
      <c r="AI12" s="12"/>
      <c r="AJ12" s="36"/>
      <c r="AK12" s="37"/>
      <c r="AL12" s="12"/>
      <c r="AM12" s="37"/>
      <c r="AN12" s="38"/>
      <c r="AO12" s="12"/>
      <c r="AP12" s="36"/>
      <c r="AQ12" s="36"/>
      <c r="AR12" s="12"/>
      <c r="AS12" s="39"/>
      <c r="AT12" s="39"/>
      <c r="AU12" s="12"/>
      <c r="AV12" s="83"/>
      <c r="AW12" s="83"/>
      <c r="AX12" s="12"/>
      <c r="AY12" s="83"/>
      <c r="AZ12" s="5"/>
      <c r="BA12" s="5"/>
      <c r="BB12" s="5"/>
      <c r="BC12" s="5"/>
      <c r="BD12" s="5"/>
      <c r="BE12" s="5"/>
    </row>
    <row r="13" spans="1:57" ht="16" x14ac:dyDescent="0.2">
      <c r="A13" s="5"/>
      <c r="B13" s="5"/>
      <c r="C13" s="5"/>
      <c r="D13" s="5"/>
      <c r="E13" s="11"/>
      <c r="F13" s="11"/>
      <c r="G13" s="11"/>
      <c r="H13" s="11"/>
      <c r="I13" s="13"/>
      <c r="J13" s="13"/>
      <c r="K13" s="13"/>
      <c r="L13" s="13"/>
      <c r="M13" s="16"/>
      <c r="N13" s="17"/>
      <c r="O13" s="15"/>
      <c r="P13" s="8"/>
      <c r="Q13" s="8"/>
      <c r="R13" s="224"/>
      <c r="S13" s="36"/>
      <c r="T13" s="12"/>
      <c r="U13" s="36"/>
      <c r="V13" s="36"/>
      <c r="W13" s="12"/>
      <c r="X13" s="36"/>
      <c r="Y13" s="36"/>
      <c r="Z13" s="12"/>
      <c r="AA13" s="36"/>
      <c r="AB13" s="36"/>
      <c r="AC13" s="12"/>
      <c r="AD13" s="36"/>
      <c r="AE13" s="36"/>
      <c r="AF13" s="12"/>
      <c r="AG13" s="36"/>
      <c r="AH13" s="36"/>
      <c r="AI13" s="12"/>
      <c r="AJ13" s="36"/>
      <c r="AK13" s="37"/>
      <c r="AL13" s="12"/>
      <c r="AM13" s="37"/>
      <c r="AN13" s="38"/>
      <c r="AO13" s="12"/>
      <c r="AP13" s="36"/>
      <c r="AQ13" s="36"/>
      <c r="AR13" s="12"/>
      <c r="AS13" s="39"/>
      <c r="AT13" s="39"/>
      <c r="AU13" s="12"/>
      <c r="AV13" s="83"/>
      <c r="AW13" s="83"/>
      <c r="AX13" s="12"/>
      <c r="AY13" s="83"/>
      <c r="AZ13" s="5"/>
      <c r="BA13" s="5"/>
      <c r="BB13" s="5"/>
      <c r="BC13" s="5"/>
      <c r="BD13" s="5"/>
      <c r="BE13" s="5"/>
    </row>
    <row r="14" spans="1:57" ht="16" x14ac:dyDescent="0.2">
      <c r="A14" s="20"/>
      <c r="B14" s="20"/>
      <c r="C14" s="20"/>
      <c r="D14" s="20"/>
      <c r="E14" s="11"/>
      <c r="F14" s="11"/>
      <c r="G14" s="11"/>
      <c r="H14" s="11"/>
      <c r="I14" s="13"/>
      <c r="J14" s="13"/>
      <c r="K14" s="13"/>
      <c r="L14" s="13"/>
      <c r="M14" s="18"/>
      <c r="N14" s="19"/>
      <c r="O14" s="15"/>
      <c r="P14" s="8"/>
      <c r="Q14" s="8"/>
      <c r="R14" s="224"/>
      <c r="S14" s="36"/>
      <c r="T14" s="12"/>
      <c r="U14" s="36"/>
      <c r="V14" s="36"/>
      <c r="W14" s="12"/>
      <c r="X14" s="36"/>
      <c r="Y14" s="36"/>
      <c r="Z14" s="12"/>
      <c r="AA14" s="36"/>
      <c r="AB14" s="36"/>
      <c r="AC14" s="12"/>
      <c r="AD14" s="36"/>
      <c r="AE14" s="36"/>
      <c r="AF14" s="12"/>
      <c r="AG14" s="36"/>
      <c r="AH14" s="36"/>
      <c r="AI14" s="12"/>
      <c r="AJ14" s="36"/>
      <c r="AK14" s="37"/>
      <c r="AL14" s="12"/>
      <c r="AM14" s="37"/>
      <c r="AN14" s="38"/>
      <c r="AO14" s="12"/>
      <c r="AP14" s="36"/>
      <c r="AQ14" s="36"/>
      <c r="AR14" s="12"/>
      <c r="AS14" s="39"/>
      <c r="AT14" s="39"/>
      <c r="AU14" s="12"/>
      <c r="AV14" s="83"/>
      <c r="AW14" s="83"/>
      <c r="AX14" s="12"/>
      <c r="AY14" s="83"/>
      <c r="AZ14" s="5"/>
      <c r="BA14" s="5"/>
      <c r="BB14" s="5"/>
      <c r="BC14" s="5"/>
      <c r="BD14" s="5"/>
      <c r="BE14" s="5"/>
    </row>
    <row r="15" spans="1:57" ht="16" customHeight="1" x14ac:dyDescent="0.15">
      <c r="A15" s="20"/>
      <c r="B15" s="20"/>
      <c r="C15" s="20"/>
      <c r="D15" s="20"/>
      <c r="E15" s="20"/>
      <c r="F15" s="20"/>
      <c r="G15" s="20"/>
      <c r="H15" s="20"/>
      <c r="I15" s="15"/>
      <c r="J15" s="21"/>
      <c r="K15" s="21"/>
      <c r="L15" s="21"/>
      <c r="M15" s="16"/>
      <c r="N15" s="15"/>
      <c r="O15" s="15"/>
      <c r="P15" s="8"/>
      <c r="Q15" s="8"/>
      <c r="R15" s="224"/>
      <c r="S15" s="36"/>
      <c r="T15" s="12"/>
      <c r="U15" s="36"/>
      <c r="V15" s="36"/>
      <c r="W15" s="12"/>
      <c r="X15" s="36"/>
      <c r="Y15" s="36"/>
      <c r="Z15" s="12"/>
      <c r="AA15" s="36"/>
      <c r="AB15" s="36"/>
      <c r="AC15" s="12"/>
      <c r="AD15" s="36"/>
      <c r="AE15" s="36"/>
      <c r="AF15" s="12"/>
      <c r="AG15" s="36"/>
      <c r="AH15" s="36"/>
      <c r="AI15" s="12"/>
      <c r="AJ15" s="36"/>
      <c r="AK15" s="37"/>
      <c r="AL15" s="12"/>
      <c r="AM15" s="37"/>
      <c r="AN15" s="38"/>
      <c r="AO15" s="12"/>
      <c r="AP15" s="36"/>
      <c r="AQ15" s="36"/>
      <c r="AR15" s="12"/>
      <c r="AS15" s="39"/>
      <c r="AT15" s="39"/>
      <c r="AU15" s="12"/>
      <c r="AV15" s="83"/>
      <c r="AW15" s="83"/>
      <c r="AX15" s="12"/>
      <c r="AY15" s="83"/>
      <c r="AZ15" s="5"/>
      <c r="BA15" s="5"/>
      <c r="BB15" s="5"/>
      <c r="BC15" s="5"/>
      <c r="BD15" s="5"/>
      <c r="BE15" s="5"/>
    </row>
    <row r="16" spans="1:57" ht="16" customHeight="1" x14ac:dyDescent="0.15">
      <c r="A16" s="20"/>
      <c r="B16" s="20"/>
      <c r="C16" s="20"/>
      <c r="D16" s="20"/>
      <c r="E16" s="20"/>
      <c r="F16" s="20"/>
      <c r="G16" s="20"/>
      <c r="H16" s="20"/>
      <c r="I16" s="22"/>
      <c r="J16" s="21"/>
      <c r="K16" s="21"/>
      <c r="L16" s="21"/>
      <c r="M16" s="16"/>
      <c r="N16" s="15"/>
      <c r="O16" s="15"/>
      <c r="P16" s="8"/>
      <c r="Q16" s="8"/>
      <c r="R16" s="224"/>
      <c r="S16" s="36"/>
      <c r="T16" s="12"/>
      <c r="U16" s="36"/>
      <c r="V16" s="36"/>
      <c r="W16" s="12"/>
      <c r="X16" s="36"/>
      <c r="Y16" s="36"/>
      <c r="Z16" s="12"/>
      <c r="AA16" s="36"/>
      <c r="AB16" s="36"/>
      <c r="AC16" s="12"/>
      <c r="AD16" s="36"/>
      <c r="AE16" s="36"/>
      <c r="AF16" s="12"/>
      <c r="AG16" s="36"/>
      <c r="AH16" s="36"/>
      <c r="AI16" s="12"/>
      <c r="AJ16" s="36"/>
      <c r="AK16" s="37"/>
      <c r="AL16" s="12"/>
      <c r="AM16" s="37"/>
      <c r="AN16" s="38"/>
      <c r="AO16" s="12"/>
      <c r="AP16" s="36"/>
      <c r="AQ16" s="36"/>
      <c r="AR16" s="12"/>
      <c r="AS16" s="39"/>
      <c r="AT16" s="39"/>
      <c r="AU16" s="12"/>
      <c r="AV16" s="83"/>
      <c r="AW16" s="83"/>
      <c r="AX16" s="12"/>
      <c r="AY16" s="83"/>
      <c r="AZ16" s="5"/>
      <c r="BA16" s="5"/>
      <c r="BB16" s="5"/>
      <c r="BC16" s="5"/>
      <c r="BD16" s="5"/>
      <c r="BE16" s="5"/>
    </row>
    <row r="17" spans="1:58" ht="16" customHeight="1" x14ac:dyDescent="0.15">
      <c r="A17" s="20"/>
      <c r="B17" s="20"/>
      <c r="C17" s="20"/>
      <c r="D17" s="20"/>
      <c r="E17" s="20"/>
      <c r="F17" s="20"/>
      <c r="G17" s="20"/>
      <c r="H17" s="20"/>
      <c r="I17" s="15"/>
      <c r="J17" s="21"/>
      <c r="K17" s="21"/>
      <c r="L17" s="21"/>
      <c r="M17" s="15"/>
      <c r="N17" s="15"/>
      <c r="O17" s="15"/>
      <c r="P17" s="8"/>
      <c r="Q17" s="8"/>
      <c r="R17" s="12"/>
      <c r="S17" s="23">
        <v>3</v>
      </c>
      <c r="T17" s="23"/>
      <c r="U17" s="23">
        <v>4</v>
      </c>
      <c r="V17" s="23">
        <v>5</v>
      </c>
      <c r="W17" s="23"/>
      <c r="X17" s="23">
        <v>6</v>
      </c>
      <c r="Y17" s="23">
        <v>7</v>
      </c>
      <c r="Z17" s="23"/>
      <c r="AA17" s="23">
        <v>8</v>
      </c>
      <c r="AB17" s="23">
        <v>9</v>
      </c>
      <c r="AC17" s="23"/>
      <c r="AD17" s="23">
        <v>10</v>
      </c>
      <c r="AE17" s="23">
        <v>11</v>
      </c>
      <c r="AF17" s="23"/>
      <c r="AG17" s="23">
        <v>12</v>
      </c>
      <c r="AH17" s="23">
        <v>13</v>
      </c>
      <c r="AI17" s="23"/>
      <c r="AJ17" s="23">
        <v>14</v>
      </c>
      <c r="AK17" s="23">
        <v>15</v>
      </c>
      <c r="AL17" s="23"/>
      <c r="AM17" s="23">
        <v>16</v>
      </c>
      <c r="AN17" s="23">
        <v>17</v>
      </c>
      <c r="AO17" s="23"/>
      <c r="AP17" s="23">
        <v>18</v>
      </c>
      <c r="AQ17" s="23">
        <v>19</v>
      </c>
      <c r="AR17" s="23"/>
      <c r="AS17" s="23">
        <v>20</v>
      </c>
      <c r="AT17" s="23">
        <v>21</v>
      </c>
      <c r="AU17" s="23"/>
      <c r="AV17" s="23">
        <v>22</v>
      </c>
      <c r="AW17" s="23">
        <v>23</v>
      </c>
      <c r="AX17" s="23"/>
      <c r="AY17" s="23">
        <v>24</v>
      </c>
      <c r="AZ17" s="5"/>
      <c r="BA17" s="5"/>
      <c r="BB17" s="5"/>
      <c r="BC17" s="5"/>
      <c r="BD17" s="5"/>
      <c r="BE17" s="5"/>
    </row>
    <row r="18" spans="1:58" ht="18" customHeight="1" x14ac:dyDescent="0.2">
      <c r="A18" s="20"/>
      <c r="B18" s="20"/>
      <c r="C18" s="20"/>
      <c r="D18" s="20"/>
      <c r="E18" s="20"/>
      <c r="F18" s="20"/>
      <c r="G18" s="20"/>
      <c r="H18" s="20"/>
      <c r="I18" s="15"/>
      <c r="J18" s="16"/>
      <c r="K18" s="16"/>
      <c r="L18" s="21"/>
      <c r="M18" s="15"/>
      <c r="N18" s="17"/>
      <c r="O18" s="15"/>
      <c r="P18" s="8"/>
      <c r="Q18" s="8"/>
      <c r="R18" s="17"/>
      <c r="S18" s="225" t="s">
        <v>20</v>
      </c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6" t="s">
        <v>41</v>
      </c>
      <c r="AL18" s="226"/>
      <c r="AM18" s="226"/>
      <c r="AN18" s="222" t="s">
        <v>82</v>
      </c>
      <c r="AO18" s="222"/>
      <c r="AP18" s="222"/>
      <c r="AQ18" s="222"/>
      <c r="AR18" s="222"/>
      <c r="AS18" s="222"/>
      <c r="AT18" s="222"/>
      <c r="AU18" s="222"/>
      <c r="AV18" s="221" t="s">
        <v>12</v>
      </c>
      <c r="AW18" s="221"/>
      <c r="AX18" s="221"/>
      <c r="AY18" s="221"/>
      <c r="AZ18" s="5"/>
      <c r="BA18" s="5"/>
      <c r="BB18" s="5"/>
      <c r="BC18" s="5"/>
      <c r="BD18" s="5"/>
      <c r="BE18" s="5"/>
    </row>
    <row r="19" spans="1:58" ht="16" customHeight="1" x14ac:dyDescent="0.2">
      <c r="A19" s="20"/>
      <c r="B19" s="20"/>
      <c r="C19" s="20"/>
      <c r="D19" s="20"/>
      <c r="E19" s="20"/>
      <c r="F19" s="20"/>
      <c r="G19" s="20"/>
      <c r="H19" s="20"/>
      <c r="I19" s="15"/>
      <c r="J19" s="21"/>
      <c r="K19" s="16"/>
      <c r="L19" s="21"/>
      <c r="M19" s="15"/>
      <c r="N19" s="19"/>
      <c r="O19" s="15"/>
      <c r="P19" s="8"/>
      <c r="Q19" s="8"/>
      <c r="R19" s="19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6"/>
      <c r="AL19" s="226"/>
      <c r="AM19" s="226"/>
      <c r="AN19" s="222"/>
      <c r="AO19" s="222"/>
      <c r="AP19" s="222"/>
      <c r="AQ19" s="222"/>
      <c r="AR19" s="222"/>
      <c r="AS19" s="222"/>
      <c r="AT19" s="222"/>
      <c r="AU19" s="222"/>
      <c r="AV19" s="221"/>
      <c r="AW19" s="221"/>
      <c r="AX19" s="221"/>
      <c r="AY19" s="221"/>
      <c r="AZ19" s="5"/>
      <c r="BA19" s="5"/>
      <c r="BB19" s="5"/>
      <c r="BC19" s="5"/>
      <c r="BD19" s="5"/>
      <c r="BE19" s="5"/>
    </row>
    <row r="20" spans="1:58" ht="16" customHeight="1" x14ac:dyDescent="0.15">
      <c r="A20" s="20"/>
      <c r="B20" s="20"/>
      <c r="C20" s="24"/>
      <c r="D20" s="24"/>
      <c r="E20" s="24"/>
      <c r="F20" s="24"/>
      <c r="G20" s="24"/>
      <c r="H20" s="24"/>
      <c r="I20" s="15"/>
      <c r="J20" s="21"/>
      <c r="K20" s="16"/>
      <c r="L20" s="21"/>
      <c r="M20" s="15"/>
      <c r="N20" s="15"/>
      <c r="O20" s="15"/>
      <c r="P20" s="8"/>
      <c r="Q20" s="8"/>
      <c r="R20" s="12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6"/>
      <c r="AL20" s="226"/>
      <c r="AM20" s="226"/>
      <c r="AN20" s="222"/>
      <c r="AO20" s="222"/>
      <c r="AP20" s="222"/>
      <c r="AQ20" s="222"/>
      <c r="AR20" s="222"/>
      <c r="AS20" s="222"/>
      <c r="AT20" s="222"/>
      <c r="AU20" s="222"/>
      <c r="AV20" s="221"/>
      <c r="AW20" s="221"/>
      <c r="AX20" s="221"/>
      <c r="AY20" s="221"/>
      <c r="AZ20" s="5"/>
      <c r="BA20" s="5"/>
      <c r="BB20" s="5"/>
      <c r="BC20" s="5"/>
      <c r="BD20" s="5"/>
      <c r="BE20" s="5"/>
    </row>
    <row r="21" spans="1:58" ht="16" customHeight="1" x14ac:dyDescent="0.15">
      <c r="A21" s="15"/>
      <c r="B21" s="15"/>
      <c r="C21" s="12"/>
      <c r="D21" s="12"/>
      <c r="E21" s="12"/>
      <c r="F21" s="12"/>
      <c r="G21" s="12"/>
      <c r="H21" s="12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5"/>
      <c r="BA21" s="5"/>
      <c r="BB21" s="5"/>
      <c r="BC21" s="5"/>
      <c r="BD21" s="5"/>
      <c r="BE21" s="5"/>
    </row>
    <row r="22" spans="1:58" ht="16" customHeight="1" x14ac:dyDescent="0.15">
      <c r="A22" s="15"/>
      <c r="B22" s="15"/>
      <c r="C22" s="12"/>
      <c r="D22" s="12"/>
      <c r="E22" s="12"/>
      <c r="F22" s="12"/>
      <c r="G22" s="12"/>
      <c r="H22" s="12"/>
      <c r="I22" s="217" t="s">
        <v>4092</v>
      </c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 t="s">
        <v>4093</v>
      </c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  <c r="AZ22" s="65"/>
      <c r="BA22" s="65"/>
      <c r="BB22" s="65"/>
      <c r="BC22" s="65"/>
      <c r="BD22" s="65"/>
      <c r="BE22" s="65"/>
      <c r="BF22" s="65"/>
    </row>
    <row r="23" spans="1:58" ht="13" customHeight="1" x14ac:dyDescent="0.15">
      <c r="A23" s="15"/>
      <c r="B23" s="15"/>
      <c r="C23" s="12"/>
      <c r="D23" s="12"/>
      <c r="E23" s="12"/>
      <c r="F23" s="12"/>
      <c r="G23" s="12"/>
      <c r="H23" s="12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65"/>
      <c r="BA23" s="65"/>
      <c r="BB23" s="65"/>
      <c r="BC23" s="65"/>
      <c r="BD23" s="65"/>
      <c r="BE23" s="65"/>
      <c r="BF23" s="65"/>
    </row>
    <row r="24" spans="1:58" ht="14" customHeight="1" x14ac:dyDescent="0.15">
      <c r="A24" s="15"/>
      <c r="B24" s="15"/>
      <c r="C24" s="12"/>
      <c r="D24" s="12"/>
      <c r="E24" s="12"/>
      <c r="F24" s="12"/>
      <c r="G24" s="26"/>
      <c r="H24" s="12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  <c r="AZ24" s="65"/>
      <c r="BA24" s="65"/>
      <c r="BB24" s="65"/>
      <c r="BC24" s="65"/>
      <c r="BD24" s="65"/>
      <c r="BE24" s="65"/>
      <c r="BF24" s="65"/>
    </row>
    <row r="25" spans="1:58" ht="13" customHeight="1" x14ac:dyDescent="0.15">
      <c r="A25" s="15"/>
      <c r="B25" s="15"/>
      <c r="C25" s="12"/>
      <c r="D25" s="12"/>
      <c r="E25" s="12"/>
      <c r="F25" s="12"/>
      <c r="G25" s="12"/>
      <c r="H25" s="12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7"/>
      <c r="Z25" s="217"/>
      <c r="AA25" s="217"/>
      <c r="AB25" s="217"/>
      <c r="AC25" s="217"/>
      <c r="AD25" s="217"/>
      <c r="AE25" s="217"/>
      <c r="AF25" s="217"/>
      <c r="AG25" s="217"/>
      <c r="AH25" s="217"/>
      <c r="AI25" s="217"/>
      <c r="AJ25" s="217"/>
      <c r="AK25" s="217"/>
      <c r="AL25" s="217"/>
      <c r="AM25" s="217"/>
      <c r="AN25" s="217"/>
      <c r="AO25" s="217"/>
      <c r="AP25" s="217"/>
      <c r="AQ25" s="217"/>
      <c r="AR25" s="217"/>
      <c r="AS25" s="217"/>
      <c r="AT25" s="217"/>
      <c r="AU25" s="217"/>
      <c r="AV25" s="217"/>
      <c r="AW25" s="217"/>
      <c r="AX25" s="217"/>
      <c r="AY25" s="217"/>
      <c r="AZ25" s="65"/>
      <c r="BA25" s="65"/>
      <c r="BB25" s="65"/>
      <c r="BC25" s="65"/>
      <c r="BD25" s="65"/>
      <c r="BE25" s="65"/>
      <c r="BF25" s="65"/>
    </row>
    <row r="26" spans="1:58" ht="13" customHeight="1" x14ac:dyDescent="0.15">
      <c r="A26" s="15"/>
      <c r="B26" s="15"/>
      <c r="C26" s="15"/>
      <c r="D26" s="15"/>
      <c r="E26" s="15"/>
      <c r="F26" s="15"/>
      <c r="G26" s="15"/>
      <c r="H26" s="15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65"/>
      <c r="BA26" s="65"/>
      <c r="BB26" s="65"/>
      <c r="BC26" s="65"/>
      <c r="BD26" s="65"/>
      <c r="BE26" s="65"/>
      <c r="BF26" s="65"/>
    </row>
    <row r="27" spans="1:58" ht="17" customHeight="1" x14ac:dyDescent="0.2">
      <c r="A27" s="15"/>
      <c r="B27" s="15"/>
      <c r="C27" s="15"/>
      <c r="D27" s="15"/>
      <c r="E27" s="15"/>
      <c r="F27" s="15"/>
      <c r="G27" s="15"/>
      <c r="H27" s="1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7"/>
      <c r="X27" s="27"/>
      <c r="Y27" s="28"/>
      <c r="Z27" s="28"/>
      <c r="AA27" s="28"/>
      <c r="AB27" s="29"/>
      <c r="AC27" s="28"/>
      <c r="AD27" s="28"/>
      <c r="AE27" s="28"/>
      <c r="AF27" s="25"/>
      <c r="AG27" s="27"/>
      <c r="AH27" s="25"/>
      <c r="AI27" s="28"/>
      <c r="AJ27" s="28"/>
      <c r="AK27" s="28"/>
      <c r="AL27" s="28"/>
      <c r="AM27" s="30"/>
      <c r="AN27" s="28"/>
      <c r="AO27" s="28"/>
      <c r="AP27" s="28"/>
      <c r="AQ27" s="28"/>
      <c r="AR27" s="25"/>
      <c r="AS27" s="31"/>
      <c r="AT27" s="31"/>
      <c r="AU27" s="31"/>
      <c r="AV27" s="31"/>
      <c r="AW27" s="31"/>
      <c r="AX27" s="28"/>
      <c r="AY27" s="27"/>
      <c r="AZ27" s="5"/>
      <c r="BA27" s="5"/>
      <c r="BB27" s="5"/>
      <c r="BC27" s="5"/>
      <c r="BD27" s="5"/>
      <c r="BE27" s="5"/>
    </row>
    <row r="28" spans="1:58" ht="13" customHeight="1" x14ac:dyDescent="0.15">
      <c r="A28" s="15"/>
      <c r="B28" s="32"/>
      <c r="C28" s="32"/>
      <c r="D28" s="32"/>
      <c r="E28" s="32"/>
      <c r="F28" s="32"/>
      <c r="G28" s="32"/>
      <c r="H28" s="32"/>
      <c r="I28" s="218" t="s">
        <v>4094</v>
      </c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  <c r="X28" s="218"/>
      <c r="Y28" s="40"/>
      <c r="Z28" s="219" t="s">
        <v>4095</v>
      </c>
      <c r="AA28" s="219"/>
      <c r="AB28" s="219"/>
      <c r="AC28" s="219"/>
      <c r="AD28" s="219"/>
      <c r="AE28" s="219"/>
      <c r="AF28" s="219"/>
      <c r="AG28" s="219"/>
      <c r="AH28" s="219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</row>
    <row r="29" spans="1:58" ht="16" customHeight="1" x14ac:dyDescent="0.15">
      <c r="A29" s="15"/>
      <c r="B29" s="32"/>
      <c r="C29" s="32"/>
      <c r="D29" s="32"/>
      <c r="E29" s="32"/>
      <c r="F29" s="32"/>
      <c r="G29" s="32"/>
      <c r="H29" s="32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  <c r="T29" s="218"/>
      <c r="U29" s="218"/>
      <c r="V29" s="218"/>
      <c r="W29" s="218"/>
      <c r="X29" s="218"/>
      <c r="Y29" s="40"/>
      <c r="Z29" s="219"/>
      <c r="AA29" s="219"/>
      <c r="AB29" s="219"/>
      <c r="AC29" s="219"/>
      <c r="AD29" s="219"/>
      <c r="AE29" s="219"/>
      <c r="AF29" s="219"/>
      <c r="AG29" s="219"/>
      <c r="AH29" s="219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</row>
    <row r="30" spans="1:58" ht="13" customHeight="1" x14ac:dyDescent="0.15">
      <c r="A30" s="15"/>
      <c r="B30" s="32"/>
      <c r="C30" s="32"/>
      <c r="D30" s="32"/>
      <c r="E30" s="32"/>
      <c r="F30" s="32"/>
      <c r="G30" s="32"/>
      <c r="H30" s="32"/>
      <c r="I30" s="218"/>
      <c r="J30" s="218"/>
      <c r="K30" s="218"/>
      <c r="L30" s="218"/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  <c r="X30" s="218"/>
      <c r="Y30" s="40"/>
      <c r="Z30" s="219"/>
      <c r="AA30" s="219"/>
      <c r="AB30" s="219"/>
      <c r="AC30" s="219"/>
      <c r="AD30" s="219"/>
      <c r="AE30" s="219"/>
      <c r="AF30" s="219"/>
      <c r="AG30" s="219"/>
      <c r="AH30" s="219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</row>
    <row r="31" spans="1:58" ht="16" customHeight="1" x14ac:dyDescent="0.15">
      <c r="A31" s="15"/>
      <c r="B31" s="32"/>
      <c r="C31" s="32"/>
      <c r="D31" s="32"/>
      <c r="E31" s="32"/>
      <c r="F31" s="32"/>
      <c r="G31" s="32"/>
      <c r="H31" s="32"/>
      <c r="I31" s="218"/>
      <c r="J31" s="218"/>
      <c r="K31" s="218"/>
      <c r="L31" s="218"/>
      <c r="M31" s="218"/>
      <c r="N31" s="218"/>
      <c r="O31" s="218"/>
      <c r="P31" s="218"/>
      <c r="Q31" s="218"/>
      <c r="R31" s="218"/>
      <c r="S31" s="218"/>
      <c r="T31" s="218"/>
      <c r="U31" s="218"/>
      <c r="V31" s="218"/>
      <c r="W31" s="218"/>
      <c r="X31" s="218"/>
      <c r="Y31" s="40"/>
      <c r="Z31" s="219"/>
      <c r="AA31" s="219"/>
      <c r="AB31" s="219"/>
      <c r="AC31" s="219"/>
      <c r="AD31" s="219"/>
      <c r="AE31" s="219"/>
      <c r="AF31" s="219"/>
      <c r="AG31" s="219"/>
      <c r="AH31" s="219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</row>
    <row r="32" spans="1:58" ht="13" customHeight="1" x14ac:dyDescent="0.15">
      <c r="A32" s="15"/>
      <c r="B32" s="32"/>
      <c r="C32" s="32"/>
      <c r="D32" s="32"/>
      <c r="E32" s="32"/>
      <c r="F32" s="32"/>
      <c r="G32" s="32"/>
      <c r="H32" s="32"/>
      <c r="I32" s="218"/>
      <c r="J32" s="218"/>
      <c r="K32" s="218"/>
      <c r="L32" s="218"/>
      <c r="M32" s="218"/>
      <c r="N32" s="218"/>
      <c r="O32" s="218"/>
      <c r="P32" s="218"/>
      <c r="Q32" s="218"/>
      <c r="R32" s="218"/>
      <c r="S32" s="218"/>
      <c r="T32" s="218"/>
      <c r="U32" s="218"/>
      <c r="V32" s="218"/>
      <c r="W32" s="218"/>
      <c r="X32" s="218"/>
      <c r="Y32" s="40"/>
      <c r="Z32" s="219"/>
      <c r="AA32" s="219"/>
      <c r="AB32" s="219"/>
      <c r="AC32" s="219"/>
      <c r="AD32" s="219"/>
      <c r="AE32" s="219"/>
      <c r="AF32" s="219"/>
      <c r="AG32" s="219"/>
      <c r="AH32" s="219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</row>
    <row r="33" spans="1:57" ht="16" customHeight="1" x14ac:dyDescent="0.15">
      <c r="A33" s="15"/>
      <c r="B33" s="32"/>
      <c r="C33" s="32"/>
      <c r="D33" s="32"/>
      <c r="E33" s="32"/>
      <c r="F33" s="32"/>
      <c r="G33" s="32"/>
      <c r="H33" s="32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  <c r="X33" s="218"/>
      <c r="Y33" s="40"/>
      <c r="Z33" s="219"/>
      <c r="AA33" s="219"/>
      <c r="AB33" s="219"/>
      <c r="AC33" s="219"/>
      <c r="AD33" s="219"/>
      <c r="AE33" s="219"/>
      <c r="AF33" s="219"/>
      <c r="AG33" s="219"/>
      <c r="AH33" s="219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</row>
    <row r="34" spans="1:57" ht="13" customHeight="1" x14ac:dyDescent="0.15">
      <c r="A34" s="15"/>
      <c r="B34" s="32"/>
      <c r="C34" s="32"/>
      <c r="D34" s="32"/>
      <c r="E34" s="32"/>
      <c r="F34" s="32"/>
      <c r="G34" s="32"/>
      <c r="H34" s="32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40"/>
      <c r="Z34" s="219"/>
      <c r="AA34" s="219"/>
      <c r="AB34" s="219"/>
      <c r="AC34" s="219"/>
      <c r="AD34" s="219"/>
      <c r="AE34" s="219"/>
      <c r="AF34" s="219"/>
      <c r="AG34" s="219"/>
      <c r="AH34" s="219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</row>
    <row r="35" spans="1:57" ht="16" customHeight="1" x14ac:dyDescent="0.15">
      <c r="A35" s="15"/>
      <c r="B35" s="32"/>
      <c r="C35" s="32"/>
      <c r="D35" s="32"/>
      <c r="E35" s="32"/>
      <c r="F35" s="32"/>
      <c r="G35" s="32"/>
      <c r="H35" s="32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40"/>
      <c r="Z35" s="219"/>
      <c r="AA35" s="219"/>
      <c r="AB35" s="219"/>
      <c r="AC35" s="219"/>
      <c r="AD35" s="219"/>
      <c r="AE35" s="219"/>
      <c r="AF35" s="219"/>
      <c r="AG35" s="219"/>
      <c r="AH35" s="219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</row>
    <row r="36" spans="1:57" ht="13" customHeight="1" x14ac:dyDescent="0.15">
      <c r="A36" s="15"/>
      <c r="B36" s="32"/>
      <c r="C36" s="32"/>
      <c r="D36" s="32"/>
      <c r="E36" s="32"/>
      <c r="F36" s="32"/>
      <c r="G36" s="32"/>
      <c r="H36" s="32"/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40"/>
      <c r="Z36" s="219"/>
      <c r="AA36" s="219"/>
      <c r="AB36" s="219"/>
      <c r="AC36" s="219"/>
      <c r="AD36" s="219"/>
      <c r="AE36" s="219"/>
      <c r="AF36" s="219"/>
      <c r="AG36" s="219"/>
      <c r="AH36" s="219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</row>
    <row r="37" spans="1:57" ht="13" customHeight="1" x14ac:dyDescent="0.15">
      <c r="A37" s="15"/>
      <c r="B37" s="32"/>
      <c r="C37" s="32"/>
      <c r="D37" s="32"/>
      <c r="E37" s="32"/>
      <c r="F37" s="32"/>
      <c r="G37" s="32"/>
      <c r="H37" s="32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40"/>
      <c r="Z37" s="219"/>
      <c r="AA37" s="219"/>
      <c r="AB37" s="219"/>
      <c r="AC37" s="219"/>
      <c r="AD37" s="219"/>
      <c r="AE37" s="219"/>
      <c r="AF37" s="219"/>
      <c r="AG37" s="219"/>
      <c r="AH37" s="219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</row>
    <row r="38" spans="1:57" ht="13" customHeight="1" x14ac:dyDescent="0.15">
      <c r="A38" s="15"/>
      <c r="B38" s="32"/>
      <c r="C38" s="32"/>
      <c r="D38" s="32"/>
      <c r="E38" s="32"/>
      <c r="F38" s="32"/>
      <c r="G38" s="32"/>
      <c r="H38" s="32"/>
      <c r="I38" s="220" t="s">
        <v>4096</v>
      </c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41"/>
      <c r="Z38" s="219"/>
      <c r="AA38" s="219"/>
      <c r="AB38" s="219"/>
      <c r="AC38" s="219"/>
      <c r="AD38" s="219"/>
      <c r="AE38" s="219"/>
      <c r="AF38" s="219"/>
      <c r="AG38" s="219"/>
      <c r="AH38" s="219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</row>
    <row r="39" spans="1:57" ht="13" customHeight="1" x14ac:dyDescent="0.15">
      <c r="A39" s="15"/>
      <c r="B39" s="32"/>
      <c r="C39" s="32"/>
      <c r="D39" s="32"/>
      <c r="E39" s="32"/>
      <c r="F39" s="32"/>
      <c r="G39" s="32"/>
      <c r="H39" s="32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41"/>
      <c r="Z39" s="219"/>
      <c r="AA39" s="219"/>
      <c r="AB39" s="219"/>
      <c r="AC39" s="219"/>
      <c r="AD39" s="219"/>
      <c r="AE39" s="219"/>
      <c r="AF39" s="219"/>
      <c r="AG39" s="219"/>
      <c r="AH39" s="219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</row>
    <row r="40" spans="1:57" ht="13" customHeight="1" x14ac:dyDescent="0.15">
      <c r="A40" s="15"/>
      <c r="B40" s="32"/>
      <c r="C40" s="32"/>
      <c r="D40" s="32"/>
      <c r="E40" s="32"/>
      <c r="F40" s="32"/>
      <c r="G40" s="32"/>
      <c r="H40" s="32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41"/>
      <c r="Z40" s="219"/>
      <c r="AA40" s="219"/>
      <c r="AB40" s="219"/>
      <c r="AC40" s="219"/>
      <c r="AD40" s="219"/>
      <c r="AE40" s="219"/>
      <c r="AF40" s="219"/>
      <c r="AG40" s="219"/>
      <c r="AH40" s="219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</row>
    <row r="41" spans="1:57" ht="13" customHeight="1" x14ac:dyDescent="0.15">
      <c r="A41" s="15"/>
      <c r="B41" s="32"/>
      <c r="C41" s="32"/>
      <c r="D41" s="32"/>
      <c r="E41" s="32"/>
      <c r="F41" s="32"/>
      <c r="G41" s="32"/>
      <c r="H41" s="32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41"/>
      <c r="Z41" s="219"/>
      <c r="AA41" s="219"/>
      <c r="AB41" s="219"/>
      <c r="AC41" s="219"/>
      <c r="AD41" s="219"/>
      <c r="AE41" s="219"/>
      <c r="AF41" s="219"/>
      <c r="AG41" s="219"/>
      <c r="AH41" s="219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</row>
    <row r="42" spans="1:57" ht="13" customHeight="1" x14ac:dyDescent="0.15">
      <c r="A42" s="15"/>
      <c r="B42" s="32"/>
      <c r="C42" s="32"/>
      <c r="D42" s="32"/>
      <c r="E42" s="32"/>
      <c r="F42" s="32"/>
      <c r="G42" s="32"/>
      <c r="H42" s="32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41"/>
      <c r="Z42" s="219"/>
      <c r="AA42" s="219"/>
      <c r="AB42" s="219"/>
      <c r="AC42" s="219"/>
      <c r="AD42" s="219"/>
      <c r="AE42" s="219"/>
      <c r="AF42" s="219"/>
      <c r="AG42" s="219"/>
      <c r="AH42" s="219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</row>
    <row r="43" spans="1:57" ht="13" customHeight="1" x14ac:dyDescent="0.15">
      <c r="A43" s="15"/>
      <c r="B43" s="32"/>
      <c r="C43" s="32"/>
      <c r="D43" s="32"/>
      <c r="E43" s="32"/>
      <c r="F43" s="32"/>
      <c r="G43" s="32"/>
      <c r="H43" s="32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41"/>
      <c r="Z43" s="219"/>
      <c r="AA43" s="219"/>
      <c r="AB43" s="219"/>
      <c r="AC43" s="219"/>
      <c r="AD43" s="219"/>
      <c r="AE43" s="219"/>
      <c r="AF43" s="219"/>
      <c r="AG43" s="219"/>
      <c r="AH43" s="219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</row>
    <row r="44" spans="1:57" ht="13" customHeight="1" x14ac:dyDescent="0.15">
      <c r="A44" s="15"/>
      <c r="B44" s="32"/>
      <c r="C44" s="32"/>
      <c r="D44" s="32"/>
      <c r="E44" s="32"/>
      <c r="F44" s="32"/>
      <c r="G44" s="32"/>
      <c r="H44" s="32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41"/>
      <c r="Z44" s="219"/>
      <c r="AA44" s="219"/>
      <c r="AB44" s="219"/>
      <c r="AC44" s="219"/>
      <c r="AD44" s="219"/>
      <c r="AE44" s="219"/>
      <c r="AF44" s="219"/>
      <c r="AG44" s="219"/>
      <c r="AH44" s="219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</row>
    <row r="45" spans="1:57" ht="16" customHeight="1" x14ac:dyDescent="0.15">
      <c r="A45" s="5"/>
      <c r="B45" s="5"/>
      <c r="C45" s="5"/>
      <c r="D45" s="5"/>
      <c r="E45" s="5"/>
      <c r="F45" s="5"/>
      <c r="G45" s="5"/>
      <c r="H45" s="5"/>
      <c r="I45" s="27"/>
      <c r="J45" s="42"/>
      <c r="K45" s="43"/>
      <c r="L45" s="42"/>
      <c r="M45" s="27"/>
      <c r="N45" s="42"/>
      <c r="O45" s="43"/>
      <c r="P45" s="42"/>
      <c r="Q45" s="27"/>
      <c r="R45" s="42"/>
      <c r="S45" s="43"/>
      <c r="T45" s="42"/>
      <c r="U45" s="27"/>
      <c r="V45" s="42"/>
      <c r="W45" s="43"/>
      <c r="X45" s="42"/>
      <c r="Y45" s="27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</row>
    <row r="46" spans="1:57" ht="16" customHeight="1" x14ac:dyDescent="0.15">
      <c r="A46" s="5"/>
      <c r="B46" s="5"/>
      <c r="C46" s="5"/>
      <c r="D46" s="5"/>
      <c r="E46" s="5"/>
      <c r="F46" s="5"/>
      <c r="G46" s="5"/>
      <c r="H46" s="5"/>
      <c r="I46" s="43"/>
      <c r="J46" s="42"/>
      <c r="K46" s="43"/>
      <c r="L46" s="42"/>
      <c r="M46" s="43"/>
      <c r="N46" s="42"/>
      <c r="O46" s="43"/>
      <c r="P46" s="42"/>
      <c r="Q46" s="43"/>
      <c r="R46" s="42"/>
      <c r="S46" s="43"/>
      <c r="T46" s="42"/>
      <c r="U46" s="43"/>
      <c r="V46" s="42"/>
      <c r="W46" s="43"/>
      <c r="X46" s="42"/>
      <c r="Y46" s="27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</row>
    <row r="47" spans="1:57" ht="16" customHeight="1" x14ac:dyDescent="0.15">
      <c r="A47" s="5"/>
      <c r="B47" s="5"/>
      <c r="C47" s="5"/>
      <c r="D47" s="5"/>
      <c r="E47" s="5"/>
      <c r="F47" s="5"/>
      <c r="G47" s="5"/>
      <c r="H47" s="5"/>
      <c r="I47" s="215" t="s">
        <v>4097</v>
      </c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Y47" s="34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</row>
    <row r="48" spans="1:57" ht="16" customHeight="1" x14ac:dyDescent="0.15">
      <c r="A48" s="5"/>
      <c r="B48" s="5"/>
      <c r="C48" s="5"/>
      <c r="D48" s="5"/>
      <c r="E48" s="5"/>
      <c r="F48" s="5"/>
      <c r="G48" s="5"/>
      <c r="H48" s="5"/>
      <c r="I48" s="215"/>
      <c r="J48" s="215"/>
      <c r="K48" s="215"/>
      <c r="L48" s="215"/>
      <c r="M48" s="215"/>
      <c r="N48" s="215"/>
      <c r="O48" s="215"/>
      <c r="P48" s="215"/>
      <c r="Q48" s="215"/>
      <c r="R48" s="215"/>
      <c r="S48" s="215"/>
      <c r="T48" s="215"/>
      <c r="U48" s="215"/>
      <c r="V48" s="215"/>
      <c r="W48" s="215"/>
      <c r="X48" s="215"/>
      <c r="Y48" s="34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</row>
    <row r="49" spans="1:57" ht="16" customHeight="1" x14ac:dyDescent="0.15">
      <c r="A49" s="5"/>
      <c r="B49" s="5"/>
      <c r="C49" s="5"/>
      <c r="D49" s="5"/>
      <c r="E49" s="5"/>
      <c r="F49" s="5"/>
      <c r="G49" s="5"/>
      <c r="H49" s="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Y49" s="34"/>
      <c r="Z49" s="5"/>
      <c r="AA49" s="5"/>
      <c r="AB49" s="5"/>
      <c r="AC49" s="5"/>
      <c r="AD49" s="5"/>
      <c r="AE49" s="5"/>
      <c r="AF49" s="5"/>
      <c r="AG49" s="5"/>
      <c r="AZ49" s="5"/>
      <c r="BA49" s="5"/>
      <c r="BB49" s="5"/>
      <c r="BC49" s="5"/>
      <c r="BD49" s="5"/>
      <c r="BE49" s="5"/>
    </row>
    <row r="50" spans="1:57" ht="16" customHeight="1" x14ac:dyDescent="0.15">
      <c r="A50" s="5"/>
      <c r="B50" s="5"/>
      <c r="C50" s="5"/>
      <c r="D50" s="5"/>
      <c r="E50" s="5"/>
      <c r="F50" s="5"/>
      <c r="G50" s="5"/>
      <c r="H50" s="5"/>
      <c r="I50" s="215"/>
      <c r="J50" s="215"/>
      <c r="K50" s="215"/>
      <c r="L50" s="215"/>
      <c r="M50" s="215"/>
      <c r="N50" s="215"/>
      <c r="O50" s="215"/>
      <c r="P50" s="215"/>
      <c r="Q50" s="215"/>
      <c r="R50" s="215"/>
      <c r="S50" s="215"/>
      <c r="T50" s="215"/>
      <c r="U50" s="215"/>
      <c r="V50" s="215"/>
      <c r="W50" s="215"/>
      <c r="X50" s="215"/>
      <c r="Y50" s="34"/>
      <c r="Z50" s="5"/>
      <c r="AA50" s="5"/>
      <c r="AB50" s="5"/>
      <c r="AC50" s="5"/>
      <c r="AD50" s="5"/>
      <c r="AE50" s="5"/>
      <c r="AF50" s="5"/>
      <c r="AG50" s="5"/>
      <c r="AZ50" s="5"/>
      <c r="BA50" s="5"/>
      <c r="BB50" s="5"/>
      <c r="BC50" s="5"/>
      <c r="BD50" s="5"/>
      <c r="BE50" s="5"/>
    </row>
    <row r="51" spans="1:57" ht="16" customHeight="1" x14ac:dyDescent="0.15">
      <c r="A51" s="5"/>
      <c r="B51" s="5"/>
      <c r="C51" s="5"/>
      <c r="D51" s="5"/>
      <c r="E51" s="5"/>
      <c r="F51" s="5"/>
      <c r="G51" s="5"/>
      <c r="H51" s="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Y51" s="34"/>
      <c r="Z51" s="5"/>
      <c r="AA51" s="5"/>
      <c r="AB51" s="5"/>
      <c r="AC51" s="5"/>
      <c r="AD51" s="5"/>
      <c r="AE51" s="5"/>
      <c r="AF51" s="5"/>
      <c r="AG51" s="5"/>
      <c r="AZ51" s="5"/>
      <c r="BA51" s="5"/>
      <c r="BB51" s="5"/>
      <c r="BC51" s="5"/>
      <c r="BD51" s="5"/>
      <c r="BE51" s="5"/>
    </row>
    <row r="52" spans="1:57" ht="16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Z52" s="5"/>
      <c r="BA52" s="5"/>
      <c r="BB52" s="5"/>
      <c r="BC52" s="5"/>
      <c r="BD52" s="5"/>
      <c r="BE52" s="5"/>
    </row>
    <row r="53" spans="1:57" ht="16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Z53" s="5"/>
      <c r="BA53" s="5"/>
      <c r="BB53" s="5"/>
      <c r="BC53" s="5"/>
      <c r="BD53" s="5"/>
      <c r="BE53" s="5"/>
    </row>
    <row r="54" spans="1:57" ht="16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Z54" s="5"/>
      <c r="BA54" s="5"/>
      <c r="BB54" s="5"/>
      <c r="BC54" s="5"/>
      <c r="BD54" s="5"/>
      <c r="BE54" s="5"/>
    </row>
    <row r="55" spans="1:57" ht="16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Z55" s="5"/>
      <c r="BA55" s="5"/>
      <c r="BB55" s="5"/>
      <c r="BC55" s="5"/>
      <c r="BD55" s="5"/>
      <c r="BE55" s="5"/>
    </row>
    <row r="56" spans="1:57" ht="16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</row>
    <row r="57" spans="1:57" ht="16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</row>
    <row r="58" spans="1:57" ht="16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</row>
    <row r="59" spans="1:57" ht="16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</row>
    <row r="60" spans="1:57" ht="16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</row>
    <row r="61" spans="1:57" ht="16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</row>
    <row r="62" spans="1:57" ht="16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</row>
    <row r="63" spans="1:57" ht="16" customHeight="1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</row>
    <row r="64" spans="1:57" ht="16" customHeight="1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</row>
    <row r="65" spans="1:33" ht="16" customHeight="1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</row>
    <row r="66" spans="1:33" ht="16" customHeight="1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</row>
    <row r="67" spans="1:33" ht="16" customHeight="1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</row>
    <row r="68" spans="1:33" ht="16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</row>
    <row r="69" spans="1:33" ht="16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</row>
    <row r="70" spans="1:33" ht="16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</row>
    <row r="71" spans="1:33" ht="16" customHeight="1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</row>
    <row r="72" spans="1:33" ht="16" customHeight="1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</row>
    <row r="73" spans="1:33" ht="14" customHeight="1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</row>
    <row r="74" spans="1:33" ht="16" customHeight="1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</row>
    <row r="75" spans="1:33" ht="16" customHeight="1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</row>
    <row r="76" spans="1:33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</row>
    <row r="77" spans="1:33" x14ac:dyDescent="0.15">
      <c r="A77" s="5"/>
      <c r="B77" s="5"/>
      <c r="C77" s="5"/>
      <c r="D77" s="5"/>
      <c r="E77" s="5"/>
      <c r="F77" s="5"/>
      <c r="G77" s="5"/>
      <c r="H77" s="5"/>
      <c r="I77" s="16"/>
      <c r="J77" s="16"/>
      <c r="K77" s="16"/>
      <c r="L77" s="16"/>
      <c r="M77" s="16"/>
      <c r="N77" s="16"/>
      <c r="O77" s="66"/>
      <c r="P77" s="16"/>
      <c r="Q77" s="16"/>
      <c r="R77" s="16"/>
      <c r="S77" s="16"/>
      <c r="T77" s="66"/>
      <c r="U77" s="66"/>
      <c r="V77" s="67"/>
      <c r="W77" s="67"/>
      <c r="X77" s="67"/>
      <c r="Y77" s="67"/>
      <c r="Z77" s="5"/>
      <c r="AA77" s="5"/>
      <c r="AB77" s="5"/>
      <c r="AC77" s="5"/>
      <c r="AD77" s="5"/>
      <c r="AE77" s="5"/>
      <c r="AF77" s="5"/>
      <c r="AG77" s="5"/>
    </row>
    <row r="78" spans="1:33" ht="16" x14ac:dyDescent="0.2">
      <c r="A78" s="5"/>
      <c r="B78" s="5"/>
      <c r="C78" s="5"/>
      <c r="D78" s="5"/>
      <c r="E78" s="5"/>
      <c r="F78" s="5"/>
      <c r="G78" s="5"/>
      <c r="H78" s="5"/>
      <c r="I78" s="68"/>
      <c r="J78" s="68"/>
      <c r="K78" s="68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5"/>
      <c r="AB78" s="5"/>
      <c r="AC78" s="5"/>
      <c r="AD78" s="5"/>
      <c r="AE78" s="5"/>
      <c r="AF78" s="5"/>
      <c r="AG78" s="5"/>
    </row>
    <row r="79" spans="1:33" x14ac:dyDescent="0.15">
      <c r="A79" s="5"/>
      <c r="B79" s="5"/>
      <c r="C79" s="5"/>
      <c r="D79" s="5"/>
      <c r="E79" s="5"/>
      <c r="F79" s="5"/>
      <c r="G79" s="5"/>
      <c r="H79" s="5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18"/>
      <c r="AA79" s="5"/>
      <c r="AB79" s="5"/>
      <c r="AC79" s="5"/>
      <c r="AD79" s="5"/>
      <c r="AE79" s="5"/>
      <c r="AF79" s="5"/>
      <c r="AG79" s="5"/>
    </row>
    <row r="80" spans="1:33" ht="16" x14ac:dyDescent="0.2">
      <c r="A80" s="5"/>
      <c r="B80" s="5"/>
      <c r="C80" s="5"/>
      <c r="D80" s="5"/>
      <c r="E80" s="5"/>
      <c r="F80" s="5"/>
      <c r="G80" s="5"/>
      <c r="H80" s="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69"/>
      <c r="AA80" s="5"/>
      <c r="AB80" s="5"/>
      <c r="AC80" s="5"/>
      <c r="AD80" s="5"/>
      <c r="AE80" s="5"/>
      <c r="AF80" s="5"/>
      <c r="AG80" s="5"/>
    </row>
    <row r="81" spans="1:33" x14ac:dyDescent="0.15">
      <c r="A81" s="5"/>
      <c r="B81" s="5"/>
      <c r="C81" s="5"/>
      <c r="D81" s="5"/>
      <c r="E81" s="5"/>
      <c r="F81" s="5"/>
      <c r="G81" s="5"/>
      <c r="H81" s="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5"/>
      <c r="AA81" s="5"/>
      <c r="AB81" s="5"/>
      <c r="AC81" s="5"/>
      <c r="AD81" s="5"/>
      <c r="AE81" s="5"/>
      <c r="AF81" s="5"/>
      <c r="AG81" s="5"/>
    </row>
    <row r="82" spans="1:33" x14ac:dyDescent="0.15">
      <c r="A82" s="5"/>
      <c r="B82" s="5"/>
      <c r="C82" s="5"/>
      <c r="D82" s="5"/>
      <c r="E82" s="5"/>
      <c r="F82" s="5"/>
      <c r="G82" s="5"/>
      <c r="H82" s="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5"/>
      <c r="AA82" s="5"/>
      <c r="AB82" s="5"/>
      <c r="AC82" s="5"/>
      <c r="AD82" s="5"/>
      <c r="AE82" s="5"/>
      <c r="AF82" s="5"/>
      <c r="AG82" s="5"/>
    </row>
    <row r="83" spans="1:33" x14ac:dyDescent="0.15">
      <c r="A83" s="5"/>
      <c r="B83" s="5"/>
      <c r="C83" s="5"/>
      <c r="D83" s="5"/>
      <c r="E83" s="5"/>
      <c r="F83" s="5"/>
      <c r="G83" s="5"/>
      <c r="H83" s="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5"/>
      <c r="AA83" s="5"/>
      <c r="AB83" s="5"/>
      <c r="AC83" s="5"/>
      <c r="AD83" s="5"/>
      <c r="AE83" s="5"/>
      <c r="AF83" s="5"/>
      <c r="AG83" s="5"/>
    </row>
    <row r="84" spans="1:33" x14ac:dyDescent="0.15">
      <c r="A84" s="5"/>
      <c r="B84" s="5"/>
      <c r="C84" s="5"/>
      <c r="D84" s="5"/>
      <c r="E84" s="5"/>
      <c r="F84" s="5"/>
      <c r="G84" s="5"/>
      <c r="H84" s="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5"/>
      <c r="AA84" s="5"/>
      <c r="AB84" s="5"/>
      <c r="AC84" s="5"/>
      <c r="AD84" s="5"/>
      <c r="AE84" s="5"/>
      <c r="AF84" s="5"/>
      <c r="AG84" s="5"/>
    </row>
    <row r="85" spans="1:33" x14ac:dyDescent="0.15">
      <c r="A85" s="5"/>
      <c r="B85" s="5"/>
      <c r="C85" s="5"/>
      <c r="D85" s="5"/>
      <c r="E85" s="5"/>
      <c r="F85" s="5"/>
      <c r="G85" s="5"/>
      <c r="H85" s="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5"/>
      <c r="AA85" s="5"/>
      <c r="AB85" s="5"/>
      <c r="AC85" s="5"/>
      <c r="AD85" s="5"/>
      <c r="AE85" s="5"/>
      <c r="AF85" s="5"/>
      <c r="AG85" s="5"/>
    </row>
    <row r="86" spans="1:33" x14ac:dyDescent="0.15">
      <c r="A86" s="5"/>
      <c r="B86" s="5"/>
      <c r="C86" s="5"/>
      <c r="D86" s="5"/>
      <c r="E86" s="5"/>
      <c r="F86" s="5"/>
      <c r="G86" s="5"/>
      <c r="H86" s="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5"/>
      <c r="AA86" s="5"/>
      <c r="AB86" s="5"/>
      <c r="AC86" s="5"/>
      <c r="AD86" s="5"/>
      <c r="AE86" s="5"/>
      <c r="AF86" s="5"/>
      <c r="AG86" s="5"/>
    </row>
    <row r="87" spans="1:33" x14ac:dyDescent="0.15">
      <c r="A87" s="5"/>
      <c r="B87" s="5"/>
      <c r="C87" s="5"/>
      <c r="D87" s="5"/>
      <c r="E87" s="5"/>
      <c r="F87" s="5"/>
      <c r="G87" s="5"/>
      <c r="H87" s="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5"/>
      <c r="AA87" s="5"/>
      <c r="AB87" s="5"/>
      <c r="AC87" s="5"/>
      <c r="AD87" s="5"/>
      <c r="AE87" s="5"/>
      <c r="AF87" s="5"/>
      <c r="AG87" s="5"/>
    </row>
    <row r="88" spans="1:33" x14ac:dyDescent="0.15">
      <c r="H88" s="5"/>
      <c r="AA88" s="5"/>
      <c r="AB88" s="5"/>
      <c r="AC88" s="5"/>
      <c r="AD88" s="5"/>
      <c r="AE88" s="5"/>
      <c r="AF88" s="5"/>
      <c r="AG88" s="5"/>
    </row>
    <row r="89" spans="1:33" x14ac:dyDescent="0.15">
      <c r="G89" s="71"/>
      <c r="H89" s="71"/>
      <c r="I89" s="71"/>
      <c r="J89" s="71"/>
      <c r="Z89" s="71"/>
      <c r="AA89" s="71"/>
      <c r="AB89" s="71"/>
      <c r="AC89" s="71"/>
      <c r="AD89" s="71"/>
      <c r="AE89" s="71"/>
      <c r="AF89" s="71"/>
      <c r="AG89" s="71"/>
    </row>
    <row r="90" spans="1:33" x14ac:dyDescent="0.15">
      <c r="G90" s="71"/>
      <c r="H90" s="71"/>
      <c r="I90" s="71"/>
      <c r="J90" s="71"/>
      <c r="Z90" s="71"/>
      <c r="AA90" s="71"/>
      <c r="AB90" s="71"/>
      <c r="AC90" s="71"/>
      <c r="AD90" s="71"/>
      <c r="AE90" s="71"/>
      <c r="AF90" s="71"/>
      <c r="AG90" s="71"/>
    </row>
    <row r="91" spans="1:33" x14ac:dyDescent="0.15">
      <c r="G91" s="71"/>
      <c r="H91" s="71"/>
      <c r="I91" s="71"/>
      <c r="J91" s="71"/>
      <c r="Z91" s="71"/>
      <c r="AA91" s="71"/>
      <c r="AB91" s="71"/>
      <c r="AC91" s="71"/>
      <c r="AD91" s="71"/>
      <c r="AE91" s="71"/>
      <c r="AF91" s="71"/>
      <c r="AG91" s="71"/>
    </row>
    <row r="92" spans="1:33" x14ac:dyDescent="0.15">
      <c r="G92" s="71"/>
      <c r="H92" s="71"/>
      <c r="I92" s="71"/>
      <c r="J92" s="71"/>
      <c r="Z92" s="71"/>
      <c r="AA92" s="71"/>
      <c r="AB92" s="71"/>
      <c r="AC92" s="71"/>
      <c r="AD92" s="71"/>
      <c r="AE92" s="71"/>
      <c r="AF92" s="71"/>
      <c r="AG92" s="71"/>
    </row>
    <row r="93" spans="1:33" x14ac:dyDescent="0.15">
      <c r="Z93" s="71"/>
      <c r="AA93" s="71"/>
      <c r="AB93" s="71"/>
      <c r="AC93" s="71"/>
      <c r="AD93" s="71"/>
      <c r="AE93" s="71"/>
      <c r="AF93" s="71"/>
      <c r="AG93" s="71"/>
    </row>
    <row r="1048576" spans="16369:16369" ht="91" x14ac:dyDescent="0.9">
      <c r="XEO1048576" s="207" t="s">
        <v>4219</v>
      </c>
    </row>
  </sheetData>
  <mergeCells count="14">
    <mergeCell ref="AV18:AY20"/>
    <mergeCell ref="AN18:AU20"/>
    <mergeCell ref="I3:L11"/>
    <mergeCell ref="M3:P11"/>
    <mergeCell ref="R3:R16"/>
    <mergeCell ref="S18:AJ20"/>
    <mergeCell ref="AK18:AM20"/>
    <mergeCell ref="I47:X51"/>
    <mergeCell ref="AH21:AY21"/>
    <mergeCell ref="I22:AG26"/>
    <mergeCell ref="AH22:AY26"/>
    <mergeCell ref="I28:X37"/>
    <mergeCell ref="Z28:AH44"/>
    <mergeCell ref="I38:X44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2060"/>
  </sheetPr>
  <dimension ref="A1:XEZ1048576"/>
  <sheetViews>
    <sheetView zoomScale="52" zoomScaleNormal="52" zoomScalePageLayoutView="52" workbookViewId="0"/>
  </sheetViews>
  <sheetFormatPr baseColWidth="10" defaultRowHeight="13" x14ac:dyDescent="0.15"/>
  <cols>
    <col min="1" max="2" width="2.6640625" style="44" customWidth="1"/>
    <col min="3" max="3" width="0.1640625" style="44" customWidth="1"/>
    <col min="4" max="4" width="2.5" style="44" customWidth="1"/>
    <col min="5" max="5" width="2.6640625" style="44" hidden="1" customWidth="1"/>
    <col min="6" max="13" width="2.6640625" style="44" customWidth="1"/>
    <col min="14" max="14" width="3.33203125" style="44" customWidth="1"/>
    <col min="15" max="16" width="2.6640625" style="44" customWidth="1"/>
    <col min="17" max="17" width="3.5" style="44" customWidth="1"/>
    <col min="18" max="18" width="2.5" style="44" customWidth="1"/>
    <col min="19" max="19" width="2.6640625" style="44" customWidth="1"/>
    <col min="20" max="20" width="3.5" style="44" customWidth="1"/>
    <col min="21" max="22" width="2.6640625" style="44" customWidth="1"/>
    <col min="23" max="23" width="3.1640625" style="44" customWidth="1"/>
    <col min="24" max="16384" width="10.83203125" style="44"/>
  </cols>
  <sheetData>
    <row r="1" spans="1:60" x14ac:dyDescent="0.1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60" x14ac:dyDescent="0.1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228" t="s">
        <v>4098</v>
      </c>
      <c r="V2" s="228"/>
      <c r="W2" s="228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</row>
    <row r="3" spans="1:60" x14ac:dyDescent="0.1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228"/>
      <c r="V3" s="228"/>
      <c r="W3" s="228"/>
      <c r="X3" s="9">
        <v>1</v>
      </c>
      <c r="Y3" s="9">
        <v>2</v>
      </c>
      <c r="Z3" s="9"/>
      <c r="AA3" s="9">
        <v>3</v>
      </c>
      <c r="AB3" s="9">
        <v>4</v>
      </c>
      <c r="AC3" s="9"/>
      <c r="AD3" s="9">
        <v>5</v>
      </c>
      <c r="AE3" s="9">
        <v>6</v>
      </c>
      <c r="AF3" s="9"/>
      <c r="AG3" s="9">
        <v>7</v>
      </c>
      <c r="AH3" s="9">
        <v>8</v>
      </c>
      <c r="AI3" s="9"/>
      <c r="AJ3" s="9">
        <v>9</v>
      </c>
      <c r="AK3" s="10" t="s">
        <v>4099</v>
      </c>
      <c r="AL3" s="10"/>
      <c r="AM3" s="10" t="s">
        <v>4075</v>
      </c>
      <c r="AN3" s="5">
        <v>12</v>
      </c>
      <c r="AO3" s="5"/>
      <c r="AP3" s="44">
        <v>13</v>
      </c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</row>
    <row r="4" spans="1:60" ht="13" customHeight="1" x14ac:dyDescent="0.1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228"/>
      <c r="V4" s="228"/>
      <c r="W4" s="228"/>
      <c r="X4" s="229"/>
      <c r="Y4" s="45"/>
      <c r="Z4" s="12"/>
      <c r="AA4" s="45"/>
      <c r="AB4" s="45"/>
      <c r="AC4" s="12"/>
      <c r="AD4" s="45"/>
      <c r="AE4" s="45"/>
      <c r="AF4" s="12"/>
      <c r="AG4" s="45"/>
      <c r="AH4" s="45"/>
      <c r="AI4" s="12"/>
      <c r="AJ4" s="39"/>
      <c r="AK4" s="39"/>
      <c r="AL4" s="12"/>
      <c r="AM4" s="39"/>
      <c r="AN4" s="39"/>
      <c r="AO4" s="5"/>
      <c r="AP4" s="39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</row>
    <row r="5" spans="1:60" ht="13" customHeight="1" x14ac:dyDescent="0.1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228"/>
      <c r="V5" s="228"/>
      <c r="W5" s="228"/>
      <c r="X5" s="229"/>
      <c r="Y5" s="45"/>
      <c r="Z5" s="12"/>
      <c r="AA5" s="45"/>
      <c r="AB5" s="45"/>
      <c r="AC5" s="12"/>
      <c r="AD5" s="45"/>
      <c r="AE5" s="45"/>
      <c r="AF5" s="12"/>
      <c r="AG5" s="45"/>
      <c r="AH5" s="45"/>
      <c r="AI5" s="12"/>
      <c r="AJ5" s="39"/>
      <c r="AK5" s="39"/>
      <c r="AL5" s="12"/>
      <c r="AM5" s="39"/>
      <c r="AN5" s="39"/>
      <c r="AO5" s="5"/>
      <c r="AP5" s="39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</row>
    <row r="6" spans="1:60" ht="13" customHeight="1" x14ac:dyDescent="0.1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228"/>
      <c r="V6" s="228"/>
      <c r="W6" s="228"/>
      <c r="X6" s="229"/>
      <c r="Y6" s="45"/>
      <c r="Z6" s="12"/>
      <c r="AA6" s="45"/>
      <c r="AB6" s="45"/>
      <c r="AC6" s="12"/>
      <c r="AD6" s="45"/>
      <c r="AE6" s="45"/>
      <c r="AF6" s="12"/>
      <c r="AG6" s="45"/>
      <c r="AH6" s="45"/>
      <c r="AI6" s="12"/>
      <c r="AJ6" s="39"/>
      <c r="AK6" s="39"/>
      <c r="AL6" s="12"/>
      <c r="AM6" s="39"/>
      <c r="AN6" s="39"/>
      <c r="AO6" s="5"/>
      <c r="AP6" s="39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ht="13" customHeight="1" x14ac:dyDescent="0.1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228"/>
      <c r="V7" s="228"/>
      <c r="W7" s="228"/>
      <c r="X7" s="229"/>
      <c r="Y7" s="45"/>
      <c r="Z7" s="12"/>
      <c r="AA7" s="45"/>
      <c r="AB7" s="45"/>
      <c r="AC7" s="12"/>
      <c r="AD7" s="45"/>
      <c r="AE7" s="45"/>
      <c r="AF7" s="12"/>
      <c r="AG7" s="45"/>
      <c r="AH7" s="45"/>
      <c r="AI7" s="12"/>
      <c r="AJ7" s="39"/>
      <c r="AK7" s="39"/>
      <c r="AL7" s="12"/>
      <c r="AM7" s="39"/>
      <c r="AN7" s="39"/>
      <c r="AO7" s="5"/>
      <c r="AP7" s="39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</row>
    <row r="8" spans="1:60" ht="13" customHeight="1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228"/>
      <c r="V8" s="228"/>
      <c r="W8" s="228"/>
      <c r="X8" s="229"/>
      <c r="Y8" s="45"/>
      <c r="Z8" s="12"/>
      <c r="AA8" s="45"/>
      <c r="AB8" s="45"/>
      <c r="AC8" s="12"/>
      <c r="AD8" s="45"/>
      <c r="AE8" s="45"/>
      <c r="AF8" s="12"/>
      <c r="AG8" s="45"/>
      <c r="AH8" s="45"/>
      <c r="AI8" s="12"/>
      <c r="AJ8" s="39"/>
      <c r="AK8" s="39"/>
      <c r="AL8" s="12"/>
      <c r="AM8" s="39"/>
      <c r="AN8" s="39"/>
      <c r="AO8" s="5"/>
      <c r="AP8" s="39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</row>
    <row r="9" spans="1:60" ht="13" customHeight="1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228"/>
      <c r="V9" s="228"/>
      <c r="W9" s="228"/>
      <c r="X9" s="229"/>
      <c r="Y9" s="45"/>
      <c r="Z9" s="12"/>
      <c r="AA9" s="45"/>
      <c r="AB9" s="45"/>
      <c r="AC9" s="12"/>
      <c r="AD9" s="45"/>
      <c r="AE9" s="45"/>
      <c r="AF9" s="12"/>
      <c r="AG9" s="45"/>
      <c r="AH9" s="45"/>
      <c r="AI9" s="12"/>
      <c r="AJ9" s="39"/>
      <c r="AK9" s="39"/>
      <c r="AL9" s="12"/>
      <c r="AM9" s="39"/>
      <c r="AN9" s="39"/>
      <c r="AO9" s="5"/>
      <c r="AP9" s="39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</row>
    <row r="10" spans="1:60" ht="13" customHeight="1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228"/>
      <c r="V10" s="228"/>
      <c r="W10" s="228"/>
      <c r="X10" s="229"/>
      <c r="Y10" s="45"/>
      <c r="Z10" s="12"/>
      <c r="AA10" s="45"/>
      <c r="AB10" s="45"/>
      <c r="AC10" s="12"/>
      <c r="AD10" s="45"/>
      <c r="AE10" s="45"/>
      <c r="AF10" s="12"/>
      <c r="AG10" s="45"/>
      <c r="AH10" s="45"/>
      <c r="AI10" s="12"/>
      <c r="AJ10" s="39"/>
      <c r="AK10" s="39"/>
      <c r="AL10" s="12"/>
      <c r="AM10" s="39"/>
      <c r="AN10" s="39"/>
      <c r="AO10" s="5"/>
      <c r="AP10" s="39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</row>
    <row r="11" spans="1:60" ht="13" customHeight="1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228"/>
      <c r="V11" s="228"/>
      <c r="W11" s="228"/>
      <c r="X11" s="229"/>
      <c r="Y11" s="45"/>
      <c r="Z11" s="12"/>
      <c r="AA11" s="45"/>
      <c r="AB11" s="45"/>
      <c r="AC11" s="12"/>
      <c r="AD11" s="45"/>
      <c r="AE11" s="45"/>
      <c r="AF11" s="12"/>
      <c r="AG11" s="45"/>
      <c r="AH11" s="45"/>
      <c r="AI11" s="12"/>
      <c r="AJ11" s="39"/>
      <c r="AK11" s="39"/>
      <c r="AL11" s="12"/>
      <c r="AM11" s="39"/>
      <c r="AN11" s="39"/>
      <c r="AO11" s="5"/>
      <c r="AP11" s="39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</row>
    <row r="12" spans="1:60" ht="14" customHeight="1" x14ac:dyDescent="0.15">
      <c r="A12" s="5"/>
      <c r="B12" s="5"/>
      <c r="C12" s="5"/>
      <c r="D12" s="5"/>
      <c r="E12" s="5"/>
      <c r="F12" s="5"/>
      <c r="G12" s="73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228"/>
      <c r="V12" s="228"/>
      <c r="W12" s="228"/>
      <c r="X12" s="229"/>
      <c r="Y12" s="45"/>
      <c r="Z12" s="12"/>
      <c r="AA12" s="45"/>
      <c r="AB12" s="45"/>
      <c r="AC12" s="12"/>
      <c r="AD12" s="45"/>
      <c r="AE12" s="45"/>
      <c r="AF12" s="12"/>
      <c r="AG12" s="45"/>
      <c r="AH12" s="45"/>
      <c r="AI12" s="12"/>
      <c r="AJ12" s="39"/>
      <c r="AK12" s="39"/>
      <c r="AL12" s="12"/>
      <c r="AM12" s="39"/>
      <c r="AN12" s="39"/>
      <c r="AO12" s="5"/>
      <c r="AP12" s="39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</row>
    <row r="13" spans="1:60" x14ac:dyDescent="0.15">
      <c r="A13" s="5"/>
      <c r="B13" s="5"/>
      <c r="C13" s="5"/>
      <c r="D13" s="5"/>
      <c r="E13" s="5"/>
      <c r="F13" s="5"/>
      <c r="G13" s="73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228"/>
      <c r="V13" s="228"/>
      <c r="W13" s="228"/>
      <c r="X13" s="229"/>
      <c r="Y13" s="45"/>
      <c r="Z13" s="12"/>
      <c r="AA13" s="45"/>
      <c r="AB13" s="45"/>
      <c r="AC13" s="12"/>
      <c r="AD13" s="45"/>
      <c r="AE13" s="45"/>
      <c r="AF13" s="12"/>
      <c r="AG13" s="45"/>
      <c r="AH13" s="45"/>
      <c r="AI13" s="12"/>
      <c r="AJ13" s="39"/>
      <c r="AK13" s="39"/>
      <c r="AL13" s="12"/>
      <c r="AM13" s="39"/>
      <c r="AN13" s="39"/>
      <c r="AO13" s="5"/>
      <c r="AP13" s="39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</row>
    <row r="14" spans="1:60" ht="12.75" customHeight="1" x14ac:dyDescent="0.15">
      <c r="A14" s="5"/>
      <c r="B14" s="21"/>
      <c r="C14" s="21"/>
      <c r="D14" s="21"/>
      <c r="E14" s="5"/>
      <c r="F14" s="67"/>
      <c r="G14" s="5"/>
      <c r="H14" s="74"/>
      <c r="I14" s="5"/>
      <c r="J14" s="21"/>
      <c r="K14" s="5"/>
      <c r="L14" s="5"/>
      <c r="M14" s="21"/>
      <c r="N14" s="5"/>
      <c r="O14" s="5"/>
      <c r="P14" s="21"/>
      <c r="Q14" s="5"/>
      <c r="R14" s="5"/>
      <c r="S14" s="21"/>
      <c r="T14" s="5"/>
      <c r="U14" s="228"/>
      <c r="V14" s="228"/>
      <c r="W14" s="228"/>
      <c r="X14" s="229"/>
      <c r="Y14" s="45"/>
      <c r="Z14" s="12"/>
      <c r="AA14" s="45"/>
      <c r="AB14" s="45"/>
      <c r="AC14" s="12"/>
      <c r="AD14" s="45"/>
      <c r="AE14" s="45"/>
      <c r="AF14" s="12"/>
      <c r="AG14" s="45"/>
      <c r="AH14" s="45"/>
      <c r="AI14" s="12"/>
      <c r="AJ14" s="39"/>
      <c r="AK14" s="39"/>
      <c r="AL14" s="12"/>
      <c r="AM14" s="39"/>
      <c r="AN14" s="39"/>
      <c r="AO14" s="5"/>
      <c r="AP14" s="39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</row>
    <row r="15" spans="1:60" x14ac:dyDescent="0.15">
      <c r="A15" s="5"/>
      <c r="B15" s="5"/>
      <c r="C15" s="5"/>
      <c r="D15" s="5"/>
      <c r="E15" s="5"/>
      <c r="F15" s="16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228"/>
      <c r="V15" s="228"/>
      <c r="W15" s="228"/>
      <c r="X15" s="229"/>
      <c r="Y15" s="45"/>
      <c r="Z15" s="12"/>
      <c r="AA15" s="45"/>
      <c r="AB15" s="45"/>
      <c r="AC15" s="12"/>
      <c r="AD15" s="45"/>
      <c r="AE15" s="45"/>
      <c r="AF15" s="12"/>
      <c r="AG15" s="45"/>
      <c r="AH15" s="45"/>
      <c r="AI15" s="12"/>
      <c r="AJ15" s="39"/>
      <c r="AK15" s="39"/>
      <c r="AL15" s="12"/>
      <c r="AM15" s="39"/>
      <c r="AN15" s="39"/>
      <c r="AO15" s="5"/>
      <c r="AP15" s="39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</row>
    <row r="16" spans="1:60" x14ac:dyDescent="0.15">
      <c r="A16" s="67"/>
      <c r="B16" s="67"/>
      <c r="C16" s="67"/>
      <c r="D16" s="67"/>
      <c r="E16" s="67"/>
      <c r="F16" s="67"/>
      <c r="G16" s="5"/>
      <c r="H16" s="72"/>
      <c r="I16" s="5"/>
      <c r="J16" s="5"/>
      <c r="K16" s="5"/>
      <c r="L16" s="5"/>
      <c r="M16" s="5"/>
      <c r="N16" s="5"/>
      <c r="O16" s="67"/>
      <c r="P16" s="67"/>
      <c r="Q16" s="67"/>
      <c r="R16" s="67"/>
      <c r="S16" s="67"/>
      <c r="T16" s="67"/>
      <c r="U16" s="228"/>
      <c r="V16" s="228"/>
      <c r="W16" s="228"/>
      <c r="X16" s="229"/>
      <c r="Y16" s="45"/>
      <c r="Z16" s="12"/>
      <c r="AA16" s="45"/>
      <c r="AB16" s="45"/>
      <c r="AC16" s="12"/>
      <c r="AD16" s="45"/>
      <c r="AE16" s="45"/>
      <c r="AF16" s="12"/>
      <c r="AG16" s="45"/>
      <c r="AH16" s="45"/>
      <c r="AI16" s="12"/>
      <c r="AJ16" s="39"/>
      <c r="AK16" s="39"/>
      <c r="AL16" s="12"/>
      <c r="AM16" s="39"/>
      <c r="AN16" s="39"/>
      <c r="AO16" s="5"/>
      <c r="AP16" s="39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</row>
    <row r="17" spans="1:60" x14ac:dyDescent="0.15">
      <c r="A17" s="5"/>
      <c r="B17" s="5"/>
      <c r="C17" s="5"/>
      <c r="D17" s="5"/>
      <c r="E17" s="5"/>
      <c r="F17" s="5"/>
      <c r="G17" s="5"/>
      <c r="H17" s="67"/>
      <c r="I17" s="67"/>
      <c r="J17" s="67"/>
      <c r="K17" s="67"/>
      <c r="L17" s="67"/>
      <c r="M17" s="67"/>
      <c r="N17" s="67"/>
      <c r="O17" s="5"/>
      <c r="P17" s="5"/>
      <c r="Q17" s="5"/>
      <c r="R17" s="5"/>
      <c r="S17" s="5"/>
      <c r="T17" s="5"/>
      <c r="U17" s="228"/>
      <c r="V17" s="228"/>
      <c r="W17" s="228"/>
      <c r="X17" s="229"/>
      <c r="Y17" s="45"/>
      <c r="Z17" s="12"/>
      <c r="AA17" s="45"/>
      <c r="AB17" s="45"/>
      <c r="AC17" s="12"/>
      <c r="AD17" s="45"/>
      <c r="AE17" s="45"/>
      <c r="AF17" s="12"/>
      <c r="AG17" s="45"/>
      <c r="AH17" s="45"/>
      <c r="AI17" s="12"/>
      <c r="AJ17" s="39"/>
      <c r="AK17" s="39"/>
      <c r="AL17" s="12"/>
      <c r="AM17" s="39"/>
      <c r="AN17" s="39"/>
      <c r="AO17" s="5"/>
      <c r="AP17" s="39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</row>
    <row r="18" spans="1:60" x14ac:dyDescent="0.15">
      <c r="A18" s="5"/>
      <c r="B18" s="5"/>
      <c r="C18" s="5"/>
      <c r="D18" s="5"/>
      <c r="E18" s="5"/>
      <c r="F18" s="5"/>
      <c r="G18" s="21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21"/>
      <c r="U18" s="228"/>
      <c r="V18" s="228"/>
      <c r="W18" s="228"/>
      <c r="X18" s="12"/>
      <c r="Y18" s="23">
        <v>2</v>
      </c>
      <c r="Z18" s="23"/>
      <c r="AA18" s="23">
        <v>3</v>
      </c>
      <c r="AB18" s="23">
        <v>4</v>
      </c>
      <c r="AC18" s="23"/>
      <c r="AD18" s="23">
        <v>5</v>
      </c>
      <c r="AE18" s="23">
        <v>6</v>
      </c>
      <c r="AF18" s="23"/>
      <c r="AG18" s="23">
        <v>7</v>
      </c>
      <c r="AH18" s="23">
        <v>8</v>
      </c>
      <c r="AI18" s="23"/>
      <c r="AJ18" s="23">
        <v>9</v>
      </c>
      <c r="AK18" s="23">
        <v>10</v>
      </c>
      <c r="AL18" s="23"/>
      <c r="AM18" s="23">
        <v>11</v>
      </c>
      <c r="AN18" s="5">
        <v>12</v>
      </c>
      <c r="AO18" s="5"/>
      <c r="AP18" s="44">
        <v>13</v>
      </c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</row>
    <row r="19" spans="1:60" ht="16" customHeight="1" x14ac:dyDescent="0.15">
      <c r="A19" s="75"/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5"/>
      <c r="N19" s="5"/>
      <c r="O19" s="5"/>
      <c r="P19" s="5"/>
      <c r="Q19" s="5"/>
      <c r="R19" s="5"/>
      <c r="S19" s="5"/>
      <c r="T19" s="5"/>
      <c r="U19" s="228"/>
      <c r="V19" s="228"/>
      <c r="W19" s="228"/>
      <c r="X19" s="230" t="s">
        <v>16</v>
      </c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33"/>
      <c r="AJ19" s="232" t="s">
        <v>79</v>
      </c>
      <c r="AK19" s="232"/>
      <c r="AL19" s="232"/>
      <c r="AM19" s="232"/>
      <c r="AN19" s="232"/>
      <c r="AO19" s="232"/>
      <c r="AP19" s="232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</row>
    <row r="20" spans="1:60" ht="16" customHeight="1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228"/>
      <c r="V20" s="228"/>
      <c r="W20" s="228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33"/>
      <c r="AJ20" s="232"/>
      <c r="AK20" s="232"/>
      <c r="AL20" s="232"/>
      <c r="AM20" s="232"/>
      <c r="AN20" s="232"/>
      <c r="AO20" s="232"/>
      <c r="AP20" s="232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</row>
    <row r="21" spans="1:60" ht="13" customHeight="1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228"/>
      <c r="V21" s="228"/>
      <c r="W21" s="228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33"/>
      <c r="AJ21" s="232"/>
      <c r="AK21" s="232"/>
      <c r="AL21" s="232"/>
      <c r="AM21" s="232"/>
      <c r="AN21" s="232"/>
      <c r="AO21" s="232"/>
      <c r="AP21" s="232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</row>
    <row r="22" spans="1:60" x14ac:dyDescent="0.15">
      <c r="A22" s="5"/>
      <c r="B22" s="5"/>
      <c r="C22" s="5"/>
      <c r="D22" s="5"/>
      <c r="E22" s="5"/>
      <c r="F22" s="5"/>
      <c r="G22" s="66"/>
      <c r="H22" s="5"/>
      <c r="I22" s="5"/>
      <c r="J22" s="5"/>
      <c r="K22" s="5"/>
      <c r="L22" s="5"/>
      <c r="M22" s="5"/>
      <c r="N22" s="76"/>
      <c r="O22" s="5"/>
      <c r="P22" s="5"/>
      <c r="Q22" s="5"/>
      <c r="R22" s="5"/>
      <c r="S22" s="5"/>
      <c r="T22" s="5"/>
      <c r="U22" s="228"/>
      <c r="V22" s="228"/>
      <c r="W22" s="228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15"/>
      <c r="AJ22" s="25"/>
      <c r="AK22" s="25"/>
      <c r="AL22" s="25"/>
      <c r="AM22" s="25"/>
      <c r="AN22" s="25"/>
      <c r="AO22" s="25"/>
      <c r="AP22" s="2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</row>
    <row r="23" spans="1:60" ht="13" customHeight="1" x14ac:dyDescent="0.15">
      <c r="A23" s="5"/>
      <c r="B23" s="5"/>
      <c r="C23" s="5"/>
      <c r="D23" s="5"/>
      <c r="E23" s="5"/>
      <c r="F23" s="21"/>
      <c r="G23" s="73"/>
      <c r="H23" s="5"/>
      <c r="I23" s="21"/>
      <c r="J23" s="5"/>
      <c r="K23" s="5"/>
      <c r="L23" s="5"/>
      <c r="M23" s="21"/>
      <c r="N23" s="16"/>
      <c r="O23" s="5"/>
      <c r="P23" s="5"/>
      <c r="Q23" s="21"/>
      <c r="R23" s="5"/>
      <c r="S23" s="5"/>
      <c r="T23" s="5"/>
      <c r="U23" s="228"/>
      <c r="V23" s="228"/>
      <c r="W23" s="228"/>
      <c r="X23" s="233" t="s">
        <v>4100</v>
      </c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3"/>
      <c r="AV23" s="233"/>
      <c r="AW23" s="233"/>
      <c r="AX23" s="233"/>
      <c r="AY23" s="5"/>
      <c r="AZ23" s="5"/>
      <c r="BA23" s="5"/>
      <c r="BB23" s="5"/>
      <c r="BC23" s="5"/>
      <c r="BD23" s="5"/>
      <c r="BE23" s="5"/>
      <c r="BF23" s="5"/>
      <c r="BG23" s="5"/>
      <c r="BH23" s="5"/>
    </row>
    <row r="24" spans="1:60" ht="13" customHeight="1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77"/>
      <c r="O24" s="5"/>
      <c r="P24" s="5"/>
      <c r="Q24" s="5"/>
      <c r="R24" s="5"/>
      <c r="S24" s="5"/>
      <c r="T24" s="5"/>
      <c r="U24" s="228"/>
      <c r="V24" s="228"/>
      <c r="W24" s="228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5"/>
      <c r="AZ24" s="5"/>
      <c r="BA24" s="5"/>
      <c r="BB24" s="5"/>
      <c r="BC24" s="5"/>
      <c r="BD24" s="5"/>
      <c r="BE24" s="5"/>
      <c r="BF24" s="5"/>
      <c r="BG24" s="5"/>
      <c r="BH24" s="5"/>
    </row>
    <row r="25" spans="1:60" ht="13" customHeight="1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78"/>
      <c r="O25" s="78"/>
      <c r="P25" s="78"/>
      <c r="Q25" s="78"/>
      <c r="R25" s="78"/>
      <c r="S25" s="78"/>
      <c r="T25" s="78"/>
      <c r="U25" s="228"/>
      <c r="V25" s="228"/>
      <c r="W25" s="228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5"/>
      <c r="AZ25" s="5"/>
      <c r="BA25" s="5"/>
      <c r="BB25" s="5"/>
      <c r="BC25" s="5"/>
      <c r="BD25" s="5"/>
      <c r="BE25" s="5"/>
      <c r="BF25" s="5"/>
      <c r="BG25" s="5"/>
      <c r="BH25" s="5"/>
    </row>
    <row r="26" spans="1:60" ht="13" customHeight="1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1"/>
      <c r="O26" s="5"/>
      <c r="P26" s="5"/>
      <c r="Q26" s="5"/>
      <c r="R26" s="5"/>
      <c r="S26" s="5"/>
      <c r="T26" s="5"/>
      <c r="U26" s="228"/>
      <c r="V26" s="228"/>
      <c r="W26" s="228"/>
      <c r="X26" s="233"/>
      <c r="Y26" s="233"/>
      <c r="Z26" s="233"/>
      <c r="AA26" s="233"/>
      <c r="AB26" s="233"/>
      <c r="AC26" s="233"/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233"/>
      <c r="AV26" s="233"/>
      <c r="AW26" s="233"/>
      <c r="AX26" s="233"/>
      <c r="AY26" s="5"/>
      <c r="AZ26" s="5"/>
      <c r="BA26" s="5"/>
      <c r="BB26" s="5"/>
      <c r="BC26" s="5"/>
      <c r="BD26" s="5"/>
      <c r="BE26" s="5"/>
      <c r="BF26" s="5"/>
      <c r="BG26" s="5"/>
      <c r="BH26" s="5"/>
    </row>
    <row r="27" spans="1:60" ht="13" customHeight="1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21"/>
      <c r="O27" s="5"/>
      <c r="P27" s="5"/>
      <c r="Q27" s="5"/>
      <c r="R27" s="5"/>
      <c r="S27" s="5"/>
      <c r="T27" s="5"/>
      <c r="U27" s="228"/>
      <c r="V27" s="228"/>
      <c r="W27" s="228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233"/>
      <c r="AV27" s="233"/>
      <c r="AW27" s="233"/>
      <c r="AX27" s="233"/>
      <c r="AY27" s="5"/>
      <c r="AZ27" s="5"/>
      <c r="BA27" s="5"/>
      <c r="BB27" s="5"/>
      <c r="BC27" s="5"/>
      <c r="BD27" s="5"/>
      <c r="BE27" s="5"/>
      <c r="BF27" s="5"/>
      <c r="BG27" s="5"/>
      <c r="BH27" s="5"/>
    </row>
    <row r="28" spans="1:60" x14ac:dyDescent="0.15">
      <c r="A28" s="5"/>
      <c r="B28" s="5"/>
      <c r="C28" s="5"/>
      <c r="D28" s="5"/>
      <c r="E28" s="5"/>
      <c r="F28" s="5"/>
      <c r="G28" s="79"/>
      <c r="H28" s="79"/>
      <c r="I28" s="5"/>
      <c r="J28" s="5"/>
      <c r="K28" s="5"/>
      <c r="L28" s="5"/>
      <c r="M28" s="5"/>
      <c r="N28" s="21"/>
      <c r="O28" s="5"/>
      <c r="P28" s="5"/>
      <c r="Q28" s="5"/>
      <c r="R28" s="5"/>
      <c r="S28" s="5"/>
      <c r="T28" s="5"/>
      <c r="U28" s="228"/>
      <c r="V28" s="228"/>
      <c r="W28" s="228"/>
      <c r="X28" s="25"/>
      <c r="Y28" s="25"/>
      <c r="Z28" s="25"/>
      <c r="AA28" s="25"/>
      <c r="AB28" s="25"/>
      <c r="AC28" s="27"/>
      <c r="AD28" s="27"/>
      <c r="AE28" s="28"/>
      <c r="AF28" s="28"/>
      <c r="AG28" s="28"/>
      <c r="AH28" s="29"/>
      <c r="AI28" s="28"/>
      <c r="AJ28" s="28"/>
      <c r="AK28" s="28"/>
      <c r="AL28" s="25"/>
      <c r="AM28" s="27"/>
      <c r="AN28" s="27"/>
      <c r="AO28" s="27"/>
      <c r="AP28" s="27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</row>
    <row r="29" spans="1:60" ht="13" customHeight="1" x14ac:dyDescent="0.15">
      <c r="A29" s="80"/>
      <c r="B29" s="5"/>
      <c r="C29" s="5"/>
      <c r="D29" s="5"/>
      <c r="E29" s="5"/>
      <c r="F29" s="5"/>
      <c r="G29" s="79"/>
      <c r="H29" s="79"/>
      <c r="I29" s="5"/>
      <c r="J29" s="5"/>
      <c r="K29" s="5"/>
      <c r="L29" s="5"/>
      <c r="M29" s="5"/>
      <c r="N29" s="21"/>
      <c r="O29" s="5"/>
      <c r="P29" s="5"/>
      <c r="Q29" s="5"/>
      <c r="R29" s="5"/>
      <c r="S29" s="5"/>
      <c r="T29" s="5"/>
      <c r="U29" s="228"/>
      <c r="V29" s="228"/>
      <c r="W29" s="228"/>
      <c r="X29" s="234" t="s">
        <v>4101</v>
      </c>
      <c r="Y29" s="234"/>
      <c r="Z29" s="234"/>
      <c r="AA29" s="234"/>
      <c r="AB29" s="234"/>
      <c r="AC29" s="234"/>
      <c r="AD29" s="234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</row>
    <row r="30" spans="1:60" ht="13" customHeight="1" x14ac:dyDescent="0.15">
      <c r="A30" s="80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21"/>
      <c r="O30" s="5"/>
      <c r="P30" s="5"/>
      <c r="Q30" s="5"/>
      <c r="R30" s="5"/>
      <c r="S30" s="5"/>
      <c r="T30" s="5"/>
      <c r="U30" s="228"/>
      <c r="V30" s="228"/>
      <c r="W30" s="228"/>
      <c r="X30" s="234"/>
      <c r="Y30" s="234"/>
      <c r="Z30" s="234"/>
      <c r="AA30" s="234"/>
      <c r="AB30" s="234"/>
      <c r="AC30" s="234"/>
      <c r="AD30" s="234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</row>
    <row r="31" spans="1:60" ht="13" customHeight="1" x14ac:dyDescent="0.15">
      <c r="A31" s="80"/>
      <c r="B31" s="5"/>
      <c r="C31" s="5"/>
      <c r="D31" s="5"/>
      <c r="E31" s="5"/>
      <c r="F31" s="21"/>
      <c r="G31" s="5"/>
      <c r="H31" s="5"/>
      <c r="I31" s="5"/>
      <c r="J31" s="5"/>
      <c r="K31" s="5"/>
      <c r="L31" s="5"/>
      <c r="M31" s="5"/>
      <c r="N31" s="21"/>
      <c r="O31" s="5"/>
      <c r="P31" s="5"/>
      <c r="Q31" s="5"/>
      <c r="R31" s="73"/>
      <c r="S31" s="5"/>
      <c r="T31" s="5"/>
      <c r="U31" s="228"/>
      <c r="V31" s="228"/>
      <c r="W31" s="228"/>
      <c r="X31" s="234"/>
      <c r="Y31" s="234"/>
      <c r="Z31" s="234"/>
      <c r="AA31" s="234"/>
      <c r="AB31" s="234"/>
      <c r="AC31" s="234"/>
      <c r="AD31" s="234"/>
      <c r="AE31" s="10" t="s">
        <v>4078</v>
      </c>
      <c r="AF31" s="10"/>
      <c r="AG31" s="10" t="s">
        <v>4079</v>
      </c>
      <c r="AH31" s="10" t="s">
        <v>4080</v>
      </c>
      <c r="AI31" s="10"/>
      <c r="AJ31" s="10" t="s">
        <v>4081</v>
      </c>
      <c r="AK31" s="10" t="s">
        <v>4082</v>
      </c>
      <c r="AL31" s="10"/>
      <c r="AM31" s="10" t="s">
        <v>4083</v>
      </c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</row>
    <row r="32" spans="1:60" ht="13" customHeight="1" x14ac:dyDescent="0.15">
      <c r="A32" s="80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21"/>
      <c r="O32" s="5"/>
      <c r="P32" s="5"/>
      <c r="Q32" s="5"/>
      <c r="R32" s="5"/>
      <c r="S32" s="5"/>
      <c r="T32" s="5"/>
      <c r="U32" s="228"/>
      <c r="V32" s="228"/>
      <c r="W32" s="228"/>
      <c r="X32" s="234"/>
      <c r="Y32" s="234"/>
      <c r="Z32" s="234"/>
      <c r="AA32" s="234"/>
      <c r="AB32" s="234"/>
      <c r="AC32" s="234"/>
      <c r="AD32" s="234"/>
      <c r="AE32" s="39"/>
      <c r="AF32" s="12"/>
      <c r="AG32" s="39"/>
      <c r="AH32" s="39"/>
      <c r="AI32" s="12"/>
      <c r="AJ32" s="39"/>
      <c r="AK32" s="39"/>
      <c r="AL32" s="12"/>
      <c r="AM32" s="39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</row>
    <row r="33" spans="1:60" ht="13" customHeight="1" x14ac:dyDescent="0.15">
      <c r="A33" s="80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21"/>
      <c r="O33" s="5"/>
      <c r="P33" s="5"/>
      <c r="Q33" s="5"/>
      <c r="R33" s="5"/>
      <c r="S33" s="5"/>
      <c r="T33" s="5"/>
      <c r="U33" s="228"/>
      <c r="V33" s="228"/>
      <c r="W33" s="228"/>
      <c r="X33" s="234"/>
      <c r="Y33" s="234"/>
      <c r="Z33" s="234"/>
      <c r="AA33" s="234"/>
      <c r="AB33" s="234"/>
      <c r="AC33" s="234"/>
      <c r="AD33" s="234"/>
      <c r="AE33" s="39"/>
      <c r="AF33" s="12"/>
      <c r="AG33" s="39"/>
      <c r="AH33" s="39"/>
      <c r="AI33" s="12"/>
      <c r="AJ33" s="39"/>
      <c r="AK33" s="39"/>
      <c r="AL33" s="12"/>
      <c r="AM33" s="39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</row>
    <row r="34" spans="1:60" ht="13" customHeight="1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21"/>
      <c r="O34" s="5"/>
      <c r="P34" s="5"/>
      <c r="Q34" s="5"/>
      <c r="R34" s="5"/>
      <c r="S34" s="5"/>
      <c r="T34" s="5"/>
      <c r="U34" s="228"/>
      <c r="V34" s="228"/>
      <c r="W34" s="228"/>
      <c r="X34" s="234"/>
      <c r="Y34" s="234"/>
      <c r="Z34" s="234"/>
      <c r="AA34" s="234"/>
      <c r="AB34" s="234"/>
      <c r="AC34" s="234"/>
      <c r="AD34" s="234"/>
      <c r="AE34" s="39"/>
      <c r="AF34" s="12"/>
      <c r="AG34" s="39"/>
      <c r="AH34" s="39"/>
      <c r="AI34" s="12"/>
      <c r="AJ34" s="39"/>
      <c r="AK34" s="39"/>
      <c r="AL34" s="12"/>
      <c r="AM34" s="39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</row>
    <row r="35" spans="1:60" ht="13" customHeight="1" x14ac:dyDescent="0.15">
      <c r="A35" s="80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21"/>
      <c r="O35" s="5"/>
      <c r="P35" s="5"/>
      <c r="Q35" s="5"/>
      <c r="R35" s="5"/>
      <c r="S35" s="5"/>
      <c r="T35" s="5"/>
      <c r="U35" s="228"/>
      <c r="V35" s="228"/>
      <c r="W35" s="228"/>
      <c r="X35" s="234"/>
      <c r="Y35" s="234"/>
      <c r="Z35" s="234"/>
      <c r="AA35" s="234"/>
      <c r="AB35" s="234"/>
      <c r="AC35" s="234"/>
      <c r="AD35" s="234"/>
      <c r="AE35" s="39"/>
      <c r="AF35" s="12"/>
      <c r="AG35" s="39"/>
      <c r="AH35" s="39"/>
      <c r="AI35" s="12"/>
      <c r="AJ35" s="39"/>
      <c r="AK35" s="39"/>
      <c r="AL35" s="12"/>
      <c r="AM35" s="39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</row>
    <row r="36" spans="1:60" ht="13" customHeight="1" x14ac:dyDescent="0.15">
      <c r="A36" s="80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21"/>
      <c r="O36" s="5"/>
      <c r="P36" s="5"/>
      <c r="Q36" s="5"/>
      <c r="R36" s="5"/>
      <c r="S36" s="5"/>
      <c r="T36" s="5"/>
      <c r="U36" s="228"/>
      <c r="V36" s="228"/>
      <c r="W36" s="228"/>
      <c r="X36" s="234"/>
      <c r="Y36" s="234"/>
      <c r="Z36" s="234"/>
      <c r="AA36" s="234"/>
      <c r="AB36" s="234"/>
      <c r="AC36" s="234"/>
      <c r="AD36" s="234"/>
      <c r="AE36" s="39"/>
      <c r="AF36" s="12"/>
      <c r="AG36" s="39"/>
      <c r="AH36" s="39"/>
      <c r="AI36" s="12"/>
      <c r="AJ36" s="39"/>
      <c r="AK36" s="39"/>
      <c r="AL36" s="12"/>
      <c r="AM36" s="39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</row>
    <row r="37" spans="1:60" ht="13" customHeight="1" x14ac:dyDescent="0.15">
      <c r="A37" s="80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21"/>
      <c r="O37" s="5"/>
      <c r="P37" s="5"/>
      <c r="Q37" s="5"/>
      <c r="R37" s="5"/>
      <c r="S37" s="5"/>
      <c r="T37" s="5"/>
      <c r="U37" s="228"/>
      <c r="V37" s="228"/>
      <c r="W37" s="228"/>
      <c r="X37" s="234"/>
      <c r="Y37" s="234"/>
      <c r="Z37" s="234"/>
      <c r="AA37" s="234"/>
      <c r="AB37" s="234"/>
      <c r="AC37" s="234"/>
      <c r="AD37" s="234"/>
      <c r="AE37" s="39"/>
      <c r="AF37" s="12"/>
      <c r="AG37" s="39"/>
      <c r="AH37" s="39"/>
      <c r="AI37" s="12"/>
      <c r="AJ37" s="39"/>
      <c r="AK37" s="39"/>
      <c r="AL37" s="12"/>
      <c r="AM37" s="39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</row>
    <row r="38" spans="1:60" ht="14" customHeight="1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21"/>
      <c r="O38" s="5"/>
      <c r="P38" s="5"/>
      <c r="Q38" s="5"/>
      <c r="R38" s="5"/>
      <c r="S38" s="5"/>
      <c r="T38" s="5"/>
      <c r="U38" s="228"/>
      <c r="V38" s="228"/>
      <c r="W38" s="228"/>
      <c r="X38" s="234"/>
      <c r="Y38" s="234"/>
      <c r="Z38" s="234"/>
      <c r="AA38" s="234"/>
      <c r="AB38" s="234"/>
      <c r="AC38" s="234"/>
      <c r="AD38" s="234"/>
      <c r="AE38" s="39"/>
      <c r="AF38" s="12"/>
      <c r="AG38" s="39"/>
      <c r="AH38" s="39"/>
      <c r="AI38" s="12"/>
      <c r="AJ38" s="39"/>
      <c r="AK38" s="39"/>
      <c r="AL38" s="12"/>
      <c r="AM38" s="39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</row>
    <row r="39" spans="1:60" ht="13" customHeight="1" x14ac:dyDescent="0.15">
      <c r="A39" s="5"/>
      <c r="B39" s="5"/>
      <c r="C39" s="5"/>
      <c r="D39" s="5"/>
      <c r="E39" s="5"/>
      <c r="F39" s="5"/>
      <c r="G39" s="5"/>
      <c r="H39" s="7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228"/>
      <c r="V39" s="228"/>
      <c r="W39" s="228"/>
      <c r="X39" s="234"/>
      <c r="Y39" s="234"/>
      <c r="Z39" s="234"/>
      <c r="AA39" s="234"/>
      <c r="AB39" s="234"/>
      <c r="AC39" s="234"/>
      <c r="AD39" s="234"/>
      <c r="AE39" s="39"/>
      <c r="AF39" s="12"/>
      <c r="AG39" s="39"/>
      <c r="AH39" s="39"/>
      <c r="AI39" s="12"/>
      <c r="AJ39" s="39"/>
      <c r="AK39" s="39"/>
      <c r="AL39" s="12"/>
      <c r="AM39" s="39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</row>
    <row r="40" spans="1:60" ht="13" customHeight="1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228"/>
      <c r="V40" s="228"/>
      <c r="W40" s="228"/>
      <c r="X40" s="234"/>
      <c r="Y40" s="234"/>
      <c r="Z40" s="234"/>
      <c r="AA40" s="234"/>
      <c r="AB40" s="234"/>
      <c r="AC40" s="234"/>
      <c r="AD40" s="234"/>
      <c r="AE40" s="39"/>
      <c r="AF40" s="12"/>
      <c r="AG40" s="39"/>
      <c r="AH40" s="39"/>
      <c r="AI40" s="12"/>
      <c r="AJ40" s="39"/>
      <c r="AK40" s="39"/>
      <c r="AL40" s="12"/>
      <c r="AM40" s="39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</row>
    <row r="41" spans="1:60" ht="13" customHeight="1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228"/>
      <c r="V41" s="228"/>
      <c r="W41" s="228"/>
      <c r="X41" s="234"/>
      <c r="Y41" s="234"/>
      <c r="Z41" s="234"/>
      <c r="AA41" s="234"/>
      <c r="AB41" s="234"/>
      <c r="AC41" s="234"/>
      <c r="AD41" s="234"/>
      <c r="AE41" s="39"/>
      <c r="AF41" s="12"/>
      <c r="AG41" s="39"/>
      <c r="AH41" s="39"/>
      <c r="AI41" s="12"/>
      <c r="AJ41" s="39"/>
      <c r="AK41" s="39"/>
      <c r="AL41" s="12"/>
      <c r="AM41" s="39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</row>
    <row r="42" spans="1:60" ht="13" customHeight="1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228"/>
      <c r="V42" s="228"/>
      <c r="W42" s="228"/>
      <c r="X42" s="234"/>
      <c r="Y42" s="234"/>
      <c r="Z42" s="234"/>
      <c r="AA42" s="234"/>
      <c r="AB42" s="234"/>
      <c r="AC42" s="234"/>
      <c r="AD42" s="234"/>
      <c r="AE42" s="39"/>
      <c r="AF42" s="12"/>
      <c r="AG42" s="39"/>
      <c r="AH42" s="39"/>
      <c r="AI42" s="12"/>
      <c r="AJ42" s="39"/>
      <c r="AK42" s="39"/>
      <c r="AL42" s="12"/>
      <c r="AM42" s="39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</row>
    <row r="43" spans="1:60" ht="13" customHeight="1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228"/>
      <c r="V43" s="228"/>
      <c r="W43" s="228"/>
      <c r="X43" s="234"/>
      <c r="Y43" s="234"/>
      <c r="Z43" s="234"/>
      <c r="AA43" s="234"/>
      <c r="AB43" s="234"/>
      <c r="AC43" s="234"/>
      <c r="AD43" s="234"/>
      <c r="AE43" s="39"/>
      <c r="AF43" s="12"/>
      <c r="AG43" s="39"/>
      <c r="AH43" s="39"/>
      <c r="AI43" s="12"/>
      <c r="AJ43" s="39"/>
      <c r="AK43" s="39"/>
      <c r="AL43" s="12"/>
      <c r="AM43" s="39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</row>
    <row r="44" spans="1:60" ht="13" customHeight="1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228"/>
      <c r="V44" s="228"/>
      <c r="W44" s="228"/>
      <c r="X44" s="234"/>
      <c r="Y44" s="234"/>
      <c r="Z44" s="234"/>
      <c r="AA44" s="234"/>
      <c r="AB44" s="234"/>
      <c r="AC44" s="234"/>
      <c r="AD44" s="234"/>
      <c r="AE44" s="39"/>
      <c r="AF44" s="12"/>
      <c r="AG44" s="39"/>
      <c r="AH44" s="39"/>
      <c r="AI44" s="12"/>
      <c r="AJ44" s="39"/>
      <c r="AK44" s="39"/>
      <c r="AL44" s="12"/>
      <c r="AM44" s="39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</row>
    <row r="45" spans="1:60" ht="14" customHeight="1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228"/>
      <c r="V45" s="228"/>
      <c r="W45" s="228"/>
      <c r="X45" s="234"/>
      <c r="Y45" s="234"/>
      <c r="Z45" s="234"/>
      <c r="AA45" s="234"/>
      <c r="AB45" s="234"/>
      <c r="AC45" s="234"/>
      <c r="AD45" s="234"/>
      <c r="AE45" s="39"/>
      <c r="AF45" s="12"/>
      <c r="AG45" s="39"/>
      <c r="AH45" s="39"/>
      <c r="AI45" s="12"/>
      <c r="AJ45" s="39"/>
      <c r="AK45" s="39"/>
      <c r="AL45" s="12"/>
      <c r="AM45" s="39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</row>
    <row r="46" spans="1:60" ht="13" customHeight="1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228"/>
      <c r="V46" s="228"/>
      <c r="W46" s="228"/>
      <c r="X46" s="234"/>
      <c r="Y46" s="234"/>
      <c r="Z46" s="234"/>
      <c r="AA46" s="234"/>
      <c r="AB46" s="234"/>
      <c r="AC46" s="234"/>
      <c r="AD46" s="234"/>
      <c r="AE46" s="23">
        <v>14</v>
      </c>
      <c r="AF46" s="23"/>
      <c r="AG46" s="23">
        <v>15</v>
      </c>
      <c r="AH46" s="23">
        <v>16</v>
      </c>
      <c r="AI46" s="23"/>
      <c r="AJ46" s="23">
        <v>17</v>
      </c>
      <c r="AK46" s="23">
        <v>18</v>
      </c>
      <c r="AL46" s="23"/>
      <c r="AM46" s="23">
        <v>19</v>
      </c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</row>
    <row r="47" spans="1:60" ht="13" customHeight="1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228"/>
      <c r="V47" s="228"/>
      <c r="W47" s="228"/>
      <c r="X47" s="234"/>
      <c r="Y47" s="234"/>
      <c r="Z47" s="234"/>
      <c r="AA47" s="234"/>
      <c r="AB47" s="234"/>
      <c r="AC47" s="234"/>
      <c r="AD47" s="234"/>
      <c r="AE47" s="235" t="s">
        <v>4102</v>
      </c>
      <c r="AF47" s="235"/>
      <c r="AG47" s="235"/>
      <c r="AH47" s="235"/>
      <c r="AI47" s="235"/>
      <c r="AJ47" s="235"/>
      <c r="AK47" s="235"/>
      <c r="AL47" s="235"/>
      <c r="AM47" s="23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</row>
    <row r="48" spans="1:60" ht="13" customHeight="1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228"/>
      <c r="V48" s="228"/>
      <c r="W48" s="228"/>
      <c r="X48" s="234"/>
      <c r="Y48" s="234"/>
      <c r="Z48" s="234"/>
      <c r="AA48" s="234"/>
      <c r="AB48" s="234"/>
      <c r="AC48" s="234"/>
      <c r="AD48" s="234"/>
      <c r="AE48" s="235"/>
      <c r="AF48" s="235"/>
      <c r="AG48" s="235"/>
      <c r="AH48" s="235"/>
      <c r="AI48" s="235"/>
      <c r="AJ48" s="235"/>
      <c r="AK48" s="235"/>
      <c r="AL48" s="235"/>
      <c r="AM48" s="23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</row>
    <row r="49" spans="1:60" ht="13" customHeight="1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228"/>
      <c r="V49" s="228"/>
      <c r="W49" s="228"/>
      <c r="X49" s="234"/>
      <c r="Y49" s="234"/>
      <c r="Z49" s="234"/>
      <c r="AA49" s="234"/>
      <c r="AB49" s="234"/>
      <c r="AC49" s="234"/>
      <c r="AD49" s="234"/>
      <c r="AE49" s="235"/>
      <c r="AF49" s="235"/>
      <c r="AG49" s="235"/>
      <c r="AH49" s="235"/>
      <c r="AI49" s="235"/>
      <c r="AJ49" s="235"/>
      <c r="AK49" s="235"/>
      <c r="AL49" s="235"/>
      <c r="AM49" s="23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</row>
    <row r="50" spans="1:60" ht="13" customHeight="1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15"/>
      <c r="AF50" s="15"/>
      <c r="AG50" s="15"/>
      <c r="AH50" s="15"/>
      <c r="AI50" s="15"/>
      <c r="AJ50" s="15"/>
      <c r="AK50" s="15"/>
      <c r="AL50" s="15"/>
      <c r="AM50" s="1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</row>
    <row r="51" spans="1:60" ht="13" customHeight="1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</row>
    <row r="52" spans="1:60" ht="13" customHeight="1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</row>
    <row r="53" spans="1:60" ht="13" customHeight="1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</row>
    <row r="54" spans="1:60" ht="13" customHeight="1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</row>
    <row r="55" spans="1:60" ht="13" customHeight="1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</row>
    <row r="56" spans="1:60" ht="13" customHeight="1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</row>
    <row r="57" spans="1:60" ht="13" customHeight="1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</row>
    <row r="58" spans="1:60" ht="13" customHeight="1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</row>
    <row r="59" spans="1:60" ht="13" customHeight="1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</row>
    <row r="60" spans="1:60" ht="13" customHeight="1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</row>
    <row r="61" spans="1:60" ht="13" customHeight="1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</row>
    <row r="62" spans="1:60" ht="14" customHeight="1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</row>
    <row r="63" spans="1:60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</row>
    <row r="64" spans="1:60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</row>
    <row r="65" spans="1:63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</row>
    <row r="66" spans="1:63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</row>
    <row r="67" spans="1:63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</row>
    <row r="68" spans="1:63" ht="13" customHeight="1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</row>
    <row r="69" spans="1:63" ht="13" customHeight="1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</row>
    <row r="70" spans="1:63" ht="13" customHeight="1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</row>
    <row r="71" spans="1:63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</row>
    <row r="72" spans="1:63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227"/>
      <c r="Y72" s="227"/>
      <c r="Z72" s="227"/>
      <c r="AA72" s="227"/>
      <c r="AB72" s="227"/>
      <c r="AC72" s="227"/>
      <c r="AD72" s="227"/>
      <c r="AE72" s="227"/>
      <c r="AF72" s="227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</row>
    <row r="73" spans="1:63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227"/>
      <c r="Y73" s="227"/>
      <c r="Z73" s="227"/>
      <c r="AA73" s="227"/>
      <c r="AB73" s="227"/>
      <c r="AC73" s="227"/>
      <c r="AD73" s="227"/>
      <c r="AE73" s="227"/>
      <c r="AF73" s="227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</row>
    <row r="74" spans="1:63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227"/>
      <c r="Y74" s="227"/>
      <c r="Z74" s="227"/>
      <c r="AA74" s="227"/>
      <c r="AB74" s="227"/>
      <c r="AC74" s="227"/>
      <c r="AD74" s="227"/>
      <c r="AE74" s="227"/>
      <c r="AF74" s="227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</row>
    <row r="75" spans="1:63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227"/>
      <c r="Y75" s="227"/>
      <c r="Z75" s="227"/>
      <c r="AA75" s="227"/>
      <c r="AB75" s="227"/>
      <c r="AC75" s="227"/>
      <c r="AD75" s="227"/>
      <c r="AE75" s="227"/>
      <c r="AF75" s="227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</row>
    <row r="76" spans="1:63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227"/>
      <c r="Y76" s="227"/>
      <c r="Z76" s="227"/>
      <c r="AA76" s="227"/>
      <c r="AB76" s="227"/>
      <c r="AC76" s="227"/>
      <c r="AD76" s="227"/>
      <c r="AE76" s="227"/>
      <c r="AF76" s="227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</row>
    <row r="77" spans="1:63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21"/>
      <c r="Y77" s="15"/>
      <c r="Z77" s="66"/>
      <c r="AA77" s="66"/>
      <c r="AB77" s="66"/>
      <c r="AC77" s="66"/>
      <c r="AD77" s="66"/>
      <c r="AE77" s="21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</row>
    <row r="78" spans="1:63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16"/>
      <c r="Y78" s="16"/>
      <c r="Z78" s="66"/>
      <c r="AA78" s="66"/>
      <c r="AB78" s="67"/>
      <c r="AC78" s="67"/>
      <c r="AD78" s="67"/>
      <c r="AE78" s="67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</row>
    <row r="79" spans="1:63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</row>
    <row r="80" spans="1:63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</row>
    <row r="81" spans="1:63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</row>
    <row r="82" spans="1:63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</row>
    <row r="83" spans="1:63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</row>
    <row r="84" spans="1:63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</row>
    <row r="85" spans="1:63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</row>
    <row r="86" spans="1:63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</row>
    <row r="87" spans="1:63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</row>
    <row r="88" spans="1:63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</row>
    <row r="89" spans="1:63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</row>
    <row r="90" spans="1:63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</row>
    <row r="91" spans="1:63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</row>
    <row r="92" spans="1:63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</row>
    <row r="93" spans="1:63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</row>
    <row r="94" spans="1:63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</row>
    <row r="95" spans="1:63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</row>
    <row r="96" spans="1:63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</row>
    <row r="97" spans="1:63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</row>
    <row r="98" spans="1:63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</row>
    <row r="99" spans="1:63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</row>
    <row r="100" spans="1:63" x14ac:dyDescent="0.15"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</row>
    <row r="101" spans="1:63" x14ac:dyDescent="0.15"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</row>
    <row r="102" spans="1:63" x14ac:dyDescent="0.15"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</row>
    <row r="103" spans="1:63" x14ac:dyDescent="0.15"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</row>
    <row r="104" spans="1:63" x14ac:dyDescent="0.15"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</row>
    <row r="105" spans="1:63" x14ac:dyDescent="0.15"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</row>
    <row r="106" spans="1:63" x14ac:dyDescent="0.15"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</row>
    <row r="107" spans="1:63" x14ac:dyDescent="0.15"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</row>
    <row r="108" spans="1:63" x14ac:dyDescent="0.15"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</row>
    <row r="109" spans="1:63" x14ac:dyDescent="0.15"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</row>
    <row r="110" spans="1:63" x14ac:dyDescent="0.15"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</row>
    <row r="111" spans="1:63" x14ac:dyDescent="0.15"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</row>
    <row r="112" spans="1:63" x14ac:dyDescent="0.15"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</row>
    <row r="113" spans="32:63" x14ac:dyDescent="0.15"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</row>
    <row r="114" spans="32:63" x14ac:dyDescent="0.15"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</row>
    <row r="115" spans="32:63" x14ac:dyDescent="0.15"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</row>
    <row r="116" spans="32:63" x14ac:dyDescent="0.15"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</row>
    <row r="117" spans="32:63" x14ac:dyDescent="0.15"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</row>
    <row r="118" spans="32:63" x14ac:dyDescent="0.15">
      <c r="AF118" s="5"/>
      <c r="AG118" s="5"/>
      <c r="AH118" s="5"/>
      <c r="AI118" s="5"/>
      <c r="AJ118" s="5"/>
      <c r="AK118" s="5"/>
      <c r="AL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</row>
    <row r="119" spans="32:63" x14ac:dyDescent="0.15"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</row>
    <row r="120" spans="32:63" x14ac:dyDescent="0.15"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</row>
    <row r="121" spans="32:63" x14ac:dyDescent="0.15"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</row>
    <row r="122" spans="32:63" x14ac:dyDescent="0.15"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</row>
    <row r="123" spans="32:63" x14ac:dyDescent="0.15"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</row>
    <row r="124" spans="32:63" x14ac:dyDescent="0.15"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</row>
    <row r="125" spans="32:63" x14ac:dyDescent="0.15"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</row>
    <row r="126" spans="32:63" x14ac:dyDescent="0.15"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</row>
    <row r="127" spans="32:63" x14ac:dyDescent="0.15"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</row>
    <row r="128" spans="32:63" x14ac:dyDescent="0.15"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</row>
    <row r="129" spans="46:63" x14ac:dyDescent="0.15"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</row>
    <row r="130" spans="46:63" x14ac:dyDescent="0.15"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</row>
    <row r="131" spans="46:63" x14ac:dyDescent="0.15"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</row>
    <row r="132" spans="46:63" x14ac:dyDescent="0.15"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</row>
    <row r="133" spans="46:63" x14ac:dyDescent="0.15"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</row>
    <row r="134" spans="46:63" x14ac:dyDescent="0.15"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</row>
    <row r="135" spans="46:63" x14ac:dyDescent="0.15"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</row>
    <row r="136" spans="46:63" x14ac:dyDescent="0.15"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</row>
    <row r="137" spans="46:63" x14ac:dyDescent="0.15"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</row>
    <row r="138" spans="46:63" x14ac:dyDescent="0.15"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</row>
    <row r="139" spans="46:63" x14ac:dyDescent="0.15"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</row>
    <row r="140" spans="46:63" x14ac:dyDescent="0.15"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</row>
    <row r="141" spans="46:63" x14ac:dyDescent="0.15"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</row>
    <row r="142" spans="46:63" x14ac:dyDescent="0.15"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</row>
    <row r="143" spans="46:63" x14ac:dyDescent="0.15"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</row>
    <row r="144" spans="46:63" x14ac:dyDescent="0.15"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</row>
    <row r="145" spans="46:63" x14ac:dyDescent="0.15"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</row>
    <row r="146" spans="46:63" x14ac:dyDescent="0.15"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</row>
    <row r="147" spans="46:63" x14ac:dyDescent="0.15"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</row>
    <row r="148" spans="46:63" x14ac:dyDescent="0.15"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</row>
    <row r="149" spans="46:63" x14ac:dyDescent="0.15"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</row>
    <row r="150" spans="46:63" x14ac:dyDescent="0.15"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</row>
    <row r="151" spans="46:63" x14ac:dyDescent="0.15"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</row>
    <row r="152" spans="46:63" x14ac:dyDescent="0.15"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</row>
    <row r="153" spans="46:63" x14ac:dyDescent="0.15"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</row>
    <row r="154" spans="46:63" x14ac:dyDescent="0.15"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</row>
    <row r="155" spans="46:63" x14ac:dyDescent="0.15"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</row>
    <row r="156" spans="46:63" x14ac:dyDescent="0.15"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</row>
    <row r="157" spans="46:63" x14ac:dyDescent="0.15"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</row>
    <row r="158" spans="46:63" x14ac:dyDescent="0.15"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</row>
    <row r="159" spans="46:63" x14ac:dyDescent="0.15"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</row>
    <row r="160" spans="46:63" x14ac:dyDescent="0.15"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</row>
    <row r="161" spans="46:63" x14ac:dyDescent="0.15"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</row>
    <row r="162" spans="46:63" x14ac:dyDescent="0.15"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</row>
    <row r="163" spans="46:63" x14ac:dyDescent="0.15"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</row>
    <row r="164" spans="46:63" x14ac:dyDescent="0.15"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</row>
    <row r="165" spans="46:63" x14ac:dyDescent="0.15"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</row>
    <row r="166" spans="46:63" x14ac:dyDescent="0.15"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</row>
    <row r="167" spans="46:63" x14ac:dyDescent="0.15"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</row>
    <row r="168" spans="46:63" x14ac:dyDescent="0.15"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</row>
    <row r="169" spans="46:63" x14ac:dyDescent="0.15"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</row>
    <row r="1048576" spans="16380:16380" ht="59" x14ac:dyDescent="0.55000000000000004">
      <c r="XEZ1048576" s="206" t="s">
        <v>4218</v>
      </c>
    </row>
  </sheetData>
  <mergeCells count="8">
    <mergeCell ref="X72:AF76"/>
    <mergeCell ref="U2:W49"/>
    <mergeCell ref="X4:X17"/>
    <mergeCell ref="X19:AH21"/>
    <mergeCell ref="AJ19:AP21"/>
    <mergeCell ref="X23:AX27"/>
    <mergeCell ref="X29:AD49"/>
    <mergeCell ref="AE47:AM49"/>
  </mergeCell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B08CC3"/>
  </sheetPr>
  <dimension ref="C7:XFA1048576"/>
  <sheetViews>
    <sheetView topLeftCell="J12" workbookViewId="0"/>
  </sheetViews>
  <sheetFormatPr baseColWidth="10" defaultColWidth="11" defaultRowHeight="16" x14ac:dyDescent="0.2"/>
  <cols>
    <col min="1" max="3" width="11" style="49"/>
    <col min="4" max="4" width="13.6640625" style="49" bestFit="1" customWidth="1"/>
    <col min="5" max="5" width="12.6640625" style="49" bestFit="1" customWidth="1"/>
    <col min="6" max="6" width="11.1640625" style="49" bestFit="1" customWidth="1"/>
    <col min="7" max="7" width="11" style="49"/>
    <col min="8" max="8" width="16.6640625" style="49" bestFit="1" customWidth="1"/>
    <col min="9" max="9" width="11.1640625" style="49" bestFit="1" customWidth="1"/>
    <col min="10" max="10" width="14.6640625" style="49" bestFit="1" customWidth="1"/>
    <col min="11" max="21" width="11" style="49"/>
    <col min="22" max="22" width="12.5" style="49" bestFit="1" customWidth="1"/>
    <col min="23" max="16384" width="11" style="49"/>
  </cols>
  <sheetData>
    <row r="7" spans="3:25" x14ac:dyDescent="0.2">
      <c r="V7" s="142"/>
      <c r="W7" s="142"/>
      <c r="X7" s="142"/>
      <c r="Y7" s="142"/>
    </row>
    <row r="9" spans="3:25" x14ac:dyDescent="0.2">
      <c r="D9" s="236" t="s">
        <v>4103</v>
      </c>
      <c r="E9" s="236"/>
      <c r="F9" s="236"/>
      <c r="H9" s="236" t="s">
        <v>4103</v>
      </c>
      <c r="I9" s="236"/>
      <c r="J9" s="236"/>
      <c r="K9" s="236"/>
      <c r="O9" s="236" t="s">
        <v>4111</v>
      </c>
      <c r="P9" s="236"/>
      <c r="Q9" s="236"/>
    </row>
    <row r="10" spans="3:25" x14ac:dyDescent="0.2">
      <c r="C10" s="49" t="s">
        <v>4104</v>
      </c>
      <c r="D10" s="46" t="s">
        <v>4105</v>
      </c>
      <c r="E10" s="81" t="s">
        <v>4106</v>
      </c>
      <c r="F10" s="49" t="s">
        <v>3891</v>
      </c>
      <c r="H10" s="46" t="s">
        <v>4105</v>
      </c>
      <c r="I10" s="46" t="s">
        <v>4107</v>
      </c>
      <c r="J10" s="81" t="s">
        <v>4106</v>
      </c>
      <c r="K10" s="49" t="s">
        <v>3891</v>
      </c>
      <c r="O10" s="49" t="s">
        <v>4110</v>
      </c>
      <c r="P10" s="81" t="s">
        <v>4106</v>
      </c>
      <c r="Q10" s="49" t="s">
        <v>3891</v>
      </c>
    </row>
    <row r="11" spans="3:25" x14ac:dyDescent="0.2">
      <c r="C11" s="49">
        <v>1</v>
      </c>
      <c r="D11" s="142">
        <v>46020</v>
      </c>
      <c r="E11" s="46">
        <v>2973.6407201390966</v>
      </c>
      <c r="F11" s="142">
        <f>D11/E11</f>
        <v>15.475978549906104</v>
      </c>
      <c r="G11" s="142"/>
      <c r="H11" s="142">
        <v>107757</v>
      </c>
      <c r="I11" s="142">
        <v>22633</v>
      </c>
      <c r="J11" s="142">
        <v>7856.5</v>
      </c>
      <c r="K11" s="142">
        <f>(H11+I11)/J11</f>
        <v>16.596448800356391</v>
      </c>
      <c r="L11" s="142"/>
      <c r="M11" s="142"/>
      <c r="N11" s="142"/>
      <c r="O11" s="142">
        <f>D11</f>
        <v>46020</v>
      </c>
      <c r="P11" s="46">
        <v>2255.025205564873</v>
      </c>
      <c r="Q11" s="142">
        <f>O11/P11</f>
        <v>20.407754151232297</v>
      </c>
      <c r="S11" s="142">
        <f>$F$23</f>
        <v>14.396096399409856</v>
      </c>
    </row>
    <row r="12" spans="3:25" x14ac:dyDescent="0.2">
      <c r="C12" s="49">
        <v>2</v>
      </c>
      <c r="D12" s="142">
        <v>43705.616140568505</v>
      </c>
      <c r="E12" s="46">
        <v>2950.803928467089</v>
      </c>
      <c r="F12" s="142">
        <f t="shared" ref="F12:F22" si="0">D12/E12</f>
        <v>14.811426716268846</v>
      </c>
      <c r="G12" s="142"/>
      <c r="H12" s="142">
        <v>119005</v>
      </c>
      <c r="I12" s="142">
        <v>27000</v>
      </c>
      <c r="J12" s="142">
        <v>8250.5</v>
      </c>
      <c r="K12" s="142">
        <v>17.696503242227745</v>
      </c>
      <c r="L12" s="142"/>
      <c r="M12" s="142"/>
      <c r="N12" s="142"/>
      <c r="O12" s="142">
        <f t="shared" ref="O12:O22" si="1">D12</f>
        <v>43705.616140568505</v>
      </c>
      <c r="P12" s="46">
        <v>2339.2583889100101</v>
      </c>
      <c r="Q12" s="142">
        <f t="shared" ref="Q12:Q22" si="2">O12/P12</f>
        <v>18.683535067254102</v>
      </c>
      <c r="S12" s="142">
        <f t="shared" ref="S12:S23" si="3">$F$23</f>
        <v>14.396096399409856</v>
      </c>
    </row>
    <row r="13" spans="3:25" x14ac:dyDescent="0.2">
      <c r="C13" s="49">
        <v>3</v>
      </c>
      <c r="D13" s="142">
        <v>46383.749422837725</v>
      </c>
      <c r="E13" s="46">
        <v>2987.7287660077795</v>
      </c>
      <c r="F13" s="142">
        <f t="shared" si="0"/>
        <v>15.524752430862712</v>
      </c>
      <c r="G13" s="142"/>
      <c r="H13" s="142">
        <v>104975</v>
      </c>
      <c r="I13" s="142">
        <v>24361</v>
      </c>
      <c r="J13" s="142">
        <v>7399</v>
      </c>
      <c r="K13" s="142">
        <v>17.48020002703068</v>
      </c>
      <c r="L13" s="142"/>
      <c r="M13" s="142"/>
      <c r="N13" s="142"/>
      <c r="O13" s="142">
        <f t="shared" si="1"/>
        <v>46383.749422837725</v>
      </c>
      <c r="P13" s="46">
        <v>2153.7583907992916</v>
      </c>
      <c r="Q13" s="142">
        <f t="shared" si="2"/>
        <v>21.536189769932378</v>
      </c>
      <c r="S13" s="142">
        <f t="shared" si="3"/>
        <v>14.396096399409856</v>
      </c>
    </row>
    <row r="14" spans="3:25" x14ac:dyDescent="0.2">
      <c r="C14" s="49">
        <v>4</v>
      </c>
      <c r="D14" s="142">
        <v>40945.053249307181</v>
      </c>
      <c r="E14" s="46">
        <v>2943.3582492691935</v>
      </c>
      <c r="F14" s="142">
        <f t="shared" si="0"/>
        <v>13.910998859711837</v>
      </c>
      <c r="G14" s="142"/>
      <c r="H14" s="142">
        <v>127840</v>
      </c>
      <c r="I14" s="142">
        <v>29497</v>
      </c>
      <c r="J14" s="142">
        <v>8353</v>
      </c>
      <c r="K14" s="142">
        <v>18.835987070513589</v>
      </c>
      <c r="L14" s="142"/>
      <c r="M14" s="142" t="s">
        <v>4112</v>
      </c>
      <c r="N14" s="142"/>
      <c r="O14" s="142">
        <f t="shared" si="1"/>
        <v>40945.053249307181</v>
      </c>
      <c r="P14" s="46">
        <v>2360.7201279840701</v>
      </c>
      <c r="Q14" s="142">
        <f t="shared" si="2"/>
        <v>17.344306410549432</v>
      </c>
      <c r="S14" s="142">
        <f t="shared" si="3"/>
        <v>14.396096399409856</v>
      </c>
    </row>
    <row r="15" spans="3:25" x14ac:dyDescent="0.2">
      <c r="C15" s="49">
        <v>5</v>
      </c>
      <c r="D15" s="142">
        <v>45120.993947615083</v>
      </c>
      <c r="E15" s="46">
        <v>2988.595179564652</v>
      </c>
      <c r="F15" s="142">
        <f t="shared" si="0"/>
        <v>15.0977269374395</v>
      </c>
      <c r="G15" s="142"/>
      <c r="H15" s="142">
        <v>112936</v>
      </c>
      <c r="I15" s="142">
        <v>27994</v>
      </c>
      <c r="J15" s="142">
        <v>7331.5</v>
      </c>
      <c r="K15" s="142">
        <v>19.222532905953763</v>
      </c>
      <c r="L15" s="142"/>
      <c r="M15" s="142"/>
      <c r="N15" s="142"/>
      <c r="O15" s="142">
        <f t="shared" si="1"/>
        <v>45120.993947615083</v>
      </c>
      <c r="P15" s="46">
        <v>2138.5028020076438</v>
      </c>
      <c r="Q15" s="142">
        <f t="shared" si="2"/>
        <v>21.099338240405917</v>
      </c>
      <c r="S15" s="142">
        <f t="shared" si="3"/>
        <v>14.396096399409856</v>
      </c>
    </row>
    <row r="16" spans="3:25" x14ac:dyDescent="0.2">
      <c r="C16" s="49">
        <v>6</v>
      </c>
      <c r="D16" s="142">
        <v>37143.380926646605</v>
      </c>
      <c r="E16" s="46">
        <v>2893.0661620555561</v>
      </c>
      <c r="F16" s="142">
        <f t="shared" si="0"/>
        <v>12.838759587943821</v>
      </c>
      <c r="G16" s="142"/>
      <c r="H16" s="142">
        <v>137138</v>
      </c>
      <c r="I16" s="142">
        <v>32464</v>
      </c>
      <c r="J16" s="142">
        <v>8909</v>
      </c>
      <c r="K16" s="142">
        <v>19.037153440341228</v>
      </c>
      <c r="L16" s="142"/>
      <c r="M16" s="142"/>
      <c r="N16" s="142"/>
      <c r="O16" s="142">
        <f t="shared" si="1"/>
        <v>37143.380926646605</v>
      </c>
      <c r="P16" s="46">
        <v>2473.8868623545432</v>
      </c>
      <c r="Q16" s="142">
        <f t="shared" si="2"/>
        <v>15.014179302967426</v>
      </c>
      <c r="S16" s="142">
        <f t="shared" si="3"/>
        <v>14.396096399409856</v>
      </c>
    </row>
    <row r="17" spans="3:19" x14ac:dyDescent="0.2">
      <c r="C17" s="49">
        <v>7</v>
      </c>
      <c r="D17" s="142">
        <v>45002.773321973022</v>
      </c>
      <c r="E17" s="46">
        <v>2946.2953532062556</v>
      </c>
      <c r="F17" s="142">
        <f t="shared" si="0"/>
        <v>15.274359127980677</v>
      </c>
      <c r="G17" s="142"/>
      <c r="H17" s="142">
        <v>74563</v>
      </c>
      <c r="I17" s="142">
        <v>23927</v>
      </c>
      <c r="J17" s="142">
        <v>6144.75</v>
      </c>
      <c r="K17" s="142">
        <v>16.028316855852559</v>
      </c>
      <c r="L17" s="142"/>
      <c r="M17" s="142"/>
      <c r="N17" s="142"/>
      <c r="O17" s="142">
        <f t="shared" si="1"/>
        <v>45002.773321973022</v>
      </c>
      <c r="P17" s="46">
        <v>1857.0744554145122</v>
      </c>
      <c r="Q17" s="142">
        <f t="shared" si="2"/>
        <v>24.233155106281448</v>
      </c>
      <c r="S17" s="142">
        <f t="shared" si="3"/>
        <v>14.396096399409856</v>
      </c>
    </row>
    <row r="18" spans="3:19" x14ac:dyDescent="0.2">
      <c r="C18" s="49">
        <v>8</v>
      </c>
      <c r="D18" s="142">
        <v>42954.171257065726</v>
      </c>
      <c r="E18" s="46">
        <v>2936.2926448785656</v>
      </c>
      <c r="F18" s="142">
        <f t="shared" si="0"/>
        <v>14.62870920988945</v>
      </c>
      <c r="G18" s="142"/>
      <c r="H18" s="142">
        <v>121691</v>
      </c>
      <c r="I18" s="142">
        <v>25893</v>
      </c>
      <c r="J18" s="142">
        <v>8443.5</v>
      </c>
      <c r="K18" s="142">
        <v>17.479007520577959</v>
      </c>
      <c r="L18" s="142"/>
      <c r="M18" s="142"/>
      <c r="N18" s="142"/>
      <c r="O18" s="142">
        <f t="shared" si="1"/>
        <v>42954.171257065726</v>
      </c>
      <c r="P18" s="46">
        <v>2379.5142156638108</v>
      </c>
      <c r="Q18" s="142">
        <f t="shared" si="2"/>
        <v>18.051655659087054</v>
      </c>
      <c r="S18" s="142">
        <f t="shared" si="3"/>
        <v>14.396096399409856</v>
      </c>
    </row>
    <row r="19" spans="3:19" x14ac:dyDescent="0.2">
      <c r="C19" s="49">
        <v>9</v>
      </c>
      <c r="D19" s="142">
        <v>36224.197380882928</v>
      </c>
      <c r="E19" s="46">
        <v>2807.9058047872991</v>
      </c>
      <c r="F19" s="142">
        <f t="shared" si="0"/>
        <v>12.900787953471587</v>
      </c>
      <c r="G19" s="142"/>
      <c r="H19" s="142">
        <v>139099</v>
      </c>
      <c r="I19" s="142">
        <v>32412</v>
      </c>
      <c r="J19" s="142">
        <v>9615</v>
      </c>
      <c r="K19" s="142">
        <v>17.837857514300573</v>
      </c>
      <c r="L19" s="142"/>
      <c r="M19" s="142"/>
      <c r="N19" s="142"/>
      <c r="O19" s="142">
        <f t="shared" si="1"/>
        <v>36224.197380882928</v>
      </c>
      <c r="P19" s="46">
        <v>2609.6752663478528</v>
      </c>
      <c r="Q19" s="142">
        <f t="shared" si="2"/>
        <v>13.880729854782812</v>
      </c>
      <c r="S19" s="142">
        <f t="shared" si="3"/>
        <v>14.396096399409856</v>
      </c>
    </row>
    <row r="20" spans="3:19" x14ac:dyDescent="0.2">
      <c r="C20" s="49">
        <v>10</v>
      </c>
      <c r="D20" s="142">
        <v>39590.538662515668</v>
      </c>
      <c r="E20" s="46">
        <v>2897.0072358101029</v>
      </c>
      <c r="F20" s="142">
        <f t="shared" si="0"/>
        <v>13.666013040331531</v>
      </c>
      <c r="G20" s="142"/>
      <c r="H20" s="142">
        <v>131419</v>
      </c>
      <c r="I20" s="142">
        <v>31835</v>
      </c>
      <c r="J20" s="142">
        <v>8871</v>
      </c>
      <c r="K20" s="142">
        <v>18.403111261413596</v>
      </c>
      <c r="L20" s="142"/>
      <c r="M20" s="142"/>
      <c r="N20" s="142"/>
      <c r="O20" s="142">
        <f t="shared" si="1"/>
        <v>39590.538662515668</v>
      </c>
      <c r="P20" s="46">
        <v>2466.3271553121444</v>
      </c>
      <c r="Q20" s="142">
        <f t="shared" si="2"/>
        <v>16.052427828661276</v>
      </c>
      <c r="S20" s="142">
        <f t="shared" si="3"/>
        <v>14.396096399409856</v>
      </c>
    </row>
    <row r="21" spans="3:19" x14ac:dyDescent="0.2">
      <c r="C21" s="49">
        <v>11</v>
      </c>
      <c r="D21" s="142">
        <v>35581.45479725796</v>
      </c>
      <c r="E21" s="46">
        <v>2806.3449667717273</v>
      </c>
      <c r="F21" s="142">
        <f t="shared" si="0"/>
        <v>12.678931214286534</v>
      </c>
      <c r="G21" s="142"/>
      <c r="H21" s="142">
        <v>140421</v>
      </c>
      <c r="I21" s="142">
        <v>33716</v>
      </c>
      <c r="J21" s="142">
        <v>9626.5</v>
      </c>
      <c r="K21" s="142">
        <v>18.089336726743884</v>
      </c>
      <c r="L21" s="142"/>
      <c r="M21" s="142"/>
      <c r="N21" s="142"/>
      <c r="O21" s="142">
        <f t="shared" si="1"/>
        <v>35581.45479725796</v>
      </c>
      <c r="P21" s="46">
        <v>2611.8139036918787</v>
      </c>
      <c r="Q21" s="142">
        <f t="shared" si="2"/>
        <v>13.623273368352349</v>
      </c>
      <c r="S21" s="142">
        <f t="shared" si="3"/>
        <v>14.396096399409856</v>
      </c>
    </row>
    <row r="22" spans="3:19" x14ac:dyDescent="0.2">
      <c r="C22" s="49">
        <v>12</v>
      </c>
      <c r="D22" s="142">
        <v>46827.573157510757</v>
      </c>
      <c r="E22" s="46">
        <v>2982.6118176730879</v>
      </c>
      <c r="F22" s="142">
        <f t="shared" si="0"/>
        <v>15.700190309727841</v>
      </c>
      <c r="G22" s="142"/>
      <c r="H22" s="142">
        <v>100049</v>
      </c>
      <c r="I22" s="142">
        <v>30570</v>
      </c>
      <c r="J22" s="142">
        <v>7622</v>
      </c>
      <c r="K22" s="142">
        <v>17.137103122540015</v>
      </c>
      <c r="M22" s="49" t="s">
        <v>4108</v>
      </c>
      <c r="O22" s="142">
        <f t="shared" si="1"/>
        <v>46827.573157510757</v>
      </c>
      <c r="P22" s="46">
        <v>2203.5832259493745</v>
      </c>
      <c r="Q22" s="142">
        <f t="shared" si="2"/>
        <v>21.250648764280701</v>
      </c>
      <c r="S22" s="142">
        <f t="shared" si="3"/>
        <v>14.396096399409856</v>
      </c>
    </row>
    <row r="23" spans="3:19" x14ac:dyDescent="0.2">
      <c r="C23" s="56" t="s">
        <v>4109</v>
      </c>
      <c r="D23" s="142">
        <f>SUM(D11:D22)</f>
        <v>505499.50226418115</v>
      </c>
      <c r="E23" s="142">
        <f t="shared" ref="E23" si="4">SUM(E11:E22)</f>
        <v>35113.650828630409</v>
      </c>
      <c r="F23" s="142">
        <f>D23/E23</f>
        <v>14.396096399409856</v>
      </c>
      <c r="G23" s="142"/>
      <c r="H23" s="142">
        <f>SUM(H11:H22)</f>
        <v>1416893</v>
      </c>
      <c r="I23" s="142">
        <f t="shared" ref="I23:J23" si="5">SUM(I11:I22)</f>
        <v>342302</v>
      </c>
      <c r="J23" s="142">
        <f t="shared" si="5"/>
        <v>98422.25</v>
      </c>
      <c r="K23" s="142">
        <f>(H23+I23)/J23</f>
        <v>17.873956346253006</v>
      </c>
      <c r="M23" s="55">
        <f>D23/H23</f>
        <v>0.35676617942510913</v>
      </c>
      <c r="N23" s="55"/>
      <c r="O23" s="142">
        <f>SUM(O11:O22)</f>
        <v>505499.50226418115</v>
      </c>
      <c r="P23" s="142">
        <f t="shared" ref="P23" si="6">SUM(P11:P22)</f>
        <v>27849.140000000007</v>
      </c>
      <c r="Q23" s="142">
        <f>O23/P23</f>
        <v>18.151350535929691</v>
      </c>
      <c r="S23" s="142">
        <f t="shared" si="3"/>
        <v>14.396096399409856</v>
      </c>
    </row>
    <row r="25" spans="3:19" x14ac:dyDescent="0.2">
      <c r="H25" s="46"/>
    </row>
    <row r="26" spans="3:19" x14ac:dyDescent="0.2">
      <c r="H26" s="85">
        <f>H23+I23</f>
        <v>1759195</v>
      </c>
      <c r="I26" s="143">
        <f>H23/H26</f>
        <v>0.80542122959649154</v>
      </c>
      <c r="J26" s="85">
        <f>J23*I26</f>
        <v>79271.369614653289</v>
      </c>
    </row>
    <row r="27" spans="3:19" x14ac:dyDescent="0.2">
      <c r="D27" s="85">
        <f>D23</f>
        <v>505499.50226418115</v>
      </c>
      <c r="E27" s="85">
        <f>J23*M23</f>
        <v>35113.730102922949</v>
      </c>
      <c r="F27" s="85">
        <f>D27/E27</f>
        <v>14.396063898153109</v>
      </c>
    </row>
    <row r="29" spans="3:19" x14ac:dyDescent="0.2">
      <c r="E29" s="52"/>
      <c r="M29" s="85"/>
      <c r="N29" s="85">
        <f>D23/E23</f>
        <v>14.396096399409856</v>
      </c>
    </row>
    <row r="30" spans="3:19" x14ac:dyDescent="0.2">
      <c r="M30" s="85"/>
      <c r="N30" s="85">
        <f>N29/60</f>
        <v>0.23993493999016427</v>
      </c>
    </row>
    <row r="31" spans="3:19" x14ac:dyDescent="0.2">
      <c r="E31" s="137">
        <v>8985.4833330000001</v>
      </c>
      <c r="F31" s="143">
        <f>E31/E23</f>
        <v>0.25589715455259809</v>
      </c>
      <c r="G31" s="143">
        <f>1-F31</f>
        <v>0.74410284544740191</v>
      </c>
      <c r="M31" s="85">
        <f>6.3</f>
        <v>6.3</v>
      </c>
      <c r="N31" s="85">
        <f>M31*N30</f>
        <v>1.5115901219380348</v>
      </c>
    </row>
    <row r="32" spans="3:19" x14ac:dyDescent="0.2">
      <c r="M32" s="85"/>
      <c r="N32" s="85">
        <f>14/N30</f>
        <v>58.349150818025528</v>
      </c>
    </row>
    <row r="33" spans="13:14" x14ac:dyDescent="0.2">
      <c r="M33" s="85"/>
      <c r="N33" s="85"/>
    </row>
    <row r="34" spans="13:14" x14ac:dyDescent="0.2">
      <c r="M34" s="85">
        <v>14</v>
      </c>
      <c r="N34" s="85">
        <v>13.65</v>
      </c>
    </row>
    <row r="35" spans="13:14" x14ac:dyDescent="0.2">
      <c r="M35" s="85"/>
      <c r="N35" s="85"/>
    </row>
    <row r="1048576" spans="16381:16381" ht="45" x14ac:dyDescent="0.45">
      <c r="XFA1048576" s="205" t="s">
        <v>4217</v>
      </c>
    </row>
  </sheetData>
  <mergeCells count="3">
    <mergeCell ref="D9:F9"/>
    <mergeCell ref="H9:K9"/>
    <mergeCell ref="O9:Q9"/>
  </mergeCells>
  <pageMargins left="0.7" right="0.7" top="0.75" bottom="0.75" header="0.3" footer="0.3"/>
  <pageSetup paperSize="9" orientation="portrait" horizontalDpi="0" verticalDpi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193DD4"/>
  </sheetPr>
  <dimension ref="C4:XFA1048576"/>
  <sheetViews>
    <sheetView workbookViewId="0"/>
  </sheetViews>
  <sheetFormatPr baseColWidth="10" defaultRowHeight="16" x14ac:dyDescent="0.2"/>
  <cols>
    <col min="2" max="2" width="20.5" bestFit="1" customWidth="1"/>
    <col min="3" max="3" width="4.5" bestFit="1" customWidth="1"/>
    <col min="4" max="4" width="4.6640625" customWidth="1"/>
    <col min="5" max="5" width="16.1640625" bestFit="1" customWidth="1"/>
    <col min="7" max="7" width="10.33203125" bestFit="1" customWidth="1"/>
    <col min="8" max="12" width="4" bestFit="1" customWidth="1"/>
  </cols>
  <sheetData>
    <row r="4" spans="3:12" x14ac:dyDescent="0.2">
      <c r="C4" s="237" t="s">
        <v>4150</v>
      </c>
      <c r="D4" s="237"/>
      <c r="E4" s="237"/>
      <c r="G4" t="s">
        <v>4166</v>
      </c>
      <c r="H4" t="s">
        <v>4161</v>
      </c>
      <c r="I4" t="s">
        <v>4162</v>
      </c>
      <c r="J4" t="s">
        <v>4163</v>
      </c>
      <c r="K4" t="s">
        <v>4164</v>
      </c>
      <c r="L4" t="s">
        <v>4165</v>
      </c>
    </row>
    <row r="5" spans="3:12" x14ac:dyDescent="0.2">
      <c r="C5" t="s">
        <v>4151</v>
      </c>
      <c r="D5" s="165">
        <f>H30</f>
        <v>4.4800000000000004</v>
      </c>
      <c r="E5" t="s">
        <v>4156</v>
      </c>
      <c r="G5" s="166">
        <v>1</v>
      </c>
      <c r="H5">
        <v>3</v>
      </c>
      <c r="I5">
        <v>3</v>
      </c>
      <c r="J5">
        <v>4</v>
      </c>
      <c r="K5">
        <v>4</v>
      </c>
      <c r="L5">
        <v>3</v>
      </c>
    </row>
    <row r="6" spans="3:12" x14ac:dyDescent="0.2">
      <c r="C6" t="s">
        <v>4152</v>
      </c>
      <c r="D6" s="165">
        <f>I30</f>
        <v>3.88</v>
      </c>
      <c r="E6" t="s">
        <v>4157</v>
      </c>
      <c r="G6" s="166">
        <v>2</v>
      </c>
      <c r="H6">
        <v>5</v>
      </c>
      <c r="I6">
        <v>3</v>
      </c>
      <c r="J6">
        <v>5</v>
      </c>
      <c r="K6">
        <v>5</v>
      </c>
      <c r="L6">
        <v>3</v>
      </c>
    </row>
    <row r="7" spans="3:12" x14ac:dyDescent="0.2">
      <c r="C7" t="s">
        <v>4154</v>
      </c>
      <c r="D7" s="165">
        <f>J30</f>
        <v>4.5599999999999996</v>
      </c>
      <c r="E7" t="s">
        <v>4158</v>
      </c>
      <c r="G7" s="166">
        <v>3</v>
      </c>
      <c r="H7">
        <v>5</v>
      </c>
      <c r="I7">
        <v>3</v>
      </c>
      <c r="J7">
        <v>5</v>
      </c>
      <c r="K7">
        <v>5</v>
      </c>
      <c r="L7">
        <v>3</v>
      </c>
    </row>
    <row r="8" spans="3:12" x14ac:dyDescent="0.2">
      <c r="C8" t="s">
        <v>4153</v>
      </c>
      <c r="D8" s="165">
        <f>K30</f>
        <v>4.68</v>
      </c>
      <c r="E8" t="s">
        <v>4159</v>
      </c>
      <c r="G8" s="166">
        <v>4</v>
      </c>
      <c r="H8">
        <v>3</v>
      </c>
      <c r="I8">
        <v>3</v>
      </c>
      <c r="J8">
        <v>5</v>
      </c>
      <c r="K8">
        <v>5</v>
      </c>
      <c r="L8">
        <v>3</v>
      </c>
    </row>
    <row r="9" spans="3:12" x14ac:dyDescent="0.2">
      <c r="C9" t="s">
        <v>4155</v>
      </c>
      <c r="D9" s="165">
        <f>L30</f>
        <v>3.48</v>
      </c>
      <c r="E9" t="s">
        <v>4160</v>
      </c>
      <c r="G9" s="166">
        <v>5</v>
      </c>
      <c r="H9">
        <v>4</v>
      </c>
      <c r="I9">
        <v>4</v>
      </c>
      <c r="J9">
        <v>4</v>
      </c>
      <c r="K9">
        <v>5</v>
      </c>
      <c r="L9">
        <v>2</v>
      </c>
    </row>
    <row r="10" spans="3:12" x14ac:dyDescent="0.2">
      <c r="G10" s="166">
        <v>6</v>
      </c>
      <c r="H10">
        <v>5</v>
      </c>
      <c r="I10">
        <v>4</v>
      </c>
      <c r="J10">
        <v>4</v>
      </c>
      <c r="K10">
        <v>5</v>
      </c>
      <c r="L10">
        <v>2</v>
      </c>
    </row>
    <row r="11" spans="3:12" x14ac:dyDescent="0.2">
      <c r="G11" s="166">
        <v>7</v>
      </c>
      <c r="H11">
        <v>3</v>
      </c>
      <c r="I11">
        <v>2</v>
      </c>
      <c r="J11">
        <v>3</v>
      </c>
      <c r="K11">
        <v>3</v>
      </c>
      <c r="L11">
        <v>2</v>
      </c>
    </row>
    <row r="12" spans="3:12" x14ac:dyDescent="0.2">
      <c r="G12" s="166">
        <v>8</v>
      </c>
      <c r="H12">
        <v>3</v>
      </c>
      <c r="I12">
        <v>1</v>
      </c>
      <c r="J12">
        <v>2</v>
      </c>
      <c r="K12">
        <v>2</v>
      </c>
      <c r="L12">
        <v>0</v>
      </c>
    </row>
    <row r="13" spans="3:12" x14ac:dyDescent="0.2">
      <c r="G13" s="166">
        <v>9</v>
      </c>
      <c r="H13">
        <v>3</v>
      </c>
      <c r="I13">
        <v>5</v>
      </c>
      <c r="J13">
        <v>5</v>
      </c>
      <c r="K13">
        <v>4</v>
      </c>
      <c r="L13">
        <v>4</v>
      </c>
    </row>
    <row r="14" spans="3:12" x14ac:dyDescent="0.2">
      <c r="G14" s="166">
        <v>10</v>
      </c>
      <c r="H14">
        <v>5</v>
      </c>
      <c r="I14">
        <v>4</v>
      </c>
      <c r="J14">
        <v>4</v>
      </c>
      <c r="K14">
        <v>4</v>
      </c>
      <c r="L14">
        <v>5</v>
      </c>
    </row>
    <row r="15" spans="3:12" x14ac:dyDescent="0.2">
      <c r="G15" s="166">
        <v>11</v>
      </c>
      <c r="H15">
        <v>5</v>
      </c>
      <c r="I15">
        <v>5</v>
      </c>
      <c r="J15">
        <v>4</v>
      </c>
      <c r="K15">
        <v>5</v>
      </c>
      <c r="L15">
        <v>4</v>
      </c>
    </row>
    <row r="16" spans="3:12" x14ac:dyDescent="0.2">
      <c r="G16" s="166">
        <v>12</v>
      </c>
      <c r="H16">
        <v>5</v>
      </c>
      <c r="I16">
        <v>3</v>
      </c>
      <c r="J16">
        <v>4</v>
      </c>
      <c r="K16">
        <v>5</v>
      </c>
      <c r="L16">
        <v>5</v>
      </c>
    </row>
    <row r="17" spans="7:12" x14ac:dyDescent="0.2">
      <c r="G17" s="166">
        <v>13</v>
      </c>
      <c r="H17">
        <v>4</v>
      </c>
      <c r="I17">
        <v>5</v>
      </c>
      <c r="J17">
        <v>5</v>
      </c>
      <c r="K17">
        <v>5</v>
      </c>
      <c r="L17">
        <v>5</v>
      </c>
    </row>
    <row r="18" spans="7:12" x14ac:dyDescent="0.2">
      <c r="G18" s="166">
        <v>14</v>
      </c>
      <c r="H18">
        <v>5</v>
      </c>
      <c r="I18">
        <v>5</v>
      </c>
      <c r="J18">
        <v>5</v>
      </c>
      <c r="K18">
        <v>5</v>
      </c>
      <c r="L18">
        <v>5</v>
      </c>
    </row>
    <row r="19" spans="7:12" x14ac:dyDescent="0.2">
      <c r="G19" s="166">
        <v>15</v>
      </c>
      <c r="H19">
        <v>5</v>
      </c>
      <c r="I19">
        <v>5</v>
      </c>
      <c r="J19">
        <v>5</v>
      </c>
      <c r="K19">
        <v>5</v>
      </c>
      <c r="L19">
        <v>5</v>
      </c>
    </row>
    <row r="20" spans="7:12" x14ac:dyDescent="0.2">
      <c r="G20" s="166">
        <v>16</v>
      </c>
      <c r="H20">
        <v>4</v>
      </c>
      <c r="I20">
        <v>5</v>
      </c>
      <c r="J20">
        <v>5</v>
      </c>
      <c r="K20">
        <v>5</v>
      </c>
      <c r="L20">
        <v>5</v>
      </c>
    </row>
    <row r="21" spans="7:12" x14ac:dyDescent="0.2">
      <c r="G21" s="166">
        <v>17</v>
      </c>
      <c r="H21">
        <v>5</v>
      </c>
      <c r="I21">
        <v>4</v>
      </c>
      <c r="J21">
        <v>5</v>
      </c>
      <c r="K21">
        <v>5</v>
      </c>
      <c r="L21">
        <v>5</v>
      </c>
    </row>
    <row r="22" spans="7:12" x14ac:dyDescent="0.2">
      <c r="G22" s="166">
        <v>18</v>
      </c>
      <c r="H22">
        <v>5</v>
      </c>
      <c r="I22">
        <v>4</v>
      </c>
      <c r="J22">
        <v>5</v>
      </c>
      <c r="K22">
        <v>5</v>
      </c>
      <c r="L22">
        <v>3</v>
      </c>
    </row>
    <row r="23" spans="7:12" x14ac:dyDescent="0.2">
      <c r="G23" s="166">
        <v>19</v>
      </c>
      <c r="H23">
        <v>5</v>
      </c>
      <c r="I23">
        <v>4</v>
      </c>
      <c r="J23">
        <v>5</v>
      </c>
      <c r="K23">
        <v>5</v>
      </c>
      <c r="L23">
        <v>5</v>
      </c>
    </row>
    <row r="24" spans="7:12" x14ac:dyDescent="0.2">
      <c r="G24" s="166">
        <v>20</v>
      </c>
      <c r="H24">
        <v>5</v>
      </c>
      <c r="I24">
        <v>3</v>
      </c>
      <c r="J24">
        <v>5</v>
      </c>
      <c r="K24">
        <v>5</v>
      </c>
      <c r="L24">
        <v>3</v>
      </c>
    </row>
    <row r="25" spans="7:12" x14ac:dyDescent="0.2">
      <c r="G25" s="166">
        <v>21</v>
      </c>
      <c r="H25">
        <v>5</v>
      </c>
      <c r="I25">
        <v>5</v>
      </c>
      <c r="J25">
        <v>5</v>
      </c>
      <c r="K25">
        <v>5</v>
      </c>
      <c r="L25">
        <v>3</v>
      </c>
    </row>
    <row r="26" spans="7:12" x14ac:dyDescent="0.2">
      <c r="G26" s="166">
        <v>22</v>
      </c>
      <c r="H26">
        <v>5</v>
      </c>
      <c r="I26">
        <v>5</v>
      </c>
      <c r="J26">
        <v>5</v>
      </c>
      <c r="K26">
        <v>5</v>
      </c>
      <c r="L26">
        <v>3</v>
      </c>
    </row>
    <row r="27" spans="7:12" x14ac:dyDescent="0.2">
      <c r="G27" s="166">
        <v>23</v>
      </c>
      <c r="H27">
        <v>5</v>
      </c>
      <c r="I27">
        <v>4</v>
      </c>
      <c r="J27">
        <v>5</v>
      </c>
      <c r="K27">
        <v>5</v>
      </c>
      <c r="L27">
        <v>3</v>
      </c>
    </row>
    <row r="28" spans="7:12" x14ac:dyDescent="0.2">
      <c r="G28" s="166">
        <v>24</v>
      </c>
      <c r="H28">
        <v>5</v>
      </c>
      <c r="I28">
        <v>3</v>
      </c>
      <c r="J28">
        <v>5</v>
      </c>
      <c r="K28">
        <v>5</v>
      </c>
      <c r="L28">
        <v>3</v>
      </c>
    </row>
    <row r="29" spans="7:12" x14ac:dyDescent="0.2">
      <c r="G29" s="166">
        <v>25</v>
      </c>
      <c r="H29">
        <v>5</v>
      </c>
      <c r="I29">
        <v>5</v>
      </c>
      <c r="J29">
        <v>5</v>
      </c>
      <c r="K29">
        <v>5</v>
      </c>
      <c r="L29">
        <v>3</v>
      </c>
    </row>
    <row r="30" spans="7:12" x14ac:dyDescent="0.2">
      <c r="H30" s="165">
        <f>AVERAGE(H5:H29)</f>
        <v>4.4800000000000004</v>
      </c>
      <c r="I30" s="165">
        <f t="shared" ref="I30:L30" si="0">AVERAGE(I5:I29)</f>
        <v>3.88</v>
      </c>
      <c r="J30" s="165">
        <f t="shared" si="0"/>
        <v>4.5599999999999996</v>
      </c>
      <c r="K30" s="165">
        <f t="shared" si="0"/>
        <v>4.68</v>
      </c>
      <c r="L30" s="165">
        <f t="shared" si="0"/>
        <v>3.48</v>
      </c>
    </row>
    <row r="31" spans="7:12" x14ac:dyDescent="0.2">
      <c r="H31" s="165"/>
      <c r="I31" s="165"/>
      <c r="J31" s="165"/>
      <c r="K31" s="165"/>
      <c r="L31" s="165"/>
    </row>
    <row r="1048576" spans="16381:16381" ht="47" x14ac:dyDescent="0.55000000000000004">
      <c r="XFA1048576" s="204" t="s">
        <v>4216</v>
      </c>
    </row>
  </sheetData>
  <mergeCells count="1">
    <mergeCell ref="C4:E4"/>
  </mergeCells>
  <pageMargins left="0.7" right="0.7" top="0.75" bottom="0.75" header="0.3" footer="0.3"/>
  <drawing r:id="rId1"/>
  <extLst>
    <ext xmlns:x15="http://schemas.microsoft.com/office/spreadsheetml/2010/11/main" uri="{F7C9EE02-42E1-4005-9D12-6889AFFD525C}">
      <x15:webExtensions xmlns:xm="http://schemas.microsoft.com/office/excel/2006/main">
        <x15:webExtension appRef="{02A45B2D-9E8A-7941-B26E-BAA14E23A124}">
          <xm:f>Spørreundersøkelse!XFD1048550:XFD1048575</xm:f>
        </x15:webExtension>
        <x15:webExtension appRef="{55B65325-4103-EE4E-B8A3-87A30C53C609}">
          <xm:f>Spørreundersøkelse!1:1048576</xm:f>
        </x15:webExtension>
        <x15:webExtension appRef="{BA66E7C0-7D9E-834D-84E2-96C7ABF5EF57}">
          <xm:f>Spørreundersøkelse!1:1048576</xm:f>
        </x15:webExtension>
        <x15:webExtension appRef="{8395B2A5-D055-5C46-BB5C-884ABEDEA4D6}">
          <xm:f>Spørreundersøkelse!1:1048576</xm:f>
        </x15:webExtension>
        <x15:webExtension appRef="{1761E9E9-F795-5C42-81DC-8BD128020812}">
          <xm:f>Spørreundersøkelse!1:1048576</xm:f>
        </x15:webExtension>
        <x15:webExtension appRef="{3661E469-AE2A-EA4D-B7EF-C180476D902D}">
          <xm:f>Spørreundersøkelse!1:1048576</xm:f>
        </x15:webExtension>
      </x15:webExtens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1"/>
  </sheetPr>
  <dimension ref="B2:XEX1048575"/>
  <sheetViews>
    <sheetView zoomScale="36" workbookViewId="0">
      <selection activeCell="U51" sqref="U51"/>
    </sheetView>
  </sheetViews>
  <sheetFormatPr baseColWidth="10" defaultRowHeight="16" x14ac:dyDescent="0.2"/>
  <cols>
    <col min="1" max="16384" width="10.83203125" style="3"/>
  </cols>
  <sheetData>
    <row r="2" spans="2:68" x14ac:dyDescent="0.2">
      <c r="B2" s="178"/>
      <c r="C2" s="178"/>
      <c r="D2" s="179"/>
      <c r="E2" s="178"/>
      <c r="F2" s="178"/>
      <c r="G2" s="179"/>
      <c r="H2" s="178"/>
      <c r="I2" s="178"/>
      <c r="J2" s="179"/>
      <c r="K2" s="178"/>
      <c r="L2" s="178"/>
      <c r="M2" s="179"/>
      <c r="N2" s="178"/>
      <c r="O2" s="178"/>
      <c r="P2" s="179"/>
      <c r="Q2" s="179"/>
      <c r="R2" s="178"/>
      <c r="S2" s="178"/>
      <c r="T2" s="179"/>
      <c r="U2" s="178"/>
      <c r="V2" s="178"/>
      <c r="W2" s="179"/>
      <c r="X2" s="179"/>
      <c r="Y2" s="178"/>
      <c r="Z2" s="178"/>
      <c r="AA2" s="179"/>
      <c r="AB2" s="178"/>
      <c r="AC2" s="178"/>
      <c r="AD2" s="179"/>
      <c r="AE2" s="178"/>
      <c r="AF2" s="178"/>
      <c r="AG2" s="179"/>
      <c r="AH2" s="179"/>
      <c r="AI2" s="178"/>
      <c r="AJ2" s="178"/>
      <c r="AK2" s="179"/>
      <c r="AL2" s="178"/>
      <c r="AM2" s="178"/>
      <c r="AN2" s="179"/>
      <c r="AO2" s="179"/>
      <c r="AP2" s="178"/>
      <c r="AQ2" s="178"/>
      <c r="AR2" s="179"/>
      <c r="AS2" s="179"/>
      <c r="AT2" s="178"/>
      <c r="AU2" s="178"/>
      <c r="AV2" s="179"/>
      <c r="AW2" s="178"/>
      <c r="AX2" s="178"/>
      <c r="AY2" s="179"/>
      <c r="AZ2" s="178"/>
      <c r="BA2" s="178"/>
      <c r="BB2" s="179"/>
      <c r="BC2" s="178"/>
      <c r="BD2" s="178"/>
      <c r="BE2" s="179"/>
      <c r="BF2" s="179"/>
      <c r="BG2" s="178"/>
      <c r="BH2" s="178"/>
      <c r="BI2" s="179"/>
      <c r="BJ2" s="178"/>
      <c r="BK2" s="178"/>
      <c r="BL2" s="179"/>
      <c r="BM2" s="178"/>
      <c r="BN2" s="178"/>
      <c r="BO2" s="179"/>
      <c r="BP2" s="178"/>
    </row>
    <row r="3" spans="2:68" x14ac:dyDescent="0.2">
      <c r="B3" s="178"/>
      <c r="C3" s="178"/>
      <c r="D3" s="238" t="s">
        <v>4186</v>
      </c>
      <c r="E3" s="238"/>
      <c r="F3" s="238"/>
      <c r="G3" s="238"/>
      <c r="H3" s="178"/>
      <c r="I3" s="178"/>
      <c r="J3" s="238" t="s">
        <v>4186</v>
      </c>
      <c r="K3" s="238"/>
      <c r="L3" s="238"/>
      <c r="M3" s="238"/>
      <c r="N3" s="178"/>
      <c r="O3" s="178"/>
      <c r="P3" s="179"/>
      <c r="Q3" s="179"/>
      <c r="R3" s="178"/>
      <c r="S3" s="178"/>
      <c r="T3" s="181" t="s">
        <v>4187</v>
      </c>
      <c r="U3" s="243" t="s">
        <v>4188</v>
      </c>
      <c r="V3" s="243"/>
      <c r="W3" s="180" t="s">
        <v>4189</v>
      </c>
      <c r="X3" s="181" t="s">
        <v>4190</v>
      </c>
      <c r="Y3" s="243" t="s">
        <v>4188</v>
      </c>
      <c r="Z3" s="243"/>
      <c r="AA3" s="180" t="s">
        <v>4187</v>
      </c>
      <c r="AB3" s="179"/>
      <c r="AC3" s="179"/>
      <c r="AD3" s="238" t="s">
        <v>4191</v>
      </c>
      <c r="AE3" s="238"/>
      <c r="AF3" s="238"/>
      <c r="AG3" s="238"/>
      <c r="AH3" s="181" t="s">
        <v>4192</v>
      </c>
      <c r="AI3" s="243" t="s">
        <v>4193</v>
      </c>
      <c r="AJ3" s="243"/>
      <c r="AK3" s="180" t="s">
        <v>4187</v>
      </c>
      <c r="AL3" s="178"/>
      <c r="AM3" s="178"/>
      <c r="AN3" s="179"/>
      <c r="AO3" s="179"/>
      <c r="AP3" s="178"/>
      <c r="AQ3" s="178"/>
      <c r="AR3" s="181"/>
      <c r="AS3" s="179"/>
      <c r="AT3" s="179"/>
      <c r="AU3" s="179"/>
      <c r="AV3" s="238" t="s">
        <v>4194</v>
      </c>
      <c r="AW3" s="238"/>
      <c r="AX3" s="23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179"/>
    </row>
    <row r="4" spans="2:68" x14ac:dyDescent="0.2">
      <c r="B4" s="182"/>
      <c r="C4" s="182">
        <v>3</v>
      </c>
      <c r="D4" s="182" t="s">
        <v>4195</v>
      </c>
      <c r="E4" s="182">
        <v>4</v>
      </c>
      <c r="F4" s="182">
        <v>5</v>
      </c>
      <c r="G4" s="182" t="s">
        <v>4195</v>
      </c>
      <c r="H4" s="182">
        <v>6</v>
      </c>
      <c r="I4" s="182">
        <v>7</v>
      </c>
      <c r="J4" s="182" t="s">
        <v>4195</v>
      </c>
      <c r="K4" s="182">
        <v>8</v>
      </c>
      <c r="L4" s="182">
        <v>9</v>
      </c>
      <c r="M4" s="182" t="s">
        <v>4195</v>
      </c>
      <c r="N4" s="182">
        <v>10</v>
      </c>
      <c r="O4" s="183" t="s">
        <v>4075</v>
      </c>
      <c r="P4" s="183"/>
      <c r="Q4" s="183"/>
      <c r="R4" s="183" t="s">
        <v>4076</v>
      </c>
      <c r="S4" s="183" t="s">
        <v>4077</v>
      </c>
      <c r="T4" s="183" t="s">
        <v>4195</v>
      </c>
      <c r="U4" s="183" t="s">
        <v>4078</v>
      </c>
      <c r="V4" s="183" t="s">
        <v>4079</v>
      </c>
      <c r="W4" s="183" t="s">
        <v>4195</v>
      </c>
      <c r="X4" s="183" t="s">
        <v>4195</v>
      </c>
      <c r="Y4" s="183" t="s">
        <v>4080</v>
      </c>
      <c r="Z4" s="183" t="s">
        <v>4081</v>
      </c>
      <c r="AA4" s="179" t="s">
        <v>4195</v>
      </c>
      <c r="AB4" s="182">
        <v>18</v>
      </c>
      <c r="AC4" s="182">
        <v>19</v>
      </c>
      <c r="AD4" s="182" t="s">
        <v>4195</v>
      </c>
      <c r="AE4" s="182">
        <v>20</v>
      </c>
      <c r="AF4" s="182">
        <v>21</v>
      </c>
      <c r="AG4" s="182" t="s">
        <v>4195</v>
      </c>
      <c r="AH4" s="182" t="s">
        <v>4195</v>
      </c>
      <c r="AI4" s="182">
        <v>22</v>
      </c>
      <c r="AJ4" s="182">
        <v>23</v>
      </c>
      <c r="AK4" s="182" t="s">
        <v>4195</v>
      </c>
      <c r="AL4" s="182">
        <v>24</v>
      </c>
      <c r="AM4" s="183" t="s">
        <v>4196</v>
      </c>
      <c r="AN4" s="183"/>
      <c r="AO4" s="183"/>
      <c r="AP4" s="183" t="s">
        <v>4197</v>
      </c>
      <c r="AQ4" s="183" t="s">
        <v>4198</v>
      </c>
      <c r="AR4" s="183"/>
      <c r="AS4" s="182"/>
      <c r="AT4" s="182">
        <v>27</v>
      </c>
      <c r="AU4" s="182">
        <v>28</v>
      </c>
      <c r="AV4" s="182" t="s">
        <v>4195</v>
      </c>
      <c r="AW4" s="182">
        <v>29</v>
      </c>
      <c r="AX4" s="182">
        <v>30</v>
      </c>
      <c r="AY4" s="182"/>
      <c r="AZ4" s="182"/>
      <c r="BA4" s="182"/>
      <c r="BB4" s="182"/>
      <c r="BC4" s="182">
        <v>33</v>
      </c>
      <c r="BD4" s="183" t="s">
        <v>4199</v>
      </c>
      <c r="BE4" s="183"/>
      <c r="BF4" s="183"/>
      <c r="BG4" s="183" t="s">
        <v>4200</v>
      </c>
      <c r="BH4" s="183" t="s">
        <v>4201</v>
      </c>
      <c r="BI4" s="183"/>
      <c r="BJ4" s="183"/>
      <c r="BK4" s="183"/>
      <c r="BL4" s="183"/>
      <c r="BM4" s="183" t="s">
        <v>4202</v>
      </c>
      <c r="BN4" s="183" t="s">
        <v>4203</v>
      </c>
      <c r="BO4" s="179" t="s">
        <v>4195</v>
      </c>
      <c r="BP4" s="182"/>
    </row>
    <row r="5" spans="2:68" x14ac:dyDescent="0.2">
      <c r="B5" s="239"/>
      <c r="C5" s="184"/>
      <c r="D5" s="182" t="s">
        <v>4195</v>
      </c>
      <c r="E5" s="184"/>
      <c r="F5" s="185"/>
      <c r="G5" s="182" t="s">
        <v>4195</v>
      </c>
      <c r="H5" s="184"/>
      <c r="I5" s="186"/>
      <c r="J5" s="182" t="s">
        <v>4195</v>
      </c>
      <c r="K5" s="184"/>
      <c r="L5" s="187"/>
      <c r="M5" s="182" t="s">
        <v>4195</v>
      </c>
      <c r="N5" s="188"/>
      <c r="O5" s="185"/>
      <c r="P5" s="182"/>
      <c r="Q5" s="182"/>
      <c r="R5" s="188"/>
      <c r="S5" s="186"/>
      <c r="T5" s="182" t="s">
        <v>4195</v>
      </c>
      <c r="U5" s="184"/>
      <c r="V5" s="185"/>
      <c r="W5" s="182" t="s">
        <v>4195</v>
      </c>
      <c r="X5" s="182" t="s">
        <v>4195</v>
      </c>
      <c r="Y5" s="184"/>
      <c r="Z5" s="189"/>
      <c r="AA5" s="179" t="s">
        <v>4195</v>
      </c>
      <c r="AB5" s="188"/>
      <c r="AC5" s="185"/>
      <c r="AD5" s="182" t="s">
        <v>4195</v>
      </c>
      <c r="AE5" s="188"/>
      <c r="AF5" s="186"/>
      <c r="AG5" s="182" t="s">
        <v>4195</v>
      </c>
      <c r="AH5" s="182" t="s">
        <v>4195</v>
      </c>
      <c r="AI5" s="188"/>
      <c r="AJ5" s="190"/>
      <c r="AK5" s="182" t="s">
        <v>4195</v>
      </c>
      <c r="AL5" s="188"/>
      <c r="AM5" s="185"/>
      <c r="AN5" s="182"/>
      <c r="AO5" s="182"/>
      <c r="AP5" s="188"/>
      <c r="AQ5" s="185"/>
      <c r="AR5" s="182"/>
      <c r="AS5" s="182"/>
      <c r="AT5" s="188"/>
      <c r="AU5" s="185"/>
      <c r="AV5" s="182" t="s">
        <v>4195</v>
      </c>
      <c r="AW5" s="188"/>
      <c r="AX5" s="185"/>
      <c r="AY5" s="182"/>
      <c r="AZ5" s="188"/>
      <c r="BA5" s="190"/>
      <c r="BB5" s="182"/>
      <c r="BC5" s="188"/>
      <c r="BD5" s="185"/>
      <c r="BE5" s="182"/>
      <c r="BF5" s="182"/>
      <c r="BG5" s="188"/>
      <c r="BH5" s="185"/>
      <c r="BI5" s="182"/>
      <c r="BJ5" s="188"/>
      <c r="BK5" s="185"/>
      <c r="BL5" s="182"/>
      <c r="BM5" s="188"/>
      <c r="BN5" s="189"/>
      <c r="BO5" s="179" t="s">
        <v>4195</v>
      </c>
      <c r="BP5" s="191"/>
    </row>
    <row r="6" spans="2:68" x14ac:dyDescent="0.2">
      <c r="B6" s="239"/>
      <c r="C6" s="188"/>
      <c r="D6" s="182" t="s">
        <v>4195</v>
      </c>
      <c r="E6" s="188"/>
      <c r="F6" s="186"/>
      <c r="G6" s="182" t="s">
        <v>4195</v>
      </c>
      <c r="H6" s="188"/>
      <c r="I6" s="186"/>
      <c r="J6" s="182" t="s">
        <v>4195</v>
      </c>
      <c r="K6" s="184"/>
      <c r="L6" s="190"/>
      <c r="M6" s="182" t="s">
        <v>4195</v>
      </c>
      <c r="N6" s="184"/>
      <c r="O6" s="185"/>
      <c r="P6" s="182"/>
      <c r="Q6" s="182"/>
      <c r="R6" s="188"/>
      <c r="S6" s="185"/>
      <c r="T6" s="182" t="s">
        <v>4195</v>
      </c>
      <c r="U6" s="188"/>
      <c r="V6" s="185"/>
      <c r="W6" s="182" t="s">
        <v>4195</v>
      </c>
      <c r="X6" s="182" t="s">
        <v>4195</v>
      </c>
      <c r="Y6" s="188"/>
      <c r="Z6" s="189"/>
      <c r="AA6" s="179" t="s">
        <v>4195</v>
      </c>
      <c r="AB6" s="188"/>
      <c r="AC6" s="186"/>
      <c r="AD6" s="182" t="s">
        <v>4195</v>
      </c>
      <c r="AE6" s="188"/>
      <c r="AF6" s="185"/>
      <c r="AG6" s="242" t="s">
        <v>4204</v>
      </c>
      <c r="AH6" s="242"/>
      <c r="AI6" s="184"/>
      <c r="AJ6" s="190"/>
      <c r="AK6" s="182" t="s">
        <v>4195</v>
      </c>
      <c r="AL6" s="184"/>
      <c r="AM6" s="185"/>
      <c r="AN6" s="182"/>
      <c r="AO6" s="182"/>
      <c r="AP6" s="188"/>
      <c r="AQ6" s="185"/>
      <c r="AR6" s="182"/>
      <c r="AS6" s="182"/>
      <c r="AT6" s="188"/>
      <c r="AU6" s="185"/>
      <c r="AV6" s="182" t="s">
        <v>4195</v>
      </c>
      <c r="AW6" s="188"/>
      <c r="AX6" s="185"/>
      <c r="AY6" s="182"/>
      <c r="AZ6" s="188"/>
      <c r="BA6" s="190"/>
      <c r="BB6" s="182"/>
      <c r="BC6" s="188"/>
      <c r="BD6" s="185"/>
      <c r="BE6" s="182"/>
      <c r="BF6" s="182"/>
      <c r="BG6" s="188"/>
      <c r="BH6" s="185"/>
      <c r="BI6" s="182"/>
      <c r="BJ6" s="188"/>
      <c r="BK6" s="185"/>
      <c r="BL6" s="182"/>
      <c r="BM6" s="188"/>
      <c r="BN6" s="189"/>
      <c r="BO6" s="179" t="s">
        <v>4195</v>
      </c>
      <c r="BP6" s="191"/>
    </row>
    <row r="7" spans="2:68" x14ac:dyDescent="0.2">
      <c r="B7" s="239"/>
      <c r="C7" s="184"/>
      <c r="D7" s="182" t="s">
        <v>4195</v>
      </c>
      <c r="E7" s="184"/>
      <c r="F7" s="185"/>
      <c r="G7" s="182" t="s">
        <v>4195</v>
      </c>
      <c r="H7" s="184"/>
      <c r="I7" s="186"/>
      <c r="J7" s="182" t="s">
        <v>4195</v>
      </c>
      <c r="K7" s="188"/>
      <c r="L7" s="186"/>
      <c r="M7" s="182" t="s">
        <v>4195</v>
      </c>
      <c r="N7" s="184"/>
      <c r="O7" s="185"/>
      <c r="P7" s="182"/>
      <c r="Q7" s="182"/>
      <c r="R7" s="188"/>
      <c r="S7" s="185"/>
      <c r="T7" s="182" t="s">
        <v>4195</v>
      </c>
      <c r="U7" s="188"/>
      <c r="V7" s="185"/>
      <c r="W7" s="182" t="s">
        <v>4195</v>
      </c>
      <c r="X7" s="182" t="s">
        <v>4195</v>
      </c>
      <c r="Y7" s="188"/>
      <c r="Z7" s="189"/>
      <c r="AA7" s="179" t="s">
        <v>4195</v>
      </c>
      <c r="AB7" s="188"/>
      <c r="AC7" s="185"/>
      <c r="AD7" s="182" t="s">
        <v>4195</v>
      </c>
      <c r="AE7" s="188"/>
      <c r="AF7" s="185"/>
      <c r="AG7" s="182"/>
      <c r="AH7" s="182"/>
      <c r="AI7" s="188"/>
      <c r="AJ7" s="185"/>
      <c r="AK7" s="182" t="s">
        <v>4195</v>
      </c>
      <c r="AL7" s="188"/>
      <c r="AM7" s="185"/>
      <c r="AN7" s="182"/>
      <c r="AO7" s="182"/>
      <c r="AP7" s="188"/>
      <c r="AQ7" s="185"/>
      <c r="AR7" s="182"/>
      <c r="AS7" s="182"/>
      <c r="AT7" s="188"/>
      <c r="AU7" s="185"/>
      <c r="AV7" s="182" t="s">
        <v>4195</v>
      </c>
      <c r="AW7" s="184"/>
      <c r="AX7" s="185"/>
      <c r="AY7" s="182"/>
      <c r="AZ7" s="188"/>
      <c r="BA7" s="185"/>
      <c r="BB7" s="182"/>
      <c r="BC7" s="188"/>
      <c r="BD7" s="185"/>
      <c r="BE7" s="182"/>
      <c r="BF7" s="182"/>
      <c r="BG7" s="188"/>
      <c r="BH7" s="185"/>
      <c r="BI7" s="182"/>
      <c r="BJ7" s="188"/>
      <c r="BK7" s="185"/>
      <c r="BL7" s="182"/>
      <c r="BM7" s="188"/>
      <c r="BN7" s="189"/>
      <c r="BO7" s="179" t="s">
        <v>4195</v>
      </c>
      <c r="BP7" s="191"/>
    </row>
    <row r="8" spans="2:68" x14ac:dyDescent="0.2">
      <c r="B8" s="239"/>
      <c r="C8" s="184"/>
      <c r="D8" s="182" t="s">
        <v>4195</v>
      </c>
      <c r="E8" s="184"/>
      <c r="F8" s="186"/>
      <c r="G8" s="182" t="s">
        <v>4195</v>
      </c>
      <c r="H8" s="188"/>
      <c r="I8" s="185"/>
      <c r="J8" s="182" t="s">
        <v>4195</v>
      </c>
      <c r="K8" s="184"/>
      <c r="L8" s="185"/>
      <c r="M8" s="182" t="s">
        <v>4195</v>
      </c>
      <c r="N8" s="184"/>
      <c r="O8" s="185"/>
      <c r="P8" s="182"/>
      <c r="Q8" s="182"/>
      <c r="R8" s="188"/>
      <c r="S8" s="186"/>
      <c r="T8" s="182" t="s">
        <v>4195</v>
      </c>
      <c r="U8" s="188"/>
      <c r="V8" s="186"/>
      <c r="W8" s="242" t="s">
        <v>4204</v>
      </c>
      <c r="X8" s="242"/>
      <c r="Y8" s="188"/>
      <c r="Z8" s="189"/>
      <c r="AA8" s="179" t="s">
        <v>4195</v>
      </c>
      <c r="AB8" s="184"/>
      <c r="AC8" s="185"/>
      <c r="AD8" s="182" t="s">
        <v>4195</v>
      </c>
      <c r="AE8" s="188"/>
      <c r="AF8" s="185"/>
      <c r="AG8" s="182"/>
      <c r="AH8" s="182"/>
      <c r="AI8" s="188"/>
      <c r="AJ8" s="185"/>
      <c r="AK8" s="182" t="s">
        <v>4195</v>
      </c>
      <c r="AL8" s="188"/>
      <c r="AM8" s="185"/>
      <c r="AN8" s="182"/>
      <c r="AO8" s="182"/>
      <c r="AP8" s="188"/>
      <c r="AQ8" s="185"/>
      <c r="AR8" s="182"/>
      <c r="AS8" s="182"/>
      <c r="AT8" s="188"/>
      <c r="AU8" s="185"/>
      <c r="AV8" s="182" t="s">
        <v>4195</v>
      </c>
      <c r="AW8" s="188"/>
      <c r="AX8" s="185"/>
      <c r="AY8" s="182"/>
      <c r="AZ8" s="188"/>
      <c r="BA8" s="185"/>
      <c r="BB8" s="182"/>
      <c r="BC8" s="188"/>
      <c r="BD8" s="185"/>
      <c r="BE8" s="182"/>
      <c r="BF8" s="182"/>
      <c r="BG8" s="188"/>
      <c r="BH8" s="185"/>
      <c r="BI8" s="182"/>
      <c r="BJ8" s="188"/>
      <c r="BK8" s="185"/>
      <c r="BL8" s="182"/>
      <c r="BM8" s="188"/>
      <c r="BN8" s="189"/>
      <c r="BO8" s="179" t="s">
        <v>4195</v>
      </c>
      <c r="BP8" s="191"/>
    </row>
    <row r="9" spans="2:68" x14ac:dyDescent="0.2">
      <c r="B9" s="239"/>
      <c r="C9" s="188"/>
      <c r="D9" s="182" t="s">
        <v>4195</v>
      </c>
      <c r="E9" s="184"/>
      <c r="F9" s="185"/>
      <c r="G9" s="182" t="s">
        <v>4195</v>
      </c>
      <c r="H9" s="184"/>
      <c r="I9" s="186"/>
      <c r="J9" s="182" t="s">
        <v>4195</v>
      </c>
      <c r="K9" s="188"/>
      <c r="L9" s="186"/>
      <c r="M9" s="182" t="s">
        <v>4195</v>
      </c>
      <c r="N9" s="188"/>
      <c r="O9" s="185"/>
      <c r="P9" s="182"/>
      <c r="Q9" s="182"/>
      <c r="R9" s="188"/>
      <c r="S9" s="185"/>
      <c r="T9" s="182" t="s">
        <v>4195</v>
      </c>
      <c r="U9" s="188"/>
      <c r="V9" s="185"/>
      <c r="W9" s="241"/>
      <c r="X9" s="241"/>
      <c r="Y9" s="188"/>
      <c r="Z9" s="189"/>
      <c r="AA9" s="179" t="s">
        <v>4195</v>
      </c>
      <c r="AB9" s="188"/>
      <c r="AC9" s="185"/>
      <c r="AD9" s="182" t="s">
        <v>4195</v>
      </c>
      <c r="AE9" s="188"/>
      <c r="AF9" s="185"/>
      <c r="AG9" s="182"/>
      <c r="AH9" s="182"/>
      <c r="AI9" s="188"/>
      <c r="AJ9" s="185"/>
      <c r="AK9" s="182" t="s">
        <v>4195</v>
      </c>
      <c r="AL9" s="188"/>
      <c r="AM9" s="185"/>
      <c r="AN9" s="182"/>
      <c r="AO9" s="182"/>
      <c r="AP9" s="188"/>
      <c r="AQ9" s="185"/>
      <c r="AR9" s="182"/>
      <c r="AS9" s="182"/>
      <c r="AT9" s="188"/>
      <c r="AU9" s="185"/>
      <c r="AV9" s="182" t="s">
        <v>4195</v>
      </c>
      <c r="AW9" s="188"/>
      <c r="AX9" s="185"/>
      <c r="AY9" s="182"/>
      <c r="AZ9" s="188"/>
      <c r="BA9" s="185"/>
      <c r="BB9" s="182"/>
      <c r="BC9" s="188"/>
      <c r="BD9" s="185"/>
      <c r="BE9" s="182"/>
      <c r="BF9" s="182"/>
      <c r="BG9" s="188"/>
      <c r="BH9" s="185"/>
      <c r="BI9" s="182"/>
      <c r="BJ9" s="188"/>
      <c r="BK9" s="185"/>
      <c r="BL9" s="182"/>
      <c r="BM9" s="188"/>
      <c r="BN9" s="189"/>
      <c r="BO9" s="179" t="s">
        <v>4195</v>
      </c>
      <c r="BP9" s="191"/>
    </row>
    <row r="10" spans="2:68" x14ac:dyDescent="0.2">
      <c r="B10" s="239"/>
      <c r="C10" s="184"/>
      <c r="D10" s="182" t="s">
        <v>4195</v>
      </c>
      <c r="E10" s="188"/>
      <c r="F10" s="185"/>
      <c r="G10" s="182" t="s">
        <v>4195</v>
      </c>
      <c r="H10" s="184"/>
      <c r="I10" s="186"/>
      <c r="J10" s="182" t="s">
        <v>4195</v>
      </c>
      <c r="K10" s="184"/>
      <c r="L10" s="185"/>
      <c r="M10" s="182" t="s">
        <v>4195</v>
      </c>
      <c r="N10" s="184"/>
      <c r="O10" s="186"/>
      <c r="P10" s="242" t="s">
        <v>4205</v>
      </c>
      <c r="Q10" s="242"/>
      <c r="R10" s="188"/>
      <c r="S10" s="185"/>
      <c r="T10" s="182" t="s">
        <v>4195</v>
      </c>
      <c r="U10" s="184"/>
      <c r="V10" s="185"/>
      <c r="W10" s="182"/>
      <c r="X10" s="182"/>
      <c r="Y10" s="188"/>
      <c r="Z10" s="192"/>
      <c r="AA10" s="179" t="s">
        <v>4195</v>
      </c>
      <c r="AB10" s="188"/>
      <c r="AC10" s="185"/>
      <c r="AD10" s="182" t="s">
        <v>4195</v>
      </c>
      <c r="AE10" s="188"/>
      <c r="AF10" s="185"/>
      <c r="AG10" s="182"/>
      <c r="AH10" s="182"/>
      <c r="AI10" s="188"/>
      <c r="AJ10" s="185"/>
      <c r="AK10" s="182" t="s">
        <v>4195</v>
      </c>
      <c r="AL10" s="184"/>
      <c r="AM10" s="185"/>
      <c r="AN10" s="241"/>
      <c r="AO10" s="241"/>
      <c r="AP10" s="188"/>
      <c r="AQ10" s="185"/>
      <c r="AR10" s="182"/>
      <c r="AS10" s="182"/>
      <c r="AT10" s="188"/>
      <c r="AU10" s="185"/>
      <c r="AV10" s="182" t="s">
        <v>4195</v>
      </c>
      <c r="AW10" s="188"/>
      <c r="AX10" s="185"/>
      <c r="AY10" s="182"/>
      <c r="AZ10" s="188"/>
      <c r="BA10" s="185"/>
      <c r="BB10" s="182"/>
      <c r="BC10" s="188"/>
      <c r="BD10" s="185"/>
      <c r="BE10" s="241" t="s">
        <v>4206</v>
      </c>
      <c r="BF10" s="241"/>
      <c r="BG10" s="188"/>
      <c r="BH10" s="185"/>
      <c r="BI10" s="182"/>
      <c r="BJ10" s="188"/>
      <c r="BK10" s="185"/>
      <c r="BL10" s="182"/>
      <c r="BM10" s="188"/>
      <c r="BN10" s="189"/>
      <c r="BO10" s="179" t="s">
        <v>4195</v>
      </c>
      <c r="BP10" s="191"/>
    </row>
    <row r="11" spans="2:68" x14ac:dyDescent="0.2">
      <c r="B11" s="239"/>
      <c r="C11" s="188"/>
      <c r="D11" s="182" t="s">
        <v>4195</v>
      </c>
      <c r="E11" s="184"/>
      <c r="F11" s="186"/>
      <c r="G11" s="182" t="s">
        <v>4195</v>
      </c>
      <c r="H11" s="188"/>
      <c r="I11" s="186"/>
      <c r="J11" s="182" t="s">
        <v>4195</v>
      </c>
      <c r="K11" s="188"/>
      <c r="L11" s="186"/>
      <c r="M11" s="182" t="s">
        <v>4195</v>
      </c>
      <c r="N11" s="184"/>
      <c r="O11" s="185"/>
      <c r="P11" s="182" t="s">
        <v>4195</v>
      </c>
      <c r="Q11" s="182" t="s">
        <v>4195</v>
      </c>
      <c r="R11" s="184"/>
      <c r="S11" s="185"/>
      <c r="T11" s="182" t="s">
        <v>4195</v>
      </c>
      <c r="U11" s="188"/>
      <c r="V11" s="185"/>
      <c r="W11" s="182"/>
      <c r="X11" s="182"/>
      <c r="Y11" s="188"/>
      <c r="Z11" s="189"/>
      <c r="AA11" s="179" t="s">
        <v>4195</v>
      </c>
      <c r="AB11" s="188"/>
      <c r="AC11" s="185"/>
      <c r="AD11" s="182" t="s">
        <v>4195</v>
      </c>
      <c r="AE11" s="188"/>
      <c r="AF11" s="185"/>
      <c r="AG11" s="182"/>
      <c r="AH11" s="182"/>
      <c r="AI11" s="188"/>
      <c r="AJ11" s="185"/>
      <c r="AK11" s="182" t="s">
        <v>4195</v>
      </c>
      <c r="AL11" s="188"/>
      <c r="AM11" s="185"/>
      <c r="AN11" s="182"/>
      <c r="AO11" s="182"/>
      <c r="AP11" s="188"/>
      <c r="AQ11" s="185"/>
      <c r="AR11" s="182"/>
      <c r="AS11" s="182"/>
      <c r="AT11" s="188"/>
      <c r="AU11" s="185"/>
      <c r="AV11" s="182" t="s">
        <v>4195</v>
      </c>
      <c r="AW11" s="188"/>
      <c r="AX11" s="185"/>
      <c r="AY11" s="182"/>
      <c r="AZ11" s="188"/>
      <c r="BA11" s="185"/>
      <c r="BB11" s="182"/>
      <c r="BC11" s="188"/>
      <c r="BD11" s="185"/>
      <c r="BE11" s="182" t="s">
        <v>4195</v>
      </c>
      <c r="BF11" s="182" t="s">
        <v>4195</v>
      </c>
      <c r="BG11" s="184"/>
      <c r="BH11" s="185"/>
      <c r="BI11" s="182"/>
      <c r="BJ11" s="188"/>
      <c r="BK11" s="185"/>
      <c r="BL11" s="182"/>
      <c r="BM11" s="188"/>
      <c r="BN11" s="192"/>
      <c r="BO11" s="179" t="s">
        <v>4195</v>
      </c>
      <c r="BP11" s="191"/>
    </row>
    <row r="12" spans="2:68" x14ac:dyDescent="0.2">
      <c r="B12" s="239"/>
      <c r="C12" s="184"/>
      <c r="D12" s="182" t="s">
        <v>4195</v>
      </c>
      <c r="E12" s="184"/>
      <c r="F12" s="185"/>
      <c r="G12" s="182" t="s">
        <v>4195</v>
      </c>
      <c r="H12" s="184"/>
      <c r="I12" s="185"/>
      <c r="J12" s="182" t="s">
        <v>4195</v>
      </c>
      <c r="K12" s="188"/>
      <c r="L12" s="185"/>
      <c r="M12" s="182" t="s">
        <v>4195</v>
      </c>
      <c r="N12" s="188"/>
      <c r="O12" s="186"/>
      <c r="P12" s="182" t="s">
        <v>4195</v>
      </c>
      <c r="Q12" s="182" t="s">
        <v>4195</v>
      </c>
      <c r="R12" s="188"/>
      <c r="S12" s="186"/>
      <c r="T12" s="182" t="s">
        <v>4195</v>
      </c>
      <c r="U12" s="188"/>
      <c r="V12" s="185"/>
      <c r="W12" s="182"/>
      <c r="X12" s="182"/>
      <c r="Y12" s="188"/>
      <c r="Z12" s="189"/>
      <c r="AA12" s="179" t="s">
        <v>4195</v>
      </c>
      <c r="AB12" s="188"/>
      <c r="AC12" s="185"/>
      <c r="AD12" s="182" t="s">
        <v>4195</v>
      </c>
      <c r="AE12" s="184"/>
      <c r="AF12" s="185"/>
      <c r="AG12" s="182"/>
      <c r="AH12" s="182"/>
      <c r="AI12" s="188"/>
      <c r="AJ12" s="186"/>
      <c r="AK12" s="182" t="s">
        <v>4195</v>
      </c>
      <c r="AL12" s="188"/>
      <c r="AM12" s="185"/>
      <c r="AN12" s="182"/>
      <c r="AO12" s="182"/>
      <c r="AP12" s="188"/>
      <c r="AQ12" s="185"/>
      <c r="AR12" s="182"/>
      <c r="AS12" s="182"/>
      <c r="AT12" s="188"/>
      <c r="AU12" s="185"/>
      <c r="AV12" s="182" t="s">
        <v>4195</v>
      </c>
      <c r="AW12" s="188"/>
      <c r="AX12" s="185"/>
      <c r="AY12" s="182"/>
      <c r="AZ12" s="188"/>
      <c r="BA12" s="185"/>
      <c r="BB12" s="182"/>
      <c r="BC12" s="188"/>
      <c r="BD12" s="185"/>
      <c r="BE12" s="182" t="s">
        <v>4195</v>
      </c>
      <c r="BF12" s="182" t="s">
        <v>4195</v>
      </c>
      <c r="BG12" s="188"/>
      <c r="BH12" s="185"/>
      <c r="BI12" s="182"/>
      <c r="BJ12" s="188"/>
      <c r="BK12" s="185"/>
      <c r="BL12" s="182"/>
      <c r="BM12" s="188"/>
      <c r="BN12" s="189"/>
      <c r="BO12" s="179" t="s">
        <v>4195</v>
      </c>
      <c r="BP12" s="191"/>
    </row>
    <row r="13" spans="2:68" x14ac:dyDescent="0.2">
      <c r="B13" s="239"/>
      <c r="C13" s="184"/>
      <c r="D13" s="182" t="s">
        <v>4195</v>
      </c>
      <c r="E13" s="188"/>
      <c r="F13" s="186"/>
      <c r="G13" s="182" t="s">
        <v>4195</v>
      </c>
      <c r="H13" s="184"/>
      <c r="I13" s="186"/>
      <c r="J13" s="182" t="s">
        <v>4195</v>
      </c>
      <c r="K13" s="184"/>
      <c r="L13" s="186"/>
      <c r="M13" s="182" t="s">
        <v>4195</v>
      </c>
      <c r="N13" s="188"/>
      <c r="O13" s="186"/>
      <c r="P13" s="182" t="s">
        <v>4195</v>
      </c>
      <c r="Q13" s="182" t="s">
        <v>4195</v>
      </c>
      <c r="R13" s="188"/>
      <c r="S13" s="185"/>
      <c r="T13" s="182" t="s">
        <v>4195</v>
      </c>
      <c r="U13" s="188"/>
      <c r="V13" s="185"/>
      <c r="W13" s="182"/>
      <c r="X13" s="182"/>
      <c r="Y13" s="188"/>
      <c r="Z13" s="192"/>
      <c r="AA13" s="179" t="s">
        <v>4195</v>
      </c>
      <c r="AB13" s="188"/>
      <c r="AC13" s="185"/>
      <c r="AD13" s="182" t="s">
        <v>4195</v>
      </c>
      <c r="AE13" s="188"/>
      <c r="AF13" s="185"/>
      <c r="AG13" s="182"/>
      <c r="AH13" s="182"/>
      <c r="AI13" s="188"/>
      <c r="AJ13" s="185"/>
      <c r="AK13" s="182" t="s">
        <v>4195</v>
      </c>
      <c r="AL13" s="188"/>
      <c r="AM13" s="185"/>
      <c r="AN13" s="182"/>
      <c r="AO13" s="182"/>
      <c r="AP13" s="188"/>
      <c r="AQ13" s="185"/>
      <c r="AR13" s="242" t="s">
        <v>4206</v>
      </c>
      <c r="AS13" s="242"/>
      <c r="AT13" s="188"/>
      <c r="AU13" s="185"/>
      <c r="AV13" s="182" t="s">
        <v>4195</v>
      </c>
      <c r="AW13" s="188"/>
      <c r="AX13" s="185"/>
      <c r="AY13" s="182"/>
      <c r="AZ13" s="188"/>
      <c r="BA13" s="185"/>
      <c r="BB13" s="182"/>
      <c r="BC13" s="188"/>
      <c r="BD13" s="185"/>
      <c r="BE13" s="182" t="s">
        <v>4195</v>
      </c>
      <c r="BF13" s="182" t="s">
        <v>4195</v>
      </c>
      <c r="BG13" s="188"/>
      <c r="BH13" s="185"/>
      <c r="BI13" s="182"/>
      <c r="BJ13" s="188"/>
      <c r="BK13" s="185"/>
      <c r="BL13" s="182"/>
      <c r="BM13" s="188"/>
      <c r="BN13" s="189"/>
      <c r="BO13" s="179" t="s">
        <v>4195</v>
      </c>
      <c r="BP13" s="191"/>
    </row>
    <row r="14" spans="2:68" x14ac:dyDescent="0.2">
      <c r="B14" s="239"/>
      <c r="C14" s="184"/>
      <c r="D14" s="182" t="s">
        <v>4195</v>
      </c>
      <c r="E14" s="188"/>
      <c r="F14" s="186"/>
      <c r="G14" s="182" t="s">
        <v>4195</v>
      </c>
      <c r="H14" s="188"/>
      <c r="I14" s="185"/>
      <c r="J14" s="182" t="s">
        <v>4195</v>
      </c>
      <c r="K14" s="184"/>
      <c r="L14" s="186"/>
      <c r="M14" s="182" t="s">
        <v>4195</v>
      </c>
      <c r="N14" s="184"/>
      <c r="O14" s="185"/>
      <c r="P14" s="182" t="s">
        <v>4195</v>
      </c>
      <c r="Q14" s="182" t="s">
        <v>4195</v>
      </c>
      <c r="R14" s="188"/>
      <c r="S14" s="186"/>
      <c r="T14" s="182" t="s">
        <v>4195</v>
      </c>
      <c r="U14" s="188"/>
      <c r="V14" s="185"/>
      <c r="W14" s="182"/>
      <c r="X14" s="182"/>
      <c r="Y14" s="188"/>
      <c r="Z14" s="189"/>
      <c r="AA14" s="179" t="s">
        <v>4195</v>
      </c>
      <c r="AB14" s="188"/>
      <c r="AC14" s="185"/>
      <c r="AD14" s="182" t="s">
        <v>4195</v>
      </c>
      <c r="AE14" s="188"/>
      <c r="AF14" s="185"/>
      <c r="AG14" s="182"/>
      <c r="AH14" s="182"/>
      <c r="AI14" s="188"/>
      <c r="AJ14" s="185"/>
      <c r="AK14" s="182" t="s">
        <v>4195</v>
      </c>
      <c r="AL14" s="188"/>
      <c r="AM14" s="185"/>
      <c r="AN14" s="182"/>
      <c r="AO14" s="182"/>
      <c r="AP14" s="188"/>
      <c r="AQ14" s="185"/>
      <c r="AR14" s="182" t="s">
        <v>4195</v>
      </c>
      <c r="AS14" s="182" t="s">
        <v>4195</v>
      </c>
      <c r="AT14" s="184"/>
      <c r="AU14" s="185"/>
      <c r="AV14" s="182" t="s">
        <v>4195</v>
      </c>
      <c r="AW14" s="188"/>
      <c r="AX14" s="185"/>
      <c r="AY14" s="182"/>
      <c r="AZ14" s="188"/>
      <c r="BA14" s="185"/>
      <c r="BB14" s="182"/>
      <c r="BC14" s="188"/>
      <c r="BD14" s="185"/>
      <c r="BE14" s="182" t="s">
        <v>4195</v>
      </c>
      <c r="BF14" s="182" t="s">
        <v>4195</v>
      </c>
      <c r="BG14" s="188"/>
      <c r="BH14" s="185"/>
      <c r="BI14" s="182"/>
      <c r="BJ14" s="188"/>
      <c r="BK14" s="185"/>
      <c r="BL14" s="182"/>
      <c r="BM14" s="188"/>
      <c r="BN14" s="189"/>
      <c r="BO14" s="179" t="s">
        <v>4195</v>
      </c>
      <c r="BP14" s="191"/>
    </row>
    <row r="15" spans="2:68" x14ac:dyDescent="0.2">
      <c r="B15" s="239"/>
      <c r="C15" s="184"/>
      <c r="D15" s="182" t="s">
        <v>4195</v>
      </c>
      <c r="E15" s="184"/>
      <c r="F15" s="185"/>
      <c r="G15" s="182" t="s">
        <v>4195</v>
      </c>
      <c r="H15" s="184"/>
      <c r="I15" s="186"/>
      <c r="J15" s="182" t="s">
        <v>4195</v>
      </c>
      <c r="K15" s="184"/>
      <c r="L15" s="185"/>
      <c r="M15" s="182" t="s">
        <v>4195</v>
      </c>
      <c r="N15" s="188"/>
      <c r="O15" s="186"/>
      <c r="P15" s="182" t="s">
        <v>4195</v>
      </c>
      <c r="Q15" s="182" t="s">
        <v>4195</v>
      </c>
      <c r="R15" s="184"/>
      <c r="S15" s="185"/>
      <c r="T15" s="182" t="s">
        <v>4195</v>
      </c>
      <c r="U15" s="188"/>
      <c r="V15" s="185"/>
      <c r="W15" s="182"/>
      <c r="X15" s="182"/>
      <c r="Y15" s="188"/>
      <c r="Z15" s="189"/>
      <c r="AA15" s="179" t="s">
        <v>4195</v>
      </c>
      <c r="AB15" s="188"/>
      <c r="AC15" s="185"/>
      <c r="AD15" s="182" t="s">
        <v>4195</v>
      </c>
      <c r="AE15" s="188"/>
      <c r="AF15" s="185"/>
      <c r="AG15" s="182"/>
      <c r="AH15" s="182"/>
      <c r="AI15" s="188"/>
      <c r="AJ15" s="185"/>
      <c r="AK15" s="182" t="s">
        <v>4195</v>
      </c>
      <c r="AL15" s="188"/>
      <c r="AM15" s="185"/>
      <c r="AN15" s="182"/>
      <c r="AO15" s="182"/>
      <c r="AP15" s="188"/>
      <c r="AQ15" s="185"/>
      <c r="AR15" s="182" t="s">
        <v>4195</v>
      </c>
      <c r="AS15" s="182" t="s">
        <v>4195</v>
      </c>
      <c r="AT15" s="188"/>
      <c r="AU15" s="185"/>
      <c r="AV15" s="182" t="s">
        <v>4195</v>
      </c>
      <c r="AW15" s="188"/>
      <c r="AX15" s="185"/>
      <c r="AY15" s="182"/>
      <c r="AZ15" s="188"/>
      <c r="BA15" s="185"/>
      <c r="BB15" s="182"/>
      <c r="BC15" s="188"/>
      <c r="BD15" s="185"/>
      <c r="BE15" s="182" t="s">
        <v>4195</v>
      </c>
      <c r="BF15" s="182" t="s">
        <v>4195</v>
      </c>
      <c r="BG15" s="188"/>
      <c r="BH15" s="185"/>
      <c r="BI15" s="182"/>
      <c r="BJ15" s="188"/>
      <c r="BK15" s="185"/>
      <c r="BL15" s="182"/>
      <c r="BM15" s="188"/>
      <c r="BN15" s="189"/>
      <c r="BO15" s="179" t="s">
        <v>4195</v>
      </c>
      <c r="BP15" s="191"/>
    </row>
    <row r="16" spans="2:68" x14ac:dyDescent="0.2">
      <c r="B16" s="239"/>
      <c r="C16" s="188"/>
      <c r="D16" s="182" t="s">
        <v>4195</v>
      </c>
      <c r="E16" s="188"/>
      <c r="F16" s="186"/>
      <c r="G16" s="182" t="s">
        <v>4195</v>
      </c>
      <c r="H16" s="184"/>
      <c r="I16" s="185"/>
      <c r="J16" s="182" t="s">
        <v>4195</v>
      </c>
      <c r="K16" s="184"/>
      <c r="L16" s="186"/>
      <c r="M16" s="182" t="s">
        <v>4195</v>
      </c>
      <c r="N16" s="184"/>
      <c r="O16" s="186"/>
      <c r="P16" s="182" t="s">
        <v>4195</v>
      </c>
      <c r="Q16" s="182" t="s">
        <v>4195</v>
      </c>
      <c r="R16" s="188"/>
      <c r="S16" s="186"/>
      <c r="T16" s="182" t="s">
        <v>4195</v>
      </c>
      <c r="U16" s="188"/>
      <c r="V16" s="185"/>
      <c r="W16" s="182"/>
      <c r="X16" s="182"/>
      <c r="Y16" s="188"/>
      <c r="Z16" s="189"/>
      <c r="AA16" s="179" t="s">
        <v>4195</v>
      </c>
      <c r="AB16" s="188"/>
      <c r="AC16" s="185"/>
      <c r="AD16" s="182" t="s">
        <v>4195</v>
      </c>
      <c r="AE16" s="188"/>
      <c r="AF16" s="185"/>
      <c r="AG16" s="182"/>
      <c r="AH16" s="182"/>
      <c r="AI16" s="188"/>
      <c r="AJ16" s="185"/>
      <c r="AK16" s="182" t="s">
        <v>4195</v>
      </c>
      <c r="AL16" s="188"/>
      <c r="AM16" s="185"/>
      <c r="AN16" s="182"/>
      <c r="AO16" s="182"/>
      <c r="AP16" s="188"/>
      <c r="AQ16" s="185"/>
      <c r="AR16" s="182" t="s">
        <v>4195</v>
      </c>
      <c r="AS16" s="182" t="s">
        <v>4195</v>
      </c>
      <c r="AT16" s="188"/>
      <c r="AU16" s="185"/>
      <c r="AV16" s="182" t="s">
        <v>4195</v>
      </c>
      <c r="AW16" s="188"/>
      <c r="AX16" s="185"/>
      <c r="AY16" s="182"/>
      <c r="AZ16" s="188"/>
      <c r="BA16" s="185"/>
      <c r="BB16" s="182"/>
      <c r="BC16" s="188"/>
      <c r="BD16" s="185"/>
      <c r="BE16" s="182" t="s">
        <v>4195</v>
      </c>
      <c r="BF16" s="182" t="s">
        <v>4195</v>
      </c>
      <c r="BG16" s="188"/>
      <c r="BH16" s="185"/>
      <c r="BI16" s="182"/>
      <c r="BJ16" s="188"/>
      <c r="BK16" s="185"/>
      <c r="BL16" s="182"/>
      <c r="BM16" s="188"/>
      <c r="BN16" s="189"/>
      <c r="BO16" s="179" t="s">
        <v>4195</v>
      </c>
      <c r="BP16" s="191"/>
    </row>
    <row r="17" spans="2:68" x14ac:dyDescent="0.2">
      <c r="B17" s="191"/>
      <c r="C17" s="184"/>
      <c r="D17" s="182" t="s">
        <v>4195</v>
      </c>
      <c r="E17" s="184"/>
      <c r="F17" s="186"/>
      <c r="G17" s="182" t="s">
        <v>4195</v>
      </c>
      <c r="H17" s="188"/>
      <c r="I17" s="186"/>
      <c r="J17" s="182" t="s">
        <v>4195</v>
      </c>
      <c r="K17" s="188"/>
      <c r="L17" s="186"/>
      <c r="M17" s="182" t="s">
        <v>4195</v>
      </c>
      <c r="N17" s="184"/>
      <c r="O17" s="185"/>
      <c r="P17" s="182" t="s">
        <v>4195</v>
      </c>
      <c r="Q17" s="182" t="s">
        <v>4195</v>
      </c>
      <c r="R17" s="184"/>
      <c r="S17" s="193"/>
      <c r="T17" s="194" t="s">
        <v>4195</v>
      </c>
      <c r="U17" s="195"/>
      <c r="V17" s="193"/>
      <c r="W17" s="194"/>
      <c r="X17" s="194"/>
      <c r="Y17" s="196"/>
      <c r="Z17" s="193"/>
      <c r="AA17" s="179" t="s">
        <v>4195</v>
      </c>
      <c r="AB17" s="188"/>
      <c r="AC17" s="185"/>
      <c r="AD17" s="182" t="s">
        <v>4195</v>
      </c>
      <c r="AE17" s="184"/>
      <c r="AF17" s="185"/>
      <c r="AG17" s="182"/>
      <c r="AH17" s="182"/>
      <c r="AI17" s="188"/>
      <c r="AJ17" s="185"/>
      <c r="AK17" s="182" t="s">
        <v>4195</v>
      </c>
      <c r="AL17" s="184"/>
      <c r="AM17" s="185"/>
      <c r="AN17" s="182"/>
      <c r="AO17" s="182"/>
      <c r="AP17" s="188"/>
      <c r="AQ17" s="193"/>
      <c r="AR17" s="194" t="s">
        <v>4195</v>
      </c>
      <c r="AS17" s="182" t="s">
        <v>4195</v>
      </c>
      <c r="AT17" s="188"/>
      <c r="AU17" s="185"/>
      <c r="AV17" s="182" t="s">
        <v>4195</v>
      </c>
      <c r="AW17" s="188"/>
      <c r="AX17" s="185"/>
      <c r="AY17" s="182"/>
      <c r="AZ17" s="188"/>
      <c r="BA17" s="185"/>
      <c r="BB17" s="182"/>
      <c r="BC17" s="188"/>
      <c r="BD17" s="186"/>
      <c r="BE17" s="182" t="s">
        <v>4195</v>
      </c>
      <c r="BF17" s="182" t="s">
        <v>4195</v>
      </c>
      <c r="BG17" s="188"/>
      <c r="BH17" s="193"/>
      <c r="BI17" s="194"/>
      <c r="BJ17" s="196"/>
      <c r="BK17" s="193"/>
      <c r="BL17" s="194"/>
      <c r="BM17" s="196"/>
      <c r="BN17" s="193"/>
      <c r="BO17" s="179" t="s">
        <v>4195</v>
      </c>
      <c r="BP17" s="191"/>
    </row>
    <row r="18" spans="2:68" x14ac:dyDescent="0.2">
      <c r="B18" s="194"/>
      <c r="C18" s="194"/>
      <c r="D18" s="194" t="s">
        <v>4195</v>
      </c>
      <c r="E18" s="194"/>
      <c r="F18" s="194"/>
      <c r="G18" s="244" t="s">
        <v>4207</v>
      </c>
      <c r="H18" s="244"/>
      <c r="I18" s="244"/>
      <c r="J18" s="244"/>
      <c r="K18" s="194"/>
      <c r="L18" s="194"/>
      <c r="M18" s="197" t="s">
        <v>4208</v>
      </c>
      <c r="N18" s="197"/>
      <c r="O18" s="197"/>
      <c r="P18" s="197"/>
      <c r="Q18" s="244" t="s">
        <v>4209</v>
      </c>
      <c r="R18" s="244"/>
      <c r="S18" s="244"/>
      <c r="T18" s="244"/>
      <c r="U18" s="194"/>
      <c r="V18" s="194"/>
      <c r="W18" s="194"/>
      <c r="X18" s="194"/>
      <c r="Y18" s="194"/>
      <c r="Z18" s="194"/>
      <c r="AA18" s="244" t="s">
        <v>4210</v>
      </c>
      <c r="AB18" s="244"/>
      <c r="AC18" s="244"/>
      <c r="AD18" s="244"/>
      <c r="AE18" s="194"/>
      <c r="AF18" s="194"/>
      <c r="AG18" s="194"/>
      <c r="AH18" s="194"/>
      <c r="AI18" s="194"/>
      <c r="AJ18" s="194"/>
      <c r="AK18" s="244" t="s">
        <v>4211</v>
      </c>
      <c r="AL18" s="244"/>
      <c r="AM18" s="244"/>
      <c r="AN18" s="244"/>
      <c r="AO18" s="244"/>
      <c r="AP18" s="244"/>
      <c r="AQ18" s="244"/>
      <c r="AR18" s="244"/>
      <c r="AS18" s="244" t="s">
        <v>4212</v>
      </c>
      <c r="AT18" s="244"/>
      <c r="AU18" s="244"/>
      <c r="AV18" s="244"/>
      <c r="AW18" s="194"/>
      <c r="AX18" s="194"/>
      <c r="AY18" s="244"/>
      <c r="AZ18" s="244"/>
      <c r="BA18" s="244"/>
      <c r="BB18" s="244"/>
      <c r="BC18" s="194"/>
      <c r="BD18" s="194"/>
      <c r="BE18" s="194" t="s">
        <v>4195</v>
      </c>
      <c r="BF18" s="194" t="s">
        <v>4195</v>
      </c>
      <c r="BG18" s="197"/>
      <c r="BH18" s="197"/>
      <c r="BI18" s="244"/>
      <c r="BJ18" s="244"/>
      <c r="BK18" s="244"/>
      <c r="BL18" s="244"/>
      <c r="BM18" s="194"/>
      <c r="BN18" s="194"/>
      <c r="BO18" s="179" t="s">
        <v>4195</v>
      </c>
      <c r="BP18" s="194"/>
    </row>
    <row r="19" spans="2:68" x14ac:dyDescent="0.2">
      <c r="B19" s="194"/>
      <c r="C19" s="194"/>
      <c r="D19" s="194" t="s">
        <v>4195</v>
      </c>
      <c r="E19" s="194"/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79"/>
      <c r="AB19" s="198"/>
      <c r="AC19" s="198"/>
      <c r="AD19" s="198"/>
      <c r="AE19" s="198"/>
      <c r="AF19" s="198"/>
      <c r="AG19" s="198"/>
      <c r="AH19" s="198"/>
      <c r="AI19" s="198"/>
      <c r="AJ19" s="198"/>
      <c r="AK19" s="198"/>
      <c r="AL19" s="198"/>
      <c r="AM19" s="198"/>
      <c r="AN19" s="198"/>
      <c r="AO19" s="198"/>
      <c r="AP19" s="198"/>
      <c r="AQ19" s="198"/>
      <c r="AR19" s="198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 t="s">
        <v>4195</v>
      </c>
      <c r="BF19" s="194" t="s">
        <v>4195</v>
      </c>
      <c r="BG19" s="194"/>
      <c r="BH19" s="194"/>
      <c r="BI19" s="194"/>
      <c r="BJ19" s="194"/>
      <c r="BK19" s="194"/>
      <c r="BL19" s="194"/>
      <c r="BM19" s="194"/>
      <c r="BN19" s="194"/>
      <c r="BO19" s="179" t="s">
        <v>4195</v>
      </c>
      <c r="BP19" s="198"/>
    </row>
    <row r="20" spans="2:68" x14ac:dyDescent="0.2">
      <c r="B20" s="194"/>
      <c r="C20" s="194"/>
      <c r="D20" s="194" t="s">
        <v>4195</v>
      </c>
      <c r="E20" s="194"/>
      <c r="F20" s="194"/>
      <c r="G20" s="194"/>
      <c r="H20" s="194"/>
      <c r="I20" s="194"/>
      <c r="J20" s="194"/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79"/>
      <c r="AB20" s="198"/>
      <c r="AC20" s="198"/>
      <c r="AD20" s="198"/>
      <c r="AE20" s="198"/>
      <c r="AF20" s="198"/>
      <c r="AG20" s="198"/>
      <c r="AH20" s="198"/>
      <c r="AI20" s="198"/>
      <c r="AJ20" s="198"/>
      <c r="AK20" s="198"/>
      <c r="AL20" s="198"/>
      <c r="AM20" s="198"/>
      <c r="AN20" s="198"/>
      <c r="AO20" s="198"/>
      <c r="AP20" s="198"/>
      <c r="AQ20" s="198"/>
      <c r="AR20" s="198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 t="s">
        <v>4195</v>
      </c>
      <c r="BF20" s="194" t="s">
        <v>4195</v>
      </c>
      <c r="BG20" s="194"/>
      <c r="BH20" s="194"/>
      <c r="BI20" s="194"/>
      <c r="BJ20" s="194"/>
      <c r="BK20" s="194"/>
      <c r="BL20" s="194"/>
      <c r="BM20" s="194"/>
      <c r="BN20" s="194"/>
      <c r="BO20" s="179" t="s">
        <v>4195</v>
      </c>
      <c r="BP20" s="198"/>
    </row>
    <row r="21" spans="2:68" x14ac:dyDescent="0.2">
      <c r="B21" s="194"/>
      <c r="C21" s="194"/>
      <c r="D21" s="194" t="s">
        <v>4195</v>
      </c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7" t="s">
        <v>4213</v>
      </c>
      <c r="BF21" s="197" t="s">
        <v>4214</v>
      </c>
      <c r="BG21" s="199"/>
      <c r="BH21" s="199"/>
      <c r="BI21" s="199"/>
      <c r="BJ21" s="199"/>
      <c r="BK21" s="199"/>
      <c r="BL21" s="199"/>
      <c r="BM21" s="199"/>
      <c r="BN21" s="199"/>
      <c r="BO21" s="197" t="s">
        <v>4213</v>
      </c>
      <c r="BP21" s="194"/>
    </row>
    <row r="22" spans="2:68" x14ac:dyDescent="0.2">
      <c r="B22" s="194"/>
      <c r="C22" s="194"/>
      <c r="D22" s="194" t="s">
        <v>4195</v>
      </c>
      <c r="E22" s="200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79"/>
      <c r="AB22" s="198"/>
      <c r="AC22" s="198"/>
      <c r="AD22" s="198"/>
      <c r="AE22" s="198"/>
      <c r="AF22" s="198"/>
      <c r="AG22" s="198"/>
      <c r="AH22" s="198"/>
      <c r="AI22" s="198"/>
      <c r="AJ22" s="198"/>
      <c r="AK22" s="198"/>
      <c r="AL22" s="198"/>
      <c r="AM22" s="198"/>
      <c r="AN22" s="198"/>
      <c r="AO22" s="198"/>
      <c r="AP22" s="198"/>
      <c r="AQ22" s="198"/>
      <c r="AR22" s="198"/>
      <c r="AS22" s="198"/>
      <c r="AT22" s="198"/>
      <c r="AU22" s="198"/>
      <c r="AV22" s="198"/>
      <c r="AW22" s="198"/>
      <c r="AX22" s="198"/>
      <c r="AY22" s="198"/>
      <c r="AZ22" s="198"/>
      <c r="BA22" s="198"/>
      <c r="BB22" s="198"/>
      <c r="BC22" s="198"/>
      <c r="BD22" s="198"/>
      <c r="BE22" s="198"/>
      <c r="BF22" s="198"/>
      <c r="BG22" s="198"/>
      <c r="BH22" s="198"/>
      <c r="BI22" s="198"/>
      <c r="BJ22" s="198"/>
      <c r="BK22" s="198"/>
      <c r="BL22" s="198"/>
      <c r="BM22" s="198"/>
      <c r="BN22" s="198"/>
      <c r="BO22" s="198"/>
      <c r="BP22" s="198"/>
    </row>
    <row r="23" spans="2:68" x14ac:dyDescent="0.2">
      <c r="B23" s="178"/>
      <c r="C23" s="178"/>
      <c r="D23" s="179" t="s">
        <v>4195</v>
      </c>
      <c r="E23" s="201"/>
      <c r="F23" s="178"/>
      <c r="G23" s="179"/>
      <c r="H23" s="178"/>
      <c r="I23" s="178"/>
      <c r="J23" s="179"/>
      <c r="K23" s="178"/>
      <c r="L23" s="178"/>
      <c r="M23" s="179"/>
      <c r="N23" s="178"/>
      <c r="O23" s="178"/>
      <c r="P23" s="179"/>
      <c r="Q23" s="179"/>
      <c r="R23" s="178"/>
      <c r="S23" s="178"/>
      <c r="T23" s="179"/>
      <c r="U23" s="178"/>
      <c r="V23" s="178"/>
      <c r="W23" s="179"/>
      <c r="X23" s="179"/>
      <c r="Y23" s="178"/>
      <c r="Z23" s="178"/>
      <c r="AA23" s="179"/>
      <c r="AB23" s="198"/>
      <c r="AC23" s="198"/>
      <c r="AD23" s="198"/>
      <c r="AE23" s="198"/>
      <c r="AF23" s="198"/>
      <c r="AG23" s="198"/>
      <c r="AH23" s="198"/>
      <c r="AI23" s="198"/>
      <c r="AJ23" s="198"/>
      <c r="AK23" s="198"/>
      <c r="AL23" s="198"/>
      <c r="AM23" s="198"/>
      <c r="AN23" s="198"/>
      <c r="AO23" s="198"/>
      <c r="AP23" s="198"/>
      <c r="AQ23" s="198"/>
      <c r="AR23" s="198"/>
      <c r="AS23" s="198"/>
      <c r="AT23" s="198"/>
      <c r="AU23" s="198"/>
      <c r="AV23" s="198"/>
      <c r="AW23" s="198"/>
      <c r="AX23" s="198"/>
      <c r="AY23" s="198"/>
      <c r="AZ23" s="198"/>
      <c r="BA23" s="198"/>
      <c r="BB23" s="198"/>
      <c r="BC23" s="198"/>
      <c r="BD23" s="198"/>
      <c r="BE23" s="198"/>
      <c r="BF23" s="198"/>
      <c r="BG23" s="198"/>
      <c r="BH23" s="198"/>
      <c r="BI23" s="198"/>
      <c r="BJ23" s="198"/>
      <c r="BK23" s="198"/>
      <c r="BL23" s="198"/>
      <c r="BM23" s="198"/>
      <c r="BN23" s="198"/>
      <c r="BO23" s="198"/>
      <c r="BP23" s="198"/>
    </row>
    <row r="24" spans="2:68" x14ac:dyDescent="0.2">
      <c r="B24" s="178"/>
      <c r="C24" s="178"/>
      <c r="D24" s="179" t="s">
        <v>4195</v>
      </c>
      <c r="E24" s="201"/>
      <c r="F24" s="178"/>
      <c r="G24" s="179"/>
      <c r="H24" s="178"/>
      <c r="I24" s="178"/>
      <c r="J24" s="179"/>
      <c r="K24" s="178"/>
      <c r="L24" s="178"/>
      <c r="M24" s="179"/>
      <c r="N24" s="178"/>
      <c r="O24" s="178"/>
      <c r="P24" s="179"/>
      <c r="Q24" s="179"/>
      <c r="R24" s="178"/>
      <c r="S24" s="178"/>
      <c r="T24" s="179"/>
      <c r="U24" s="178"/>
      <c r="V24" s="178"/>
      <c r="W24" s="179"/>
      <c r="X24" s="179"/>
      <c r="Y24" s="178"/>
      <c r="Z24" s="178"/>
      <c r="AA24" s="179"/>
      <c r="AB24" s="198"/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8"/>
      <c r="BB24" s="198"/>
      <c r="BC24" s="198"/>
      <c r="BD24" s="198"/>
      <c r="BE24" s="198"/>
      <c r="BF24" s="198"/>
      <c r="BG24" s="198"/>
      <c r="BH24" s="198"/>
      <c r="BI24" s="198"/>
      <c r="BJ24" s="198"/>
      <c r="BK24" s="198"/>
      <c r="BL24" s="198"/>
      <c r="BM24" s="198"/>
      <c r="BN24" s="198"/>
      <c r="BO24" s="198"/>
      <c r="BP24" s="198"/>
    </row>
    <row r="25" spans="2:68" x14ac:dyDescent="0.2">
      <c r="B25" s="178"/>
      <c r="C25" s="178"/>
      <c r="D25" s="179" t="s">
        <v>4195</v>
      </c>
      <c r="E25" s="202"/>
      <c r="F25" s="178"/>
      <c r="G25" s="179"/>
      <c r="H25" s="178"/>
      <c r="I25" s="178"/>
      <c r="J25" s="179"/>
      <c r="K25" s="178"/>
      <c r="L25" s="178"/>
      <c r="M25" s="179"/>
      <c r="N25" s="178"/>
      <c r="O25" s="178"/>
      <c r="P25" s="179"/>
      <c r="Q25" s="179"/>
      <c r="R25" s="178"/>
      <c r="S25" s="178"/>
      <c r="T25" s="179"/>
      <c r="U25" s="178"/>
      <c r="V25" s="178"/>
      <c r="W25" s="179"/>
      <c r="X25" s="179"/>
      <c r="Y25" s="178"/>
      <c r="Z25" s="178"/>
      <c r="AA25" s="179"/>
      <c r="AB25" s="198"/>
      <c r="AC25" s="198"/>
      <c r="AD25" s="198"/>
      <c r="AE25" s="198"/>
      <c r="AF25" s="198"/>
      <c r="AG25" s="198"/>
      <c r="AH25" s="198"/>
      <c r="AI25" s="198"/>
      <c r="AJ25" s="198"/>
      <c r="AK25" s="198"/>
      <c r="AL25" s="198"/>
      <c r="AM25" s="198"/>
      <c r="AN25" s="198"/>
      <c r="AO25" s="198"/>
      <c r="AP25" s="198"/>
      <c r="AQ25" s="198"/>
      <c r="AR25" s="198"/>
      <c r="AS25" s="198"/>
      <c r="AT25" s="198"/>
      <c r="AU25" s="198"/>
      <c r="AV25" s="198"/>
      <c r="AW25" s="198"/>
      <c r="AX25" s="198"/>
      <c r="AY25" s="198"/>
      <c r="AZ25" s="198"/>
      <c r="BA25" s="198"/>
      <c r="BB25" s="198"/>
      <c r="BC25" s="198"/>
      <c r="BD25" s="198"/>
      <c r="BE25" s="198"/>
      <c r="BF25" s="198"/>
      <c r="BG25" s="198"/>
      <c r="BH25" s="198"/>
      <c r="BI25" s="198"/>
      <c r="BJ25" s="198"/>
      <c r="BK25" s="198"/>
      <c r="BL25" s="198"/>
      <c r="BM25" s="198"/>
      <c r="BN25" s="198"/>
      <c r="BO25" s="198"/>
      <c r="BP25" s="198"/>
    </row>
    <row r="26" spans="2:68" x14ac:dyDescent="0.2">
      <c r="C26" s="240" t="s">
        <v>3953</v>
      </c>
      <c r="D26" s="240"/>
      <c r="E26" s="240"/>
    </row>
    <row r="27" spans="2:68" x14ac:dyDescent="0.2">
      <c r="C27" s="240"/>
      <c r="D27" s="240"/>
      <c r="E27" s="240"/>
    </row>
    <row r="28" spans="2:68" x14ac:dyDescent="0.2">
      <c r="C28" s="240"/>
      <c r="D28" s="240"/>
      <c r="E28" s="240"/>
    </row>
    <row r="29" spans="2:68" x14ac:dyDescent="0.2">
      <c r="C29" s="240"/>
      <c r="D29" s="240"/>
      <c r="E29" s="240"/>
    </row>
    <row r="30" spans="2:68" x14ac:dyDescent="0.2">
      <c r="C30" s="240"/>
      <c r="D30" s="240"/>
      <c r="E30" s="240"/>
    </row>
    <row r="1048575" spans="16378:16378" ht="92" x14ac:dyDescent="1">
      <c r="XEX1048575" s="203" t="s">
        <v>4215</v>
      </c>
    </row>
  </sheetData>
  <mergeCells count="23">
    <mergeCell ref="AR13:AS13"/>
    <mergeCell ref="BE10:BF10"/>
    <mergeCell ref="BI18:BL18"/>
    <mergeCell ref="AY18:BB18"/>
    <mergeCell ref="AS18:AV18"/>
    <mergeCell ref="AK18:AR18"/>
    <mergeCell ref="AA18:AD18"/>
    <mergeCell ref="AV3:BO3"/>
    <mergeCell ref="AI3:AJ3"/>
    <mergeCell ref="AD3:AG3"/>
    <mergeCell ref="Y3:Z3"/>
    <mergeCell ref="U3:V3"/>
    <mergeCell ref="J3:M3"/>
    <mergeCell ref="B5:B16"/>
    <mergeCell ref="C26:E30"/>
    <mergeCell ref="AN10:AO10"/>
    <mergeCell ref="P10:Q10"/>
    <mergeCell ref="W9:X9"/>
    <mergeCell ref="W8:X8"/>
    <mergeCell ref="AG6:AH6"/>
    <mergeCell ref="D3:G3"/>
    <mergeCell ref="Q18:T18"/>
    <mergeCell ref="G18:J1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1"/>
  </sheetPr>
  <dimension ref="A2:X18"/>
  <sheetViews>
    <sheetView workbookViewId="0">
      <selection activeCell="H26" sqref="H26"/>
    </sheetView>
  </sheetViews>
  <sheetFormatPr baseColWidth="10" defaultRowHeight="16" x14ac:dyDescent="0.2"/>
  <cols>
    <col min="1" max="1" width="17.1640625" style="3" bestFit="1" customWidth="1"/>
    <col min="2" max="2" width="7.5" style="3" bestFit="1" customWidth="1"/>
    <col min="3" max="3" width="7.6640625" style="3" bestFit="1" customWidth="1"/>
    <col min="4" max="4" width="6.5" style="3" customWidth="1"/>
    <col min="5" max="5" width="7.1640625" style="3" bestFit="1" customWidth="1"/>
    <col min="6" max="6" width="7.6640625" style="208" bestFit="1" customWidth="1"/>
    <col min="7" max="7" width="7.5" style="208" customWidth="1"/>
    <col min="8" max="8" width="8.83203125" style="208" bestFit="1" customWidth="1"/>
    <col min="9" max="11" width="7.5" style="208" customWidth="1"/>
    <col min="12" max="12" width="15" style="208" bestFit="1" customWidth="1"/>
    <col min="13" max="16" width="7.5" style="208" customWidth="1"/>
    <col min="17" max="17" width="7.5" style="3" bestFit="1" customWidth="1"/>
    <col min="18" max="19" width="7.5" style="3" customWidth="1"/>
    <col min="20" max="16384" width="10.83203125" style="3"/>
  </cols>
  <sheetData>
    <row r="2" spans="1:24" x14ac:dyDescent="0.2">
      <c r="A2" s="208" t="s">
        <v>4227</v>
      </c>
      <c r="E2" s="208"/>
    </row>
    <row r="3" spans="1:24" x14ac:dyDescent="0.2">
      <c r="B3" s="209" t="s">
        <v>4223</v>
      </c>
      <c r="E3" s="209"/>
      <c r="F3" s="209"/>
      <c r="G3" s="209"/>
      <c r="K3" s="209"/>
      <c r="O3" s="209"/>
      <c r="T3" s="208" t="s">
        <v>4224</v>
      </c>
      <c r="U3" s="3" t="s">
        <v>4225</v>
      </c>
      <c r="V3" s="3" t="s">
        <v>4226</v>
      </c>
      <c r="W3" s="208"/>
    </row>
    <row r="4" spans="1:24" x14ac:dyDescent="0.2">
      <c r="A4" s="3" t="s">
        <v>4221</v>
      </c>
      <c r="B4" s="209">
        <v>336</v>
      </c>
      <c r="E4" s="209"/>
      <c r="F4" s="209"/>
      <c r="G4" s="209"/>
      <c r="K4" s="209"/>
      <c r="O4" s="209"/>
      <c r="V4" s="3">
        <v>505500</v>
      </c>
      <c r="W4" s="208"/>
    </row>
    <row r="5" spans="1:24" x14ac:dyDescent="0.2">
      <c r="A5" s="3" t="s">
        <v>4222</v>
      </c>
      <c r="B5" s="209">
        <v>153</v>
      </c>
      <c r="E5" s="209"/>
      <c r="F5" s="209"/>
      <c r="G5" s="209"/>
      <c r="K5" s="209"/>
      <c r="O5" s="209"/>
      <c r="W5" s="208">
        <f>B14*(V4/100)</f>
        <v>318465</v>
      </c>
      <c r="X5" s="3">
        <f>W5/1000</f>
        <v>318.46499999999997</v>
      </c>
    </row>
    <row r="6" spans="1:24" x14ac:dyDescent="0.2">
      <c r="W6" s="208">
        <f>B15*(V4/100)</f>
        <v>146595</v>
      </c>
      <c r="X6" s="3">
        <f>W6/3600</f>
        <v>40.720833333333331</v>
      </c>
    </row>
    <row r="7" spans="1:24" x14ac:dyDescent="0.2">
      <c r="A7" s="208" t="s">
        <v>4228</v>
      </c>
      <c r="E7" s="208"/>
      <c r="F7" s="3"/>
    </row>
    <row r="8" spans="1:24" x14ac:dyDescent="0.2">
      <c r="B8" s="209" t="s">
        <v>4223</v>
      </c>
      <c r="C8" s="209" t="s">
        <v>4220</v>
      </c>
      <c r="D8" s="209"/>
      <c r="E8" s="209"/>
      <c r="F8" s="3"/>
      <c r="G8" s="210"/>
    </row>
    <row r="9" spans="1:24" x14ac:dyDescent="0.2">
      <c r="A9" s="3" t="s">
        <v>4221</v>
      </c>
      <c r="B9" s="209">
        <v>273</v>
      </c>
      <c r="C9" s="209">
        <v>239</v>
      </c>
      <c r="D9" s="209"/>
      <c r="E9" s="209"/>
      <c r="F9" s="3"/>
      <c r="G9" s="210"/>
    </row>
    <row r="10" spans="1:24" x14ac:dyDescent="0.2">
      <c r="A10" s="3" t="s">
        <v>4222</v>
      </c>
      <c r="B10" s="209">
        <v>124</v>
      </c>
      <c r="C10" s="209">
        <v>109</v>
      </c>
      <c r="D10" s="209"/>
      <c r="E10" s="209"/>
      <c r="F10" s="3"/>
    </row>
    <row r="12" spans="1:24" x14ac:dyDescent="0.2">
      <c r="A12" s="208" t="s">
        <v>4229</v>
      </c>
    </row>
    <row r="13" spans="1:24" x14ac:dyDescent="0.2">
      <c r="A13" s="208"/>
      <c r="B13" s="209" t="s">
        <v>4223</v>
      </c>
      <c r="C13" s="3" t="s">
        <v>4220</v>
      </c>
      <c r="F13" s="3"/>
    </row>
    <row r="14" spans="1:24" x14ac:dyDescent="0.2">
      <c r="A14" s="3" t="s">
        <v>4221</v>
      </c>
      <c r="B14" s="209">
        <f>B4-B9</f>
        <v>63</v>
      </c>
      <c r="C14" s="3">
        <f>(B4-C9)</f>
        <v>97</v>
      </c>
      <c r="D14" s="211">
        <f>C14/B4</f>
        <v>0.28869047619047616</v>
      </c>
      <c r="F14" s="3"/>
    </row>
    <row r="15" spans="1:24" x14ac:dyDescent="0.2">
      <c r="A15" s="3" t="s">
        <v>4222</v>
      </c>
      <c r="B15" s="209">
        <f>B5-B10</f>
        <v>29</v>
      </c>
      <c r="C15" s="3">
        <f>(B5-C10)</f>
        <v>44</v>
      </c>
      <c r="D15" s="211">
        <f>C15/B5</f>
        <v>0.28758169934640521</v>
      </c>
      <c r="F15" s="3"/>
    </row>
    <row r="18" spans="1:1" x14ac:dyDescent="0.2">
      <c r="A18" s="208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69"/>
  <sheetViews>
    <sheetView workbookViewId="0">
      <selection activeCell="N15" sqref="N15"/>
    </sheetView>
  </sheetViews>
  <sheetFormatPr baseColWidth="10" defaultColWidth="10.83203125" defaultRowHeight="16" x14ac:dyDescent="0.2"/>
  <cols>
    <col min="1" max="16384" width="10.83203125" style="4"/>
  </cols>
  <sheetData>
    <row r="1" spans="1:12" x14ac:dyDescent="0.2">
      <c r="A1" s="2" t="s">
        <v>3925</v>
      </c>
      <c r="B1" s="1" t="s">
        <v>4066</v>
      </c>
      <c r="C1" s="1" t="s">
        <v>4067</v>
      </c>
      <c r="D1" s="1" t="s">
        <v>4068</v>
      </c>
      <c r="E1" s="1" t="s">
        <v>4069</v>
      </c>
      <c r="F1" s="1" t="s">
        <v>4070</v>
      </c>
      <c r="G1" s="1" t="s">
        <v>4071</v>
      </c>
      <c r="H1" s="1" t="s">
        <v>4072</v>
      </c>
      <c r="I1" s="1" t="s">
        <v>3</v>
      </c>
      <c r="J1" s="1" t="s">
        <v>4</v>
      </c>
      <c r="K1" s="1" t="s">
        <v>5</v>
      </c>
      <c r="L1" s="1" t="s">
        <v>4073</v>
      </c>
    </row>
    <row r="2" spans="1:12" x14ac:dyDescent="0.2">
      <c r="A2" s="4">
        <v>25</v>
      </c>
      <c r="B2" s="82">
        <v>0</v>
      </c>
      <c r="C2" s="82">
        <v>0</v>
      </c>
      <c r="D2" s="82">
        <v>0</v>
      </c>
      <c r="E2" s="82">
        <v>1</v>
      </c>
      <c r="F2" s="82">
        <v>0.01</v>
      </c>
      <c r="G2" s="82">
        <v>0</v>
      </c>
      <c r="H2" s="82">
        <v>0</v>
      </c>
      <c r="I2" s="82">
        <v>0.88</v>
      </c>
      <c r="J2" s="82">
        <v>1.3</v>
      </c>
      <c r="K2" s="82">
        <v>160.47</v>
      </c>
      <c r="L2" s="82">
        <v>30</v>
      </c>
    </row>
    <row r="3" spans="1:12" x14ac:dyDescent="0.2">
      <c r="A3" s="4">
        <v>30</v>
      </c>
      <c r="B3" s="82">
        <v>250</v>
      </c>
      <c r="C3" s="82">
        <v>0</v>
      </c>
      <c r="D3" s="82">
        <v>1</v>
      </c>
      <c r="E3" s="82">
        <v>1</v>
      </c>
      <c r="F3" s="82">
        <v>0.01</v>
      </c>
      <c r="G3" s="82">
        <v>0</v>
      </c>
      <c r="H3" s="82">
        <v>0</v>
      </c>
      <c r="I3" s="82">
        <v>3.49</v>
      </c>
      <c r="J3" s="82">
        <v>1.0880000000000001</v>
      </c>
      <c r="K3" s="82">
        <v>1222.1600000000001</v>
      </c>
      <c r="L3" s="82">
        <v>4</v>
      </c>
    </row>
    <row r="4" spans="1:12" x14ac:dyDescent="0.2">
      <c r="A4" s="4">
        <v>25</v>
      </c>
      <c r="B4" s="82">
        <v>100</v>
      </c>
      <c r="C4" s="82">
        <v>0</v>
      </c>
      <c r="D4" s="82">
        <v>1</v>
      </c>
      <c r="E4" s="82">
        <v>1</v>
      </c>
      <c r="F4" s="82">
        <v>0.01</v>
      </c>
      <c r="G4" s="82">
        <v>0</v>
      </c>
      <c r="H4" s="82">
        <v>0</v>
      </c>
      <c r="I4" s="82">
        <v>3.8620000000000001</v>
      </c>
      <c r="J4" s="82">
        <v>3.7</v>
      </c>
      <c r="K4" s="82">
        <v>67.41</v>
      </c>
      <c r="L4" s="82">
        <v>171</v>
      </c>
    </row>
    <row r="5" spans="1:12" x14ac:dyDescent="0.2">
      <c r="A5" s="4">
        <v>25</v>
      </c>
      <c r="B5" s="82">
        <v>68</v>
      </c>
      <c r="C5" s="82">
        <v>200</v>
      </c>
      <c r="D5" s="82">
        <v>1</v>
      </c>
      <c r="E5" s="82">
        <v>1</v>
      </c>
      <c r="F5" s="82">
        <v>0.01</v>
      </c>
      <c r="G5" s="82">
        <v>0</v>
      </c>
      <c r="H5" s="82">
        <v>0</v>
      </c>
      <c r="I5" s="82">
        <v>4.72</v>
      </c>
      <c r="J5" s="82">
        <v>4.1399999999999997</v>
      </c>
      <c r="K5" s="82">
        <v>73.709999999999994</v>
      </c>
      <c r="L5" s="82">
        <v>547</v>
      </c>
    </row>
    <row r="6" spans="1:12" x14ac:dyDescent="0.2">
      <c r="A6" s="4">
        <v>25</v>
      </c>
      <c r="B6" s="82">
        <v>0</v>
      </c>
      <c r="C6" s="82">
        <v>0</v>
      </c>
      <c r="D6" s="82">
        <v>1</v>
      </c>
      <c r="E6" s="82">
        <v>1</v>
      </c>
      <c r="F6" s="82">
        <v>0.01</v>
      </c>
      <c r="G6" s="82">
        <v>0</v>
      </c>
      <c r="H6" s="82">
        <v>0</v>
      </c>
      <c r="I6" s="82">
        <v>6.5309999999999997</v>
      </c>
      <c r="J6" s="82">
        <v>5.92</v>
      </c>
      <c r="K6" s="82">
        <v>97.67</v>
      </c>
      <c r="L6" s="82">
        <v>110</v>
      </c>
    </row>
    <row r="7" spans="1:12" x14ac:dyDescent="0.2">
      <c r="A7" s="4">
        <v>25</v>
      </c>
      <c r="B7" s="82">
        <v>12</v>
      </c>
      <c r="C7" s="82">
        <v>0</v>
      </c>
      <c r="D7" s="82">
        <v>1</v>
      </c>
      <c r="E7" s="82">
        <v>1</v>
      </c>
      <c r="F7" s="82">
        <v>0.01</v>
      </c>
      <c r="G7" s="82">
        <v>0</v>
      </c>
      <c r="H7" s="82">
        <v>0</v>
      </c>
      <c r="I7" s="82">
        <v>34.432000000000002</v>
      </c>
      <c r="J7" s="82">
        <v>26.14</v>
      </c>
      <c r="K7" s="82">
        <v>469.36</v>
      </c>
      <c r="L7" s="82">
        <v>59</v>
      </c>
    </row>
    <row r="8" spans="1:12" x14ac:dyDescent="0.2">
      <c r="A8" s="4">
        <v>25</v>
      </c>
      <c r="B8" s="82">
        <v>0</v>
      </c>
      <c r="C8" s="82">
        <v>0</v>
      </c>
      <c r="D8" s="82">
        <v>1</v>
      </c>
      <c r="E8" s="82">
        <v>1</v>
      </c>
      <c r="F8" s="82">
        <v>0.01</v>
      </c>
      <c r="G8" s="82">
        <v>0</v>
      </c>
      <c r="H8" s="82">
        <v>0</v>
      </c>
      <c r="I8" s="82">
        <v>0.36899999999999999</v>
      </c>
      <c r="J8" s="82">
        <v>0.56000000000000005</v>
      </c>
      <c r="K8" s="82">
        <v>12.39</v>
      </c>
      <c r="L8" s="82">
        <v>1317</v>
      </c>
    </row>
    <row r="9" spans="1:12" x14ac:dyDescent="0.2">
      <c r="A9" s="4">
        <v>25</v>
      </c>
      <c r="B9" s="82">
        <v>0</v>
      </c>
      <c r="C9" s="82">
        <v>0</v>
      </c>
      <c r="D9" s="82">
        <v>1</v>
      </c>
      <c r="E9" s="82">
        <v>1</v>
      </c>
      <c r="F9" s="82">
        <v>0.01</v>
      </c>
      <c r="G9" s="82">
        <v>0</v>
      </c>
      <c r="H9" s="82">
        <v>0</v>
      </c>
      <c r="I9" s="82">
        <v>2.3420000000000001</v>
      </c>
      <c r="J9" s="82">
        <v>1.04</v>
      </c>
      <c r="K9" s="82">
        <v>38.68</v>
      </c>
      <c r="L9" s="82">
        <v>15</v>
      </c>
    </row>
    <row r="10" spans="1:12" x14ac:dyDescent="0.2">
      <c r="A10" s="4">
        <v>20</v>
      </c>
      <c r="B10" s="82">
        <v>12</v>
      </c>
      <c r="C10" s="82">
        <v>0</v>
      </c>
      <c r="D10" s="82">
        <v>1</v>
      </c>
      <c r="E10" s="82">
        <v>1</v>
      </c>
      <c r="F10" s="82">
        <v>0.01</v>
      </c>
      <c r="G10" s="82">
        <v>0</v>
      </c>
      <c r="H10" s="82">
        <v>0</v>
      </c>
      <c r="I10" s="82">
        <v>34.432000000000002</v>
      </c>
      <c r="J10" s="82">
        <v>25.72</v>
      </c>
      <c r="K10" s="82">
        <v>520.23</v>
      </c>
      <c r="L10" s="82">
        <v>234</v>
      </c>
    </row>
    <row r="11" spans="1:12" x14ac:dyDescent="0.2">
      <c r="A11" s="4">
        <v>25</v>
      </c>
      <c r="B11" s="82">
        <v>0</v>
      </c>
      <c r="C11" s="82">
        <v>0</v>
      </c>
      <c r="D11" s="82">
        <v>1</v>
      </c>
      <c r="E11" s="82">
        <v>1</v>
      </c>
      <c r="F11" s="82">
        <v>0.01</v>
      </c>
      <c r="G11" s="82">
        <v>0</v>
      </c>
      <c r="H11" s="82">
        <v>0</v>
      </c>
      <c r="I11" s="82">
        <v>13.157999999999999</v>
      </c>
      <c r="J11" s="82">
        <v>11.76</v>
      </c>
      <c r="K11" s="82">
        <v>237.68</v>
      </c>
      <c r="L11" s="82">
        <v>58</v>
      </c>
    </row>
    <row r="12" spans="1:12" x14ac:dyDescent="0.2">
      <c r="A12" s="4">
        <v>25</v>
      </c>
      <c r="B12" s="82">
        <v>0</v>
      </c>
      <c r="C12" s="82">
        <v>0</v>
      </c>
      <c r="D12" s="82">
        <v>1</v>
      </c>
      <c r="E12" s="82">
        <v>1</v>
      </c>
      <c r="F12" s="82">
        <v>0.01</v>
      </c>
      <c r="G12" s="82">
        <v>0</v>
      </c>
      <c r="H12" s="82">
        <v>0</v>
      </c>
      <c r="I12" s="82">
        <v>28.875</v>
      </c>
      <c r="J12" s="82">
        <v>25.8</v>
      </c>
      <c r="K12" s="82">
        <v>538</v>
      </c>
      <c r="L12" s="82">
        <v>25</v>
      </c>
    </row>
    <row r="13" spans="1:12" x14ac:dyDescent="0.2">
      <c r="A13" s="4">
        <v>25</v>
      </c>
      <c r="B13" s="82">
        <v>0</v>
      </c>
      <c r="C13" s="82">
        <v>0</v>
      </c>
      <c r="D13" s="82">
        <v>0</v>
      </c>
      <c r="E13" s="82">
        <v>1</v>
      </c>
      <c r="F13" s="82">
        <v>0.01</v>
      </c>
      <c r="G13" s="82">
        <v>0</v>
      </c>
      <c r="H13" s="82">
        <v>0</v>
      </c>
      <c r="I13" s="82">
        <v>0.81</v>
      </c>
      <c r="J13" s="82">
        <v>4.0199999999999996</v>
      </c>
      <c r="K13" s="82">
        <v>95.54</v>
      </c>
      <c r="L13" s="82">
        <v>59</v>
      </c>
    </row>
    <row r="14" spans="1:12" x14ac:dyDescent="0.2">
      <c r="A14" s="4">
        <v>25</v>
      </c>
      <c r="B14" s="82">
        <v>0</v>
      </c>
      <c r="C14" s="82">
        <v>0</v>
      </c>
      <c r="D14" s="82">
        <v>1</v>
      </c>
      <c r="E14" s="82">
        <v>1</v>
      </c>
      <c r="F14" s="82">
        <v>0.01</v>
      </c>
      <c r="G14" s="82">
        <v>0</v>
      </c>
      <c r="H14" s="82">
        <v>0</v>
      </c>
      <c r="I14" s="82">
        <v>7.94</v>
      </c>
      <c r="J14" s="82">
        <v>12.68</v>
      </c>
      <c r="K14" s="82">
        <v>290.37</v>
      </c>
      <c r="L14" s="82">
        <v>79</v>
      </c>
    </row>
    <row r="15" spans="1:12" x14ac:dyDescent="0.2">
      <c r="A15" s="4">
        <v>25</v>
      </c>
      <c r="B15" s="82">
        <v>20</v>
      </c>
      <c r="C15" s="82">
        <v>0</v>
      </c>
      <c r="D15" s="82">
        <v>1</v>
      </c>
      <c r="E15" s="82">
        <v>1</v>
      </c>
      <c r="F15" s="82">
        <v>0.01</v>
      </c>
      <c r="G15" s="82">
        <v>0</v>
      </c>
      <c r="H15" s="82">
        <v>0</v>
      </c>
      <c r="I15" s="82">
        <v>8.548</v>
      </c>
      <c r="J15" s="82">
        <v>8.02</v>
      </c>
      <c r="K15" s="82">
        <v>348.1</v>
      </c>
      <c r="L15" s="82">
        <v>22</v>
      </c>
    </row>
    <row r="16" spans="1:12" x14ac:dyDescent="0.2">
      <c r="A16" s="4">
        <v>25</v>
      </c>
      <c r="B16" s="82">
        <v>0</v>
      </c>
      <c r="C16" s="82">
        <v>0</v>
      </c>
      <c r="D16" s="82">
        <v>0</v>
      </c>
      <c r="E16" s="82">
        <v>1</v>
      </c>
      <c r="F16" s="82">
        <v>0.01</v>
      </c>
      <c r="G16" s="82">
        <v>0</v>
      </c>
      <c r="H16" s="82">
        <v>0</v>
      </c>
      <c r="I16" s="82">
        <v>16.494</v>
      </c>
      <c r="J16" s="82">
        <v>14.82</v>
      </c>
      <c r="K16" s="82">
        <v>574.36</v>
      </c>
      <c r="L16" s="82">
        <v>9</v>
      </c>
    </row>
    <row r="17" spans="1:12" x14ac:dyDescent="0.2">
      <c r="A17" s="4">
        <v>25</v>
      </c>
      <c r="B17" s="82">
        <v>0</v>
      </c>
      <c r="C17" s="82">
        <v>0</v>
      </c>
      <c r="D17" s="82">
        <v>0</v>
      </c>
      <c r="E17" s="82">
        <v>1</v>
      </c>
      <c r="F17" s="82">
        <v>0.01</v>
      </c>
      <c r="G17" s="82">
        <v>0</v>
      </c>
      <c r="H17" s="82">
        <v>0</v>
      </c>
      <c r="I17" s="82">
        <v>29.605</v>
      </c>
      <c r="J17" s="82">
        <v>27.26</v>
      </c>
      <c r="K17" s="82">
        <v>1307.54</v>
      </c>
      <c r="L17" s="82">
        <v>18</v>
      </c>
    </row>
    <row r="18" spans="1:12" x14ac:dyDescent="0.2">
      <c r="A18" s="4">
        <v>25</v>
      </c>
      <c r="B18" s="82">
        <v>0</v>
      </c>
      <c r="C18" s="82">
        <v>0</v>
      </c>
      <c r="D18" s="82">
        <v>1</v>
      </c>
      <c r="E18" s="82">
        <v>1</v>
      </c>
      <c r="F18" s="82">
        <v>0.01</v>
      </c>
      <c r="G18" s="82">
        <v>0</v>
      </c>
      <c r="H18" s="82">
        <v>0</v>
      </c>
      <c r="I18" s="82">
        <v>22.155000000000001</v>
      </c>
      <c r="J18" s="82">
        <v>18.82</v>
      </c>
      <c r="K18" s="82">
        <v>1117.04</v>
      </c>
      <c r="L18" s="82">
        <v>0</v>
      </c>
    </row>
    <row r="19" spans="1:12" x14ac:dyDescent="0.2">
      <c r="A19" s="4">
        <v>25</v>
      </c>
      <c r="B19" s="82">
        <v>0</v>
      </c>
      <c r="C19" s="82">
        <v>0</v>
      </c>
      <c r="D19" s="82">
        <v>1</v>
      </c>
      <c r="E19" s="82">
        <v>1</v>
      </c>
      <c r="F19" s="82">
        <v>0.01</v>
      </c>
      <c r="G19" s="82">
        <v>0</v>
      </c>
      <c r="H19" s="82">
        <v>0</v>
      </c>
      <c r="I19" s="82">
        <v>44.351999999999997</v>
      </c>
      <c r="J19" s="82">
        <v>27.04</v>
      </c>
      <c r="K19" s="82">
        <v>1017.69</v>
      </c>
      <c r="L19" s="82">
        <v>22</v>
      </c>
    </row>
    <row r="20" spans="1:12" x14ac:dyDescent="0.2">
      <c r="A20" s="4">
        <v>25</v>
      </c>
      <c r="B20" s="82">
        <v>8</v>
      </c>
      <c r="C20" s="82">
        <v>0</v>
      </c>
      <c r="D20" s="82">
        <v>1</v>
      </c>
      <c r="E20" s="82">
        <v>1</v>
      </c>
      <c r="F20" s="82">
        <v>0.01</v>
      </c>
      <c r="G20" s="82">
        <v>0</v>
      </c>
      <c r="H20" s="82">
        <v>0</v>
      </c>
      <c r="I20" s="82">
        <v>70.686000000000007</v>
      </c>
      <c r="J20" s="82">
        <v>43.5</v>
      </c>
      <c r="K20" s="82">
        <v>1393.73</v>
      </c>
      <c r="L20" s="82">
        <v>8</v>
      </c>
    </row>
    <row r="21" spans="1:12" x14ac:dyDescent="0.2">
      <c r="A21" s="4">
        <v>25</v>
      </c>
      <c r="B21" s="82">
        <v>0</v>
      </c>
      <c r="C21" s="82">
        <v>0</v>
      </c>
      <c r="D21" s="82">
        <v>0</v>
      </c>
      <c r="E21" s="82">
        <v>1</v>
      </c>
      <c r="F21" s="82">
        <v>0.01</v>
      </c>
      <c r="G21" s="82">
        <v>0</v>
      </c>
      <c r="H21" s="82">
        <v>0</v>
      </c>
      <c r="I21" s="82">
        <v>48.67</v>
      </c>
      <c r="J21" s="82">
        <v>30.18</v>
      </c>
      <c r="K21" s="82">
        <v>1048.19</v>
      </c>
      <c r="L21" s="82">
        <v>3</v>
      </c>
    </row>
    <row r="22" spans="1:12" x14ac:dyDescent="0.2">
      <c r="A22" s="4">
        <v>25</v>
      </c>
      <c r="B22" s="82">
        <v>16</v>
      </c>
      <c r="C22" s="82">
        <v>32</v>
      </c>
      <c r="D22" s="82">
        <v>0</v>
      </c>
      <c r="E22" s="82">
        <v>1</v>
      </c>
      <c r="F22" s="82">
        <v>0.01</v>
      </c>
      <c r="G22" s="82">
        <v>0</v>
      </c>
      <c r="H22" s="82">
        <v>0</v>
      </c>
      <c r="I22" s="82">
        <v>14.2</v>
      </c>
      <c r="J22" s="82">
        <v>25.4</v>
      </c>
      <c r="K22" s="82">
        <v>7162.73</v>
      </c>
      <c r="L22" s="82">
        <v>4</v>
      </c>
    </row>
    <row r="23" spans="1:12" x14ac:dyDescent="0.2">
      <c r="A23" s="4">
        <v>25</v>
      </c>
      <c r="B23" s="82">
        <v>0</v>
      </c>
      <c r="C23" s="82">
        <v>0</v>
      </c>
      <c r="D23" s="82">
        <v>1</v>
      </c>
      <c r="E23" s="82">
        <v>1</v>
      </c>
      <c r="F23" s="82">
        <v>0.01</v>
      </c>
      <c r="G23" s="82">
        <v>0</v>
      </c>
      <c r="H23" s="82">
        <v>0</v>
      </c>
      <c r="I23" s="82">
        <v>0.94</v>
      </c>
      <c r="J23" s="82">
        <v>3.26</v>
      </c>
      <c r="K23" s="82">
        <v>57.23</v>
      </c>
      <c r="L23" s="82">
        <v>203</v>
      </c>
    </row>
    <row r="24" spans="1:12" x14ac:dyDescent="0.2">
      <c r="A24" s="4">
        <v>25</v>
      </c>
      <c r="B24" s="82">
        <v>0</v>
      </c>
      <c r="C24" s="82">
        <v>0</v>
      </c>
      <c r="D24" s="82">
        <v>0</v>
      </c>
      <c r="E24" s="82">
        <v>1</v>
      </c>
      <c r="F24" s="82">
        <v>0.01</v>
      </c>
      <c r="G24" s="82">
        <v>0</v>
      </c>
      <c r="H24" s="82">
        <v>0</v>
      </c>
      <c r="I24" s="82">
        <v>2.2679999999999998</v>
      </c>
      <c r="J24" s="82">
        <v>7.34</v>
      </c>
      <c r="K24" s="82">
        <v>131.63999999999999</v>
      </c>
      <c r="L24" s="82">
        <v>16</v>
      </c>
    </row>
    <row r="25" spans="1:12" x14ac:dyDescent="0.2">
      <c r="A25" s="4">
        <v>25</v>
      </c>
      <c r="B25" s="82">
        <v>0</v>
      </c>
      <c r="C25" s="82">
        <v>0</v>
      </c>
      <c r="D25" s="82">
        <v>0</v>
      </c>
      <c r="E25" s="82">
        <v>1</v>
      </c>
      <c r="F25" s="82">
        <v>0.01</v>
      </c>
      <c r="G25" s="82">
        <v>0</v>
      </c>
      <c r="H25" s="82">
        <v>0</v>
      </c>
      <c r="I25" s="82">
        <v>11.127000000000001</v>
      </c>
      <c r="J25" s="82">
        <v>17.46</v>
      </c>
      <c r="K25" s="82">
        <v>383.73</v>
      </c>
      <c r="L25" s="82">
        <v>35</v>
      </c>
    </row>
    <row r="26" spans="1:12" x14ac:dyDescent="0.2">
      <c r="A26" s="4">
        <v>25</v>
      </c>
      <c r="B26" s="82">
        <v>0</v>
      </c>
      <c r="C26" s="82">
        <v>0</v>
      </c>
      <c r="D26" s="82">
        <v>1</v>
      </c>
      <c r="E26" s="82">
        <v>1</v>
      </c>
      <c r="F26" s="82">
        <v>0.01</v>
      </c>
      <c r="G26" s="82">
        <v>0</v>
      </c>
      <c r="H26" s="82">
        <v>0</v>
      </c>
      <c r="I26" s="82">
        <v>19.128</v>
      </c>
      <c r="J26" s="82">
        <v>28.76</v>
      </c>
      <c r="K26" s="82">
        <v>608.72</v>
      </c>
      <c r="L26" s="82">
        <v>3</v>
      </c>
    </row>
    <row r="27" spans="1:12" x14ac:dyDescent="0.2">
      <c r="A27" s="4">
        <v>25</v>
      </c>
      <c r="B27" s="82">
        <v>0</v>
      </c>
      <c r="C27" s="82">
        <v>0</v>
      </c>
      <c r="D27" s="82">
        <v>1</v>
      </c>
      <c r="E27" s="82">
        <v>1</v>
      </c>
      <c r="F27" s="82">
        <v>0.01</v>
      </c>
      <c r="G27" s="82">
        <v>0</v>
      </c>
      <c r="H27" s="82">
        <v>0</v>
      </c>
      <c r="I27" s="82">
        <v>29.899000000000001</v>
      </c>
      <c r="J27" s="82">
        <v>40.200000000000003</v>
      </c>
      <c r="K27" s="82">
        <v>922.08</v>
      </c>
      <c r="L27" s="82">
        <v>6</v>
      </c>
    </row>
    <row r="28" spans="1:12" x14ac:dyDescent="0.2">
      <c r="A28" s="4">
        <v>25</v>
      </c>
      <c r="B28" s="82">
        <v>0</v>
      </c>
      <c r="C28" s="82">
        <v>0</v>
      </c>
      <c r="D28" s="82">
        <v>1</v>
      </c>
      <c r="E28" s="82">
        <v>1</v>
      </c>
      <c r="F28" s="82">
        <v>0.01</v>
      </c>
      <c r="G28" s="82">
        <v>0</v>
      </c>
      <c r="H28" s="82">
        <v>0</v>
      </c>
      <c r="I28" s="82">
        <v>18.39</v>
      </c>
      <c r="J28" s="82">
        <v>32.86</v>
      </c>
      <c r="K28" s="82">
        <v>667.39</v>
      </c>
      <c r="L28" s="82">
        <v>16</v>
      </c>
    </row>
    <row r="29" spans="1:12" x14ac:dyDescent="0.2">
      <c r="A29" s="4">
        <v>25</v>
      </c>
      <c r="B29" s="82">
        <v>0</v>
      </c>
      <c r="C29" s="82">
        <v>0</v>
      </c>
      <c r="D29" s="82">
        <v>0</v>
      </c>
      <c r="E29" s="82">
        <v>1</v>
      </c>
      <c r="F29" s="82">
        <v>0.01</v>
      </c>
      <c r="G29" s="82">
        <v>0</v>
      </c>
      <c r="H29" s="82">
        <v>0</v>
      </c>
      <c r="I29" s="82">
        <v>22.446000000000002</v>
      </c>
      <c r="J29" s="82">
        <v>39.200000000000003</v>
      </c>
      <c r="K29" s="82">
        <v>842.5</v>
      </c>
      <c r="L29" s="82">
        <v>6</v>
      </c>
    </row>
    <row r="30" spans="1:12" x14ac:dyDescent="0.2">
      <c r="A30" s="4">
        <v>25</v>
      </c>
      <c r="B30" s="82">
        <v>0</v>
      </c>
      <c r="C30" s="82">
        <v>0</v>
      </c>
      <c r="D30" s="82">
        <v>1</v>
      </c>
      <c r="E30" s="82">
        <v>1</v>
      </c>
      <c r="F30" s="82">
        <v>0.01</v>
      </c>
      <c r="G30" s="82">
        <v>0</v>
      </c>
      <c r="H30" s="82">
        <v>0</v>
      </c>
      <c r="I30" s="82">
        <v>26.407</v>
      </c>
      <c r="J30" s="82">
        <v>48.1</v>
      </c>
      <c r="K30" s="82">
        <v>961.71</v>
      </c>
      <c r="L30" s="82">
        <v>11</v>
      </c>
    </row>
    <row r="31" spans="1:12" x14ac:dyDescent="0.2">
      <c r="A31" s="4">
        <v>25</v>
      </c>
      <c r="B31" s="82">
        <v>0</v>
      </c>
      <c r="C31" s="82">
        <v>0</v>
      </c>
      <c r="D31" s="82">
        <v>1</v>
      </c>
      <c r="E31" s="82">
        <v>1</v>
      </c>
      <c r="F31" s="82">
        <v>0.01</v>
      </c>
      <c r="G31" s="82">
        <v>0</v>
      </c>
      <c r="H31" s="82">
        <v>0</v>
      </c>
      <c r="I31" s="82">
        <v>33.729999999999997</v>
      </c>
      <c r="J31" s="82">
        <v>61.7</v>
      </c>
      <c r="K31" s="82">
        <v>1331.89</v>
      </c>
      <c r="L31" s="82">
        <v>4</v>
      </c>
    </row>
    <row r="32" spans="1:12" x14ac:dyDescent="0.2">
      <c r="A32" s="4">
        <v>25</v>
      </c>
      <c r="B32" s="82">
        <v>0</v>
      </c>
      <c r="C32" s="82">
        <v>0</v>
      </c>
      <c r="D32" s="82">
        <v>1</v>
      </c>
      <c r="E32" s="82">
        <v>1</v>
      </c>
      <c r="F32" s="82">
        <v>0.01</v>
      </c>
      <c r="G32" s="82">
        <v>0</v>
      </c>
      <c r="H32" s="82">
        <v>0</v>
      </c>
      <c r="I32" s="82">
        <v>5.0170000000000003</v>
      </c>
      <c r="J32" s="82">
        <v>13.08</v>
      </c>
      <c r="K32" s="82">
        <v>435.89</v>
      </c>
      <c r="L32" s="82">
        <v>13</v>
      </c>
    </row>
    <row r="33" spans="1:12" x14ac:dyDescent="0.2">
      <c r="A33" s="4">
        <v>25</v>
      </c>
      <c r="B33" s="82">
        <v>28</v>
      </c>
      <c r="C33" s="82">
        <v>0</v>
      </c>
      <c r="D33" s="82">
        <v>0</v>
      </c>
      <c r="E33" s="82">
        <v>1</v>
      </c>
      <c r="F33" s="82">
        <v>0.01</v>
      </c>
      <c r="G33" s="82">
        <v>0</v>
      </c>
      <c r="H33" s="82">
        <v>0</v>
      </c>
      <c r="I33" s="82">
        <v>8.49</v>
      </c>
      <c r="J33" s="82">
        <v>29.38</v>
      </c>
      <c r="K33" s="82">
        <v>333.36</v>
      </c>
      <c r="L33" s="82">
        <v>281</v>
      </c>
    </row>
    <row r="34" spans="1:12" x14ac:dyDescent="0.2">
      <c r="A34" s="4">
        <v>25</v>
      </c>
      <c r="B34" s="82">
        <v>0</v>
      </c>
      <c r="C34" s="82">
        <v>0</v>
      </c>
      <c r="D34" s="82">
        <v>1</v>
      </c>
      <c r="E34" s="82">
        <v>1</v>
      </c>
      <c r="F34" s="82">
        <v>0.01</v>
      </c>
      <c r="G34" s="82">
        <v>0</v>
      </c>
      <c r="H34" s="82">
        <v>0</v>
      </c>
      <c r="I34" s="82">
        <v>4.6630000000000003</v>
      </c>
      <c r="J34" s="82">
        <v>31.32</v>
      </c>
      <c r="K34" s="82">
        <v>658.08</v>
      </c>
      <c r="L34" s="82">
        <v>5</v>
      </c>
    </row>
    <row r="35" spans="1:12" x14ac:dyDescent="0.2">
      <c r="A35" s="4">
        <v>25</v>
      </c>
      <c r="B35" s="82">
        <v>0</v>
      </c>
      <c r="C35" s="82">
        <v>0</v>
      </c>
      <c r="D35" s="82">
        <v>0</v>
      </c>
      <c r="E35" s="82">
        <v>1</v>
      </c>
      <c r="F35" s="82">
        <v>0.01</v>
      </c>
      <c r="G35" s="82">
        <v>0</v>
      </c>
      <c r="H35" s="82">
        <v>0</v>
      </c>
      <c r="I35" s="82">
        <v>6.0049999999999999</v>
      </c>
      <c r="J35" s="82">
        <v>39.979999999999997</v>
      </c>
      <c r="K35" s="82">
        <v>743.25</v>
      </c>
      <c r="L35" s="82">
        <v>2</v>
      </c>
    </row>
    <row r="36" spans="1:12" x14ac:dyDescent="0.2">
      <c r="A36" s="4">
        <v>25</v>
      </c>
      <c r="B36" s="82">
        <v>0</v>
      </c>
      <c r="C36" s="82">
        <v>0</v>
      </c>
      <c r="D36" s="82">
        <v>1</v>
      </c>
      <c r="E36" s="82">
        <v>1</v>
      </c>
      <c r="F36" s="82">
        <v>0.01</v>
      </c>
      <c r="G36" s="82">
        <v>0</v>
      </c>
      <c r="H36" s="82">
        <v>0</v>
      </c>
      <c r="I36" s="82">
        <v>0.69</v>
      </c>
      <c r="J36" s="82">
        <v>4.68</v>
      </c>
      <c r="K36" s="82">
        <v>82.17</v>
      </c>
      <c r="L36" s="82">
        <v>206</v>
      </c>
    </row>
    <row r="37" spans="1:12" x14ac:dyDescent="0.2">
      <c r="A37" s="4">
        <v>25</v>
      </c>
      <c r="B37" s="82">
        <v>0</v>
      </c>
      <c r="C37" s="82">
        <v>0</v>
      </c>
      <c r="D37" s="82">
        <v>0</v>
      </c>
      <c r="E37" s="82">
        <v>1</v>
      </c>
      <c r="F37" s="82">
        <v>0.01</v>
      </c>
      <c r="G37" s="82">
        <v>0</v>
      </c>
      <c r="H37" s="82">
        <v>0</v>
      </c>
      <c r="I37" s="82">
        <v>0.83499999999999996</v>
      </c>
      <c r="J37" s="82">
        <v>5.68</v>
      </c>
      <c r="K37" s="82">
        <v>107.21</v>
      </c>
      <c r="L37" s="82">
        <v>147</v>
      </c>
    </row>
    <row r="38" spans="1:12" x14ac:dyDescent="0.2">
      <c r="A38" s="4">
        <v>25</v>
      </c>
      <c r="B38" s="82">
        <v>0</v>
      </c>
      <c r="C38" s="82">
        <v>0</v>
      </c>
      <c r="D38" s="82">
        <v>1</v>
      </c>
      <c r="E38" s="82">
        <v>1</v>
      </c>
      <c r="F38" s="82">
        <v>0.01</v>
      </c>
      <c r="G38" s="82">
        <v>0</v>
      </c>
      <c r="H38" s="82">
        <v>0</v>
      </c>
      <c r="I38" s="82">
        <v>1.226</v>
      </c>
      <c r="J38" s="82">
        <v>8.02</v>
      </c>
      <c r="K38" s="82">
        <v>150.88999999999999</v>
      </c>
      <c r="L38" s="82">
        <v>130</v>
      </c>
    </row>
    <row r="39" spans="1:12" x14ac:dyDescent="0.2">
      <c r="A39" s="4">
        <v>25</v>
      </c>
      <c r="B39" s="82">
        <v>0</v>
      </c>
      <c r="C39" s="82">
        <v>0</v>
      </c>
      <c r="D39" s="82">
        <v>1</v>
      </c>
      <c r="E39" s="82">
        <v>1</v>
      </c>
      <c r="F39" s="82">
        <v>0.01</v>
      </c>
      <c r="G39" s="82">
        <v>0</v>
      </c>
      <c r="H39" s="82">
        <v>0</v>
      </c>
      <c r="I39" s="82">
        <v>4.9800000000000004</v>
      </c>
      <c r="J39" s="82">
        <v>35.42</v>
      </c>
      <c r="K39" s="82">
        <v>731.45</v>
      </c>
      <c r="L39" s="82">
        <v>9</v>
      </c>
    </row>
    <row r="40" spans="1:12" x14ac:dyDescent="0.2">
      <c r="A40" s="4">
        <v>25</v>
      </c>
      <c r="B40" s="82">
        <v>0</v>
      </c>
      <c r="C40" s="82">
        <v>0</v>
      </c>
      <c r="D40" s="82">
        <v>1</v>
      </c>
      <c r="E40" s="82">
        <v>1</v>
      </c>
      <c r="F40" s="82">
        <v>0.01</v>
      </c>
      <c r="G40" s="82">
        <v>0</v>
      </c>
      <c r="H40" s="82">
        <v>0</v>
      </c>
      <c r="I40" s="82">
        <v>4.9619999999999997</v>
      </c>
      <c r="J40" s="82">
        <v>34.46</v>
      </c>
      <c r="K40" s="82">
        <v>657.36</v>
      </c>
      <c r="L40" s="82">
        <v>12</v>
      </c>
    </row>
    <row r="41" spans="1:12" x14ac:dyDescent="0.2">
      <c r="A41" s="4">
        <v>25</v>
      </c>
      <c r="B41" s="82">
        <v>0</v>
      </c>
      <c r="C41" s="82">
        <v>0</v>
      </c>
      <c r="D41" s="82">
        <v>1</v>
      </c>
      <c r="E41" s="82">
        <v>1</v>
      </c>
      <c r="F41" s="82">
        <v>0.01</v>
      </c>
      <c r="G41" s="82">
        <v>0</v>
      </c>
      <c r="H41" s="82">
        <v>0</v>
      </c>
      <c r="I41" s="82">
        <v>1.54</v>
      </c>
      <c r="J41" s="82">
        <v>10.46</v>
      </c>
      <c r="K41" s="82">
        <v>180.59</v>
      </c>
      <c r="L41" s="82">
        <v>7</v>
      </c>
    </row>
    <row r="42" spans="1:12" x14ac:dyDescent="0.2">
      <c r="A42" s="4">
        <v>25</v>
      </c>
      <c r="B42" s="82">
        <v>0</v>
      </c>
      <c r="C42" s="82">
        <v>0</v>
      </c>
      <c r="D42" s="82">
        <v>0</v>
      </c>
      <c r="E42" s="82">
        <v>1</v>
      </c>
      <c r="F42" s="82">
        <v>0.01</v>
      </c>
      <c r="G42" s="82">
        <v>0</v>
      </c>
      <c r="H42" s="82">
        <v>0</v>
      </c>
      <c r="I42" s="82">
        <v>3.863</v>
      </c>
      <c r="J42" s="82">
        <v>27.14</v>
      </c>
      <c r="K42" s="82">
        <v>545.38</v>
      </c>
      <c r="L42" s="82">
        <v>17</v>
      </c>
    </row>
    <row r="43" spans="1:12" x14ac:dyDescent="0.2">
      <c r="A43" s="4">
        <v>25</v>
      </c>
      <c r="B43" s="82">
        <v>0</v>
      </c>
      <c r="C43" s="82">
        <v>0</v>
      </c>
      <c r="D43" s="82">
        <v>1</v>
      </c>
      <c r="E43" s="82">
        <v>1</v>
      </c>
      <c r="F43" s="82">
        <v>0.01</v>
      </c>
      <c r="G43" s="82">
        <v>0</v>
      </c>
      <c r="H43" s="82">
        <v>0</v>
      </c>
      <c r="I43" s="82">
        <v>1.5920000000000001</v>
      </c>
      <c r="J43" s="82">
        <v>0.34</v>
      </c>
      <c r="K43" s="82">
        <v>85.86</v>
      </c>
      <c r="L43" s="82">
        <v>94</v>
      </c>
    </row>
    <row r="44" spans="1:12" x14ac:dyDescent="0.2">
      <c r="A44" s="4">
        <v>25</v>
      </c>
      <c r="B44" s="82">
        <v>100</v>
      </c>
      <c r="C44" s="82">
        <v>0</v>
      </c>
      <c r="D44" s="82">
        <v>1</v>
      </c>
      <c r="E44" s="82">
        <v>1</v>
      </c>
      <c r="F44" s="82">
        <v>0.01</v>
      </c>
      <c r="G44" s="82">
        <v>0</v>
      </c>
      <c r="H44" s="82">
        <v>0</v>
      </c>
      <c r="I44" s="82">
        <v>3.6269999999999998</v>
      </c>
      <c r="J44" s="82">
        <v>0.6</v>
      </c>
      <c r="K44" s="82">
        <v>127.47</v>
      </c>
      <c r="L44" s="82">
        <v>155</v>
      </c>
    </row>
    <row r="45" spans="1:12" x14ac:dyDescent="0.2">
      <c r="A45" s="4">
        <v>25</v>
      </c>
      <c r="B45" s="82">
        <v>0</v>
      </c>
      <c r="C45" s="82">
        <v>0</v>
      </c>
      <c r="D45" s="82">
        <v>0</v>
      </c>
      <c r="E45" s="82">
        <v>1</v>
      </c>
      <c r="F45" s="82">
        <v>0.01</v>
      </c>
      <c r="G45" s="82">
        <v>0</v>
      </c>
      <c r="H45" s="82">
        <v>0</v>
      </c>
      <c r="I45" s="82">
        <v>1.57</v>
      </c>
      <c r="J45" s="82">
        <v>0.3</v>
      </c>
      <c r="K45" s="82">
        <v>173.45</v>
      </c>
      <c r="L45" s="82">
        <v>0</v>
      </c>
    </row>
    <row r="46" spans="1:12" x14ac:dyDescent="0.2">
      <c r="A46" s="4">
        <v>25</v>
      </c>
      <c r="B46" s="82">
        <v>0</v>
      </c>
      <c r="C46" s="82">
        <v>0</v>
      </c>
      <c r="D46" s="82">
        <v>0</v>
      </c>
      <c r="E46" s="82">
        <v>1</v>
      </c>
      <c r="F46" s="82">
        <v>0.01</v>
      </c>
      <c r="G46" s="82">
        <v>0</v>
      </c>
      <c r="H46" s="82">
        <v>0</v>
      </c>
      <c r="I46" s="82">
        <v>5.7519999999999998</v>
      </c>
      <c r="J46" s="82">
        <v>1.08</v>
      </c>
      <c r="K46" s="82">
        <v>595.74</v>
      </c>
      <c r="L46" s="82">
        <v>68</v>
      </c>
    </row>
    <row r="47" spans="1:12" x14ac:dyDescent="0.2">
      <c r="A47" s="4">
        <v>25</v>
      </c>
      <c r="B47" s="82">
        <v>0</v>
      </c>
      <c r="C47" s="82">
        <v>0</v>
      </c>
      <c r="D47" s="82">
        <v>0</v>
      </c>
      <c r="E47" s="82">
        <v>1</v>
      </c>
      <c r="F47" s="82">
        <v>0.01</v>
      </c>
      <c r="G47" s="82">
        <v>0</v>
      </c>
      <c r="H47" s="82">
        <v>0</v>
      </c>
      <c r="I47" s="82">
        <v>9.7439999999999998</v>
      </c>
      <c r="J47" s="82">
        <v>1.6</v>
      </c>
      <c r="K47" s="82">
        <v>1317.13</v>
      </c>
      <c r="L47" s="82">
        <v>12</v>
      </c>
    </row>
    <row r="48" spans="1:12" x14ac:dyDescent="0.2">
      <c r="A48" s="4">
        <v>25</v>
      </c>
      <c r="B48" s="82">
        <v>40</v>
      </c>
      <c r="C48" s="82">
        <v>40</v>
      </c>
      <c r="D48" s="82">
        <v>1</v>
      </c>
      <c r="E48" s="82">
        <v>1</v>
      </c>
      <c r="F48" s="82">
        <v>0.01</v>
      </c>
      <c r="G48" s="82">
        <v>0</v>
      </c>
      <c r="H48" s="82">
        <v>0</v>
      </c>
      <c r="I48" s="82">
        <v>13.069000000000001</v>
      </c>
      <c r="J48" s="82">
        <v>10</v>
      </c>
      <c r="K48" s="82">
        <v>2272.9499999999998</v>
      </c>
      <c r="L48" s="82">
        <v>14</v>
      </c>
    </row>
    <row r="49" spans="1:12" x14ac:dyDescent="0.2">
      <c r="A49" s="4">
        <v>25</v>
      </c>
      <c r="B49" s="82">
        <v>12</v>
      </c>
      <c r="C49" s="82">
        <v>18</v>
      </c>
      <c r="D49" s="82">
        <v>1</v>
      </c>
      <c r="E49" s="82">
        <v>1</v>
      </c>
      <c r="F49" s="82">
        <v>0.01</v>
      </c>
      <c r="G49" s="82">
        <v>0</v>
      </c>
      <c r="H49" s="82">
        <v>0</v>
      </c>
      <c r="I49" s="82">
        <v>40.32</v>
      </c>
      <c r="J49" s="82">
        <v>28.5</v>
      </c>
      <c r="K49" s="82">
        <v>6253.79</v>
      </c>
      <c r="L49" s="82">
        <v>8</v>
      </c>
    </row>
    <row r="50" spans="1:12" x14ac:dyDescent="0.2">
      <c r="A50" s="4">
        <v>25</v>
      </c>
      <c r="B50" s="82">
        <v>4</v>
      </c>
      <c r="C50" s="82">
        <v>0</v>
      </c>
      <c r="D50" s="82">
        <v>1</v>
      </c>
      <c r="E50" s="82">
        <v>1</v>
      </c>
      <c r="F50" s="82">
        <v>0.01</v>
      </c>
      <c r="G50" s="82">
        <v>0</v>
      </c>
      <c r="H50" s="82">
        <v>0</v>
      </c>
      <c r="I50" s="82">
        <v>79.284000000000006</v>
      </c>
      <c r="J50" s="82">
        <v>39.5</v>
      </c>
      <c r="K50" s="82">
        <v>7743.81</v>
      </c>
      <c r="L50" s="82">
        <v>3</v>
      </c>
    </row>
    <row r="51" spans="1:12" x14ac:dyDescent="0.2">
      <c r="A51" s="4">
        <v>25</v>
      </c>
      <c r="B51" s="82">
        <v>24</v>
      </c>
      <c r="C51" s="82">
        <v>0</v>
      </c>
      <c r="D51" s="82">
        <v>1</v>
      </c>
      <c r="E51" s="82">
        <v>1</v>
      </c>
      <c r="F51" s="82">
        <v>0.01</v>
      </c>
      <c r="G51" s="82">
        <v>0</v>
      </c>
      <c r="H51" s="82">
        <v>0</v>
      </c>
      <c r="I51" s="82">
        <v>16.463999999999999</v>
      </c>
      <c r="J51" s="82">
        <v>15.3</v>
      </c>
      <c r="K51" s="82">
        <v>3223.4</v>
      </c>
      <c r="L51" s="82">
        <v>7</v>
      </c>
    </row>
    <row r="52" spans="1:12" x14ac:dyDescent="0.2">
      <c r="A52" s="4">
        <v>25</v>
      </c>
      <c r="B52" s="82">
        <v>6</v>
      </c>
      <c r="C52" s="82">
        <v>0</v>
      </c>
      <c r="D52" s="82">
        <v>0</v>
      </c>
      <c r="E52" s="82">
        <v>1</v>
      </c>
      <c r="F52" s="82">
        <v>0.01</v>
      </c>
      <c r="G52" s="82">
        <v>0</v>
      </c>
      <c r="H52" s="82">
        <v>0</v>
      </c>
      <c r="I52" s="82">
        <v>16</v>
      </c>
      <c r="J52" s="82">
        <v>13.7</v>
      </c>
      <c r="K52" s="82">
        <v>3606.26</v>
      </c>
      <c r="L52" s="82">
        <v>2</v>
      </c>
    </row>
    <row r="53" spans="1:12" x14ac:dyDescent="0.2">
      <c r="A53" s="4">
        <v>25</v>
      </c>
      <c r="B53" s="82">
        <v>4</v>
      </c>
      <c r="C53" s="82">
        <v>0</v>
      </c>
      <c r="D53" s="82">
        <v>1</v>
      </c>
      <c r="E53" s="82">
        <v>1</v>
      </c>
      <c r="F53" s="82">
        <v>0.01</v>
      </c>
      <c r="G53" s="82">
        <v>0</v>
      </c>
      <c r="H53" s="82">
        <v>0</v>
      </c>
      <c r="I53" s="82">
        <v>65.599999999999994</v>
      </c>
      <c r="J53" s="82">
        <v>35.799999999999997</v>
      </c>
      <c r="K53" s="82">
        <v>6461.46</v>
      </c>
      <c r="L53" s="82">
        <v>1</v>
      </c>
    </row>
    <row r="54" spans="1:12" x14ac:dyDescent="0.2">
      <c r="A54" s="4">
        <v>25</v>
      </c>
      <c r="B54" s="82">
        <v>0</v>
      </c>
      <c r="C54" s="82">
        <v>0</v>
      </c>
      <c r="D54" s="82">
        <v>0</v>
      </c>
      <c r="E54" s="82">
        <v>1</v>
      </c>
      <c r="F54" s="82">
        <v>0.01</v>
      </c>
      <c r="G54" s="82">
        <v>0</v>
      </c>
      <c r="H54" s="82">
        <v>0</v>
      </c>
      <c r="I54" s="82">
        <v>91.12</v>
      </c>
      <c r="J54" s="82">
        <v>43.75</v>
      </c>
      <c r="K54" s="82">
        <v>7569.9</v>
      </c>
      <c r="L54" s="82">
        <v>7</v>
      </c>
    </row>
    <row r="55" spans="1:12" x14ac:dyDescent="0.2">
      <c r="A55" s="4">
        <v>25</v>
      </c>
      <c r="B55" s="82">
        <v>0</v>
      </c>
      <c r="C55" s="82">
        <v>0</v>
      </c>
      <c r="D55" s="82">
        <v>0</v>
      </c>
      <c r="E55" s="82">
        <v>1</v>
      </c>
      <c r="F55" s="82">
        <v>0.01</v>
      </c>
      <c r="G55" s="82">
        <v>0</v>
      </c>
      <c r="H55" s="82">
        <v>0</v>
      </c>
      <c r="I55" s="82">
        <v>80</v>
      </c>
      <c r="J55" s="82">
        <v>41.3</v>
      </c>
      <c r="K55" s="82">
        <v>7627.87</v>
      </c>
      <c r="L55" s="82">
        <v>5</v>
      </c>
    </row>
    <row r="56" spans="1:12" x14ac:dyDescent="0.2">
      <c r="A56" s="4">
        <v>25</v>
      </c>
      <c r="B56" s="82">
        <v>8</v>
      </c>
      <c r="C56" s="82">
        <v>0</v>
      </c>
      <c r="D56" s="82">
        <v>1</v>
      </c>
      <c r="E56" s="82">
        <v>0</v>
      </c>
      <c r="F56" s="82">
        <v>0</v>
      </c>
      <c r="G56" s="82">
        <v>0</v>
      </c>
      <c r="H56" s="82">
        <v>0</v>
      </c>
      <c r="I56" s="82">
        <v>28.83</v>
      </c>
      <c r="J56" s="82">
        <v>1.48</v>
      </c>
      <c r="K56" s="82">
        <v>0.01</v>
      </c>
      <c r="L56" s="82">
        <v>1</v>
      </c>
    </row>
    <row r="57" spans="1:12" x14ac:dyDescent="0.2">
      <c r="A57" s="4">
        <v>25</v>
      </c>
      <c r="B57" s="82">
        <v>40</v>
      </c>
      <c r="C57" s="82">
        <v>0</v>
      </c>
      <c r="D57" s="82">
        <v>1</v>
      </c>
      <c r="E57" s="82">
        <v>0</v>
      </c>
      <c r="F57" s="82">
        <v>0</v>
      </c>
      <c r="G57" s="82">
        <v>0</v>
      </c>
      <c r="H57" s="82">
        <v>0</v>
      </c>
      <c r="I57" s="82">
        <v>9.68</v>
      </c>
      <c r="J57" s="82">
        <v>8.35</v>
      </c>
      <c r="K57" s="82">
        <v>0.01</v>
      </c>
      <c r="L57" s="82">
        <v>16</v>
      </c>
    </row>
    <row r="58" spans="1:12" x14ac:dyDescent="0.2">
      <c r="A58" s="4">
        <v>25</v>
      </c>
      <c r="B58" s="82">
        <v>4</v>
      </c>
      <c r="C58" s="82">
        <v>0</v>
      </c>
      <c r="D58" s="82">
        <v>1</v>
      </c>
      <c r="E58" s="82">
        <v>0</v>
      </c>
      <c r="F58" s="82">
        <v>0</v>
      </c>
      <c r="G58" s="82">
        <v>0</v>
      </c>
      <c r="H58" s="82">
        <v>0</v>
      </c>
      <c r="I58" s="82">
        <v>32.4</v>
      </c>
      <c r="J58" s="82">
        <v>2.17</v>
      </c>
      <c r="K58" s="82">
        <v>0.01</v>
      </c>
      <c r="L58" s="82">
        <v>2</v>
      </c>
    </row>
    <row r="59" spans="1:12" x14ac:dyDescent="0.2">
      <c r="A59" s="4">
        <v>25</v>
      </c>
      <c r="B59" s="82">
        <v>5</v>
      </c>
      <c r="C59" s="82">
        <v>0</v>
      </c>
      <c r="D59" s="82">
        <v>1</v>
      </c>
      <c r="E59" s="82">
        <v>0</v>
      </c>
      <c r="F59" s="82">
        <v>0</v>
      </c>
      <c r="G59" s="82">
        <v>0</v>
      </c>
      <c r="H59" s="82">
        <v>0</v>
      </c>
      <c r="I59" s="82">
        <v>58.08</v>
      </c>
      <c r="J59" s="82">
        <v>3.11</v>
      </c>
      <c r="K59" s="82">
        <v>0.01</v>
      </c>
      <c r="L59" s="82">
        <v>4</v>
      </c>
    </row>
    <row r="60" spans="1:12" x14ac:dyDescent="0.2">
      <c r="A60" s="4">
        <v>25</v>
      </c>
      <c r="B60" s="82">
        <v>8</v>
      </c>
      <c r="C60" s="82">
        <v>0</v>
      </c>
      <c r="D60" s="82">
        <v>1</v>
      </c>
      <c r="E60" s="82">
        <v>0</v>
      </c>
      <c r="F60" s="82">
        <v>0</v>
      </c>
      <c r="G60" s="82">
        <v>0</v>
      </c>
      <c r="H60" s="82">
        <v>0</v>
      </c>
      <c r="I60" s="82">
        <v>31.713000000000001</v>
      </c>
      <c r="J60" s="82">
        <v>1.44</v>
      </c>
      <c r="K60" s="82">
        <v>0.01</v>
      </c>
      <c r="L60" s="82">
        <v>5</v>
      </c>
    </row>
    <row r="61" spans="1:12" x14ac:dyDescent="0.2">
      <c r="A61" s="4">
        <v>25</v>
      </c>
      <c r="B61" s="82">
        <v>5</v>
      </c>
      <c r="C61" s="82">
        <v>0</v>
      </c>
      <c r="D61" s="82">
        <v>1</v>
      </c>
      <c r="E61" s="82">
        <v>0</v>
      </c>
      <c r="F61" s="82">
        <v>0</v>
      </c>
      <c r="G61" s="82">
        <v>0</v>
      </c>
      <c r="H61" s="82">
        <v>0</v>
      </c>
      <c r="I61" s="82">
        <v>60.84</v>
      </c>
      <c r="J61" s="82">
        <v>38.25</v>
      </c>
      <c r="K61" s="82">
        <v>0.01</v>
      </c>
      <c r="L61" s="82">
        <v>5</v>
      </c>
    </row>
    <row r="62" spans="1:12" x14ac:dyDescent="0.2">
      <c r="A62" s="4">
        <v>25</v>
      </c>
      <c r="B62" s="82">
        <v>0</v>
      </c>
      <c r="C62" s="82">
        <v>0</v>
      </c>
      <c r="D62" s="82">
        <v>0</v>
      </c>
      <c r="E62" s="82">
        <v>1</v>
      </c>
      <c r="F62" s="82">
        <v>0.01</v>
      </c>
      <c r="G62" s="82">
        <v>0</v>
      </c>
      <c r="H62" s="82">
        <v>0</v>
      </c>
      <c r="I62" s="82">
        <v>0.96799999999999997</v>
      </c>
      <c r="J62" s="82">
        <v>4</v>
      </c>
      <c r="K62" s="82">
        <v>260.02</v>
      </c>
      <c r="L62" s="82">
        <v>155</v>
      </c>
    </row>
    <row r="63" spans="1:12" x14ac:dyDescent="0.2">
      <c r="A63" s="4">
        <v>25</v>
      </c>
      <c r="B63" s="82">
        <v>0</v>
      </c>
      <c r="C63" s="82">
        <v>0</v>
      </c>
      <c r="D63" s="82">
        <v>0</v>
      </c>
      <c r="E63" s="82">
        <v>1</v>
      </c>
      <c r="F63" s="82">
        <v>0.01</v>
      </c>
      <c r="G63" s="82">
        <v>0</v>
      </c>
      <c r="H63" s="82">
        <v>0</v>
      </c>
      <c r="I63" s="82">
        <v>1.5680000000000001</v>
      </c>
      <c r="J63" s="82">
        <v>5.5</v>
      </c>
      <c r="K63" s="82">
        <v>414.57</v>
      </c>
      <c r="L63" s="82">
        <v>109</v>
      </c>
    </row>
    <row r="64" spans="1:12" x14ac:dyDescent="0.2">
      <c r="A64" s="4">
        <v>25</v>
      </c>
      <c r="B64" s="82">
        <v>0</v>
      </c>
      <c r="C64" s="82">
        <v>0</v>
      </c>
      <c r="D64" s="82">
        <v>1</v>
      </c>
      <c r="E64" s="82">
        <v>1</v>
      </c>
      <c r="F64" s="82">
        <v>0.01</v>
      </c>
      <c r="G64" s="82">
        <v>0</v>
      </c>
      <c r="H64" s="82">
        <v>0</v>
      </c>
      <c r="I64" s="82">
        <v>2.3119999999999998</v>
      </c>
      <c r="J64" s="82">
        <v>11</v>
      </c>
      <c r="K64" s="82">
        <v>551.54</v>
      </c>
      <c r="L64" s="82">
        <v>22</v>
      </c>
    </row>
    <row r="65" spans="1:12" x14ac:dyDescent="0.2">
      <c r="A65" s="4">
        <v>25</v>
      </c>
      <c r="B65" s="82">
        <v>0</v>
      </c>
      <c r="C65" s="82">
        <v>0</v>
      </c>
      <c r="D65" s="82">
        <v>0</v>
      </c>
      <c r="E65" s="82">
        <v>1</v>
      </c>
      <c r="F65" s="82">
        <v>0.01</v>
      </c>
      <c r="G65" s="82">
        <v>0</v>
      </c>
      <c r="H65" s="82">
        <v>0</v>
      </c>
      <c r="I65" s="82">
        <v>3.2</v>
      </c>
      <c r="J65" s="82">
        <v>16.32</v>
      </c>
      <c r="K65" s="82">
        <v>1140.43</v>
      </c>
      <c r="L65" s="82">
        <v>7</v>
      </c>
    </row>
    <row r="66" spans="1:12" x14ac:dyDescent="0.2">
      <c r="A66" s="4">
        <v>25</v>
      </c>
      <c r="B66" s="82">
        <v>0</v>
      </c>
      <c r="C66" s="82">
        <v>0</v>
      </c>
      <c r="D66" s="82">
        <v>1</v>
      </c>
      <c r="E66" s="82">
        <v>1</v>
      </c>
      <c r="F66" s="82">
        <v>0.01</v>
      </c>
      <c r="G66" s="82">
        <v>0</v>
      </c>
      <c r="H66" s="82">
        <v>0</v>
      </c>
      <c r="I66" s="82">
        <v>8.4640000000000004</v>
      </c>
      <c r="J66" s="82">
        <v>21</v>
      </c>
      <c r="K66" s="82">
        <v>1464.17</v>
      </c>
      <c r="L66" s="82">
        <v>10</v>
      </c>
    </row>
    <row r="67" spans="1:12" x14ac:dyDescent="0.2">
      <c r="A67" s="4">
        <v>25</v>
      </c>
      <c r="B67" s="82">
        <v>0</v>
      </c>
      <c r="C67" s="82">
        <v>0</v>
      </c>
      <c r="D67" s="82">
        <v>1</v>
      </c>
      <c r="E67" s="82">
        <v>1</v>
      </c>
      <c r="F67" s="82">
        <v>0.01</v>
      </c>
      <c r="G67" s="82">
        <v>0</v>
      </c>
      <c r="H67" s="82">
        <v>0</v>
      </c>
      <c r="I67" s="82">
        <v>18.515000000000001</v>
      </c>
      <c r="J67" s="82">
        <v>9.6999999999999993</v>
      </c>
      <c r="K67" s="82">
        <v>857.7</v>
      </c>
      <c r="L67" s="82">
        <v>7</v>
      </c>
    </row>
    <row r="68" spans="1:12" x14ac:dyDescent="0.2">
      <c r="A68" s="4">
        <v>25</v>
      </c>
      <c r="B68" s="82">
        <v>0</v>
      </c>
      <c r="C68" s="82">
        <v>0</v>
      </c>
      <c r="D68" s="82">
        <v>0</v>
      </c>
      <c r="E68" s="82">
        <v>1</v>
      </c>
      <c r="F68" s="82">
        <v>0.01</v>
      </c>
      <c r="G68" s="82">
        <v>0</v>
      </c>
      <c r="H68" s="82">
        <v>0</v>
      </c>
      <c r="I68" s="82">
        <v>36</v>
      </c>
      <c r="J68" s="82">
        <v>15.6</v>
      </c>
      <c r="K68" s="82">
        <v>1174.8499999999999</v>
      </c>
      <c r="L68" s="82">
        <v>15</v>
      </c>
    </row>
    <row r="69" spans="1:12" x14ac:dyDescent="0.2">
      <c r="A69" s="4">
        <v>25</v>
      </c>
      <c r="B69" s="82">
        <v>3</v>
      </c>
      <c r="C69" s="82">
        <v>0</v>
      </c>
      <c r="D69" s="82">
        <v>1</v>
      </c>
      <c r="E69" s="82">
        <v>1</v>
      </c>
      <c r="F69" s="82">
        <v>0.01</v>
      </c>
      <c r="G69" s="82">
        <v>0</v>
      </c>
      <c r="H69" s="82">
        <v>0</v>
      </c>
      <c r="I69" s="82">
        <v>58.6</v>
      </c>
      <c r="J69" s="82">
        <v>36.5</v>
      </c>
      <c r="K69" s="82">
        <v>3535.4</v>
      </c>
      <c r="L69" s="82">
        <v>6</v>
      </c>
    </row>
    <row r="70" spans="1:12" x14ac:dyDescent="0.2">
      <c r="A70" s="4">
        <v>25</v>
      </c>
      <c r="B70" s="82">
        <v>0</v>
      </c>
      <c r="C70" s="82">
        <v>0</v>
      </c>
      <c r="D70" s="82">
        <v>0</v>
      </c>
      <c r="E70" s="82">
        <v>1</v>
      </c>
      <c r="F70" s="82">
        <v>0.01</v>
      </c>
      <c r="G70" s="82">
        <v>0</v>
      </c>
      <c r="H70" s="82">
        <v>0</v>
      </c>
      <c r="I70" s="82">
        <v>12.696</v>
      </c>
      <c r="J70" s="82">
        <v>10.5</v>
      </c>
      <c r="K70" s="82">
        <v>711.94</v>
      </c>
      <c r="L70" s="82">
        <v>16</v>
      </c>
    </row>
    <row r="71" spans="1:12" x14ac:dyDescent="0.2">
      <c r="A71" s="4">
        <v>25</v>
      </c>
      <c r="B71" s="82">
        <v>24</v>
      </c>
      <c r="C71" s="82">
        <v>0</v>
      </c>
      <c r="D71" s="82">
        <v>0</v>
      </c>
      <c r="E71" s="82">
        <v>1</v>
      </c>
      <c r="F71" s="82">
        <v>0.01</v>
      </c>
      <c r="G71" s="82">
        <v>0</v>
      </c>
      <c r="H71" s="82">
        <v>0</v>
      </c>
      <c r="I71" s="82">
        <v>20.184000000000001</v>
      </c>
      <c r="J71" s="82">
        <v>14.5</v>
      </c>
      <c r="K71" s="82">
        <v>1037.8800000000001</v>
      </c>
      <c r="L71" s="82">
        <v>74</v>
      </c>
    </row>
    <row r="72" spans="1:12" x14ac:dyDescent="0.2">
      <c r="A72" s="4">
        <v>25</v>
      </c>
      <c r="B72" s="82">
        <v>0</v>
      </c>
      <c r="C72" s="82">
        <v>0</v>
      </c>
      <c r="D72" s="82">
        <v>0</v>
      </c>
      <c r="E72" s="82">
        <v>1</v>
      </c>
      <c r="F72" s="82">
        <v>0.01</v>
      </c>
      <c r="G72" s="82">
        <v>0</v>
      </c>
      <c r="H72" s="82">
        <v>0</v>
      </c>
      <c r="I72" s="82">
        <v>29.4</v>
      </c>
      <c r="J72" s="82">
        <v>23</v>
      </c>
      <c r="K72" s="82">
        <v>1537.42</v>
      </c>
      <c r="L72" s="82">
        <v>41</v>
      </c>
    </row>
    <row r="73" spans="1:12" x14ac:dyDescent="0.2">
      <c r="A73" s="4">
        <v>25</v>
      </c>
      <c r="B73" s="82">
        <v>6</v>
      </c>
      <c r="C73" s="82">
        <v>0</v>
      </c>
      <c r="D73" s="82">
        <v>1</v>
      </c>
      <c r="E73" s="82">
        <v>1</v>
      </c>
      <c r="F73" s="82">
        <v>0.01</v>
      </c>
      <c r="G73" s="82">
        <v>0</v>
      </c>
      <c r="H73" s="82">
        <v>0</v>
      </c>
      <c r="I73" s="82">
        <v>39.200000000000003</v>
      </c>
      <c r="J73" s="82">
        <v>31</v>
      </c>
      <c r="K73" s="82">
        <v>1990.07</v>
      </c>
      <c r="L73" s="82">
        <v>16</v>
      </c>
    </row>
    <row r="74" spans="1:12" x14ac:dyDescent="0.2">
      <c r="A74" s="4">
        <v>25</v>
      </c>
      <c r="B74" s="82">
        <v>0</v>
      </c>
      <c r="C74" s="82">
        <v>0</v>
      </c>
      <c r="D74" s="82">
        <v>0</v>
      </c>
      <c r="E74" s="82">
        <v>1</v>
      </c>
      <c r="F74" s="82">
        <v>0.01</v>
      </c>
      <c r="G74" s="82">
        <v>0</v>
      </c>
      <c r="H74" s="82">
        <v>0</v>
      </c>
      <c r="I74" s="82">
        <v>54.862000000000002</v>
      </c>
      <c r="J74" s="82">
        <v>37.5</v>
      </c>
      <c r="K74" s="82">
        <v>2813.35</v>
      </c>
      <c r="L74" s="82">
        <v>14</v>
      </c>
    </row>
    <row r="75" spans="1:12" x14ac:dyDescent="0.2">
      <c r="A75" s="4">
        <v>25</v>
      </c>
      <c r="B75" s="82">
        <v>0</v>
      </c>
      <c r="C75" s="82">
        <v>0</v>
      </c>
      <c r="D75" s="82">
        <v>1</v>
      </c>
      <c r="E75" s="82">
        <v>1</v>
      </c>
      <c r="F75" s="82">
        <v>0.01</v>
      </c>
      <c r="G75" s="82">
        <v>0</v>
      </c>
      <c r="H75" s="82">
        <v>0</v>
      </c>
      <c r="I75" s="82">
        <v>48.734999999999999</v>
      </c>
      <c r="J75" s="82">
        <v>36</v>
      </c>
      <c r="K75" s="82">
        <v>2591.42</v>
      </c>
      <c r="L75" s="82">
        <v>5</v>
      </c>
    </row>
    <row r="76" spans="1:12" x14ac:dyDescent="0.2">
      <c r="A76" s="4">
        <v>25</v>
      </c>
      <c r="B76" s="82">
        <v>0</v>
      </c>
      <c r="C76" s="82">
        <v>0</v>
      </c>
      <c r="D76" s="82">
        <v>0</v>
      </c>
      <c r="E76" s="82">
        <v>1</v>
      </c>
      <c r="F76" s="82">
        <v>0.01</v>
      </c>
      <c r="G76" s="82">
        <v>0</v>
      </c>
      <c r="H76" s="82">
        <v>0</v>
      </c>
      <c r="I76" s="82">
        <v>23.541</v>
      </c>
      <c r="J76" s="82">
        <v>22</v>
      </c>
      <c r="K76" s="82">
        <v>1782.91</v>
      </c>
      <c r="L76" s="82">
        <v>33</v>
      </c>
    </row>
    <row r="77" spans="1:12" x14ac:dyDescent="0.2">
      <c r="A77" s="4">
        <v>25</v>
      </c>
      <c r="B77" s="82">
        <v>0</v>
      </c>
      <c r="C77" s="82">
        <v>0</v>
      </c>
      <c r="D77" s="82">
        <v>1</v>
      </c>
      <c r="E77" s="82">
        <v>1</v>
      </c>
      <c r="F77" s="82">
        <v>0.01</v>
      </c>
      <c r="G77" s="82">
        <v>0</v>
      </c>
      <c r="H77" s="82">
        <v>0</v>
      </c>
      <c r="I77" s="82">
        <v>17.25</v>
      </c>
      <c r="J77" s="82">
        <v>14.8</v>
      </c>
      <c r="K77" s="82">
        <v>1298.6400000000001</v>
      </c>
      <c r="L77" s="82">
        <v>12</v>
      </c>
    </row>
    <row r="78" spans="1:12" x14ac:dyDescent="0.2">
      <c r="A78" s="4">
        <v>25</v>
      </c>
      <c r="B78" s="82">
        <v>0</v>
      </c>
      <c r="C78" s="82">
        <v>0</v>
      </c>
      <c r="D78" s="82">
        <v>1</v>
      </c>
      <c r="E78" s="82">
        <v>1</v>
      </c>
      <c r="F78" s="82">
        <v>0.01</v>
      </c>
      <c r="G78" s="82">
        <v>0</v>
      </c>
      <c r="H78" s="82">
        <v>0</v>
      </c>
      <c r="I78" s="82">
        <v>22.599</v>
      </c>
      <c r="J78" s="82">
        <v>21</v>
      </c>
      <c r="K78" s="82">
        <v>1786.45</v>
      </c>
      <c r="L78" s="82">
        <v>11</v>
      </c>
    </row>
    <row r="79" spans="1:12" x14ac:dyDescent="0.2">
      <c r="A79" s="4">
        <v>25</v>
      </c>
      <c r="B79" s="82">
        <v>0</v>
      </c>
      <c r="C79" s="82">
        <v>0</v>
      </c>
      <c r="D79" s="82">
        <v>1</v>
      </c>
      <c r="E79" s="82">
        <v>1</v>
      </c>
      <c r="F79" s="82">
        <v>0.01</v>
      </c>
      <c r="G79" s="82">
        <v>0</v>
      </c>
      <c r="H79" s="82">
        <v>0</v>
      </c>
      <c r="I79" s="82">
        <v>5.0819999999999999</v>
      </c>
      <c r="J79" s="82">
        <v>10.3</v>
      </c>
      <c r="K79" s="82">
        <v>917.03</v>
      </c>
      <c r="L79" s="82">
        <v>6</v>
      </c>
    </row>
    <row r="80" spans="1:12" x14ac:dyDescent="0.2">
      <c r="A80" s="4">
        <v>25</v>
      </c>
      <c r="B80" s="82">
        <v>0</v>
      </c>
      <c r="C80" s="82">
        <v>0</v>
      </c>
      <c r="D80" s="82">
        <v>1</v>
      </c>
      <c r="E80" s="82">
        <v>1</v>
      </c>
      <c r="F80" s="82">
        <v>0.01</v>
      </c>
      <c r="G80" s="82">
        <v>0</v>
      </c>
      <c r="H80" s="82">
        <v>0</v>
      </c>
      <c r="I80" s="82">
        <v>10.97</v>
      </c>
      <c r="J80" s="82">
        <v>13.56</v>
      </c>
      <c r="K80" s="82">
        <v>1045.21</v>
      </c>
      <c r="L80" s="82">
        <v>41</v>
      </c>
    </row>
    <row r="81" spans="1:12" x14ac:dyDescent="0.2">
      <c r="A81" s="4">
        <v>25</v>
      </c>
      <c r="B81" s="82">
        <v>5</v>
      </c>
      <c r="C81" s="82">
        <v>0</v>
      </c>
      <c r="D81" s="82">
        <v>1</v>
      </c>
      <c r="E81" s="82">
        <v>1</v>
      </c>
      <c r="F81" s="82">
        <v>0.01</v>
      </c>
      <c r="G81" s="82">
        <v>0</v>
      </c>
      <c r="H81" s="82">
        <v>0</v>
      </c>
      <c r="I81" s="82">
        <v>12.25</v>
      </c>
      <c r="J81" s="82">
        <v>16.12</v>
      </c>
      <c r="K81" s="82">
        <v>1610.66</v>
      </c>
      <c r="L81" s="82">
        <v>9</v>
      </c>
    </row>
    <row r="82" spans="1:12" x14ac:dyDescent="0.2">
      <c r="A82" s="4">
        <v>25</v>
      </c>
      <c r="B82" s="82">
        <v>0</v>
      </c>
      <c r="C82" s="82">
        <v>0</v>
      </c>
      <c r="D82" s="82">
        <v>1</v>
      </c>
      <c r="E82" s="82">
        <v>1</v>
      </c>
      <c r="F82" s="82">
        <v>0.01</v>
      </c>
      <c r="G82" s="82">
        <v>0</v>
      </c>
      <c r="H82" s="82">
        <v>0</v>
      </c>
      <c r="I82" s="82">
        <v>18.725999999999999</v>
      </c>
      <c r="J82" s="82">
        <v>18.32</v>
      </c>
      <c r="K82" s="82">
        <v>1625.31</v>
      </c>
      <c r="L82" s="82">
        <v>42</v>
      </c>
    </row>
    <row r="83" spans="1:12" x14ac:dyDescent="0.2">
      <c r="A83" s="4">
        <v>25</v>
      </c>
      <c r="B83" s="82">
        <v>20</v>
      </c>
      <c r="C83" s="82">
        <v>0</v>
      </c>
      <c r="D83" s="82">
        <v>1</v>
      </c>
      <c r="E83" s="82">
        <v>1</v>
      </c>
      <c r="F83" s="82">
        <v>0.01</v>
      </c>
      <c r="G83" s="82">
        <v>0</v>
      </c>
      <c r="H83" s="82">
        <v>0</v>
      </c>
      <c r="I83" s="82">
        <v>4</v>
      </c>
      <c r="J83" s="82">
        <v>21</v>
      </c>
      <c r="K83" s="82">
        <v>2688.1</v>
      </c>
      <c r="L83" s="82">
        <v>5</v>
      </c>
    </row>
    <row r="84" spans="1:12" x14ac:dyDescent="0.2">
      <c r="A84" s="4">
        <v>25</v>
      </c>
      <c r="B84" s="82">
        <v>0</v>
      </c>
      <c r="C84" s="82">
        <v>0</v>
      </c>
      <c r="D84" s="82">
        <v>1</v>
      </c>
      <c r="E84" s="82">
        <v>1</v>
      </c>
      <c r="F84" s="82">
        <v>0.01</v>
      </c>
      <c r="G84" s="82">
        <v>0</v>
      </c>
      <c r="H84" s="82">
        <v>0</v>
      </c>
      <c r="I84" s="82">
        <v>27.216000000000001</v>
      </c>
      <c r="J84" s="82">
        <v>30</v>
      </c>
      <c r="K84" s="82">
        <v>2317.48</v>
      </c>
      <c r="L84" s="82">
        <v>24</v>
      </c>
    </row>
    <row r="85" spans="1:12" x14ac:dyDescent="0.2">
      <c r="A85" s="4">
        <v>25</v>
      </c>
      <c r="B85" s="82">
        <v>0</v>
      </c>
      <c r="C85" s="82">
        <v>0</v>
      </c>
      <c r="D85" s="82">
        <v>0</v>
      </c>
      <c r="E85" s="82">
        <v>1</v>
      </c>
      <c r="F85" s="82">
        <v>0.01</v>
      </c>
      <c r="G85" s="82">
        <v>0</v>
      </c>
      <c r="H85" s="82">
        <v>0</v>
      </c>
      <c r="I85" s="82">
        <v>60.984000000000002</v>
      </c>
      <c r="J85" s="82">
        <v>42.5</v>
      </c>
      <c r="K85" s="82">
        <v>3098.27</v>
      </c>
      <c r="L85" s="82">
        <v>4</v>
      </c>
    </row>
    <row r="86" spans="1:12" x14ac:dyDescent="0.2">
      <c r="A86" s="4">
        <v>25</v>
      </c>
      <c r="B86" s="82">
        <v>0</v>
      </c>
      <c r="C86" s="82">
        <v>0</v>
      </c>
      <c r="D86" s="82">
        <v>1</v>
      </c>
      <c r="E86" s="82">
        <v>1</v>
      </c>
      <c r="F86" s="82">
        <v>0.01</v>
      </c>
      <c r="G86" s="82">
        <v>0</v>
      </c>
      <c r="H86" s="82">
        <v>0</v>
      </c>
      <c r="I86" s="82">
        <v>56.143999999999998</v>
      </c>
      <c r="J86" s="82">
        <v>50</v>
      </c>
      <c r="K86" s="82">
        <v>3643.22</v>
      </c>
      <c r="L86" s="82">
        <v>20</v>
      </c>
    </row>
    <row r="87" spans="1:12" x14ac:dyDescent="0.2">
      <c r="A87" s="4">
        <v>25</v>
      </c>
      <c r="B87" s="82">
        <v>0</v>
      </c>
      <c r="C87" s="82">
        <v>0</v>
      </c>
      <c r="D87" s="82">
        <v>0</v>
      </c>
      <c r="E87" s="82">
        <v>1</v>
      </c>
      <c r="F87" s="82">
        <v>0.01</v>
      </c>
      <c r="G87" s="82">
        <v>0</v>
      </c>
      <c r="H87" s="82">
        <v>0</v>
      </c>
      <c r="I87" s="82">
        <v>29.808</v>
      </c>
      <c r="J87" s="82">
        <v>26</v>
      </c>
      <c r="K87" s="82">
        <v>1899.25</v>
      </c>
      <c r="L87" s="82">
        <v>13</v>
      </c>
    </row>
    <row r="88" spans="1:12" x14ac:dyDescent="0.2">
      <c r="A88" s="4">
        <v>25</v>
      </c>
      <c r="B88" s="82">
        <v>0</v>
      </c>
      <c r="C88" s="82">
        <v>0</v>
      </c>
      <c r="D88" s="82">
        <v>0</v>
      </c>
      <c r="E88" s="82">
        <v>1</v>
      </c>
      <c r="F88" s="82">
        <v>0.01</v>
      </c>
      <c r="G88" s="82">
        <v>0</v>
      </c>
      <c r="H88" s="82">
        <v>0</v>
      </c>
      <c r="I88" s="82">
        <v>4.4000000000000004</v>
      </c>
      <c r="J88" s="82">
        <v>41.5</v>
      </c>
      <c r="K88" s="82">
        <v>2877.8</v>
      </c>
      <c r="L88" s="82">
        <v>4</v>
      </c>
    </row>
    <row r="89" spans="1:12" x14ac:dyDescent="0.2">
      <c r="A89" s="4">
        <v>25</v>
      </c>
      <c r="B89" s="82">
        <v>0</v>
      </c>
      <c r="C89" s="82">
        <v>0</v>
      </c>
      <c r="D89" s="82">
        <v>0</v>
      </c>
      <c r="E89" s="82">
        <v>1</v>
      </c>
      <c r="F89" s="82">
        <v>0.01</v>
      </c>
      <c r="G89" s="82">
        <v>0</v>
      </c>
      <c r="H89" s="82">
        <v>0</v>
      </c>
      <c r="I89" s="82">
        <v>21.087</v>
      </c>
      <c r="J89" s="82">
        <v>17</v>
      </c>
      <c r="K89" s="82">
        <v>1103.81</v>
      </c>
      <c r="L89" s="82">
        <v>33</v>
      </c>
    </row>
    <row r="90" spans="1:12" x14ac:dyDescent="0.2">
      <c r="A90" s="4">
        <v>25</v>
      </c>
      <c r="B90" s="82">
        <v>9</v>
      </c>
      <c r="C90" s="82">
        <v>0</v>
      </c>
      <c r="D90" s="82">
        <v>0</v>
      </c>
      <c r="E90" s="82">
        <v>1</v>
      </c>
      <c r="F90" s="82">
        <v>0.01</v>
      </c>
      <c r="G90" s="82">
        <v>0</v>
      </c>
      <c r="H90" s="82">
        <v>0</v>
      </c>
      <c r="I90" s="82">
        <v>72</v>
      </c>
      <c r="J90" s="82">
        <v>29.5</v>
      </c>
      <c r="K90" s="82">
        <v>1724.19</v>
      </c>
      <c r="L90" s="82">
        <v>16</v>
      </c>
    </row>
    <row r="91" spans="1:12" x14ac:dyDescent="0.2">
      <c r="A91" s="4">
        <v>25</v>
      </c>
      <c r="B91" s="82">
        <v>0</v>
      </c>
      <c r="C91" s="82">
        <v>0</v>
      </c>
      <c r="D91" s="82">
        <v>0</v>
      </c>
      <c r="E91" s="82">
        <v>1</v>
      </c>
      <c r="F91" s="82">
        <v>0.01</v>
      </c>
      <c r="G91" s="82">
        <v>0</v>
      </c>
      <c r="H91" s="82">
        <v>0</v>
      </c>
      <c r="I91" s="82">
        <v>44.77</v>
      </c>
      <c r="J91" s="82">
        <v>29.5</v>
      </c>
      <c r="K91" s="82">
        <v>1881.67</v>
      </c>
      <c r="L91" s="82">
        <v>24</v>
      </c>
    </row>
    <row r="92" spans="1:12" x14ac:dyDescent="0.2">
      <c r="A92" s="4">
        <v>25</v>
      </c>
      <c r="B92" s="82">
        <v>0</v>
      </c>
      <c r="C92" s="82">
        <v>0</v>
      </c>
      <c r="D92" s="82">
        <v>0</v>
      </c>
      <c r="E92" s="82">
        <v>1</v>
      </c>
      <c r="F92" s="82">
        <v>0.01</v>
      </c>
      <c r="G92" s="82">
        <v>0</v>
      </c>
      <c r="H92" s="82">
        <v>0</v>
      </c>
      <c r="I92" s="82">
        <v>69.36</v>
      </c>
      <c r="J92" s="82">
        <v>40</v>
      </c>
      <c r="K92" s="82">
        <v>2913.69</v>
      </c>
      <c r="L92" s="82">
        <v>28</v>
      </c>
    </row>
    <row r="93" spans="1:12" x14ac:dyDescent="0.2">
      <c r="A93" s="4">
        <v>25</v>
      </c>
      <c r="B93" s="82">
        <v>0</v>
      </c>
      <c r="C93" s="82">
        <v>0</v>
      </c>
      <c r="D93" s="82">
        <v>0</v>
      </c>
      <c r="E93" s="82">
        <v>1</v>
      </c>
      <c r="F93" s="82">
        <v>0.01</v>
      </c>
      <c r="G93" s="82">
        <v>0</v>
      </c>
      <c r="H93" s="82">
        <v>0</v>
      </c>
      <c r="I93" s="82">
        <v>80</v>
      </c>
      <c r="J93" s="82">
        <v>46.5</v>
      </c>
      <c r="K93" s="82">
        <v>3271.13</v>
      </c>
      <c r="L93" s="82">
        <v>9</v>
      </c>
    </row>
    <row r="94" spans="1:12" x14ac:dyDescent="0.2">
      <c r="A94" s="4">
        <v>25</v>
      </c>
      <c r="B94" s="82">
        <v>0</v>
      </c>
      <c r="C94" s="82">
        <v>0</v>
      </c>
      <c r="D94" s="82">
        <v>0</v>
      </c>
      <c r="E94" s="82">
        <v>1</v>
      </c>
      <c r="F94" s="82">
        <v>0.01</v>
      </c>
      <c r="G94" s="82">
        <v>0</v>
      </c>
      <c r="H94" s="82">
        <v>0</v>
      </c>
      <c r="I94" s="82">
        <v>28.8</v>
      </c>
      <c r="J94" s="82">
        <v>20.5</v>
      </c>
      <c r="K94" s="82">
        <v>1733.71</v>
      </c>
      <c r="L94" s="82">
        <v>23</v>
      </c>
    </row>
    <row r="95" spans="1:12" x14ac:dyDescent="0.2">
      <c r="A95" s="4">
        <v>25</v>
      </c>
      <c r="B95" s="82">
        <v>0</v>
      </c>
      <c r="C95" s="82">
        <v>0</v>
      </c>
      <c r="D95" s="82">
        <v>0</v>
      </c>
      <c r="E95" s="82">
        <v>1</v>
      </c>
      <c r="F95" s="82">
        <v>0.01</v>
      </c>
      <c r="G95" s="82">
        <v>0</v>
      </c>
      <c r="H95" s="82">
        <v>0</v>
      </c>
      <c r="I95" s="82">
        <v>50.49</v>
      </c>
      <c r="J95" s="82">
        <v>29</v>
      </c>
      <c r="K95" s="82">
        <v>2341.65</v>
      </c>
      <c r="L95" s="82">
        <v>15</v>
      </c>
    </row>
    <row r="96" spans="1:12" x14ac:dyDescent="0.2">
      <c r="A96" s="4">
        <v>25</v>
      </c>
      <c r="B96" s="82">
        <v>0</v>
      </c>
      <c r="C96" s="82">
        <v>0</v>
      </c>
      <c r="D96" s="82">
        <v>0</v>
      </c>
      <c r="E96" s="82">
        <v>1</v>
      </c>
      <c r="F96" s="82">
        <v>0.01</v>
      </c>
      <c r="G96" s="82">
        <v>0</v>
      </c>
      <c r="H96" s="82">
        <v>0</v>
      </c>
      <c r="I96" s="82">
        <v>51.234999999999999</v>
      </c>
      <c r="J96" s="82">
        <v>36.5</v>
      </c>
      <c r="K96" s="82">
        <v>2526.23</v>
      </c>
      <c r="L96" s="82">
        <v>30</v>
      </c>
    </row>
    <row r="97" spans="1:12" x14ac:dyDescent="0.2">
      <c r="A97" s="4">
        <v>25</v>
      </c>
      <c r="B97" s="82">
        <v>0</v>
      </c>
      <c r="C97" s="82">
        <v>0</v>
      </c>
      <c r="D97" s="82">
        <v>1</v>
      </c>
      <c r="E97" s="82">
        <v>1</v>
      </c>
      <c r="F97" s="82">
        <v>0.01</v>
      </c>
      <c r="G97" s="82">
        <v>0</v>
      </c>
      <c r="H97" s="82">
        <v>0</v>
      </c>
      <c r="I97" s="82">
        <v>99</v>
      </c>
      <c r="J97" s="82">
        <v>57</v>
      </c>
      <c r="K97" s="82">
        <v>4150.8100000000004</v>
      </c>
      <c r="L97" s="82">
        <v>6</v>
      </c>
    </row>
    <row r="98" spans="1:12" x14ac:dyDescent="0.2">
      <c r="A98" s="4">
        <v>25</v>
      </c>
      <c r="B98" s="82">
        <v>0</v>
      </c>
      <c r="C98" s="82">
        <v>0</v>
      </c>
      <c r="D98" s="82">
        <v>0</v>
      </c>
      <c r="E98" s="82">
        <v>1</v>
      </c>
      <c r="F98" s="82">
        <v>0.01</v>
      </c>
      <c r="G98" s="82">
        <v>0</v>
      </c>
      <c r="H98" s="82">
        <v>0</v>
      </c>
      <c r="I98" s="82">
        <v>8.4</v>
      </c>
      <c r="J98" s="82">
        <v>9</v>
      </c>
      <c r="K98" s="82">
        <v>777.13</v>
      </c>
      <c r="L98" s="82">
        <v>5</v>
      </c>
    </row>
    <row r="99" spans="1:12" x14ac:dyDescent="0.2">
      <c r="A99" s="4">
        <v>25</v>
      </c>
      <c r="B99" s="82">
        <v>0</v>
      </c>
      <c r="C99" s="82">
        <v>0</v>
      </c>
      <c r="D99" s="82">
        <v>0</v>
      </c>
      <c r="E99" s="82">
        <v>1</v>
      </c>
      <c r="F99" s="82">
        <v>0.01</v>
      </c>
      <c r="G99" s="82">
        <v>0</v>
      </c>
      <c r="H99" s="82">
        <v>0</v>
      </c>
      <c r="I99" s="82">
        <v>18.082000000000001</v>
      </c>
      <c r="J99" s="82">
        <v>13.5</v>
      </c>
      <c r="K99" s="82">
        <v>830.6</v>
      </c>
      <c r="L99" s="82">
        <v>32</v>
      </c>
    </row>
    <row r="100" spans="1:12" x14ac:dyDescent="0.2">
      <c r="A100" s="4">
        <v>25</v>
      </c>
      <c r="B100" s="82">
        <v>0</v>
      </c>
      <c r="C100" s="82">
        <v>0</v>
      </c>
      <c r="D100" s="82">
        <v>0</v>
      </c>
      <c r="E100" s="82">
        <v>1</v>
      </c>
      <c r="F100" s="82">
        <v>0.01</v>
      </c>
      <c r="G100" s="82">
        <v>0</v>
      </c>
      <c r="H100" s="82">
        <v>0</v>
      </c>
      <c r="I100" s="82">
        <v>35.835000000000001</v>
      </c>
      <c r="J100" s="82">
        <v>28.5</v>
      </c>
      <c r="K100" s="82">
        <v>1278.1300000000001</v>
      </c>
      <c r="L100" s="82">
        <v>1</v>
      </c>
    </row>
    <row r="101" spans="1:12" x14ac:dyDescent="0.2">
      <c r="A101" s="4">
        <v>25</v>
      </c>
      <c r="B101" s="82">
        <v>0</v>
      </c>
      <c r="C101" s="82">
        <v>0</v>
      </c>
      <c r="D101" s="82">
        <v>0</v>
      </c>
      <c r="E101" s="82">
        <v>1</v>
      </c>
      <c r="F101" s="82">
        <v>0.01</v>
      </c>
      <c r="G101" s="82">
        <v>0</v>
      </c>
      <c r="H101" s="82">
        <v>0</v>
      </c>
      <c r="I101" s="82">
        <v>27.224</v>
      </c>
      <c r="J101" s="82">
        <v>23</v>
      </c>
      <c r="K101" s="82">
        <v>1278.1300000000001</v>
      </c>
      <c r="L101" s="82">
        <v>11</v>
      </c>
    </row>
    <row r="102" spans="1:12" x14ac:dyDescent="0.2">
      <c r="A102" s="4">
        <v>25</v>
      </c>
      <c r="B102" s="82">
        <v>0</v>
      </c>
      <c r="C102" s="82">
        <v>0</v>
      </c>
      <c r="D102" s="82">
        <v>0</v>
      </c>
      <c r="E102" s="82">
        <v>1</v>
      </c>
      <c r="F102" s="82">
        <v>0.01</v>
      </c>
      <c r="G102" s="82">
        <v>0</v>
      </c>
      <c r="H102" s="82">
        <v>0</v>
      </c>
      <c r="I102" s="82">
        <v>50.847999999999999</v>
      </c>
      <c r="J102" s="82">
        <v>27</v>
      </c>
      <c r="K102" s="82">
        <v>1576.97</v>
      </c>
      <c r="L102" s="82">
        <v>3</v>
      </c>
    </row>
    <row r="103" spans="1:12" x14ac:dyDescent="0.2">
      <c r="A103" s="4">
        <v>25</v>
      </c>
      <c r="B103" s="82">
        <v>0</v>
      </c>
      <c r="C103" s="82">
        <v>0</v>
      </c>
      <c r="D103" s="82">
        <v>0</v>
      </c>
      <c r="E103" s="82">
        <v>1</v>
      </c>
      <c r="F103" s="82">
        <v>0.01</v>
      </c>
      <c r="G103" s="82">
        <v>0</v>
      </c>
      <c r="H103" s="82">
        <v>0</v>
      </c>
      <c r="I103" s="82">
        <v>50.027000000000001</v>
      </c>
      <c r="J103" s="82">
        <v>30</v>
      </c>
      <c r="K103" s="82">
        <v>2044.27</v>
      </c>
      <c r="L103" s="82">
        <v>8</v>
      </c>
    </row>
    <row r="104" spans="1:12" x14ac:dyDescent="0.2">
      <c r="A104" s="4">
        <v>25</v>
      </c>
      <c r="B104" s="82">
        <v>0</v>
      </c>
      <c r="C104" s="82">
        <v>0</v>
      </c>
      <c r="D104" s="82">
        <v>0</v>
      </c>
      <c r="E104" s="82">
        <v>1</v>
      </c>
      <c r="F104" s="82">
        <v>0.01</v>
      </c>
      <c r="G104" s="82">
        <v>0</v>
      </c>
      <c r="H104" s="82">
        <v>0</v>
      </c>
      <c r="I104" s="82">
        <v>63.143000000000001</v>
      </c>
      <c r="J104" s="82">
        <v>38</v>
      </c>
      <c r="K104" s="82">
        <v>2144.62</v>
      </c>
      <c r="L104" s="82">
        <v>2</v>
      </c>
    </row>
    <row r="105" spans="1:12" x14ac:dyDescent="0.2">
      <c r="A105" s="4">
        <v>25</v>
      </c>
      <c r="B105" s="82">
        <v>0</v>
      </c>
      <c r="C105" s="82">
        <v>0</v>
      </c>
      <c r="D105" s="82">
        <v>0</v>
      </c>
      <c r="E105" s="82">
        <v>1</v>
      </c>
      <c r="F105" s="82">
        <v>0.01</v>
      </c>
      <c r="G105" s="82">
        <v>0</v>
      </c>
      <c r="H105" s="82">
        <v>0</v>
      </c>
      <c r="I105" s="82">
        <v>63.143999999999998</v>
      </c>
      <c r="J105" s="82">
        <v>41.5</v>
      </c>
      <c r="K105" s="82">
        <v>2491.8000000000002</v>
      </c>
      <c r="L105" s="82">
        <v>4</v>
      </c>
    </row>
    <row r="106" spans="1:12" x14ac:dyDescent="0.2">
      <c r="A106" s="4">
        <v>25</v>
      </c>
      <c r="B106" s="82">
        <v>0</v>
      </c>
      <c r="C106" s="82">
        <v>0</v>
      </c>
      <c r="D106" s="82">
        <v>0</v>
      </c>
      <c r="E106" s="82">
        <v>1</v>
      </c>
      <c r="F106" s="82">
        <v>0.01</v>
      </c>
      <c r="G106" s="82">
        <v>0</v>
      </c>
      <c r="H106" s="82">
        <v>0</v>
      </c>
      <c r="I106" s="82">
        <v>16.928000000000001</v>
      </c>
      <c r="J106" s="82">
        <v>11.9</v>
      </c>
      <c r="K106" s="82">
        <v>774.2</v>
      </c>
      <c r="L106" s="82">
        <v>14</v>
      </c>
    </row>
    <row r="107" spans="1:12" x14ac:dyDescent="0.2">
      <c r="A107" s="4">
        <v>25</v>
      </c>
      <c r="B107" s="82">
        <v>0</v>
      </c>
      <c r="C107" s="82">
        <v>0</v>
      </c>
      <c r="D107" s="82">
        <v>0</v>
      </c>
      <c r="E107" s="82">
        <v>1</v>
      </c>
      <c r="F107" s="82">
        <v>0.01</v>
      </c>
      <c r="G107" s="82">
        <v>0</v>
      </c>
      <c r="H107" s="82">
        <v>0</v>
      </c>
      <c r="I107" s="82">
        <v>31.95</v>
      </c>
      <c r="J107" s="82">
        <v>18.5</v>
      </c>
      <c r="K107" s="82">
        <v>1240.04</v>
      </c>
      <c r="L107" s="82">
        <v>20</v>
      </c>
    </row>
    <row r="108" spans="1:12" x14ac:dyDescent="0.2">
      <c r="A108" s="4">
        <v>25</v>
      </c>
      <c r="B108" s="82">
        <v>0</v>
      </c>
      <c r="C108" s="82">
        <v>0</v>
      </c>
      <c r="D108" s="82">
        <v>1</v>
      </c>
      <c r="E108" s="82">
        <v>1</v>
      </c>
      <c r="F108" s="82">
        <v>0.01</v>
      </c>
      <c r="G108" s="82">
        <v>0</v>
      </c>
      <c r="H108" s="82">
        <v>0</v>
      </c>
      <c r="I108" s="82">
        <v>57.76</v>
      </c>
      <c r="J108" s="82">
        <v>28</v>
      </c>
      <c r="K108" s="82">
        <v>2044.27</v>
      </c>
      <c r="L108" s="82">
        <v>8</v>
      </c>
    </row>
    <row r="109" spans="1:12" x14ac:dyDescent="0.2">
      <c r="A109" s="4">
        <v>25</v>
      </c>
      <c r="B109" s="82">
        <v>0</v>
      </c>
      <c r="C109" s="82">
        <v>0</v>
      </c>
      <c r="D109" s="82">
        <v>1</v>
      </c>
      <c r="E109" s="82">
        <v>1</v>
      </c>
      <c r="F109" s="82">
        <v>0.01</v>
      </c>
      <c r="G109" s="82">
        <v>0</v>
      </c>
      <c r="H109" s="82">
        <v>0</v>
      </c>
      <c r="I109" s="82">
        <v>16.367999999999999</v>
      </c>
      <c r="J109" s="82">
        <v>11.5</v>
      </c>
      <c r="K109" s="82">
        <v>774.2</v>
      </c>
      <c r="L109" s="82">
        <v>12</v>
      </c>
    </row>
    <row r="110" spans="1:12" x14ac:dyDescent="0.2">
      <c r="A110" s="4">
        <v>25</v>
      </c>
      <c r="B110" s="82">
        <v>0</v>
      </c>
      <c r="C110" s="82">
        <v>0</v>
      </c>
      <c r="D110" s="82">
        <v>0</v>
      </c>
      <c r="E110" s="82">
        <v>1</v>
      </c>
      <c r="F110" s="82">
        <v>0.01</v>
      </c>
      <c r="G110" s="82">
        <v>0</v>
      </c>
      <c r="H110" s="82">
        <v>0</v>
      </c>
      <c r="I110" s="82">
        <v>35.738999999999997</v>
      </c>
      <c r="J110" s="82">
        <v>22.5</v>
      </c>
      <c r="K110" s="82">
        <v>1240.04</v>
      </c>
      <c r="L110" s="82">
        <v>44</v>
      </c>
    </row>
    <row r="111" spans="1:12" x14ac:dyDescent="0.2">
      <c r="A111" s="4">
        <v>25</v>
      </c>
      <c r="B111" s="82">
        <v>0</v>
      </c>
      <c r="C111" s="82">
        <v>0</v>
      </c>
      <c r="D111" s="82">
        <v>0</v>
      </c>
      <c r="E111" s="82">
        <v>1</v>
      </c>
      <c r="F111" s="82">
        <v>0.01</v>
      </c>
      <c r="G111" s="82">
        <v>0</v>
      </c>
      <c r="H111" s="82">
        <v>0</v>
      </c>
      <c r="I111" s="82">
        <v>55.872</v>
      </c>
      <c r="J111" s="82">
        <v>27.5</v>
      </c>
      <c r="K111" s="82">
        <v>2044.27</v>
      </c>
      <c r="L111" s="82">
        <v>5</v>
      </c>
    </row>
    <row r="112" spans="1:12" x14ac:dyDescent="0.2">
      <c r="A112" s="4">
        <v>25</v>
      </c>
      <c r="B112" s="82">
        <v>0</v>
      </c>
      <c r="C112" s="82">
        <v>0</v>
      </c>
      <c r="D112" s="82">
        <v>1</v>
      </c>
      <c r="E112" s="82">
        <v>1</v>
      </c>
      <c r="F112" s="82">
        <v>0.01</v>
      </c>
      <c r="G112" s="82">
        <v>0</v>
      </c>
      <c r="H112" s="82">
        <v>0</v>
      </c>
      <c r="I112" s="82">
        <v>20.841000000000001</v>
      </c>
      <c r="J112" s="82">
        <v>12</v>
      </c>
      <c r="K112" s="82">
        <v>774.2</v>
      </c>
      <c r="L112" s="82">
        <v>2</v>
      </c>
    </row>
    <row r="113" spans="1:12" x14ac:dyDescent="0.2">
      <c r="A113" s="4">
        <v>25</v>
      </c>
      <c r="B113" s="82">
        <v>0</v>
      </c>
      <c r="C113" s="82">
        <v>0</v>
      </c>
      <c r="D113" s="82">
        <v>0</v>
      </c>
      <c r="E113" s="82">
        <v>1</v>
      </c>
      <c r="F113" s="82">
        <v>0.01</v>
      </c>
      <c r="G113" s="82">
        <v>0</v>
      </c>
      <c r="H113" s="82">
        <v>0</v>
      </c>
      <c r="I113" s="82">
        <v>35.223999999999997</v>
      </c>
      <c r="J113" s="82">
        <v>20</v>
      </c>
      <c r="K113" s="82">
        <v>1240.04</v>
      </c>
      <c r="L113" s="82">
        <v>13</v>
      </c>
    </row>
    <row r="114" spans="1:12" x14ac:dyDescent="0.2">
      <c r="A114" s="4">
        <v>25</v>
      </c>
      <c r="B114" s="82">
        <v>0</v>
      </c>
      <c r="C114" s="82">
        <v>0</v>
      </c>
      <c r="D114" s="82">
        <v>0</v>
      </c>
      <c r="E114" s="82">
        <v>1</v>
      </c>
      <c r="F114" s="82">
        <v>0.01</v>
      </c>
      <c r="G114" s="82">
        <v>0</v>
      </c>
      <c r="H114" s="82">
        <v>0</v>
      </c>
      <c r="I114" s="82">
        <v>52.02</v>
      </c>
      <c r="J114" s="82">
        <v>28</v>
      </c>
      <c r="K114" s="82">
        <v>2044.27</v>
      </c>
      <c r="L114" s="82">
        <v>7</v>
      </c>
    </row>
    <row r="115" spans="1:12" x14ac:dyDescent="0.2">
      <c r="A115" s="4">
        <v>25</v>
      </c>
      <c r="B115" s="82">
        <v>0</v>
      </c>
      <c r="C115" s="82">
        <v>0</v>
      </c>
      <c r="D115" s="82">
        <v>1</v>
      </c>
      <c r="E115" s="82">
        <v>1</v>
      </c>
      <c r="F115" s="82">
        <v>0.01</v>
      </c>
      <c r="G115" s="82">
        <v>0</v>
      </c>
      <c r="H115" s="82">
        <v>0</v>
      </c>
      <c r="I115" s="82">
        <v>14.74</v>
      </c>
      <c r="J115" s="82">
        <v>11.5</v>
      </c>
      <c r="K115" s="82">
        <v>774.2</v>
      </c>
      <c r="L115" s="82">
        <v>9</v>
      </c>
    </row>
    <row r="116" spans="1:12" x14ac:dyDescent="0.2">
      <c r="A116" s="4">
        <v>25</v>
      </c>
      <c r="B116" s="82">
        <v>0</v>
      </c>
      <c r="C116" s="82">
        <v>0</v>
      </c>
      <c r="D116" s="82">
        <v>0</v>
      </c>
      <c r="E116" s="82">
        <v>1</v>
      </c>
      <c r="F116" s="82">
        <v>0.01</v>
      </c>
      <c r="G116" s="82">
        <v>0</v>
      </c>
      <c r="H116" s="82">
        <v>0</v>
      </c>
      <c r="I116" s="82">
        <v>27.739000000000001</v>
      </c>
      <c r="J116" s="82">
        <v>19</v>
      </c>
      <c r="K116" s="82">
        <v>1240.04</v>
      </c>
      <c r="L116" s="82">
        <v>28</v>
      </c>
    </row>
    <row r="117" spans="1:12" x14ac:dyDescent="0.2">
      <c r="A117" s="4">
        <v>25</v>
      </c>
      <c r="B117" s="82">
        <v>0</v>
      </c>
      <c r="C117" s="82">
        <v>0</v>
      </c>
      <c r="D117" s="82">
        <v>1</v>
      </c>
      <c r="E117" s="82">
        <v>1</v>
      </c>
      <c r="F117" s="82">
        <v>0.01</v>
      </c>
      <c r="G117" s="82">
        <v>0</v>
      </c>
      <c r="H117" s="82">
        <v>0</v>
      </c>
      <c r="I117" s="82">
        <v>53.561999999999998</v>
      </c>
      <c r="J117" s="82">
        <v>29.5</v>
      </c>
      <c r="K117" s="82">
        <v>2044.27</v>
      </c>
      <c r="L117" s="82">
        <v>15</v>
      </c>
    </row>
    <row r="118" spans="1:12" x14ac:dyDescent="0.2">
      <c r="A118" s="4">
        <v>25</v>
      </c>
      <c r="B118" s="82">
        <v>0</v>
      </c>
      <c r="C118" s="82">
        <v>0</v>
      </c>
      <c r="D118" s="82">
        <v>1</v>
      </c>
      <c r="E118" s="82">
        <v>1</v>
      </c>
      <c r="F118" s="82">
        <v>0.01</v>
      </c>
      <c r="G118" s="82">
        <v>0</v>
      </c>
      <c r="H118" s="82">
        <v>0</v>
      </c>
      <c r="I118" s="82">
        <v>18.143999999999998</v>
      </c>
      <c r="J118" s="82">
        <v>11.9</v>
      </c>
      <c r="K118" s="82">
        <v>830.6</v>
      </c>
      <c r="L118" s="82">
        <v>36</v>
      </c>
    </row>
    <row r="119" spans="1:12" x14ac:dyDescent="0.2">
      <c r="A119" s="4">
        <v>25</v>
      </c>
      <c r="B119" s="82">
        <v>9</v>
      </c>
      <c r="C119" s="82">
        <v>0</v>
      </c>
      <c r="D119" s="82">
        <v>0</v>
      </c>
      <c r="E119" s="82">
        <v>1</v>
      </c>
      <c r="F119" s="82">
        <v>0.01</v>
      </c>
      <c r="G119" s="82">
        <v>0</v>
      </c>
      <c r="H119" s="82">
        <v>0</v>
      </c>
      <c r="I119" s="82">
        <v>36.4</v>
      </c>
      <c r="J119" s="82">
        <v>21</v>
      </c>
      <c r="K119" s="82">
        <v>1389.46</v>
      </c>
      <c r="L119" s="82">
        <v>14</v>
      </c>
    </row>
    <row r="120" spans="1:12" x14ac:dyDescent="0.2">
      <c r="A120" s="4">
        <v>25</v>
      </c>
      <c r="B120" s="82">
        <v>0</v>
      </c>
      <c r="C120" s="82">
        <v>0</v>
      </c>
      <c r="D120" s="82">
        <v>0</v>
      </c>
      <c r="E120" s="82">
        <v>1</v>
      </c>
      <c r="F120" s="82">
        <v>0.01</v>
      </c>
      <c r="G120" s="82">
        <v>0</v>
      </c>
      <c r="H120" s="82">
        <v>0</v>
      </c>
      <c r="I120" s="82">
        <v>49.165999999999997</v>
      </c>
      <c r="J120" s="82">
        <v>31.5</v>
      </c>
      <c r="K120" s="82">
        <v>2255.2199999999998</v>
      </c>
      <c r="L120" s="82">
        <v>11</v>
      </c>
    </row>
    <row r="121" spans="1:12" x14ac:dyDescent="0.2">
      <c r="A121" s="4">
        <v>25</v>
      </c>
      <c r="B121" s="82">
        <v>0</v>
      </c>
      <c r="C121" s="82">
        <v>0</v>
      </c>
      <c r="D121" s="82">
        <v>0</v>
      </c>
      <c r="E121" s="82">
        <v>1</v>
      </c>
      <c r="F121" s="82">
        <v>0.01</v>
      </c>
      <c r="G121" s="82">
        <v>0</v>
      </c>
      <c r="H121" s="82">
        <v>0</v>
      </c>
      <c r="I121" s="82">
        <v>84.24</v>
      </c>
      <c r="J121" s="82">
        <v>53</v>
      </c>
      <c r="K121" s="82">
        <v>5280.25</v>
      </c>
      <c r="L121" s="82">
        <v>2</v>
      </c>
    </row>
    <row r="122" spans="1:12" x14ac:dyDescent="0.2">
      <c r="A122" s="4">
        <v>25</v>
      </c>
      <c r="B122" s="82">
        <v>0</v>
      </c>
      <c r="C122" s="82">
        <v>0</v>
      </c>
      <c r="D122" s="82">
        <v>0</v>
      </c>
      <c r="E122" s="82">
        <v>1</v>
      </c>
      <c r="F122" s="82">
        <v>0.01</v>
      </c>
      <c r="G122" s="82">
        <v>0</v>
      </c>
      <c r="H122" s="82">
        <v>0</v>
      </c>
      <c r="I122" s="82">
        <v>7.3440000000000003</v>
      </c>
      <c r="J122" s="82">
        <v>9.5</v>
      </c>
      <c r="K122" s="82">
        <v>595.48</v>
      </c>
      <c r="L122" s="82">
        <v>22</v>
      </c>
    </row>
    <row r="123" spans="1:12" x14ac:dyDescent="0.2">
      <c r="A123" s="4">
        <v>25</v>
      </c>
      <c r="B123" s="82">
        <v>0</v>
      </c>
      <c r="C123" s="82">
        <v>0</v>
      </c>
      <c r="D123" s="82">
        <v>0</v>
      </c>
      <c r="E123" s="82">
        <v>1</v>
      </c>
      <c r="F123" s="82">
        <v>0.01</v>
      </c>
      <c r="G123" s="82">
        <v>0</v>
      </c>
      <c r="H123" s="82">
        <v>0</v>
      </c>
      <c r="I123" s="82">
        <v>15.33</v>
      </c>
      <c r="J123" s="82">
        <v>13</v>
      </c>
      <c r="K123" s="82">
        <v>884.07</v>
      </c>
      <c r="L123" s="82">
        <v>19</v>
      </c>
    </row>
    <row r="124" spans="1:12" x14ac:dyDescent="0.2">
      <c r="A124" s="4">
        <v>25</v>
      </c>
      <c r="B124" s="82">
        <v>0</v>
      </c>
      <c r="C124" s="82">
        <v>0</v>
      </c>
      <c r="D124" s="82">
        <v>0</v>
      </c>
      <c r="E124" s="82">
        <v>1</v>
      </c>
      <c r="F124" s="82">
        <v>0.01</v>
      </c>
      <c r="G124" s="82">
        <v>0</v>
      </c>
      <c r="H124" s="82">
        <v>0</v>
      </c>
      <c r="I124" s="82">
        <v>26.908000000000001</v>
      </c>
      <c r="J124" s="82">
        <v>23</v>
      </c>
      <c r="K124" s="82">
        <v>1409.24</v>
      </c>
      <c r="L124" s="82">
        <v>11</v>
      </c>
    </row>
    <row r="125" spans="1:12" x14ac:dyDescent="0.2">
      <c r="A125" s="4">
        <v>25</v>
      </c>
      <c r="B125" s="82">
        <v>6</v>
      </c>
      <c r="C125" s="82">
        <v>0</v>
      </c>
      <c r="D125" s="82">
        <v>0</v>
      </c>
      <c r="E125" s="82">
        <v>1</v>
      </c>
      <c r="F125" s="82">
        <v>0.01</v>
      </c>
      <c r="G125" s="82">
        <v>0</v>
      </c>
      <c r="H125" s="82">
        <v>0</v>
      </c>
      <c r="I125" s="82">
        <v>41.616</v>
      </c>
      <c r="J125" s="82">
        <v>33.5</v>
      </c>
      <c r="K125" s="82">
        <v>1806.23</v>
      </c>
      <c r="L125" s="82">
        <v>8</v>
      </c>
    </row>
    <row r="126" spans="1:12" x14ac:dyDescent="0.2">
      <c r="A126" s="4">
        <v>25</v>
      </c>
      <c r="B126" s="82">
        <v>0</v>
      </c>
      <c r="C126" s="82">
        <v>0</v>
      </c>
      <c r="D126" s="82">
        <v>0</v>
      </c>
      <c r="E126" s="82">
        <v>1</v>
      </c>
      <c r="F126" s="82">
        <v>0.01</v>
      </c>
      <c r="G126" s="82">
        <v>0</v>
      </c>
      <c r="H126" s="82">
        <v>0</v>
      </c>
      <c r="I126" s="82">
        <v>56.24</v>
      </c>
      <c r="J126" s="82">
        <v>46</v>
      </c>
      <c r="K126" s="82">
        <v>2515.9699999999998</v>
      </c>
      <c r="L126" s="82">
        <v>5</v>
      </c>
    </row>
    <row r="127" spans="1:12" x14ac:dyDescent="0.2">
      <c r="A127" s="4">
        <v>25</v>
      </c>
      <c r="B127" s="82">
        <v>0</v>
      </c>
      <c r="C127" s="82">
        <v>0</v>
      </c>
      <c r="D127" s="82">
        <v>0</v>
      </c>
      <c r="E127" s="82">
        <v>1</v>
      </c>
      <c r="F127" s="82">
        <v>0.01</v>
      </c>
      <c r="G127" s="82">
        <v>0</v>
      </c>
      <c r="H127" s="82">
        <v>0</v>
      </c>
      <c r="I127" s="82">
        <v>7.44</v>
      </c>
      <c r="J127" s="82">
        <v>9</v>
      </c>
      <c r="K127" s="82">
        <v>657.01</v>
      </c>
      <c r="L127" s="82">
        <v>12</v>
      </c>
    </row>
    <row r="128" spans="1:12" x14ac:dyDescent="0.2">
      <c r="A128" s="4">
        <v>25</v>
      </c>
      <c r="B128" s="82">
        <v>0</v>
      </c>
      <c r="C128" s="82">
        <v>0</v>
      </c>
      <c r="D128" s="82">
        <v>0</v>
      </c>
      <c r="E128" s="82">
        <v>1</v>
      </c>
      <c r="F128" s="82">
        <v>0.01</v>
      </c>
      <c r="G128" s="82">
        <v>0</v>
      </c>
      <c r="H128" s="82">
        <v>0</v>
      </c>
      <c r="I128" s="82">
        <v>18.768000000000001</v>
      </c>
      <c r="J128" s="82">
        <v>17</v>
      </c>
      <c r="K128" s="82">
        <v>949.26</v>
      </c>
      <c r="L128" s="82">
        <v>0</v>
      </c>
    </row>
    <row r="129" spans="1:12" x14ac:dyDescent="0.2">
      <c r="A129" s="4">
        <v>25</v>
      </c>
      <c r="B129" s="82">
        <v>0</v>
      </c>
      <c r="C129" s="82">
        <v>0</v>
      </c>
      <c r="D129" s="82">
        <v>0</v>
      </c>
      <c r="E129" s="82">
        <v>1</v>
      </c>
      <c r="F129" s="82">
        <v>0.01</v>
      </c>
      <c r="G129" s="82">
        <v>0</v>
      </c>
      <c r="H129" s="82">
        <v>0</v>
      </c>
      <c r="I129" s="82">
        <v>29.484000000000002</v>
      </c>
      <c r="J129" s="82">
        <v>22.5</v>
      </c>
      <c r="K129" s="82">
        <v>1442.93</v>
      </c>
      <c r="L129" s="82">
        <v>15</v>
      </c>
    </row>
    <row r="130" spans="1:12" x14ac:dyDescent="0.2">
      <c r="A130" s="4">
        <v>25</v>
      </c>
      <c r="B130" s="82">
        <v>0</v>
      </c>
      <c r="C130" s="82">
        <v>0</v>
      </c>
      <c r="D130" s="82">
        <v>0</v>
      </c>
      <c r="E130" s="82">
        <v>1</v>
      </c>
      <c r="F130" s="82">
        <v>0.01</v>
      </c>
      <c r="G130" s="82">
        <v>0</v>
      </c>
      <c r="H130" s="82">
        <v>0</v>
      </c>
      <c r="I130" s="82">
        <v>48.386000000000003</v>
      </c>
      <c r="J130" s="82">
        <v>32</v>
      </c>
      <c r="K130" s="82">
        <v>1905.11</v>
      </c>
      <c r="L130" s="82">
        <v>4</v>
      </c>
    </row>
    <row r="131" spans="1:12" x14ac:dyDescent="0.2">
      <c r="A131" s="4">
        <v>25</v>
      </c>
      <c r="B131" s="82">
        <v>0</v>
      </c>
      <c r="C131" s="82">
        <v>0</v>
      </c>
      <c r="D131" s="82">
        <v>0</v>
      </c>
      <c r="E131" s="82">
        <v>1</v>
      </c>
      <c r="F131" s="82">
        <v>0.01</v>
      </c>
      <c r="G131" s="82">
        <v>0</v>
      </c>
      <c r="H131" s="82">
        <v>0</v>
      </c>
      <c r="I131" s="82">
        <v>68.738</v>
      </c>
      <c r="J131" s="82">
        <v>41.5</v>
      </c>
      <c r="K131" s="82">
        <v>2596.54</v>
      </c>
      <c r="L131" s="82">
        <v>2</v>
      </c>
    </row>
    <row r="132" spans="1:12" x14ac:dyDescent="0.2">
      <c r="A132" s="4">
        <v>25</v>
      </c>
      <c r="B132" s="82">
        <v>0</v>
      </c>
      <c r="C132" s="82">
        <v>0</v>
      </c>
      <c r="D132" s="82">
        <v>0</v>
      </c>
      <c r="E132" s="82">
        <v>1</v>
      </c>
      <c r="F132" s="82">
        <v>0.01</v>
      </c>
      <c r="G132" s="82">
        <v>0</v>
      </c>
      <c r="H132" s="82">
        <v>0</v>
      </c>
      <c r="I132" s="82">
        <v>9.0090000000000003</v>
      </c>
      <c r="J132" s="82">
        <v>9.5</v>
      </c>
      <c r="K132" s="82">
        <v>714.14</v>
      </c>
      <c r="L132" s="82">
        <v>6</v>
      </c>
    </row>
    <row r="133" spans="1:12" x14ac:dyDescent="0.2">
      <c r="A133" s="4">
        <v>25</v>
      </c>
      <c r="B133" s="82">
        <v>0</v>
      </c>
      <c r="C133" s="82">
        <v>0</v>
      </c>
      <c r="D133" s="82">
        <v>0</v>
      </c>
      <c r="E133" s="82">
        <v>1</v>
      </c>
      <c r="F133" s="82">
        <v>0.01</v>
      </c>
      <c r="G133" s="82">
        <v>0</v>
      </c>
      <c r="H133" s="82">
        <v>0</v>
      </c>
      <c r="I133" s="82">
        <v>20.530999999999999</v>
      </c>
      <c r="J133" s="82">
        <v>18</v>
      </c>
      <c r="K133" s="82">
        <v>1000.53</v>
      </c>
      <c r="L133" s="82">
        <v>2</v>
      </c>
    </row>
    <row r="134" spans="1:12" x14ac:dyDescent="0.2">
      <c r="A134" s="4">
        <v>25</v>
      </c>
      <c r="B134" s="82">
        <v>0</v>
      </c>
      <c r="C134" s="82">
        <v>0</v>
      </c>
      <c r="D134" s="82">
        <v>0</v>
      </c>
      <c r="E134" s="82">
        <v>1</v>
      </c>
      <c r="F134" s="82">
        <v>0.01</v>
      </c>
      <c r="G134" s="82">
        <v>0</v>
      </c>
      <c r="H134" s="82">
        <v>0</v>
      </c>
      <c r="I134" s="82">
        <v>42.63</v>
      </c>
      <c r="J134" s="82">
        <v>27</v>
      </c>
      <c r="K134" s="82">
        <v>1711.74</v>
      </c>
      <c r="L134" s="82">
        <v>24</v>
      </c>
    </row>
    <row r="135" spans="1:12" x14ac:dyDescent="0.2">
      <c r="A135" s="4">
        <v>25</v>
      </c>
      <c r="B135" s="82">
        <v>0</v>
      </c>
      <c r="C135" s="82">
        <v>0</v>
      </c>
      <c r="D135" s="82">
        <v>0</v>
      </c>
      <c r="E135" s="82">
        <v>1</v>
      </c>
      <c r="F135" s="82">
        <v>0.01</v>
      </c>
      <c r="G135" s="82">
        <v>0</v>
      </c>
      <c r="H135" s="82">
        <v>0</v>
      </c>
      <c r="I135" s="82">
        <v>69.597999999999999</v>
      </c>
      <c r="J135" s="82">
        <v>35</v>
      </c>
      <c r="K135" s="82">
        <v>2378.27</v>
      </c>
      <c r="L135" s="82">
        <v>1</v>
      </c>
    </row>
    <row r="136" spans="1:12" x14ac:dyDescent="0.2">
      <c r="A136" s="4">
        <v>25</v>
      </c>
      <c r="B136" s="82">
        <v>0</v>
      </c>
      <c r="C136" s="82">
        <v>0</v>
      </c>
      <c r="D136" s="82">
        <v>0</v>
      </c>
      <c r="E136" s="82">
        <v>1</v>
      </c>
      <c r="F136" s="82">
        <v>0.01</v>
      </c>
      <c r="G136" s="82">
        <v>0</v>
      </c>
      <c r="H136" s="82">
        <v>0</v>
      </c>
      <c r="I136" s="82">
        <v>98.495999999999995</v>
      </c>
      <c r="J136" s="82">
        <v>45</v>
      </c>
      <c r="K136" s="82">
        <v>4111.25</v>
      </c>
      <c r="L136" s="82">
        <v>17</v>
      </c>
    </row>
    <row r="137" spans="1:12" x14ac:dyDescent="0.2">
      <c r="A137" s="4">
        <v>25</v>
      </c>
      <c r="B137" s="82">
        <v>0</v>
      </c>
      <c r="C137" s="82">
        <v>0</v>
      </c>
      <c r="D137" s="82">
        <v>0</v>
      </c>
      <c r="E137" s="82">
        <v>1</v>
      </c>
      <c r="F137" s="82">
        <v>0.01</v>
      </c>
      <c r="G137" s="82">
        <v>0</v>
      </c>
      <c r="H137" s="82">
        <v>0</v>
      </c>
      <c r="I137" s="82">
        <v>14.438000000000001</v>
      </c>
      <c r="J137" s="82">
        <v>10.5</v>
      </c>
      <c r="K137" s="82">
        <v>714.14</v>
      </c>
      <c r="L137" s="82">
        <v>12</v>
      </c>
    </row>
    <row r="138" spans="1:12" x14ac:dyDescent="0.2">
      <c r="A138" s="4">
        <v>25</v>
      </c>
      <c r="B138" s="82">
        <v>0</v>
      </c>
      <c r="C138" s="82">
        <v>0</v>
      </c>
      <c r="D138" s="82">
        <v>0</v>
      </c>
      <c r="E138" s="82">
        <v>1</v>
      </c>
      <c r="F138" s="82">
        <v>0.01</v>
      </c>
      <c r="G138" s="82">
        <v>0</v>
      </c>
      <c r="H138" s="82">
        <v>0</v>
      </c>
      <c r="I138" s="82">
        <v>26.568000000000001</v>
      </c>
      <c r="J138" s="82">
        <v>18</v>
      </c>
      <c r="K138" s="82">
        <v>1000.53</v>
      </c>
      <c r="L138" s="82">
        <v>56</v>
      </c>
    </row>
    <row r="139" spans="1:12" x14ac:dyDescent="0.2">
      <c r="A139" s="4">
        <v>25</v>
      </c>
      <c r="B139" s="82">
        <v>0</v>
      </c>
      <c r="C139" s="82">
        <v>0</v>
      </c>
      <c r="D139" s="82">
        <v>0</v>
      </c>
      <c r="E139" s="82">
        <v>1</v>
      </c>
      <c r="F139" s="82">
        <v>0.01</v>
      </c>
      <c r="G139" s="82">
        <v>0</v>
      </c>
      <c r="H139" s="82">
        <v>0</v>
      </c>
      <c r="I139" s="82">
        <v>54.72</v>
      </c>
      <c r="J139" s="82">
        <v>28</v>
      </c>
      <c r="K139" s="82">
        <v>1711.74</v>
      </c>
      <c r="L139" s="82">
        <v>27</v>
      </c>
    </row>
    <row r="140" spans="1:12" x14ac:dyDescent="0.2">
      <c r="A140" s="4">
        <v>25</v>
      </c>
      <c r="B140" s="82">
        <v>0</v>
      </c>
      <c r="C140" s="82">
        <v>0</v>
      </c>
      <c r="D140" s="82">
        <v>0</v>
      </c>
      <c r="E140" s="82">
        <v>1</v>
      </c>
      <c r="F140" s="82">
        <v>0.01</v>
      </c>
      <c r="G140" s="82">
        <v>0</v>
      </c>
      <c r="H140" s="82">
        <v>0</v>
      </c>
      <c r="I140" s="82">
        <v>78.408000000000001</v>
      </c>
      <c r="J140" s="82">
        <v>41</v>
      </c>
      <c r="K140" s="82">
        <v>2222.9899999999998</v>
      </c>
      <c r="L140" s="82">
        <v>3</v>
      </c>
    </row>
    <row r="141" spans="1:12" x14ac:dyDescent="0.2">
      <c r="A141" s="4">
        <v>25</v>
      </c>
      <c r="B141" s="82">
        <v>0</v>
      </c>
      <c r="C141" s="82">
        <v>0</v>
      </c>
      <c r="D141" s="82">
        <v>0</v>
      </c>
      <c r="E141" s="82">
        <v>1</v>
      </c>
      <c r="F141" s="82">
        <v>0.01</v>
      </c>
      <c r="G141" s="82">
        <v>0</v>
      </c>
      <c r="H141" s="82">
        <v>0</v>
      </c>
      <c r="I141" s="82">
        <v>121.68</v>
      </c>
      <c r="J141" s="82">
        <v>56.5</v>
      </c>
      <c r="K141" s="82">
        <v>4111.25</v>
      </c>
      <c r="L141" s="82">
        <v>5</v>
      </c>
    </row>
    <row r="142" spans="1:12" x14ac:dyDescent="0.2">
      <c r="A142" s="4">
        <v>25</v>
      </c>
      <c r="B142" s="82">
        <v>0</v>
      </c>
      <c r="C142" s="82">
        <v>0</v>
      </c>
      <c r="D142" s="82">
        <v>0</v>
      </c>
      <c r="E142" s="82">
        <v>1</v>
      </c>
      <c r="F142" s="82">
        <v>0.01</v>
      </c>
      <c r="G142" s="82">
        <v>0</v>
      </c>
      <c r="H142" s="82">
        <v>0</v>
      </c>
      <c r="I142" s="82">
        <v>13.215999999999999</v>
      </c>
      <c r="J142" s="82">
        <v>10.5</v>
      </c>
      <c r="K142" s="82">
        <v>853.31</v>
      </c>
      <c r="L142" s="82">
        <v>8</v>
      </c>
    </row>
    <row r="143" spans="1:12" x14ac:dyDescent="0.2">
      <c r="A143" s="4">
        <v>25</v>
      </c>
      <c r="B143" s="82">
        <v>0</v>
      </c>
      <c r="C143" s="82">
        <v>0</v>
      </c>
      <c r="D143" s="82">
        <v>0</v>
      </c>
      <c r="E143" s="82">
        <v>1</v>
      </c>
      <c r="F143" s="82">
        <v>0.01</v>
      </c>
      <c r="G143" s="82">
        <v>0</v>
      </c>
      <c r="H143" s="82">
        <v>0</v>
      </c>
      <c r="I143" s="82">
        <v>36.799999999999997</v>
      </c>
      <c r="J143" s="82">
        <v>20</v>
      </c>
      <c r="K143" s="82">
        <v>1481.02</v>
      </c>
      <c r="L143" s="82">
        <v>10</v>
      </c>
    </row>
    <row r="144" spans="1:12" x14ac:dyDescent="0.2">
      <c r="A144" s="4">
        <v>25</v>
      </c>
      <c r="B144" s="82">
        <v>0</v>
      </c>
      <c r="C144" s="82">
        <v>0</v>
      </c>
      <c r="D144" s="82">
        <v>0</v>
      </c>
      <c r="E144" s="82">
        <v>1</v>
      </c>
      <c r="F144" s="82">
        <v>0.01</v>
      </c>
      <c r="G144" s="82">
        <v>0</v>
      </c>
      <c r="H144" s="82">
        <v>0</v>
      </c>
      <c r="I144" s="82">
        <v>52.5</v>
      </c>
      <c r="J144" s="82">
        <v>30.5</v>
      </c>
      <c r="K144" s="82">
        <v>2285.98</v>
      </c>
      <c r="L144" s="82">
        <v>3</v>
      </c>
    </row>
    <row r="145" spans="1:12" x14ac:dyDescent="0.2">
      <c r="A145" s="4">
        <v>25</v>
      </c>
      <c r="B145" s="82">
        <v>0</v>
      </c>
      <c r="C145" s="82">
        <v>0</v>
      </c>
      <c r="D145" s="82">
        <v>1</v>
      </c>
      <c r="E145" s="82">
        <v>1</v>
      </c>
      <c r="F145" s="82">
        <v>0.01</v>
      </c>
      <c r="G145" s="82">
        <v>0</v>
      </c>
      <c r="H145" s="82">
        <v>0</v>
      </c>
      <c r="I145" s="82">
        <v>7.9480000000000004</v>
      </c>
      <c r="J145" s="82">
        <v>10.7</v>
      </c>
      <c r="K145" s="82">
        <v>711.94</v>
      </c>
      <c r="L145" s="82">
        <v>21</v>
      </c>
    </row>
    <row r="146" spans="1:12" x14ac:dyDescent="0.2">
      <c r="A146" s="4">
        <v>25</v>
      </c>
      <c r="B146" s="82">
        <v>0</v>
      </c>
      <c r="C146" s="82">
        <v>0</v>
      </c>
      <c r="D146" s="82">
        <v>0</v>
      </c>
      <c r="E146" s="82">
        <v>1</v>
      </c>
      <c r="F146" s="82">
        <v>0.01</v>
      </c>
      <c r="G146" s="82">
        <v>0</v>
      </c>
      <c r="H146" s="82">
        <v>0</v>
      </c>
      <c r="I146" s="82">
        <v>17.056999999999999</v>
      </c>
      <c r="J146" s="82">
        <v>16.5</v>
      </c>
      <c r="K146" s="82">
        <v>1073.77</v>
      </c>
      <c r="L146" s="82">
        <v>20</v>
      </c>
    </row>
    <row r="147" spans="1:12" x14ac:dyDescent="0.2">
      <c r="A147" s="4">
        <v>25</v>
      </c>
      <c r="B147" s="82">
        <v>0</v>
      </c>
      <c r="C147" s="82">
        <v>0</v>
      </c>
      <c r="D147" s="82">
        <v>0</v>
      </c>
      <c r="E147" s="82">
        <v>1</v>
      </c>
      <c r="F147" s="82">
        <v>0.01</v>
      </c>
      <c r="G147" s="82">
        <v>0</v>
      </c>
      <c r="H147" s="82">
        <v>0</v>
      </c>
      <c r="I147" s="82">
        <v>5</v>
      </c>
      <c r="J147" s="82">
        <v>23</v>
      </c>
      <c r="K147" s="82">
        <v>1710.28</v>
      </c>
      <c r="L147" s="82">
        <v>11</v>
      </c>
    </row>
    <row r="148" spans="1:12" x14ac:dyDescent="0.2">
      <c r="A148" s="4">
        <v>25</v>
      </c>
      <c r="B148" s="82">
        <v>0</v>
      </c>
      <c r="C148" s="82">
        <v>0</v>
      </c>
      <c r="D148" s="82">
        <v>0</v>
      </c>
      <c r="E148" s="82">
        <v>1</v>
      </c>
      <c r="F148" s="82">
        <v>0.01</v>
      </c>
      <c r="G148" s="82">
        <v>0</v>
      </c>
      <c r="H148" s="82">
        <v>0</v>
      </c>
      <c r="I148" s="82">
        <v>32.933</v>
      </c>
      <c r="J148" s="82">
        <v>38</v>
      </c>
      <c r="K148" s="82">
        <v>2368.75</v>
      </c>
      <c r="L148" s="82">
        <v>28</v>
      </c>
    </row>
    <row r="149" spans="1:12" x14ac:dyDescent="0.2">
      <c r="A149" s="4">
        <v>25</v>
      </c>
      <c r="B149" s="82">
        <v>0</v>
      </c>
      <c r="C149" s="82">
        <v>0</v>
      </c>
      <c r="D149" s="82">
        <v>1</v>
      </c>
      <c r="E149" s="82">
        <v>1</v>
      </c>
      <c r="F149" s="82">
        <v>0.01</v>
      </c>
      <c r="G149" s="82">
        <v>0</v>
      </c>
      <c r="H149" s="82">
        <v>0</v>
      </c>
      <c r="I149" s="82">
        <v>19.844000000000001</v>
      </c>
      <c r="J149" s="82">
        <v>14</v>
      </c>
      <c r="K149" s="82">
        <v>983.68</v>
      </c>
      <c r="L149" s="82">
        <v>5</v>
      </c>
    </row>
    <row r="150" spans="1:12" x14ac:dyDescent="0.2">
      <c r="A150" s="4">
        <v>25</v>
      </c>
      <c r="B150" s="82">
        <v>0</v>
      </c>
      <c r="C150" s="82">
        <v>0</v>
      </c>
      <c r="D150" s="82">
        <v>0</v>
      </c>
      <c r="E150" s="82">
        <v>1</v>
      </c>
      <c r="F150" s="82">
        <v>0.01</v>
      </c>
      <c r="G150" s="82">
        <v>0</v>
      </c>
      <c r="H150" s="82">
        <v>0</v>
      </c>
      <c r="I150" s="82">
        <v>43.731999999999999</v>
      </c>
      <c r="J150" s="82">
        <v>24.5</v>
      </c>
      <c r="K150" s="82">
        <v>1610.66</v>
      </c>
      <c r="L150" s="82">
        <v>4</v>
      </c>
    </row>
    <row r="151" spans="1:12" x14ac:dyDescent="0.2">
      <c r="A151" s="4">
        <v>25</v>
      </c>
      <c r="B151" s="82">
        <v>0</v>
      </c>
      <c r="C151" s="82">
        <v>0</v>
      </c>
      <c r="D151" s="82">
        <v>0</v>
      </c>
      <c r="E151" s="82">
        <v>1</v>
      </c>
      <c r="F151" s="82">
        <v>0.01</v>
      </c>
      <c r="G151" s="82">
        <v>0</v>
      </c>
      <c r="H151" s="82">
        <v>0</v>
      </c>
      <c r="I151" s="82">
        <v>46.716999999999999</v>
      </c>
      <c r="J151" s="82">
        <v>35</v>
      </c>
      <c r="K151" s="82">
        <v>2207.61</v>
      </c>
      <c r="L151" s="82">
        <v>17</v>
      </c>
    </row>
    <row r="152" spans="1:12" x14ac:dyDescent="0.2">
      <c r="A152" s="4">
        <v>25</v>
      </c>
      <c r="B152" s="82">
        <v>0</v>
      </c>
      <c r="C152" s="82">
        <v>0</v>
      </c>
      <c r="D152" s="82">
        <v>0</v>
      </c>
      <c r="E152" s="82">
        <v>1</v>
      </c>
      <c r="F152" s="82">
        <v>0.01</v>
      </c>
      <c r="G152" s="82">
        <v>0</v>
      </c>
      <c r="H152" s="82">
        <v>0</v>
      </c>
      <c r="I152" s="82">
        <v>1.1399999999999999</v>
      </c>
      <c r="J152" s="82">
        <v>4.42</v>
      </c>
      <c r="K152" s="82">
        <v>429.95</v>
      </c>
      <c r="L152" s="82">
        <v>106</v>
      </c>
    </row>
    <row r="153" spans="1:12" x14ac:dyDescent="0.2">
      <c r="A153" s="4">
        <v>25</v>
      </c>
      <c r="B153" s="82">
        <v>0</v>
      </c>
      <c r="C153" s="82">
        <v>0</v>
      </c>
      <c r="D153" s="82">
        <v>0</v>
      </c>
      <c r="E153" s="82">
        <v>1</v>
      </c>
      <c r="F153" s="82">
        <v>0.01</v>
      </c>
      <c r="G153" s="82">
        <v>0</v>
      </c>
      <c r="H153" s="82">
        <v>0</v>
      </c>
      <c r="I153" s="82">
        <v>3.7850000000000001</v>
      </c>
      <c r="J153" s="82">
        <v>9.48</v>
      </c>
      <c r="K153" s="82">
        <v>624.04999999999995</v>
      </c>
      <c r="L153" s="82">
        <v>112</v>
      </c>
    </row>
    <row r="154" spans="1:12" x14ac:dyDescent="0.2">
      <c r="A154" s="4">
        <v>25</v>
      </c>
      <c r="B154" s="82">
        <v>30</v>
      </c>
      <c r="C154" s="82">
        <v>0</v>
      </c>
      <c r="D154" s="82">
        <v>0</v>
      </c>
      <c r="E154" s="82">
        <v>1</v>
      </c>
      <c r="F154" s="82">
        <v>0.01</v>
      </c>
      <c r="G154" s="82">
        <v>0</v>
      </c>
      <c r="H154" s="82">
        <v>0</v>
      </c>
      <c r="I154" s="82">
        <v>3.3769999999999998</v>
      </c>
      <c r="J154" s="82">
        <v>14.4</v>
      </c>
      <c r="K154" s="82">
        <v>788.12</v>
      </c>
      <c r="L154" s="82">
        <v>0</v>
      </c>
    </row>
    <row r="155" spans="1:12" x14ac:dyDescent="0.2">
      <c r="A155" s="4">
        <v>25</v>
      </c>
      <c r="B155" s="82">
        <v>0</v>
      </c>
      <c r="C155" s="82">
        <v>0</v>
      </c>
      <c r="D155" s="82">
        <v>0</v>
      </c>
      <c r="E155" s="82">
        <v>1</v>
      </c>
      <c r="F155" s="82">
        <v>0.01</v>
      </c>
      <c r="G155" s="82">
        <v>0</v>
      </c>
      <c r="H155" s="82">
        <v>0</v>
      </c>
      <c r="I155" s="82">
        <v>5.6</v>
      </c>
      <c r="J155" s="82">
        <v>17</v>
      </c>
      <c r="K155" s="82">
        <v>1265.68</v>
      </c>
      <c r="L155" s="82">
        <v>4</v>
      </c>
    </row>
    <row r="156" spans="1:12" x14ac:dyDescent="0.2">
      <c r="A156" s="4">
        <v>25</v>
      </c>
      <c r="B156" s="82">
        <v>0</v>
      </c>
      <c r="C156" s="82">
        <v>0</v>
      </c>
      <c r="D156" s="82">
        <v>0</v>
      </c>
      <c r="E156" s="82">
        <v>1</v>
      </c>
      <c r="F156" s="82">
        <v>0.01</v>
      </c>
      <c r="G156" s="82">
        <v>0</v>
      </c>
      <c r="H156" s="82">
        <v>0</v>
      </c>
      <c r="I156" s="82">
        <v>9.3160000000000007</v>
      </c>
      <c r="J156" s="82">
        <v>25</v>
      </c>
      <c r="K156" s="82">
        <v>1554.26</v>
      </c>
      <c r="L156" s="82">
        <v>0</v>
      </c>
    </row>
    <row r="157" spans="1:12" x14ac:dyDescent="0.2">
      <c r="A157" s="4">
        <v>25</v>
      </c>
      <c r="B157" s="82">
        <v>0</v>
      </c>
      <c r="C157" s="82">
        <v>0</v>
      </c>
      <c r="D157" s="82">
        <v>0</v>
      </c>
      <c r="E157" s="82">
        <v>1</v>
      </c>
      <c r="F157" s="82">
        <v>0.01</v>
      </c>
      <c r="G157" s="82">
        <v>0</v>
      </c>
      <c r="H157" s="82">
        <v>0</v>
      </c>
      <c r="I157" s="82">
        <v>51.637999999999998</v>
      </c>
      <c r="J157" s="82">
        <v>25</v>
      </c>
      <c r="K157" s="82">
        <v>1786.45</v>
      </c>
      <c r="L157" s="82">
        <v>8</v>
      </c>
    </row>
    <row r="158" spans="1:12" x14ac:dyDescent="0.2">
      <c r="A158" s="4">
        <v>25</v>
      </c>
      <c r="B158" s="82">
        <v>0</v>
      </c>
      <c r="C158" s="82">
        <v>0</v>
      </c>
      <c r="D158" s="82">
        <v>0</v>
      </c>
      <c r="E158" s="82">
        <v>1</v>
      </c>
      <c r="F158" s="82">
        <v>0.01</v>
      </c>
      <c r="G158" s="82">
        <v>0</v>
      </c>
      <c r="H158" s="82">
        <v>0</v>
      </c>
      <c r="I158" s="82">
        <v>50</v>
      </c>
      <c r="J158" s="82">
        <v>42.5</v>
      </c>
      <c r="K158" s="82">
        <v>2360.69</v>
      </c>
      <c r="L158" s="82">
        <v>5</v>
      </c>
    </row>
    <row r="159" spans="1:12" x14ac:dyDescent="0.2">
      <c r="A159" s="4">
        <v>25</v>
      </c>
      <c r="B159" s="82">
        <v>0</v>
      </c>
      <c r="C159" s="82">
        <v>0</v>
      </c>
      <c r="D159" s="82">
        <v>1</v>
      </c>
      <c r="E159" s="82">
        <v>1</v>
      </c>
      <c r="F159" s="82">
        <v>0.01</v>
      </c>
      <c r="G159" s="82">
        <v>0</v>
      </c>
      <c r="H159" s="82">
        <v>0</v>
      </c>
      <c r="I159" s="82">
        <v>20.556000000000001</v>
      </c>
      <c r="J159" s="82">
        <v>20.5</v>
      </c>
      <c r="K159" s="82">
        <v>1512.51</v>
      </c>
      <c r="L159" s="82">
        <v>7</v>
      </c>
    </row>
    <row r="160" spans="1:12" x14ac:dyDescent="0.2">
      <c r="A160" s="4">
        <v>25</v>
      </c>
      <c r="B160" s="82">
        <v>0</v>
      </c>
      <c r="C160" s="82">
        <v>0</v>
      </c>
      <c r="D160" s="82">
        <v>0</v>
      </c>
      <c r="E160" s="82">
        <v>1</v>
      </c>
      <c r="F160" s="82">
        <v>0.01</v>
      </c>
      <c r="G160" s="82">
        <v>0</v>
      </c>
      <c r="H160" s="82">
        <v>0</v>
      </c>
      <c r="I160" s="82">
        <v>25</v>
      </c>
      <c r="J160" s="82">
        <v>31</v>
      </c>
      <c r="K160" s="82">
        <v>2034.02</v>
      </c>
      <c r="L160" s="82">
        <v>6</v>
      </c>
    </row>
    <row r="161" spans="1:12" x14ac:dyDescent="0.2">
      <c r="A161" s="4">
        <v>25</v>
      </c>
      <c r="B161" s="82">
        <v>0</v>
      </c>
      <c r="C161" s="82">
        <v>0</v>
      </c>
      <c r="D161" s="82">
        <v>1</v>
      </c>
      <c r="E161" s="82">
        <v>1</v>
      </c>
      <c r="F161" s="82">
        <v>0.01</v>
      </c>
      <c r="G161" s="82">
        <v>0</v>
      </c>
      <c r="H161" s="82">
        <v>0</v>
      </c>
      <c r="I161" s="82">
        <v>46.280999999999999</v>
      </c>
      <c r="J161" s="82">
        <v>43.5</v>
      </c>
      <c r="K161" s="82">
        <v>3174.45</v>
      </c>
      <c r="L161" s="82">
        <v>10</v>
      </c>
    </row>
    <row r="162" spans="1:12" x14ac:dyDescent="0.2">
      <c r="A162" s="4">
        <v>22</v>
      </c>
      <c r="B162" s="82">
        <v>0</v>
      </c>
      <c r="C162" s="82">
        <v>0</v>
      </c>
      <c r="D162" s="82">
        <v>1</v>
      </c>
      <c r="E162" s="82">
        <v>1</v>
      </c>
      <c r="F162" s="82">
        <v>0.01</v>
      </c>
      <c r="G162" s="82">
        <v>0</v>
      </c>
      <c r="H162" s="82">
        <v>0</v>
      </c>
      <c r="I162" s="82">
        <v>64.055999999999997</v>
      </c>
      <c r="J162" s="82">
        <v>54.5</v>
      </c>
      <c r="K162" s="82">
        <v>3768.47</v>
      </c>
      <c r="L162" s="82">
        <v>4</v>
      </c>
    </row>
    <row r="163" spans="1:12" x14ac:dyDescent="0.2">
      <c r="A163" s="4">
        <v>25</v>
      </c>
      <c r="B163" s="82">
        <v>0</v>
      </c>
      <c r="C163" s="82">
        <v>0</v>
      </c>
      <c r="D163" s="82">
        <v>0</v>
      </c>
      <c r="E163" s="82">
        <v>1</v>
      </c>
      <c r="F163" s="82">
        <v>0.01</v>
      </c>
      <c r="G163" s="82">
        <v>0</v>
      </c>
      <c r="H163" s="82">
        <v>0</v>
      </c>
      <c r="I163" s="82">
        <v>3.8</v>
      </c>
      <c r="J163" s="82">
        <v>6.3</v>
      </c>
      <c r="K163" s="82">
        <v>1162.4000000000001</v>
      </c>
      <c r="L163" s="82">
        <v>11</v>
      </c>
    </row>
    <row r="164" spans="1:12" x14ac:dyDescent="0.2">
      <c r="A164" s="4">
        <v>25</v>
      </c>
      <c r="B164" s="82">
        <v>0</v>
      </c>
      <c r="C164" s="82">
        <v>0</v>
      </c>
      <c r="D164" s="82">
        <v>0</v>
      </c>
      <c r="E164" s="82">
        <v>1</v>
      </c>
      <c r="F164" s="82">
        <v>0.01</v>
      </c>
      <c r="G164" s="82">
        <v>0</v>
      </c>
      <c r="H164" s="82">
        <v>0</v>
      </c>
      <c r="I164" s="82">
        <v>6.5</v>
      </c>
      <c r="J164" s="82">
        <v>9.25</v>
      </c>
      <c r="K164" s="82">
        <v>1545.47</v>
      </c>
      <c r="L164" s="82">
        <v>16</v>
      </c>
    </row>
    <row r="165" spans="1:12" x14ac:dyDescent="0.2">
      <c r="A165" s="4">
        <v>25</v>
      </c>
      <c r="B165" s="82">
        <v>0</v>
      </c>
      <c r="C165" s="82">
        <v>0</v>
      </c>
      <c r="D165" s="82">
        <v>0</v>
      </c>
      <c r="E165" s="82">
        <v>1</v>
      </c>
      <c r="F165" s="82">
        <v>0.01</v>
      </c>
      <c r="G165" s="82">
        <v>0</v>
      </c>
      <c r="H165" s="82">
        <v>0</v>
      </c>
      <c r="I165" s="82">
        <v>11</v>
      </c>
      <c r="J165" s="82">
        <v>12.8</v>
      </c>
      <c r="K165" s="82">
        <v>2013.51</v>
      </c>
      <c r="L165" s="82">
        <v>11</v>
      </c>
    </row>
    <row r="166" spans="1:12" x14ac:dyDescent="0.2">
      <c r="A166" s="4">
        <v>25</v>
      </c>
      <c r="B166" s="82">
        <v>0</v>
      </c>
      <c r="C166" s="82">
        <v>0</v>
      </c>
      <c r="D166" s="82">
        <v>0</v>
      </c>
      <c r="E166" s="82">
        <v>1</v>
      </c>
      <c r="F166" s="82">
        <v>0.01</v>
      </c>
      <c r="G166" s="82">
        <v>0</v>
      </c>
      <c r="H166" s="82">
        <v>0</v>
      </c>
      <c r="I166" s="82">
        <v>15</v>
      </c>
      <c r="J166" s="82">
        <v>15</v>
      </c>
      <c r="K166" s="82">
        <v>3156.14</v>
      </c>
      <c r="L166" s="82">
        <v>6</v>
      </c>
    </row>
    <row r="167" spans="1:12" x14ac:dyDescent="0.2">
      <c r="A167" s="4">
        <v>25</v>
      </c>
      <c r="B167" s="82">
        <v>0</v>
      </c>
      <c r="C167" s="82">
        <v>0</v>
      </c>
      <c r="D167" s="82">
        <v>0</v>
      </c>
      <c r="E167" s="82">
        <v>1</v>
      </c>
      <c r="F167" s="82">
        <v>0.01</v>
      </c>
      <c r="G167" s="82">
        <v>0</v>
      </c>
      <c r="H167" s="82">
        <v>0</v>
      </c>
      <c r="I167" s="82">
        <v>27.5</v>
      </c>
      <c r="J167" s="82">
        <v>21</v>
      </c>
      <c r="K167" s="82">
        <v>4569.04</v>
      </c>
      <c r="L167" s="82">
        <v>4</v>
      </c>
    </row>
    <row r="168" spans="1:12" x14ac:dyDescent="0.2">
      <c r="A168" s="4">
        <v>25</v>
      </c>
      <c r="B168" s="82">
        <v>0</v>
      </c>
      <c r="C168" s="82">
        <v>0</v>
      </c>
      <c r="D168" s="82">
        <v>0</v>
      </c>
      <c r="E168" s="82">
        <v>1</v>
      </c>
      <c r="F168" s="82">
        <v>0.01</v>
      </c>
      <c r="G168" s="82">
        <v>0</v>
      </c>
      <c r="H168" s="82">
        <v>0</v>
      </c>
      <c r="I168" s="82">
        <v>69.8</v>
      </c>
      <c r="J168" s="82">
        <v>40</v>
      </c>
      <c r="K168" s="82">
        <v>8396.1</v>
      </c>
      <c r="L168" s="82">
        <v>5</v>
      </c>
    </row>
    <row r="169" spans="1:12" x14ac:dyDescent="0.2">
      <c r="A169" s="4">
        <v>25</v>
      </c>
      <c r="B169" s="82">
        <v>0</v>
      </c>
      <c r="C169" s="82">
        <v>0</v>
      </c>
      <c r="D169" s="82">
        <v>0</v>
      </c>
      <c r="E169" s="82">
        <v>1</v>
      </c>
      <c r="F169" s="82">
        <v>0.01</v>
      </c>
      <c r="G169" s="82">
        <v>0</v>
      </c>
      <c r="H169" s="82">
        <v>0</v>
      </c>
      <c r="I169" s="82">
        <v>13.11</v>
      </c>
      <c r="J169" s="82">
        <v>6.7</v>
      </c>
      <c r="K169" s="82">
        <v>947.06</v>
      </c>
      <c r="L169" s="82">
        <v>0</v>
      </c>
    </row>
    <row r="170" spans="1:12" x14ac:dyDescent="0.2">
      <c r="A170" s="4">
        <v>25</v>
      </c>
      <c r="B170" s="82">
        <v>0</v>
      </c>
      <c r="C170" s="82">
        <v>0</v>
      </c>
      <c r="D170" s="82">
        <v>0</v>
      </c>
      <c r="E170" s="82">
        <v>1</v>
      </c>
      <c r="F170" s="82">
        <v>0.01</v>
      </c>
      <c r="G170" s="82">
        <v>0</v>
      </c>
      <c r="H170" s="82">
        <v>0</v>
      </c>
      <c r="I170" s="82">
        <v>25.99</v>
      </c>
      <c r="J170" s="82">
        <v>11.34</v>
      </c>
      <c r="K170" s="82">
        <v>2064.7800000000002</v>
      </c>
      <c r="L170" s="82">
        <v>68</v>
      </c>
    </row>
    <row r="171" spans="1:12" x14ac:dyDescent="0.2">
      <c r="A171" s="4">
        <v>25</v>
      </c>
      <c r="B171" s="82">
        <v>0</v>
      </c>
      <c r="C171" s="82">
        <v>0</v>
      </c>
      <c r="D171" s="82">
        <v>0</v>
      </c>
      <c r="E171" s="82">
        <v>1</v>
      </c>
      <c r="F171" s="82">
        <v>0.01</v>
      </c>
      <c r="G171" s="82">
        <v>0</v>
      </c>
      <c r="H171" s="82">
        <v>0</v>
      </c>
      <c r="I171" s="82">
        <v>6</v>
      </c>
      <c r="J171" s="82">
        <v>33</v>
      </c>
      <c r="K171" s="82">
        <v>3370.01</v>
      </c>
      <c r="L171" s="82">
        <v>0</v>
      </c>
    </row>
    <row r="172" spans="1:12" x14ac:dyDescent="0.2">
      <c r="A172" s="4">
        <v>25</v>
      </c>
      <c r="B172" s="82">
        <v>0</v>
      </c>
      <c r="C172" s="82">
        <v>0</v>
      </c>
      <c r="D172" s="82">
        <v>0</v>
      </c>
      <c r="E172" s="82">
        <v>1</v>
      </c>
      <c r="F172" s="82">
        <v>0.01</v>
      </c>
      <c r="G172" s="82">
        <v>0</v>
      </c>
      <c r="H172" s="82">
        <v>0</v>
      </c>
      <c r="I172" s="82">
        <v>1.5</v>
      </c>
      <c r="J172" s="82">
        <v>13.5</v>
      </c>
      <c r="K172" s="82">
        <v>1183.6400000000001</v>
      </c>
      <c r="L172" s="82">
        <v>5</v>
      </c>
    </row>
    <row r="173" spans="1:12" x14ac:dyDescent="0.2">
      <c r="A173" s="4">
        <v>25</v>
      </c>
      <c r="B173" s="82">
        <v>0</v>
      </c>
      <c r="C173" s="82">
        <v>0</v>
      </c>
      <c r="D173" s="82">
        <v>0</v>
      </c>
      <c r="E173" s="82">
        <v>1</v>
      </c>
      <c r="F173" s="82">
        <v>0.01</v>
      </c>
      <c r="G173" s="82">
        <v>0</v>
      </c>
      <c r="H173" s="82">
        <v>0</v>
      </c>
      <c r="I173" s="82">
        <v>16.681999999999999</v>
      </c>
      <c r="J173" s="82">
        <v>21.2</v>
      </c>
      <c r="K173" s="82">
        <v>1689.77</v>
      </c>
      <c r="L173" s="82">
        <v>5</v>
      </c>
    </row>
    <row r="174" spans="1:12" x14ac:dyDescent="0.2">
      <c r="A174" s="4">
        <v>25</v>
      </c>
      <c r="B174" s="82">
        <v>0</v>
      </c>
      <c r="C174" s="82">
        <v>0</v>
      </c>
      <c r="D174" s="82">
        <v>0</v>
      </c>
      <c r="E174" s="82">
        <v>1</v>
      </c>
      <c r="F174" s="82">
        <v>0.01</v>
      </c>
      <c r="G174" s="82">
        <v>0</v>
      </c>
      <c r="H174" s="82">
        <v>0</v>
      </c>
      <c r="I174" s="82">
        <v>30.11</v>
      </c>
      <c r="J174" s="82">
        <v>33.5</v>
      </c>
      <c r="K174" s="82">
        <v>2576.0300000000002</v>
      </c>
      <c r="L174" s="82">
        <v>3</v>
      </c>
    </row>
    <row r="175" spans="1:12" x14ac:dyDescent="0.2">
      <c r="A175" s="4">
        <v>22</v>
      </c>
      <c r="B175" s="82">
        <v>1</v>
      </c>
      <c r="C175" s="82">
        <v>1</v>
      </c>
      <c r="D175" s="82">
        <v>1</v>
      </c>
      <c r="E175" s="82">
        <v>1</v>
      </c>
      <c r="F175" s="82">
        <v>0.01</v>
      </c>
      <c r="G175" s="82">
        <v>0</v>
      </c>
      <c r="H175" s="82">
        <v>0</v>
      </c>
      <c r="I175" s="82">
        <v>0.09</v>
      </c>
      <c r="J175" s="82">
        <v>56</v>
      </c>
      <c r="K175" s="82">
        <v>4724.32</v>
      </c>
      <c r="L175" s="82">
        <v>2</v>
      </c>
    </row>
    <row r="176" spans="1:12" x14ac:dyDescent="0.2">
      <c r="A176" s="4">
        <v>25</v>
      </c>
      <c r="B176" s="82">
        <v>0</v>
      </c>
      <c r="C176" s="82">
        <v>0</v>
      </c>
      <c r="D176" s="82">
        <v>0</v>
      </c>
      <c r="E176" s="82">
        <v>1</v>
      </c>
      <c r="F176" s="82">
        <v>0.01</v>
      </c>
      <c r="G176" s="82">
        <v>0</v>
      </c>
      <c r="H176" s="82">
        <v>0</v>
      </c>
      <c r="I176" s="82">
        <v>8</v>
      </c>
      <c r="J176" s="82">
        <v>40</v>
      </c>
      <c r="K176" s="82">
        <v>2699.09</v>
      </c>
      <c r="L176" s="82">
        <v>9</v>
      </c>
    </row>
    <row r="177" spans="1:12" x14ac:dyDescent="0.2">
      <c r="A177" s="4">
        <v>25</v>
      </c>
      <c r="B177" s="82">
        <v>0</v>
      </c>
      <c r="C177" s="82">
        <v>0</v>
      </c>
      <c r="D177" s="82">
        <v>0</v>
      </c>
      <c r="E177" s="82">
        <v>1</v>
      </c>
      <c r="F177" s="82">
        <v>0.01</v>
      </c>
      <c r="G177" s="82">
        <v>0</v>
      </c>
      <c r="H177" s="82">
        <v>0</v>
      </c>
      <c r="I177" s="82">
        <v>18.7</v>
      </c>
      <c r="J177" s="82">
        <v>16.25</v>
      </c>
      <c r="K177" s="82">
        <v>2026.69</v>
      </c>
      <c r="L177" s="82">
        <v>10</v>
      </c>
    </row>
    <row r="178" spans="1:12" x14ac:dyDescent="0.2">
      <c r="A178" s="4">
        <v>25</v>
      </c>
      <c r="B178" s="82">
        <v>0</v>
      </c>
      <c r="C178" s="82">
        <v>0</v>
      </c>
      <c r="D178" s="82">
        <v>0</v>
      </c>
      <c r="E178" s="82">
        <v>1</v>
      </c>
      <c r="F178" s="82">
        <v>0.01</v>
      </c>
      <c r="G178" s="82">
        <v>0</v>
      </c>
      <c r="H178" s="82">
        <v>0</v>
      </c>
      <c r="I178" s="82">
        <v>28.1</v>
      </c>
      <c r="J178" s="82">
        <v>21</v>
      </c>
      <c r="K178" s="82">
        <v>2809.69</v>
      </c>
      <c r="L178" s="82">
        <v>1</v>
      </c>
    </row>
    <row r="179" spans="1:12" x14ac:dyDescent="0.2">
      <c r="A179" s="4">
        <v>25</v>
      </c>
      <c r="B179" s="82">
        <v>0</v>
      </c>
      <c r="C179" s="82">
        <v>0</v>
      </c>
      <c r="D179" s="82">
        <v>0</v>
      </c>
      <c r="E179" s="82">
        <v>1</v>
      </c>
      <c r="F179" s="82">
        <v>0.01</v>
      </c>
      <c r="G179" s="82">
        <v>0</v>
      </c>
      <c r="H179" s="82">
        <v>0</v>
      </c>
      <c r="I179" s="82">
        <v>72</v>
      </c>
      <c r="J179" s="82">
        <v>40</v>
      </c>
      <c r="K179" s="82">
        <v>6303.48</v>
      </c>
      <c r="L179" s="82">
        <v>3</v>
      </c>
    </row>
    <row r="180" spans="1:12" x14ac:dyDescent="0.2">
      <c r="A180" s="4">
        <v>25</v>
      </c>
      <c r="B180" s="82">
        <v>0</v>
      </c>
      <c r="C180" s="82">
        <v>0</v>
      </c>
      <c r="D180" s="82">
        <v>0</v>
      </c>
      <c r="E180" s="82">
        <v>1</v>
      </c>
      <c r="F180" s="82">
        <v>0.01</v>
      </c>
      <c r="G180" s="82">
        <v>0</v>
      </c>
      <c r="H180" s="82">
        <v>0</v>
      </c>
      <c r="I180" s="82">
        <v>7.3</v>
      </c>
      <c r="J180" s="82">
        <v>10.8</v>
      </c>
      <c r="K180" s="82">
        <v>727.32</v>
      </c>
      <c r="L180" s="82">
        <v>5</v>
      </c>
    </row>
    <row r="181" spans="1:12" x14ac:dyDescent="0.2">
      <c r="A181" s="4">
        <v>25</v>
      </c>
      <c r="B181" s="82">
        <v>0</v>
      </c>
      <c r="C181" s="82">
        <v>0</v>
      </c>
      <c r="D181" s="82">
        <v>0</v>
      </c>
      <c r="E181" s="82">
        <v>1</v>
      </c>
      <c r="F181" s="82">
        <v>0.01</v>
      </c>
      <c r="G181" s="82">
        <v>0</v>
      </c>
      <c r="H181" s="82">
        <v>0</v>
      </c>
      <c r="I181" s="82">
        <v>12.7</v>
      </c>
      <c r="J181" s="82">
        <v>15</v>
      </c>
      <c r="K181" s="82">
        <v>1010.78</v>
      </c>
      <c r="L181" s="82">
        <v>14</v>
      </c>
    </row>
    <row r="182" spans="1:12" x14ac:dyDescent="0.2">
      <c r="A182" s="4">
        <v>25</v>
      </c>
      <c r="B182" s="82">
        <v>0</v>
      </c>
      <c r="C182" s="82">
        <v>0</v>
      </c>
      <c r="D182" s="82">
        <v>0</v>
      </c>
      <c r="E182" s="82">
        <v>1</v>
      </c>
      <c r="F182" s="82">
        <v>0.01</v>
      </c>
      <c r="G182" s="82">
        <v>0</v>
      </c>
      <c r="H182" s="82">
        <v>0</v>
      </c>
      <c r="I182" s="82">
        <v>21.8</v>
      </c>
      <c r="J182" s="82">
        <v>20</v>
      </c>
      <c r="K182" s="82">
        <v>1524.23</v>
      </c>
      <c r="L182" s="82">
        <v>15</v>
      </c>
    </row>
    <row r="183" spans="1:12" x14ac:dyDescent="0.2">
      <c r="A183" s="4">
        <v>25</v>
      </c>
      <c r="B183" s="82">
        <v>0</v>
      </c>
      <c r="C183" s="82">
        <v>0</v>
      </c>
      <c r="D183" s="82">
        <v>0</v>
      </c>
      <c r="E183" s="82">
        <v>1</v>
      </c>
      <c r="F183" s="82">
        <v>0.01</v>
      </c>
      <c r="G183" s="82">
        <v>0</v>
      </c>
      <c r="H183" s="82">
        <v>0</v>
      </c>
      <c r="I183" s="82">
        <v>31.7</v>
      </c>
      <c r="J183" s="82">
        <v>27</v>
      </c>
      <c r="K183" s="82">
        <v>3071.9</v>
      </c>
      <c r="L183" s="82">
        <v>6</v>
      </c>
    </row>
    <row r="184" spans="1:12" x14ac:dyDescent="0.2">
      <c r="A184" s="4">
        <v>25</v>
      </c>
      <c r="B184" s="82">
        <v>0</v>
      </c>
      <c r="C184" s="82">
        <v>0</v>
      </c>
      <c r="D184" s="82">
        <v>0</v>
      </c>
      <c r="E184" s="82">
        <v>1</v>
      </c>
      <c r="F184" s="82">
        <v>0.01</v>
      </c>
      <c r="G184" s="82">
        <v>0</v>
      </c>
      <c r="H184" s="82">
        <v>0</v>
      </c>
      <c r="I184" s="82">
        <v>48</v>
      </c>
      <c r="J184" s="82">
        <v>39.1</v>
      </c>
      <c r="K184" s="82">
        <v>5029.0200000000004</v>
      </c>
      <c r="L184" s="82">
        <v>0</v>
      </c>
    </row>
    <row r="185" spans="1:12" x14ac:dyDescent="0.2">
      <c r="A185" s="4">
        <v>25</v>
      </c>
      <c r="B185" s="82">
        <v>0</v>
      </c>
      <c r="C185" s="82">
        <v>0</v>
      </c>
      <c r="D185" s="82">
        <v>0</v>
      </c>
      <c r="E185" s="82">
        <v>1</v>
      </c>
      <c r="F185" s="82">
        <v>0.01</v>
      </c>
      <c r="G185" s="82">
        <v>0</v>
      </c>
      <c r="H185" s="82">
        <v>0</v>
      </c>
      <c r="I185" s="82">
        <v>19.044</v>
      </c>
      <c r="J185" s="82">
        <v>20.72</v>
      </c>
      <c r="K185" s="82">
        <v>1841.38</v>
      </c>
      <c r="L185" s="82">
        <v>5</v>
      </c>
    </row>
    <row r="186" spans="1:12" x14ac:dyDescent="0.2">
      <c r="A186" s="4">
        <v>25</v>
      </c>
      <c r="B186" s="82">
        <v>0</v>
      </c>
      <c r="C186" s="82">
        <v>0</v>
      </c>
      <c r="D186" s="82">
        <v>0</v>
      </c>
      <c r="E186" s="82">
        <v>1</v>
      </c>
      <c r="F186" s="82">
        <v>0.01</v>
      </c>
      <c r="G186" s="82">
        <v>0</v>
      </c>
      <c r="H186" s="82">
        <v>0</v>
      </c>
      <c r="I186" s="82">
        <v>30.617999999999999</v>
      </c>
      <c r="J186" s="82">
        <v>30</v>
      </c>
      <c r="K186" s="82">
        <v>2738.64</v>
      </c>
      <c r="L186" s="82">
        <v>11</v>
      </c>
    </row>
    <row r="187" spans="1:12" x14ac:dyDescent="0.2">
      <c r="A187" s="4">
        <v>25</v>
      </c>
      <c r="B187" s="82">
        <v>0</v>
      </c>
      <c r="C187" s="82">
        <v>0</v>
      </c>
      <c r="D187" s="82">
        <v>0</v>
      </c>
      <c r="E187" s="82">
        <v>1</v>
      </c>
      <c r="F187" s="82">
        <v>0.01</v>
      </c>
      <c r="G187" s="82">
        <v>0</v>
      </c>
      <c r="H187" s="82">
        <v>0</v>
      </c>
      <c r="I187" s="82">
        <v>73.644000000000005</v>
      </c>
      <c r="J187" s="82">
        <v>54</v>
      </c>
      <c r="K187" s="82">
        <v>4582.22</v>
      </c>
      <c r="L187" s="82">
        <v>0</v>
      </c>
    </row>
    <row r="188" spans="1:12" x14ac:dyDescent="0.2">
      <c r="A188" s="4">
        <v>25</v>
      </c>
      <c r="B188" s="82">
        <v>0</v>
      </c>
      <c r="C188" s="82">
        <v>0</v>
      </c>
      <c r="D188" s="82">
        <v>0</v>
      </c>
      <c r="E188" s="82">
        <v>1</v>
      </c>
      <c r="F188" s="82">
        <v>0.01</v>
      </c>
      <c r="G188" s="82">
        <v>0</v>
      </c>
      <c r="H188" s="82">
        <v>0</v>
      </c>
      <c r="I188" s="82">
        <v>41.552999999999997</v>
      </c>
      <c r="J188" s="82">
        <v>33</v>
      </c>
      <c r="K188" s="82">
        <v>3012.58</v>
      </c>
      <c r="L188" s="82">
        <v>3</v>
      </c>
    </row>
    <row r="189" spans="1:12" x14ac:dyDescent="0.2">
      <c r="A189" s="4">
        <v>25</v>
      </c>
      <c r="B189" s="82">
        <v>32</v>
      </c>
      <c r="C189" s="82">
        <v>0</v>
      </c>
      <c r="D189" s="82">
        <v>1</v>
      </c>
      <c r="E189" s="82">
        <v>1</v>
      </c>
      <c r="F189" s="82">
        <v>0.01</v>
      </c>
      <c r="G189" s="82">
        <v>0</v>
      </c>
      <c r="H189" s="82">
        <v>0</v>
      </c>
      <c r="I189" s="82">
        <v>1.3</v>
      </c>
      <c r="J189" s="82">
        <v>4.3</v>
      </c>
      <c r="K189" s="82">
        <v>1430.3</v>
      </c>
      <c r="L189" s="82">
        <v>99</v>
      </c>
    </row>
    <row r="190" spans="1:12" x14ac:dyDescent="0.2">
      <c r="A190" s="4">
        <v>25</v>
      </c>
      <c r="B190" s="82">
        <v>0</v>
      </c>
      <c r="C190" s="82">
        <v>0</v>
      </c>
      <c r="D190" s="82">
        <v>0</v>
      </c>
      <c r="E190" s="82">
        <v>1</v>
      </c>
      <c r="F190" s="82">
        <v>0.01</v>
      </c>
      <c r="G190" s="82">
        <v>0</v>
      </c>
      <c r="H190" s="82">
        <v>0</v>
      </c>
      <c r="I190" s="82">
        <v>1.5</v>
      </c>
      <c r="J190" s="82">
        <v>4.0999999999999996</v>
      </c>
      <c r="K190" s="82">
        <v>1345.32</v>
      </c>
      <c r="L190" s="82">
        <v>42</v>
      </c>
    </row>
    <row r="191" spans="1:12" x14ac:dyDescent="0.2">
      <c r="A191" s="4">
        <v>25</v>
      </c>
      <c r="B191" s="82">
        <v>24</v>
      </c>
      <c r="C191" s="82">
        <v>0</v>
      </c>
      <c r="D191" s="82">
        <v>0</v>
      </c>
      <c r="E191" s="82">
        <v>1</v>
      </c>
      <c r="F191" s="82">
        <v>0.01</v>
      </c>
      <c r="G191" s="82">
        <v>0</v>
      </c>
      <c r="H191" s="82">
        <v>0</v>
      </c>
      <c r="I191" s="82">
        <v>6.4</v>
      </c>
      <c r="J191" s="82">
        <v>6.32</v>
      </c>
      <c r="K191" s="82">
        <v>1283.02</v>
      </c>
      <c r="L191" s="82">
        <v>65</v>
      </c>
    </row>
    <row r="192" spans="1:12" x14ac:dyDescent="0.2">
      <c r="A192" s="4">
        <v>25</v>
      </c>
      <c r="B192" s="82">
        <v>36</v>
      </c>
      <c r="C192" s="82">
        <v>0</v>
      </c>
      <c r="D192" s="82">
        <v>0</v>
      </c>
      <c r="E192" s="82">
        <v>1</v>
      </c>
      <c r="F192" s="82">
        <v>0.01</v>
      </c>
      <c r="G192" s="82">
        <v>0</v>
      </c>
      <c r="H192" s="82">
        <v>0</v>
      </c>
      <c r="I192" s="82">
        <v>12.01</v>
      </c>
      <c r="J192" s="82">
        <v>10.66</v>
      </c>
      <c r="K192" s="82">
        <v>2092.04</v>
      </c>
      <c r="L192" s="82">
        <v>92</v>
      </c>
    </row>
    <row r="193" spans="1:12" x14ac:dyDescent="0.2">
      <c r="A193" s="4">
        <v>25</v>
      </c>
      <c r="B193" s="82">
        <v>0</v>
      </c>
      <c r="C193" s="82">
        <v>0</v>
      </c>
      <c r="D193" s="82">
        <v>0</v>
      </c>
      <c r="E193" s="82">
        <v>1</v>
      </c>
      <c r="F193" s="82">
        <v>0.01</v>
      </c>
      <c r="G193" s="82">
        <v>0</v>
      </c>
      <c r="H193" s="82">
        <v>0</v>
      </c>
      <c r="I193" s="82">
        <v>6.4</v>
      </c>
      <c r="J193" s="82">
        <v>12.52</v>
      </c>
      <c r="K193" s="82">
        <v>2637</v>
      </c>
      <c r="L193" s="82">
        <v>7</v>
      </c>
    </row>
    <row r="194" spans="1:12" x14ac:dyDescent="0.2">
      <c r="A194" s="4">
        <v>25</v>
      </c>
      <c r="B194" s="82">
        <v>0</v>
      </c>
      <c r="C194" s="82">
        <v>0</v>
      </c>
      <c r="D194" s="82">
        <v>0</v>
      </c>
      <c r="E194" s="82">
        <v>1</v>
      </c>
      <c r="F194" s="82">
        <v>0.01</v>
      </c>
      <c r="G194" s="82">
        <v>0</v>
      </c>
      <c r="H194" s="82">
        <v>0</v>
      </c>
      <c r="I194" s="82">
        <v>16.827999999999999</v>
      </c>
      <c r="J194" s="82">
        <v>18.09</v>
      </c>
      <c r="K194" s="82">
        <v>3556.48</v>
      </c>
      <c r="L194" s="82">
        <v>12</v>
      </c>
    </row>
    <row r="195" spans="1:12" x14ac:dyDescent="0.2">
      <c r="A195" s="4">
        <v>25</v>
      </c>
      <c r="B195" s="82">
        <v>0</v>
      </c>
      <c r="C195" s="82">
        <v>0</v>
      </c>
      <c r="D195" s="82">
        <v>0</v>
      </c>
      <c r="E195" s="82">
        <v>1</v>
      </c>
      <c r="F195" s="82">
        <v>0.01</v>
      </c>
      <c r="G195" s="82">
        <v>0</v>
      </c>
      <c r="H195" s="82">
        <v>0</v>
      </c>
      <c r="I195" s="82">
        <v>12.66</v>
      </c>
      <c r="J195" s="82">
        <v>7.4</v>
      </c>
      <c r="K195" s="82">
        <v>1240.81</v>
      </c>
      <c r="L195" s="82">
        <v>4</v>
      </c>
    </row>
    <row r="196" spans="1:12" x14ac:dyDescent="0.2">
      <c r="A196" s="4">
        <v>25</v>
      </c>
      <c r="B196" s="82">
        <v>0</v>
      </c>
      <c r="C196" s="82">
        <v>0</v>
      </c>
      <c r="D196" s="82">
        <v>0</v>
      </c>
      <c r="E196" s="82">
        <v>1</v>
      </c>
      <c r="F196" s="82">
        <v>0.01</v>
      </c>
      <c r="G196" s="82">
        <v>0</v>
      </c>
      <c r="H196" s="82">
        <v>0</v>
      </c>
      <c r="I196" s="82">
        <v>22.3</v>
      </c>
      <c r="J196" s="82">
        <v>16.350000000000001</v>
      </c>
      <c r="K196" s="82">
        <v>987.94</v>
      </c>
      <c r="L196" s="82">
        <v>4</v>
      </c>
    </row>
    <row r="197" spans="1:12" x14ac:dyDescent="0.2">
      <c r="A197" s="4">
        <v>25</v>
      </c>
      <c r="B197" s="82">
        <v>0</v>
      </c>
      <c r="C197" s="82">
        <v>0</v>
      </c>
      <c r="D197" s="82">
        <v>0</v>
      </c>
      <c r="E197" s="82">
        <v>1</v>
      </c>
      <c r="F197" s="82">
        <v>0.01</v>
      </c>
      <c r="G197" s="82">
        <v>0</v>
      </c>
      <c r="H197" s="82">
        <v>0</v>
      </c>
      <c r="I197" s="82">
        <v>43.78</v>
      </c>
      <c r="J197" s="82">
        <v>8.6999999999999993</v>
      </c>
      <c r="K197" s="82">
        <v>1581.12</v>
      </c>
      <c r="L197" s="82">
        <v>4</v>
      </c>
    </row>
    <row r="198" spans="1:12" x14ac:dyDescent="0.2">
      <c r="A198" s="4">
        <v>25</v>
      </c>
      <c r="B198" s="82">
        <v>0</v>
      </c>
      <c r="C198" s="82">
        <v>0</v>
      </c>
      <c r="D198" s="82">
        <v>0</v>
      </c>
      <c r="E198" s="82">
        <v>1</v>
      </c>
      <c r="F198" s="82">
        <v>0.01</v>
      </c>
      <c r="G198" s="82">
        <v>0</v>
      </c>
      <c r="H198" s="82">
        <v>0</v>
      </c>
      <c r="I198" s="82">
        <v>8.3000000000000007</v>
      </c>
      <c r="J198" s="82">
        <v>4.7</v>
      </c>
      <c r="K198" s="82">
        <v>764.72</v>
      </c>
      <c r="L198" s="82">
        <v>112</v>
      </c>
    </row>
    <row r="199" spans="1:12" x14ac:dyDescent="0.2">
      <c r="A199" s="4">
        <v>25</v>
      </c>
      <c r="B199" s="82">
        <v>0</v>
      </c>
      <c r="C199" s="82">
        <v>0</v>
      </c>
      <c r="D199" s="82">
        <v>0</v>
      </c>
      <c r="E199" s="82">
        <v>1</v>
      </c>
      <c r="F199" s="82">
        <v>0.01</v>
      </c>
      <c r="G199" s="82">
        <v>0</v>
      </c>
      <c r="H199" s="82">
        <v>0</v>
      </c>
      <c r="I199" s="82">
        <v>25.6</v>
      </c>
      <c r="J199" s="82">
        <v>10.3</v>
      </c>
      <c r="K199" s="82">
        <v>1654.83</v>
      </c>
      <c r="L199" s="82">
        <v>27</v>
      </c>
    </row>
    <row r="200" spans="1:12" x14ac:dyDescent="0.2">
      <c r="A200" s="4">
        <v>25</v>
      </c>
      <c r="B200" s="82">
        <v>0</v>
      </c>
      <c r="C200" s="82">
        <v>0</v>
      </c>
      <c r="D200" s="82">
        <v>0</v>
      </c>
      <c r="E200" s="82">
        <v>1</v>
      </c>
      <c r="F200" s="82">
        <v>0.01</v>
      </c>
      <c r="G200" s="82">
        <v>0</v>
      </c>
      <c r="H200" s="82">
        <v>0</v>
      </c>
      <c r="I200" s="82">
        <v>43.78</v>
      </c>
      <c r="J200" s="82">
        <v>9.8000000000000007</v>
      </c>
      <c r="K200" s="82">
        <v>2905.26</v>
      </c>
      <c r="L200" s="82">
        <v>3</v>
      </c>
    </row>
    <row r="201" spans="1:12" x14ac:dyDescent="0.2">
      <c r="A201" s="4">
        <v>25</v>
      </c>
      <c r="B201" s="82">
        <v>0</v>
      </c>
      <c r="C201" s="82">
        <v>0</v>
      </c>
      <c r="D201" s="82">
        <v>0</v>
      </c>
      <c r="E201" s="82">
        <v>1</v>
      </c>
      <c r="F201" s="82">
        <v>0.01</v>
      </c>
      <c r="G201" s="82">
        <v>0</v>
      </c>
      <c r="H201" s="82">
        <v>0</v>
      </c>
      <c r="I201" s="82">
        <v>0.4</v>
      </c>
      <c r="J201" s="82">
        <v>0.14000000000000001</v>
      </c>
      <c r="K201" s="82">
        <v>232.17</v>
      </c>
      <c r="L201" s="82">
        <v>23</v>
      </c>
    </row>
    <row r="202" spans="1:12" x14ac:dyDescent="0.2">
      <c r="A202" s="4">
        <v>25</v>
      </c>
      <c r="B202" s="82">
        <v>0</v>
      </c>
      <c r="C202" s="82">
        <v>0</v>
      </c>
      <c r="D202" s="82">
        <v>0</v>
      </c>
      <c r="E202" s="82">
        <v>1</v>
      </c>
      <c r="F202" s="82">
        <v>0.01</v>
      </c>
      <c r="G202" s="82">
        <v>0</v>
      </c>
      <c r="H202" s="82">
        <v>0</v>
      </c>
      <c r="I202" s="82">
        <v>2.5</v>
      </c>
      <c r="J202" s="82">
        <v>0.34</v>
      </c>
      <c r="K202" s="82">
        <v>289.35000000000002</v>
      </c>
      <c r="L202" s="82">
        <v>9</v>
      </c>
    </row>
    <row r="203" spans="1:12" x14ac:dyDescent="0.2">
      <c r="A203" s="4">
        <v>25</v>
      </c>
      <c r="B203" s="82">
        <v>0</v>
      </c>
      <c r="C203" s="82">
        <v>0</v>
      </c>
      <c r="D203" s="82">
        <v>0</v>
      </c>
      <c r="E203" s="82">
        <v>1</v>
      </c>
      <c r="F203" s="82">
        <v>0.01</v>
      </c>
      <c r="G203" s="82">
        <v>0</v>
      </c>
      <c r="H203" s="82">
        <v>0</v>
      </c>
      <c r="I203" s="82">
        <v>6.3579999999999997</v>
      </c>
      <c r="J203" s="82">
        <v>1.05</v>
      </c>
      <c r="K203" s="82">
        <v>619.36</v>
      </c>
      <c r="L203" s="82">
        <v>53</v>
      </c>
    </row>
    <row r="204" spans="1:12" x14ac:dyDescent="0.2">
      <c r="A204" s="4">
        <v>25</v>
      </c>
      <c r="B204" s="82">
        <v>10</v>
      </c>
      <c r="C204" s="82">
        <v>0</v>
      </c>
      <c r="D204" s="82">
        <v>0</v>
      </c>
      <c r="E204" s="82">
        <v>1</v>
      </c>
      <c r="F204" s="82">
        <v>0.01</v>
      </c>
      <c r="G204" s="82">
        <v>0</v>
      </c>
      <c r="H204" s="82">
        <v>0</v>
      </c>
      <c r="I204" s="82">
        <v>9.1999999999999993</v>
      </c>
      <c r="J204" s="82">
        <v>9</v>
      </c>
      <c r="K204" s="82">
        <v>1060.28</v>
      </c>
      <c r="L204" s="82">
        <v>75</v>
      </c>
    </row>
    <row r="205" spans="1:12" x14ac:dyDescent="0.2">
      <c r="A205" s="4">
        <v>25</v>
      </c>
      <c r="B205" s="82">
        <v>0</v>
      </c>
      <c r="C205" s="82">
        <v>0</v>
      </c>
      <c r="D205" s="82">
        <v>0</v>
      </c>
      <c r="E205" s="82">
        <v>1</v>
      </c>
      <c r="F205" s="82">
        <v>0.01</v>
      </c>
      <c r="G205" s="82">
        <v>0</v>
      </c>
      <c r="H205" s="82">
        <v>0</v>
      </c>
      <c r="I205" s="82">
        <v>14.3</v>
      </c>
      <c r="J205" s="82">
        <v>15</v>
      </c>
      <c r="K205" s="82">
        <v>1652.77</v>
      </c>
      <c r="L205" s="82">
        <v>46</v>
      </c>
    </row>
    <row r="206" spans="1:12" x14ac:dyDescent="0.2">
      <c r="A206" s="4">
        <v>25</v>
      </c>
      <c r="B206" s="82">
        <v>0</v>
      </c>
      <c r="C206" s="82">
        <v>0</v>
      </c>
      <c r="D206" s="82">
        <v>0</v>
      </c>
      <c r="E206" s="82">
        <v>1</v>
      </c>
      <c r="F206" s="82">
        <v>0.01</v>
      </c>
      <c r="G206" s="82">
        <v>0</v>
      </c>
      <c r="H206" s="82">
        <v>0</v>
      </c>
      <c r="I206" s="82">
        <v>20.7</v>
      </c>
      <c r="J206" s="82">
        <v>12.6</v>
      </c>
      <c r="K206" s="82">
        <v>2015.84</v>
      </c>
      <c r="L206" s="82">
        <v>10</v>
      </c>
    </row>
    <row r="207" spans="1:12" x14ac:dyDescent="0.2">
      <c r="A207" s="4">
        <v>25</v>
      </c>
      <c r="B207" s="82">
        <v>0</v>
      </c>
      <c r="C207" s="82">
        <v>0</v>
      </c>
      <c r="D207" s="82">
        <v>0</v>
      </c>
      <c r="E207" s="82">
        <v>1</v>
      </c>
      <c r="F207" s="82">
        <v>0.01</v>
      </c>
      <c r="G207" s="82">
        <v>0</v>
      </c>
      <c r="H207" s="82">
        <v>0</v>
      </c>
      <c r="I207" s="82">
        <v>36.299999999999997</v>
      </c>
      <c r="J207" s="82">
        <v>16</v>
      </c>
      <c r="K207" s="82">
        <v>3627.96</v>
      </c>
      <c r="L207" s="82">
        <v>10</v>
      </c>
    </row>
    <row r="208" spans="1:12" x14ac:dyDescent="0.2">
      <c r="A208" s="4">
        <v>25</v>
      </c>
      <c r="B208" s="82">
        <v>0</v>
      </c>
      <c r="C208" s="82">
        <v>0</v>
      </c>
      <c r="D208" s="82">
        <v>0</v>
      </c>
      <c r="E208" s="82">
        <v>1</v>
      </c>
      <c r="F208" s="82">
        <v>0.01</v>
      </c>
      <c r="G208" s="82">
        <v>0</v>
      </c>
      <c r="H208" s="82">
        <v>0</v>
      </c>
      <c r="I208" s="82">
        <v>53.5</v>
      </c>
      <c r="J208" s="82">
        <v>30.7</v>
      </c>
      <c r="K208" s="82">
        <v>5551.48</v>
      </c>
      <c r="L208" s="82">
        <v>9</v>
      </c>
    </row>
    <row r="209" spans="1:12" x14ac:dyDescent="0.2">
      <c r="A209" s="4">
        <v>25</v>
      </c>
      <c r="B209" s="82">
        <v>0</v>
      </c>
      <c r="C209" s="82">
        <v>0</v>
      </c>
      <c r="D209" s="82">
        <v>0</v>
      </c>
      <c r="E209" s="82">
        <v>1</v>
      </c>
      <c r="F209" s="82">
        <v>0.01</v>
      </c>
      <c r="G209" s="82">
        <v>0</v>
      </c>
      <c r="H209" s="82">
        <v>0</v>
      </c>
      <c r="I209" s="82">
        <v>6.2</v>
      </c>
      <c r="J209" s="82">
        <v>6.24</v>
      </c>
      <c r="K209" s="82">
        <v>1027.21</v>
      </c>
      <c r="L209" s="82">
        <v>40</v>
      </c>
    </row>
    <row r="210" spans="1:12" x14ac:dyDescent="0.2">
      <c r="A210" s="4">
        <v>25</v>
      </c>
      <c r="B210" s="82">
        <v>0</v>
      </c>
      <c r="C210" s="82">
        <v>0</v>
      </c>
      <c r="D210" s="82">
        <v>0</v>
      </c>
      <c r="E210" s="82">
        <v>1</v>
      </c>
      <c r="F210" s="82">
        <v>0.01</v>
      </c>
      <c r="G210" s="82">
        <v>0</v>
      </c>
      <c r="H210" s="82">
        <v>0</v>
      </c>
      <c r="I210" s="82">
        <v>11.7</v>
      </c>
      <c r="J210" s="82">
        <v>8.74</v>
      </c>
      <c r="K210" s="82">
        <v>1672.06</v>
      </c>
      <c r="L210" s="82">
        <v>31</v>
      </c>
    </row>
    <row r="211" spans="1:12" x14ac:dyDescent="0.2">
      <c r="A211" s="4">
        <v>25</v>
      </c>
      <c r="B211" s="82">
        <v>0</v>
      </c>
      <c r="C211" s="82">
        <v>0</v>
      </c>
      <c r="D211" s="82">
        <v>0</v>
      </c>
      <c r="E211" s="82">
        <v>1</v>
      </c>
      <c r="F211" s="82">
        <v>0.01</v>
      </c>
      <c r="G211" s="82">
        <v>0</v>
      </c>
      <c r="H211" s="82">
        <v>0</v>
      </c>
      <c r="I211" s="82">
        <v>18.5</v>
      </c>
      <c r="J211" s="82">
        <v>15.14</v>
      </c>
      <c r="K211" s="82">
        <v>2834.3</v>
      </c>
      <c r="L211" s="82">
        <v>12</v>
      </c>
    </row>
    <row r="212" spans="1:12" x14ac:dyDescent="0.2">
      <c r="A212" s="4">
        <v>25</v>
      </c>
      <c r="B212" s="82">
        <v>0</v>
      </c>
      <c r="C212" s="82">
        <v>0</v>
      </c>
      <c r="D212" s="82">
        <v>0</v>
      </c>
      <c r="E212" s="82">
        <v>1</v>
      </c>
      <c r="F212" s="82">
        <v>0.01</v>
      </c>
      <c r="G212" s="82">
        <v>0</v>
      </c>
      <c r="H212" s="82">
        <v>0</v>
      </c>
      <c r="I212" s="82">
        <v>19.7</v>
      </c>
      <c r="J212" s="82">
        <v>10</v>
      </c>
      <c r="K212" s="82">
        <v>2413.36</v>
      </c>
      <c r="L212" s="82">
        <v>46</v>
      </c>
    </row>
    <row r="213" spans="1:12" x14ac:dyDescent="0.2">
      <c r="A213" s="4">
        <v>25</v>
      </c>
      <c r="B213" s="82">
        <v>0</v>
      </c>
      <c r="C213" s="82">
        <v>0</v>
      </c>
      <c r="D213" s="82">
        <v>0</v>
      </c>
      <c r="E213" s="82">
        <v>1</v>
      </c>
      <c r="F213" s="82">
        <v>0.01</v>
      </c>
      <c r="G213" s="82">
        <v>0</v>
      </c>
      <c r="H213" s="82">
        <v>0</v>
      </c>
      <c r="I213" s="82">
        <v>31</v>
      </c>
      <c r="J213" s="82">
        <v>14</v>
      </c>
      <c r="K213" s="82">
        <v>4070.26</v>
      </c>
      <c r="L213" s="82">
        <v>55</v>
      </c>
    </row>
    <row r="214" spans="1:12" x14ac:dyDescent="0.2">
      <c r="A214" s="4">
        <v>25</v>
      </c>
      <c r="B214" s="82">
        <v>0</v>
      </c>
      <c r="C214" s="82">
        <v>0</v>
      </c>
      <c r="D214" s="82">
        <v>0</v>
      </c>
      <c r="E214" s="82">
        <v>1</v>
      </c>
      <c r="F214" s="82">
        <v>0.01</v>
      </c>
      <c r="G214" s="82">
        <v>0</v>
      </c>
      <c r="H214" s="82">
        <v>0</v>
      </c>
      <c r="I214" s="82">
        <v>63</v>
      </c>
      <c r="J214" s="82">
        <v>25</v>
      </c>
      <c r="K214" s="82">
        <v>6290.02</v>
      </c>
      <c r="L214" s="82">
        <v>12</v>
      </c>
    </row>
    <row r="215" spans="1:12" x14ac:dyDescent="0.2">
      <c r="A215" s="4">
        <v>25</v>
      </c>
      <c r="B215" s="82">
        <v>0</v>
      </c>
      <c r="C215" s="82">
        <v>0</v>
      </c>
      <c r="D215" s="82">
        <v>0</v>
      </c>
      <c r="E215" s="82">
        <v>1</v>
      </c>
      <c r="F215" s="82">
        <v>0.01</v>
      </c>
      <c r="G215" s="82">
        <v>0</v>
      </c>
      <c r="H215" s="82">
        <v>0</v>
      </c>
      <c r="I215" s="82">
        <v>30.3</v>
      </c>
      <c r="J215" s="82">
        <v>14</v>
      </c>
      <c r="K215" s="82">
        <v>3644.49</v>
      </c>
      <c r="L215" s="82">
        <v>16</v>
      </c>
    </row>
    <row r="216" spans="1:12" x14ac:dyDescent="0.2">
      <c r="A216" s="4">
        <v>25</v>
      </c>
      <c r="B216" s="82">
        <v>0</v>
      </c>
      <c r="C216" s="82">
        <v>0</v>
      </c>
      <c r="D216" s="82">
        <v>0</v>
      </c>
      <c r="E216" s="82">
        <v>1</v>
      </c>
      <c r="F216" s="82">
        <v>0.01</v>
      </c>
      <c r="G216" s="82">
        <v>0</v>
      </c>
      <c r="H216" s="82">
        <v>0</v>
      </c>
      <c r="I216" s="82">
        <v>58</v>
      </c>
      <c r="J216" s="82">
        <v>21</v>
      </c>
      <c r="K216" s="82">
        <v>5712.69</v>
      </c>
      <c r="L216" s="82">
        <v>15</v>
      </c>
    </row>
    <row r="217" spans="1:12" x14ac:dyDescent="0.2">
      <c r="A217" s="4">
        <v>25</v>
      </c>
      <c r="B217" s="82">
        <v>0</v>
      </c>
      <c r="C217" s="82">
        <v>0</v>
      </c>
      <c r="D217" s="82">
        <v>0</v>
      </c>
      <c r="E217" s="82">
        <v>1</v>
      </c>
      <c r="F217" s="82">
        <v>0.01</v>
      </c>
      <c r="G217" s="82">
        <v>0</v>
      </c>
      <c r="H217" s="82">
        <v>0</v>
      </c>
      <c r="I217" s="82">
        <v>14.3</v>
      </c>
      <c r="J217" s="82">
        <v>8</v>
      </c>
      <c r="K217" s="82">
        <v>2156.38</v>
      </c>
      <c r="L217" s="82">
        <v>12</v>
      </c>
    </row>
    <row r="218" spans="1:12" x14ac:dyDescent="0.2">
      <c r="A218" s="4">
        <v>25</v>
      </c>
      <c r="B218" s="82">
        <v>0</v>
      </c>
      <c r="C218" s="82">
        <v>0</v>
      </c>
      <c r="D218" s="82">
        <v>0</v>
      </c>
      <c r="E218" s="82">
        <v>1</v>
      </c>
      <c r="F218" s="82">
        <v>0.01</v>
      </c>
      <c r="G218" s="82">
        <v>0</v>
      </c>
      <c r="H218" s="82">
        <v>0</v>
      </c>
      <c r="I218" s="82">
        <v>27</v>
      </c>
      <c r="J218" s="82">
        <v>11</v>
      </c>
      <c r="K218" s="82">
        <v>3171.19</v>
      </c>
      <c r="L218" s="82">
        <v>37</v>
      </c>
    </row>
    <row r="219" spans="1:12" x14ac:dyDescent="0.2">
      <c r="A219" s="4">
        <v>25</v>
      </c>
      <c r="B219" s="82">
        <v>0</v>
      </c>
      <c r="C219" s="82">
        <v>0</v>
      </c>
      <c r="D219" s="82">
        <v>0</v>
      </c>
      <c r="E219" s="82">
        <v>1</v>
      </c>
      <c r="F219" s="82">
        <v>0.01</v>
      </c>
      <c r="G219" s="82">
        <v>0</v>
      </c>
      <c r="H219" s="82">
        <v>0</v>
      </c>
      <c r="I219" s="82">
        <v>57.6</v>
      </c>
      <c r="J219" s="82">
        <v>19</v>
      </c>
      <c r="K219" s="82">
        <v>4609.7</v>
      </c>
      <c r="L219" s="82">
        <v>5</v>
      </c>
    </row>
    <row r="220" spans="1:12" x14ac:dyDescent="0.2">
      <c r="A220" s="4">
        <v>25</v>
      </c>
      <c r="B220" s="82">
        <v>0</v>
      </c>
      <c r="C220" s="82">
        <v>0</v>
      </c>
      <c r="D220" s="82">
        <v>1</v>
      </c>
      <c r="E220" s="82">
        <v>1</v>
      </c>
      <c r="F220" s="82">
        <v>0.01</v>
      </c>
      <c r="G220" s="82">
        <v>0</v>
      </c>
      <c r="H220" s="82">
        <v>0</v>
      </c>
      <c r="I220" s="82">
        <v>14.4</v>
      </c>
      <c r="J220" s="82">
        <v>6</v>
      </c>
      <c r="K220" s="82">
        <v>1029.97</v>
      </c>
      <c r="L220" s="82">
        <v>58</v>
      </c>
    </row>
    <row r="221" spans="1:12" x14ac:dyDescent="0.2">
      <c r="A221" s="4">
        <v>25</v>
      </c>
      <c r="B221" s="82">
        <v>0</v>
      </c>
      <c r="C221" s="82">
        <v>0</v>
      </c>
      <c r="D221" s="82">
        <v>0</v>
      </c>
      <c r="E221" s="82">
        <v>1</v>
      </c>
      <c r="F221" s="82">
        <v>0.01</v>
      </c>
      <c r="G221" s="82">
        <v>0</v>
      </c>
      <c r="H221" s="82">
        <v>0</v>
      </c>
      <c r="I221" s="82">
        <v>48</v>
      </c>
      <c r="J221" s="82">
        <v>11.7</v>
      </c>
      <c r="K221" s="82">
        <v>2032.37</v>
      </c>
      <c r="L221" s="82">
        <v>78</v>
      </c>
    </row>
    <row r="222" spans="1:12" x14ac:dyDescent="0.2">
      <c r="A222" s="4">
        <v>25</v>
      </c>
      <c r="B222" s="82">
        <v>0</v>
      </c>
      <c r="C222" s="82">
        <v>0</v>
      </c>
      <c r="D222" s="82">
        <v>0</v>
      </c>
      <c r="E222" s="82">
        <v>1</v>
      </c>
      <c r="F222" s="82">
        <v>0.01</v>
      </c>
      <c r="G222" s="82">
        <v>0</v>
      </c>
      <c r="H222" s="82">
        <v>0</v>
      </c>
      <c r="I222" s="82">
        <v>48</v>
      </c>
      <c r="J222" s="82">
        <v>12.7</v>
      </c>
      <c r="K222" s="82">
        <v>2493.27</v>
      </c>
      <c r="L222" s="82">
        <v>21</v>
      </c>
    </row>
    <row r="223" spans="1:12" x14ac:dyDescent="0.2">
      <c r="A223" s="4">
        <v>25</v>
      </c>
      <c r="B223" s="82">
        <v>0</v>
      </c>
      <c r="C223" s="82">
        <v>0</v>
      </c>
      <c r="D223" s="82">
        <v>0</v>
      </c>
      <c r="E223" s="82">
        <v>1</v>
      </c>
      <c r="F223" s="82">
        <v>0.01</v>
      </c>
      <c r="G223" s="82">
        <v>0</v>
      </c>
      <c r="H223" s="82">
        <v>0</v>
      </c>
      <c r="I223" s="82">
        <v>52.9</v>
      </c>
      <c r="J223" s="82">
        <v>14</v>
      </c>
      <c r="K223" s="82">
        <v>3279.35</v>
      </c>
      <c r="L223" s="82">
        <v>15</v>
      </c>
    </row>
    <row r="224" spans="1:12" x14ac:dyDescent="0.2">
      <c r="A224" s="4">
        <v>25</v>
      </c>
      <c r="B224" s="82">
        <v>0</v>
      </c>
      <c r="C224" s="82">
        <v>0</v>
      </c>
      <c r="D224" s="82">
        <v>0</v>
      </c>
      <c r="E224" s="82">
        <v>1</v>
      </c>
      <c r="F224" s="82">
        <v>0.01</v>
      </c>
      <c r="G224" s="82">
        <v>0</v>
      </c>
      <c r="H224" s="82">
        <v>0</v>
      </c>
      <c r="I224" s="82">
        <v>9.5</v>
      </c>
      <c r="J224" s="82">
        <v>8.1999999999999993</v>
      </c>
      <c r="K224" s="82">
        <v>1489.49</v>
      </c>
      <c r="L224" s="82">
        <v>14</v>
      </c>
    </row>
    <row r="225" spans="1:12" x14ac:dyDescent="0.2">
      <c r="A225" s="4">
        <v>25</v>
      </c>
      <c r="B225" s="82">
        <v>0</v>
      </c>
      <c r="C225" s="82">
        <v>0</v>
      </c>
      <c r="D225" s="82">
        <v>0</v>
      </c>
      <c r="E225" s="82">
        <v>1</v>
      </c>
      <c r="F225" s="82">
        <v>0.01</v>
      </c>
      <c r="G225" s="82">
        <v>0</v>
      </c>
      <c r="H225" s="82">
        <v>0</v>
      </c>
      <c r="I225" s="82">
        <v>12</v>
      </c>
      <c r="J225" s="82">
        <v>10.3</v>
      </c>
      <c r="K225" s="82">
        <v>2628.31</v>
      </c>
      <c r="L225" s="82">
        <v>10</v>
      </c>
    </row>
    <row r="226" spans="1:12" x14ac:dyDescent="0.2">
      <c r="A226" s="4">
        <v>25</v>
      </c>
      <c r="B226" s="82">
        <v>0</v>
      </c>
      <c r="C226" s="82">
        <v>0</v>
      </c>
      <c r="D226" s="82">
        <v>0</v>
      </c>
      <c r="E226" s="82">
        <v>1</v>
      </c>
      <c r="F226" s="82">
        <v>0.01</v>
      </c>
      <c r="G226" s="82">
        <v>0</v>
      </c>
      <c r="H226" s="82">
        <v>0</v>
      </c>
      <c r="I226" s="82">
        <v>56</v>
      </c>
      <c r="J226" s="82">
        <v>18.3</v>
      </c>
      <c r="K226" s="82">
        <v>3737.5</v>
      </c>
      <c r="L226" s="82">
        <v>6</v>
      </c>
    </row>
    <row r="227" spans="1:12" x14ac:dyDescent="0.2">
      <c r="A227" s="4">
        <v>25</v>
      </c>
      <c r="B227" s="82">
        <v>0</v>
      </c>
      <c r="C227" s="82">
        <v>0</v>
      </c>
      <c r="D227" s="82">
        <v>0</v>
      </c>
      <c r="E227" s="82">
        <v>1</v>
      </c>
      <c r="F227" s="82">
        <v>0.01</v>
      </c>
      <c r="G227" s="82">
        <v>0</v>
      </c>
      <c r="H227" s="82">
        <v>0</v>
      </c>
      <c r="I227" s="82">
        <v>16</v>
      </c>
      <c r="J227" s="82">
        <v>21.3</v>
      </c>
      <c r="K227" s="82">
        <v>4245.1499999999996</v>
      </c>
      <c r="L227" s="82">
        <v>5</v>
      </c>
    </row>
    <row r="228" spans="1:12" x14ac:dyDescent="0.2">
      <c r="A228" s="4">
        <v>25</v>
      </c>
      <c r="B228" s="82">
        <v>0</v>
      </c>
      <c r="C228" s="82">
        <v>0</v>
      </c>
      <c r="D228" s="82">
        <v>0</v>
      </c>
      <c r="E228" s="82">
        <v>1</v>
      </c>
      <c r="F228" s="82">
        <v>0.01</v>
      </c>
      <c r="G228" s="82">
        <v>0</v>
      </c>
      <c r="H228" s="82">
        <v>0</v>
      </c>
      <c r="I228" s="82">
        <v>24.57</v>
      </c>
      <c r="J228" s="82">
        <v>16.8</v>
      </c>
      <c r="K228" s="82">
        <v>2308.23</v>
      </c>
      <c r="L228" s="82">
        <v>1</v>
      </c>
    </row>
    <row r="229" spans="1:12" x14ac:dyDescent="0.2">
      <c r="A229" s="4">
        <v>25</v>
      </c>
      <c r="B229" s="82">
        <v>0</v>
      </c>
      <c r="C229" s="82">
        <v>0</v>
      </c>
      <c r="D229" s="82">
        <v>0</v>
      </c>
      <c r="E229" s="82">
        <v>1</v>
      </c>
      <c r="F229" s="82">
        <v>0.01</v>
      </c>
      <c r="G229" s="82">
        <v>0</v>
      </c>
      <c r="H229" s="82">
        <v>0</v>
      </c>
      <c r="I229" s="82">
        <v>19.920000000000002</v>
      </c>
      <c r="J229" s="82">
        <v>22.1</v>
      </c>
      <c r="K229" s="82">
        <v>2815.5</v>
      </c>
      <c r="L229" s="82">
        <v>2</v>
      </c>
    </row>
    <row r="230" spans="1:12" x14ac:dyDescent="0.2">
      <c r="A230" s="4">
        <v>25</v>
      </c>
      <c r="B230" s="82">
        <v>0</v>
      </c>
      <c r="C230" s="82">
        <v>0</v>
      </c>
      <c r="D230" s="82">
        <v>0</v>
      </c>
      <c r="E230" s="82">
        <v>1</v>
      </c>
      <c r="F230" s="82">
        <v>0.01</v>
      </c>
      <c r="G230" s="82">
        <v>0</v>
      </c>
      <c r="H230" s="82">
        <v>0</v>
      </c>
      <c r="I230" s="82">
        <v>38.115000000000002</v>
      </c>
      <c r="J230" s="82">
        <v>25.3</v>
      </c>
      <c r="K230" s="82">
        <v>3358.73</v>
      </c>
      <c r="L230" s="82">
        <v>2</v>
      </c>
    </row>
    <row r="231" spans="1:12" x14ac:dyDescent="0.2">
      <c r="A231" s="4">
        <v>25</v>
      </c>
      <c r="B231" s="82">
        <v>0</v>
      </c>
      <c r="C231" s="82">
        <v>0</v>
      </c>
      <c r="D231" s="82">
        <v>0</v>
      </c>
      <c r="E231" s="82">
        <v>1</v>
      </c>
      <c r="F231" s="82">
        <v>0.01</v>
      </c>
      <c r="G231" s="82">
        <v>0</v>
      </c>
      <c r="H231" s="82">
        <v>0</v>
      </c>
      <c r="I231" s="82">
        <v>41.8</v>
      </c>
      <c r="J231" s="82">
        <v>27.4</v>
      </c>
      <c r="K231" s="82">
        <v>3518.88</v>
      </c>
      <c r="L231" s="82">
        <v>0</v>
      </c>
    </row>
    <row r="232" spans="1:12" x14ac:dyDescent="0.2">
      <c r="A232" s="4">
        <v>25</v>
      </c>
      <c r="B232" s="82">
        <v>4</v>
      </c>
      <c r="C232" s="82">
        <v>0</v>
      </c>
      <c r="D232" s="82">
        <v>1</v>
      </c>
      <c r="E232" s="82">
        <v>1</v>
      </c>
      <c r="F232" s="82">
        <v>0.01</v>
      </c>
      <c r="G232" s="82">
        <v>0</v>
      </c>
      <c r="H232" s="82">
        <v>0</v>
      </c>
      <c r="I232" s="82">
        <v>33.81</v>
      </c>
      <c r="J232" s="82">
        <v>33.1</v>
      </c>
      <c r="K232" s="82">
        <v>4880.55</v>
      </c>
      <c r="L232" s="82">
        <v>4</v>
      </c>
    </row>
    <row r="233" spans="1:12" x14ac:dyDescent="0.2">
      <c r="A233" s="4">
        <v>25</v>
      </c>
      <c r="B233" s="82">
        <v>0</v>
      </c>
      <c r="C233" s="82">
        <v>0</v>
      </c>
      <c r="D233" s="82">
        <v>0</v>
      </c>
      <c r="E233" s="82">
        <v>1</v>
      </c>
      <c r="F233" s="82">
        <v>0.01</v>
      </c>
      <c r="G233" s="82">
        <v>0</v>
      </c>
      <c r="H233" s="82">
        <v>0</v>
      </c>
      <c r="I233" s="82">
        <v>44.768000000000001</v>
      </c>
      <c r="J233" s="82">
        <v>9.5</v>
      </c>
      <c r="K233" s="82">
        <v>7232.57</v>
      </c>
      <c r="L233" s="82">
        <v>3</v>
      </c>
    </row>
    <row r="234" spans="1:12" x14ac:dyDescent="0.2">
      <c r="A234" s="4">
        <v>25</v>
      </c>
      <c r="B234" s="82">
        <v>12</v>
      </c>
      <c r="C234" s="82">
        <v>0</v>
      </c>
      <c r="D234" s="82">
        <v>1</v>
      </c>
      <c r="E234" s="82">
        <v>1</v>
      </c>
      <c r="F234" s="82">
        <v>0.01</v>
      </c>
      <c r="G234" s="82">
        <v>0</v>
      </c>
      <c r="H234" s="82">
        <v>0</v>
      </c>
      <c r="I234" s="82">
        <v>14.3</v>
      </c>
      <c r="J234" s="82">
        <v>13.6</v>
      </c>
      <c r="K234" s="82">
        <v>3640.47</v>
      </c>
      <c r="L234" s="82">
        <v>28</v>
      </c>
    </row>
    <row r="235" spans="1:12" x14ac:dyDescent="0.2">
      <c r="A235" s="4">
        <v>25</v>
      </c>
      <c r="B235" s="82">
        <v>12</v>
      </c>
      <c r="C235" s="82">
        <v>0</v>
      </c>
      <c r="D235" s="82">
        <v>1</v>
      </c>
      <c r="E235" s="82">
        <v>1</v>
      </c>
      <c r="F235" s="82">
        <v>0.01</v>
      </c>
      <c r="G235" s="82">
        <v>0</v>
      </c>
      <c r="H235" s="82">
        <v>0</v>
      </c>
      <c r="I235" s="82">
        <v>14.3</v>
      </c>
      <c r="J235" s="82">
        <v>13.6</v>
      </c>
      <c r="K235" s="82">
        <v>3640.47</v>
      </c>
      <c r="L235" s="82">
        <v>6</v>
      </c>
    </row>
    <row r="236" spans="1:12" x14ac:dyDescent="0.2">
      <c r="A236" s="4">
        <v>25</v>
      </c>
      <c r="B236" s="82">
        <v>0</v>
      </c>
      <c r="C236" s="82">
        <v>0</v>
      </c>
      <c r="D236" s="82">
        <v>0</v>
      </c>
      <c r="E236" s="82">
        <v>1</v>
      </c>
      <c r="F236" s="82">
        <v>0.01</v>
      </c>
      <c r="G236" s="82">
        <v>0</v>
      </c>
      <c r="H236" s="82">
        <v>0</v>
      </c>
      <c r="I236" s="82">
        <v>21.2</v>
      </c>
      <c r="J236" s="82">
        <v>24</v>
      </c>
      <c r="K236" s="82">
        <v>4326.21</v>
      </c>
      <c r="L236" s="82">
        <v>1</v>
      </c>
    </row>
    <row r="237" spans="1:12" x14ac:dyDescent="0.2">
      <c r="A237" s="4">
        <v>25</v>
      </c>
      <c r="B237" s="82">
        <v>10</v>
      </c>
      <c r="C237" s="82">
        <v>0</v>
      </c>
      <c r="D237" s="82">
        <v>1</v>
      </c>
      <c r="E237" s="82">
        <v>1</v>
      </c>
      <c r="F237" s="82">
        <v>0.01</v>
      </c>
      <c r="G237" s="82">
        <v>0</v>
      </c>
      <c r="H237" s="82">
        <v>0</v>
      </c>
      <c r="I237" s="82">
        <v>7.1</v>
      </c>
      <c r="J237" s="82">
        <v>10.1</v>
      </c>
      <c r="K237" s="82">
        <v>1992.49</v>
      </c>
      <c r="L237" s="82">
        <v>13</v>
      </c>
    </row>
    <row r="238" spans="1:12" x14ac:dyDescent="0.2">
      <c r="A238" s="4">
        <v>25</v>
      </c>
      <c r="B238" s="82">
        <v>0</v>
      </c>
      <c r="C238" s="82">
        <v>0</v>
      </c>
      <c r="D238" s="82">
        <v>0</v>
      </c>
      <c r="E238" s="82">
        <v>1</v>
      </c>
      <c r="F238" s="82">
        <v>0.01</v>
      </c>
      <c r="G238" s="82">
        <v>0</v>
      </c>
      <c r="H238" s="82">
        <v>0</v>
      </c>
      <c r="I238" s="82">
        <v>14.4</v>
      </c>
      <c r="J238" s="82">
        <v>14.5</v>
      </c>
      <c r="K238" s="82">
        <v>2654.69</v>
      </c>
      <c r="L238" s="82">
        <v>42</v>
      </c>
    </row>
    <row r="239" spans="1:12" x14ac:dyDescent="0.2">
      <c r="A239" s="4">
        <v>25</v>
      </c>
      <c r="B239" s="82">
        <v>10</v>
      </c>
      <c r="C239" s="82">
        <v>12</v>
      </c>
      <c r="D239" s="82">
        <v>0</v>
      </c>
      <c r="E239" s="82">
        <v>1</v>
      </c>
      <c r="F239" s="82">
        <v>0.01</v>
      </c>
      <c r="G239" s="82">
        <v>0</v>
      </c>
      <c r="H239" s="82">
        <v>0</v>
      </c>
      <c r="I239" s="82">
        <v>27.3</v>
      </c>
      <c r="J239" s="82">
        <v>26.1</v>
      </c>
      <c r="K239" s="82">
        <v>3821.55</v>
      </c>
      <c r="L239" s="82">
        <v>7</v>
      </c>
    </row>
    <row r="240" spans="1:12" x14ac:dyDescent="0.2">
      <c r="A240" s="4">
        <v>25</v>
      </c>
      <c r="B240" s="82">
        <v>0</v>
      </c>
      <c r="C240" s="82">
        <v>0</v>
      </c>
      <c r="D240" s="82">
        <v>0</v>
      </c>
      <c r="E240" s="82">
        <v>1</v>
      </c>
      <c r="F240" s="82">
        <v>0.01</v>
      </c>
      <c r="G240" s="82">
        <v>0</v>
      </c>
      <c r="H240" s="82">
        <v>0</v>
      </c>
      <c r="I240" s="82">
        <v>14.3</v>
      </c>
      <c r="J240" s="82">
        <v>17.100000000000001</v>
      </c>
      <c r="K240" s="82">
        <v>2654.69</v>
      </c>
      <c r="L240" s="82">
        <v>8</v>
      </c>
    </row>
    <row r="241" spans="1:12" x14ac:dyDescent="0.2">
      <c r="A241" s="4">
        <v>25</v>
      </c>
      <c r="B241" s="82">
        <v>0</v>
      </c>
      <c r="C241" s="82">
        <v>0</v>
      </c>
      <c r="D241" s="82">
        <v>0</v>
      </c>
      <c r="E241" s="82">
        <v>1</v>
      </c>
      <c r="F241" s="82">
        <v>0.01</v>
      </c>
      <c r="G241" s="82">
        <v>0</v>
      </c>
      <c r="H241" s="82">
        <v>0</v>
      </c>
      <c r="I241" s="82">
        <v>27</v>
      </c>
      <c r="J241" s="82">
        <v>26.1</v>
      </c>
      <c r="K241" s="82">
        <v>3821.55</v>
      </c>
      <c r="L241" s="82">
        <v>7</v>
      </c>
    </row>
    <row r="242" spans="1:12" x14ac:dyDescent="0.2">
      <c r="A242" s="4">
        <v>25</v>
      </c>
      <c r="B242" s="82">
        <v>0</v>
      </c>
      <c r="C242" s="82">
        <v>0</v>
      </c>
      <c r="D242" s="82">
        <v>0</v>
      </c>
      <c r="E242" s="82">
        <v>1</v>
      </c>
      <c r="F242" s="82">
        <v>0.01</v>
      </c>
      <c r="G242" s="82">
        <v>0</v>
      </c>
      <c r="H242" s="82">
        <v>0</v>
      </c>
      <c r="I242" s="82">
        <v>13.4</v>
      </c>
      <c r="J242" s="82">
        <v>14.25</v>
      </c>
      <c r="K242" s="82">
        <v>2654.69</v>
      </c>
      <c r="L242" s="82">
        <v>4</v>
      </c>
    </row>
    <row r="243" spans="1:12" x14ac:dyDescent="0.2">
      <c r="A243" s="4">
        <v>25</v>
      </c>
      <c r="B243" s="82">
        <v>14</v>
      </c>
      <c r="C243" s="82">
        <v>0</v>
      </c>
      <c r="D243" s="82">
        <v>0</v>
      </c>
      <c r="E243" s="82">
        <v>1</v>
      </c>
      <c r="F243" s="82">
        <v>0.01</v>
      </c>
      <c r="G243" s="82">
        <v>0</v>
      </c>
      <c r="H243" s="82">
        <v>0</v>
      </c>
      <c r="I243" s="82">
        <v>7.5</v>
      </c>
      <c r="J243" s="82">
        <v>11</v>
      </c>
      <c r="K243" s="82">
        <v>1992.49</v>
      </c>
      <c r="L243" s="82">
        <v>2</v>
      </c>
    </row>
    <row r="244" spans="1:12" x14ac:dyDescent="0.2">
      <c r="A244" s="4">
        <v>25</v>
      </c>
      <c r="B244" s="82">
        <v>0</v>
      </c>
      <c r="C244" s="82">
        <v>0</v>
      </c>
      <c r="D244" s="82">
        <v>0</v>
      </c>
      <c r="E244" s="82">
        <v>1</v>
      </c>
      <c r="F244" s="82">
        <v>0.01</v>
      </c>
      <c r="G244" s="82">
        <v>0</v>
      </c>
      <c r="H244" s="82">
        <v>0</v>
      </c>
      <c r="I244" s="82">
        <v>14.3</v>
      </c>
      <c r="J244" s="82">
        <v>14.5</v>
      </c>
      <c r="K244" s="82">
        <v>2654.69</v>
      </c>
      <c r="L244" s="82">
        <v>19</v>
      </c>
    </row>
    <row r="245" spans="1:12" x14ac:dyDescent="0.2">
      <c r="A245" s="4">
        <v>25</v>
      </c>
      <c r="B245" s="82">
        <v>6</v>
      </c>
      <c r="C245" s="82">
        <v>12</v>
      </c>
      <c r="D245" s="82">
        <v>0</v>
      </c>
      <c r="E245" s="82">
        <v>1</v>
      </c>
      <c r="F245" s="82">
        <v>0.01</v>
      </c>
      <c r="G245" s="82">
        <v>0</v>
      </c>
      <c r="H245" s="82">
        <v>0</v>
      </c>
      <c r="I245" s="82">
        <v>27</v>
      </c>
      <c r="J245" s="82">
        <v>23.5</v>
      </c>
      <c r="K245" s="82">
        <v>3821.55</v>
      </c>
      <c r="L245" s="82">
        <v>6</v>
      </c>
    </row>
    <row r="246" spans="1:12" x14ac:dyDescent="0.2">
      <c r="A246" s="4">
        <v>25</v>
      </c>
      <c r="B246" s="82">
        <v>4</v>
      </c>
      <c r="C246" s="82">
        <v>0</v>
      </c>
      <c r="D246" s="82">
        <v>1</v>
      </c>
      <c r="E246" s="82">
        <v>1</v>
      </c>
      <c r="F246" s="82">
        <v>0.01</v>
      </c>
      <c r="G246" s="82">
        <v>0</v>
      </c>
      <c r="H246" s="82">
        <v>0</v>
      </c>
      <c r="I246" s="82">
        <v>68.849999999999994</v>
      </c>
      <c r="J246" s="82">
        <v>30</v>
      </c>
      <c r="K246" s="82">
        <v>6879.57</v>
      </c>
      <c r="L246" s="82">
        <v>1</v>
      </c>
    </row>
    <row r="247" spans="1:12" x14ac:dyDescent="0.2">
      <c r="A247" s="4">
        <v>25</v>
      </c>
      <c r="B247" s="82">
        <v>7</v>
      </c>
      <c r="C247" s="82">
        <v>0</v>
      </c>
      <c r="D247" s="82">
        <v>1</v>
      </c>
      <c r="E247" s="82">
        <v>1</v>
      </c>
      <c r="F247" s="82">
        <v>0.01</v>
      </c>
      <c r="G247" s="82">
        <v>0</v>
      </c>
      <c r="H247" s="82">
        <v>0</v>
      </c>
      <c r="I247" s="82">
        <v>15.119</v>
      </c>
      <c r="J247" s="82">
        <v>18.2</v>
      </c>
      <c r="K247" s="82">
        <v>2992.65</v>
      </c>
      <c r="L247" s="82">
        <v>1</v>
      </c>
    </row>
    <row r="248" spans="1:12" x14ac:dyDescent="0.2">
      <c r="A248" s="4">
        <v>25</v>
      </c>
      <c r="B248" s="82">
        <v>5</v>
      </c>
      <c r="C248" s="82">
        <v>0</v>
      </c>
      <c r="D248" s="82">
        <v>1</v>
      </c>
      <c r="E248" s="82">
        <v>1</v>
      </c>
      <c r="F248" s="82">
        <v>0.01</v>
      </c>
      <c r="G248" s="82">
        <v>0</v>
      </c>
      <c r="H248" s="82">
        <v>0</v>
      </c>
      <c r="I248" s="82">
        <v>11.997999999999999</v>
      </c>
      <c r="J248" s="82">
        <v>14.1</v>
      </c>
      <c r="K248" s="82">
        <v>2391.25</v>
      </c>
      <c r="L248" s="82">
        <v>2</v>
      </c>
    </row>
    <row r="249" spans="1:12" x14ac:dyDescent="0.2">
      <c r="A249" s="4">
        <v>25</v>
      </c>
      <c r="B249" s="82">
        <v>10</v>
      </c>
      <c r="C249" s="82">
        <v>0</v>
      </c>
      <c r="D249" s="82">
        <v>1</v>
      </c>
      <c r="E249" s="82">
        <v>1</v>
      </c>
      <c r="F249" s="82">
        <v>0.01</v>
      </c>
      <c r="G249" s="82">
        <v>0</v>
      </c>
      <c r="H249" s="82">
        <v>0</v>
      </c>
      <c r="I249" s="82">
        <v>6.84</v>
      </c>
      <c r="J249" s="82">
        <v>10.7</v>
      </c>
      <c r="K249" s="82">
        <v>2262.4699999999998</v>
      </c>
      <c r="L249" s="82">
        <v>3</v>
      </c>
    </row>
    <row r="250" spans="1:12" x14ac:dyDescent="0.2">
      <c r="A250" s="4">
        <v>25</v>
      </c>
      <c r="B250" s="82">
        <v>7</v>
      </c>
      <c r="C250" s="82">
        <v>0</v>
      </c>
      <c r="D250" s="82">
        <v>0</v>
      </c>
      <c r="E250" s="82">
        <v>1</v>
      </c>
      <c r="F250" s="82">
        <v>0.01</v>
      </c>
      <c r="G250" s="82">
        <v>0</v>
      </c>
      <c r="H250" s="82">
        <v>0</v>
      </c>
      <c r="I250" s="82">
        <v>11</v>
      </c>
      <c r="J250" s="82">
        <v>17.2</v>
      </c>
      <c r="K250" s="82">
        <v>1814.03</v>
      </c>
      <c r="L250" s="82">
        <v>6</v>
      </c>
    </row>
    <row r="251" spans="1:12" x14ac:dyDescent="0.2">
      <c r="A251" s="4">
        <v>25</v>
      </c>
      <c r="B251" s="82">
        <v>4</v>
      </c>
      <c r="C251" s="82">
        <v>0</v>
      </c>
      <c r="D251" s="82">
        <v>1</v>
      </c>
      <c r="E251" s="82">
        <v>1</v>
      </c>
      <c r="F251" s="82">
        <v>0.01</v>
      </c>
      <c r="G251" s="82">
        <v>0</v>
      </c>
      <c r="H251" s="82">
        <v>0</v>
      </c>
      <c r="I251" s="82">
        <v>15.87</v>
      </c>
      <c r="J251" s="82">
        <v>26.5</v>
      </c>
      <c r="K251" s="82">
        <v>3685.58</v>
      </c>
      <c r="L251" s="82">
        <v>1</v>
      </c>
    </row>
    <row r="252" spans="1:12" x14ac:dyDescent="0.2">
      <c r="A252" s="4">
        <v>25</v>
      </c>
      <c r="B252" s="82">
        <v>4</v>
      </c>
      <c r="C252" s="82">
        <v>0</v>
      </c>
      <c r="D252" s="82">
        <v>1</v>
      </c>
      <c r="E252" s="82">
        <v>1</v>
      </c>
      <c r="F252" s="82">
        <v>0.01</v>
      </c>
      <c r="G252" s="82">
        <v>0</v>
      </c>
      <c r="H252" s="82">
        <v>0</v>
      </c>
      <c r="I252" s="82">
        <v>15.87</v>
      </c>
      <c r="J252" s="82">
        <v>27.5</v>
      </c>
      <c r="K252" s="82">
        <v>3748.33</v>
      </c>
      <c r="L252" s="82">
        <v>1</v>
      </c>
    </row>
    <row r="253" spans="1:12" x14ac:dyDescent="0.2">
      <c r="A253" s="4">
        <v>25</v>
      </c>
      <c r="B253" s="82">
        <v>0</v>
      </c>
      <c r="C253" s="82">
        <v>0</v>
      </c>
      <c r="D253" s="82">
        <v>0</v>
      </c>
      <c r="E253" s="82">
        <v>1</v>
      </c>
      <c r="F253" s="82">
        <v>0.01</v>
      </c>
      <c r="G253" s="82">
        <v>0</v>
      </c>
      <c r="H253" s="82">
        <v>0</v>
      </c>
      <c r="I253" s="82">
        <v>28.06</v>
      </c>
      <c r="J253" s="82">
        <v>19.600000000000001</v>
      </c>
      <c r="K253" s="82">
        <v>2401.71</v>
      </c>
      <c r="L253" s="82">
        <v>5</v>
      </c>
    </row>
    <row r="254" spans="1:12" x14ac:dyDescent="0.2">
      <c r="A254" s="4">
        <v>25</v>
      </c>
      <c r="B254" s="82">
        <v>0</v>
      </c>
      <c r="C254" s="82">
        <v>0</v>
      </c>
      <c r="D254" s="82">
        <v>0</v>
      </c>
      <c r="E254" s="82">
        <v>1</v>
      </c>
      <c r="F254" s="82">
        <v>0.01</v>
      </c>
      <c r="G254" s="82">
        <v>0</v>
      </c>
      <c r="H254" s="82">
        <v>0</v>
      </c>
      <c r="I254" s="82">
        <v>1.008</v>
      </c>
      <c r="J254" s="82">
        <v>4.7</v>
      </c>
      <c r="K254" s="82">
        <v>729.53</v>
      </c>
      <c r="L254" s="82">
        <v>12</v>
      </c>
    </row>
    <row r="255" spans="1:12" x14ac:dyDescent="0.2">
      <c r="A255" s="4">
        <v>25</v>
      </c>
      <c r="B255" s="82">
        <v>0</v>
      </c>
      <c r="C255" s="82">
        <v>0</v>
      </c>
      <c r="D255" s="82">
        <v>0</v>
      </c>
      <c r="E255" s="82">
        <v>1</v>
      </c>
      <c r="F255" s="82">
        <v>0.01</v>
      </c>
      <c r="G255" s="82">
        <v>0</v>
      </c>
      <c r="H255" s="82">
        <v>0</v>
      </c>
      <c r="I255" s="82">
        <v>2.0230000000000001</v>
      </c>
      <c r="J255" s="82">
        <v>5.5</v>
      </c>
      <c r="K255" s="82">
        <v>1053.77</v>
      </c>
      <c r="L255" s="82">
        <v>39</v>
      </c>
    </row>
    <row r="256" spans="1:12" x14ac:dyDescent="0.2">
      <c r="A256" s="4">
        <v>25</v>
      </c>
      <c r="B256" s="82">
        <v>0</v>
      </c>
      <c r="C256" s="82">
        <v>0</v>
      </c>
      <c r="D256" s="82">
        <v>0</v>
      </c>
      <c r="E256" s="82">
        <v>1</v>
      </c>
      <c r="F256" s="82">
        <v>0.01</v>
      </c>
      <c r="G256" s="82">
        <v>0</v>
      </c>
      <c r="H256" s="82">
        <v>0</v>
      </c>
      <c r="I256" s="82">
        <v>0.84699999999999998</v>
      </c>
      <c r="J256" s="82">
        <v>3.9</v>
      </c>
      <c r="K256" s="82">
        <v>679.2</v>
      </c>
      <c r="L256" s="82">
        <v>27</v>
      </c>
    </row>
    <row r="257" spans="1:12" x14ac:dyDescent="0.2">
      <c r="A257" s="4">
        <v>25</v>
      </c>
      <c r="B257" s="82">
        <v>20</v>
      </c>
      <c r="C257" s="82">
        <v>0</v>
      </c>
      <c r="D257" s="82">
        <v>1</v>
      </c>
      <c r="E257" s="82">
        <v>1</v>
      </c>
      <c r="F257" s="82">
        <v>0.01</v>
      </c>
      <c r="G257" s="82">
        <v>0</v>
      </c>
      <c r="H257" s="82">
        <v>0</v>
      </c>
      <c r="I257" s="82">
        <v>1.792</v>
      </c>
      <c r="J257" s="82">
        <v>5.55</v>
      </c>
      <c r="K257" s="82">
        <v>988.4</v>
      </c>
      <c r="L257" s="82">
        <v>58</v>
      </c>
    </row>
    <row r="258" spans="1:12" x14ac:dyDescent="0.2">
      <c r="A258" s="4">
        <v>25</v>
      </c>
      <c r="B258" s="82">
        <v>0</v>
      </c>
      <c r="C258" s="82">
        <v>0</v>
      </c>
      <c r="D258" s="82">
        <v>0</v>
      </c>
      <c r="E258" s="82">
        <v>1</v>
      </c>
      <c r="F258" s="82">
        <v>0.01</v>
      </c>
      <c r="G258" s="82">
        <v>0</v>
      </c>
      <c r="H258" s="82">
        <v>0</v>
      </c>
      <c r="I258" s="82">
        <v>3.544</v>
      </c>
      <c r="J258" s="82">
        <v>8.85</v>
      </c>
      <c r="K258" s="82">
        <v>1404.81</v>
      </c>
      <c r="L258" s="82">
        <v>5</v>
      </c>
    </row>
    <row r="259" spans="1:12" x14ac:dyDescent="0.2">
      <c r="A259" s="4">
        <v>25</v>
      </c>
      <c r="B259" s="82">
        <v>0</v>
      </c>
      <c r="C259" s="82">
        <v>0</v>
      </c>
      <c r="D259" s="82">
        <v>0</v>
      </c>
      <c r="E259" s="82">
        <v>1</v>
      </c>
      <c r="F259" s="82">
        <v>0.01</v>
      </c>
      <c r="G259" s="82">
        <v>0</v>
      </c>
      <c r="H259" s="82">
        <v>0</v>
      </c>
      <c r="I259" s="82">
        <v>1.792</v>
      </c>
      <c r="J259" s="82">
        <v>5.5</v>
      </c>
      <c r="K259" s="82">
        <v>873.35</v>
      </c>
      <c r="L259" s="82">
        <v>4</v>
      </c>
    </row>
    <row r="260" spans="1:12" x14ac:dyDescent="0.2">
      <c r="A260" s="4">
        <v>25</v>
      </c>
      <c r="B260" s="82">
        <v>0</v>
      </c>
      <c r="C260" s="82">
        <v>0</v>
      </c>
      <c r="D260" s="82">
        <v>0</v>
      </c>
      <c r="E260" s="82">
        <v>1</v>
      </c>
      <c r="F260" s="82">
        <v>0.01</v>
      </c>
      <c r="G260" s="82">
        <v>0</v>
      </c>
      <c r="H260" s="82">
        <v>0</v>
      </c>
      <c r="I260" s="82">
        <v>2.2679999999999998</v>
      </c>
      <c r="J260" s="82">
        <v>6.7</v>
      </c>
      <c r="K260" s="82">
        <v>968.13</v>
      </c>
      <c r="L260" s="82">
        <v>3</v>
      </c>
    </row>
    <row r="261" spans="1:12" x14ac:dyDescent="0.2">
      <c r="A261" s="4">
        <v>25</v>
      </c>
      <c r="B261" s="82">
        <v>0</v>
      </c>
      <c r="C261" s="82">
        <v>0</v>
      </c>
      <c r="D261" s="82">
        <v>0</v>
      </c>
      <c r="E261" s="82">
        <v>1</v>
      </c>
      <c r="F261" s="82">
        <v>0.01</v>
      </c>
      <c r="G261" s="82">
        <v>0</v>
      </c>
      <c r="H261" s="82">
        <v>0</v>
      </c>
      <c r="I261" s="82">
        <v>3.544</v>
      </c>
      <c r="J261" s="82">
        <v>9.6</v>
      </c>
      <c r="K261" s="82">
        <v>1404.81</v>
      </c>
      <c r="L261" s="82">
        <v>4</v>
      </c>
    </row>
    <row r="262" spans="1:12" x14ac:dyDescent="0.2">
      <c r="A262" s="4">
        <v>25</v>
      </c>
      <c r="B262" s="82">
        <v>0</v>
      </c>
      <c r="C262" s="82">
        <v>0</v>
      </c>
      <c r="D262" s="82">
        <v>0</v>
      </c>
      <c r="E262" s="82">
        <v>1</v>
      </c>
      <c r="F262" s="82">
        <v>0.01</v>
      </c>
      <c r="G262" s="82">
        <v>0</v>
      </c>
      <c r="H262" s="82">
        <v>0</v>
      </c>
      <c r="I262" s="82">
        <v>4.9000000000000004</v>
      </c>
      <c r="J262" s="82">
        <v>0.4</v>
      </c>
      <c r="K262" s="82">
        <v>210.41</v>
      </c>
      <c r="L262" s="82">
        <v>6</v>
      </c>
    </row>
    <row r="263" spans="1:12" x14ac:dyDescent="0.2">
      <c r="A263" s="4">
        <v>25</v>
      </c>
      <c r="B263" s="82">
        <v>0</v>
      </c>
      <c r="C263" s="82">
        <v>0</v>
      </c>
      <c r="D263" s="82">
        <v>0</v>
      </c>
      <c r="E263" s="82">
        <v>1</v>
      </c>
      <c r="F263" s="82">
        <v>0.01</v>
      </c>
      <c r="G263" s="82">
        <v>0</v>
      </c>
      <c r="H263" s="82">
        <v>0</v>
      </c>
      <c r="I263" s="82">
        <v>4.2</v>
      </c>
      <c r="J263" s="82">
        <v>0.4</v>
      </c>
      <c r="K263" s="82">
        <v>193</v>
      </c>
      <c r="L263" s="82">
        <v>22</v>
      </c>
    </row>
    <row r="264" spans="1:12" x14ac:dyDescent="0.2">
      <c r="A264" s="4">
        <v>25</v>
      </c>
      <c r="B264" s="82">
        <v>0</v>
      </c>
      <c r="C264" s="82">
        <v>0</v>
      </c>
      <c r="D264" s="82">
        <v>1</v>
      </c>
      <c r="E264" s="82">
        <v>1</v>
      </c>
      <c r="F264" s="82">
        <v>0.01</v>
      </c>
      <c r="G264" s="82">
        <v>0</v>
      </c>
      <c r="H264" s="82">
        <v>0</v>
      </c>
      <c r="I264" s="82">
        <v>28.585000000000001</v>
      </c>
      <c r="J264" s="82">
        <v>6</v>
      </c>
      <c r="K264" s="82">
        <v>1451.2</v>
      </c>
      <c r="L264" s="82">
        <v>19</v>
      </c>
    </row>
    <row r="265" spans="1:12" x14ac:dyDescent="0.2">
      <c r="A265" s="4">
        <v>25</v>
      </c>
      <c r="B265" s="82">
        <v>0</v>
      </c>
      <c r="C265" s="82">
        <v>0</v>
      </c>
      <c r="D265" s="82">
        <v>1</v>
      </c>
      <c r="E265" s="82">
        <v>1</v>
      </c>
      <c r="F265" s="82">
        <v>0.01</v>
      </c>
      <c r="G265" s="82">
        <v>0</v>
      </c>
      <c r="H265" s="82">
        <v>0</v>
      </c>
      <c r="I265" s="82">
        <v>134.608</v>
      </c>
      <c r="J265" s="82">
        <v>13.26</v>
      </c>
      <c r="K265" s="82">
        <v>2450.5700000000002</v>
      </c>
      <c r="L265" s="82">
        <v>6</v>
      </c>
    </row>
    <row r="266" spans="1:12" x14ac:dyDescent="0.2">
      <c r="A266" s="4">
        <v>25</v>
      </c>
      <c r="B266" s="82">
        <v>0</v>
      </c>
      <c r="C266" s="82">
        <v>0</v>
      </c>
      <c r="D266" s="82">
        <v>0</v>
      </c>
      <c r="E266" s="82">
        <v>1</v>
      </c>
      <c r="F266" s="82">
        <v>0.01</v>
      </c>
      <c r="G266" s="82">
        <v>0</v>
      </c>
      <c r="H266" s="82">
        <v>0</v>
      </c>
      <c r="I266" s="82">
        <v>3.4</v>
      </c>
      <c r="J266" s="82">
        <v>0.78</v>
      </c>
      <c r="K266" s="82">
        <v>223.74</v>
      </c>
      <c r="L266" s="82">
        <v>12</v>
      </c>
    </row>
    <row r="267" spans="1:12" x14ac:dyDescent="0.2">
      <c r="A267" s="4">
        <v>25</v>
      </c>
      <c r="B267" s="82">
        <v>0</v>
      </c>
      <c r="C267" s="82">
        <v>0</v>
      </c>
      <c r="D267" s="82">
        <v>0</v>
      </c>
      <c r="E267" s="82">
        <v>1</v>
      </c>
      <c r="F267" s="82">
        <v>0.01</v>
      </c>
      <c r="G267" s="82">
        <v>0</v>
      </c>
      <c r="H267" s="82">
        <v>0</v>
      </c>
      <c r="I267" s="82">
        <v>9.1560000000000006</v>
      </c>
      <c r="J267" s="82">
        <v>1.3</v>
      </c>
      <c r="K267" s="82">
        <v>426.97</v>
      </c>
      <c r="L267" s="82">
        <v>8</v>
      </c>
    </row>
    <row r="268" spans="1:12" x14ac:dyDescent="0.2">
      <c r="A268" s="4">
        <v>25</v>
      </c>
      <c r="B268" s="82">
        <v>0</v>
      </c>
      <c r="C268" s="82">
        <v>0</v>
      </c>
      <c r="D268" s="82">
        <v>0</v>
      </c>
      <c r="E268" s="82">
        <v>1</v>
      </c>
      <c r="F268" s="82">
        <v>0.01</v>
      </c>
      <c r="G268" s="82">
        <v>0</v>
      </c>
      <c r="H268" s="82">
        <v>0</v>
      </c>
      <c r="I268" s="82">
        <v>30.876000000000001</v>
      </c>
      <c r="J268" s="82">
        <v>14.34</v>
      </c>
      <c r="K268" s="82">
        <v>3821.93</v>
      </c>
      <c r="L268" s="82">
        <v>12</v>
      </c>
    </row>
    <row r="269" spans="1:12" x14ac:dyDescent="0.2">
      <c r="A269" s="4">
        <v>25</v>
      </c>
      <c r="B269" s="82">
        <v>0</v>
      </c>
      <c r="C269" s="82">
        <v>0</v>
      </c>
      <c r="D269" s="82">
        <v>0</v>
      </c>
      <c r="E269" s="82">
        <v>1</v>
      </c>
      <c r="F269" s="82">
        <v>0.01</v>
      </c>
      <c r="G269" s="82">
        <v>0</v>
      </c>
      <c r="H269" s="82">
        <v>0</v>
      </c>
      <c r="I269" s="82">
        <v>35.909999999999997</v>
      </c>
      <c r="J269" s="82">
        <v>21.5</v>
      </c>
      <c r="K269" s="82">
        <v>5599.6</v>
      </c>
      <c r="L269" s="82">
        <v>5</v>
      </c>
    </row>
    <row r="270" spans="1:12" x14ac:dyDescent="0.2">
      <c r="A270" s="4">
        <v>25</v>
      </c>
      <c r="B270" s="82">
        <v>0</v>
      </c>
      <c r="C270" s="82">
        <v>0</v>
      </c>
      <c r="D270" s="82">
        <v>0</v>
      </c>
      <c r="E270" s="82">
        <v>1</v>
      </c>
      <c r="F270" s="82">
        <v>0.01</v>
      </c>
      <c r="G270" s="82">
        <v>0</v>
      </c>
      <c r="H270" s="82">
        <v>0</v>
      </c>
      <c r="I270" s="82">
        <v>18.312999999999999</v>
      </c>
      <c r="J270" s="82">
        <v>10.06</v>
      </c>
      <c r="K270" s="82">
        <v>2683.7</v>
      </c>
      <c r="L270" s="82">
        <v>15</v>
      </c>
    </row>
    <row r="271" spans="1:12" x14ac:dyDescent="0.2">
      <c r="A271" s="4">
        <v>25</v>
      </c>
      <c r="B271" s="82">
        <v>0</v>
      </c>
      <c r="C271" s="82">
        <v>0</v>
      </c>
      <c r="D271" s="82">
        <v>0</v>
      </c>
      <c r="E271" s="82">
        <v>1</v>
      </c>
      <c r="F271" s="82">
        <v>0.01</v>
      </c>
      <c r="G271" s="82">
        <v>0</v>
      </c>
      <c r="H271" s="82">
        <v>0</v>
      </c>
      <c r="I271" s="82">
        <v>35.411000000000001</v>
      </c>
      <c r="J271" s="82">
        <v>16.559999999999999</v>
      </c>
      <c r="K271" s="82">
        <v>4634.96</v>
      </c>
      <c r="L271" s="82">
        <v>12</v>
      </c>
    </row>
    <row r="272" spans="1:12" x14ac:dyDescent="0.2">
      <c r="A272" s="4">
        <v>25</v>
      </c>
      <c r="B272" s="82">
        <v>0</v>
      </c>
      <c r="C272" s="82">
        <v>0</v>
      </c>
      <c r="D272" s="82">
        <v>0</v>
      </c>
      <c r="E272" s="82">
        <v>1</v>
      </c>
      <c r="F272" s="82">
        <v>0.01</v>
      </c>
      <c r="G272" s="82">
        <v>0</v>
      </c>
      <c r="H272" s="82">
        <v>0</v>
      </c>
      <c r="I272" s="82">
        <v>43.401000000000003</v>
      </c>
      <c r="J272" s="82">
        <v>25.88</v>
      </c>
      <c r="K272" s="82">
        <v>7236.63</v>
      </c>
      <c r="L272" s="82">
        <v>6</v>
      </c>
    </row>
    <row r="273" spans="1:12" x14ac:dyDescent="0.2">
      <c r="A273" s="4">
        <v>25</v>
      </c>
      <c r="B273" s="82">
        <v>0</v>
      </c>
      <c r="C273" s="82">
        <v>0</v>
      </c>
      <c r="D273" s="82">
        <v>0</v>
      </c>
      <c r="E273" s="82">
        <v>1</v>
      </c>
      <c r="F273" s="82">
        <v>0.01</v>
      </c>
      <c r="G273" s="82">
        <v>0</v>
      </c>
      <c r="H273" s="82">
        <v>0</v>
      </c>
      <c r="I273" s="82">
        <v>146.01599999999999</v>
      </c>
      <c r="J273" s="82">
        <v>38.22</v>
      </c>
      <c r="K273" s="82">
        <v>9803.8700000000008</v>
      </c>
      <c r="L273" s="82">
        <v>3</v>
      </c>
    </row>
    <row r="274" spans="1:12" x14ac:dyDescent="0.2">
      <c r="A274" s="4">
        <v>25</v>
      </c>
      <c r="B274" s="82">
        <v>0</v>
      </c>
      <c r="C274" s="82">
        <v>0</v>
      </c>
      <c r="D274" s="82">
        <v>0</v>
      </c>
      <c r="E274" s="82">
        <v>1</v>
      </c>
      <c r="F274" s="82">
        <v>0.01</v>
      </c>
      <c r="G274" s="82">
        <v>0</v>
      </c>
      <c r="H274" s="82">
        <v>0</v>
      </c>
      <c r="I274" s="82">
        <v>146.01599999999999</v>
      </c>
      <c r="J274" s="82">
        <v>42.26</v>
      </c>
      <c r="K274" s="82">
        <v>10812.46</v>
      </c>
      <c r="L274" s="82">
        <v>3</v>
      </c>
    </row>
    <row r="275" spans="1:12" x14ac:dyDescent="0.2">
      <c r="A275" s="4">
        <v>25</v>
      </c>
      <c r="B275" s="82">
        <v>0</v>
      </c>
      <c r="C275" s="82">
        <v>0</v>
      </c>
      <c r="D275" s="82">
        <v>0</v>
      </c>
      <c r="E275" s="82">
        <v>1</v>
      </c>
      <c r="F275" s="82">
        <v>0.01</v>
      </c>
      <c r="G275" s="82">
        <v>0</v>
      </c>
      <c r="H275" s="82">
        <v>0</v>
      </c>
      <c r="I275" s="82">
        <v>1.653</v>
      </c>
      <c r="J275" s="82">
        <v>0.4</v>
      </c>
      <c r="K275" s="82">
        <v>70.430000000000007</v>
      </c>
      <c r="L275" s="82">
        <v>33</v>
      </c>
    </row>
    <row r="276" spans="1:12" x14ac:dyDescent="0.2">
      <c r="A276" s="4">
        <v>25</v>
      </c>
      <c r="B276" s="82">
        <v>0</v>
      </c>
      <c r="C276" s="82">
        <v>0</v>
      </c>
      <c r="D276" s="82">
        <v>0</v>
      </c>
      <c r="E276" s="82">
        <v>1</v>
      </c>
      <c r="F276" s="82">
        <v>0.01</v>
      </c>
      <c r="G276" s="82">
        <v>0</v>
      </c>
      <c r="H276" s="82">
        <v>0</v>
      </c>
      <c r="I276" s="82">
        <v>2.198</v>
      </c>
      <c r="J276" s="82">
        <v>0.57999999999999996</v>
      </c>
      <c r="K276" s="82">
        <v>89.13</v>
      </c>
      <c r="L276" s="82">
        <v>305</v>
      </c>
    </row>
    <row r="277" spans="1:12" x14ac:dyDescent="0.2">
      <c r="A277" s="4">
        <v>25</v>
      </c>
      <c r="B277" s="82">
        <v>120</v>
      </c>
      <c r="C277" s="82">
        <v>0</v>
      </c>
      <c r="D277" s="82">
        <v>0</v>
      </c>
      <c r="E277" s="82">
        <v>1</v>
      </c>
      <c r="F277" s="82">
        <v>0.01</v>
      </c>
      <c r="G277" s="82">
        <v>0</v>
      </c>
      <c r="H277" s="82">
        <v>0</v>
      </c>
      <c r="I277" s="82">
        <v>6.9459999999999997</v>
      </c>
      <c r="J277" s="82">
        <v>0.72</v>
      </c>
      <c r="K277" s="82">
        <v>119.05</v>
      </c>
      <c r="L277" s="82">
        <v>57</v>
      </c>
    </row>
    <row r="278" spans="1:12" x14ac:dyDescent="0.2">
      <c r="A278" s="4">
        <v>25</v>
      </c>
      <c r="B278" s="82">
        <v>20</v>
      </c>
      <c r="C278" s="82">
        <v>0</v>
      </c>
      <c r="D278" s="82">
        <v>1</v>
      </c>
      <c r="E278" s="82">
        <v>1</v>
      </c>
      <c r="F278" s="82">
        <v>0.01</v>
      </c>
      <c r="G278" s="82">
        <v>0</v>
      </c>
      <c r="H278" s="82">
        <v>0</v>
      </c>
      <c r="I278" s="82">
        <v>0</v>
      </c>
      <c r="J278" s="82">
        <v>0</v>
      </c>
      <c r="K278" s="82">
        <v>548.25</v>
      </c>
      <c r="L278" s="82">
        <v>14</v>
      </c>
    </row>
    <row r="279" spans="1:12" x14ac:dyDescent="0.2">
      <c r="A279" s="4">
        <v>25</v>
      </c>
      <c r="B279" s="82">
        <v>80</v>
      </c>
      <c r="C279" s="82">
        <v>0</v>
      </c>
      <c r="D279" s="82">
        <v>10</v>
      </c>
      <c r="E279" s="82">
        <v>1</v>
      </c>
      <c r="F279" s="82">
        <v>0.01</v>
      </c>
      <c r="G279" s="82">
        <v>0</v>
      </c>
      <c r="H279" s="82">
        <v>0</v>
      </c>
      <c r="I279" s="82">
        <v>3.2</v>
      </c>
      <c r="J279" s="82">
        <v>0.81</v>
      </c>
      <c r="K279" s="82">
        <v>99.78</v>
      </c>
      <c r="L279" s="82">
        <v>21</v>
      </c>
    </row>
    <row r="280" spans="1:12" x14ac:dyDescent="0.2">
      <c r="A280" s="4">
        <v>25</v>
      </c>
      <c r="B280" s="82">
        <v>64</v>
      </c>
      <c r="C280" s="82">
        <v>0</v>
      </c>
      <c r="D280" s="82">
        <v>8</v>
      </c>
      <c r="E280" s="82">
        <v>1</v>
      </c>
      <c r="F280" s="82">
        <v>0.01</v>
      </c>
      <c r="G280" s="82">
        <v>0</v>
      </c>
      <c r="H280" s="82">
        <v>0</v>
      </c>
      <c r="I280" s="82">
        <v>4.5999999999999996</v>
      </c>
      <c r="J280" s="82">
        <v>1.1000000000000001</v>
      </c>
      <c r="K280" s="82">
        <v>108.96</v>
      </c>
      <c r="L280" s="82">
        <v>0</v>
      </c>
    </row>
    <row r="281" spans="1:12" x14ac:dyDescent="0.2">
      <c r="A281" s="4">
        <v>25</v>
      </c>
      <c r="B281" s="82">
        <v>24</v>
      </c>
      <c r="C281" s="82">
        <v>0</v>
      </c>
      <c r="D281" s="82">
        <v>0</v>
      </c>
      <c r="E281" s="82">
        <v>1</v>
      </c>
      <c r="F281" s="82">
        <v>0.01</v>
      </c>
      <c r="G281" s="82">
        <v>0</v>
      </c>
      <c r="H281" s="82">
        <v>0</v>
      </c>
      <c r="I281" s="82">
        <v>22.5</v>
      </c>
      <c r="J281" s="82">
        <v>0.5</v>
      </c>
      <c r="K281" s="82">
        <v>352.78</v>
      </c>
      <c r="L281" s="82">
        <v>13</v>
      </c>
    </row>
    <row r="282" spans="1:12" x14ac:dyDescent="0.2">
      <c r="A282" s="4">
        <v>14</v>
      </c>
      <c r="B282" s="82">
        <v>240</v>
      </c>
      <c r="C282" s="82">
        <v>0</v>
      </c>
      <c r="D282" s="82">
        <v>10</v>
      </c>
      <c r="E282" s="82">
        <v>1</v>
      </c>
      <c r="F282" s="82">
        <v>0.01</v>
      </c>
      <c r="G282" s="82">
        <v>0</v>
      </c>
      <c r="H282" s="82">
        <v>0</v>
      </c>
      <c r="I282" s="82">
        <v>2.0179999999999998</v>
      </c>
      <c r="J282" s="82">
        <v>0.33800000000000002</v>
      </c>
      <c r="K282" s="82">
        <v>121.34</v>
      </c>
      <c r="L282" s="82">
        <v>86</v>
      </c>
    </row>
    <row r="283" spans="1:12" x14ac:dyDescent="0.2">
      <c r="A283" s="4">
        <v>14</v>
      </c>
      <c r="B283" s="82">
        <v>240</v>
      </c>
      <c r="C283" s="82">
        <v>0</v>
      </c>
      <c r="D283" s="82">
        <v>10</v>
      </c>
      <c r="E283" s="82">
        <v>1</v>
      </c>
      <c r="F283" s="82">
        <v>0.01</v>
      </c>
      <c r="G283" s="82">
        <v>0</v>
      </c>
      <c r="H283" s="82">
        <v>0</v>
      </c>
      <c r="I283" s="82">
        <v>2.093</v>
      </c>
      <c r="J283" s="82">
        <v>0.4</v>
      </c>
      <c r="K283" s="82">
        <v>172.39</v>
      </c>
      <c r="L283" s="82">
        <v>16</v>
      </c>
    </row>
    <row r="284" spans="1:12" x14ac:dyDescent="0.2">
      <c r="A284" s="4">
        <v>25</v>
      </c>
      <c r="B284" s="82">
        <v>5</v>
      </c>
      <c r="C284" s="82">
        <v>0</v>
      </c>
      <c r="D284" s="82">
        <v>1</v>
      </c>
      <c r="E284" s="82">
        <v>1</v>
      </c>
      <c r="F284" s="82">
        <v>0.01</v>
      </c>
      <c r="G284" s="82">
        <v>0</v>
      </c>
      <c r="H284" s="82">
        <v>0</v>
      </c>
      <c r="I284" s="82">
        <v>63</v>
      </c>
      <c r="J284" s="82">
        <v>12</v>
      </c>
      <c r="K284" s="82">
        <v>494.55</v>
      </c>
      <c r="L284" s="82">
        <v>15</v>
      </c>
    </row>
    <row r="285" spans="1:12" x14ac:dyDescent="0.2">
      <c r="A285" s="4">
        <v>25</v>
      </c>
      <c r="B285" s="82">
        <v>0</v>
      </c>
      <c r="C285" s="82">
        <v>0</v>
      </c>
      <c r="D285" s="82">
        <v>20</v>
      </c>
      <c r="E285" s="82">
        <v>1</v>
      </c>
      <c r="F285" s="82">
        <v>0.01</v>
      </c>
      <c r="G285" s="82">
        <v>0</v>
      </c>
      <c r="H285" s="82">
        <v>0</v>
      </c>
      <c r="I285" s="82">
        <v>25</v>
      </c>
      <c r="J285" s="82">
        <v>6</v>
      </c>
      <c r="K285" s="82">
        <v>349.09</v>
      </c>
      <c r="L285" s="82">
        <v>34</v>
      </c>
    </row>
    <row r="286" spans="1:12" x14ac:dyDescent="0.2">
      <c r="A286" s="4">
        <v>25</v>
      </c>
      <c r="B286" s="82">
        <v>10</v>
      </c>
      <c r="C286" s="82">
        <v>0</v>
      </c>
      <c r="D286" s="82">
        <v>0</v>
      </c>
      <c r="E286" s="82">
        <v>1</v>
      </c>
      <c r="F286" s="82">
        <v>0.01</v>
      </c>
      <c r="G286" s="82">
        <v>0</v>
      </c>
      <c r="H286" s="82">
        <v>0</v>
      </c>
      <c r="I286" s="82">
        <v>60</v>
      </c>
      <c r="J286" s="82">
        <v>25</v>
      </c>
      <c r="K286" s="82">
        <v>421.82</v>
      </c>
      <c r="L286" s="82">
        <v>31</v>
      </c>
    </row>
    <row r="287" spans="1:12" x14ac:dyDescent="0.2">
      <c r="A287" s="4">
        <v>25</v>
      </c>
      <c r="B287" s="82">
        <v>0</v>
      </c>
      <c r="C287" s="82">
        <v>0</v>
      </c>
      <c r="D287" s="82">
        <v>0</v>
      </c>
      <c r="E287" s="82">
        <v>1</v>
      </c>
      <c r="F287" s="82">
        <v>0.01</v>
      </c>
      <c r="G287" s="82">
        <v>0</v>
      </c>
      <c r="H287" s="82">
        <v>0</v>
      </c>
      <c r="I287" s="82">
        <v>13.654999999999999</v>
      </c>
      <c r="J287" s="82">
        <v>5.14</v>
      </c>
      <c r="K287" s="82">
        <v>215.49</v>
      </c>
      <c r="L287" s="82">
        <v>10</v>
      </c>
    </row>
    <row r="288" spans="1:12" x14ac:dyDescent="0.2">
      <c r="A288" s="4">
        <v>25</v>
      </c>
      <c r="B288" s="82">
        <v>72</v>
      </c>
      <c r="C288" s="82">
        <v>72</v>
      </c>
      <c r="D288" s="82">
        <v>1</v>
      </c>
      <c r="E288" s="82">
        <v>1</v>
      </c>
      <c r="F288" s="82">
        <v>0.01</v>
      </c>
      <c r="G288" s="82">
        <v>0</v>
      </c>
      <c r="H288" s="82">
        <v>0</v>
      </c>
      <c r="I288" s="82">
        <v>4.6239999999999997</v>
      </c>
      <c r="J288" s="82">
        <v>1.4</v>
      </c>
      <c r="K288" s="82">
        <v>402.33</v>
      </c>
      <c r="L288" s="82">
        <v>31</v>
      </c>
    </row>
    <row r="289" spans="1:12" x14ac:dyDescent="0.2">
      <c r="A289" s="4">
        <v>25</v>
      </c>
      <c r="B289" s="82">
        <v>30</v>
      </c>
      <c r="C289" s="82">
        <v>0</v>
      </c>
      <c r="D289" s="82">
        <v>0</v>
      </c>
      <c r="E289" s="82">
        <v>1</v>
      </c>
      <c r="F289" s="82">
        <v>0.01</v>
      </c>
      <c r="G289" s="82">
        <v>0</v>
      </c>
      <c r="H289" s="82">
        <v>0</v>
      </c>
      <c r="I289" s="82">
        <v>51.49</v>
      </c>
      <c r="J289" s="82">
        <v>1.74</v>
      </c>
      <c r="K289" s="82">
        <v>184.41</v>
      </c>
      <c r="L289" s="82">
        <v>0</v>
      </c>
    </row>
    <row r="290" spans="1:12" x14ac:dyDescent="0.2">
      <c r="A290" s="4">
        <v>25</v>
      </c>
      <c r="B290" s="82">
        <v>2</v>
      </c>
      <c r="C290" s="82">
        <v>0</v>
      </c>
      <c r="D290" s="82">
        <v>1</v>
      </c>
      <c r="E290" s="82">
        <v>1</v>
      </c>
      <c r="F290" s="82">
        <v>0.01</v>
      </c>
      <c r="G290" s="82">
        <v>0</v>
      </c>
      <c r="H290" s="82">
        <v>0</v>
      </c>
      <c r="I290" s="82">
        <v>333.33</v>
      </c>
      <c r="J290" s="82">
        <v>16.97</v>
      </c>
      <c r="K290" s="82">
        <v>2985.83</v>
      </c>
      <c r="L290" s="82">
        <v>9</v>
      </c>
    </row>
    <row r="291" spans="1:12" x14ac:dyDescent="0.2">
      <c r="A291" s="4">
        <v>25</v>
      </c>
      <c r="B291" s="82">
        <v>48</v>
      </c>
      <c r="C291" s="82">
        <v>0</v>
      </c>
      <c r="D291" s="82">
        <v>1</v>
      </c>
      <c r="E291" s="82">
        <v>1</v>
      </c>
      <c r="F291" s="82">
        <v>0.01</v>
      </c>
      <c r="G291" s="82">
        <v>0</v>
      </c>
      <c r="H291" s="82">
        <v>0</v>
      </c>
      <c r="I291" s="82">
        <v>5</v>
      </c>
      <c r="J291" s="82">
        <v>1.9</v>
      </c>
      <c r="K291" s="82">
        <v>0.01</v>
      </c>
      <c r="L291" s="82">
        <v>42</v>
      </c>
    </row>
    <row r="292" spans="1:12" x14ac:dyDescent="0.2">
      <c r="A292" s="4">
        <v>25</v>
      </c>
      <c r="B292" s="82">
        <v>30</v>
      </c>
      <c r="C292" s="82">
        <v>0</v>
      </c>
      <c r="D292" s="82">
        <v>1</v>
      </c>
      <c r="E292" s="82">
        <v>1</v>
      </c>
      <c r="F292" s="82">
        <v>0.01</v>
      </c>
      <c r="G292" s="82">
        <v>0</v>
      </c>
      <c r="H292" s="82">
        <v>0</v>
      </c>
      <c r="I292" s="82">
        <v>9</v>
      </c>
      <c r="J292" s="82">
        <v>0.35</v>
      </c>
      <c r="K292" s="82">
        <v>0.01</v>
      </c>
      <c r="L292" s="82">
        <v>24</v>
      </c>
    </row>
    <row r="293" spans="1:12" x14ac:dyDescent="0.2">
      <c r="A293" s="4">
        <v>25</v>
      </c>
      <c r="B293" s="82">
        <v>24</v>
      </c>
      <c r="C293" s="82">
        <v>0</v>
      </c>
      <c r="D293" s="82">
        <v>1</v>
      </c>
      <c r="E293" s="82">
        <v>1</v>
      </c>
      <c r="F293" s="82">
        <v>0.01</v>
      </c>
      <c r="G293" s="82">
        <v>0</v>
      </c>
      <c r="H293" s="82">
        <v>0</v>
      </c>
      <c r="I293" s="82">
        <v>12</v>
      </c>
      <c r="J293" s="82">
        <v>0.48</v>
      </c>
      <c r="K293" s="82">
        <v>0.01</v>
      </c>
      <c r="L293" s="82">
        <v>35</v>
      </c>
    </row>
    <row r="294" spans="1:12" x14ac:dyDescent="0.2">
      <c r="A294" s="4">
        <v>25</v>
      </c>
      <c r="B294" s="82">
        <v>2</v>
      </c>
      <c r="C294" s="82">
        <v>0</v>
      </c>
      <c r="D294" s="82">
        <v>1</v>
      </c>
      <c r="E294" s="82">
        <v>1</v>
      </c>
      <c r="F294" s="82">
        <v>0.01</v>
      </c>
      <c r="G294" s="82">
        <v>0</v>
      </c>
      <c r="H294" s="82">
        <v>0</v>
      </c>
      <c r="I294" s="82">
        <v>187.5</v>
      </c>
      <c r="J294" s="82">
        <v>4.05</v>
      </c>
      <c r="K294" s="82">
        <v>474.82</v>
      </c>
      <c r="L294" s="82">
        <v>2</v>
      </c>
    </row>
    <row r="295" spans="1:12" x14ac:dyDescent="0.2">
      <c r="A295" s="4">
        <v>14</v>
      </c>
      <c r="B295" s="82">
        <v>120</v>
      </c>
      <c r="C295" s="82">
        <v>0</v>
      </c>
      <c r="D295" s="82">
        <v>30</v>
      </c>
      <c r="E295" s="82">
        <v>1</v>
      </c>
      <c r="F295" s="82">
        <v>0.01</v>
      </c>
      <c r="G295" s="82">
        <v>0</v>
      </c>
      <c r="H295" s="82">
        <v>0</v>
      </c>
      <c r="I295" s="82">
        <v>3.1120000000000001</v>
      </c>
      <c r="J295" s="82">
        <v>0.34</v>
      </c>
      <c r="K295" s="82">
        <v>45.42</v>
      </c>
      <c r="L295" s="82">
        <v>338</v>
      </c>
    </row>
    <row r="296" spans="1:12" x14ac:dyDescent="0.2">
      <c r="A296" s="4">
        <v>25</v>
      </c>
      <c r="B296" s="82">
        <v>35</v>
      </c>
      <c r="C296" s="82">
        <v>0</v>
      </c>
      <c r="D296" s="82">
        <v>1</v>
      </c>
      <c r="E296" s="82">
        <v>1</v>
      </c>
      <c r="F296" s="82">
        <v>0.01</v>
      </c>
      <c r="G296" s="82">
        <v>0</v>
      </c>
      <c r="H296" s="82">
        <v>0</v>
      </c>
      <c r="I296" s="82">
        <v>22</v>
      </c>
      <c r="J296" s="82">
        <v>2.5499999999999998</v>
      </c>
      <c r="K296" s="82">
        <v>1157.79</v>
      </c>
      <c r="L296" s="82">
        <v>9</v>
      </c>
    </row>
    <row r="297" spans="1:12" x14ac:dyDescent="0.2">
      <c r="A297" s="4">
        <v>25</v>
      </c>
      <c r="B297" s="82">
        <v>35</v>
      </c>
      <c r="C297" s="82">
        <v>0</v>
      </c>
      <c r="D297" s="82">
        <v>0</v>
      </c>
      <c r="E297" s="82">
        <v>1</v>
      </c>
      <c r="F297" s="82">
        <v>0.01</v>
      </c>
      <c r="G297" s="82">
        <v>0</v>
      </c>
      <c r="H297" s="82">
        <v>0</v>
      </c>
      <c r="I297" s="82">
        <v>50</v>
      </c>
      <c r="J297" s="82">
        <v>3.0179999999999998</v>
      </c>
      <c r="K297" s="82">
        <v>407.29</v>
      </c>
      <c r="L297" s="82">
        <v>28</v>
      </c>
    </row>
    <row r="298" spans="1:12" x14ac:dyDescent="0.2">
      <c r="A298" s="4">
        <v>25</v>
      </c>
      <c r="B298" s="82">
        <v>0</v>
      </c>
      <c r="C298" s="82">
        <v>0</v>
      </c>
      <c r="D298" s="82">
        <v>0</v>
      </c>
      <c r="E298" s="82">
        <v>1</v>
      </c>
      <c r="F298" s="82">
        <v>0.01</v>
      </c>
      <c r="G298" s="82">
        <v>0</v>
      </c>
      <c r="H298" s="82">
        <v>0</v>
      </c>
      <c r="I298" s="82">
        <v>45</v>
      </c>
      <c r="J298" s="82">
        <v>5.2960000000000003</v>
      </c>
      <c r="K298" s="82">
        <v>755.34</v>
      </c>
      <c r="L298" s="82">
        <v>27</v>
      </c>
    </row>
    <row r="299" spans="1:12" x14ac:dyDescent="0.2">
      <c r="A299" s="4">
        <v>25</v>
      </c>
      <c r="B299" s="82">
        <v>24</v>
      </c>
      <c r="C299" s="82">
        <v>0</v>
      </c>
      <c r="D299" s="82">
        <v>0</v>
      </c>
      <c r="E299" s="82">
        <v>1</v>
      </c>
      <c r="F299" s="82">
        <v>0.01</v>
      </c>
      <c r="G299" s="82">
        <v>0</v>
      </c>
      <c r="H299" s="82">
        <v>0</v>
      </c>
      <c r="I299" s="82">
        <v>50.5</v>
      </c>
      <c r="J299" s="82">
        <v>5.2960000000000003</v>
      </c>
      <c r="K299" s="82">
        <v>755.34</v>
      </c>
      <c r="L299" s="82">
        <v>133</v>
      </c>
    </row>
    <row r="300" spans="1:12" x14ac:dyDescent="0.2">
      <c r="A300" s="4">
        <v>25</v>
      </c>
      <c r="B300" s="82">
        <v>12</v>
      </c>
      <c r="C300" s="82">
        <v>0</v>
      </c>
      <c r="D300" s="82">
        <v>0</v>
      </c>
      <c r="E300" s="82">
        <v>1</v>
      </c>
      <c r="F300" s="82">
        <v>0.01</v>
      </c>
      <c r="G300" s="82">
        <v>0</v>
      </c>
      <c r="H300" s="82">
        <v>0</v>
      </c>
      <c r="I300" s="82">
        <v>50.4</v>
      </c>
      <c r="J300" s="82">
        <v>5.68</v>
      </c>
      <c r="K300" s="82">
        <v>755.34</v>
      </c>
      <c r="L300" s="82">
        <v>84</v>
      </c>
    </row>
    <row r="301" spans="1:12" x14ac:dyDescent="0.2">
      <c r="A301" s="4">
        <v>25</v>
      </c>
      <c r="B301" s="82">
        <v>0</v>
      </c>
      <c r="C301" s="82">
        <v>0</v>
      </c>
      <c r="D301" s="82">
        <v>0</v>
      </c>
      <c r="E301" s="82">
        <v>1</v>
      </c>
      <c r="F301" s="82">
        <v>0.01</v>
      </c>
      <c r="G301" s="82">
        <v>0</v>
      </c>
      <c r="H301" s="82">
        <v>0</v>
      </c>
      <c r="I301" s="82">
        <v>50.5</v>
      </c>
      <c r="J301" s="82">
        <v>5.7</v>
      </c>
      <c r="K301" s="82">
        <v>755.34</v>
      </c>
      <c r="L301" s="82">
        <v>54</v>
      </c>
    </row>
    <row r="302" spans="1:12" x14ac:dyDescent="0.2">
      <c r="A302" s="4">
        <v>25</v>
      </c>
      <c r="B302" s="82">
        <v>4</v>
      </c>
      <c r="C302" s="82">
        <v>0</v>
      </c>
      <c r="D302" s="82">
        <v>0</v>
      </c>
      <c r="E302" s="82">
        <v>1</v>
      </c>
      <c r="F302" s="82">
        <v>0.01</v>
      </c>
      <c r="G302" s="82">
        <v>0</v>
      </c>
      <c r="H302" s="82">
        <v>0</v>
      </c>
      <c r="I302" s="82">
        <v>95</v>
      </c>
      <c r="J302" s="82">
        <v>10.263999999999999</v>
      </c>
      <c r="K302" s="82">
        <v>962.69</v>
      </c>
      <c r="L302" s="82">
        <v>19</v>
      </c>
    </row>
    <row r="303" spans="1:12" x14ac:dyDescent="0.2">
      <c r="A303" s="4">
        <v>25</v>
      </c>
      <c r="B303" s="82">
        <v>10</v>
      </c>
      <c r="C303" s="82">
        <v>0</v>
      </c>
      <c r="D303" s="82">
        <v>0</v>
      </c>
      <c r="E303" s="82">
        <v>1</v>
      </c>
      <c r="F303" s="82">
        <v>0.01</v>
      </c>
      <c r="G303" s="82">
        <v>0</v>
      </c>
      <c r="H303" s="82">
        <v>0</v>
      </c>
      <c r="I303" s="82">
        <v>40</v>
      </c>
      <c r="J303" s="82">
        <v>15.685</v>
      </c>
      <c r="K303" s="82">
        <v>1606.96</v>
      </c>
      <c r="L303" s="82">
        <v>19</v>
      </c>
    </row>
    <row r="304" spans="1:12" x14ac:dyDescent="0.2">
      <c r="A304" s="4">
        <v>25</v>
      </c>
      <c r="B304" s="82">
        <v>3</v>
      </c>
      <c r="C304" s="82">
        <v>0</v>
      </c>
      <c r="D304" s="82">
        <v>0</v>
      </c>
      <c r="E304" s="82">
        <v>1</v>
      </c>
      <c r="F304" s="82">
        <v>0.01</v>
      </c>
      <c r="G304" s="82">
        <v>0</v>
      </c>
      <c r="H304" s="82">
        <v>0</v>
      </c>
      <c r="I304" s="82">
        <v>103</v>
      </c>
      <c r="J304" s="82">
        <v>12</v>
      </c>
      <c r="K304" s="82">
        <v>1606.96</v>
      </c>
      <c r="L304" s="82">
        <v>25</v>
      </c>
    </row>
    <row r="305" spans="1:12" x14ac:dyDescent="0.2">
      <c r="A305" s="4">
        <v>25</v>
      </c>
      <c r="B305" s="82">
        <v>9</v>
      </c>
      <c r="C305" s="82">
        <v>0</v>
      </c>
      <c r="D305" s="82">
        <v>0</v>
      </c>
      <c r="E305" s="82">
        <v>1</v>
      </c>
      <c r="F305" s="82">
        <v>0.01</v>
      </c>
      <c r="G305" s="82">
        <v>0</v>
      </c>
      <c r="H305" s="82">
        <v>0</v>
      </c>
      <c r="I305" s="82">
        <v>129</v>
      </c>
      <c r="J305" s="82">
        <v>16.5</v>
      </c>
      <c r="K305" s="82">
        <v>1606.96</v>
      </c>
      <c r="L305" s="82">
        <v>18</v>
      </c>
    </row>
    <row r="306" spans="1:12" x14ac:dyDescent="0.2">
      <c r="A306" s="4">
        <v>25</v>
      </c>
      <c r="B306" s="82">
        <v>0</v>
      </c>
      <c r="C306" s="82">
        <v>0</v>
      </c>
      <c r="D306" s="82">
        <v>0</v>
      </c>
      <c r="E306" s="82">
        <v>1</v>
      </c>
      <c r="F306" s="82">
        <v>0.01</v>
      </c>
      <c r="G306" s="82">
        <v>0</v>
      </c>
      <c r="H306" s="82">
        <v>0</v>
      </c>
      <c r="I306" s="82">
        <v>32</v>
      </c>
      <c r="J306" s="82">
        <v>5.94</v>
      </c>
      <c r="K306" s="82">
        <v>1010.83</v>
      </c>
      <c r="L306" s="82">
        <v>28</v>
      </c>
    </row>
    <row r="307" spans="1:12" x14ac:dyDescent="0.2">
      <c r="A307" s="4">
        <v>25</v>
      </c>
      <c r="B307" s="82">
        <v>10</v>
      </c>
      <c r="C307" s="82">
        <v>0</v>
      </c>
      <c r="D307" s="82">
        <v>1</v>
      </c>
      <c r="E307" s="82">
        <v>1</v>
      </c>
      <c r="F307" s="82">
        <v>0.01</v>
      </c>
      <c r="G307" s="82">
        <v>0</v>
      </c>
      <c r="H307" s="82">
        <v>0</v>
      </c>
      <c r="I307" s="82">
        <v>68</v>
      </c>
      <c r="J307" s="82">
        <v>13.956</v>
      </c>
      <c r="K307" s="82">
        <v>1936.49</v>
      </c>
      <c r="L307" s="82">
        <v>33</v>
      </c>
    </row>
    <row r="308" spans="1:12" x14ac:dyDescent="0.2">
      <c r="A308" s="4">
        <v>25</v>
      </c>
      <c r="B308" s="82">
        <v>0</v>
      </c>
      <c r="C308" s="82">
        <v>0</v>
      </c>
      <c r="D308" s="82">
        <v>0</v>
      </c>
      <c r="E308" s="82">
        <v>1</v>
      </c>
      <c r="F308" s="82">
        <v>0.01</v>
      </c>
      <c r="G308" s="82">
        <v>0</v>
      </c>
      <c r="H308" s="82">
        <v>0</v>
      </c>
      <c r="I308" s="82">
        <v>2.25</v>
      </c>
      <c r="J308" s="82">
        <v>12</v>
      </c>
      <c r="K308" s="82">
        <v>634.29999999999995</v>
      </c>
      <c r="L308" s="82">
        <v>1</v>
      </c>
    </row>
    <row r="309" spans="1:12" x14ac:dyDescent="0.2">
      <c r="A309" s="4">
        <v>25</v>
      </c>
      <c r="B309" s="82">
        <v>0</v>
      </c>
      <c r="C309" s="82">
        <v>0</v>
      </c>
      <c r="D309" s="82">
        <v>0</v>
      </c>
      <c r="E309" s="82">
        <v>1</v>
      </c>
      <c r="F309" s="82">
        <v>0.01</v>
      </c>
      <c r="G309" s="82">
        <v>0</v>
      </c>
      <c r="H309" s="82">
        <v>0</v>
      </c>
      <c r="I309" s="82">
        <v>6.4690000000000003</v>
      </c>
      <c r="J309" s="82">
        <v>7.16</v>
      </c>
      <c r="K309" s="82">
        <v>856.97</v>
      </c>
      <c r="L309" s="82">
        <v>7</v>
      </c>
    </row>
    <row r="310" spans="1:12" x14ac:dyDescent="0.2">
      <c r="A310" s="4">
        <v>25</v>
      </c>
      <c r="B310" s="82">
        <v>0</v>
      </c>
      <c r="C310" s="82">
        <v>0</v>
      </c>
      <c r="D310" s="82">
        <v>0</v>
      </c>
      <c r="E310" s="82">
        <v>1</v>
      </c>
      <c r="F310" s="82">
        <v>0.01</v>
      </c>
      <c r="G310" s="82">
        <v>0</v>
      </c>
      <c r="H310" s="82">
        <v>0</v>
      </c>
      <c r="I310" s="82">
        <v>10.694000000000001</v>
      </c>
      <c r="J310" s="82">
        <v>11.84</v>
      </c>
      <c r="K310" s="82">
        <v>1144.0899999999999</v>
      </c>
      <c r="L310" s="82">
        <v>4</v>
      </c>
    </row>
    <row r="311" spans="1:12" x14ac:dyDescent="0.2">
      <c r="A311" s="4">
        <v>25</v>
      </c>
      <c r="B311" s="82">
        <v>0</v>
      </c>
      <c r="C311" s="82">
        <v>0</v>
      </c>
      <c r="D311" s="82">
        <v>0</v>
      </c>
      <c r="E311" s="82">
        <v>1</v>
      </c>
      <c r="F311" s="82">
        <v>0.01</v>
      </c>
      <c r="G311" s="82">
        <v>0</v>
      </c>
      <c r="H311" s="82">
        <v>0</v>
      </c>
      <c r="I311" s="82">
        <v>12.157999999999999</v>
      </c>
      <c r="J311" s="82">
        <v>9.26</v>
      </c>
      <c r="K311" s="82">
        <v>718.54</v>
      </c>
      <c r="L311" s="82">
        <v>21</v>
      </c>
    </row>
    <row r="312" spans="1:12" x14ac:dyDescent="0.2">
      <c r="A312" s="4">
        <v>25</v>
      </c>
      <c r="B312" s="82">
        <v>0</v>
      </c>
      <c r="C312" s="82">
        <v>0</v>
      </c>
      <c r="D312" s="82">
        <v>0</v>
      </c>
      <c r="E312" s="82">
        <v>1</v>
      </c>
      <c r="F312" s="82">
        <v>0.01</v>
      </c>
      <c r="G312" s="82">
        <v>0</v>
      </c>
      <c r="H312" s="82">
        <v>0</v>
      </c>
      <c r="I312" s="82">
        <v>16.257000000000001</v>
      </c>
      <c r="J312" s="82">
        <v>17</v>
      </c>
      <c r="K312" s="82">
        <v>1171.19</v>
      </c>
      <c r="L312" s="82">
        <v>29</v>
      </c>
    </row>
    <row r="313" spans="1:12" x14ac:dyDescent="0.2">
      <c r="A313" s="4">
        <v>25</v>
      </c>
      <c r="B313" s="82">
        <v>0</v>
      </c>
      <c r="C313" s="82">
        <v>0</v>
      </c>
      <c r="D313" s="82">
        <v>0</v>
      </c>
      <c r="E313" s="82">
        <v>1</v>
      </c>
      <c r="F313" s="82">
        <v>0.01</v>
      </c>
      <c r="G313" s="82">
        <v>0</v>
      </c>
      <c r="H313" s="82">
        <v>0</v>
      </c>
      <c r="I313" s="82">
        <v>25.527000000000001</v>
      </c>
      <c r="J313" s="82">
        <v>23.5</v>
      </c>
      <c r="K313" s="82">
        <v>1847.24</v>
      </c>
      <c r="L313" s="82">
        <v>10</v>
      </c>
    </row>
    <row r="314" spans="1:12" x14ac:dyDescent="0.2">
      <c r="A314" s="4">
        <v>25</v>
      </c>
      <c r="B314" s="82">
        <v>0</v>
      </c>
      <c r="C314" s="82">
        <v>0</v>
      </c>
      <c r="D314" s="82">
        <v>0</v>
      </c>
      <c r="E314" s="82">
        <v>1</v>
      </c>
      <c r="F314" s="82">
        <v>0.01</v>
      </c>
      <c r="G314" s="82">
        <v>0</v>
      </c>
      <c r="H314" s="82">
        <v>0</v>
      </c>
      <c r="I314" s="82">
        <v>5.7</v>
      </c>
      <c r="J314" s="82">
        <v>5.94</v>
      </c>
      <c r="K314" s="82">
        <v>371.35</v>
      </c>
      <c r="L314" s="82">
        <v>124</v>
      </c>
    </row>
    <row r="315" spans="1:12" x14ac:dyDescent="0.2">
      <c r="A315" s="4">
        <v>25</v>
      </c>
      <c r="B315" s="82">
        <v>0</v>
      </c>
      <c r="C315" s="82">
        <v>0</v>
      </c>
      <c r="D315" s="82">
        <v>0</v>
      </c>
      <c r="E315" s="82">
        <v>1</v>
      </c>
      <c r="F315" s="82">
        <v>0.01</v>
      </c>
      <c r="G315" s="82">
        <v>0</v>
      </c>
      <c r="H315" s="82">
        <v>0</v>
      </c>
      <c r="I315" s="82">
        <v>9.9030000000000005</v>
      </c>
      <c r="J315" s="82">
        <v>10.28</v>
      </c>
      <c r="K315" s="82">
        <v>614.53</v>
      </c>
      <c r="L315" s="82">
        <v>59</v>
      </c>
    </row>
    <row r="316" spans="1:12" x14ac:dyDescent="0.2">
      <c r="A316" s="4">
        <v>25</v>
      </c>
      <c r="B316" s="82">
        <v>0</v>
      </c>
      <c r="C316" s="82">
        <v>0</v>
      </c>
      <c r="D316" s="82">
        <v>0</v>
      </c>
      <c r="E316" s="82">
        <v>1</v>
      </c>
      <c r="F316" s="82">
        <v>0.01</v>
      </c>
      <c r="G316" s="82">
        <v>0</v>
      </c>
      <c r="H316" s="82">
        <v>0</v>
      </c>
      <c r="I316" s="82">
        <v>16.788</v>
      </c>
      <c r="J316" s="82">
        <v>15.5</v>
      </c>
      <c r="K316" s="82">
        <v>1048.1400000000001</v>
      </c>
      <c r="L316" s="82">
        <v>34</v>
      </c>
    </row>
    <row r="317" spans="1:12" x14ac:dyDescent="0.2">
      <c r="A317" s="4">
        <v>25</v>
      </c>
      <c r="B317" s="82">
        <v>0</v>
      </c>
      <c r="C317" s="82">
        <v>0</v>
      </c>
      <c r="D317" s="82">
        <v>0</v>
      </c>
      <c r="E317" s="82">
        <v>1</v>
      </c>
      <c r="F317" s="82">
        <v>0.01</v>
      </c>
      <c r="G317" s="82">
        <v>0</v>
      </c>
      <c r="H317" s="82">
        <v>0</v>
      </c>
      <c r="I317" s="82">
        <v>28.888000000000002</v>
      </c>
      <c r="J317" s="82">
        <v>24.5</v>
      </c>
      <c r="K317" s="82">
        <v>1853.84</v>
      </c>
      <c r="L317" s="82">
        <v>8</v>
      </c>
    </row>
    <row r="318" spans="1:12" x14ac:dyDescent="0.2">
      <c r="A318" s="4">
        <v>25</v>
      </c>
      <c r="B318" s="82">
        <v>250</v>
      </c>
      <c r="C318" s="82">
        <v>0</v>
      </c>
      <c r="D318" s="82">
        <v>10</v>
      </c>
      <c r="E318" s="82">
        <v>1</v>
      </c>
      <c r="F318" s="82">
        <v>0.01</v>
      </c>
      <c r="G318" s="82">
        <v>0</v>
      </c>
      <c r="H318" s="82">
        <v>0</v>
      </c>
      <c r="I318" s="82">
        <v>2.5310000000000001</v>
      </c>
      <c r="J318" s="82">
        <v>0.15</v>
      </c>
      <c r="K318" s="82">
        <v>4.84</v>
      </c>
      <c r="L318" s="82">
        <v>780</v>
      </c>
    </row>
    <row r="319" spans="1:12" x14ac:dyDescent="0.2">
      <c r="A319" s="4">
        <v>25</v>
      </c>
      <c r="B319" s="82">
        <v>400</v>
      </c>
      <c r="C319" s="82">
        <v>0</v>
      </c>
      <c r="D319" s="82">
        <v>25</v>
      </c>
      <c r="E319" s="82">
        <v>1</v>
      </c>
      <c r="F319" s="82">
        <v>0.01</v>
      </c>
      <c r="G319" s="82">
        <v>0</v>
      </c>
      <c r="H319" s="82">
        <v>0</v>
      </c>
      <c r="I319" s="82">
        <v>0.4</v>
      </c>
      <c r="J319" s="82">
        <v>0.11700000000000001</v>
      </c>
      <c r="K319" s="82">
        <v>4.8099999999999996</v>
      </c>
      <c r="L319" s="82">
        <v>275</v>
      </c>
    </row>
    <row r="320" spans="1:12" x14ac:dyDescent="0.2">
      <c r="A320" s="4">
        <v>25</v>
      </c>
      <c r="B320" s="82">
        <v>250</v>
      </c>
      <c r="C320" s="82">
        <v>0</v>
      </c>
      <c r="D320" s="82">
        <v>50</v>
      </c>
      <c r="E320" s="82">
        <v>1</v>
      </c>
      <c r="F320" s="82">
        <v>0.01</v>
      </c>
      <c r="G320" s="82">
        <v>0</v>
      </c>
      <c r="H320" s="82">
        <v>0</v>
      </c>
      <c r="I320" s="82">
        <v>4.2649999999999997</v>
      </c>
      <c r="J320" s="82">
        <v>0.3</v>
      </c>
      <c r="K320" s="82">
        <v>4.8600000000000003</v>
      </c>
      <c r="L320" s="82">
        <v>1300</v>
      </c>
    </row>
    <row r="321" spans="1:12" x14ac:dyDescent="0.2">
      <c r="A321" s="4">
        <v>25</v>
      </c>
      <c r="B321" s="82">
        <v>160</v>
      </c>
      <c r="C321" s="82">
        <v>0</v>
      </c>
      <c r="D321" s="82">
        <v>10</v>
      </c>
      <c r="E321" s="82">
        <v>1</v>
      </c>
      <c r="F321" s="82">
        <v>0.01</v>
      </c>
      <c r="G321" s="82">
        <v>0</v>
      </c>
      <c r="H321" s="82">
        <v>0</v>
      </c>
      <c r="I321" s="82">
        <v>3.5569999999999999</v>
      </c>
      <c r="J321" s="82">
        <v>0.2</v>
      </c>
      <c r="K321" s="82">
        <v>7.16</v>
      </c>
      <c r="L321" s="82">
        <v>630</v>
      </c>
    </row>
    <row r="322" spans="1:12" x14ac:dyDescent="0.2">
      <c r="A322" s="4">
        <v>25</v>
      </c>
      <c r="B322" s="82">
        <v>300</v>
      </c>
      <c r="C322" s="82">
        <v>0</v>
      </c>
      <c r="D322" s="82">
        <v>25</v>
      </c>
      <c r="E322" s="82">
        <v>1</v>
      </c>
      <c r="F322" s="82">
        <v>0.01</v>
      </c>
      <c r="G322" s="82">
        <v>0</v>
      </c>
      <c r="H322" s="82">
        <v>0</v>
      </c>
      <c r="I322" s="82">
        <v>2.2189999999999999</v>
      </c>
      <c r="J322" s="82">
        <v>0.2</v>
      </c>
      <c r="K322" s="82">
        <v>6.93</v>
      </c>
      <c r="L322" s="82">
        <v>900</v>
      </c>
    </row>
    <row r="323" spans="1:12" x14ac:dyDescent="0.2">
      <c r="A323" s="4">
        <v>25</v>
      </c>
      <c r="B323" s="82">
        <v>300</v>
      </c>
      <c r="C323" s="82">
        <v>0</v>
      </c>
      <c r="D323" s="82">
        <v>50</v>
      </c>
      <c r="E323" s="82">
        <v>1</v>
      </c>
      <c r="F323" s="82">
        <v>0.01</v>
      </c>
      <c r="G323" s="82">
        <v>0</v>
      </c>
      <c r="H323" s="82">
        <v>0</v>
      </c>
      <c r="I323" s="82">
        <v>1.9970000000000001</v>
      </c>
      <c r="J323" s="82">
        <v>0.18</v>
      </c>
      <c r="K323" s="82">
        <v>6.68</v>
      </c>
      <c r="L323" s="82">
        <v>1200</v>
      </c>
    </row>
    <row r="324" spans="1:12" x14ac:dyDescent="0.2">
      <c r="A324" s="4">
        <v>25</v>
      </c>
      <c r="B324" s="82">
        <v>100</v>
      </c>
      <c r="C324" s="82">
        <v>0</v>
      </c>
      <c r="D324" s="82">
        <v>10</v>
      </c>
      <c r="E324" s="82">
        <v>1</v>
      </c>
      <c r="F324" s="82">
        <v>0.01</v>
      </c>
      <c r="G324" s="82">
        <v>0</v>
      </c>
      <c r="H324" s="82">
        <v>0</v>
      </c>
      <c r="I324" s="82">
        <v>9.6769999999999996</v>
      </c>
      <c r="J324" s="82">
        <v>0.3</v>
      </c>
      <c r="K324" s="82">
        <v>12</v>
      </c>
      <c r="L324" s="82">
        <v>1110</v>
      </c>
    </row>
    <row r="325" spans="1:12" x14ac:dyDescent="0.2">
      <c r="A325" s="4">
        <v>25</v>
      </c>
      <c r="B325" s="82">
        <v>300</v>
      </c>
      <c r="C325" s="82">
        <v>0</v>
      </c>
      <c r="D325" s="82">
        <v>50</v>
      </c>
      <c r="E325" s="82">
        <v>1</v>
      </c>
      <c r="F325" s="82">
        <v>0.01</v>
      </c>
      <c r="G325" s="82">
        <v>0</v>
      </c>
      <c r="H325" s="82">
        <v>0</v>
      </c>
      <c r="I325" s="82">
        <v>3.2610000000000001</v>
      </c>
      <c r="J325" s="82">
        <v>0.28999999999999998</v>
      </c>
      <c r="K325" s="82">
        <v>11.01</v>
      </c>
      <c r="L325" s="82">
        <v>2150</v>
      </c>
    </row>
    <row r="326" spans="1:12" x14ac:dyDescent="0.2">
      <c r="A326" s="4">
        <v>25</v>
      </c>
      <c r="B326" s="82">
        <v>300</v>
      </c>
      <c r="C326" s="82">
        <v>0</v>
      </c>
      <c r="D326" s="82">
        <v>100</v>
      </c>
      <c r="E326" s="82">
        <v>1</v>
      </c>
      <c r="F326" s="82">
        <v>0.01</v>
      </c>
      <c r="G326" s="82">
        <v>0</v>
      </c>
      <c r="H326" s="82">
        <v>0</v>
      </c>
      <c r="I326" s="82">
        <v>1.08</v>
      </c>
      <c r="J326" s="82">
        <v>0.11600000000000001</v>
      </c>
      <c r="K326" s="82">
        <v>5.89</v>
      </c>
      <c r="L326" s="82">
        <v>400</v>
      </c>
    </row>
    <row r="327" spans="1:12" x14ac:dyDescent="0.2">
      <c r="A327" s="4">
        <v>25</v>
      </c>
      <c r="B327" s="82">
        <v>600</v>
      </c>
      <c r="C327" s="82">
        <v>0</v>
      </c>
      <c r="D327" s="82">
        <v>100</v>
      </c>
      <c r="E327" s="82">
        <v>1</v>
      </c>
      <c r="F327" s="82">
        <v>0.01</v>
      </c>
      <c r="G327" s="82">
        <v>0</v>
      </c>
      <c r="H327" s="82">
        <v>0</v>
      </c>
      <c r="I327" s="82">
        <v>2.2799999999999998</v>
      </c>
      <c r="J327" s="82">
        <v>0.16800000000000001</v>
      </c>
      <c r="K327" s="82">
        <v>8.77</v>
      </c>
      <c r="L327" s="82">
        <v>600</v>
      </c>
    </row>
    <row r="328" spans="1:12" x14ac:dyDescent="0.2">
      <c r="A328" s="4">
        <v>25</v>
      </c>
      <c r="B328" s="82">
        <v>15</v>
      </c>
      <c r="C328" s="82">
        <v>0</v>
      </c>
      <c r="D328" s="82">
        <v>1</v>
      </c>
      <c r="E328" s="82">
        <v>0</v>
      </c>
      <c r="F328" s="82">
        <v>0</v>
      </c>
      <c r="G328" s="82">
        <v>0</v>
      </c>
      <c r="H328" s="82">
        <v>0</v>
      </c>
      <c r="I328" s="82">
        <v>18.22</v>
      </c>
      <c r="J328" s="82">
        <v>1.1399999999999999</v>
      </c>
      <c r="K328" s="82">
        <v>224.31</v>
      </c>
      <c r="L328" s="82">
        <v>5</v>
      </c>
    </row>
    <row r="329" spans="1:12" x14ac:dyDescent="0.2">
      <c r="A329" s="4">
        <v>25</v>
      </c>
      <c r="B329" s="82">
        <v>10</v>
      </c>
      <c r="C329" s="82">
        <v>0</v>
      </c>
      <c r="D329" s="82">
        <v>1</v>
      </c>
      <c r="E329" s="82">
        <v>10</v>
      </c>
      <c r="F329" s="82">
        <v>10</v>
      </c>
      <c r="G329" s="82">
        <v>0</v>
      </c>
      <c r="H329" s="82">
        <v>0</v>
      </c>
      <c r="I329" s="82">
        <v>45</v>
      </c>
      <c r="J329" s="82">
        <v>7</v>
      </c>
      <c r="K329" s="82">
        <v>2180</v>
      </c>
      <c r="L329" s="82">
        <v>35</v>
      </c>
    </row>
    <row r="330" spans="1:12" x14ac:dyDescent="0.2">
      <c r="A330" s="4">
        <v>25</v>
      </c>
      <c r="B330" s="82">
        <v>6</v>
      </c>
      <c r="C330" s="82">
        <v>0</v>
      </c>
      <c r="D330" s="82">
        <v>1</v>
      </c>
      <c r="E330" s="82">
        <v>1</v>
      </c>
      <c r="F330" s="82">
        <v>0.01</v>
      </c>
      <c r="G330" s="82">
        <v>0</v>
      </c>
      <c r="H330" s="82">
        <v>0</v>
      </c>
      <c r="I330" s="82">
        <v>79.650000000000006</v>
      </c>
      <c r="J330" s="82">
        <v>8.36</v>
      </c>
      <c r="K330" s="82">
        <v>612.54</v>
      </c>
      <c r="L330" s="82">
        <v>3</v>
      </c>
    </row>
    <row r="331" spans="1:12" x14ac:dyDescent="0.2">
      <c r="A331" s="4">
        <v>14</v>
      </c>
      <c r="B331" s="82">
        <v>7</v>
      </c>
      <c r="C331" s="82">
        <v>0</v>
      </c>
      <c r="D331" s="82">
        <v>1</v>
      </c>
      <c r="E331" s="82">
        <v>1</v>
      </c>
      <c r="F331" s="82">
        <v>0.01</v>
      </c>
      <c r="G331" s="82">
        <v>0</v>
      </c>
      <c r="H331" s="82">
        <v>0</v>
      </c>
      <c r="I331" s="82">
        <v>156.83199999999999</v>
      </c>
      <c r="J331" s="82">
        <v>5.82</v>
      </c>
      <c r="K331" s="82">
        <v>2361.5500000000002</v>
      </c>
      <c r="L331" s="82">
        <v>12</v>
      </c>
    </row>
    <row r="332" spans="1:12" x14ac:dyDescent="0.2">
      <c r="A332" s="4">
        <v>25</v>
      </c>
      <c r="B332" s="82">
        <v>0</v>
      </c>
      <c r="C332" s="82">
        <v>0</v>
      </c>
      <c r="D332" s="82">
        <v>0</v>
      </c>
      <c r="E332" s="82">
        <v>1</v>
      </c>
      <c r="F332" s="82">
        <v>0.01</v>
      </c>
      <c r="G332" s="82">
        <v>0</v>
      </c>
      <c r="H332" s="82">
        <v>0</v>
      </c>
      <c r="I332" s="82">
        <v>217.53100000000001</v>
      </c>
      <c r="J332" s="82">
        <v>9.48</v>
      </c>
      <c r="K332" s="82">
        <v>3354.58</v>
      </c>
      <c r="L332" s="82">
        <v>18</v>
      </c>
    </row>
    <row r="333" spans="1:12" x14ac:dyDescent="0.2">
      <c r="A333" s="4">
        <v>25</v>
      </c>
      <c r="B333" s="82">
        <v>5</v>
      </c>
      <c r="C333" s="82">
        <v>0</v>
      </c>
      <c r="D333" s="82">
        <v>0</v>
      </c>
      <c r="E333" s="82">
        <v>1</v>
      </c>
      <c r="F333" s="82">
        <v>0.01</v>
      </c>
      <c r="G333" s="82">
        <v>0</v>
      </c>
      <c r="H333" s="82">
        <v>0</v>
      </c>
      <c r="I333" s="82">
        <v>199.05600000000001</v>
      </c>
      <c r="J333" s="82">
        <v>21</v>
      </c>
      <c r="K333" s="82">
        <v>5336.79</v>
      </c>
      <c r="L333" s="82">
        <v>21</v>
      </c>
    </row>
    <row r="334" spans="1:12" x14ac:dyDescent="0.2">
      <c r="A334" s="4">
        <v>25</v>
      </c>
      <c r="B334" s="82">
        <v>0</v>
      </c>
      <c r="C334" s="82">
        <v>0</v>
      </c>
      <c r="D334" s="82">
        <v>0</v>
      </c>
      <c r="E334" s="82">
        <v>1</v>
      </c>
      <c r="F334" s="82">
        <v>0.01</v>
      </c>
      <c r="G334" s="82">
        <v>0</v>
      </c>
      <c r="H334" s="82">
        <v>0</v>
      </c>
      <c r="I334" s="82">
        <v>309.63400000000001</v>
      </c>
      <c r="J334" s="82">
        <v>32</v>
      </c>
      <c r="K334" s="82">
        <v>7812.63</v>
      </c>
      <c r="L334" s="82">
        <v>8</v>
      </c>
    </row>
    <row r="335" spans="1:12" x14ac:dyDescent="0.2">
      <c r="A335" s="4">
        <v>25</v>
      </c>
      <c r="B335" s="82">
        <v>0</v>
      </c>
      <c r="C335" s="82">
        <v>0</v>
      </c>
      <c r="D335" s="82">
        <v>0</v>
      </c>
      <c r="E335" s="82">
        <v>1</v>
      </c>
      <c r="F335" s="82">
        <v>0.01</v>
      </c>
      <c r="G335" s="82">
        <v>0</v>
      </c>
      <c r="H335" s="82">
        <v>0</v>
      </c>
      <c r="I335" s="82">
        <v>38.1</v>
      </c>
      <c r="J335" s="82">
        <v>2.6</v>
      </c>
      <c r="K335" s="82">
        <v>598.63</v>
      </c>
      <c r="L335" s="82">
        <v>4</v>
      </c>
    </row>
    <row r="336" spans="1:12" x14ac:dyDescent="0.2">
      <c r="A336" s="4">
        <v>25</v>
      </c>
      <c r="B336" s="82">
        <v>0</v>
      </c>
      <c r="C336" s="82">
        <v>0</v>
      </c>
      <c r="D336" s="82">
        <v>0</v>
      </c>
      <c r="E336" s="82">
        <v>1</v>
      </c>
      <c r="F336" s="82">
        <v>0.01</v>
      </c>
      <c r="G336" s="82">
        <v>0</v>
      </c>
      <c r="H336" s="82">
        <v>0</v>
      </c>
      <c r="I336" s="82">
        <v>40</v>
      </c>
      <c r="J336" s="82">
        <v>2.6</v>
      </c>
      <c r="K336" s="82">
        <v>701.07</v>
      </c>
      <c r="L336" s="82">
        <v>7</v>
      </c>
    </row>
    <row r="337" spans="1:12" x14ac:dyDescent="0.2">
      <c r="A337" s="4">
        <v>25</v>
      </c>
      <c r="B337" s="82">
        <v>40</v>
      </c>
      <c r="C337" s="82">
        <v>0</v>
      </c>
      <c r="D337" s="82">
        <v>0</v>
      </c>
      <c r="E337" s="82">
        <v>1</v>
      </c>
      <c r="F337" s="82">
        <v>0.01</v>
      </c>
      <c r="G337" s="82">
        <v>0</v>
      </c>
      <c r="H337" s="82">
        <v>0</v>
      </c>
      <c r="I337" s="82">
        <v>5.5380000000000003</v>
      </c>
      <c r="J337" s="82">
        <v>0.93</v>
      </c>
      <c r="K337" s="82">
        <v>828.05</v>
      </c>
      <c r="L337" s="82">
        <v>2</v>
      </c>
    </row>
    <row r="338" spans="1:12" x14ac:dyDescent="0.2">
      <c r="A338" s="4">
        <v>25</v>
      </c>
      <c r="B338" s="82">
        <v>20</v>
      </c>
      <c r="C338" s="82">
        <v>0</v>
      </c>
      <c r="D338" s="82">
        <v>4</v>
      </c>
      <c r="E338" s="82">
        <v>0</v>
      </c>
      <c r="F338" s="82">
        <v>0</v>
      </c>
      <c r="G338" s="82">
        <v>0</v>
      </c>
      <c r="H338" s="82">
        <v>0</v>
      </c>
      <c r="I338" s="82">
        <v>9.8000000000000007</v>
      </c>
      <c r="J338" s="82">
        <v>3.2989999999999999</v>
      </c>
      <c r="K338" s="82">
        <v>256.89</v>
      </c>
      <c r="L338" s="82">
        <v>37</v>
      </c>
    </row>
    <row r="339" spans="1:12" x14ac:dyDescent="0.2">
      <c r="A339" s="4">
        <v>25</v>
      </c>
      <c r="B339" s="82">
        <v>8</v>
      </c>
      <c r="C339" s="82">
        <v>0</v>
      </c>
      <c r="D339" s="82">
        <v>2</v>
      </c>
      <c r="E339" s="82">
        <v>0</v>
      </c>
      <c r="F339" s="82">
        <v>0</v>
      </c>
      <c r="G339" s="82">
        <v>0</v>
      </c>
      <c r="H339" s="82">
        <v>0</v>
      </c>
      <c r="I339" s="82">
        <v>16.727</v>
      </c>
      <c r="J339" s="82">
        <v>5.5140000000000002</v>
      </c>
      <c r="K339" s="82">
        <v>0.01</v>
      </c>
      <c r="L339" s="82">
        <v>23</v>
      </c>
    </row>
    <row r="340" spans="1:12" x14ac:dyDescent="0.2">
      <c r="A340" s="4">
        <v>25</v>
      </c>
      <c r="B340" s="82">
        <v>4</v>
      </c>
      <c r="C340" s="82">
        <v>0</v>
      </c>
      <c r="D340" s="82">
        <v>1</v>
      </c>
      <c r="E340" s="82">
        <v>0</v>
      </c>
      <c r="F340" s="82">
        <v>0</v>
      </c>
      <c r="G340" s="82">
        <v>0</v>
      </c>
      <c r="H340" s="82">
        <v>0</v>
      </c>
      <c r="I340" s="82">
        <v>21.977</v>
      </c>
      <c r="J340" s="82">
        <v>6.14</v>
      </c>
      <c r="K340" s="82">
        <v>688.56</v>
      </c>
      <c r="L340" s="82">
        <v>4</v>
      </c>
    </row>
    <row r="341" spans="1:12" x14ac:dyDescent="0.2">
      <c r="A341" s="4">
        <v>25</v>
      </c>
      <c r="B341" s="82">
        <v>4</v>
      </c>
      <c r="C341" s="82">
        <v>0</v>
      </c>
      <c r="D341" s="82">
        <v>1</v>
      </c>
      <c r="E341" s="82">
        <v>0</v>
      </c>
      <c r="F341" s="82">
        <v>0</v>
      </c>
      <c r="G341" s="82">
        <v>0</v>
      </c>
      <c r="H341" s="82">
        <v>0</v>
      </c>
      <c r="I341" s="82">
        <v>30.312000000000001</v>
      </c>
      <c r="J341" s="82">
        <v>8.4450000000000003</v>
      </c>
      <c r="K341" s="82">
        <v>751.39</v>
      </c>
      <c r="L341" s="82">
        <v>13</v>
      </c>
    </row>
    <row r="342" spans="1:12" x14ac:dyDescent="0.2">
      <c r="A342" s="4">
        <v>25</v>
      </c>
      <c r="B342" s="82">
        <v>4</v>
      </c>
      <c r="C342" s="82">
        <v>0</v>
      </c>
      <c r="D342" s="82">
        <v>1</v>
      </c>
      <c r="E342" s="82">
        <v>0</v>
      </c>
      <c r="F342" s="82">
        <v>0</v>
      </c>
      <c r="G342" s="82">
        <v>0</v>
      </c>
      <c r="H342" s="82">
        <v>0</v>
      </c>
      <c r="I342" s="82">
        <v>39.725000000000001</v>
      </c>
      <c r="J342" s="82">
        <v>10.199999999999999</v>
      </c>
      <c r="K342" s="82">
        <v>1440.03</v>
      </c>
      <c r="L342" s="82">
        <v>21</v>
      </c>
    </row>
    <row r="343" spans="1:12" x14ac:dyDescent="0.2">
      <c r="A343" s="4">
        <v>25</v>
      </c>
      <c r="B343" s="82">
        <v>4</v>
      </c>
      <c r="C343" s="82">
        <v>0</v>
      </c>
      <c r="D343" s="82">
        <v>1</v>
      </c>
      <c r="E343" s="82">
        <v>0</v>
      </c>
      <c r="F343" s="82">
        <v>0</v>
      </c>
      <c r="G343" s="82">
        <v>0</v>
      </c>
      <c r="H343" s="82">
        <v>0</v>
      </c>
      <c r="I343" s="82">
        <v>49.627000000000002</v>
      </c>
      <c r="J343" s="82">
        <v>13.8</v>
      </c>
      <c r="K343" s="82">
        <v>0.01</v>
      </c>
      <c r="L343" s="82">
        <v>4</v>
      </c>
    </row>
    <row r="344" spans="1:12" x14ac:dyDescent="0.2">
      <c r="A344" s="4">
        <v>25</v>
      </c>
      <c r="B344" s="82">
        <v>8</v>
      </c>
      <c r="C344" s="82">
        <v>0</v>
      </c>
      <c r="D344" s="82">
        <v>2</v>
      </c>
      <c r="E344" s="82">
        <v>1</v>
      </c>
      <c r="F344" s="82">
        <v>0.01</v>
      </c>
      <c r="G344" s="82">
        <v>0</v>
      </c>
      <c r="H344" s="82">
        <v>0</v>
      </c>
      <c r="I344" s="82">
        <v>27.471</v>
      </c>
      <c r="J344" s="82">
        <v>7.49</v>
      </c>
      <c r="K344" s="82">
        <v>1721.43</v>
      </c>
      <c r="L344" s="82">
        <v>3</v>
      </c>
    </row>
    <row r="345" spans="1:12" x14ac:dyDescent="0.2">
      <c r="A345" s="4">
        <v>25</v>
      </c>
      <c r="B345" s="82">
        <v>16</v>
      </c>
      <c r="C345" s="82">
        <v>0</v>
      </c>
      <c r="D345" s="82">
        <v>1</v>
      </c>
      <c r="E345" s="82">
        <v>1</v>
      </c>
      <c r="F345" s="82">
        <v>0.01</v>
      </c>
      <c r="G345" s="82">
        <v>0</v>
      </c>
      <c r="H345" s="82">
        <v>0</v>
      </c>
      <c r="I345" s="82">
        <v>6.8</v>
      </c>
      <c r="J345" s="82">
        <v>7.49</v>
      </c>
      <c r="K345" s="82">
        <v>2431.12</v>
      </c>
      <c r="L345" s="82">
        <v>0</v>
      </c>
    </row>
    <row r="346" spans="1:12" x14ac:dyDescent="0.2">
      <c r="A346" s="4">
        <v>25</v>
      </c>
      <c r="B346" s="82">
        <v>12</v>
      </c>
      <c r="C346" s="82">
        <v>12</v>
      </c>
      <c r="D346" s="82">
        <v>2</v>
      </c>
      <c r="E346" s="82">
        <v>1</v>
      </c>
      <c r="F346" s="82">
        <v>0.01</v>
      </c>
      <c r="G346" s="82">
        <v>0</v>
      </c>
      <c r="H346" s="82">
        <v>0</v>
      </c>
      <c r="I346" s="82">
        <v>60.8</v>
      </c>
      <c r="J346" s="82">
        <v>6.1</v>
      </c>
      <c r="K346" s="82">
        <v>565.99</v>
      </c>
      <c r="L346" s="82">
        <v>33</v>
      </c>
    </row>
    <row r="347" spans="1:12" x14ac:dyDescent="0.2">
      <c r="A347" s="4">
        <v>25</v>
      </c>
      <c r="B347" s="82">
        <v>8</v>
      </c>
      <c r="C347" s="82">
        <v>0</v>
      </c>
      <c r="D347" s="82">
        <v>1</v>
      </c>
      <c r="E347" s="82">
        <v>1</v>
      </c>
      <c r="F347" s="82">
        <v>0.01</v>
      </c>
      <c r="G347" s="82">
        <v>0</v>
      </c>
      <c r="H347" s="82">
        <v>0</v>
      </c>
      <c r="I347" s="82">
        <v>56.7</v>
      </c>
      <c r="J347" s="82">
        <v>12.44</v>
      </c>
      <c r="K347" s="82">
        <v>3485.33</v>
      </c>
      <c r="L347" s="82">
        <v>5</v>
      </c>
    </row>
    <row r="348" spans="1:12" x14ac:dyDescent="0.2">
      <c r="A348" s="4">
        <v>30</v>
      </c>
      <c r="B348" s="82">
        <v>0</v>
      </c>
      <c r="C348" s="82">
        <v>0</v>
      </c>
      <c r="D348" s="82">
        <v>0</v>
      </c>
      <c r="E348" s="82">
        <v>1</v>
      </c>
      <c r="F348" s="82">
        <v>0.01</v>
      </c>
      <c r="G348" s="82">
        <v>0</v>
      </c>
      <c r="H348" s="82">
        <v>0</v>
      </c>
      <c r="I348" s="82">
        <v>21.187999999999999</v>
      </c>
      <c r="J348" s="82">
        <v>6.9729999999999999</v>
      </c>
      <c r="K348" s="82">
        <v>6966.58</v>
      </c>
      <c r="L348" s="82">
        <v>7</v>
      </c>
    </row>
    <row r="349" spans="1:12" x14ac:dyDescent="0.2">
      <c r="A349" s="4">
        <v>14</v>
      </c>
      <c r="B349" s="82">
        <v>250</v>
      </c>
      <c r="C349" s="82">
        <v>0</v>
      </c>
      <c r="D349" s="82">
        <v>50</v>
      </c>
      <c r="E349" s="82">
        <v>1</v>
      </c>
      <c r="F349" s="82">
        <v>0.01</v>
      </c>
      <c r="G349" s="82">
        <v>0</v>
      </c>
      <c r="H349" s="82">
        <v>0</v>
      </c>
      <c r="I349" s="82">
        <v>3.5</v>
      </c>
      <c r="J349" s="82">
        <v>0.63</v>
      </c>
      <c r="K349" s="82">
        <v>36.72</v>
      </c>
      <c r="L349" s="82">
        <v>600</v>
      </c>
    </row>
    <row r="350" spans="1:12" x14ac:dyDescent="0.2">
      <c r="A350" s="4">
        <v>14</v>
      </c>
      <c r="B350" s="82">
        <v>500</v>
      </c>
      <c r="C350" s="82">
        <v>0</v>
      </c>
      <c r="D350" s="82">
        <v>0</v>
      </c>
      <c r="E350" s="82">
        <v>1</v>
      </c>
      <c r="F350" s="82">
        <v>0.01</v>
      </c>
      <c r="G350" s="82">
        <v>0</v>
      </c>
      <c r="H350" s="82">
        <v>0</v>
      </c>
      <c r="I350" s="82">
        <v>1.39</v>
      </c>
      <c r="J350" s="82">
        <v>0.35399999999999998</v>
      </c>
      <c r="K350" s="82">
        <v>21.24</v>
      </c>
      <c r="L350" s="82">
        <v>350</v>
      </c>
    </row>
    <row r="351" spans="1:12" x14ac:dyDescent="0.2">
      <c r="A351" s="4">
        <v>14</v>
      </c>
      <c r="B351" s="82">
        <v>0</v>
      </c>
      <c r="C351" s="82">
        <v>0</v>
      </c>
      <c r="D351" s="82">
        <v>0</v>
      </c>
      <c r="E351" s="82">
        <v>1</v>
      </c>
      <c r="F351" s="82">
        <v>0.01</v>
      </c>
      <c r="G351" s="82">
        <v>0</v>
      </c>
      <c r="H351" s="82">
        <v>0</v>
      </c>
      <c r="I351" s="82">
        <v>0.72</v>
      </c>
      <c r="J351" s="82">
        <v>0.22</v>
      </c>
      <c r="K351" s="82">
        <v>144.97</v>
      </c>
      <c r="L351" s="82">
        <v>73</v>
      </c>
    </row>
    <row r="352" spans="1:12" x14ac:dyDescent="0.2">
      <c r="A352" s="4">
        <v>25</v>
      </c>
      <c r="B352" s="82">
        <v>8</v>
      </c>
      <c r="C352" s="82">
        <v>0</v>
      </c>
      <c r="D352" s="82">
        <v>1</v>
      </c>
      <c r="E352" s="82">
        <v>1</v>
      </c>
      <c r="F352" s="82">
        <v>0.01</v>
      </c>
      <c r="G352" s="82">
        <v>0</v>
      </c>
      <c r="H352" s="82">
        <v>0</v>
      </c>
      <c r="I352" s="82">
        <v>18.649999999999999</v>
      </c>
      <c r="J352" s="82">
        <v>17.399999999999999</v>
      </c>
      <c r="K352" s="82">
        <v>3897.18</v>
      </c>
      <c r="L352" s="82">
        <v>3</v>
      </c>
    </row>
    <row r="353" spans="1:12" x14ac:dyDescent="0.2">
      <c r="A353" s="4">
        <v>25</v>
      </c>
      <c r="B353" s="82">
        <v>8</v>
      </c>
      <c r="C353" s="82">
        <v>0</v>
      </c>
      <c r="D353" s="82">
        <v>1</v>
      </c>
      <c r="E353" s="82">
        <v>1</v>
      </c>
      <c r="F353" s="82">
        <v>0.01</v>
      </c>
      <c r="G353" s="82">
        <v>0</v>
      </c>
      <c r="H353" s="82">
        <v>0</v>
      </c>
      <c r="I353" s="82">
        <v>11.97</v>
      </c>
      <c r="J353" s="82">
        <v>5.7</v>
      </c>
      <c r="K353" s="82">
        <v>3220.83</v>
      </c>
      <c r="L353" s="82">
        <v>4</v>
      </c>
    </row>
    <row r="354" spans="1:12" x14ac:dyDescent="0.2">
      <c r="A354" s="4">
        <v>25</v>
      </c>
      <c r="B354" s="82">
        <v>3</v>
      </c>
      <c r="C354" s="82">
        <v>0</v>
      </c>
      <c r="D354" s="82">
        <v>1</v>
      </c>
      <c r="E354" s="82">
        <v>1</v>
      </c>
      <c r="F354" s="82">
        <v>0.01</v>
      </c>
      <c r="G354" s="82">
        <v>0</v>
      </c>
      <c r="H354" s="82">
        <v>0</v>
      </c>
      <c r="I354" s="82">
        <v>66.81</v>
      </c>
      <c r="J354" s="82">
        <v>30</v>
      </c>
      <c r="K354" s="82">
        <v>6080.42</v>
      </c>
      <c r="L354" s="82">
        <v>1</v>
      </c>
    </row>
    <row r="355" spans="1:12" x14ac:dyDescent="0.2">
      <c r="A355" s="4">
        <v>25</v>
      </c>
      <c r="B355" s="82">
        <v>3</v>
      </c>
      <c r="C355" s="82">
        <v>0</v>
      </c>
      <c r="D355" s="82">
        <v>1</v>
      </c>
      <c r="E355" s="82">
        <v>1</v>
      </c>
      <c r="F355" s="82">
        <v>0.01</v>
      </c>
      <c r="G355" s="82">
        <v>0</v>
      </c>
      <c r="H355" s="82">
        <v>0</v>
      </c>
      <c r="I355" s="82">
        <v>66.81</v>
      </c>
      <c r="J355" s="82">
        <v>39</v>
      </c>
      <c r="K355" s="82">
        <v>5844.08</v>
      </c>
      <c r="L355" s="82">
        <v>1</v>
      </c>
    </row>
    <row r="356" spans="1:12" x14ac:dyDescent="0.2">
      <c r="A356" s="4">
        <v>25</v>
      </c>
      <c r="B356" s="82">
        <v>48</v>
      </c>
      <c r="C356" s="82">
        <v>50</v>
      </c>
      <c r="D356" s="82">
        <v>1</v>
      </c>
      <c r="E356" s="82">
        <v>1</v>
      </c>
      <c r="F356" s="82">
        <v>0.01</v>
      </c>
      <c r="G356" s="82">
        <v>0</v>
      </c>
      <c r="H356" s="82">
        <v>0</v>
      </c>
      <c r="I356" s="82">
        <v>5.383</v>
      </c>
      <c r="J356" s="82">
        <v>1.59</v>
      </c>
      <c r="K356" s="82">
        <v>663.44</v>
      </c>
      <c r="L356" s="82">
        <v>2</v>
      </c>
    </row>
    <row r="357" spans="1:12" x14ac:dyDescent="0.2">
      <c r="A357" s="4">
        <v>25</v>
      </c>
      <c r="B357" s="82">
        <v>24</v>
      </c>
      <c r="C357" s="82">
        <v>24</v>
      </c>
      <c r="D357" s="82">
        <v>1</v>
      </c>
      <c r="E357" s="82">
        <v>1</v>
      </c>
      <c r="F357" s="82">
        <v>0.01</v>
      </c>
      <c r="G357" s="82">
        <v>0</v>
      </c>
      <c r="H357" s="82">
        <v>0</v>
      </c>
      <c r="I357" s="82">
        <v>7.22</v>
      </c>
      <c r="J357" s="82">
        <v>2.544</v>
      </c>
      <c r="K357" s="82">
        <v>841.54</v>
      </c>
      <c r="L357" s="82">
        <v>8</v>
      </c>
    </row>
    <row r="358" spans="1:12" x14ac:dyDescent="0.2">
      <c r="A358" s="4">
        <v>25</v>
      </c>
      <c r="B358" s="82">
        <v>3</v>
      </c>
      <c r="C358" s="82">
        <v>0</v>
      </c>
      <c r="D358" s="82">
        <v>1</v>
      </c>
      <c r="E358" s="82">
        <v>1</v>
      </c>
      <c r="F358" s="82">
        <v>0.01</v>
      </c>
      <c r="G358" s="82">
        <v>0</v>
      </c>
      <c r="H358" s="82">
        <v>0</v>
      </c>
      <c r="I358" s="82">
        <v>14.52</v>
      </c>
      <c r="J358" s="82">
        <v>4.2</v>
      </c>
      <c r="K358" s="82">
        <v>615.08000000000004</v>
      </c>
      <c r="L358" s="82">
        <v>12</v>
      </c>
    </row>
    <row r="359" spans="1:12" x14ac:dyDescent="0.2">
      <c r="A359" s="4">
        <v>25</v>
      </c>
      <c r="B359" s="82">
        <v>3</v>
      </c>
      <c r="C359" s="82">
        <v>0</v>
      </c>
      <c r="D359" s="82">
        <v>1</v>
      </c>
      <c r="E359" s="82">
        <v>1</v>
      </c>
      <c r="F359" s="82">
        <v>0.01</v>
      </c>
      <c r="G359" s="82">
        <v>0</v>
      </c>
      <c r="H359" s="82">
        <v>0</v>
      </c>
      <c r="I359" s="82">
        <v>80.38</v>
      </c>
      <c r="J359" s="82">
        <v>8.4580000000000002</v>
      </c>
      <c r="K359" s="82">
        <v>1085.06</v>
      </c>
      <c r="L359" s="82">
        <v>31</v>
      </c>
    </row>
    <row r="360" spans="1:12" x14ac:dyDescent="0.2">
      <c r="A360" s="4">
        <v>25</v>
      </c>
      <c r="B360" s="82">
        <v>3</v>
      </c>
      <c r="C360" s="82">
        <v>6</v>
      </c>
      <c r="D360" s="82">
        <v>1</v>
      </c>
      <c r="E360" s="82">
        <v>1</v>
      </c>
      <c r="F360" s="82">
        <v>0.01</v>
      </c>
      <c r="G360" s="82">
        <v>0</v>
      </c>
      <c r="H360" s="82">
        <v>0</v>
      </c>
      <c r="I360" s="82">
        <v>101.73</v>
      </c>
      <c r="J360" s="82">
        <v>10.545</v>
      </c>
      <c r="K360" s="82">
        <v>1321.39</v>
      </c>
      <c r="L360" s="82">
        <v>11</v>
      </c>
    </row>
    <row r="361" spans="1:12" x14ac:dyDescent="0.2">
      <c r="A361" s="4">
        <v>25</v>
      </c>
      <c r="B361" s="82">
        <v>3</v>
      </c>
      <c r="C361" s="82">
        <v>0</v>
      </c>
      <c r="D361" s="82">
        <v>1</v>
      </c>
      <c r="E361" s="82">
        <v>1</v>
      </c>
      <c r="F361" s="82">
        <v>0.01</v>
      </c>
      <c r="G361" s="82">
        <v>0</v>
      </c>
      <c r="H361" s="82">
        <v>0</v>
      </c>
      <c r="I361" s="82">
        <v>125.6</v>
      </c>
      <c r="J361" s="82">
        <v>13.398999999999999</v>
      </c>
      <c r="K361" s="82">
        <v>1505.88</v>
      </c>
      <c r="L361" s="82">
        <v>3</v>
      </c>
    </row>
    <row r="362" spans="1:12" x14ac:dyDescent="0.2">
      <c r="A362" s="4">
        <v>25</v>
      </c>
      <c r="B362" s="82">
        <v>3</v>
      </c>
      <c r="C362" s="82">
        <v>0</v>
      </c>
      <c r="D362" s="82">
        <v>1</v>
      </c>
      <c r="E362" s="82">
        <v>1</v>
      </c>
      <c r="F362" s="82">
        <v>0.01</v>
      </c>
      <c r="G362" s="82">
        <v>0</v>
      </c>
      <c r="H362" s="82">
        <v>0</v>
      </c>
      <c r="I362" s="82">
        <v>158.96</v>
      </c>
      <c r="J362" s="82">
        <v>16.504999999999999</v>
      </c>
      <c r="K362" s="82">
        <v>1845.57</v>
      </c>
      <c r="L362" s="82">
        <v>7</v>
      </c>
    </row>
    <row r="363" spans="1:12" x14ac:dyDescent="0.2">
      <c r="A363" s="4">
        <v>25</v>
      </c>
      <c r="B363" s="82">
        <v>3</v>
      </c>
      <c r="C363" s="82">
        <v>0</v>
      </c>
      <c r="D363" s="82">
        <v>1</v>
      </c>
      <c r="E363" s="82">
        <v>1</v>
      </c>
      <c r="F363" s="82">
        <v>0.01</v>
      </c>
      <c r="G363" s="82">
        <v>0</v>
      </c>
      <c r="H363" s="82">
        <v>0</v>
      </c>
      <c r="I363" s="82">
        <v>246.17</v>
      </c>
      <c r="J363" s="82">
        <v>25.920999999999999</v>
      </c>
      <c r="K363" s="82">
        <v>2575.4499999999998</v>
      </c>
      <c r="L363" s="82">
        <v>2</v>
      </c>
    </row>
    <row r="364" spans="1:12" x14ac:dyDescent="0.2">
      <c r="A364" s="4">
        <v>22</v>
      </c>
      <c r="B364" s="82">
        <v>1</v>
      </c>
      <c r="C364" s="82">
        <v>0</v>
      </c>
      <c r="D364" s="82">
        <v>1</v>
      </c>
      <c r="E364" s="82">
        <v>1</v>
      </c>
      <c r="F364" s="82">
        <v>0.01</v>
      </c>
      <c r="G364" s="82">
        <v>0</v>
      </c>
      <c r="H364" s="82">
        <v>0</v>
      </c>
      <c r="I364" s="82">
        <v>309.58999999999997</v>
      </c>
      <c r="J364" s="82">
        <v>33.131</v>
      </c>
      <c r="K364" s="82">
        <v>3240.35</v>
      </c>
      <c r="L364" s="82">
        <v>0</v>
      </c>
    </row>
    <row r="365" spans="1:12" x14ac:dyDescent="0.2">
      <c r="A365" s="4">
        <v>25</v>
      </c>
      <c r="B365" s="82">
        <v>2</v>
      </c>
      <c r="C365" s="82">
        <v>0</v>
      </c>
      <c r="D365" s="82">
        <v>1</v>
      </c>
      <c r="E365" s="82">
        <v>1</v>
      </c>
      <c r="F365" s="82">
        <v>0.01</v>
      </c>
      <c r="G365" s="82">
        <v>0</v>
      </c>
      <c r="H365" s="82">
        <v>0</v>
      </c>
      <c r="I365" s="82">
        <v>49.02</v>
      </c>
      <c r="J365" s="82">
        <v>16.442</v>
      </c>
      <c r="K365" s="82">
        <v>9228.36</v>
      </c>
      <c r="L365" s="82">
        <v>2</v>
      </c>
    </row>
    <row r="366" spans="1:12" x14ac:dyDescent="0.2">
      <c r="A366" s="4">
        <v>25</v>
      </c>
      <c r="B366" s="82">
        <v>24</v>
      </c>
      <c r="C366" s="82">
        <v>0</v>
      </c>
      <c r="D366" s="82">
        <v>0</v>
      </c>
      <c r="E366" s="82">
        <v>1</v>
      </c>
      <c r="F366" s="82">
        <v>0.01</v>
      </c>
      <c r="G366" s="82">
        <v>0</v>
      </c>
      <c r="H366" s="82">
        <v>0</v>
      </c>
      <c r="I366" s="82">
        <v>38</v>
      </c>
      <c r="J366" s="82">
        <v>4.7889999999999997</v>
      </c>
      <c r="K366" s="82">
        <v>1064.52</v>
      </c>
      <c r="L366" s="82">
        <v>15</v>
      </c>
    </row>
    <row r="367" spans="1:12" x14ac:dyDescent="0.2">
      <c r="A367" s="4">
        <v>25</v>
      </c>
      <c r="B367" s="82">
        <v>20</v>
      </c>
      <c r="C367" s="82">
        <v>0</v>
      </c>
      <c r="D367" s="82">
        <v>5</v>
      </c>
      <c r="E367" s="82">
        <v>1</v>
      </c>
      <c r="F367" s="82">
        <v>0.01</v>
      </c>
      <c r="G367" s="82">
        <v>0</v>
      </c>
      <c r="H367" s="82">
        <v>0</v>
      </c>
      <c r="I367" s="82">
        <v>38</v>
      </c>
      <c r="J367" s="82">
        <v>3.2050000000000001</v>
      </c>
      <c r="K367" s="82">
        <v>292.87</v>
      </c>
      <c r="L367" s="82">
        <v>5</v>
      </c>
    </row>
    <row r="368" spans="1:12" x14ac:dyDescent="0.2">
      <c r="A368" s="4">
        <v>25</v>
      </c>
      <c r="B368" s="82">
        <v>12</v>
      </c>
      <c r="C368" s="82">
        <v>0</v>
      </c>
      <c r="D368" s="82">
        <v>3</v>
      </c>
      <c r="E368" s="82">
        <v>1</v>
      </c>
      <c r="F368" s="82">
        <v>0.01</v>
      </c>
      <c r="G368" s="82">
        <v>0</v>
      </c>
      <c r="H368" s="82">
        <v>0</v>
      </c>
      <c r="I368" s="82">
        <v>46</v>
      </c>
      <c r="J368" s="82">
        <v>4.298</v>
      </c>
      <c r="K368" s="82">
        <v>401.22</v>
      </c>
      <c r="L368" s="82">
        <v>2</v>
      </c>
    </row>
    <row r="369" spans="1:12" x14ac:dyDescent="0.2">
      <c r="A369" s="4">
        <v>25</v>
      </c>
      <c r="B369" s="82">
        <v>6</v>
      </c>
      <c r="C369" s="82">
        <v>0</v>
      </c>
      <c r="D369" s="82">
        <v>3</v>
      </c>
      <c r="E369" s="82">
        <v>1</v>
      </c>
      <c r="F369" s="82">
        <v>0.01</v>
      </c>
      <c r="G369" s="82">
        <v>0</v>
      </c>
      <c r="H369" s="82">
        <v>0</v>
      </c>
      <c r="I369" s="82">
        <v>88</v>
      </c>
      <c r="J369" s="82">
        <v>8</v>
      </c>
      <c r="K369" s="82">
        <v>1148.4000000000001</v>
      </c>
      <c r="L369" s="82">
        <v>5</v>
      </c>
    </row>
    <row r="370" spans="1:12" x14ac:dyDescent="0.2">
      <c r="A370" s="4">
        <v>25</v>
      </c>
      <c r="B370" s="82">
        <v>16</v>
      </c>
      <c r="C370" s="82">
        <v>0</v>
      </c>
      <c r="D370" s="82">
        <v>5</v>
      </c>
      <c r="E370" s="82">
        <v>1</v>
      </c>
      <c r="F370" s="82">
        <v>0.01</v>
      </c>
      <c r="G370" s="82">
        <v>0</v>
      </c>
      <c r="H370" s="82">
        <v>0</v>
      </c>
      <c r="I370" s="82">
        <v>16.524000000000001</v>
      </c>
      <c r="J370" s="82">
        <v>3.2829999999999999</v>
      </c>
      <c r="K370" s="82">
        <v>416.79</v>
      </c>
      <c r="L370" s="82">
        <v>0</v>
      </c>
    </row>
    <row r="371" spans="1:12" x14ac:dyDescent="0.2">
      <c r="A371" s="4">
        <v>25</v>
      </c>
      <c r="B371" s="82">
        <v>0</v>
      </c>
      <c r="C371" s="82">
        <v>0</v>
      </c>
      <c r="D371" s="82">
        <v>0</v>
      </c>
      <c r="E371" s="82">
        <v>1</v>
      </c>
      <c r="F371" s="82">
        <v>0.01</v>
      </c>
      <c r="G371" s="82">
        <v>0</v>
      </c>
      <c r="H371" s="82">
        <v>0</v>
      </c>
      <c r="I371" s="82">
        <v>3.536</v>
      </c>
      <c r="J371" s="82">
        <v>1.4</v>
      </c>
      <c r="K371" s="82">
        <v>116.82</v>
      </c>
      <c r="L371" s="82">
        <v>13</v>
      </c>
    </row>
    <row r="372" spans="1:12" x14ac:dyDescent="0.2">
      <c r="A372" s="4">
        <v>25</v>
      </c>
      <c r="B372" s="82">
        <v>12</v>
      </c>
      <c r="C372" s="82">
        <v>0</v>
      </c>
      <c r="D372" s="82">
        <v>3</v>
      </c>
      <c r="E372" s="82">
        <v>1</v>
      </c>
      <c r="F372" s="82">
        <v>0.01</v>
      </c>
      <c r="G372" s="82">
        <v>0</v>
      </c>
      <c r="H372" s="82">
        <v>0</v>
      </c>
      <c r="I372" s="82">
        <v>26.495999999999999</v>
      </c>
      <c r="J372" s="82">
        <v>6.25</v>
      </c>
      <c r="K372" s="82">
        <v>810</v>
      </c>
      <c r="L372" s="82">
        <v>8</v>
      </c>
    </row>
    <row r="373" spans="1:12" x14ac:dyDescent="0.2">
      <c r="A373" s="4">
        <v>25</v>
      </c>
      <c r="B373" s="82">
        <v>4</v>
      </c>
      <c r="C373" s="82">
        <v>0</v>
      </c>
      <c r="D373" s="82">
        <v>2</v>
      </c>
      <c r="E373" s="82">
        <v>1</v>
      </c>
      <c r="F373" s="82">
        <v>0.01</v>
      </c>
      <c r="G373" s="82">
        <v>0</v>
      </c>
      <c r="H373" s="82">
        <v>0</v>
      </c>
      <c r="I373" s="82">
        <v>120</v>
      </c>
      <c r="J373" s="82">
        <v>16.2</v>
      </c>
      <c r="K373" s="82">
        <v>386.83</v>
      </c>
      <c r="L373" s="82">
        <v>2</v>
      </c>
    </row>
    <row r="374" spans="1:12" x14ac:dyDescent="0.2">
      <c r="A374" s="4">
        <v>25</v>
      </c>
      <c r="B374" s="82">
        <v>32</v>
      </c>
      <c r="C374" s="82">
        <v>0</v>
      </c>
      <c r="D374" s="82">
        <v>4</v>
      </c>
      <c r="E374" s="82">
        <v>1</v>
      </c>
      <c r="F374" s="82">
        <v>0.01</v>
      </c>
      <c r="G374" s="82">
        <v>0</v>
      </c>
      <c r="H374" s="82">
        <v>0</v>
      </c>
      <c r="I374" s="82">
        <v>34.5</v>
      </c>
      <c r="J374" s="82">
        <v>2.2970000000000002</v>
      </c>
      <c r="K374" s="82">
        <v>87.97</v>
      </c>
      <c r="L374" s="82">
        <v>6</v>
      </c>
    </row>
    <row r="375" spans="1:12" x14ac:dyDescent="0.2">
      <c r="A375" s="4">
        <v>25</v>
      </c>
      <c r="B375" s="82">
        <v>16</v>
      </c>
      <c r="C375" s="82">
        <v>0</v>
      </c>
      <c r="D375" s="82">
        <v>2</v>
      </c>
      <c r="E375" s="82">
        <v>1</v>
      </c>
      <c r="F375" s="82">
        <v>0.01</v>
      </c>
      <c r="G375" s="82">
        <v>0</v>
      </c>
      <c r="H375" s="82">
        <v>0</v>
      </c>
      <c r="I375" s="82">
        <v>54</v>
      </c>
      <c r="J375" s="82">
        <v>3.5</v>
      </c>
      <c r="K375" s="82">
        <v>140.66999999999999</v>
      </c>
      <c r="L375" s="82">
        <v>5</v>
      </c>
    </row>
    <row r="376" spans="1:12" x14ac:dyDescent="0.2">
      <c r="A376" s="4">
        <v>25</v>
      </c>
      <c r="B376" s="82">
        <v>2</v>
      </c>
      <c r="C376" s="82">
        <v>0</v>
      </c>
      <c r="D376" s="82">
        <v>1</v>
      </c>
      <c r="E376" s="82">
        <v>1</v>
      </c>
      <c r="F376" s="82">
        <v>0.01</v>
      </c>
      <c r="G376" s="82">
        <v>0</v>
      </c>
      <c r="H376" s="82">
        <v>0</v>
      </c>
      <c r="I376" s="82">
        <v>66.816000000000003</v>
      </c>
      <c r="J376" s="82">
        <v>14.6</v>
      </c>
      <c r="K376" s="82">
        <v>3189.18</v>
      </c>
      <c r="L376" s="82">
        <v>8</v>
      </c>
    </row>
    <row r="377" spans="1:12" x14ac:dyDescent="0.2">
      <c r="A377" s="4">
        <v>14</v>
      </c>
      <c r="B377" s="82">
        <v>16</v>
      </c>
      <c r="C377" s="82">
        <v>0</v>
      </c>
      <c r="D377" s="82">
        <v>2</v>
      </c>
      <c r="E377" s="82">
        <v>1</v>
      </c>
      <c r="F377" s="82">
        <v>0.01</v>
      </c>
      <c r="G377" s="82">
        <v>0</v>
      </c>
      <c r="H377" s="82">
        <v>0</v>
      </c>
      <c r="I377" s="82">
        <v>27.648</v>
      </c>
      <c r="J377" s="82">
        <v>5.8170000000000002</v>
      </c>
      <c r="K377" s="82">
        <v>696.89</v>
      </c>
      <c r="L377" s="82">
        <v>64</v>
      </c>
    </row>
    <row r="378" spans="1:12" x14ac:dyDescent="0.2">
      <c r="A378" s="4">
        <v>25</v>
      </c>
      <c r="B378" s="82">
        <v>3</v>
      </c>
      <c r="C378" s="82">
        <v>0</v>
      </c>
      <c r="D378" s="82">
        <v>1</v>
      </c>
      <c r="E378" s="82">
        <v>1</v>
      </c>
      <c r="F378" s="82">
        <v>0.01</v>
      </c>
      <c r="G378" s="82">
        <v>0</v>
      </c>
      <c r="H378" s="82">
        <v>0</v>
      </c>
      <c r="I378" s="82">
        <v>192</v>
      </c>
      <c r="J378" s="82">
        <v>117</v>
      </c>
      <c r="K378" s="82">
        <v>7926.84</v>
      </c>
      <c r="L378" s="82">
        <v>3</v>
      </c>
    </row>
    <row r="379" spans="1:12" x14ac:dyDescent="0.2">
      <c r="A379" s="4">
        <v>25</v>
      </c>
      <c r="B379" s="82">
        <v>36</v>
      </c>
      <c r="C379" s="82">
        <v>0</v>
      </c>
      <c r="D379" s="82">
        <v>1</v>
      </c>
      <c r="E379" s="82">
        <v>1</v>
      </c>
      <c r="F379" s="82">
        <v>0.01</v>
      </c>
      <c r="G379" s="82">
        <v>0</v>
      </c>
      <c r="H379" s="82">
        <v>0</v>
      </c>
      <c r="I379" s="82">
        <v>14.66</v>
      </c>
      <c r="J379" s="82">
        <v>0.61899999999999999</v>
      </c>
      <c r="K379" s="82">
        <v>101.34</v>
      </c>
      <c r="L379" s="82">
        <v>3</v>
      </c>
    </row>
    <row r="380" spans="1:12" x14ac:dyDescent="0.2">
      <c r="A380" s="4">
        <v>25</v>
      </c>
      <c r="B380" s="82">
        <v>4</v>
      </c>
      <c r="C380" s="82">
        <v>0</v>
      </c>
      <c r="D380" s="82">
        <v>2</v>
      </c>
      <c r="E380" s="82">
        <v>1</v>
      </c>
      <c r="F380" s="82">
        <v>0.01</v>
      </c>
      <c r="G380" s="82">
        <v>0</v>
      </c>
      <c r="H380" s="82">
        <v>0</v>
      </c>
      <c r="I380" s="82">
        <v>61.11</v>
      </c>
      <c r="J380" s="82">
        <v>1.927</v>
      </c>
      <c r="K380" s="82">
        <v>176.31</v>
      </c>
      <c r="L380" s="82">
        <v>7</v>
      </c>
    </row>
    <row r="381" spans="1:12" x14ac:dyDescent="0.2">
      <c r="A381" s="4">
        <v>25</v>
      </c>
      <c r="B381" s="82">
        <v>2</v>
      </c>
      <c r="C381" s="82">
        <v>0</v>
      </c>
      <c r="D381" s="82">
        <v>1</v>
      </c>
      <c r="E381" s="82">
        <v>1</v>
      </c>
      <c r="F381" s="82">
        <v>0.01</v>
      </c>
      <c r="G381" s="82">
        <v>0</v>
      </c>
      <c r="H381" s="82">
        <v>0</v>
      </c>
      <c r="I381" s="82">
        <v>245</v>
      </c>
      <c r="J381" s="82">
        <v>11</v>
      </c>
      <c r="K381" s="82">
        <v>982.87</v>
      </c>
      <c r="L381" s="82">
        <v>3</v>
      </c>
    </row>
    <row r="382" spans="1:12" x14ac:dyDescent="0.2">
      <c r="A382" s="4">
        <v>25</v>
      </c>
      <c r="B382" s="82">
        <v>10</v>
      </c>
      <c r="C382" s="82">
        <v>0</v>
      </c>
      <c r="D382" s="82">
        <v>1</v>
      </c>
      <c r="E382" s="82">
        <v>1</v>
      </c>
      <c r="F382" s="82">
        <v>0.01</v>
      </c>
      <c r="G382" s="82">
        <v>0</v>
      </c>
      <c r="H382" s="82">
        <v>0</v>
      </c>
      <c r="I382" s="82">
        <v>21.27</v>
      </c>
      <c r="J382" s="82">
        <v>0.9</v>
      </c>
      <c r="K382" s="82">
        <v>214.48</v>
      </c>
      <c r="L382" s="82">
        <v>6</v>
      </c>
    </row>
    <row r="383" spans="1:12" x14ac:dyDescent="0.2">
      <c r="A383" s="4">
        <v>25</v>
      </c>
      <c r="B383" s="82">
        <v>10</v>
      </c>
      <c r="C383" s="82">
        <v>0</v>
      </c>
      <c r="D383" s="82">
        <v>1</v>
      </c>
      <c r="E383" s="82">
        <v>1</v>
      </c>
      <c r="F383" s="82">
        <v>0.01</v>
      </c>
      <c r="G383" s="82">
        <v>0</v>
      </c>
      <c r="H383" s="82">
        <v>0</v>
      </c>
      <c r="I383" s="82">
        <v>29.72</v>
      </c>
      <c r="J383" s="82">
        <v>0.9</v>
      </c>
      <c r="K383" s="82">
        <v>214.48</v>
      </c>
      <c r="L383" s="82">
        <v>4</v>
      </c>
    </row>
    <row r="384" spans="1:12" x14ac:dyDescent="0.2">
      <c r="A384" s="4">
        <v>25</v>
      </c>
      <c r="B384" s="82">
        <v>10</v>
      </c>
      <c r="C384" s="82">
        <v>0</v>
      </c>
      <c r="D384" s="82">
        <v>1</v>
      </c>
      <c r="E384" s="82">
        <v>1</v>
      </c>
      <c r="F384" s="82">
        <v>0.01</v>
      </c>
      <c r="G384" s="82">
        <v>0</v>
      </c>
      <c r="H384" s="82">
        <v>0</v>
      </c>
      <c r="I384" s="82">
        <v>34.770000000000003</v>
      </c>
      <c r="J384" s="82">
        <v>1</v>
      </c>
      <c r="K384" s="82">
        <v>214.48</v>
      </c>
      <c r="L384" s="82">
        <v>16</v>
      </c>
    </row>
    <row r="385" spans="1:12" x14ac:dyDescent="0.2">
      <c r="A385" s="4">
        <v>25</v>
      </c>
      <c r="B385" s="82">
        <v>5</v>
      </c>
      <c r="C385" s="82">
        <v>0</v>
      </c>
      <c r="D385" s="82">
        <v>1</v>
      </c>
      <c r="E385" s="82">
        <v>1</v>
      </c>
      <c r="F385" s="82">
        <v>0.01</v>
      </c>
      <c r="G385" s="82">
        <v>0</v>
      </c>
      <c r="H385" s="82">
        <v>0</v>
      </c>
      <c r="I385" s="82">
        <v>50.01</v>
      </c>
      <c r="J385" s="82">
        <v>1.4</v>
      </c>
      <c r="K385" s="82">
        <v>229.75</v>
      </c>
      <c r="L385" s="82">
        <v>2</v>
      </c>
    </row>
    <row r="386" spans="1:12" x14ac:dyDescent="0.2">
      <c r="A386" s="4">
        <v>25</v>
      </c>
      <c r="B386" s="82">
        <v>2</v>
      </c>
      <c r="C386" s="82">
        <v>0</v>
      </c>
      <c r="D386" s="82">
        <v>1</v>
      </c>
      <c r="E386" s="82">
        <v>1</v>
      </c>
      <c r="F386" s="82">
        <v>0.01</v>
      </c>
      <c r="G386" s="82">
        <v>0</v>
      </c>
      <c r="H386" s="82">
        <v>0</v>
      </c>
      <c r="I386" s="82">
        <v>76.72</v>
      </c>
      <c r="J386" s="82">
        <v>2.5</v>
      </c>
      <c r="K386" s="82">
        <v>834.33</v>
      </c>
      <c r="L386" s="82">
        <v>4</v>
      </c>
    </row>
    <row r="387" spans="1:12" x14ac:dyDescent="0.2">
      <c r="A387" s="4">
        <v>25</v>
      </c>
      <c r="B387" s="82">
        <v>4</v>
      </c>
      <c r="C387" s="82">
        <v>0</v>
      </c>
      <c r="D387" s="82">
        <v>1</v>
      </c>
      <c r="E387" s="82">
        <v>1</v>
      </c>
      <c r="F387" s="82">
        <v>0.01</v>
      </c>
      <c r="G387" s="82">
        <v>0</v>
      </c>
      <c r="H387" s="82">
        <v>0</v>
      </c>
      <c r="I387" s="82">
        <v>94.35</v>
      </c>
      <c r="J387" s="82">
        <v>2.8</v>
      </c>
      <c r="K387" s="82">
        <v>834.33</v>
      </c>
      <c r="L387" s="82">
        <v>4</v>
      </c>
    </row>
    <row r="388" spans="1:12" x14ac:dyDescent="0.2">
      <c r="A388" s="4">
        <v>25</v>
      </c>
      <c r="B388" s="82">
        <v>3</v>
      </c>
      <c r="C388" s="82">
        <v>0</v>
      </c>
      <c r="D388" s="82">
        <v>1</v>
      </c>
      <c r="E388" s="82">
        <v>1</v>
      </c>
      <c r="F388" s="82">
        <v>0.01</v>
      </c>
      <c r="G388" s="82">
        <v>0</v>
      </c>
      <c r="H388" s="82">
        <v>0</v>
      </c>
      <c r="I388" s="82">
        <v>116.13</v>
      </c>
      <c r="J388" s="82">
        <v>3</v>
      </c>
      <c r="K388" s="82">
        <v>834.33</v>
      </c>
      <c r="L388" s="82">
        <v>3</v>
      </c>
    </row>
    <row r="389" spans="1:12" x14ac:dyDescent="0.2">
      <c r="A389" s="4">
        <v>25</v>
      </c>
      <c r="B389" s="82">
        <v>3</v>
      </c>
      <c r="C389" s="82">
        <v>0</v>
      </c>
      <c r="D389" s="82">
        <v>1</v>
      </c>
      <c r="E389" s="82">
        <v>1</v>
      </c>
      <c r="F389" s="82">
        <v>0.01</v>
      </c>
      <c r="G389" s="82">
        <v>0</v>
      </c>
      <c r="H389" s="82">
        <v>0</v>
      </c>
      <c r="I389" s="82">
        <v>149.19</v>
      </c>
      <c r="J389" s="82">
        <v>4.0999999999999996</v>
      </c>
      <c r="K389" s="82">
        <v>1193.8900000000001</v>
      </c>
      <c r="L389" s="82">
        <v>5</v>
      </c>
    </row>
    <row r="390" spans="1:12" x14ac:dyDescent="0.2">
      <c r="A390" s="4">
        <v>25</v>
      </c>
      <c r="B390" s="82">
        <v>4</v>
      </c>
      <c r="C390" s="82">
        <v>0</v>
      </c>
      <c r="D390" s="82">
        <v>1</v>
      </c>
      <c r="E390" s="82">
        <v>1</v>
      </c>
      <c r="F390" s="82">
        <v>0.01</v>
      </c>
      <c r="G390" s="82">
        <v>0</v>
      </c>
      <c r="H390" s="82">
        <v>0</v>
      </c>
      <c r="I390" s="82">
        <v>250</v>
      </c>
      <c r="J390" s="82">
        <v>5.3</v>
      </c>
      <c r="K390" s="82">
        <v>1421.64</v>
      </c>
      <c r="L390" s="82">
        <v>4</v>
      </c>
    </row>
    <row r="391" spans="1:12" x14ac:dyDescent="0.2">
      <c r="A391" s="4">
        <v>25</v>
      </c>
      <c r="B391" s="82">
        <v>4</v>
      </c>
      <c r="C391" s="82">
        <v>0</v>
      </c>
      <c r="D391" s="82">
        <v>1</v>
      </c>
      <c r="E391" s="82">
        <v>1</v>
      </c>
      <c r="F391" s="82">
        <v>0.01</v>
      </c>
      <c r="G391" s="82">
        <v>0</v>
      </c>
      <c r="H391" s="82">
        <v>0</v>
      </c>
      <c r="I391" s="82">
        <v>210</v>
      </c>
      <c r="J391" s="82">
        <v>6.35</v>
      </c>
      <c r="K391" s="82">
        <v>1421.64</v>
      </c>
      <c r="L391" s="82">
        <v>4</v>
      </c>
    </row>
    <row r="392" spans="1:12" x14ac:dyDescent="0.2">
      <c r="A392" s="4">
        <v>25</v>
      </c>
      <c r="B392" s="82">
        <v>4</v>
      </c>
      <c r="C392" s="82">
        <v>0</v>
      </c>
      <c r="D392" s="82">
        <v>1</v>
      </c>
      <c r="E392" s="82">
        <v>1</v>
      </c>
      <c r="F392" s="82">
        <v>0.01</v>
      </c>
      <c r="G392" s="82">
        <v>0</v>
      </c>
      <c r="H392" s="82">
        <v>0</v>
      </c>
      <c r="I392" s="82">
        <v>270</v>
      </c>
      <c r="J392" s="82">
        <v>7.4</v>
      </c>
      <c r="K392" s="82">
        <v>1421.64</v>
      </c>
      <c r="L392" s="82">
        <v>2</v>
      </c>
    </row>
    <row r="393" spans="1:12" x14ac:dyDescent="0.2">
      <c r="A393" s="4">
        <v>25</v>
      </c>
      <c r="B393" s="82">
        <v>4</v>
      </c>
      <c r="C393" s="82">
        <v>0</v>
      </c>
      <c r="D393" s="82">
        <v>1</v>
      </c>
      <c r="E393" s="82">
        <v>1</v>
      </c>
      <c r="F393" s="82">
        <v>0.01</v>
      </c>
      <c r="G393" s="82">
        <v>0</v>
      </c>
      <c r="H393" s="82">
        <v>0</v>
      </c>
      <c r="I393" s="82">
        <v>105.12</v>
      </c>
      <c r="J393" s="82">
        <v>3.5</v>
      </c>
      <c r="K393" s="82">
        <v>616.38</v>
      </c>
      <c r="L393" s="82">
        <v>3</v>
      </c>
    </row>
    <row r="394" spans="1:12" x14ac:dyDescent="0.2">
      <c r="A394" s="4">
        <v>22</v>
      </c>
      <c r="B394" s="82">
        <v>1</v>
      </c>
      <c r="C394" s="82">
        <v>0</v>
      </c>
      <c r="D394" s="82">
        <v>1</v>
      </c>
      <c r="E394" s="82">
        <v>1</v>
      </c>
      <c r="F394" s="82">
        <v>0.01</v>
      </c>
      <c r="G394" s="82">
        <v>0</v>
      </c>
      <c r="H394" s="82">
        <v>0</v>
      </c>
      <c r="I394" s="82">
        <v>394.09</v>
      </c>
      <c r="J394" s="82">
        <v>11</v>
      </c>
      <c r="K394" s="82">
        <v>1777.64</v>
      </c>
      <c r="L394" s="82">
        <v>2</v>
      </c>
    </row>
    <row r="395" spans="1:12" x14ac:dyDescent="0.2">
      <c r="A395" s="4">
        <v>25</v>
      </c>
      <c r="B395" s="82">
        <v>36</v>
      </c>
      <c r="C395" s="82">
        <v>0</v>
      </c>
      <c r="D395" s="82">
        <v>1</v>
      </c>
      <c r="E395" s="82">
        <v>1</v>
      </c>
      <c r="F395" s="82">
        <v>0.01</v>
      </c>
      <c r="G395" s="82">
        <v>0</v>
      </c>
      <c r="H395" s="82">
        <v>0</v>
      </c>
      <c r="I395" s="82">
        <v>14.66</v>
      </c>
      <c r="J395" s="82">
        <v>0.64900000000000002</v>
      </c>
      <c r="K395" s="82">
        <v>105.51</v>
      </c>
      <c r="L395" s="82">
        <v>1</v>
      </c>
    </row>
    <row r="396" spans="1:12" x14ac:dyDescent="0.2">
      <c r="A396" s="4">
        <v>25</v>
      </c>
      <c r="B396" s="82">
        <v>8</v>
      </c>
      <c r="C396" s="82">
        <v>0</v>
      </c>
      <c r="D396" s="82">
        <v>1</v>
      </c>
      <c r="E396" s="82">
        <v>1</v>
      </c>
      <c r="F396" s="82">
        <v>0.01</v>
      </c>
      <c r="G396" s="82">
        <v>0</v>
      </c>
      <c r="H396" s="82">
        <v>0</v>
      </c>
      <c r="I396" s="82">
        <v>61.11</v>
      </c>
      <c r="J396" s="82">
        <v>1.9670000000000001</v>
      </c>
      <c r="K396" s="82">
        <v>176.31</v>
      </c>
      <c r="L396" s="82">
        <v>10</v>
      </c>
    </row>
    <row r="397" spans="1:12" x14ac:dyDescent="0.2">
      <c r="A397" s="4">
        <v>25</v>
      </c>
      <c r="B397" s="82">
        <v>3</v>
      </c>
      <c r="C397" s="82">
        <v>0</v>
      </c>
      <c r="D397" s="82">
        <v>1</v>
      </c>
      <c r="E397" s="82">
        <v>1</v>
      </c>
      <c r="F397" s="82">
        <v>0.01</v>
      </c>
      <c r="G397" s="82">
        <v>0</v>
      </c>
      <c r="H397" s="82">
        <v>0</v>
      </c>
      <c r="I397" s="82">
        <v>187.5</v>
      </c>
      <c r="J397" s="82">
        <v>4.25</v>
      </c>
      <c r="K397" s="82">
        <v>403.98</v>
      </c>
      <c r="L397" s="82">
        <v>0</v>
      </c>
    </row>
    <row r="398" spans="1:12" x14ac:dyDescent="0.2">
      <c r="A398" s="4">
        <v>25</v>
      </c>
      <c r="B398" s="82">
        <v>4</v>
      </c>
      <c r="C398" s="82">
        <v>0</v>
      </c>
      <c r="D398" s="82">
        <v>1</v>
      </c>
      <c r="E398" s="82">
        <v>1</v>
      </c>
      <c r="F398" s="82">
        <v>0.01</v>
      </c>
      <c r="G398" s="82">
        <v>0</v>
      </c>
      <c r="H398" s="82">
        <v>0</v>
      </c>
      <c r="I398" s="82">
        <v>216</v>
      </c>
      <c r="J398" s="82">
        <v>5.39</v>
      </c>
      <c r="K398" s="82">
        <v>416.47</v>
      </c>
      <c r="L398" s="82">
        <v>1</v>
      </c>
    </row>
    <row r="399" spans="1:12" x14ac:dyDescent="0.2">
      <c r="A399" s="4">
        <v>25</v>
      </c>
      <c r="B399" s="82">
        <v>2</v>
      </c>
      <c r="C399" s="82">
        <v>0</v>
      </c>
      <c r="D399" s="82">
        <v>1</v>
      </c>
      <c r="E399" s="82">
        <v>1</v>
      </c>
      <c r="F399" s="82">
        <v>0.01</v>
      </c>
      <c r="G399" s="82">
        <v>0</v>
      </c>
      <c r="H399" s="82">
        <v>0</v>
      </c>
      <c r="I399" s="82">
        <v>250</v>
      </c>
      <c r="J399" s="82">
        <v>11.2</v>
      </c>
      <c r="K399" s="82">
        <v>1228.5899999999999</v>
      </c>
      <c r="L399" s="82">
        <v>5</v>
      </c>
    </row>
    <row r="400" spans="1:12" x14ac:dyDescent="0.2">
      <c r="A400" s="4">
        <v>25</v>
      </c>
      <c r="B400" s="82">
        <v>2</v>
      </c>
      <c r="C400" s="82">
        <v>0</v>
      </c>
      <c r="D400" s="82">
        <v>1</v>
      </c>
      <c r="E400" s="82">
        <v>1</v>
      </c>
      <c r="F400" s="82">
        <v>0.01</v>
      </c>
      <c r="G400" s="82">
        <v>0</v>
      </c>
      <c r="H400" s="82">
        <v>0</v>
      </c>
      <c r="I400" s="82">
        <v>108.33</v>
      </c>
      <c r="J400" s="82">
        <v>6.4290000000000003</v>
      </c>
      <c r="K400" s="82">
        <v>777.04</v>
      </c>
      <c r="L400" s="82">
        <v>1</v>
      </c>
    </row>
    <row r="401" spans="1:12" x14ac:dyDescent="0.2">
      <c r="A401" s="4">
        <v>25</v>
      </c>
      <c r="B401" s="82">
        <v>48</v>
      </c>
      <c r="C401" s="82">
        <v>0</v>
      </c>
      <c r="D401" s="82">
        <v>0</v>
      </c>
      <c r="E401" s="82">
        <v>1</v>
      </c>
      <c r="F401" s="82">
        <v>0.01</v>
      </c>
      <c r="G401" s="82">
        <v>0</v>
      </c>
      <c r="H401" s="82">
        <v>0</v>
      </c>
      <c r="I401" s="82">
        <v>19.600000000000001</v>
      </c>
      <c r="J401" s="82">
        <v>2.2999999999999998</v>
      </c>
      <c r="K401" s="82">
        <v>172.29</v>
      </c>
      <c r="L401" s="82">
        <v>120</v>
      </c>
    </row>
    <row r="402" spans="1:12" x14ac:dyDescent="0.2">
      <c r="A402" s="4">
        <v>25</v>
      </c>
      <c r="B402" s="82">
        <v>0</v>
      </c>
      <c r="C402" s="82">
        <v>0</v>
      </c>
      <c r="D402" s="82">
        <v>0</v>
      </c>
      <c r="E402" s="82">
        <v>1</v>
      </c>
      <c r="F402" s="82">
        <v>0.01</v>
      </c>
      <c r="G402" s="82">
        <v>0</v>
      </c>
      <c r="H402" s="82">
        <v>0</v>
      </c>
      <c r="I402" s="82">
        <v>14.5</v>
      </c>
      <c r="J402" s="82">
        <v>2.1</v>
      </c>
      <c r="K402" s="82">
        <v>179.1</v>
      </c>
      <c r="L402" s="82">
        <v>13</v>
      </c>
    </row>
    <row r="403" spans="1:12" x14ac:dyDescent="0.2">
      <c r="A403" s="4">
        <v>30</v>
      </c>
      <c r="B403" s="82">
        <v>0</v>
      </c>
      <c r="C403" s="82">
        <v>0</v>
      </c>
      <c r="D403" s="82">
        <v>0</v>
      </c>
      <c r="E403" s="82">
        <v>1</v>
      </c>
      <c r="F403" s="82">
        <v>0.01</v>
      </c>
      <c r="G403" s="82">
        <v>0</v>
      </c>
      <c r="H403" s="82">
        <v>0</v>
      </c>
      <c r="I403" s="82">
        <v>1.8</v>
      </c>
      <c r="J403" s="82">
        <v>1.17</v>
      </c>
      <c r="K403" s="82">
        <v>54.89</v>
      </c>
      <c r="L403" s="82">
        <v>376</v>
      </c>
    </row>
    <row r="404" spans="1:12" x14ac:dyDescent="0.2">
      <c r="A404" s="4">
        <v>25</v>
      </c>
      <c r="B404" s="82">
        <v>0</v>
      </c>
      <c r="C404" s="82">
        <v>0</v>
      </c>
      <c r="D404" s="82">
        <v>0</v>
      </c>
      <c r="E404" s="82">
        <v>1</v>
      </c>
      <c r="F404" s="82">
        <v>0.01</v>
      </c>
      <c r="G404" s="82">
        <v>0</v>
      </c>
      <c r="H404" s="82">
        <v>0</v>
      </c>
      <c r="I404" s="82">
        <v>1.4E-2</v>
      </c>
      <c r="J404" s="82">
        <v>1.4E-2</v>
      </c>
      <c r="K404" s="82">
        <v>2.5</v>
      </c>
      <c r="L404" s="82">
        <v>16000</v>
      </c>
    </row>
    <row r="405" spans="1:12" x14ac:dyDescent="0.2">
      <c r="A405" s="4">
        <v>25</v>
      </c>
      <c r="B405" s="82">
        <v>16</v>
      </c>
      <c r="C405" s="82">
        <v>0</v>
      </c>
      <c r="D405" s="82">
        <v>0</v>
      </c>
      <c r="E405" s="82">
        <v>1</v>
      </c>
      <c r="F405" s="82">
        <v>0.01</v>
      </c>
      <c r="G405" s="82">
        <v>0</v>
      </c>
      <c r="H405" s="82">
        <v>0</v>
      </c>
      <c r="I405" s="82">
        <v>59.4</v>
      </c>
      <c r="J405" s="82">
        <v>23.187999999999999</v>
      </c>
      <c r="K405" s="82">
        <v>1087.18</v>
      </c>
      <c r="L405" s="82">
        <v>115</v>
      </c>
    </row>
    <row r="406" spans="1:12" x14ac:dyDescent="0.2">
      <c r="A406" s="4">
        <v>25</v>
      </c>
      <c r="B406" s="82">
        <v>25</v>
      </c>
      <c r="C406" s="82">
        <v>0</v>
      </c>
      <c r="D406" s="82">
        <v>0</v>
      </c>
      <c r="E406" s="82">
        <v>1</v>
      </c>
      <c r="F406" s="82">
        <v>0.01</v>
      </c>
      <c r="G406" s="82">
        <v>0</v>
      </c>
      <c r="H406" s="82">
        <v>0</v>
      </c>
      <c r="I406" s="82">
        <v>48.6</v>
      </c>
      <c r="J406" s="82">
        <v>3.0249999999999999</v>
      </c>
      <c r="K406" s="82">
        <v>447.09</v>
      </c>
      <c r="L406" s="82">
        <v>152</v>
      </c>
    </row>
    <row r="407" spans="1:12" x14ac:dyDescent="0.2">
      <c r="A407" s="4">
        <v>25</v>
      </c>
      <c r="B407" s="82">
        <v>0</v>
      </c>
      <c r="C407" s="82">
        <v>0</v>
      </c>
      <c r="D407" s="82">
        <v>0</v>
      </c>
      <c r="E407" s="82">
        <v>1</v>
      </c>
      <c r="F407" s="82">
        <v>0.01</v>
      </c>
      <c r="G407" s="82">
        <v>0</v>
      </c>
      <c r="H407" s="82">
        <v>0</v>
      </c>
      <c r="I407" s="82">
        <v>4.7</v>
      </c>
      <c r="J407" s="82">
        <v>0.55000000000000004</v>
      </c>
      <c r="K407" s="82">
        <v>189.28</v>
      </c>
      <c r="L407" s="82">
        <v>80</v>
      </c>
    </row>
    <row r="408" spans="1:12" x14ac:dyDescent="0.2">
      <c r="A408" s="4">
        <v>25</v>
      </c>
      <c r="B408" s="82">
        <v>45</v>
      </c>
      <c r="C408" s="82">
        <v>0</v>
      </c>
      <c r="D408" s="82">
        <v>0</v>
      </c>
      <c r="E408" s="82">
        <v>1</v>
      </c>
      <c r="F408" s="82">
        <v>0.01</v>
      </c>
      <c r="G408" s="82">
        <v>0</v>
      </c>
      <c r="H408" s="82">
        <v>0</v>
      </c>
      <c r="I408" s="82">
        <v>31.9</v>
      </c>
      <c r="J408" s="82">
        <v>0.88800000000000001</v>
      </c>
      <c r="K408" s="82">
        <v>197.11</v>
      </c>
      <c r="L408" s="82">
        <v>365</v>
      </c>
    </row>
    <row r="409" spans="1:12" x14ac:dyDescent="0.2">
      <c r="A409" s="4">
        <v>25</v>
      </c>
      <c r="B409" s="82">
        <v>250</v>
      </c>
      <c r="C409" s="82">
        <v>0</v>
      </c>
      <c r="D409" s="82">
        <v>0</v>
      </c>
      <c r="E409" s="82">
        <v>1</v>
      </c>
      <c r="F409" s="82">
        <v>0.01</v>
      </c>
      <c r="G409" s="82">
        <v>0</v>
      </c>
      <c r="H409" s="82">
        <v>0</v>
      </c>
      <c r="I409" s="82">
        <v>5</v>
      </c>
      <c r="J409" s="82">
        <v>1.04</v>
      </c>
      <c r="K409" s="82">
        <v>16.59</v>
      </c>
      <c r="L409" s="82">
        <v>2103</v>
      </c>
    </row>
    <row r="410" spans="1:12" x14ac:dyDescent="0.2">
      <c r="A410" s="4">
        <v>25</v>
      </c>
      <c r="B410" s="82">
        <v>250</v>
      </c>
      <c r="C410" s="82">
        <v>0</v>
      </c>
      <c r="D410" s="82">
        <v>0</v>
      </c>
      <c r="E410" s="82">
        <v>1</v>
      </c>
      <c r="F410" s="82">
        <v>0.01</v>
      </c>
      <c r="G410" s="82">
        <v>0</v>
      </c>
      <c r="H410" s="82">
        <v>0</v>
      </c>
      <c r="I410" s="82">
        <v>4.12</v>
      </c>
      <c r="J410" s="82">
        <v>1.6719999999999999</v>
      </c>
      <c r="K410" s="82">
        <v>33.29</v>
      </c>
      <c r="L410" s="82">
        <v>1608</v>
      </c>
    </row>
    <row r="411" spans="1:12" x14ac:dyDescent="0.2">
      <c r="A411" s="4">
        <v>22</v>
      </c>
      <c r="B411" s="82">
        <v>500</v>
      </c>
      <c r="C411" s="82">
        <v>0</v>
      </c>
      <c r="D411" s="82">
        <v>0</v>
      </c>
      <c r="E411" s="82">
        <v>1</v>
      </c>
      <c r="F411" s="82">
        <v>0.01</v>
      </c>
      <c r="G411" s="82">
        <v>0</v>
      </c>
      <c r="H411" s="82">
        <v>0</v>
      </c>
      <c r="I411" s="82">
        <v>3.1E-2</v>
      </c>
      <c r="J411" s="82">
        <v>0.21199999999999999</v>
      </c>
      <c r="K411" s="82">
        <v>15.37</v>
      </c>
      <c r="L411" s="82">
        <v>3000</v>
      </c>
    </row>
    <row r="412" spans="1:12" x14ac:dyDescent="0.2">
      <c r="A412" s="4">
        <v>25</v>
      </c>
      <c r="B412" s="82">
        <v>0</v>
      </c>
      <c r="C412" s="82">
        <v>0</v>
      </c>
      <c r="D412" s="82">
        <v>0</v>
      </c>
      <c r="E412" s="82">
        <v>1</v>
      </c>
      <c r="F412" s="82">
        <v>0.01</v>
      </c>
      <c r="G412" s="82">
        <v>0</v>
      </c>
      <c r="H412" s="82">
        <v>0</v>
      </c>
      <c r="I412" s="82">
        <v>3.93</v>
      </c>
      <c r="J412" s="82">
        <v>0.14000000000000001</v>
      </c>
      <c r="K412" s="82">
        <v>30.27</v>
      </c>
      <c r="L412" s="82">
        <v>437</v>
      </c>
    </row>
    <row r="413" spans="1:12" x14ac:dyDescent="0.2">
      <c r="A413" s="4">
        <v>25</v>
      </c>
      <c r="B413" s="82">
        <v>0</v>
      </c>
      <c r="C413" s="82">
        <v>0</v>
      </c>
      <c r="D413" s="82">
        <v>0</v>
      </c>
      <c r="E413" s="82">
        <v>1</v>
      </c>
      <c r="F413" s="82">
        <v>0.01</v>
      </c>
      <c r="G413" s="82">
        <v>0</v>
      </c>
      <c r="H413" s="82">
        <v>0</v>
      </c>
      <c r="I413" s="82">
        <v>125</v>
      </c>
      <c r="J413" s="82">
        <v>6.22</v>
      </c>
      <c r="K413" s="82">
        <v>835</v>
      </c>
      <c r="L413" s="82">
        <v>12</v>
      </c>
    </row>
    <row r="414" spans="1:12" x14ac:dyDescent="0.2">
      <c r="A414" s="4">
        <v>25</v>
      </c>
      <c r="B414" s="82">
        <v>3</v>
      </c>
      <c r="C414" s="82">
        <v>0</v>
      </c>
      <c r="D414" s="82">
        <v>0</v>
      </c>
      <c r="E414" s="82">
        <v>1</v>
      </c>
      <c r="F414" s="82">
        <v>0.01</v>
      </c>
      <c r="G414" s="82">
        <v>0</v>
      </c>
      <c r="H414" s="82">
        <v>0</v>
      </c>
      <c r="I414" s="82">
        <v>200</v>
      </c>
      <c r="J414" s="82">
        <v>10</v>
      </c>
      <c r="K414" s="82">
        <v>1016.36</v>
      </c>
      <c r="L414" s="82">
        <v>9</v>
      </c>
    </row>
    <row r="415" spans="1:12" x14ac:dyDescent="0.2">
      <c r="A415" s="4">
        <v>25</v>
      </c>
      <c r="B415" s="82">
        <v>0</v>
      </c>
      <c r="C415" s="82">
        <v>0</v>
      </c>
      <c r="D415" s="82">
        <v>0</v>
      </c>
      <c r="E415" s="82">
        <v>1</v>
      </c>
      <c r="F415" s="82">
        <v>0.01</v>
      </c>
      <c r="G415" s="82">
        <v>0</v>
      </c>
      <c r="H415" s="82">
        <v>0</v>
      </c>
      <c r="I415" s="82">
        <v>1E-4</v>
      </c>
      <c r="J415" s="82">
        <v>1E-4</v>
      </c>
      <c r="K415" s="82">
        <v>262.14999999999998</v>
      </c>
      <c r="L415" s="82">
        <v>42</v>
      </c>
    </row>
    <row r="416" spans="1:12" x14ac:dyDescent="0.2">
      <c r="A416" s="4">
        <v>25</v>
      </c>
      <c r="B416" s="82">
        <v>0</v>
      </c>
      <c r="C416" s="82">
        <v>0</v>
      </c>
      <c r="D416" s="82">
        <v>30</v>
      </c>
      <c r="E416" s="82">
        <v>1</v>
      </c>
      <c r="F416" s="82">
        <v>0.01</v>
      </c>
      <c r="G416" s="82">
        <v>0</v>
      </c>
      <c r="H416" s="82">
        <v>0</v>
      </c>
      <c r="I416" s="82">
        <v>30</v>
      </c>
      <c r="J416" s="82">
        <v>0.69</v>
      </c>
      <c r="K416" s="82">
        <v>214.75</v>
      </c>
      <c r="L416" s="82">
        <v>75</v>
      </c>
    </row>
    <row r="417" spans="1:12" x14ac:dyDescent="0.2">
      <c r="A417" s="4">
        <v>25</v>
      </c>
      <c r="B417" s="82">
        <v>0</v>
      </c>
      <c r="C417" s="82">
        <v>0</v>
      </c>
      <c r="D417" s="82">
        <v>0</v>
      </c>
      <c r="E417" s="82">
        <v>1</v>
      </c>
      <c r="F417" s="82">
        <v>0.01</v>
      </c>
      <c r="G417" s="82">
        <v>0</v>
      </c>
      <c r="H417" s="82">
        <v>0</v>
      </c>
      <c r="I417" s="82">
        <v>3</v>
      </c>
      <c r="J417" s="82">
        <v>0.13600000000000001</v>
      </c>
      <c r="K417" s="82">
        <v>182.1</v>
      </c>
      <c r="L417" s="82">
        <v>221</v>
      </c>
    </row>
    <row r="418" spans="1:12" x14ac:dyDescent="0.2">
      <c r="A418" s="4">
        <v>25</v>
      </c>
      <c r="B418" s="82">
        <v>2</v>
      </c>
      <c r="C418" s="82">
        <v>0</v>
      </c>
      <c r="D418" s="82">
        <v>0</v>
      </c>
      <c r="E418" s="82">
        <v>1</v>
      </c>
      <c r="F418" s="82">
        <v>0.01</v>
      </c>
      <c r="G418" s="82">
        <v>0</v>
      </c>
      <c r="H418" s="82">
        <v>0</v>
      </c>
      <c r="I418" s="82">
        <v>250</v>
      </c>
      <c r="J418" s="82">
        <v>12.667</v>
      </c>
      <c r="K418" s="82">
        <v>2032.76</v>
      </c>
      <c r="L418" s="82">
        <v>5</v>
      </c>
    </row>
    <row r="419" spans="1:12" x14ac:dyDescent="0.2">
      <c r="A419" s="4">
        <v>25</v>
      </c>
      <c r="B419" s="82">
        <v>2</v>
      </c>
      <c r="C419" s="82">
        <v>0</v>
      </c>
      <c r="D419" s="82">
        <v>0</v>
      </c>
      <c r="E419" s="82">
        <v>1</v>
      </c>
      <c r="F419" s="82">
        <v>0.01</v>
      </c>
      <c r="G419" s="82">
        <v>0</v>
      </c>
      <c r="H419" s="82">
        <v>0</v>
      </c>
      <c r="I419" s="82">
        <v>250</v>
      </c>
      <c r="J419" s="82">
        <v>14.279</v>
      </c>
      <c r="K419" s="82">
        <v>2110.52</v>
      </c>
      <c r="L419" s="82">
        <v>4</v>
      </c>
    </row>
    <row r="420" spans="1:12" x14ac:dyDescent="0.2">
      <c r="A420" s="4">
        <v>22</v>
      </c>
      <c r="B420" s="82">
        <v>1</v>
      </c>
      <c r="C420" s="82">
        <v>0</v>
      </c>
      <c r="D420" s="82">
        <v>1</v>
      </c>
      <c r="E420" s="82">
        <v>1</v>
      </c>
      <c r="F420" s="82">
        <v>0.01</v>
      </c>
      <c r="G420" s="82">
        <v>0</v>
      </c>
      <c r="H420" s="82">
        <v>0</v>
      </c>
      <c r="I420" s="82">
        <v>300</v>
      </c>
      <c r="J420" s="82">
        <v>17.503</v>
      </c>
      <c r="K420" s="82">
        <v>3013.97</v>
      </c>
      <c r="L420" s="82">
        <v>7</v>
      </c>
    </row>
    <row r="421" spans="1:12" x14ac:dyDescent="0.2">
      <c r="A421" s="4">
        <v>25</v>
      </c>
      <c r="B421" s="82">
        <v>0</v>
      </c>
      <c r="C421" s="82">
        <v>0</v>
      </c>
      <c r="D421" s="82">
        <v>0</v>
      </c>
      <c r="E421" s="82">
        <v>1</v>
      </c>
      <c r="F421" s="82">
        <v>0.01</v>
      </c>
      <c r="G421" s="82">
        <v>0</v>
      </c>
      <c r="H421" s="82">
        <v>0</v>
      </c>
      <c r="I421" s="82">
        <v>41.66</v>
      </c>
      <c r="J421" s="82">
        <v>1.56</v>
      </c>
      <c r="K421" s="82">
        <v>261.41000000000003</v>
      </c>
      <c r="L421" s="82">
        <v>37</v>
      </c>
    </row>
    <row r="422" spans="1:12" x14ac:dyDescent="0.2">
      <c r="A422" s="4">
        <v>25</v>
      </c>
      <c r="B422" s="82">
        <v>0</v>
      </c>
      <c r="C422" s="82">
        <v>0</v>
      </c>
      <c r="D422" s="82">
        <v>0</v>
      </c>
      <c r="E422" s="82">
        <v>1</v>
      </c>
      <c r="F422" s="82">
        <v>0.01</v>
      </c>
      <c r="G422" s="82">
        <v>0</v>
      </c>
      <c r="H422" s="82">
        <v>0</v>
      </c>
      <c r="I422" s="82">
        <v>85</v>
      </c>
      <c r="J422" s="82">
        <v>4.4939999999999998</v>
      </c>
      <c r="K422" s="82">
        <v>1481.07</v>
      </c>
      <c r="L422" s="82">
        <v>8</v>
      </c>
    </row>
    <row r="423" spans="1:12" x14ac:dyDescent="0.2">
      <c r="A423" s="4">
        <v>25</v>
      </c>
      <c r="B423" s="82">
        <v>3</v>
      </c>
      <c r="C423" s="82">
        <v>0</v>
      </c>
      <c r="D423" s="82">
        <v>1</v>
      </c>
      <c r="E423" s="82">
        <v>1</v>
      </c>
      <c r="F423" s="82">
        <v>0.01</v>
      </c>
      <c r="G423" s="82">
        <v>0</v>
      </c>
      <c r="H423" s="82">
        <v>0</v>
      </c>
      <c r="I423" s="82">
        <v>200</v>
      </c>
      <c r="J423" s="82">
        <v>21.01</v>
      </c>
      <c r="K423" s="82">
        <v>3810.04</v>
      </c>
      <c r="L423" s="82">
        <v>5</v>
      </c>
    </row>
    <row r="424" spans="1:12" x14ac:dyDescent="0.2">
      <c r="A424" s="4">
        <v>22</v>
      </c>
      <c r="B424" s="82">
        <v>1</v>
      </c>
      <c r="C424" s="82">
        <v>0</v>
      </c>
      <c r="D424" s="82">
        <v>0</v>
      </c>
      <c r="E424" s="82">
        <v>1</v>
      </c>
      <c r="F424" s="82">
        <v>0.01</v>
      </c>
      <c r="G424" s="82">
        <v>0</v>
      </c>
      <c r="H424" s="82">
        <v>0</v>
      </c>
      <c r="I424" s="82">
        <v>1E-4</v>
      </c>
      <c r="J424" s="82">
        <v>1E-4</v>
      </c>
      <c r="K424" s="82">
        <v>3154.67</v>
      </c>
      <c r="L424" s="82">
        <v>2</v>
      </c>
    </row>
    <row r="425" spans="1:12" x14ac:dyDescent="0.2">
      <c r="A425" s="4">
        <v>25</v>
      </c>
      <c r="B425" s="82">
        <v>20</v>
      </c>
      <c r="C425" s="82">
        <v>0</v>
      </c>
      <c r="D425" s="82">
        <v>0</v>
      </c>
      <c r="E425" s="82">
        <v>1</v>
      </c>
      <c r="F425" s="82">
        <v>0.01</v>
      </c>
      <c r="G425" s="82">
        <v>0</v>
      </c>
      <c r="H425" s="82">
        <v>0</v>
      </c>
      <c r="I425" s="82">
        <v>125</v>
      </c>
      <c r="J425" s="82">
        <v>6.22</v>
      </c>
      <c r="K425" s="82">
        <v>818.29</v>
      </c>
      <c r="L425" s="82">
        <v>18</v>
      </c>
    </row>
    <row r="426" spans="1:12" x14ac:dyDescent="0.2">
      <c r="A426" s="4">
        <v>25</v>
      </c>
      <c r="B426" s="82">
        <v>0</v>
      </c>
      <c r="C426" s="82">
        <v>0</v>
      </c>
      <c r="D426" s="82">
        <v>0</v>
      </c>
      <c r="E426" s="82">
        <v>1</v>
      </c>
      <c r="F426" s="82">
        <v>0.01</v>
      </c>
      <c r="G426" s="82">
        <v>0</v>
      </c>
      <c r="H426" s="82">
        <v>0</v>
      </c>
      <c r="I426" s="82">
        <v>1E-4</v>
      </c>
      <c r="J426" s="82">
        <v>1E-4</v>
      </c>
      <c r="K426" s="82">
        <v>714.61</v>
      </c>
      <c r="L426" s="82">
        <v>3</v>
      </c>
    </row>
    <row r="427" spans="1:12" x14ac:dyDescent="0.2">
      <c r="A427" s="4">
        <v>25</v>
      </c>
      <c r="B427" s="82">
        <v>4</v>
      </c>
      <c r="C427" s="82">
        <v>0</v>
      </c>
      <c r="D427" s="82">
        <v>0</v>
      </c>
      <c r="E427" s="82">
        <v>1</v>
      </c>
      <c r="F427" s="82">
        <v>0.01</v>
      </c>
      <c r="G427" s="82">
        <v>0</v>
      </c>
      <c r="H427" s="82">
        <v>0</v>
      </c>
      <c r="I427" s="82">
        <v>188.392</v>
      </c>
      <c r="J427" s="82">
        <v>6.7</v>
      </c>
      <c r="K427" s="82">
        <v>608.30999999999995</v>
      </c>
      <c r="L427" s="82">
        <v>22</v>
      </c>
    </row>
    <row r="428" spans="1:12" x14ac:dyDescent="0.2">
      <c r="A428" s="4">
        <v>22</v>
      </c>
      <c r="B428" s="82">
        <v>1</v>
      </c>
      <c r="C428" s="82">
        <v>0</v>
      </c>
      <c r="D428" s="82">
        <v>0</v>
      </c>
      <c r="E428" s="82">
        <v>1</v>
      </c>
      <c r="F428" s="82">
        <v>0.01</v>
      </c>
      <c r="G428" s="82">
        <v>0</v>
      </c>
      <c r="H428" s="82">
        <v>0</v>
      </c>
      <c r="I428" s="82">
        <v>394</v>
      </c>
      <c r="J428" s="82">
        <v>25.39</v>
      </c>
      <c r="K428" s="82">
        <v>2377.11</v>
      </c>
      <c r="L428" s="82">
        <v>6</v>
      </c>
    </row>
    <row r="429" spans="1:12" x14ac:dyDescent="0.2">
      <c r="A429" s="4">
        <v>25</v>
      </c>
      <c r="B429" s="82">
        <v>0</v>
      </c>
      <c r="C429" s="82">
        <v>0</v>
      </c>
      <c r="D429" s="82">
        <v>0</v>
      </c>
      <c r="E429" s="82">
        <v>1</v>
      </c>
      <c r="F429" s="82">
        <v>0.01</v>
      </c>
      <c r="G429" s="82">
        <v>0</v>
      </c>
      <c r="H429" s="82">
        <v>0</v>
      </c>
      <c r="I429" s="82">
        <v>113</v>
      </c>
      <c r="J429" s="82">
        <v>3.2</v>
      </c>
      <c r="K429" s="82">
        <v>581.86</v>
      </c>
      <c r="L429" s="82">
        <v>13</v>
      </c>
    </row>
    <row r="430" spans="1:12" x14ac:dyDescent="0.2">
      <c r="A430" s="4">
        <v>22</v>
      </c>
      <c r="B430" s="82">
        <v>1</v>
      </c>
      <c r="C430" s="82">
        <v>0</v>
      </c>
      <c r="D430" s="82">
        <v>1</v>
      </c>
      <c r="E430" s="82">
        <v>0</v>
      </c>
      <c r="F430" s="82">
        <v>0</v>
      </c>
      <c r="G430" s="82">
        <v>0</v>
      </c>
      <c r="H430" s="82">
        <v>0</v>
      </c>
      <c r="I430" s="82">
        <v>1520</v>
      </c>
      <c r="J430" s="82">
        <v>55.53</v>
      </c>
      <c r="K430" s="82">
        <v>4270.42</v>
      </c>
      <c r="L430" s="82">
        <v>3</v>
      </c>
    </row>
    <row r="431" spans="1:12" x14ac:dyDescent="0.2">
      <c r="A431" s="4">
        <v>25</v>
      </c>
      <c r="B431" s="82">
        <v>0</v>
      </c>
      <c r="C431" s="82">
        <v>0</v>
      </c>
      <c r="D431" s="82">
        <v>0</v>
      </c>
      <c r="E431" s="82">
        <v>1</v>
      </c>
      <c r="F431" s="82">
        <v>0.01</v>
      </c>
      <c r="G431" s="82">
        <v>0</v>
      </c>
      <c r="H431" s="82">
        <v>0</v>
      </c>
      <c r="I431" s="82">
        <v>1.4450000000000001</v>
      </c>
      <c r="J431" s="82">
        <v>1.1499999999999999</v>
      </c>
      <c r="K431" s="82">
        <v>129.29</v>
      </c>
      <c r="L431" s="82">
        <v>92</v>
      </c>
    </row>
    <row r="432" spans="1:12" x14ac:dyDescent="0.2">
      <c r="A432" s="4">
        <v>25</v>
      </c>
      <c r="B432" s="82">
        <v>0</v>
      </c>
      <c r="C432" s="82">
        <v>0</v>
      </c>
      <c r="D432" s="82">
        <v>0</v>
      </c>
      <c r="E432" s="82">
        <v>1</v>
      </c>
      <c r="F432" s="82">
        <v>0.01</v>
      </c>
      <c r="G432" s="82">
        <v>0</v>
      </c>
      <c r="H432" s="82">
        <v>0</v>
      </c>
      <c r="I432" s="82">
        <v>14.602</v>
      </c>
      <c r="J432" s="82">
        <v>1.65</v>
      </c>
      <c r="K432" s="82">
        <v>770.16</v>
      </c>
      <c r="L432" s="82">
        <v>0</v>
      </c>
    </row>
    <row r="433" spans="1:12" x14ac:dyDescent="0.2">
      <c r="A433" s="4">
        <v>25</v>
      </c>
      <c r="B433" s="82">
        <v>0</v>
      </c>
      <c r="C433" s="82">
        <v>0</v>
      </c>
      <c r="D433" s="82">
        <v>0</v>
      </c>
      <c r="E433" s="82">
        <v>1</v>
      </c>
      <c r="F433" s="82">
        <v>0.01</v>
      </c>
      <c r="G433" s="82">
        <v>0</v>
      </c>
      <c r="H433" s="82">
        <v>0</v>
      </c>
      <c r="I433" s="82">
        <v>0.45800000000000002</v>
      </c>
      <c r="J433" s="82">
        <v>0.72499999999999998</v>
      </c>
      <c r="K433" s="82">
        <v>129.29</v>
      </c>
      <c r="L433" s="82">
        <v>93</v>
      </c>
    </row>
    <row r="434" spans="1:12" x14ac:dyDescent="0.2">
      <c r="A434" s="4">
        <v>25</v>
      </c>
      <c r="B434" s="82">
        <v>10</v>
      </c>
      <c r="C434" s="82">
        <v>0</v>
      </c>
      <c r="D434" s="82">
        <v>0</v>
      </c>
      <c r="E434" s="82">
        <v>1</v>
      </c>
      <c r="F434" s="82">
        <v>0.01</v>
      </c>
      <c r="G434" s="82">
        <v>0</v>
      </c>
      <c r="H434" s="82">
        <v>0</v>
      </c>
      <c r="I434" s="82">
        <v>36.1</v>
      </c>
      <c r="J434" s="82">
        <v>19.5</v>
      </c>
      <c r="K434" s="82">
        <v>1037.6600000000001</v>
      </c>
      <c r="L434" s="82">
        <v>10</v>
      </c>
    </row>
    <row r="435" spans="1:12" x14ac:dyDescent="0.2">
      <c r="A435" s="4">
        <v>25</v>
      </c>
      <c r="B435" s="82">
        <v>6</v>
      </c>
      <c r="C435" s="82">
        <v>0</v>
      </c>
      <c r="D435" s="82">
        <v>1</v>
      </c>
      <c r="E435" s="82">
        <v>1</v>
      </c>
      <c r="F435" s="82">
        <v>0.1</v>
      </c>
      <c r="G435" s="82">
        <v>0</v>
      </c>
      <c r="H435" s="82">
        <v>0</v>
      </c>
      <c r="I435" s="82">
        <v>42.624000000000002</v>
      </c>
      <c r="J435" s="82">
        <v>4.9000000000000004</v>
      </c>
      <c r="K435" s="82">
        <v>1383.93</v>
      </c>
      <c r="L435" s="82">
        <v>0</v>
      </c>
    </row>
    <row r="436" spans="1:12" x14ac:dyDescent="0.2">
      <c r="A436" s="4">
        <v>25</v>
      </c>
      <c r="B436" s="82">
        <v>0</v>
      </c>
      <c r="C436" s="82">
        <v>0</v>
      </c>
      <c r="D436" s="82">
        <v>0</v>
      </c>
      <c r="E436" s="82">
        <v>1</v>
      </c>
      <c r="F436" s="82">
        <v>0.01</v>
      </c>
      <c r="G436" s="82">
        <v>0</v>
      </c>
      <c r="H436" s="82">
        <v>0</v>
      </c>
      <c r="I436" s="82">
        <v>0.16</v>
      </c>
      <c r="J436" s="82">
        <v>0.01</v>
      </c>
      <c r="K436" s="82">
        <v>2.5</v>
      </c>
      <c r="L436" s="82">
        <v>5500</v>
      </c>
    </row>
    <row r="437" spans="1:12" x14ac:dyDescent="0.2">
      <c r="A437" s="4">
        <v>25</v>
      </c>
      <c r="B437" s="82">
        <v>0</v>
      </c>
      <c r="C437" s="82">
        <v>0</v>
      </c>
      <c r="D437" s="82">
        <v>0</v>
      </c>
      <c r="E437" s="82">
        <v>1</v>
      </c>
      <c r="F437" s="82">
        <v>0.01</v>
      </c>
      <c r="G437" s="82">
        <v>0</v>
      </c>
      <c r="H437" s="82">
        <v>0</v>
      </c>
      <c r="I437" s="82">
        <v>0.1</v>
      </c>
      <c r="J437" s="82">
        <v>3.3000000000000002E-2</v>
      </c>
      <c r="K437" s="82">
        <v>3.71</v>
      </c>
      <c r="L437" s="82">
        <v>1400</v>
      </c>
    </row>
    <row r="438" spans="1:12" x14ac:dyDescent="0.2">
      <c r="A438" s="4">
        <v>25</v>
      </c>
      <c r="B438" s="82">
        <v>6</v>
      </c>
      <c r="C438" s="82">
        <v>0</v>
      </c>
      <c r="D438" s="82">
        <v>0</v>
      </c>
      <c r="E438" s="82">
        <v>1</v>
      </c>
      <c r="F438" s="82">
        <v>0.01</v>
      </c>
      <c r="G438" s="82">
        <v>0</v>
      </c>
      <c r="H438" s="82">
        <v>0</v>
      </c>
      <c r="I438" s="82">
        <v>160</v>
      </c>
      <c r="J438" s="82">
        <v>14</v>
      </c>
      <c r="K438" s="82">
        <v>1067.5</v>
      </c>
      <c r="L438" s="82">
        <v>10</v>
      </c>
    </row>
    <row r="439" spans="1:12" x14ac:dyDescent="0.2">
      <c r="A439" s="4">
        <v>25</v>
      </c>
      <c r="B439" s="82">
        <v>8</v>
      </c>
      <c r="C439" s="82">
        <v>0</v>
      </c>
      <c r="D439" s="82">
        <v>1</v>
      </c>
      <c r="E439" s="82">
        <v>1</v>
      </c>
      <c r="F439" s="82">
        <v>0.01</v>
      </c>
      <c r="G439" s="82">
        <v>0</v>
      </c>
      <c r="H439" s="82">
        <v>0</v>
      </c>
      <c r="I439" s="82">
        <v>125</v>
      </c>
      <c r="J439" s="82">
        <v>4.42</v>
      </c>
      <c r="K439" s="82">
        <v>447.55</v>
      </c>
      <c r="L439" s="82">
        <v>20</v>
      </c>
    </row>
    <row r="440" spans="1:12" x14ac:dyDescent="0.2">
      <c r="A440" s="4">
        <v>25</v>
      </c>
      <c r="B440" s="82">
        <v>0</v>
      </c>
      <c r="C440" s="82">
        <v>0</v>
      </c>
      <c r="D440" s="82">
        <v>0</v>
      </c>
      <c r="E440" s="82">
        <v>1</v>
      </c>
      <c r="F440" s="82">
        <v>0.01</v>
      </c>
      <c r="G440" s="82">
        <v>0</v>
      </c>
      <c r="H440" s="82">
        <v>0</v>
      </c>
      <c r="I440" s="82">
        <v>50</v>
      </c>
      <c r="J440" s="82">
        <v>4.9059999999999997</v>
      </c>
      <c r="K440" s="82">
        <v>551.13</v>
      </c>
      <c r="L440" s="82">
        <v>56</v>
      </c>
    </row>
    <row r="441" spans="1:12" x14ac:dyDescent="0.2">
      <c r="A441" s="4">
        <v>25</v>
      </c>
      <c r="B441" s="82">
        <v>0</v>
      </c>
      <c r="C441" s="82">
        <v>0</v>
      </c>
      <c r="D441" s="82">
        <v>0</v>
      </c>
      <c r="E441" s="82">
        <v>1</v>
      </c>
      <c r="F441" s="82">
        <v>0.01</v>
      </c>
      <c r="G441" s="82">
        <v>0</v>
      </c>
      <c r="H441" s="82">
        <v>0</v>
      </c>
      <c r="I441" s="82">
        <v>10</v>
      </c>
      <c r="J441" s="82">
        <v>10</v>
      </c>
      <c r="K441" s="82">
        <v>1087.69</v>
      </c>
      <c r="L441" s="82">
        <v>12</v>
      </c>
    </row>
    <row r="442" spans="1:12" x14ac:dyDescent="0.2">
      <c r="A442" s="4">
        <v>25</v>
      </c>
      <c r="B442" s="82">
        <v>5</v>
      </c>
      <c r="C442" s="82">
        <v>0</v>
      </c>
      <c r="D442" s="82">
        <v>1</v>
      </c>
      <c r="E442" s="82">
        <v>1</v>
      </c>
      <c r="F442" s="82">
        <v>0.01</v>
      </c>
      <c r="G442" s="82">
        <v>0</v>
      </c>
      <c r="H442" s="82">
        <v>0</v>
      </c>
      <c r="I442" s="82">
        <v>163.6</v>
      </c>
      <c r="J442" s="82">
        <v>25</v>
      </c>
      <c r="K442" s="82">
        <v>1574.72</v>
      </c>
      <c r="L442" s="82">
        <v>19</v>
      </c>
    </row>
    <row r="443" spans="1:12" x14ac:dyDescent="0.2">
      <c r="A443" s="4">
        <v>25</v>
      </c>
      <c r="B443" s="82">
        <v>5</v>
      </c>
      <c r="C443" s="82">
        <v>0</v>
      </c>
      <c r="D443" s="82">
        <v>1</v>
      </c>
      <c r="E443" s="82">
        <v>1</v>
      </c>
      <c r="F443" s="82">
        <v>0.01</v>
      </c>
      <c r="G443" s="82">
        <v>0</v>
      </c>
      <c r="H443" s="82">
        <v>0</v>
      </c>
      <c r="I443" s="82">
        <v>208</v>
      </c>
      <c r="J443" s="82">
        <v>34</v>
      </c>
      <c r="K443" s="82">
        <v>2403.52</v>
      </c>
      <c r="L443" s="82">
        <v>10</v>
      </c>
    </row>
    <row r="444" spans="1:12" x14ac:dyDescent="0.2">
      <c r="A444" s="4">
        <v>25</v>
      </c>
      <c r="B444" s="82">
        <v>5</v>
      </c>
      <c r="C444" s="82">
        <v>0</v>
      </c>
      <c r="D444" s="82">
        <v>1</v>
      </c>
      <c r="E444" s="82">
        <v>1</v>
      </c>
      <c r="F444" s="82">
        <v>0.01</v>
      </c>
      <c r="G444" s="82">
        <v>0</v>
      </c>
      <c r="H444" s="82">
        <v>0</v>
      </c>
      <c r="I444" s="82">
        <v>34.5</v>
      </c>
      <c r="J444" s="82">
        <v>10.75</v>
      </c>
      <c r="K444" s="82">
        <v>946.28</v>
      </c>
      <c r="L444" s="82">
        <v>0</v>
      </c>
    </row>
    <row r="445" spans="1:12" x14ac:dyDescent="0.2">
      <c r="A445" s="4">
        <v>25</v>
      </c>
      <c r="B445" s="82">
        <v>5</v>
      </c>
      <c r="C445" s="82">
        <v>0</v>
      </c>
      <c r="D445" s="82">
        <v>1</v>
      </c>
      <c r="E445" s="82">
        <v>1</v>
      </c>
      <c r="F445" s="82">
        <v>0.01</v>
      </c>
      <c r="G445" s="82">
        <v>0</v>
      </c>
      <c r="H445" s="82">
        <v>0</v>
      </c>
      <c r="I445" s="82">
        <v>570</v>
      </c>
      <c r="J445" s="82">
        <v>21</v>
      </c>
      <c r="K445" s="82">
        <v>608.91</v>
      </c>
      <c r="L445" s="82">
        <v>5</v>
      </c>
    </row>
    <row r="446" spans="1:12" x14ac:dyDescent="0.2">
      <c r="A446" s="4">
        <v>25</v>
      </c>
      <c r="B446" s="82">
        <v>0</v>
      </c>
      <c r="C446" s="82">
        <v>0</v>
      </c>
      <c r="D446" s="82">
        <v>0</v>
      </c>
      <c r="E446" s="82">
        <v>1</v>
      </c>
      <c r="F446" s="82">
        <v>0.01</v>
      </c>
      <c r="G446" s="82">
        <v>0</v>
      </c>
      <c r="H446" s="82">
        <v>0</v>
      </c>
      <c r="I446" s="82">
        <v>570</v>
      </c>
      <c r="J446" s="82">
        <v>25</v>
      </c>
      <c r="K446" s="82">
        <v>608.19000000000005</v>
      </c>
      <c r="L446" s="82">
        <v>13</v>
      </c>
    </row>
    <row r="447" spans="1:12" x14ac:dyDescent="0.2">
      <c r="A447" s="4">
        <v>25</v>
      </c>
      <c r="B447" s="82">
        <v>0</v>
      </c>
      <c r="C447" s="82">
        <v>0</v>
      </c>
      <c r="D447" s="82">
        <v>0</v>
      </c>
      <c r="E447" s="82">
        <v>1</v>
      </c>
      <c r="F447" s="82">
        <v>0.01</v>
      </c>
      <c r="G447" s="82">
        <v>0</v>
      </c>
      <c r="H447" s="82">
        <v>0</v>
      </c>
      <c r="I447" s="82">
        <v>17.5</v>
      </c>
      <c r="J447" s="82">
        <v>0.14199999999999999</v>
      </c>
      <c r="K447" s="82">
        <v>788.67</v>
      </c>
      <c r="L447" s="82">
        <v>4</v>
      </c>
    </row>
    <row r="448" spans="1:12" x14ac:dyDescent="0.2">
      <c r="A448" s="4">
        <v>25</v>
      </c>
      <c r="B448" s="82">
        <v>8</v>
      </c>
      <c r="C448" s="82">
        <v>0</v>
      </c>
      <c r="D448" s="82">
        <v>1</v>
      </c>
      <c r="E448" s="82">
        <v>1</v>
      </c>
      <c r="F448" s="82">
        <v>0.01</v>
      </c>
      <c r="G448" s="82">
        <v>0</v>
      </c>
      <c r="H448" s="82">
        <v>0</v>
      </c>
      <c r="I448" s="82">
        <v>182.52</v>
      </c>
      <c r="J448" s="82">
        <v>0.67200000000000004</v>
      </c>
      <c r="K448" s="82">
        <v>497.28</v>
      </c>
      <c r="L448" s="82">
        <v>44</v>
      </c>
    </row>
    <row r="449" spans="1:12" x14ac:dyDescent="0.2">
      <c r="A449" s="4">
        <v>25</v>
      </c>
      <c r="B449" s="82">
        <v>8</v>
      </c>
      <c r="C449" s="82">
        <v>0</v>
      </c>
      <c r="D449" s="82">
        <v>1</v>
      </c>
      <c r="E449" s="82">
        <v>1</v>
      </c>
      <c r="F449" s="82">
        <v>0.01</v>
      </c>
      <c r="G449" s="82">
        <v>0</v>
      </c>
      <c r="H449" s="82">
        <v>0</v>
      </c>
      <c r="I449" s="82">
        <v>115</v>
      </c>
      <c r="J449" s="82">
        <v>0.45500000000000002</v>
      </c>
      <c r="K449" s="82">
        <v>580.16</v>
      </c>
      <c r="L449" s="82">
        <v>27</v>
      </c>
    </row>
    <row r="450" spans="1:12" x14ac:dyDescent="0.2">
      <c r="A450" s="4">
        <v>25</v>
      </c>
      <c r="B450" s="82">
        <v>8</v>
      </c>
      <c r="C450" s="82">
        <v>0</v>
      </c>
      <c r="D450" s="82">
        <v>1</v>
      </c>
      <c r="E450" s="82">
        <v>1</v>
      </c>
      <c r="F450" s="82">
        <v>0.01</v>
      </c>
      <c r="G450" s="82">
        <v>0</v>
      </c>
      <c r="H450" s="82">
        <v>0</v>
      </c>
      <c r="I450" s="82">
        <v>119.34</v>
      </c>
      <c r="J450" s="82">
        <v>0.57999999999999996</v>
      </c>
      <c r="K450" s="82">
        <v>472.42</v>
      </c>
      <c r="L450" s="82">
        <v>32</v>
      </c>
    </row>
    <row r="451" spans="1:12" x14ac:dyDescent="0.2">
      <c r="A451" s="4">
        <v>25</v>
      </c>
      <c r="B451" s="82">
        <v>4</v>
      </c>
      <c r="C451" s="82">
        <v>0</v>
      </c>
      <c r="D451" s="82">
        <v>1</v>
      </c>
      <c r="E451" s="82">
        <v>1</v>
      </c>
      <c r="F451" s="82">
        <v>0.01</v>
      </c>
      <c r="G451" s="82">
        <v>0</v>
      </c>
      <c r="H451" s="82">
        <v>0</v>
      </c>
      <c r="I451" s="82">
        <v>248.285</v>
      </c>
      <c r="J451" s="82">
        <v>0.88800000000000001</v>
      </c>
      <c r="K451" s="82">
        <v>663.04</v>
      </c>
      <c r="L451" s="82">
        <v>11</v>
      </c>
    </row>
    <row r="452" spans="1:12" x14ac:dyDescent="0.2">
      <c r="A452" s="4">
        <v>25</v>
      </c>
      <c r="B452" s="82">
        <v>8</v>
      </c>
      <c r="C452" s="82">
        <v>0</v>
      </c>
      <c r="D452" s="82">
        <v>1</v>
      </c>
      <c r="E452" s="82">
        <v>1</v>
      </c>
      <c r="F452" s="82">
        <v>0.01</v>
      </c>
      <c r="G452" s="82">
        <v>0</v>
      </c>
      <c r="H452" s="82">
        <v>0</v>
      </c>
      <c r="I452" s="82">
        <v>95</v>
      </c>
      <c r="J452" s="82">
        <v>0.44500000000000001</v>
      </c>
      <c r="K452" s="82">
        <v>480.7</v>
      </c>
      <c r="L452" s="82">
        <v>34</v>
      </c>
    </row>
    <row r="453" spans="1:12" x14ac:dyDescent="0.2">
      <c r="A453" s="4">
        <v>25</v>
      </c>
      <c r="B453" s="82">
        <v>2</v>
      </c>
      <c r="C453" s="82">
        <v>0</v>
      </c>
      <c r="D453" s="82">
        <v>0</v>
      </c>
      <c r="E453" s="82">
        <v>1</v>
      </c>
      <c r="F453" s="82">
        <v>0.01</v>
      </c>
      <c r="G453" s="82">
        <v>0</v>
      </c>
      <c r="H453" s="82">
        <v>0</v>
      </c>
      <c r="I453" s="82">
        <v>299</v>
      </c>
      <c r="J453" s="82">
        <v>24</v>
      </c>
      <c r="K453" s="82">
        <v>4909.58</v>
      </c>
      <c r="L453" s="82">
        <v>3</v>
      </c>
    </row>
    <row r="454" spans="1:12" x14ac:dyDescent="0.2">
      <c r="A454" s="4">
        <v>25</v>
      </c>
      <c r="B454" s="82">
        <v>12</v>
      </c>
      <c r="C454" s="82">
        <v>0</v>
      </c>
      <c r="D454" s="82">
        <v>1</v>
      </c>
      <c r="E454" s="82">
        <v>1</v>
      </c>
      <c r="F454" s="82">
        <v>0.01</v>
      </c>
      <c r="G454" s="82">
        <v>0</v>
      </c>
      <c r="H454" s="82">
        <v>0</v>
      </c>
      <c r="I454" s="82">
        <v>198</v>
      </c>
      <c r="J454" s="82">
        <v>27</v>
      </c>
      <c r="K454" s="82">
        <v>551.07000000000005</v>
      </c>
      <c r="L454" s="82">
        <v>14</v>
      </c>
    </row>
    <row r="455" spans="1:12" x14ac:dyDescent="0.2">
      <c r="A455" s="4">
        <v>25</v>
      </c>
      <c r="B455" s="82">
        <v>40</v>
      </c>
      <c r="C455" s="82">
        <v>0</v>
      </c>
      <c r="D455" s="82">
        <v>1</v>
      </c>
      <c r="E455" s="82">
        <v>1</v>
      </c>
      <c r="F455" s="82">
        <v>0.01</v>
      </c>
      <c r="G455" s="82">
        <v>0</v>
      </c>
      <c r="H455" s="82">
        <v>0</v>
      </c>
      <c r="I455" s="82">
        <v>19.600000000000001</v>
      </c>
      <c r="J455" s="82">
        <v>2.9</v>
      </c>
      <c r="K455" s="82">
        <v>173.29</v>
      </c>
      <c r="L455" s="82">
        <v>1514</v>
      </c>
    </row>
    <row r="456" spans="1:12" x14ac:dyDescent="0.2">
      <c r="A456" s="4">
        <v>25</v>
      </c>
      <c r="B456" s="82">
        <v>0</v>
      </c>
      <c r="C456" s="82">
        <v>0</v>
      </c>
      <c r="D456" s="82">
        <v>0</v>
      </c>
      <c r="E456" s="82">
        <v>1</v>
      </c>
      <c r="F456" s="82">
        <v>0.01</v>
      </c>
      <c r="G456" s="82">
        <v>0</v>
      </c>
      <c r="H456" s="82">
        <v>0</v>
      </c>
      <c r="I456" s="82">
        <v>72</v>
      </c>
      <c r="J456" s="82">
        <v>3.2</v>
      </c>
      <c r="K456" s="82">
        <v>243.23</v>
      </c>
      <c r="L456" s="82">
        <v>78</v>
      </c>
    </row>
    <row r="457" spans="1:12" x14ac:dyDescent="0.2">
      <c r="A457" s="4">
        <v>25</v>
      </c>
      <c r="B457" s="82">
        <v>0</v>
      </c>
      <c r="C457" s="82">
        <v>0</v>
      </c>
      <c r="D457" s="82">
        <v>0</v>
      </c>
      <c r="E457" s="82">
        <v>1</v>
      </c>
      <c r="F457" s="82">
        <v>0.01</v>
      </c>
      <c r="G457" s="82">
        <v>0</v>
      </c>
      <c r="H457" s="82">
        <v>0</v>
      </c>
      <c r="I457" s="82">
        <v>28.125</v>
      </c>
      <c r="J457" s="82">
        <v>3.5</v>
      </c>
      <c r="K457" s="82">
        <v>135.47999999999999</v>
      </c>
      <c r="L457" s="82">
        <v>189</v>
      </c>
    </row>
    <row r="458" spans="1:12" x14ac:dyDescent="0.2">
      <c r="A458" s="4">
        <v>25</v>
      </c>
      <c r="B458" s="82">
        <v>24</v>
      </c>
      <c r="C458" s="82">
        <v>0</v>
      </c>
      <c r="D458" s="82">
        <v>0</v>
      </c>
      <c r="E458" s="82">
        <v>1</v>
      </c>
      <c r="F458" s="82">
        <v>0.01</v>
      </c>
      <c r="G458" s="82">
        <v>119</v>
      </c>
      <c r="H458" s="82">
        <v>120</v>
      </c>
      <c r="I458" s="82">
        <v>45.1</v>
      </c>
      <c r="J458" s="82">
        <v>7.05</v>
      </c>
      <c r="K458" s="82">
        <v>276</v>
      </c>
      <c r="L458" s="82">
        <v>1139</v>
      </c>
    </row>
    <row r="459" spans="1:12" x14ac:dyDescent="0.2">
      <c r="A459" s="4">
        <v>25</v>
      </c>
      <c r="B459" s="82">
        <v>120</v>
      </c>
      <c r="C459" s="82">
        <v>0</v>
      </c>
      <c r="D459" s="82">
        <v>0</v>
      </c>
      <c r="E459" s="82">
        <v>1</v>
      </c>
      <c r="F459" s="82">
        <v>0.01</v>
      </c>
      <c r="G459" s="82">
        <v>240.1</v>
      </c>
      <c r="H459" s="82">
        <v>240</v>
      </c>
      <c r="I459" s="82">
        <v>6.4</v>
      </c>
      <c r="J459" s="82">
        <v>1.25</v>
      </c>
      <c r="K459" s="82">
        <v>56.71</v>
      </c>
      <c r="L459" s="82">
        <v>6159</v>
      </c>
    </row>
    <row r="460" spans="1:12" x14ac:dyDescent="0.2">
      <c r="A460" s="4">
        <v>25</v>
      </c>
      <c r="B460" s="82">
        <v>0</v>
      </c>
      <c r="C460" s="82">
        <v>0</v>
      </c>
      <c r="D460" s="82">
        <v>0</v>
      </c>
      <c r="E460" s="82">
        <v>1</v>
      </c>
      <c r="F460" s="82">
        <v>0.01</v>
      </c>
      <c r="G460" s="82">
        <v>0</v>
      </c>
      <c r="H460" s="82">
        <v>0</v>
      </c>
      <c r="I460" s="82">
        <v>7.0000000000000007E-2</v>
      </c>
      <c r="J460" s="82">
        <v>2.6</v>
      </c>
      <c r="K460" s="82">
        <v>61.5</v>
      </c>
      <c r="L460" s="82">
        <v>2958</v>
      </c>
    </row>
    <row r="461" spans="1:12" x14ac:dyDescent="0.2">
      <c r="A461" s="4">
        <v>25</v>
      </c>
      <c r="B461" s="82">
        <v>96</v>
      </c>
      <c r="C461" s="82">
        <v>0</v>
      </c>
      <c r="D461" s="82">
        <v>0</v>
      </c>
      <c r="E461" s="82">
        <v>1</v>
      </c>
      <c r="F461" s="82">
        <v>0.01</v>
      </c>
      <c r="G461" s="82">
        <v>0</v>
      </c>
      <c r="H461" s="82">
        <v>0</v>
      </c>
      <c r="I461" s="82">
        <v>4.9000000000000004</v>
      </c>
      <c r="J461" s="82">
        <v>1</v>
      </c>
      <c r="K461" s="82">
        <v>53.56</v>
      </c>
      <c r="L461" s="82">
        <v>1735</v>
      </c>
    </row>
    <row r="462" spans="1:12" x14ac:dyDescent="0.2">
      <c r="A462" s="4">
        <v>25</v>
      </c>
      <c r="B462" s="82">
        <v>0</v>
      </c>
      <c r="C462" s="82">
        <v>0</v>
      </c>
      <c r="D462" s="82">
        <v>0</v>
      </c>
      <c r="E462" s="82">
        <v>1</v>
      </c>
      <c r="F462" s="82">
        <v>0.01</v>
      </c>
      <c r="G462" s="82">
        <v>0</v>
      </c>
      <c r="H462" s="82">
        <v>0</v>
      </c>
      <c r="I462" s="82">
        <v>4.9000000000000002E-2</v>
      </c>
      <c r="J462" s="82">
        <v>0.01</v>
      </c>
      <c r="K462" s="82">
        <v>43.23</v>
      </c>
      <c r="L462" s="82">
        <v>32</v>
      </c>
    </row>
    <row r="463" spans="1:12" x14ac:dyDescent="0.2">
      <c r="A463" s="4">
        <v>25</v>
      </c>
      <c r="B463" s="82">
        <v>84</v>
      </c>
      <c r="C463" s="82">
        <v>0</v>
      </c>
      <c r="D463" s="82">
        <v>0</v>
      </c>
      <c r="E463" s="82">
        <v>1</v>
      </c>
      <c r="F463" s="82">
        <v>0.01</v>
      </c>
      <c r="G463" s="82">
        <v>0</v>
      </c>
      <c r="H463" s="82">
        <v>0</v>
      </c>
      <c r="I463" s="82">
        <v>10</v>
      </c>
      <c r="J463" s="82">
        <v>3.3</v>
      </c>
      <c r="K463" s="82">
        <v>24.86</v>
      </c>
      <c r="L463" s="82">
        <v>0</v>
      </c>
    </row>
    <row r="464" spans="1:12" x14ac:dyDescent="0.2">
      <c r="A464" s="4">
        <v>25</v>
      </c>
      <c r="B464" s="82">
        <v>21</v>
      </c>
      <c r="C464" s="82">
        <v>0</v>
      </c>
      <c r="D464" s="82">
        <v>0</v>
      </c>
      <c r="E464" s="82">
        <v>1</v>
      </c>
      <c r="F464" s="82">
        <v>0.01</v>
      </c>
      <c r="G464" s="82">
        <v>0</v>
      </c>
      <c r="H464" s="82">
        <v>0</v>
      </c>
      <c r="I464" s="82">
        <v>50</v>
      </c>
      <c r="J464" s="82">
        <v>15</v>
      </c>
      <c r="K464" s="82">
        <v>79.77</v>
      </c>
      <c r="L464" s="82">
        <v>13</v>
      </c>
    </row>
    <row r="465" spans="1:12" x14ac:dyDescent="0.2">
      <c r="A465" s="4">
        <v>25</v>
      </c>
      <c r="B465" s="82">
        <v>0</v>
      </c>
      <c r="C465" s="82">
        <v>0</v>
      </c>
      <c r="D465" s="82">
        <v>0</v>
      </c>
      <c r="E465" s="82">
        <v>1</v>
      </c>
      <c r="F465" s="82">
        <v>0.01</v>
      </c>
      <c r="G465" s="82">
        <v>0</v>
      </c>
      <c r="H465" s="82">
        <v>0</v>
      </c>
      <c r="I465" s="82">
        <v>6.5309999999999997</v>
      </c>
      <c r="J465" s="82">
        <v>1.1000000000000001</v>
      </c>
      <c r="K465" s="82">
        <v>184.19</v>
      </c>
      <c r="L465" s="82">
        <v>57</v>
      </c>
    </row>
    <row r="466" spans="1:12" x14ac:dyDescent="0.2">
      <c r="A466" s="4">
        <v>25</v>
      </c>
      <c r="B466" s="82">
        <v>20</v>
      </c>
      <c r="C466" s="82">
        <v>0</v>
      </c>
      <c r="D466" s="82">
        <v>1</v>
      </c>
      <c r="E466" s="82">
        <v>1</v>
      </c>
      <c r="F466" s="82">
        <v>0.01</v>
      </c>
      <c r="G466" s="82">
        <v>0</v>
      </c>
      <c r="H466" s="82">
        <v>0</v>
      </c>
      <c r="I466" s="82">
        <v>47.515000000000001</v>
      </c>
      <c r="J466" s="82">
        <v>17.5</v>
      </c>
      <c r="K466" s="82">
        <v>786.2</v>
      </c>
      <c r="L466" s="82">
        <v>29</v>
      </c>
    </row>
    <row r="467" spans="1:12" x14ac:dyDescent="0.2">
      <c r="A467" s="4">
        <v>25</v>
      </c>
      <c r="B467" s="82">
        <v>0</v>
      </c>
      <c r="C467" s="82">
        <v>0</v>
      </c>
      <c r="D467" s="82">
        <v>1</v>
      </c>
      <c r="E467" s="82">
        <v>1</v>
      </c>
      <c r="F467" s="82">
        <v>0.01</v>
      </c>
      <c r="G467" s="82">
        <v>0</v>
      </c>
      <c r="H467" s="82">
        <v>0</v>
      </c>
      <c r="I467" s="82">
        <v>10.534000000000001</v>
      </c>
      <c r="J467" s="82">
        <v>11.46</v>
      </c>
      <c r="K467" s="82">
        <v>829.95</v>
      </c>
      <c r="L467" s="82">
        <v>20</v>
      </c>
    </row>
    <row r="468" spans="1:12" x14ac:dyDescent="0.2">
      <c r="A468" s="4">
        <v>25</v>
      </c>
      <c r="B468" s="82">
        <v>0</v>
      </c>
      <c r="C468" s="82">
        <v>0</v>
      </c>
      <c r="D468" s="82">
        <v>0</v>
      </c>
      <c r="E468" s="82">
        <v>1</v>
      </c>
      <c r="F468" s="82">
        <v>0.01</v>
      </c>
      <c r="G468" s="82">
        <v>0</v>
      </c>
      <c r="H468" s="82">
        <v>0</v>
      </c>
      <c r="I468" s="82">
        <v>2.4300000000000002</v>
      </c>
      <c r="J468" s="82">
        <v>2</v>
      </c>
      <c r="K468" s="82">
        <v>139.80000000000001</v>
      </c>
      <c r="L468" s="82">
        <v>15</v>
      </c>
    </row>
    <row r="469" spans="1:12" x14ac:dyDescent="0.2">
      <c r="A469" s="4">
        <v>25</v>
      </c>
      <c r="B469" s="82">
        <v>0</v>
      </c>
      <c r="C469" s="82">
        <v>0</v>
      </c>
      <c r="D469" s="82">
        <v>0</v>
      </c>
      <c r="E469" s="82">
        <v>1</v>
      </c>
      <c r="F469" s="82">
        <v>0.01</v>
      </c>
      <c r="G469" s="82">
        <v>0</v>
      </c>
      <c r="H469" s="82">
        <v>0</v>
      </c>
      <c r="I469" s="82">
        <v>7.22</v>
      </c>
      <c r="J469" s="82">
        <v>2.85</v>
      </c>
      <c r="K469" s="82">
        <v>1094.02</v>
      </c>
      <c r="L469" s="82">
        <v>15</v>
      </c>
    </row>
    <row r="470" spans="1:12" x14ac:dyDescent="0.2">
      <c r="A470" s="4">
        <v>25</v>
      </c>
      <c r="B470" s="82">
        <v>0</v>
      </c>
      <c r="C470" s="82">
        <v>0</v>
      </c>
      <c r="D470" s="82">
        <v>1</v>
      </c>
      <c r="E470" s="82">
        <v>1</v>
      </c>
      <c r="F470" s="82">
        <v>0.01</v>
      </c>
      <c r="G470" s="82">
        <v>0</v>
      </c>
      <c r="H470" s="82">
        <v>0</v>
      </c>
      <c r="I470" s="82">
        <v>6.7</v>
      </c>
      <c r="J470" s="82">
        <v>2.4</v>
      </c>
      <c r="K470" s="82">
        <v>288.48</v>
      </c>
      <c r="L470" s="82">
        <v>4</v>
      </c>
    </row>
    <row r="471" spans="1:12" x14ac:dyDescent="0.2">
      <c r="A471" s="4">
        <v>25</v>
      </c>
      <c r="B471" s="82">
        <v>0</v>
      </c>
      <c r="C471" s="82">
        <v>0</v>
      </c>
      <c r="D471" s="82">
        <v>0</v>
      </c>
      <c r="E471" s="82">
        <v>1</v>
      </c>
      <c r="F471" s="82">
        <v>0.01</v>
      </c>
      <c r="G471" s="82">
        <v>0</v>
      </c>
      <c r="H471" s="82">
        <v>0</v>
      </c>
      <c r="I471" s="82">
        <v>16</v>
      </c>
      <c r="J471" s="82">
        <v>1.8</v>
      </c>
      <c r="K471" s="82">
        <v>3043.14</v>
      </c>
      <c r="L471" s="82">
        <v>9</v>
      </c>
    </row>
    <row r="472" spans="1:12" x14ac:dyDescent="0.2">
      <c r="A472" s="4">
        <v>25</v>
      </c>
      <c r="B472" s="82">
        <v>12</v>
      </c>
      <c r="C472" s="82">
        <v>0</v>
      </c>
      <c r="D472" s="82">
        <v>0</v>
      </c>
      <c r="E472" s="82">
        <v>1</v>
      </c>
      <c r="F472" s="82">
        <v>0.01</v>
      </c>
      <c r="G472" s="82">
        <v>0</v>
      </c>
      <c r="H472" s="82">
        <v>0</v>
      </c>
      <c r="I472" s="82">
        <v>30</v>
      </c>
      <c r="J472" s="82">
        <v>41.1</v>
      </c>
      <c r="K472" s="82">
        <v>1445.13</v>
      </c>
      <c r="L472" s="82">
        <v>20</v>
      </c>
    </row>
    <row r="473" spans="1:12" x14ac:dyDescent="0.2">
      <c r="A473" s="4">
        <v>25</v>
      </c>
      <c r="B473" s="82">
        <v>0</v>
      </c>
      <c r="C473" s="82">
        <v>0</v>
      </c>
      <c r="D473" s="82">
        <v>0</v>
      </c>
      <c r="E473" s="82">
        <v>1</v>
      </c>
      <c r="F473" s="82">
        <v>0.01</v>
      </c>
      <c r="G473" s="82">
        <v>0</v>
      </c>
      <c r="H473" s="82">
        <v>0</v>
      </c>
      <c r="I473" s="82">
        <v>19.760000000000002</v>
      </c>
      <c r="J473" s="82">
        <v>4.88</v>
      </c>
      <c r="K473" s="82">
        <v>1513.07</v>
      </c>
      <c r="L473" s="82">
        <v>23</v>
      </c>
    </row>
    <row r="474" spans="1:12" x14ac:dyDescent="0.2">
      <c r="A474" s="4">
        <v>25</v>
      </c>
      <c r="B474" s="82">
        <v>0</v>
      </c>
      <c r="C474" s="82">
        <v>0</v>
      </c>
      <c r="D474" s="82">
        <v>1</v>
      </c>
      <c r="E474" s="82">
        <v>1</v>
      </c>
      <c r="F474" s="82">
        <v>0.01</v>
      </c>
      <c r="G474" s="82">
        <v>0</v>
      </c>
      <c r="H474" s="82">
        <v>0</v>
      </c>
      <c r="I474" s="82">
        <v>7.875</v>
      </c>
      <c r="J474" s="82">
        <v>3.5</v>
      </c>
      <c r="K474" s="82">
        <v>382.47</v>
      </c>
      <c r="L474" s="82">
        <v>25</v>
      </c>
    </row>
    <row r="475" spans="1:12" x14ac:dyDescent="0.2">
      <c r="A475" s="4">
        <v>25</v>
      </c>
      <c r="B475" s="82">
        <v>0</v>
      </c>
      <c r="C475" s="82">
        <v>0</v>
      </c>
      <c r="D475" s="82">
        <v>1</v>
      </c>
      <c r="E475" s="82">
        <v>1</v>
      </c>
      <c r="F475" s="82">
        <v>0.01</v>
      </c>
      <c r="G475" s="82">
        <v>0</v>
      </c>
      <c r="H475" s="82">
        <v>0</v>
      </c>
      <c r="I475" s="82">
        <v>1.8320000000000001</v>
      </c>
      <c r="J475" s="82">
        <v>3.3</v>
      </c>
      <c r="K475" s="82">
        <v>875.42</v>
      </c>
      <c r="L475" s="82">
        <v>30</v>
      </c>
    </row>
    <row r="476" spans="1:12" x14ac:dyDescent="0.2">
      <c r="A476" s="4">
        <v>25</v>
      </c>
      <c r="B476" s="82">
        <v>0</v>
      </c>
      <c r="C476" s="82">
        <v>0</v>
      </c>
      <c r="D476" s="82">
        <v>0</v>
      </c>
      <c r="E476" s="82">
        <v>1</v>
      </c>
      <c r="F476" s="82">
        <v>0.01</v>
      </c>
      <c r="G476" s="82">
        <v>0</v>
      </c>
      <c r="H476" s="82">
        <v>0</v>
      </c>
      <c r="I476" s="82">
        <v>4.9139999999999997</v>
      </c>
      <c r="J476" s="82">
        <v>6.7</v>
      </c>
      <c r="K476" s="82">
        <v>2319.6799999999998</v>
      </c>
      <c r="L476" s="82">
        <v>28</v>
      </c>
    </row>
    <row r="477" spans="1:12" x14ac:dyDescent="0.2">
      <c r="A477" s="4">
        <v>25</v>
      </c>
      <c r="B477" s="82">
        <v>0</v>
      </c>
      <c r="C477" s="82">
        <v>0</v>
      </c>
      <c r="D477" s="82">
        <v>0</v>
      </c>
      <c r="E477" s="82">
        <v>1</v>
      </c>
      <c r="F477" s="82">
        <v>0.01</v>
      </c>
      <c r="G477" s="82">
        <v>0</v>
      </c>
      <c r="H477" s="82">
        <v>0</v>
      </c>
      <c r="I477" s="82">
        <v>10.775</v>
      </c>
      <c r="J477" s="82">
        <v>8.2799999999999994</v>
      </c>
      <c r="K477" s="82">
        <v>2444.19</v>
      </c>
      <c r="L477" s="82">
        <v>21</v>
      </c>
    </row>
    <row r="478" spans="1:12" x14ac:dyDescent="0.2">
      <c r="A478" s="4">
        <v>25</v>
      </c>
      <c r="B478" s="82">
        <v>0</v>
      </c>
      <c r="C478" s="82">
        <v>0</v>
      </c>
      <c r="D478" s="82">
        <v>0</v>
      </c>
      <c r="E478" s="82">
        <v>1</v>
      </c>
      <c r="F478" s="82">
        <v>0.01</v>
      </c>
      <c r="G478" s="82">
        <v>0</v>
      </c>
      <c r="H478" s="82">
        <v>0</v>
      </c>
      <c r="I478" s="82">
        <v>14.71</v>
      </c>
      <c r="J478" s="82">
        <v>9.3000000000000007</v>
      </c>
      <c r="K478" s="82">
        <v>2568.71</v>
      </c>
      <c r="L478" s="82">
        <v>2</v>
      </c>
    </row>
    <row r="479" spans="1:12" x14ac:dyDescent="0.2">
      <c r="A479" s="4">
        <v>25</v>
      </c>
      <c r="B479" s="82">
        <v>0</v>
      </c>
      <c r="C479" s="82">
        <v>0</v>
      </c>
      <c r="D479" s="82">
        <v>0</v>
      </c>
      <c r="E479" s="82">
        <v>1</v>
      </c>
      <c r="F479" s="82">
        <v>0.01</v>
      </c>
      <c r="G479" s="82">
        <v>0</v>
      </c>
      <c r="H479" s="82">
        <v>0</v>
      </c>
      <c r="I479" s="82">
        <v>4.3</v>
      </c>
      <c r="J479" s="82">
        <v>4.7</v>
      </c>
      <c r="K479" s="82">
        <v>1567.45</v>
      </c>
      <c r="L479" s="82">
        <v>57</v>
      </c>
    </row>
    <row r="480" spans="1:12" x14ac:dyDescent="0.2">
      <c r="A480" s="4">
        <v>25</v>
      </c>
      <c r="B480" s="82">
        <v>0</v>
      </c>
      <c r="C480" s="82">
        <v>0</v>
      </c>
      <c r="D480" s="82">
        <v>0</v>
      </c>
      <c r="E480" s="82">
        <v>1</v>
      </c>
      <c r="F480" s="82">
        <v>0.01</v>
      </c>
      <c r="G480" s="82">
        <v>0</v>
      </c>
      <c r="H480" s="82">
        <v>0</v>
      </c>
      <c r="I480" s="82">
        <v>5.1920000000000002</v>
      </c>
      <c r="J480" s="82">
        <v>4.32</v>
      </c>
      <c r="K480" s="82">
        <v>1962.29</v>
      </c>
      <c r="L480" s="82">
        <v>10</v>
      </c>
    </row>
    <row r="481" spans="1:12" x14ac:dyDescent="0.2">
      <c r="A481" s="4">
        <v>25</v>
      </c>
      <c r="B481" s="82">
        <v>0</v>
      </c>
      <c r="C481" s="82">
        <v>0</v>
      </c>
      <c r="D481" s="82">
        <v>0</v>
      </c>
      <c r="E481" s="82">
        <v>1</v>
      </c>
      <c r="F481" s="82">
        <v>0.01</v>
      </c>
      <c r="G481" s="82">
        <v>0</v>
      </c>
      <c r="H481" s="82">
        <v>0</v>
      </c>
      <c r="I481" s="82">
        <v>5.85</v>
      </c>
      <c r="J481" s="82">
        <v>6.42</v>
      </c>
      <c r="K481" s="82">
        <v>2389.1</v>
      </c>
      <c r="L481" s="82">
        <v>15</v>
      </c>
    </row>
    <row r="482" spans="1:12" x14ac:dyDescent="0.2">
      <c r="A482" s="4">
        <v>25</v>
      </c>
      <c r="B482" s="82">
        <v>0</v>
      </c>
      <c r="C482" s="82">
        <v>0</v>
      </c>
      <c r="D482" s="82">
        <v>0</v>
      </c>
      <c r="E482" s="82">
        <v>1</v>
      </c>
      <c r="F482" s="82">
        <v>0.01</v>
      </c>
      <c r="G482" s="82">
        <v>0</v>
      </c>
      <c r="H482" s="82">
        <v>0</v>
      </c>
      <c r="I482" s="82">
        <v>0.65</v>
      </c>
      <c r="J482" s="82">
        <v>1.48</v>
      </c>
      <c r="K482" s="82">
        <v>288.67</v>
      </c>
      <c r="L482" s="82">
        <v>108</v>
      </c>
    </row>
    <row r="483" spans="1:12" x14ac:dyDescent="0.2">
      <c r="A483" s="4">
        <v>25</v>
      </c>
      <c r="B483" s="82">
        <v>0</v>
      </c>
      <c r="C483" s="82">
        <v>0</v>
      </c>
      <c r="D483" s="82">
        <v>0</v>
      </c>
      <c r="E483" s="82">
        <v>1</v>
      </c>
      <c r="F483" s="82">
        <v>0.01</v>
      </c>
      <c r="G483" s="82">
        <v>0</v>
      </c>
      <c r="H483" s="82">
        <v>0</v>
      </c>
      <c r="I483" s="82">
        <v>1.3440000000000001</v>
      </c>
      <c r="J483" s="82">
        <v>2.02</v>
      </c>
      <c r="K483" s="82">
        <v>314.16000000000003</v>
      </c>
      <c r="L483" s="82">
        <v>62</v>
      </c>
    </row>
    <row r="484" spans="1:12" x14ac:dyDescent="0.2">
      <c r="A484" s="4">
        <v>25</v>
      </c>
      <c r="B484" s="82">
        <v>0</v>
      </c>
      <c r="C484" s="82">
        <v>0</v>
      </c>
      <c r="D484" s="82">
        <v>0</v>
      </c>
      <c r="E484" s="82">
        <v>1</v>
      </c>
      <c r="F484" s="82">
        <v>0.01</v>
      </c>
      <c r="G484" s="82">
        <v>0</v>
      </c>
      <c r="H484" s="82">
        <v>0</v>
      </c>
      <c r="I484" s="82">
        <v>1.3</v>
      </c>
      <c r="J484" s="82">
        <v>1.5</v>
      </c>
      <c r="K484" s="82">
        <v>314.16000000000003</v>
      </c>
      <c r="L484" s="82">
        <v>65</v>
      </c>
    </row>
    <row r="485" spans="1:12" x14ac:dyDescent="0.2">
      <c r="A485" s="4">
        <v>25</v>
      </c>
      <c r="B485" s="82">
        <v>0</v>
      </c>
      <c r="C485" s="82">
        <v>0</v>
      </c>
      <c r="D485" s="82">
        <v>0</v>
      </c>
      <c r="E485" s="82">
        <v>1</v>
      </c>
      <c r="F485" s="82">
        <v>0.01</v>
      </c>
      <c r="G485" s="82">
        <v>0</v>
      </c>
      <c r="H485" s="82">
        <v>0</v>
      </c>
      <c r="I485" s="82">
        <v>2.4860000000000002</v>
      </c>
      <c r="J485" s="82">
        <v>3.44</v>
      </c>
      <c r="K485" s="82">
        <v>425.76</v>
      </c>
      <c r="L485" s="82">
        <v>26</v>
      </c>
    </row>
    <row r="486" spans="1:12" x14ac:dyDescent="0.2">
      <c r="A486" s="4">
        <v>25</v>
      </c>
      <c r="B486" s="82">
        <v>0</v>
      </c>
      <c r="C486" s="82">
        <v>0</v>
      </c>
      <c r="D486" s="82">
        <v>0</v>
      </c>
      <c r="E486" s="82">
        <v>1</v>
      </c>
      <c r="F486" s="82">
        <v>0.01</v>
      </c>
      <c r="G486" s="82">
        <v>0</v>
      </c>
      <c r="H486" s="82">
        <v>0</v>
      </c>
      <c r="I486" s="82">
        <v>5.0910000000000002</v>
      </c>
      <c r="J486" s="82">
        <v>6.06</v>
      </c>
      <c r="K486" s="82">
        <v>774.37</v>
      </c>
      <c r="L486" s="82">
        <v>60</v>
      </c>
    </row>
    <row r="487" spans="1:12" x14ac:dyDescent="0.2">
      <c r="A487" s="4">
        <v>25</v>
      </c>
      <c r="B487" s="82">
        <v>0</v>
      </c>
      <c r="C487" s="82">
        <v>0</v>
      </c>
      <c r="D487" s="82">
        <v>0</v>
      </c>
      <c r="E487" s="82">
        <v>1</v>
      </c>
      <c r="F487" s="82">
        <v>0.01</v>
      </c>
      <c r="G487" s="82">
        <v>0</v>
      </c>
      <c r="H487" s="82">
        <v>0</v>
      </c>
      <c r="I487" s="82">
        <v>5.0910000000000002</v>
      </c>
      <c r="J487" s="82">
        <v>6.04</v>
      </c>
      <c r="K487" s="82">
        <v>774.37</v>
      </c>
      <c r="L487" s="82">
        <v>22</v>
      </c>
    </row>
    <row r="488" spans="1:12" x14ac:dyDescent="0.2">
      <c r="A488" s="4">
        <v>25</v>
      </c>
      <c r="B488" s="82">
        <v>0</v>
      </c>
      <c r="C488" s="82">
        <v>0</v>
      </c>
      <c r="D488" s="82">
        <v>0</v>
      </c>
      <c r="E488" s="82">
        <v>1</v>
      </c>
      <c r="F488" s="82">
        <v>0.01</v>
      </c>
      <c r="G488" s="82">
        <v>0</v>
      </c>
      <c r="H488" s="82">
        <v>0</v>
      </c>
      <c r="I488" s="82">
        <v>13.12</v>
      </c>
      <c r="J488" s="82">
        <v>12.06</v>
      </c>
      <c r="K488" s="82">
        <v>1280.74</v>
      </c>
      <c r="L488" s="82">
        <v>18</v>
      </c>
    </row>
    <row r="489" spans="1:12" x14ac:dyDescent="0.2">
      <c r="A489" s="4">
        <v>25</v>
      </c>
      <c r="B489" s="82">
        <v>0</v>
      </c>
      <c r="C489" s="82">
        <v>0</v>
      </c>
      <c r="D489" s="82">
        <v>0</v>
      </c>
      <c r="E489" s="82">
        <v>1</v>
      </c>
      <c r="F489" s="82">
        <v>0.01</v>
      </c>
      <c r="G489" s="82">
        <v>0</v>
      </c>
      <c r="H489" s="82">
        <v>0</v>
      </c>
      <c r="I489" s="82">
        <v>13.44</v>
      </c>
      <c r="J489" s="82">
        <v>11.48</v>
      </c>
      <c r="K489" s="82">
        <v>1280.74</v>
      </c>
      <c r="L489" s="82">
        <v>9</v>
      </c>
    </row>
    <row r="490" spans="1:12" x14ac:dyDescent="0.2">
      <c r="A490" s="4">
        <v>25</v>
      </c>
      <c r="B490" s="82">
        <v>0</v>
      </c>
      <c r="C490" s="82">
        <v>0</v>
      </c>
      <c r="D490" s="82">
        <v>0</v>
      </c>
      <c r="E490" s="82">
        <v>1</v>
      </c>
      <c r="F490" s="82">
        <v>0.01</v>
      </c>
      <c r="G490" s="82">
        <v>0</v>
      </c>
      <c r="H490" s="82">
        <v>0</v>
      </c>
      <c r="I490" s="82">
        <v>13.12</v>
      </c>
      <c r="J490" s="82">
        <v>11.9</v>
      </c>
      <c r="K490" s="82">
        <v>1280.74</v>
      </c>
      <c r="L490" s="82">
        <v>5</v>
      </c>
    </row>
    <row r="491" spans="1:12" x14ac:dyDescent="0.2">
      <c r="A491" s="4">
        <v>25</v>
      </c>
      <c r="B491" s="82">
        <v>120</v>
      </c>
      <c r="C491" s="82">
        <v>0</v>
      </c>
      <c r="D491" s="82">
        <v>0</v>
      </c>
      <c r="E491" s="82">
        <v>1</v>
      </c>
      <c r="F491" s="82">
        <v>0.01</v>
      </c>
      <c r="G491" s="82">
        <v>0</v>
      </c>
      <c r="H491" s="82">
        <v>0</v>
      </c>
      <c r="I491" s="82">
        <v>4.18</v>
      </c>
      <c r="J491" s="82">
        <v>2.2999999999999998</v>
      </c>
      <c r="K491" s="82">
        <v>234.23</v>
      </c>
      <c r="L491" s="82">
        <v>148</v>
      </c>
    </row>
    <row r="492" spans="1:12" x14ac:dyDescent="0.2">
      <c r="A492" s="4">
        <v>25</v>
      </c>
      <c r="B492" s="82">
        <v>0</v>
      </c>
      <c r="C492" s="82">
        <v>0</v>
      </c>
      <c r="D492" s="82">
        <v>0</v>
      </c>
      <c r="E492" s="82">
        <v>1</v>
      </c>
      <c r="F492" s="82">
        <v>0.01</v>
      </c>
      <c r="G492" s="82">
        <v>0</v>
      </c>
      <c r="H492" s="82">
        <v>0</v>
      </c>
      <c r="I492" s="82">
        <v>2.87</v>
      </c>
      <c r="J492" s="82">
        <v>1.6</v>
      </c>
      <c r="K492" s="82">
        <v>221.27</v>
      </c>
      <c r="L492" s="82">
        <v>59</v>
      </c>
    </row>
    <row r="493" spans="1:12" x14ac:dyDescent="0.2">
      <c r="A493" s="4">
        <v>25</v>
      </c>
      <c r="B493" s="82">
        <v>0</v>
      </c>
      <c r="C493" s="82">
        <v>0</v>
      </c>
      <c r="D493" s="82">
        <v>0</v>
      </c>
      <c r="E493" s="82">
        <v>1</v>
      </c>
      <c r="F493" s="82">
        <v>0.01</v>
      </c>
      <c r="G493" s="82">
        <v>0</v>
      </c>
      <c r="H493" s="82">
        <v>0</v>
      </c>
      <c r="I493" s="82">
        <v>1.98</v>
      </c>
      <c r="J493" s="82">
        <v>1.1000000000000001</v>
      </c>
      <c r="K493" s="82">
        <v>196.2</v>
      </c>
      <c r="L493" s="82">
        <v>20</v>
      </c>
    </row>
    <row r="494" spans="1:12" x14ac:dyDescent="0.2">
      <c r="A494" s="4">
        <v>25</v>
      </c>
      <c r="B494" s="82">
        <v>0</v>
      </c>
      <c r="C494" s="82">
        <v>0</v>
      </c>
      <c r="D494" s="82">
        <v>1</v>
      </c>
      <c r="E494" s="82">
        <v>1</v>
      </c>
      <c r="F494" s="82">
        <v>0.01</v>
      </c>
      <c r="G494" s="82">
        <v>0</v>
      </c>
      <c r="H494" s="82">
        <v>0</v>
      </c>
      <c r="I494" s="82">
        <v>11.78</v>
      </c>
      <c r="J494" s="82">
        <v>1.3</v>
      </c>
      <c r="K494" s="82">
        <v>167.68</v>
      </c>
      <c r="L494" s="82">
        <v>24</v>
      </c>
    </row>
    <row r="495" spans="1:12" x14ac:dyDescent="0.2">
      <c r="A495" s="4">
        <v>25</v>
      </c>
      <c r="B495" s="82">
        <v>0</v>
      </c>
      <c r="C495" s="82">
        <v>0</v>
      </c>
      <c r="D495" s="82">
        <v>0</v>
      </c>
      <c r="E495" s="82">
        <v>1</v>
      </c>
      <c r="F495" s="82">
        <v>0.01</v>
      </c>
      <c r="G495" s="82">
        <v>0</v>
      </c>
      <c r="H495" s="82">
        <v>0</v>
      </c>
      <c r="I495" s="82">
        <v>1.244</v>
      </c>
      <c r="J495" s="82">
        <v>0.83699999999999997</v>
      </c>
      <c r="K495" s="82">
        <v>197.07</v>
      </c>
      <c r="L495" s="82">
        <v>0</v>
      </c>
    </row>
    <row r="496" spans="1:12" x14ac:dyDescent="0.2">
      <c r="A496" s="4">
        <v>25</v>
      </c>
      <c r="B496" s="82">
        <v>0</v>
      </c>
      <c r="C496" s="82">
        <v>0</v>
      </c>
      <c r="D496" s="82">
        <v>1</v>
      </c>
      <c r="E496" s="82">
        <v>1</v>
      </c>
      <c r="F496" s="82">
        <v>0.01</v>
      </c>
      <c r="G496" s="82">
        <v>0</v>
      </c>
      <c r="H496" s="82">
        <v>0</v>
      </c>
      <c r="I496" s="82">
        <v>4.0839999999999996</v>
      </c>
      <c r="J496" s="82">
        <v>2.5</v>
      </c>
      <c r="K496" s="82">
        <v>229.91</v>
      </c>
      <c r="L496" s="82">
        <v>109</v>
      </c>
    </row>
    <row r="497" spans="1:12" x14ac:dyDescent="0.2">
      <c r="A497" s="4">
        <v>25</v>
      </c>
      <c r="B497" s="82">
        <v>0</v>
      </c>
      <c r="C497" s="82">
        <v>0</v>
      </c>
      <c r="D497" s="82">
        <v>1</v>
      </c>
      <c r="E497" s="82">
        <v>1</v>
      </c>
      <c r="F497" s="82">
        <v>0.01</v>
      </c>
      <c r="G497" s="82">
        <v>0</v>
      </c>
      <c r="H497" s="82">
        <v>0</v>
      </c>
      <c r="I497" s="82">
        <v>5.6079999999999997</v>
      </c>
      <c r="J497" s="82">
        <v>3.5</v>
      </c>
      <c r="K497" s="82">
        <v>279.18</v>
      </c>
      <c r="L497" s="82">
        <v>102</v>
      </c>
    </row>
    <row r="498" spans="1:12" x14ac:dyDescent="0.2">
      <c r="A498" s="4">
        <v>25</v>
      </c>
      <c r="B498" s="82">
        <v>0</v>
      </c>
      <c r="C498" s="82">
        <v>0</v>
      </c>
      <c r="D498" s="82">
        <v>1</v>
      </c>
      <c r="E498" s="82">
        <v>1</v>
      </c>
      <c r="F498" s="82">
        <v>0.01</v>
      </c>
      <c r="G498" s="82">
        <v>0</v>
      </c>
      <c r="H498" s="82">
        <v>0</v>
      </c>
      <c r="I498" s="82">
        <v>3.109</v>
      </c>
      <c r="J498" s="82">
        <v>4.8600000000000003</v>
      </c>
      <c r="K498" s="82">
        <v>409.69</v>
      </c>
      <c r="L498" s="82">
        <v>5</v>
      </c>
    </row>
    <row r="499" spans="1:12" x14ac:dyDescent="0.2">
      <c r="A499" s="4">
        <v>25</v>
      </c>
      <c r="B499" s="82">
        <v>0</v>
      </c>
      <c r="C499" s="82">
        <v>0</v>
      </c>
      <c r="D499" s="82">
        <v>0</v>
      </c>
      <c r="E499" s="82">
        <v>1</v>
      </c>
      <c r="F499" s="82">
        <v>0.01</v>
      </c>
      <c r="G499" s="82">
        <v>0</v>
      </c>
      <c r="H499" s="82">
        <v>0</v>
      </c>
      <c r="I499" s="82">
        <v>4.3</v>
      </c>
      <c r="J499" s="82">
        <v>0.55000000000000004</v>
      </c>
      <c r="K499" s="82">
        <v>316.85000000000002</v>
      </c>
      <c r="L499" s="82">
        <v>28</v>
      </c>
    </row>
    <row r="500" spans="1:12" x14ac:dyDescent="0.2">
      <c r="A500" s="4">
        <v>25</v>
      </c>
      <c r="B500" s="82">
        <v>0</v>
      </c>
      <c r="C500" s="82">
        <v>0</v>
      </c>
      <c r="D500" s="82">
        <v>1</v>
      </c>
      <c r="E500" s="82">
        <v>1</v>
      </c>
      <c r="F500" s="82">
        <v>0.01</v>
      </c>
      <c r="G500" s="82">
        <v>0</v>
      </c>
      <c r="H500" s="82">
        <v>0</v>
      </c>
      <c r="I500" s="82">
        <v>1.4</v>
      </c>
      <c r="J500" s="82">
        <v>3.56</v>
      </c>
      <c r="K500" s="82">
        <v>485.41</v>
      </c>
      <c r="L500" s="82">
        <v>51</v>
      </c>
    </row>
    <row r="501" spans="1:12" x14ac:dyDescent="0.2">
      <c r="A501" s="4">
        <v>25</v>
      </c>
      <c r="B501" s="82">
        <v>40</v>
      </c>
      <c r="C501" s="82">
        <v>0</v>
      </c>
      <c r="D501" s="82">
        <v>1</v>
      </c>
      <c r="E501" s="82">
        <v>1</v>
      </c>
      <c r="F501" s="82">
        <v>0.01</v>
      </c>
      <c r="G501" s="82">
        <v>0</v>
      </c>
      <c r="H501" s="82">
        <v>0</v>
      </c>
      <c r="I501" s="82">
        <v>5.81</v>
      </c>
      <c r="J501" s="82">
        <v>4.5</v>
      </c>
      <c r="K501" s="82">
        <v>0</v>
      </c>
      <c r="L501" s="82">
        <v>0</v>
      </c>
    </row>
    <row r="502" spans="1:12" x14ac:dyDescent="0.2">
      <c r="A502" s="4">
        <v>25</v>
      </c>
      <c r="B502" s="82">
        <v>0</v>
      </c>
      <c r="C502" s="82">
        <v>0</v>
      </c>
      <c r="D502" s="82">
        <v>0</v>
      </c>
      <c r="E502" s="82">
        <v>1</v>
      </c>
      <c r="F502" s="82">
        <v>0.01</v>
      </c>
      <c r="G502" s="82">
        <v>0</v>
      </c>
      <c r="H502" s="82">
        <v>0</v>
      </c>
      <c r="I502" s="82">
        <v>0.17299999999999999</v>
      </c>
      <c r="J502" s="82">
        <v>3.65</v>
      </c>
      <c r="K502" s="82">
        <v>456.92</v>
      </c>
      <c r="L502" s="82">
        <v>36</v>
      </c>
    </row>
    <row r="503" spans="1:12" x14ac:dyDescent="0.2">
      <c r="A503" s="4">
        <v>25</v>
      </c>
      <c r="B503" s="82">
        <v>0</v>
      </c>
      <c r="C503" s="82">
        <v>0</v>
      </c>
      <c r="D503" s="82">
        <v>0</v>
      </c>
      <c r="E503" s="82">
        <v>1</v>
      </c>
      <c r="F503" s="82">
        <v>0.01</v>
      </c>
      <c r="G503" s="82">
        <v>0</v>
      </c>
      <c r="H503" s="82">
        <v>0</v>
      </c>
      <c r="I503" s="82">
        <v>12.5</v>
      </c>
      <c r="J503" s="82">
        <v>6.25</v>
      </c>
      <c r="K503" s="82">
        <v>956.2</v>
      </c>
      <c r="L503" s="82">
        <v>33</v>
      </c>
    </row>
    <row r="504" spans="1:12" x14ac:dyDescent="0.2">
      <c r="A504" s="4">
        <v>25</v>
      </c>
      <c r="B504" s="82">
        <v>0</v>
      </c>
      <c r="C504" s="82">
        <v>0</v>
      </c>
      <c r="D504" s="82">
        <v>1</v>
      </c>
      <c r="E504" s="82">
        <v>1</v>
      </c>
      <c r="F504" s="82">
        <v>0.01</v>
      </c>
      <c r="G504" s="82">
        <v>0</v>
      </c>
      <c r="H504" s="82">
        <v>0</v>
      </c>
      <c r="I504" s="82">
        <v>4.2140000000000004</v>
      </c>
      <c r="J504" s="82">
        <v>6.1</v>
      </c>
      <c r="K504" s="82">
        <v>956.2</v>
      </c>
      <c r="L504" s="82">
        <v>9</v>
      </c>
    </row>
    <row r="505" spans="1:12" x14ac:dyDescent="0.2">
      <c r="A505" s="4">
        <v>25</v>
      </c>
      <c r="B505" s="82">
        <v>0</v>
      </c>
      <c r="C505" s="82">
        <v>0</v>
      </c>
      <c r="D505" s="82">
        <v>0</v>
      </c>
      <c r="E505" s="82">
        <v>1</v>
      </c>
      <c r="F505" s="82">
        <v>0.01</v>
      </c>
      <c r="G505" s="82">
        <v>0</v>
      </c>
      <c r="H505" s="82">
        <v>0</v>
      </c>
      <c r="I505" s="82">
        <v>3</v>
      </c>
      <c r="J505" s="82">
        <v>3.5</v>
      </c>
      <c r="K505" s="82">
        <v>770.91</v>
      </c>
      <c r="L505" s="82">
        <v>37</v>
      </c>
    </row>
    <row r="506" spans="1:12" x14ac:dyDescent="0.2">
      <c r="A506" s="4">
        <v>25</v>
      </c>
      <c r="B506" s="82">
        <v>0</v>
      </c>
      <c r="C506" s="82">
        <v>0</v>
      </c>
      <c r="D506" s="82">
        <v>0</v>
      </c>
      <c r="E506" s="82">
        <v>1</v>
      </c>
      <c r="F506" s="82">
        <v>0.01</v>
      </c>
      <c r="G506" s="82">
        <v>0</v>
      </c>
      <c r="H506" s="82">
        <v>0</v>
      </c>
      <c r="I506" s="82">
        <v>4.9189999999999996</v>
      </c>
      <c r="J506" s="82">
        <v>1.76</v>
      </c>
      <c r="K506" s="82">
        <v>201.86</v>
      </c>
      <c r="L506" s="82">
        <v>98</v>
      </c>
    </row>
    <row r="507" spans="1:12" x14ac:dyDescent="0.2">
      <c r="A507" s="4">
        <v>25</v>
      </c>
      <c r="B507" s="82">
        <v>0</v>
      </c>
      <c r="C507" s="82">
        <v>0</v>
      </c>
      <c r="D507" s="82">
        <v>0</v>
      </c>
      <c r="E507" s="82">
        <v>1</v>
      </c>
      <c r="F507" s="82">
        <v>0.01</v>
      </c>
      <c r="G507" s="82">
        <v>0</v>
      </c>
      <c r="H507" s="82">
        <v>0</v>
      </c>
      <c r="I507" s="82">
        <v>2.5209999999999999</v>
      </c>
      <c r="J507" s="82">
        <v>2.52</v>
      </c>
      <c r="K507" s="82">
        <v>215.64</v>
      </c>
      <c r="L507" s="82">
        <v>409</v>
      </c>
    </row>
    <row r="508" spans="1:12" x14ac:dyDescent="0.2">
      <c r="A508" s="4">
        <v>25</v>
      </c>
      <c r="B508" s="82">
        <v>48</v>
      </c>
      <c r="C508" s="82">
        <v>0</v>
      </c>
      <c r="D508" s="82">
        <v>0</v>
      </c>
      <c r="E508" s="82">
        <v>1</v>
      </c>
      <c r="F508" s="82">
        <v>0.01</v>
      </c>
      <c r="G508" s="82">
        <v>0</v>
      </c>
      <c r="H508" s="82">
        <v>0</v>
      </c>
      <c r="I508" s="82">
        <v>3.7810000000000001</v>
      </c>
      <c r="J508" s="82">
        <v>3.74</v>
      </c>
      <c r="K508" s="82">
        <v>257.66000000000003</v>
      </c>
      <c r="L508" s="82">
        <v>321</v>
      </c>
    </row>
    <row r="509" spans="1:12" x14ac:dyDescent="0.2">
      <c r="A509" s="4">
        <v>25</v>
      </c>
      <c r="B509" s="82">
        <v>48</v>
      </c>
      <c r="C509" s="82">
        <v>0</v>
      </c>
      <c r="D509" s="82">
        <v>0</v>
      </c>
      <c r="E509" s="82">
        <v>1</v>
      </c>
      <c r="F509" s="82">
        <v>0.01</v>
      </c>
      <c r="G509" s="82">
        <v>0</v>
      </c>
      <c r="H509" s="82">
        <v>0</v>
      </c>
      <c r="I509" s="82">
        <v>8.1140000000000008</v>
      </c>
      <c r="J509" s="82">
        <v>4.34</v>
      </c>
      <c r="K509" s="82">
        <v>562.86</v>
      </c>
      <c r="L509" s="82">
        <v>134</v>
      </c>
    </row>
    <row r="510" spans="1:12" x14ac:dyDescent="0.2">
      <c r="A510" s="4">
        <v>25</v>
      </c>
      <c r="B510" s="82">
        <v>0</v>
      </c>
      <c r="C510" s="82">
        <v>0</v>
      </c>
      <c r="D510" s="82">
        <v>0</v>
      </c>
      <c r="E510" s="82">
        <v>1</v>
      </c>
      <c r="F510" s="82">
        <v>0.01</v>
      </c>
      <c r="G510" s="82">
        <v>0</v>
      </c>
      <c r="H510" s="82">
        <v>0</v>
      </c>
      <c r="I510" s="82">
        <v>5.8</v>
      </c>
      <c r="J510" s="82">
        <v>4.2</v>
      </c>
      <c r="K510" s="82">
        <v>562.86</v>
      </c>
      <c r="L510" s="82">
        <v>33</v>
      </c>
    </row>
    <row r="511" spans="1:12" x14ac:dyDescent="0.2">
      <c r="A511" s="4">
        <v>25</v>
      </c>
      <c r="B511" s="82">
        <v>6</v>
      </c>
      <c r="C511" s="82">
        <v>0</v>
      </c>
      <c r="D511" s="82">
        <v>0</v>
      </c>
      <c r="E511" s="82">
        <v>1</v>
      </c>
      <c r="F511" s="82">
        <v>0.01</v>
      </c>
      <c r="G511" s="82">
        <v>0</v>
      </c>
      <c r="H511" s="82">
        <v>0</v>
      </c>
      <c r="I511" s="82">
        <v>167.75</v>
      </c>
      <c r="J511" s="82">
        <v>30</v>
      </c>
      <c r="K511" s="82">
        <v>1721.74</v>
      </c>
      <c r="L511" s="82">
        <v>157</v>
      </c>
    </row>
    <row r="512" spans="1:12" x14ac:dyDescent="0.2">
      <c r="A512" s="4">
        <v>25</v>
      </c>
      <c r="B512" s="82">
        <v>0</v>
      </c>
      <c r="C512" s="82">
        <v>0</v>
      </c>
      <c r="D512" s="82">
        <v>0</v>
      </c>
      <c r="E512" s="82">
        <v>1</v>
      </c>
      <c r="F512" s="82">
        <v>0.01</v>
      </c>
      <c r="G512" s="82">
        <v>0</v>
      </c>
      <c r="H512" s="82">
        <v>0</v>
      </c>
      <c r="I512" s="82">
        <v>25</v>
      </c>
      <c r="J512" s="82">
        <v>2.702</v>
      </c>
      <c r="K512" s="82">
        <v>518.37</v>
      </c>
      <c r="L512" s="82">
        <v>12</v>
      </c>
    </row>
    <row r="513" spans="1:12" x14ac:dyDescent="0.2">
      <c r="A513" s="4">
        <v>25</v>
      </c>
      <c r="B513" s="82">
        <v>0</v>
      </c>
      <c r="C513" s="82">
        <v>0</v>
      </c>
      <c r="D513" s="82">
        <v>0</v>
      </c>
      <c r="E513" s="82">
        <v>1</v>
      </c>
      <c r="F513" s="82">
        <v>0.01</v>
      </c>
      <c r="G513" s="82">
        <v>0</v>
      </c>
      <c r="H513" s="82">
        <v>0</v>
      </c>
      <c r="I513" s="82">
        <v>25</v>
      </c>
      <c r="J513" s="82">
        <v>5.8120000000000003</v>
      </c>
      <c r="K513" s="82">
        <v>1114.5</v>
      </c>
      <c r="L513" s="82">
        <v>13</v>
      </c>
    </row>
    <row r="514" spans="1:12" x14ac:dyDescent="0.2">
      <c r="A514" s="4">
        <v>25</v>
      </c>
      <c r="B514" s="82">
        <v>20</v>
      </c>
      <c r="C514" s="82">
        <v>0</v>
      </c>
      <c r="D514" s="82">
        <v>5</v>
      </c>
      <c r="E514" s="82">
        <v>1</v>
      </c>
      <c r="F514" s="82">
        <v>0.01</v>
      </c>
      <c r="G514" s="82">
        <v>0</v>
      </c>
      <c r="H514" s="82">
        <v>0</v>
      </c>
      <c r="I514" s="82">
        <v>8.8000000000000007</v>
      </c>
      <c r="J514" s="82">
        <v>1.7</v>
      </c>
      <c r="K514" s="82">
        <v>298.43</v>
      </c>
      <c r="L514" s="82">
        <v>95</v>
      </c>
    </row>
    <row r="515" spans="1:12" x14ac:dyDescent="0.2">
      <c r="A515" s="4">
        <v>25</v>
      </c>
      <c r="B515" s="82">
        <v>8</v>
      </c>
      <c r="C515" s="82">
        <v>0</v>
      </c>
      <c r="D515" s="82">
        <v>0</v>
      </c>
      <c r="E515" s="82">
        <v>1</v>
      </c>
      <c r="F515" s="82">
        <v>0.01</v>
      </c>
      <c r="G515" s="82">
        <v>0</v>
      </c>
      <c r="H515" s="82">
        <v>0</v>
      </c>
      <c r="I515" s="82">
        <v>85.301000000000002</v>
      </c>
      <c r="J515" s="82">
        <v>17.5</v>
      </c>
      <c r="K515" s="82">
        <v>1788.39</v>
      </c>
      <c r="L515" s="82">
        <v>99</v>
      </c>
    </row>
    <row r="516" spans="1:12" x14ac:dyDescent="0.2">
      <c r="A516" s="4">
        <v>25</v>
      </c>
      <c r="B516" s="82">
        <v>0</v>
      </c>
      <c r="C516" s="82">
        <v>0</v>
      </c>
      <c r="D516" s="82">
        <v>0</v>
      </c>
      <c r="E516" s="82">
        <v>1</v>
      </c>
      <c r="F516" s="82">
        <v>0.01</v>
      </c>
      <c r="G516" s="82">
        <v>0</v>
      </c>
      <c r="H516" s="82">
        <v>0</v>
      </c>
      <c r="I516" s="82">
        <v>0.9</v>
      </c>
      <c r="J516" s="82">
        <v>1.58</v>
      </c>
      <c r="K516" s="82">
        <v>563.26</v>
      </c>
      <c r="L516" s="82">
        <v>79</v>
      </c>
    </row>
    <row r="517" spans="1:12" x14ac:dyDescent="0.2">
      <c r="A517" s="4">
        <v>25</v>
      </c>
      <c r="B517" s="82">
        <v>0</v>
      </c>
      <c r="C517" s="82">
        <v>0</v>
      </c>
      <c r="D517" s="82">
        <v>0</v>
      </c>
      <c r="E517" s="82">
        <v>1</v>
      </c>
      <c r="F517" s="82">
        <v>0.01</v>
      </c>
      <c r="G517" s="82">
        <v>0</v>
      </c>
      <c r="H517" s="82">
        <v>0</v>
      </c>
      <c r="I517" s="82">
        <v>0.94</v>
      </c>
      <c r="J517" s="82">
        <v>1.72</v>
      </c>
      <c r="K517" s="82">
        <v>699.49</v>
      </c>
      <c r="L517" s="82">
        <v>252</v>
      </c>
    </row>
    <row r="518" spans="1:12" x14ac:dyDescent="0.2">
      <c r="A518" s="4">
        <v>25</v>
      </c>
      <c r="B518" s="82">
        <v>0</v>
      </c>
      <c r="C518" s="82">
        <v>0</v>
      </c>
      <c r="D518" s="82">
        <v>0</v>
      </c>
      <c r="E518" s="82">
        <v>1</v>
      </c>
      <c r="F518" s="82">
        <v>0.01</v>
      </c>
      <c r="G518" s="82">
        <v>0</v>
      </c>
      <c r="H518" s="82">
        <v>0</v>
      </c>
      <c r="I518" s="82">
        <v>0.98899999999999999</v>
      </c>
      <c r="J518" s="82">
        <v>1.92</v>
      </c>
      <c r="K518" s="82">
        <v>773.47</v>
      </c>
      <c r="L518" s="82">
        <v>104</v>
      </c>
    </row>
    <row r="519" spans="1:12" x14ac:dyDescent="0.2">
      <c r="A519" s="4">
        <v>25</v>
      </c>
      <c r="B519" s="82">
        <v>0</v>
      </c>
      <c r="C519" s="82">
        <v>0</v>
      </c>
      <c r="D519" s="82">
        <v>0</v>
      </c>
      <c r="E519" s="82">
        <v>1</v>
      </c>
      <c r="F519" s="82">
        <v>0.01</v>
      </c>
      <c r="G519" s="82">
        <v>0</v>
      </c>
      <c r="H519" s="82">
        <v>0</v>
      </c>
      <c r="I519" s="82">
        <v>1.075</v>
      </c>
      <c r="J519" s="82">
        <v>2.36</v>
      </c>
      <c r="K519" s="82">
        <v>1147.02</v>
      </c>
      <c r="L519" s="82">
        <v>75</v>
      </c>
    </row>
    <row r="520" spans="1:12" x14ac:dyDescent="0.2">
      <c r="A520" s="4">
        <v>25</v>
      </c>
      <c r="B520" s="82">
        <v>30</v>
      </c>
      <c r="C520" s="82">
        <v>60</v>
      </c>
      <c r="D520" s="82">
        <v>1</v>
      </c>
      <c r="E520" s="82">
        <v>1</v>
      </c>
      <c r="F520" s="82">
        <v>0.01</v>
      </c>
      <c r="G520" s="82">
        <v>0</v>
      </c>
      <c r="H520" s="82">
        <v>0</v>
      </c>
      <c r="I520" s="82">
        <v>1.7</v>
      </c>
      <c r="J520" s="82">
        <v>3.6</v>
      </c>
      <c r="K520" s="82">
        <v>1263.48</v>
      </c>
      <c r="L520" s="82">
        <v>35</v>
      </c>
    </row>
    <row r="521" spans="1:12" x14ac:dyDescent="0.2">
      <c r="A521" s="4">
        <v>25</v>
      </c>
      <c r="B521" s="82">
        <v>60</v>
      </c>
      <c r="C521" s="82">
        <v>0</v>
      </c>
      <c r="D521" s="82">
        <v>1</v>
      </c>
      <c r="E521" s="82">
        <v>1</v>
      </c>
      <c r="F521" s="82">
        <v>0.01</v>
      </c>
      <c r="G521" s="82">
        <v>0</v>
      </c>
      <c r="H521" s="82">
        <v>0</v>
      </c>
      <c r="I521" s="82">
        <v>5.47</v>
      </c>
      <c r="J521" s="82">
        <v>1.65</v>
      </c>
      <c r="K521" s="82">
        <v>1057.47</v>
      </c>
      <c r="L521" s="82">
        <v>29</v>
      </c>
    </row>
    <row r="522" spans="1:12" x14ac:dyDescent="0.2">
      <c r="A522" s="4">
        <v>25</v>
      </c>
      <c r="B522" s="82">
        <v>60</v>
      </c>
      <c r="C522" s="82">
        <v>0</v>
      </c>
      <c r="D522" s="82">
        <v>1</v>
      </c>
      <c r="E522" s="82">
        <v>1</v>
      </c>
      <c r="F522" s="82">
        <v>0.01</v>
      </c>
      <c r="G522" s="82">
        <v>0</v>
      </c>
      <c r="H522" s="82">
        <v>0</v>
      </c>
      <c r="I522" s="82">
        <v>7.07</v>
      </c>
      <c r="J522" s="82">
        <v>2.1</v>
      </c>
      <c r="K522" s="82">
        <v>1271.8</v>
      </c>
      <c r="L522" s="82">
        <v>30</v>
      </c>
    </row>
    <row r="523" spans="1:12" x14ac:dyDescent="0.2">
      <c r="A523" s="4">
        <v>25</v>
      </c>
      <c r="B523" s="82">
        <v>0</v>
      </c>
      <c r="C523" s="82">
        <v>0</v>
      </c>
      <c r="D523" s="82">
        <v>0</v>
      </c>
      <c r="E523" s="82">
        <v>1</v>
      </c>
      <c r="F523" s="82">
        <v>0.01</v>
      </c>
      <c r="G523" s="82">
        <v>0</v>
      </c>
      <c r="H523" s="82">
        <v>0</v>
      </c>
      <c r="I523" s="82">
        <v>2.0830000000000002</v>
      </c>
      <c r="J523" s="82">
        <v>2.46</v>
      </c>
      <c r="K523" s="82">
        <v>902.51</v>
      </c>
      <c r="L523" s="82">
        <v>554</v>
      </c>
    </row>
    <row r="524" spans="1:12" x14ac:dyDescent="0.2">
      <c r="A524" s="4">
        <v>25</v>
      </c>
      <c r="B524" s="82">
        <v>0</v>
      </c>
      <c r="C524" s="82">
        <v>0</v>
      </c>
      <c r="D524" s="82">
        <v>0</v>
      </c>
      <c r="E524" s="82">
        <v>1</v>
      </c>
      <c r="F524" s="82">
        <v>0.01</v>
      </c>
      <c r="G524" s="82">
        <v>0</v>
      </c>
      <c r="H524" s="82">
        <v>0</v>
      </c>
      <c r="I524" s="82">
        <v>2.161</v>
      </c>
      <c r="J524" s="82">
        <v>2.64</v>
      </c>
      <c r="K524" s="82">
        <v>999.65</v>
      </c>
      <c r="L524" s="82">
        <v>116</v>
      </c>
    </row>
    <row r="525" spans="1:12" x14ac:dyDescent="0.2">
      <c r="A525" s="4">
        <v>25</v>
      </c>
      <c r="B525" s="82">
        <v>0</v>
      </c>
      <c r="C525" s="82">
        <v>0</v>
      </c>
      <c r="D525" s="82">
        <v>0</v>
      </c>
      <c r="E525" s="82">
        <v>1</v>
      </c>
      <c r="F525" s="82">
        <v>0.01</v>
      </c>
      <c r="G525" s="82">
        <v>0</v>
      </c>
      <c r="H525" s="82">
        <v>0</v>
      </c>
      <c r="I525" s="82">
        <v>5.4050000000000002</v>
      </c>
      <c r="J525" s="82">
        <v>5.84</v>
      </c>
      <c r="K525" s="82">
        <v>1676.88</v>
      </c>
      <c r="L525" s="82">
        <v>103</v>
      </c>
    </row>
    <row r="526" spans="1:12" x14ac:dyDescent="0.2">
      <c r="A526" s="4">
        <v>25</v>
      </c>
      <c r="B526" s="82">
        <v>0</v>
      </c>
      <c r="C526" s="82">
        <v>0</v>
      </c>
      <c r="D526" s="82">
        <v>1</v>
      </c>
      <c r="E526" s="82">
        <v>1</v>
      </c>
      <c r="F526" s="82">
        <v>0.01</v>
      </c>
      <c r="G526" s="82">
        <v>0</v>
      </c>
      <c r="H526" s="82">
        <v>0</v>
      </c>
      <c r="I526" s="82">
        <v>1.7010000000000001</v>
      </c>
      <c r="J526" s="82">
        <v>2.08</v>
      </c>
      <c r="K526" s="82">
        <v>759.9</v>
      </c>
      <c r="L526" s="82">
        <v>385</v>
      </c>
    </row>
    <row r="527" spans="1:12" x14ac:dyDescent="0.2">
      <c r="A527" s="4">
        <v>25</v>
      </c>
      <c r="B527" s="82">
        <v>0</v>
      </c>
      <c r="C527" s="82">
        <v>0</v>
      </c>
      <c r="D527" s="82">
        <v>5</v>
      </c>
      <c r="E527" s="82">
        <v>1</v>
      </c>
      <c r="F527" s="82">
        <v>0.01</v>
      </c>
      <c r="G527" s="82">
        <v>0</v>
      </c>
      <c r="H527" s="82">
        <v>0</v>
      </c>
      <c r="I527" s="82">
        <v>1.4</v>
      </c>
      <c r="J527" s="82">
        <v>1.91</v>
      </c>
      <c r="K527" s="82">
        <v>729.96</v>
      </c>
      <c r="L527" s="82">
        <v>60</v>
      </c>
    </row>
    <row r="528" spans="1:12" x14ac:dyDescent="0.2">
      <c r="A528" s="4">
        <v>14</v>
      </c>
      <c r="B528" s="82">
        <v>40</v>
      </c>
      <c r="C528" s="82">
        <v>0</v>
      </c>
      <c r="D528" s="82">
        <v>1</v>
      </c>
      <c r="E528" s="82">
        <v>1</v>
      </c>
      <c r="F528" s="82">
        <v>0.01</v>
      </c>
      <c r="G528" s="82">
        <v>0</v>
      </c>
      <c r="H528" s="82">
        <v>0</v>
      </c>
      <c r="I528" s="82">
        <v>15</v>
      </c>
      <c r="J528" s="82">
        <v>0.98</v>
      </c>
      <c r="K528" s="82">
        <v>346.77</v>
      </c>
      <c r="L528" s="82">
        <v>28</v>
      </c>
    </row>
    <row r="529" spans="1:12" x14ac:dyDescent="0.2">
      <c r="A529" s="4">
        <v>14</v>
      </c>
      <c r="B529" s="82">
        <v>0</v>
      </c>
      <c r="C529" s="82">
        <v>0</v>
      </c>
      <c r="D529" s="82">
        <v>0</v>
      </c>
      <c r="E529" s="82">
        <v>1</v>
      </c>
      <c r="F529" s="82">
        <v>0.01</v>
      </c>
      <c r="G529" s="82">
        <v>0</v>
      </c>
      <c r="H529" s="82">
        <v>0</v>
      </c>
      <c r="I529" s="82">
        <v>0.2</v>
      </c>
      <c r="J529" s="82">
        <v>0.5</v>
      </c>
      <c r="K529" s="82">
        <v>200.9</v>
      </c>
      <c r="L529" s="82">
        <v>53</v>
      </c>
    </row>
    <row r="530" spans="1:12" x14ac:dyDescent="0.2">
      <c r="A530" s="4">
        <v>14</v>
      </c>
      <c r="B530" s="82">
        <v>21</v>
      </c>
      <c r="C530" s="82">
        <v>0</v>
      </c>
      <c r="D530" s="82">
        <v>0</v>
      </c>
      <c r="E530" s="82">
        <v>15</v>
      </c>
      <c r="F530" s="82">
        <v>0.01</v>
      </c>
      <c r="G530" s="82">
        <v>0</v>
      </c>
      <c r="H530" s="82">
        <v>0</v>
      </c>
      <c r="I530" s="82">
        <v>11.13</v>
      </c>
      <c r="J530" s="82">
        <v>1.02</v>
      </c>
      <c r="K530" s="82">
        <v>1190.1600000000001</v>
      </c>
      <c r="L530" s="82">
        <v>12</v>
      </c>
    </row>
    <row r="531" spans="1:12" x14ac:dyDescent="0.2">
      <c r="A531" s="4">
        <v>14</v>
      </c>
      <c r="B531" s="82">
        <v>16</v>
      </c>
      <c r="C531" s="82">
        <v>0</v>
      </c>
      <c r="D531" s="82">
        <v>1</v>
      </c>
      <c r="E531" s="82">
        <v>1</v>
      </c>
      <c r="F531" s="82">
        <v>0.01</v>
      </c>
      <c r="G531" s="82">
        <v>0</v>
      </c>
      <c r="H531" s="82">
        <v>0</v>
      </c>
      <c r="I531" s="82">
        <v>11.25</v>
      </c>
      <c r="J531" s="82">
        <v>2.14</v>
      </c>
      <c r="K531" s="82">
        <v>1044.95</v>
      </c>
      <c r="L531" s="82">
        <v>9</v>
      </c>
    </row>
    <row r="532" spans="1:12" x14ac:dyDescent="0.2">
      <c r="A532" s="4">
        <v>14</v>
      </c>
      <c r="B532" s="82">
        <v>0</v>
      </c>
      <c r="C532" s="82">
        <v>0</v>
      </c>
      <c r="D532" s="82">
        <v>0</v>
      </c>
      <c r="E532" s="82">
        <v>1</v>
      </c>
      <c r="F532" s="82">
        <v>0.01</v>
      </c>
      <c r="G532" s="82">
        <v>0</v>
      </c>
      <c r="H532" s="82">
        <v>0</v>
      </c>
      <c r="I532" s="82">
        <v>34.200000000000003</v>
      </c>
      <c r="J532" s="82">
        <v>4.8499999999999996</v>
      </c>
      <c r="K532" s="82">
        <v>2196.48</v>
      </c>
      <c r="L532" s="82">
        <v>9</v>
      </c>
    </row>
    <row r="533" spans="1:12" x14ac:dyDescent="0.2">
      <c r="A533" s="4">
        <v>14</v>
      </c>
      <c r="B533" s="82">
        <v>0</v>
      </c>
      <c r="C533" s="82">
        <v>0</v>
      </c>
      <c r="D533" s="82">
        <v>0</v>
      </c>
      <c r="E533" s="82">
        <v>1</v>
      </c>
      <c r="F533" s="82">
        <v>0.01</v>
      </c>
      <c r="G533" s="82">
        <v>0</v>
      </c>
      <c r="H533" s="82">
        <v>0</v>
      </c>
      <c r="I533" s="82">
        <v>37.5</v>
      </c>
      <c r="J533" s="82">
        <v>5.4</v>
      </c>
      <c r="K533" s="82">
        <v>2303.02</v>
      </c>
      <c r="L533" s="82">
        <v>13</v>
      </c>
    </row>
    <row r="534" spans="1:12" x14ac:dyDescent="0.2">
      <c r="A534" s="4">
        <v>14</v>
      </c>
      <c r="B534" s="82">
        <v>0</v>
      </c>
      <c r="C534" s="82">
        <v>0</v>
      </c>
      <c r="D534" s="82">
        <v>0</v>
      </c>
      <c r="E534" s="82">
        <v>1</v>
      </c>
      <c r="F534" s="82">
        <v>0.01</v>
      </c>
      <c r="G534" s="82">
        <v>0</v>
      </c>
      <c r="H534" s="82">
        <v>0</v>
      </c>
      <c r="I534" s="82">
        <v>40.9</v>
      </c>
      <c r="J534" s="82">
        <v>6</v>
      </c>
      <c r="K534" s="82">
        <v>2411.19</v>
      </c>
      <c r="L534" s="82">
        <v>14</v>
      </c>
    </row>
    <row r="535" spans="1:12" x14ac:dyDescent="0.2">
      <c r="A535" s="4">
        <v>14</v>
      </c>
      <c r="B535" s="82">
        <v>20</v>
      </c>
      <c r="C535" s="82">
        <v>0</v>
      </c>
      <c r="D535" s="82">
        <v>1</v>
      </c>
      <c r="E535" s="82">
        <v>1</v>
      </c>
      <c r="F535" s="82">
        <v>0.01</v>
      </c>
      <c r="G535" s="82">
        <v>0</v>
      </c>
      <c r="H535" s="82">
        <v>0</v>
      </c>
      <c r="I535" s="82">
        <v>1.1639999999999999</v>
      </c>
      <c r="J535" s="82">
        <v>0.751</v>
      </c>
      <c r="K535" s="82">
        <v>223.94</v>
      </c>
      <c r="L535" s="82">
        <v>8</v>
      </c>
    </row>
    <row r="536" spans="1:12" x14ac:dyDescent="0.2">
      <c r="A536" s="4">
        <v>14</v>
      </c>
      <c r="B536" s="82">
        <v>0</v>
      </c>
      <c r="C536" s="82">
        <v>0</v>
      </c>
      <c r="D536" s="82">
        <v>0</v>
      </c>
      <c r="E536" s="82">
        <v>1</v>
      </c>
      <c r="F536" s="82">
        <v>0.01</v>
      </c>
      <c r="G536" s="82">
        <v>0</v>
      </c>
      <c r="H536" s="82">
        <v>0</v>
      </c>
      <c r="I536" s="82">
        <v>12.96</v>
      </c>
      <c r="J536" s="82">
        <v>2.4</v>
      </c>
      <c r="K536" s="82">
        <v>1241.47</v>
      </c>
      <c r="L536" s="82">
        <v>12</v>
      </c>
    </row>
    <row r="537" spans="1:12" x14ac:dyDescent="0.2">
      <c r="A537" s="4">
        <v>14</v>
      </c>
      <c r="B537" s="82">
        <v>0</v>
      </c>
      <c r="C537" s="82">
        <v>0</v>
      </c>
      <c r="D537" s="82">
        <v>0</v>
      </c>
      <c r="E537" s="82">
        <v>1</v>
      </c>
      <c r="F537" s="82">
        <v>0.01</v>
      </c>
      <c r="G537" s="82">
        <v>0</v>
      </c>
      <c r="H537" s="82">
        <v>0</v>
      </c>
      <c r="I537" s="82">
        <v>14.555999999999999</v>
      </c>
      <c r="J537" s="82">
        <v>2.6</v>
      </c>
      <c r="K537" s="82">
        <v>1321.37</v>
      </c>
      <c r="L537" s="82">
        <v>5</v>
      </c>
    </row>
    <row r="538" spans="1:12" x14ac:dyDescent="0.2">
      <c r="A538" s="4">
        <v>14</v>
      </c>
      <c r="B538" s="82">
        <v>0</v>
      </c>
      <c r="C538" s="82">
        <v>0</v>
      </c>
      <c r="D538" s="82">
        <v>0</v>
      </c>
      <c r="E538" s="82">
        <v>1</v>
      </c>
      <c r="F538" s="82">
        <v>0.01</v>
      </c>
      <c r="G538" s="82">
        <v>0</v>
      </c>
      <c r="H538" s="82">
        <v>0</v>
      </c>
      <c r="I538" s="82">
        <v>2</v>
      </c>
      <c r="J538" s="82">
        <v>0.2</v>
      </c>
      <c r="K538" s="82">
        <v>163.69</v>
      </c>
      <c r="L538" s="82">
        <v>48</v>
      </c>
    </row>
    <row r="539" spans="1:12" x14ac:dyDescent="0.2">
      <c r="A539" s="4">
        <v>14</v>
      </c>
      <c r="B539" s="82">
        <v>0</v>
      </c>
      <c r="C539" s="82">
        <v>0</v>
      </c>
      <c r="D539" s="82">
        <v>0</v>
      </c>
      <c r="E539" s="82">
        <v>1</v>
      </c>
      <c r="F539" s="82">
        <v>0.01</v>
      </c>
      <c r="G539" s="82">
        <v>0</v>
      </c>
      <c r="H539" s="82">
        <v>0</v>
      </c>
      <c r="I539" s="82">
        <v>32</v>
      </c>
      <c r="J539" s="82">
        <v>3.2</v>
      </c>
      <c r="K539" s="82">
        <v>2211.19</v>
      </c>
      <c r="L539" s="82">
        <v>0</v>
      </c>
    </row>
    <row r="540" spans="1:12" x14ac:dyDescent="0.2">
      <c r="A540" s="4">
        <v>14</v>
      </c>
      <c r="B540" s="82">
        <v>0</v>
      </c>
      <c r="C540" s="82">
        <v>0</v>
      </c>
      <c r="D540" s="82">
        <v>0</v>
      </c>
      <c r="E540" s="82">
        <v>1</v>
      </c>
      <c r="F540" s="82">
        <v>0.01</v>
      </c>
      <c r="G540" s="82">
        <v>0</v>
      </c>
      <c r="H540" s="82">
        <v>0</v>
      </c>
      <c r="I540" s="82">
        <v>32</v>
      </c>
      <c r="J540" s="82">
        <v>3.2</v>
      </c>
      <c r="K540" s="82">
        <v>2211.19</v>
      </c>
      <c r="L540" s="82">
        <v>4</v>
      </c>
    </row>
    <row r="541" spans="1:12" x14ac:dyDescent="0.2">
      <c r="A541" s="4">
        <v>14</v>
      </c>
      <c r="B541" s="82">
        <v>0</v>
      </c>
      <c r="C541" s="82">
        <v>0</v>
      </c>
      <c r="D541" s="82">
        <v>0</v>
      </c>
      <c r="E541" s="82">
        <v>1</v>
      </c>
      <c r="F541" s="82">
        <v>0.01</v>
      </c>
      <c r="G541" s="82">
        <v>0</v>
      </c>
      <c r="H541" s="82">
        <v>0</v>
      </c>
      <c r="I541" s="82">
        <v>32</v>
      </c>
      <c r="J541" s="82">
        <v>3.2</v>
      </c>
      <c r="K541" s="82">
        <v>2211.19</v>
      </c>
      <c r="L541" s="82">
        <v>0</v>
      </c>
    </row>
    <row r="542" spans="1:12" x14ac:dyDescent="0.2">
      <c r="A542" s="4">
        <v>14</v>
      </c>
      <c r="B542" s="82">
        <v>0</v>
      </c>
      <c r="C542" s="82">
        <v>0</v>
      </c>
      <c r="D542" s="82">
        <v>0</v>
      </c>
      <c r="E542" s="82">
        <v>1</v>
      </c>
      <c r="F542" s="82">
        <v>0.01</v>
      </c>
      <c r="G542" s="82">
        <v>0</v>
      </c>
      <c r="H542" s="82">
        <v>0</v>
      </c>
      <c r="I542" s="82">
        <v>32</v>
      </c>
      <c r="J542" s="82">
        <v>3.2</v>
      </c>
      <c r="K542" s="82">
        <v>2211.19</v>
      </c>
      <c r="L542" s="82">
        <v>5</v>
      </c>
    </row>
    <row r="543" spans="1:12" x14ac:dyDescent="0.2">
      <c r="A543" s="4">
        <v>14</v>
      </c>
      <c r="B543" s="82">
        <v>12</v>
      </c>
      <c r="C543" s="82">
        <v>0</v>
      </c>
      <c r="D543" s="82">
        <v>0</v>
      </c>
      <c r="E543" s="82">
        <v>1</v>
      </c>
      <c r="F543" s="82">
        <v>0.01</v>
      </c>
      <c r="G543" s="82">
        <v>0</v>
      </c>
      <c r="H543" s="82">
        <v>0</v>
      </c>
      <c r="I543" s="82">
        <v>32</v>
      </c>
      <c r="J543" s="82">
        <v>3.3</v>
      </c>
      <c r="K543" s="82">
        <v>2264.9</v>
      </c>
      <c r="L543" s="82">
        <v>9</v>
      </c>
    </row>
    <row r="544" spans="1:12" x14ac:dyDescent="0.2">
      <c r="A544" s="4">
        <v>14</v>
      </c>
      <c r="B544" s="82">
        <v>0</v>
      </c>
      <c r="C544" s="82">
        <v>0</v>
      </c>
      <c r="D544" s="82">
        <v>0</v>
      </c>
      <c r="E544" s="82">
        <v>1</v>
      </c>
      <c r="F544" s="82">
        <v>0.01</v>
      </c>
      <c r="G544" s="82">
        <v>0</v>
      </c>
      <c r="H544" s="82">
        <v>0</v>
      </c>
      <c r="I544" s="82">
        <v>32</v>
      </c>
      <c r="J544" s="82">
        <v>3.3</v>
      </c>
      <c r="K544" s="82">
        <v>2264.9</v>
      </c>
      <c r="L544" s="82">
        <v>1</v>
      </c>
    </row>
    <row r="545" spans="1:12" x14ac:dyDescent="0.2">
      <c r="A545" s="4">
        <v>14</v>
      </c>
      <c r="B545" s="82">
        <v>0</v>
      </c>
      <c r="C545" s="82">
        <v>0</v>
      </c>
      <c r="D545" s="82">
        <v>0</v>
      </c>
      <c r="E545" s="82">
        <v>1</v>
      </c>
      <c r="F545" s="82">
        <v>0.01</v>
      </c>
      <c r="G545" s="82">
        <v>0</v>
      </c>
      <c r="H545" s="82">
        <v>0</v>
      </c>
      <c r="I545" s="82">
        <v>32</v>
      </c>
      <c r="J545" s="82">
        <v>3.3</v>
      </c>
      <c r="K545" s="82">
        <v>2264.9</v>
      </c>
      <c r="L545" s="82">
        <v>9</v>
      </c>
    </row>
    <row r="546" spans="1:12" x14ac:dyDescent="0.2">
      <c r="A546" s="4">
        <v>14</v>
      </c>
      <c r="B546" s="82">
        <v>0</v>
      </c>
      <c r="C546" s="82">
        <v>0</v>
      </c>
      <c r="D546" s="82">
        <v>0</v>
      </c>
      <c r="E546" s="82">
        <v>1</v>
      </c>
      <c r="F546" s="82">
        <v>0.01</v>
      </c>
      <c r="G546" s="82">
        <v>0</v>
      </c>
      <c r="H546" s="82">
        <v>0</v>
      </c>
      <c r="I546" s="82">
        <v>32</v>
      </c>
      <c r="J546" s="82">
        <v>3.3</v>
      </c>
      <c r="K546" s="82">
        <v>2264.9</v>
      </c>
      <c r="L546" s="82">
        <v>1</v>
      </c>
    </row>
    <row r="547" spans="1:12" x14ac:dyDescent="0.2">
      <c r="A547" s="4">
        <v>14</v>
      </c>
      <c r="B547" s="82">
        <v>0</v>
      </c>
      <c r="C547" s="82">
        <v>0</v>
      </c>
      <c r="D547" s="82">
        <v>0</v>
      </c>
      <c r="E547" s="82">
        <v>1</v>
      </c>
      <c r="F547" s="82">
        <v>0.01</v>
      </c>
      <c r="G547" s="82">
        <v>0</v>
      </c>
      <c r="H547" s="82">
        <v>0</v>
      </c>
      <c r="I547" s="82">
        <v>32</v>
      </c>
      <c r="J547" s="82">
        <v>3.3</v>
      </c>
      <c r="K547" s="82">
        <v>2264.9</v>
      </c>
      <c r="L547" s="82">
        <v>3</v>
      </c>
    </row>
    <row r="548" spans="1:12" x14ac:dyDescent="0.2">
      <c r="A548" s="4">
        <v>14</v>
      </c>
      <c r="B548" s="82">
        <v>21</v>
      </c>
      <c r="C548" s="82">
        <v>0</v>
      </c>
      <c r="D548" s="82">
        <v>0</v>
      </c>
      <c r="E548" s="82">
        <v>1</v>
      </c>
      <c r="F548" s="82">
        <v>0.01</v>
      </c>
      <c r="G548" s="82">
        <v>0</v>
      </c>
      <c r="H548" s="82">
        <v>0</v>
      </c>
      <c r="I548" s="82">
        <v>32</v>
      </c>
      <c r="J548" s="82">
        <v>3.4</v>
      </c>
      <c r="K548" s="82">
        <v>2320.38</v>
      </c>
      <c r="L548" s="82">
        <v>6</v>
      </c>
    </row>
    <row r="549" spans="1:12" x14ac:dyDescent="0.2">
      <c r="A549" s="4">
        <v>14</v>
      </c>
      <c r="B549" s="82">
        <v>0</v>
      </c>
      <c r="C549" s="82">
        <v>0</v>
      </c>
      <c r="D549" s="82">
        <v>0</v>
      </c>
      <c r="E549" s="82">
        <v>1</v>
      </c>
      <c r="F549" s="82">
        <v>0.01</v>
      </c>
      <c r="G549" s="82">
        <v>0</v>
      </c>
      <c r="H549" s="82">
        <v>0</v>
      </c>
      <c r="I549" s="82">
        <v>32</v>
      </c>
      <c r="J549" s="82">
        <v>3.4</v>
      </c>
      <c r="K549" s="82">
        <v>2320.38</v>
      </c>
      <c r="L549" s="82">
        <v>5</v>
      </c>
    </row>
    <row r="550" spans="1:12" x14ac:dyDescent="0.2">
      <c r="A550" s="4">
        <v>14</v>
      </c>
      <c r="B550" s="82">
        <v>12</v>
      </c>
      <c r="C550" s="82">
        <v>0</v>
      </c>
      <c r="D550" s="82">
        <v>0</v>
      </c>
      <c r="E550" s="82">
        <v>1</v>
      </c>
      <c r="F550" s="82">
        <v>0.01</v>
      </c>
      <c r="G550" s="82">
        <v>0</v>
      </c>
      <c r="H550" s="82">
        <v>0</v>
      </c>
      <c r="I550" s="82">
        <v>32</v>
      </c>
      <c r="J550" s="82">
        <v>3.4</v>
      </c>
      <c r="K550" s="82">
        <v>2320.38</v>
      </c>
      <c r="L550" s="82">
        <v>0</v>
      </c>
    </row>
    <row r="551" spans="1:12" x14ac:dyDescent="0.2">
      <c r="A551" s="4">
        <v>14</v>
      </c>
      <c r="B551" s="82">
        <v>0</v>
      </c>
      <c r="C551" s="82">
        <v>0</v>
      </c>
      <c r="D551" s="82">
        <v>0</v>
      </c>
      <c r="E551" s="82">
        <v>1</v>
      </c>
      <c r="F551" s="82">
        <v>0.01</v>
      </c>
      <c r="G551" s="82">
        <v>0</v>
      </c>
      <c r="H551" s="82">
        <v>0</v>
      </c>
      <c r="I551" s="82">
        <v>32</v>
      </c>
      <c r="J551" s="82">
        <v>3.4</v>
      </c>
      <c r="K551" s="82">
        <v>2320.38</v>
      </c>
      <c r="L551" s="82">
        <v>0</v>
      </c>
    </row>
    <row r="552" spans="1:12" x14ac:dyDescent="0.2">
      <c r="A552" s="4">
        <v>14</v>
      </c>
      <c r="B552" s="82">
        <v>0</v>
      </c>
      <c r="C552" s="82">
        <v>0</v>
      </c>
      <c r="D552" s="82">
        <v>0</v>
      </c>
      <c r="E552" s="82">
        <v>1</v>
      </c>
      <c r="F552" s="82">
        <v>0.01</v>
      </c>
      <c r="G552" s="82">
        <v>0</v>
      </c>
      <c r="H552" s="82">
        <v>0</v>
      </c>
      <c r="I552" s="82">
        <v>32</v>
      </c>
      <c r="J552" s="82">
        <v>3.4</v>
      </c>
      <c r="K552" s="82">
        <v>2320.38</v>
      </c>
      <c r="L552" s="82">
        <v>21</v>
      </c>
    </row>
    <row r="553" spans="1:12" x14ac:dyDescent="0.2">
      <c r="A553" s="4">
        <v>14</v>
      </c>
      <c r="B553" s="82">
        <v>12</v>
      </c>
      <c r="C553" s="82">
        <v>0</v>
      </c>
      <c r="D553" s="82">
        <v>1</v>
      </c>
      <c r="E553" s="82">
        <v>1</v>
      </c>
      <c r="F553" s="82">
        <v>0.01</v>
      </c>
      <c r="G553" s="82">
        <v>0</v>
      </c>
      <c r="H553" s="82">
        <v>0</v>
      </c>
      <c r="I553" s="82">
        <v>32</v>
      </c>
      <c r="J553" s="82">
        <v>0.47</v>
      </c>
      <c r="K553" s="82">
        <v>2647.08</v>
      </c>
      <c r="L553" s="82">
        <v>1</v>
      </c>
    </row>
    <row r="554" spans="1:12" x14ac:dyDescent="0.2">
      <c r="A554" s="4">
        <v>14</v>
      </c>
      <c r="B554" s="82">
        <v>21</v>
      </c>
      <c r="C554" s="82">
        <v>0</v>
      </c>
      <c r="D554" s="82">
        <v>0</v>
      </c>
      <c r="E554" s="82">
        <v>1</v>
      </c>
      <c r="F554" s="82">
        <v>0.01</v>
      </c>
      <c r="G554" s="82">
        <v>0</v>
      </c>
      <c r="H554" s="82">
        <v>0</v>
      </c>
      <c r="I554" s="82">
        <v>40</v>
      </c>
      <c r="J554" s="82">
        <v>3.5</v>
      </c>
      <c r="K554" s="82">
        <v>2401.4</v>
      </c>
      <c r="L554" s="82">
        <v>21</v>
      </c>
    </row>
    <row r="555" spans="1:12" x14ac:dyDescent="0.2">
      <c r="A555" s="4">
        <v>14</v>
      </c>
      <c r="B555" s="82">
        <v>12</v>
      </c>
      <c r="C555" s="82">
        <v>0</v>
      </c>
      <c r="D555" s="82">
        <v>0</v>
      </c>
      <c r="E555" s="82">
        <v>1</v>
      </c>
      <c r="F555" s="82">
        <v>0.01</v>
      </c>
      <c r="G555" s="82">
        <v>0</v>
      </c>
      <c r="H555" s="82">
        <v>0</v>
      </c>
      <c r="I555" s="82">
        <v>40</v>
      </c>
      <c r="J555" s="82">
        <v>3.5</v>
      </c>
      <c r="K555" s="82">
        <v>2401.4</v>
      </c>
      <c r="L555" s="82">
        <v>1</v>
      </c>
    </row>
    <row r="556" spans="1:12" x14ac:dyDescent="0.2">
      <c r="A556" s="4">
        <v>14</v>
      </c>
      <c r="B556" s="82">
        <v>0</v>
      </c>
      <c r="C556" s="82">
        <v>0</v>
      </c>
      <c r="D556" s="82">
        <v>0</v>
      </c>
      <c r="E556" s="82">
        <v>1</v>
      </c>
      <c r="F556" s="82">
        <v>0.01</v>
      </c>
      <c r="G556" s="82">
        <v>0</v>
      </c>
      <c r="H556" s="82">
        <v>0</v>
      </c>
      <c r="I556" s="82">
        <v>40</v>
      </c>
      <c r="J556" s="82">
        <v>3.5</v>
      </c>
      <c r="K556" s="82">
        <v>2401.4</v>
      </c>
      <c r="L556" s="82">
        <v>0</v>
      </c>
    </row>
    <row r="557" spans="1:12" x14ac:dyDescent="0.2">
      <c r="A557" s="4">
        <v>14</v>
      </c>
      <c r="B557" s="82">
        <v>0</v>
      </c>
      <c r="C557" s="82">
        <v>0</v>
      </c>
      <c r="D557" s="82">
        <v>0</v>
      </c>
      <c r="E557" s="82">
        <v>1</v>
      </c>
      <c r="F557" s="82">
        <v>0.01</v>
      </c>
      <c r="G557" s="82">
        <v>0</v>
      </c>
      <c r="H557" s="82">
        <v>0</v>
      </c>
      <c r="I557" s="82">
        <v>40</v>
      </c>
      <c r="J557" s="82">
        <v>3.5</v>
      </c>
      <c r="K557" s="82">
        <v>2401.4</v>
      </c>
      <c r="L557" s="82">
        <v>2</v>
      </c>
    </row>
    <row r="558" spans="1:12" x14ac:dyDescent="0.2">
      <c r="A558" s="4">
        <v>14</v>
      </c>
      <c r="B558" s="82">
        <v>12</v>
      </c>
      <c r="C558" s="82">
        <v>0</v>
      </c>
      <c r="D558" s="82">
        <v>1</v>
      </c>
      <c r="E558" s="82">
        <v>1</v>
      </c>
      <c r="F558" s="82">
        <v>0.01</v>
      </c>
      <c r="G558" s="82">
        <v>0</v>
      </c>
      <c r="H558" s="82">
        <v>0</v>
      </c>
      <c r="I558" s="82">
        <v>40</v>
      </c>
      <c r="J558" s="82">
        <v>0.5</v>
      </c>
      <c r="K558" s="82">
        <v>2728.98</v>
      </c>
      <c r="L558" s="82">
        <v>4</v>
      </c>
    </row>
    <row r="559" spans="1:12" x14ac:dyDescent="0.2">
      <c r="A559" s="4">
        <v>14</v>
      </c>
      <c r="B559" s="82">
        <v>0</v>
      </c>
      <c r="C559" s="82">
        <v>0</v>
      </c>
      <c r="D559" s="82">
        <v>0</v>
      </c>
      <c r="E559" s="82">
        <v>1</v>
      </c>
      <c r="F559" s="82">
        <v>0.01</v>
      </c>
      <c r="G559" s="82">
        <v>0</v>
      </c>
      <c r="H559" s="82">
        <v>0</v>
      </c>
      <c r="I559" s="82">
        <v>40</v>
      </c>
      <c r="J559" s="82">
        <v>3.6</v>
      </c>
      <c r="K559" s="82">
        <v>2478.89</v>
      </c>
      <c r="L559" s="82">
        <v>3</v>
      </c>
    </row>
    <row r="560" spans="1:12" x14ac:dyDescent="0.2">
      <c r="A560" s="4">
        <v>14</v>
      </c>
      <c r="B560" s="82">
        <v>0</v>
      </c>
      <c r="C560" s="82">
        <v>0</v>
      </c>
      <c r="D560" s="82">
        <v>0</v>
      </c>
      <c r="E560" s="82">
        <v>1</v>
      </c>
      <c r="F560" s="82">
        <v>0.01</v>
      </c>
      <c r="G560" s="82">
        <v>0</v>
      </c>
      <c r="H560" s="82">
        <v>0</v>
      </c>
      <c r="I560" s="82">
        <v>40</v>
      </c>
      <c r="J560" s="82">
        <v>3.6</v>
      </c>
      <c r="K560" s="82">
        <v>2478.89</v>
      </c>
      <c r="L560" s="82">
        <v>0</v>
      </c>
    </row>
    <row r="561" spans="1:12" x14ac:dyDescent="0.2">
      <c r="A561" s="4">
        <v>14</v>
      </c>
      <c r="B561" s="82">
        <v>0</v>
      </c>
      <c r="C561" s="82">
        <v>0</v>
      </c>
      <c r="D561" s="82">
        <v>0</v>
      </c>
      <c r="E561" s="82">
        <v>1</v>
      </c>
      <c r="F561" s="82">
        <v>0.01</v>
      </c>
      <c r="G561" s="82">
        <v>0</v>
      </c>
      <c r="H561" s="82">
        <v>0</v>
      </c>
      <c r="I561" s="82">
        <v>40</v>
      </c>
      <c r="J561" s="82">
        <v>3.6</v>
      </c>
      <c r="K561" s="82">
        <v>2478.89</v>
      </c>
      <c r="L561" s="82">
        <v>7</v>
      </c>
    </row>
    <row r="562" spans="1:12" x14ac:dyDescent="0.2">
      <c r="A562" s="4">
        <v>14</v>
      </c>
      <c r="B562" s="82">
        <v>0</v>
      </c>
      <c r="C562" s="82">
        <v>0</v>
      </c>
      <c r="D562" s="82">
        <v>0</v>
      </c>
      <c r="E562" s="82">
        <v>1</v>
      </c>
      <c r="F562" s="82">
        <v>0.01</v>
      </c>
      <c r="G562" s="82">
        <v>0</v>
      </c>
      <c r="H562" s="82">
        <v>0</v>
      </c>
      <c r="I562" s="82">
        <v>40</v>
      </c>
      <c r="J562" s="82">
        <v>3.6</v>
      </c>
      <c r="K562" s="82">
        <v>2478.89</v>
      </c>
      <c r="L562" s="82">
        <v>0</v>
      </c>
    </row>
    <row r="563" spans="1:12" x14ac:dyDescent="0.2">
      <c r="A563" s="4">
        <v>14</v>
      </c>
      <c r="B563" s="82">
        <v>12</v>
      </c>
      <c r="C563" s="82">
        <v>0</v>
      </c>
      <c r="D563" s="82">
        <v>0</v>
      </c>
      <c r="E563" s="82">
        <v>1</v>
      </c>
      <c r="F563" s="82">
        <v>0.01</v>
      </c>
      <c r="G563" s="82">
        <v>0</v>
      </c>
      <c r="H563" s="82">
        <v>0</v>
      </c>
      <c r="I563" s="82">
        <v>40</v>
      </c>
      <c r="J563" s="82">
        <v>0.5</v>
      </c>
      <c r="K563" s="82">
        <v>2806.47</v>
      </c>
      <c r="L563" s="82">
        <v>1</v>
      </c>
    </row>
    <row r="564" spans="1:12" x14ac:dyDescent="0.2">
      <c r="A564" s="4">
        <v>14</v>
      </c>
      <c r="B564" s="82">
        <v>0</v>
      </c>
      <c r="C564" s="82">
        <v>0</v>
      </c>
      <c r="D564" s="82">
        <v>0</v>
      </c>
      <c r="E564" s="82">
        <v>1</v>
      </c>
      <c r="F564" s="82">
        <v>0.01</v>
      </c>
      <c r="G564" s="82">
        <v>0</v>
      </c>
      <c r="H564" s="82">
        <v>0</v>
      </c>
      <c r="I564" s="82">
        <v>32</v>
      </c>
      <c r="J564" s="82">
        <v>2.9</v>
      </c>
      <c r="K564" s="82">
        <v>1829.01</v>
      </c>
      <c r="L564" s="82">
        <v>4</v>
      </c>
    </row>
    <row r="565" spans="1:12" x14ac:dyDescent="0.2">
      <c r="A565" s="4">
        <v>14</v>
      </c>
      <c r="B565" s="82">
        <v>0</v>
      </c>
      <c r="C565" s="82">
        <v>0</v>
      </c>
      <c r="D565" s="82">
        <v>0</v>
      </c>
      <c r="E565" s="82">
        <v>1</v>
      </c>
      <c r="F565" s="82">
        <v>0.01</v>
      </c>
      <c r="G565" s="82">
        <v>0</v>
      </c>
      <c r="H565" s="82">
        <v>0</v>
      </c>
      <c r="I565" s="82">
        <v>1.3580000000000001</v>
      </c>
      <c r="J565" s="82">
        <v>1.97</v>
      </c>
      <c r="K565" s="82">
        <v>611.14</v>
      </c>
      <c r="L565" s="82">
        <v>4</v>
      </c>
    </row>
    <row r="566" spans="1:12" x14ac:dyDescent="0.2">
      <c r="A566" s="4">
        <v>14</v>
      </c>
      <c r="B566" s="82">
        <v>21</v>
      </c>
      <c r="C566" s="82">
        <v>0</v>
      </c>
      <c r="D566" s="82">
        <v>1</v>
      </c>
      <c r="E566" s="82">
        <v>1</v>
      </c>
      <c r="F566" s="82">
        <v>0.01</v>
      </c>
      <c r="G566" s="82">
        <v>0</v>
      </c>
      <c r="H566" s="82">
        <v>0</v>
      </c>
      <c r="I566" s="82">
        <v>44.89</v>
      </c>
      <c r="J566" s="82">
        <v>4.5999999999999996</v>
      </c>
      <c r="K566" s="82">
        <v>2854.02</v>
      </c>
      <c r="L566" s="82">
        <v>2</v>
      </c>
    </row>
    <row r="567" spans="1:12" x14ac:dyDescent="0.2">
      <c r="A567" s="4">
        <v>14</v>
      </c>
      <c r="B567" s="82">
        <v>72</v>
      </c>
      <c r="C567" s="82">
        <v>0</v>
      </c>
      <c r="D567" s="82">
        <v>0</v>
      </c>
      <c r="E567" s="82">
        <v>1</v>
      </c>
      <c r="F567" s="82">
        <v>0.01</v>
      </c>
      <c r="G567" s="82">
        <v>0</v>
      </c>
      <c r="H567" s="82">
        <v>0</v>
      </c>
      <c r="I567" s="82">
        <v>7.25</v>
      </c>
      <c r="J567" s="82">
        <v>0.6</v>
      </c>
      <c r="K567" s="82">
        <v>177.62</v>
      </c>
      <c r="L567" s="82">
        <v>19</v>
      </c>
    </row>
    <row r="568" spans="1:12" x14ac:dyDescent="0.2">
      <c r="A568" s="4">
        <v>14</v>
      </c>
      <c r="B568" s="82">
        <v>72</v>
      </c>
      <c r="C568" s="82">
        <v>0</v>
      </c>
      <c r="D568" s="82">
        <v>0</v>
      </c>
      <c r="E568" s="82">
        <v>1</v>
      </c>
      <c r="F568" s="82">
        <v>0.01</v>
      </c>
      <c r="G568" s="82">
        <v>0</v>
      </c>
      <c r="H568" s="82">
        <v>0</v>
      </c>
      <c r="I568" s="82">
        <v>7.25</v>
      </c>
      <c r="J568" s="82">
        <v>0.6</v>
      </c>
      <c r="K568" s="82">
        <v>180.84</v>
      </c>
      <c r="L568" s="82">
        <v>12</v>
      </c>
    </row>
    <row r="569" spans="1:12" x14ac:dyDescent="0.2">
      <c r="A569" s="4">
        <v>14</v>
      </c>
      <c r="B569" s="82">
        <v>40</v>
      </c>
      <c r="C569" s="82">
        <v>0</v>
      </c>
      <c r="D569" s="82">
        <v>10</v>
      </c>
      <c r="E569" s="82">
        <v>1</v>
      </c>
      <c r="F569" s="82">
        <v>0.01</v>
      </c>
      <c r="G569" s="82">
        <v>0</v>
      </c>
      <c r="H569" s="82">
        <v>0</v>
      </c>
      <c r="I569" s="82">
        <v>9.1999999999999993</v>
      </c>
      <c r="J569" s="82">
        <v>0.6</v>
      </c>
      <c r="K569" s="82">
        <v>209.1</v>
      </c>
      <c r="L569" s="82">
        <v>57</v>
      </c>
    </row>
    <row r="570" spans="1:12" x14ac:dyDescent="0.2">
      <c r="A570" s="4">
        <v>14</v>
      </c>
      <c r="B570" s="82">
        <v>0</v>
      </c>
      <c r="C570" s="82">
        <v>0</v>
      </c>
      <c r="D570" s="82">
        <v>0</v>
      </c>
      <c r="E570" s="82">
        <v>1</v>
      </c>
      <c r="F570" s="82">
        <v>0.01</v>
      </c>
      <c r="G570" s="82">
        <v>0</v>
      </c>
      <c r="H570" s="82">
        <v>0</v>
      </c>
      <c r="I570" s="82">
        <v>3.25</v>
      </c>
      <c r="J570" s="82">
        <v>0.21</v>
      </c>
      <c r="K570" s="82">
        <v>71.5</v>
      </c>
      <c r="L570" s="82">
        <v>23</v>
      </c>
    </row>
    <row r="571" spans="1:12" x14ac:dyDescent="0.2">
      <c r="A571" s="4">
        <v>25</v>
      </c>
      <c r="B571" s="82">
        <v>11</v>
      </c>
      <c r="C571" s="82">
        <v>0</v>
      </c>
      <c r="D571" s="82">
        <v>0</v>
      </c>
      <c r="E571" s="82">
        <v>1</v>
      </c>
      <c r="F571" s="82">
        <v>0.01</v>
      </c>
      <c r="G571" s="82">
        <v>0</v>
      </c>
      <c r="H571" s="82">
        <v>0</v>
      </c>
      <c r="I571" s="82">
        <v>64.400000000000006</v>
      </c>
      <c r="J571" s="82">
        <v>13.635999999999999</v>
      </c>
      <c r="K571" s="82">
        <v>643.80999999999995</v>
      </c>
      <c r="L571" s="82">
        <v>34</v>
      </c>
    </row>
    <row r="572" spans="1:12" x14ac:dyDescent="0.2">
      <c r="A572" s="4">
        <v>25</v>
      </c>
      <c r="B572" s="82">
        <v>20</v>
      </c>
      <c r="C572" s="82">
        <v>0</v>
      </c>
      <c r="D572" s="82">
        <v>0</v>
      </c>
      <c r="E572" s="82">
        <v>1</v>
      </c>
      <c r="F572" s="82">
        <v>0.01</v>
      </c>
      <c r="G572" s="82">
        <v>0</v>
      </c>
      <c r="H572" s="82">
        <v>0</v>
      </c>
      <c r="I572" s="82">
        <v>40</v>
      </c>
      <c r="J572" s="82">
        <v>13.38</v>
      </c>
      <c r="K572" s="82">
        <v>1793.56</v>
      </c>
      <c r="L572" s="82">
        <v>26</v>
      </c>
    </row>
    <row r="573" spans="1:12" x14ac:dyDescent="0.2">
      <c r="A573" s="4">
        <v>14</v>
      </c>
      <c r="B573" s="82">
        <v>50</v>
      </c>
      <c r="C573" s="82">
        <v>0</v>
      </c>
      <c r="D573" s="82">
        <v>0</v>
      </c>
      <c r="E573" s="82">
        <v>1</v>
      </c>
      <c r="F573" s="82">
        <v>0.01</v>
      </c>
      <c r="G573" s="82">
        <v>0</v>
      </c>
      <c r="H573" s="82">
        <v>0</v>
      </c>
      <c r="I573" s="82">
        <v>8.0890000000000004</v>
      </c>
      <c r="J573" s="82">
        <v>0.52</v>
      </c>
      <c r="K573" s="82">
        <v>253.26</v>
      </c>
      <c r="L573" s="82">
        <v>70</v>
      </c>
    </row>
    <row r="574" spans="1:12" x14ac:dyDescent="0.2">
      <c r="A574" s="4">
        <v>25</v>
      </c>
      <c r="B574" s="82">
        <v>0</v>
      </c>
      <c r="C574" s="82">
        <v>0</v>
      </c>
      <c r="D574" s="82">
        <v>0</v>
      </c>
      <c r="E574" s="82">
        <v>1</v>
      </c>
      <c r="F574" s="82">
        <v>0.01</v>
      </c>
      <c r="G574" s="82">
        <v>0</v>
      </c>
      <c r="H574" s="82">
        <v>0</v>
      </c>
      <c r="I574" s="82">
        <v>0.22800000000000001</v>
      </c>
      <c r="J574" s="82">
        <v>0.68</v>
      </c>
      <c r="K574" s="82">
        <v>100.88</v>
      </c>
      <c r="L574" s="82">
        <v>6</v>
      </c>
    </row>
    <row r="575" spans="1:12" x14ac:dyDescent="0.2">
      <c r="A575" s="4">
        <v>25</v>
      </c>
      <c r="B575" s="82">
        <v>0</v>
      </c>
      <c r="C575" s="82">
        <v>0</v>
      </c>
      <c r="D575" s="82">
        <v>0</v>
      </c>
      <c r="E575" s="82">
        <v>1</v>
      </c>
      <c r="F575" s="82">
        <v>0.01</v>
      </c>
      <c r="G575" s="82">
        <v>0</v>
      </c>
      <c r="H575" s="82">
        <v>0</v>
      </c>
      <c r="I575" s="82">
        <v>1</v>
      </c>
      <c r="J575" s="82">
        <v>0.7</v>
      </c>
      <c r="K575" s="82">
        <v>34.72</v>
      </c>
      <c r="L575" s="82">
        <v>44</v>
      </c>
    </row>
    <row r="576" spans="1:12" x14ac:dyDescent="0.2">
      <c r="A576" s="4">
        <v>25</v>
      </c>
      <c r="B576" s="82">
        <v>0</v>
      </c>
      <c r="C576" s="82">
        <v>0</v>
      </c>
      <c r="D576" s="82">
        <v>0</v>
      </c>
      <c r="E576" s="82">
        <v>1</v>
      </c>
      <c r="F576" s="82">
        <v>0.01</v>
      </c>
      <c r="G576" s="82">
        <v>0</v>
      </c>
      <c r="H576" s="82">
        <v>0</v>
      </c>
      <c r="I576" s="82">
        <v>12</v>
      </c>
      <c r="J576" s="82">
        <v>8.74</v>
      </c>
      <c r="K576" s="82">
        <v>191.94</v>
      </c>
      <c r="L576" s="82">
        <v>0</v>
      </c>
    </row>
    <row r="577" spans="1:12" x14ac:dyDescent="0.2">
      <c r="A577" s="4">
        <v>25</v>
      </c>
      <c r="B577" s="82">
        <v>0</v>
      </c>
      <c r="C577" s="82">
        <v>0</v>
      </c>
      <c r="D577" s="82">
        <v>0</v>
      </c>
      <c r="E577" s="82">
        <v>1</v>
      </c>
      <c r="F577" s="82">
        <v>0.01</v>
      </c>
      <c r="G577" s="82">
        <v>0</v>
      </c>
      <c r="H577" s="82">
        <v>0</v>
      </c>
      <c r="I577" s="82">
        <v>10</v>
      </c>
      <c r="J577" s="82">
        <v>4.3</v>
      </c>
      <c r="K577" s="82">
        <v>133.6</v>
      </c>
      <c r="L577" s="82">
        <v>43</v>
      </c>
    </row>
    <row r="578" spans="1:12" x14ac:dyDescent="0.2">
      <c r="A578" s="4">
        <v>25</v>
      </c>
      <c r="B578" s="82">
        <v>0</v>
      </c>
      <c r="C578" s="82">
        <v>0</v>
      </c>
      <c r="D578" s="82">
        <v>0</v>
      </c>
      <c r="E578" s="82">
        <v>1</v>
      </c>
      <c r="F578" s="82">
        <v>0.01</v>
      </c>
      <c r="G578" s="82">
        <v>0</v>
      </c>
      <c r="H578" s="82">
        <v>0</v>
      </c>
      <c r="I578" s="82">
        <v>10</v>
      </c>
      <c r="J578" s="82">
        <v>8.5</v>
      </c>
      <c r="K578" s="82">
        <v>286.93</v>
      </c>
      <c r="L578" s="82">
        <v>11</v>
      </c>
    </row>
    <row r="579" spans="1:12" x14ac:dyDescent="0.2">
      <c r="A579" s="4">
        <v>25</v>
      </c>
      <c r="B579" s="82">
        <v>0</v>
      </c>
      <c r="C579" s="82">
        <v>0</v>
      </c>
      <c r="D579" s="82">
        <v>0</v>
      </c>
      <c r="E579" s="82">
        <v>1</v>
      </c>
      <c r="F579" s="82">
        <v>0.01</v>
      </c>
      <c r="G579" s="82">
        <v>0</v>
      </c>
      <c r="H579" s="82">
        <v>0</v>
      </c>
      <c r="I579" s="82">
        <v>20</v>
      </c>
      <c r="J579" s="82">
        <v>11.8</v>
      </c>
      <c r="K579" s="82">
        <v>573.80999999999995</v>
      </c>
      <c r="L579" s="82">
        <v>0</v>
      </c>
    </row>
    <row r="580" spans="1:12" x14ac:dyDescent="0.2">
      <c r="A580" s="4">
        <v>25</v>
      </c>
      <c r="B580" s="82">
        <v>25</v>
      </c>
      <c r="C580" s="82">
        <v>0</v>
      </c>
      <c r="D580" s="82">
        <v>0</v>
      </c>
      <c r="E580" s="82">
        <v>1</v>
      </c>
      <c r="F580" s="82">
        <v>0.01</v>
      </c>
      <c r="G580" s="82">
        <v>0</v>
      </c>
      <c r="H580" s="82">
        <v>0</v>
      </c>
      <c r="I580" s="82">
        <v>26.4</v>
      </c>
      <c r="J580" s="82">
        <v>37.6</v>
      </c>
      <c r="K580" s="82">
        <v>1091.17</v>
      </c>
      <c r="L580" s="82">
        <v>84</v>
      </c>
    </row>
    <row r="581" spans="1:12" x14ac:dyDescent="0.2">
      <c r="A581" s="4">
        <v>25</v>
      </c>
      <c r="B581" s="82">
        <v>0</v>
      </c>
      <c r="C581" s="82">
        <v>0</v>
      </c>
      <c r="D581" s="82">
        <v>0</v>
      </c>
      <c r="E581" s="82">
        <v>1</v>
      </c>
      <c r="F581" s="82">
        <v>0.01</v>
      </c>
      <c r="G581" s="82">
        <v>0</v>
      </c>
      <c r="H581" s="82">
        <v>0</v>
      </c>
      <c r="I581" s="82">
        <v>13.28</v>
      </c>
      <c r="J581" s="82">
        <v>22.5</v>
      </c>
      <c r="K581" s="82">
        <v>601.38</v>
      </c>
      <c r="L581" s="82">
        <v>3</v>
      </c>
    </row>
    <row r="582" spans="1:12" x14ac:dyDescent="0.2">
      <c r="A582" s="4">
        <v>25</v>
      </c>
      <c r="B582" s="82">
        <v>0</v>
      </c>
      <c r="C582" s="82">
        <v>0</v>
      </c>
      <c r="D582" s="82">
        <v>0</v>
      </c>
      <c r="E582" s="82">
        <v>1</v>
      </c>
      <c r="F582" s="82">
        <v>0.01</v>
      </c>
      <c r="G582" s="82">
        <v>0</v>
      </c>
      <c r="H582" s="82">
        <v>0</v>
      </c>
      <c r="I582" s="82">
        <v>28</v>
      </c>
      <c r="J582" s="82">
        <v>4.4000000000000004</v>
      </c>
      <c r="K582" s="82">
        <v>703.26</v>
      </c>
      <c r="L582" s="82">
        <v>0</v>
      </c>
    </row>
    <row r="583" spans="1:12" x14ac:dyDescent="0.2">
      <c r="A583" s="4">
        <v>25</v>
      </c>
      <c r="B583" s="82">
        <v>0</v>
      </c>
      <c r="C583" s="82">
        <v>0</v>
      </c>
      <c r="D583" s="82">
        <v>1</v>
      </c>
      <c r="E583" s="82">
        <v>1</v>
      </c>
      <c r="F583" s="82">
        <v>0.01</v>
      </c>
      <c r="G583" s="82">
        <v>0</v>
      </c>
      <c r="H583" s="82">
        <v>0</v>
      </c>
      <c r="I583" s="82">
        <v>21.875</v>
      </c>
      <c r="J583" s="82">
        <v>14.12</v>
      </c>
      <c r="K583" s="82">
        <v>477.54</v>
      </c>
      <c r="L583" s="82">
        <v>17</v>
      </c>
    </row>
    <row r="584" spans="1:12" x14ac:dyDescent="0.2">
      <c r="A584" s="4">
        <v>25</v>
      </c>
      <c r="B584" s="82">
        <v>0</v>
      </c>
      <c r="C584" s="82">
        <v>0</v>
      </c>
      <c r="D584" s="82">
        <v>0</v>
      </c>
      <c r="E584" s="82">
        <v>1</v>
      </c>
      <c r="F584" s="82">
        <v>0.01</v>
      </c>
      <c r="G584" s="82">
        <v>0</v>
      </c>
      <c r="H584" s="82">
        <v>0</v>
      </c>
      <c r="I584" s="82">
        <v>2.153</v>
      </c>
      <c r="J584" s="82">
        <v>3.5</v>
      </c>
      <c r="K584" s="82">
        <v>140.63999999999999</v>
      </c>
      <c r="L584" s="82">
        <v>116</v>
      </c>
    </row>
    <row r="585" spans="1:12" x14ac:dyDescent="0.2">
      <c r="A585" s="4">
        <v>25</v>
      </c>
      <c r="B585" s="82">
        <v>200</v>
      </c>
      <c r="C585" s="82">
        <v>0</v>
      </c>
      <c r="D585" s="82">
        <v>0</v>
      </c>
      <c r="E585" s="82">
        <v>1</v>
      </c>
      <c r="F585" s="82">
        <v>0.01</v>
      </c>
      <c r="G585" s="82">
        <v>0</v>
      </c>
      <c r="H585" s="82">
        <v>0</v>
      </c>
      <c r="I585" s="82">
        <v>4.3049999999999997</v>
      </c>
      <c r="J585" s="82">
        <v>4.16</v>
      </c>
      <c r="K585" s="82">
        <v>275.57</v>
      </c>
      <c r="L585" s="82">
        <v>363</v>
      </c>
    </row>
    <row r="586" spans="1:12" x14ac:dyDescent="0.2">
      <c r="A586" s="4">
        <v>25</v>
      </c>
      <c r="B586" s="82">
        <v>0</v>
      </c>
      <c r="C586" s="82">
        <v>0</v>
      </c>
      <c r="D586" s="82">
        <v>0</v>
      </c>
      <c r="E586" s="82">
        <v>1</v>
      </c>
      <c r="F586" s="82">
        <v>0.01</v>
      </c>
      <c r="G586" s="82">
        <v>0</v>
      </c>
      <c r="H586" s="82">
        <v>0</v>
      </c>
      <c r="I586" s="82">
        <v>2.153</v>
      </c>
      <c r="J586" s="82">
        <v>2.3199999999999998</v>
      </c>
      <c r="K586" s="82">
        <v>181.34</v>
      </c>
      <c r="L586" s="82">
        <v>97</v>
      </c>
    </row>
    <row r="587" spans="1:12" x14ac:dyDescent="0.2">
      <c r="A587" s="4">
        <v>25</v>
      </c>
      <c r="B587" s="82">
        <v>0</v>
      </c>
      <c r="C587" s="82">
        <v>0</v>
      </c>
      <c r="D587" s="82">
        <v>0</v>
      </c>
      <c r="E587" s="82">
        <v>1</v>
      </c>
      <c r="F587" s="82">
        <v>0.01</v>
      </c>
      <c r="G587" s="82">
        <v>0</v>
      </c>
      <c r="H587" s="82">
        <v>0</v>
      </c>
      <c r="I587" s="82">
        <v>4.92</v>
      </c>
      <c r="J587" s="82">
        <v>4.58</v>
      </c>
      <c r="K587" s="82">
        <v>335.35</v>
      </c>
      <c r="L587" s="82">
        <v>9</v>
      </c>
    </row>
    <row r="588" spans="1:12" x14ac:dyDescent="0.2">
      <c r="A588" s="4">
        <v>25</v>
      </c>
      <c r="B588" s="82">
        <v>0</v>
      </c>
      <c r="C588" s="82">
        <v>0</v>
      </c>
      <c r="D588" s="82">
        <v>0</v>
      </c>
      <c r="E588" s="82">
        <v>1</v>
      </c>
      <c r="F588" s="82">
        <v>0.01</v>
      </c>
      <c r="G588" s="82">
        <v>0</v>
      </c>
      <c r="H588" s="82">
        <v>0</v>
      </c>
      <c r="I588" s="82">
        <v>1.84</v>
      </c>
      <c r="J588" s="82">
        <v>4.0999999999999996</v>
      </c>
      <c r="K588" s="82">
        <v>195.38</v>
      </c>
      <c r="L588" s="82">
        <v>465</v>
      </c>
    </row>
    <row r="589" spans="1:12" x14ac:dyDescent="0.2">
      <c r="A589" s="4">
        <v>25</v>
      </c>
      <c r="B589" s="82">
        <v>0</v>
      </c>
      <c r="C589" s="82">
        <v>0</v>
      </c>
      <c r="D589" s="82">
        <v>0</v>
      </c>
      <c r="E589" s="82">
        <v>1</v>
      </c>
      <c r="F589" s="82">
        <v>0.01</v>
      </c>
      <c r="G589" s="82">
        <v>0</v>
      </c>
      <c r="H589" s="82">
        <v>0</v>
      </c>
      <c r="I589" s="82">
        <v>41.6</v>
      </c>
      <c r="J589" s="82">
        <v>42</v>
      </c>
      <c r="K589" s="82">
        <v>1306.46</v>
      </c>
      <c r="L589" s="82">
        <v>16</v>
      </c>
    </row>
    <row r="590" spans="1:12" x14ac:dyDescent="0.2">
      <c r="A590" s="4">
        <v>25</v>
      </c>
      <c r="B590" s="82">
        <v>24</v>
      </c>
      <c r="C590" s="82">
        <v>0</v>
      </c>
      <c r="D590" s="82">
        <v>1</v>
      </c>
      <c r="E590" s="82">
        <v>1</v>
      </c>
      <c r="F590" s="82">
        <v>0.01</v>
      </c>
      <c r="G590" s="82">
        <v>0</v>
      </c>
      <c r="H590" s="82">
        <v>0</v>
      </c>
      <c r="I590" s="82">
        <v>27</v>
      </c>
      <c r="J590" s="82">
        <v>15</v>
      </c>
      <c r="K590" s="82">
        <v>0</v>
      </c>
      <c r="L590" s="82">
        <v>60</v>
      </c>
    </row>
    <row r="591" spans="1:12" x14ac:dyDescent="0.2">
      <c r="A591" s="4">
        <v>25</v>
      </c>
      <c r="B591" s="82">
        <v>20</v>
      </c>
      <c r="C591" s="82">
        <v>0</v>
      </c>
      <c r="D591" s="82">
        <v>1</v>
      </c>
      <c r="E591" s="82">
        <v>1</v>
      </c>
      <c r="F591" s="82">
        <v>0.01</v>
      </c>
      <c r="G591" s="82">
        <v>0</v>
      </c>
      <c r="H591" s="82">
        <v>0</v>
      </c>
      <c r="I591" s="82">
        <v>10.119999999999999</v>
      </c>
      <c r="J591" s="82">
        <v>8.5</v>
      </c>
      <c r="K591" s="82">
        <v>0</v>
      </c>
      <c r="L591" s="82">
        <v>0</v>
      </c>
    </row>
    <row r="592" spans="1:12" x14ac:dyDescent="0.2">
      <c r="A592" s="4">
        <v>25</v>
      </c>
      <c r="B592" s="82">
        <v>32</v>
      </c>
      <c r="C592" s="82">
        <v>0</v>
      </c>
      <c r="D592" s="82">
        <v>1</v>
      </c>
      <c r="E592" s="82">
        <v>0</v>
      </c>
      <c r="F592" s="82">
        <v>0</v>
      </c>
      <c r="G592" s="82">
        <v>0</v>
      </c>
      <c r="H592" s="82">
        <v>0</v>
      </c>
      <c r="I592" s="82">
        <v>10.119999999999999</v>
      </c>
      <c r="J592" s="82">
        <v>9.1</v>
      </c>
      <c r="K592" s="82">
        <v>0</v>
      </c>
      <c r="L592" s="82">
        <v>0</v>
      </c>
    </row>
    <row r="593" spans="1:12" x14ac:dyDescent="0.2">
      <c r="A593" s="4">
        <v>25</v>
      </c>
      <c r="B593" s="82">
        <v>32</v>
      </c>
      <c r="C593" s="82">
        <v>0</v>
      </c>
      <c r="D593" s="82">
        <v>1</v>
      </c>
      <c r="E593" s="82">
        <v>1</v>
      </c>
      <c r="F593" s="82">
        <v>0.01</v>
      </c>
      <c r="G593" s="82">
        <v>0</v>
      </c>
      <c r="H593" s="82">
        <v>0</v>
      </c>
      <c r="I593" s="82">
        <v>2.7</v>
      </c>
      <c r="J593" s="82">
        <v>19.5</v>
      </c>
      <c r="K593" s="82">
        <v>0</v>
      </c>
      <c r="L593" s="82">
        <v>0</v>
      </c>
    </row>
    <row r="594" spans="1:12" x14ac:dyDescent="0.2">
      <c r="A594" s="4">
        <v>25</v>
      </c>
      <c r="B594" s="82">
        <v>200</v>
      </c>
      <c r="C594" s="82">
        <v>0</v>
      </c>
      <c r="D594" s="82">
        <v>40</v>
      </c>
      <c r="E594" s="82">
        <v>1</v>
      </c>
      <c r="F594" s="82">
        <v>0.01</v>
      </c>
      <c r="G594" s="82">
        <v>0</v>
      </c>
      <c r="H594" s="82">
        <v>0</v>
      </c>
      <c r="I594" s="82">
        <v>0.33700000000000002</v>
      </c>
      <c r="J594" s="82">
        <v>1.6</v>
      </c>
      <c r="K594" s="82">
        <v>0</v>
      </c>
      <c r="L594" s="82">
        <v>68</v>
      </c>
    </row>
    <row r="595" spans="1:12" x14ac:dyDescent="0.2">
      <c r="A595" s="4">
        <v>25</v>
      </c>
      <c r="B595" s="82">
        <v>10</v>
      </c>
      <c r="C595" s="82">
        <v>0</v>
      </c>
      <c r="D595" s="82">
        <v>1</v>
      </c>
      <c r="E595" s="82">
        <v>1</v>
      </c>
      <c r="F595" s="82">
        <v>0.01</v>
      </c>
      <c r="G595" s="82">
        <v>0</v>
      </c>
      <c r="H595" s="82">
        <v>0</v>
      </c>
      <c r="I595" s="82">
        <v>31.05</v>
      </c>
      <c r="J595" s="82">
        <v>26.9</v>
      </c>
      <c r="K595" s="82">
        <v>0</v>
      </c>
      <c r="L595" s="82">
        <v>0</v>
      </c>
    </row>
    <row r="596" spans="1:12" x14ac:dyDescent="0.2">
      <c r="A596" s="4">
        <v>25</v>
      </c>
      <c r="B596" s="82">
        <v>120</v>
      </c>
      <c r="C596" s="82">
        <v>0</v>
      </c>
      <c r="D596" s="82">
        <v>1</v>
      </c>
      <c r="E596" s="82">
        <v>1</v>
      </c>
      <c r="F596" s="82">
        <v>0.01</v>
      </c>
      <c r="G596" s="82">
        <v>0</v>
      </c>
      <c r="H596" s="82">
        <v>0</v>
      </c>
      <c r="I596" s="82">
        <v>0.54700000000000004</v>
      </c>
      <c r="J596" s="82">
        <v>1.4</v>
      </c>
      <c r="K596" s="82">
        <v>0</v>
      </c>
      <c r="L596" s="82">
        <v>72</v>
      </c>
    </row>
    <row r="597" spans="1:12" x14ac:dyDescent="0.2">
      <c r="A597" s="4">
        <v>25</v>
      </c>
      <c r="B597" s="82">
        <v>24</v>
      </c>
      <c r="C597" s="82">
        <v>0</v>
      </c>
      <c r="D597" s="82">
        <v>1</v>
      </c>
      <c r="E597" s="82">
        <v>0</v>
      </c>
      <c r="F597" s="82">
        <v>0</v>
      </c>
      <c r="G597" s="82">
        <v>0</v>
      </c>
      <c r="H597" s="82">
        <v>0</v>
      </c>
      <c r="I597" s="82">
        <v>0.54700000000000004</v>
      </c>
      <c r="J597" s="82">
        <v>1.7</v>
      </c>
      <c r="K597" s="82">
        <v>0</v>
      </c>
      <c r="L597" s="82">
        <v>0</v>
      </c>
    </row>
    <row r="598" spans="1:12" x14ac:dyDescent="0.2">
      <c r="A598" s="4">
        <v>25</v>
      </c>
      <c r="B598" s="82">
        <v>0</v>
      </c>
      <c r="C598" s="82">
        <v>0</v>
      </c>
      <c r="D598" s="82">
        <v>0</v>
      </c>
      <c r="E598" s="82">
        <v>1</v>
      </c>
      <c r="F598" s="82">
        <v>0.01</v>
      </c>
      <c r="G598" s="82">
        <v>0</v>
      </c>
      <c r="H598" s="82">
        <v>0</v>
      </c>
      <c r="I598" s="82">
        <v>5.8999999999999997E-2</v>
      </c>
      <c r="J598" s="82">
        <v>0.28999999999999998</v>
      </c>
      <c r="K598" s="82">
        <v>25.32</v>
      </c>
      <c r="L598" s="82">
        <v>0</v>
      </c>
    </row>
    <row r="599" spans="1:12" x14ac:dyDescent="0.2">
      <c r="A599" s="4">
        <v>25</v>
      </c>
      <c r="B599" s="82">
        <v>1000</v>
      </c>
      <c r="C599" s="82">
        <v>2000</v>
      </c>
      <c r="D599" s="82">
        <v>0</v>
      </c>
      <c r="E599" s="82">
        <v>1</v>
      </c>
      <c r="F599" s="82">
        <v>0.01</v>
      </c>
      <c r="G599" s="82">
        <v>0</v>
      </c>
      <c r="H599" s="82">
        <v>0</v>
      </c>
      <c r="I599" s="82">
        <v>2.7130000000000001</v>
      </c>
      <c r="J599" s="82">
        <v>0.34</v>
      </c>
      <c r="K599" s="82">
        <v>33.74</v>
      </c>
      <c r="L599" s="82">
        <v>175</v>
      </c>
    </row>
    <row r="600" spans="1:12" x14ac:dyDescent="0.2">
      <c r="A600" s="4">
        <v>30</v>
      </c>
      <c r="B600" s="82">
        <v>0</v>
      </c>
      <c r="C600" s="82">
        <v>0</v>
      </c>
      <c r="D600" s="82">
        <v>0</v>
      </c>
      <c r="E600" s="82">
        <v>1</v>
      </c>
      <c r="F600" s="82">
        <v>0.01</v>
      </c>
      <c r="G600" s="82">
        <v>0</v>
      </c>
      <c r="H600" s="82">
        <v>0</v>
      </c>
      <c r="I600" s="82">
        <v>4.4000000000000004</v>
      </c>
      <c r="J600" s="82">
        <v>0.4</v>
      </c>
      <c r="K600" s="82">
        <v>47.86</v>
      </c>
      <c r="L600" s="82">
        <v>0</v>
      </c>
    </row>
    <row r="601" spans="1:12" x14ac:dyDescent="0.2">
      <c r="A601" s="4">
        <v>30</v>
      </c>
      <c r="B601" s="82">
        <v>0</v>
      </c>
      <c r="C601" s="82">
        <v>0</v>
      </c>
      <c r="D601" s="82">
        <v>0</v>
      </c>
      <c r="E601" s="82">
        <v>1</v>
      </c>
      <c r="F601" s="82">
        <v>0.01</v>
      </c>
      <c r="G601" s="82">
        <v>0</v>
      </c>
      <c r="H601" s="82">
        <v>0</v>
      </c>
      <c r="I601" s="82">
        <v>8.6999999999999993</v>
      </c>
      <c r="J601" s="82">
        <v>0.6</v>
      </c>
      <c r="K601" s="82">
        <v>62.55</v>
      </c>
      <c r="L601" s="82">
        <v>21</v>
      </c>
    </row>
    <row r="602" spans="1:12" x14ac:dyDescent="0.2">
      <c r="A602" s="4">
        <v>30</v>
      </c>
      <c r="B602" s="82">
        <v>0</v>
      </c>
      <c r="C602" s="82">
        <v>0</v>
      </c>
      <c r="D602" s="82">
        <v>0</v>
      </c>
      <c r="E602" s="82">
        <v>1</v>
      </c>
      <c r="F602" s="82">
        <v>0.01</v>
      </c>
      <c r="G602" s="82">
        <v>0</v>
      </c>
      <c r="H602" s="82">
        <v>0</v>
      </c>
      <c r="I602" s="82">
        <v>17.2</v>
      </c>
      <c r="J602" s="82">
        <v>0.8</v>
      </c>
      <c r="K602" s="82">
        <v>83.76</v>
      </c>
      <c r="L602" s="82">
        <v>16</v>
      </c>
    </row>
    <row r="603" spans="1:12" x14ac:dyDescent="0.2">
      <c r="A603" s="4">
        <v>25</v>
      </c>
      <c r="B603" s="82">
        <v>600</v>
      </c>
      <c r="C603" s="82">
        <v>0</v>
      </c>
      <c r="D603" s="82">
        <v>1</v>
      </c>
      <c r="E603" s="82">
        <v>1</v>
      </c>
      <c r="F603" s="82">
        <v>0.01</v>
      </c>
      <c r="G603" s="82">
        <v>0</v>
      </c>
      <c r="H603" s="82">
        <v>0</v>
      </c>
      <c r="I603" s="82">
        <v>17.966999999999999</v>
      </c>
      <c r="J603" s="82">
        <v>1.024</v>
      </c>
      <c r="K603" s="82">
        <v>43.51</v>
      </c>
      <c r="L603" s="82">
        <v>412</v>
      </c>
    </row>
    <row r="604" spans="1:12" x14ac:dyDescent="0.2">
      <c r="A604" s="4">
        <v>25</v>
      </c>
      <c r="B604" s="82">
        <v>250</v>
      </c>
      <c r="C604" s="82">
        <v>0</v>
      </c>
      <c r="D604" s="82">
        <v>1</v>
      </c>
      <c r="E604" s="82">
        <v>1</v>
      </c>
      <c r="F604" s="82">
        <v>0.01</v>
      </c>
      <c r="G604" s="82">
        <v>0</v>
      </c>
      <c r="H604" s="82">
        <v>0</v>
      </c>
      <c r="I604" s="82">
        <v>22.344000000000001</v>
      </c>
      <c r="J604" s="82">
        <v>2.0750000000000002</v>
      </c>
      <c r="K604" s="82">
        <v>68.25</v>
      </c>
      <c r="L604" s="82">
        <v>192</v>
      </c>
    </row>
    <row r="605" spans="1:12" x14ac:dyDescent="0.2">
      <c r="A605" s="4">
        <v>25</v>
      </c>
      <c r="B605" s="82">
        <v>0</v>
      </c>
      <c r="C605" s="82">
        <v>0</v>
      </c>
      <c r="D605" s="82">
        <v>0</v>
      </c>
      <c r="E605" s="82">
        <v>1</v>
      </c>
      <c r="F605" s="82">
        <v>0.01</v>
      </c>
      <c r="G605" s="82">
        <v>0</v>
      </c>
      <c r="H605" s="82">
        <v>0</v>
      </c>
      <c r="I605" s="82">
        <v>62.21</v>
      </c>
      <c r="J605" s="82">
        <v>4.5</v>
      </c>
      <c r="K605" s="82">
        <v>341.88</v>
      </c>
      <c r="L605" s="82">
        <v>0</v>
      </c>
    </row>
    <row r="606" spans="1:12" x14ac:dyDescent="0.2">
      <c r="A606" s="4">
        <v>25</v>
      </c>
      <c r="B606" s="82">
        <v>100</v>
      </c>
      <c r="C606" s="82">
        <v>0</v>
      </c>
      <c r="D606" s="82">
        <v>1</v>
      </c>
      <c r="E606" s="82">
        <v>1</v>
      </c>
      <c r="F606" s="82">
        <v>0.01</v>
      </c>
      <c r="G606" s="82">
        <v>0</v>
      </c>
      <c r="H606" s="82">
        <v>0</v>
      </c>
      <c r="I606" s="82">
        <v>22.344000000000001</v>
      </c>
      <c r="J606" s="82">
        <v>1.7250000000000001</v>
      </c>
      <c r="K606" s="82">
        <v>65.34</v>
      </c>
      <c r="L606" s="82">
        <v>165</v>
      </c>
    </row>
    <row r="607" spans="1:12" x14ac:dyDescent="0.2">
      <c r="A607" s="4">
        <v>25</v>
      </c>
      <c r="B607" s="82">
        <v>0</v>
      </c>
      <c r="C607" s="82">
        <v>0</v>
      </c>
      <c r="D607" s="82">
        <v>0</v>
      </c>
      <c r="E607" s="82">
        <v>1</v>
      </c>
      <c r="F607" s="82">
        <v>0.01</v>
      </c>
      <c r="G607" s="82">
        <v>0</v>
      </c>
      <c r="H607" s="82">
        <v>0</v>
      </c>
      <c r="I607" s="82">
        <v>2.431</v>
      </c>
      <c r="J607" s="82">
        <v>4.0599999999999996</v>
      </c>
      <c r="K607" s="82">
        <v>69.88</v>
      </c>
      <c r="L607" s="82">
        <v>141</v>
      </c>
    </row>
    <row r="608" spans="1:12" x14ac:dyDescent="0.2">
      <c r="A608" s="4">
        <v>25</v>
      </c>
      <c r="B608" s="82">
        <v>3000</v>
      </c>
      <c r="C608" s="82">
        <v>2000</v>
      </c>
      <c r="D608" s="82">
        <v>1</v>
      </c>
      <c r="E608" s="82">
        <v>1</v>
      </c>
      <c r="F608" s="82">
        <v>0.01</v>
      </c>
      <c r="G608" s="82">
        <v>0</v>
      </c>
      <c r="H608" s="82">
        <v>0</v>
      </c>
      <c r="I608" s="82">
        <v>2.8000000000000001E-2</v>
      </c>
      <c r="J608" s="82">
        <v>0.17699999999999999</v>
      </c>
      <c r="K608" s="82">
        <v>2.1</v>
      </c>
      <c r="L608" s="82">
        <v>257</v>
      </c>
    </row>
    <row r="609" spans="1:12" x14ac:dyDescent="0.2">
      <c r="A609" s="4">
        <v>25</v>
      </c>
      <c r="B609" s="82">
        <v>3000</v>
      </c>
      <c r="C609" s="82">
        <v>0</v>
      </c>
      <c r="D609" s="82">
        <v>1</v>
      </c>
      <c r="E609" s="82">
        <v>1</v>
      </c>
      <c r="F609" s="82">
        <v>0.01</v>
      </c>
      <c r="G609" s="82">
        <v>0</v>
      </c>
      <c r="H609" s="82">
        <v>0</v>
      </c>
      <c r="I609" s="82">
        <v>0.05</v>
      </c>
      <c r="J609" s="82">
        <v>0.31900000000000001</v>
      </c>
      <c r="K609" s="82">
        <v>3.89</v>
      </c>
      <c r="L609" s="82">
        <v>2497</v>
      </c>
    </row>
    <row r="610" spans="1:12" x14ac:dyDescent="0.2">
      <c r="A610" s="4">
        <v>25</v>
      </c>
      <c r="B610" s="82">
        <v>2000</v>
      </c>
      <c r="C610" s="82">
        <v>0</v>
      </c>
      <c r="D610" s="82">
        <v>25</v>
      </c>
      <c r="E610" s="82">
        <v>1</v>
      </c>
      <c r="F610" s="82">
        <v>0.01</v>
      </c>
      <c r="G610" s="82">
        <v>0</v>
      </c>
      <c r="H610" s="82">
        <v>0</v>
      </c>
      <c r="I610" s="82">
        <v>7.9000000000000001E-2</v>
      </c>
      <c r="J610" s="82">
        <v>0.48</v>
      </c>
      <c r="K610" s="82">
        <v>5.76</v>
      </c>
      <c r="L610" s="82">
        <v>3053</v>
      </c>
    </row>
    <row r="611" spans="1:12" x14ac:dyDescent="0.2">
      <c r="A611" s="4">
        <v>25</v>
      </c>
      <c r="B611" s="82">
        <v>0</v>
      </c>
      <c r="C611" s="82">
        <v>0</v>
      </c>
      <c r="D611" s="82">
        <v>1</v>
      </c>
      <c r="E611" s="82">
        <v>1</v>
      </c>
      <c r="F611" s="82">
        <v>0.01</v>
      </c>
      <c r="G611" s="82">
        <v>0</v>
      </c>
      <c r="H611" s="82">
        <v>0</v>
      </c>
      <c r="I611" s="82">
        <v>0.113</v>
      </c>
      <c r="J611" s="82">
        <v>0.72499999999999998</v>
      </c>
      <c r="K611" s="82">
        <v>8.35</v>
      </c>
      <c r="L611" s="82">
        <v>1795</v>
      </c>
    </row>
    <row r="612" spans="1:12" x14ac:dyDescent="0.2">
      <c r="A612" s="4">
        <v>25</v>
      </c>
      <c r="B612" s="82">
        <v>0</v>
      </c>
      <c r="C612" s="82">
        <v>600</v>
      </c>
      <c r="D612" s="82">
        <v>1</v>
      </c>
      <c r="E612" s="82">
        <v>1</v>
      </c>
      <c r="F612" s="82">
        <v>0.01</v>
      </c>
      <c r="G612" s="82">
        <v>0</v>
      </c>
      <c r="H612" s="82">
        <v>0</v>
      </c>
      <c r="I612" s="82">
        <v>0.20100000000000001</v>
      </c>
      <c r="J612" s="82">
        <v>1.33</v>
      </c>
      <c r="K612" s="82">
        <v>20.05</v>
      </c>
      <c r="L612" s="82">
        <v>88</v>
      </c>
    </row>
    <row r="613" spans="1:12" x14ac:dyDescent="0.2">
      <c r="A613" s="4">
        <v>25</v>
      </c>
      <c r="B613" s="82">
        <v>0</v>
      </c>
      <c r="C613" s="82">
        <v>0</v>
      </c>
      <c r="D613" s="82">
        <v>1</v>
      </c>
      <c r="E613" s="82">
        <v>1</v>
      </c>
      <c r="F613" s="82">
        <v>0.01</v>
      </c>
      <c r="G613" s="82">
        <v>0</v>
      </c>
      <c r="H613" s="82">
        <v>0</v>
      </c>
      <c r="I613" s="82">
        <v>2.8000000000000001E-2</v>
      </c>
      <c r="J613" s="82">
        <v>0.17699999999999999</v>
      </c>
      <c r="K613" s="82">
        <v>4.2300000000000004</v>
      </c>
      <c r="L613" s="82">
        <v>40</v>
      </c>
    </row>
    <row r="614" spans="1:12" x14ac:dyDescent="0.2">
      <c r="A614" s="4">
        <v>25</v>
      </c>
      <c r="B614" s="82">
        <v>3000</v>
      </c>
      <c r="C614" s="82">
        <v>0</v>
      </c>
      <c r="D614" s="82">
        <v>1</v>
      </c>
      <c r="E614" s="82">
        <v>1</v>
      </c>
      <c r="F614" s="82">
        <v>0.01</v>
      </c>
      <c r="G614" s="82">
        <v>0</v>
      </c>
      <c r="H614" s="82">
        <v>0</v>
      </c>
      <c r="I614" s="82">
        <v>0.05</v>
      </c>
      <c r="J614" s="82">
        <v>0.31900000000000001</v>
      </c>
      <c r="K614" s="82">
        <v>6.4</v>
      </c>
      <c r="L614" s="82">
        <v>357</v>
      </c>
    </row>
    <row r="615" spans="1:12" x14ac:dyDescent="0.2">
      <c r="A615" s="4">
        <v>25</v>
      </c>
      <c r="B615" s="82">
        <v>0</v>
      </c>
      <c r="C615" s="82">
        <v>0</v>
      </c>
      <c r="D615" s="82">
        <v>1</v>
      </c>
      <c r="E615" s="82">
        <v>1</v>
      </c>
      <c r="F615" s="82">
        <v>0.01</v>
      </c>
      <c r="G615" s="82">
        <v>0</v>
      </c>
      <c r="H615" s="82">
        <v>0</v>
      </c>
      <c r="I615" s="82">
        <v>7.9000000000000001E-2</v>
      </c>
      <c r="J615" s="82">
        <v>0.5</v>
      </c>
      <c r="K615" s="82">
        <v>10.08</v>
      </c>
      <c r="L615" s="82">
        <v>282</v>
      </c>
    </row>
    <row r="616" spans="1:12" x14ac:dyDescent="0.2">
      <c r="A616" s="4">
        <v>25</v>
      </c>
      <c r="B616" s="82">
        <v>0</v>
      </c>
      <c r="C616" s="82">
        <v>0</v>
      </c>
      <c r="D616" s="82">
        <v>1</v>
      </c>
      <c r="E616" s="82">
        <v>1</v>
      </c>
      <c r="F616" s="82">
        <v>0.01</v>
      </c>
      <c r="G616" s="82">
        <v>0</v>
      </c>
      <c r="H616" s="82">
        <v>0</v>
      </c>
      <c r="I616" s="82">
        <v>0.113</v>
      </c>
      <c r="J616" s="82">
        <v>0.72499999999999998</v>
      </c>
      <c r="K616" s="82">
        <v>14.58</v>
      </c>
      <c r="L616" s="82">
        <v>71</v>
      </c>
    </row>
    <row r="617" spans="1:12" x14ac:dyDescent="0.2">
      <c r="A617" s="4">
        <v>25</v>
      </c>
      <c r="B617" s="82">
        <v>0</v>
      </c>
      <c r="C617" s="82">
        <v>0</v>
      </c>
      <c r="D617" s="82">
        <v>1</v>
      </c>
      <c r="E617" s="82">
        <v>1</v>
      </c>
      <c r="F617" s="82">
        <v>0.01</v>
      </c>
      <c r="G617" s="82">
        <v>0</v>
      </c>
      <c r="H617" s="82">
        <v>0</v>
      </c>
      <c r="I617" s="82">
        <v>0.20100000000000001</v>
      </c>
      <c r="J617" s="82">
        <v>1.33</v>
      </c>
      <c r="K617" s="82">
        <v>23.79</v>
      </c>
      <c r="L617" s="82">
        <v>38</v>
      </c>
    </row>
    <row r="618" spans="1:12" x14ac:dyDescent="0.2">
      <c r="A618" s="4">
        <v>25</v>
      </c>
      <c r="B618" s="82">
        <v>0</v>
      </c>
      <c r="C618" s="82">
        <v>0</v>
      </c>
      <c r="D618" s="82">
        <v>1</v>
      </c>
      <c r="E618" s="82">
        <v>1</v>
      </c>
      <c r="F618" s="82">
        <v>0.01</v>
      </c>
      <c r="G618" s="82">
        <v>0</v>
      </c>
      <c r="H618" s="82">
        <v>0</v>
      </c>
      <c r="I618" s="82">
        <v>0.314</v>
      </c>
      <c r="J618" s="82">
        <v>2.08</v>
      </c>
      <c r="K618" s="82">
        <v>40.51</v>
      </c>
      <c r="L618" s="82">
        <v>7</v>
      </c>
    </row>
    <row r="619" spans="1:12" x14ac:dyDescent="0.2">
      <c r="A619" s="4">
        <v>25</v>
      </c>
      <c r="B619" s="82">
        <v>0</v>
      </c>
      <c r="C619" s="82">
        <v>0</v>
      </c>
      <c r="D619" s="82">
        <v>1</v>
      </c>
      <c r="E619" s="82">
        <v>1</v>
      </c>
      <c r="F619" s="82">
        <v>0.01</v>
      </c>
      <c r="G619" s="82">
        <v>0</v>
      </c>
      <c r="H619" s="82">
        <v>0</v>
      </c>
      <c r="I619" s="82">
        <v>0.113</v>
      </c>
      <c r="J619" s="82">
        <v>1.33</v>
      </c>
      <c r="K619" s="82">
        <v>27.08</v>
      </c>
      <c r="L619" s="82">
        <v>0</v>
      </c>
    </row>
    <row r="620" spans="1:12" x14ac:dyDescent="0.2">
      <c r="A620" s="4">
        <v>25</v>
      </c>
      <c r="B620" s="82">
        <v>0</v>
      </c>
      <c r="C620" s="82">
        <v>0</v>
      </c>
      <c r="D620" s="82">
        <v>1</v>
      </c>
      <c r="E620" s="82">
        <v>1</v>
      </c>
      <c r="F620" s="82">
        <v>0.01</v>
      </c>
      <c r="G620" s="82">
        <v>0</v>
      </c>
      <c r="H620" s="82">
        <v>0</v>
      </c>
      <c r="I620" s="82">
        <v>0.20100000000000001</v>
      </c>
      <c r="J620" s="82">
        <v>2.08</v>
      </c>
      <c r="K620" s="82">
        <v>48.62</v>
      </c>
      <c r="L620" s="82">
        <v>277</v>
      </c>
    </row>
    <row r="621" spans="1:12" x14ac:dyDescent="0.2">
      <c r="A621" s="4">
        <v>25</v>
      </c>
      <c r="B621" s="82">
        <v>0</v>
      </c>
      <c r="C621" s="82">
        <v>0</v>
      </c>
      <c r="D621" s="82">
        <v>0</v>
      </c>
      <c r="E621" s="82">
        <v>1</v>
      </c>
      <c r="F621" s="82">
        <v>0.01</v>
      </c>
      <c r="G621" s="82">
        <v>0</v>
      </c>
      <c r="H621" s="82">
        <v>0</v>
      </c>
      <c r="I621" s="82">
        <v>0.25700000000000001</v>
      </c>
      <c r="J621" s="82">
        <v>0.3</v>
      </c>
      <c r="K621" s="82">
        <v>11.92</v>
      </c>
      <c r="L621" s="82">
        <v>117</v>
      </c>
    </row>
    <row r="622" spans="1:12" x14ac:dyDescent="0.2">
      <c r="A622" s="4">
        <v>25</v>
      </c>
      <c r="B622" s="82">
        <v>325</v>
      </c>
      <c r="C622" s="82">
        <v>0</v>
      </c>
      <c r="D622" s="82">
        <v>25</v>
      </c>
      <c r="E622" s="82">
        <v>1</v>
      </c>
      <c r="F622" s="82">
        <v>0.01</v>
      </c>
      <c r="G622" s="82">
        <v>0</v>
      </c>
      <c r="H622" s="82">
        <v>0</v>
      </c>
      <c r="I622" s="82">
        <v>0.10100000000000001</v>
      </c>
      <c r="J622" s="82">
        <v>0.48</v>
      </c>
      <c r="K622" s="82">
        <v>13</v>
      </c>
      <c r="L622" s="82">
        <v>154</v>
      </c>
    </row>
    <row r="623" spans="1:12" x14ac:dyDescent="0.2">
      <c r="A623" s="4">
        <v>25</v>
      </c>
      <c r="B623" s="82">
        <v>0</v>
      </c>
      <c r="C623" s="82">
        <v>0</v>
      </c>
      <c r="D623" s="82">
        <v>0</v>
      </c>
      <c r="E623" s="82">
        <v>1</v>
      </c>
      <c r="F623" s="82">
        <v>0.01</v>
      </c>
      <c r="G623" s="82">
        <v>0</v>
      </c>
      <c r="H623" s="82">
        <v>0</v>
      </c>
      <c r="I623" s="82">
        <v>0.22600000000000001</v>
      </c>
      <c r="J623" s="82">
        <v>0.7</v>
      </c>
      <c r="K623" s="82">
        <v>16.25</v>
      </c>
      <c r="L623" s="82">
        <v>31</v>
      </c>
    </row>
    <row r="624" spans="1:12" x14ac:dyDescent="0.2">
      <c r="A624" s="4">
        <v>25</v>
      </c>
      <c r="B624" s="82">
        <v>0</v>
      </c>
      <c r="C624" s="82">
        <v>0</v>
      </c>
      <c r="D624" s="82">
        <v>0</v>
      </c>
      <c r="E624" s="82">
        <v>1</v>
      </c>
      <c r="F624" s="82">
        <v>0.01</v>
      </c>
      <c r="G624" s="82">
        <v>0</v>
      </c>
      <c r="H624" s="82">
        <v>0</v>
      </c>
      <c r="I624" s="82">
        <v>0.77800000000000002</v>
      </c>
      <c r="J624" s="82">
        <v>2.8479999999999999</v>
      </c>
      <c r="K624" s="82">
        <v>59.57</v>
      </c>
      <c r="L624" s="82">
        <v>30</v>
      </c>
    </row>
    <row r="625" spans="1:12" x14ac:dyDescent="0.2">
      <c r="A625" s="4">
        <v>30</v>
      </c>
      <c r="B625" s="82">
        <v>0</v>
      </c>
      <c r="C625" s="82">
        <v>0</v>
      </c>
      <c r="D625" s="82">
        <v>0</v>
      </c>
      <c r="E625" s="82">
        <v>1</v>
      </c>
      <c r="F625" s="82">
        <v>0.01</v>
      </c>
      <c r="G625" s="82">
        <v>0</v>
      </c>
      <c r="H625" s="82">
        <v>0</v>
      </c>
      <c r="I625" s="82">
        <v>1.45</v>
      </c>
      <c r="J625" s="82">
        <v>1.5</v>
      </c>
      <c r="K625" s="82">
        <v>50.11</v>
      </c>
      <c r="L625" s="82">
        <v>23</v>
      </c>
    </row>
    <row r="626" spans="1:12" x14ac:dyDescent="0.2">
      <c r="A626" s="4">
        <v>30</v>
      </c>
      <c r="B626" s="82">
        <v>0</v>
      </c>
      <c r="C626" s="82">
        <v>0</v>
      </c>
      <c r="D626" s="82">
        <v>0</v>
      </c>
      <c r="E626" s="82">
        <v>1</v>
      </c>
      <c r="F626" s="82">
        <v>0.01</v>
      </c>
      <c r="G626" s="82">
        <v>0</v>
      </c>
      <c r="H626" s="82">
        <v>0</v>
      </c>
      <c r="I626" s="82">
        <v>0.7</v>
      </c>
      <c r="J626" s="82">
        <v>1.7</v>
      </c>
      <c r="K626" s="82">
        <v>114.35</v>
      </c>
      <c r="L626" s="82">
        <v>121</v>
      </c>
    </row>
    <row r="627" spans="1:12" x14ac:dyDescent="0.2">
      <c r="A627" s="4">
        <v>30</v>
      </c>
      <c r="B627" s="82">
        <v>0</v>
      </c>
      <c r="C627" s="82">
        <v>0</v>
      </c>
      <c r="D627" s="82">
        <v>0</v>
      </c>
      <c r="E627" s="82">
        <v>1</v>
      </c>
      <c r="F627" s="82">
        <v>0.01</v>
      </c>
      <c r="G627" s="82">
        <v>0</v>
      </c>
      <c r="H627" s="82">
        <v>0</v>
      </c>
      <c r="I627" s="82">
        <v>0.7</v>
      </c>
      <c r="J627" s="82">
        <v>1.8</v>
      </c>
      <c r="K627" s="82">
        <v>122.06</v>
      </c>
      <c r="L627" s="82">
        <v>80</v>
      </c>
    </row>
    <row r="628" spans="1:12" x14ac:dyDescent="0.2">
      <c r="A628" s="4">
        <v>25</v>
      </c>
      <c r="B628" s="82">
        <v>0</v>
      </c>
      <c r="C628" s="82">
        <v>0</v>
      </c>
      <c r="D628" s="82">
        <v>0</v>
      </c>
      <c r="E628" s="82">
        <v>1</v>
      </c>
      <c r="F628" s="82">
        <v>0.01</v>
      </c>
      <c r="G628" s="82">
        <v>0</v>
      </c>
      <c r="H628" s="82">
        <v>0</v>
      </c>
      <c r="I628" s="82">
        <v>0.25600000000000001</v>
      </c>
      <c r="J628" s="82">
        <v>1.3</v>
      </c>
      <c r="K628" s="82">
        <v>65.599999999999994</v>
      </c>
      <c r="L628" s="82">
        <v>0</v>
      </c>
    </row>
    <row r="629" spans="1:12" x14ac:dyDescent="0.2">
      <c r="A629" s="4">
        <v>25</v>
      </c>
      <c r="B629" s="82">
        <v>0</v>
      </c>
      <c r="C629" s="82">
        <v>0</v>
      </c>
      <c r="D629" s="82">
        <v>0</v>
      </c>
      <c r="E629" s="82">
        <v>1</v>
      </c>
      <c r="F629" s="82">
        <v>0.01</v>
      </c>
      <c r="G629" s="82">
        <v>0</v>
      </c>
      <c r="H629" s="82">
        <v>0</v>
      </c>
      <c r="I629" s="82">
        <v>0.4</v>
      </c>
      <c r="J629" s="82">
        <v>2.08</v>
      </c>
      <c r="K629" s="82">
        <v>135.69999999999999</v>
      </c>
      <c r="L629" s="82">
        <v>9</v>
      </c>
    </row>
    <row r="630" spans="1:12" x14ac:dyDescent="0.2">
      <c r="A630" s="4">
        <v>25</v>
      </c>
      <c r="B630" s="82">
        <v>0</v>
      </c>
      <c r="C630" s="82">
        <v>0</v>
      </c>
      <c r="D630" s="82">
        <v>0</v>
      </c>
      <c r="E630" s="82">
        <v>1</v>
      </c>
      <c r="F630" s="82">
        <v>0.01</v>
      </c>
      <c r="G630" s="82">
        <v>0</v>
      </c>
      <c r="H630" s="82">
        <v>0</v>
      </c>
      <c r="I630" s="82">
        <v>1.3</v>
      </c>
      <c r="J630" s="82">
        <v>3.1</v>
      </c>
      <c r="K630" s="82">
        <v>145.6</v>
      </c>
      <c r="L630" s="82">
        <v>51</v>
      </c>
    </row>
    <row r="631" spans="1:12" x14ac:dyDescent="0.2">
      <c r="A631" s="4">
        <v>25</v>
      </c>
      <c r="B631" s="82">
        <v>200</v>
      </c>
      <c r="C631" s="82">
        <v>0</v>
      </c>
      <c r="D631" s="82">
        <v>5</v>
      </c>
      <c r="E631" s="82">
        <v>1</v>
      </c>
      <c r="F631" s="82">
        <v>0.01</v>
      </c>
      <c r="G631" s="82">
        <v>0</v>
      </c>
      <c r="H631" s="82">
        <v>0</v>
      </c>
      <c r="I631" s="82">
        <v>6.9</v>
      </c>
      <c r="J631" s="82">
        <v>4.53</v>
      </c>
      <c r="K631" s="82">
        <v>103.14</v>
      </c>
      <c r="L631" s="82">
        <v>45</v>
      </c>
    </row>
    <row r="632" spans="1:12" x14ac:dyDescent="0.2">
      <c r="A632" s="4">
        <v>25</v>
      </c>
      <c r="B632" s="82">
        <v>0</v>
      </c>
      <c r="C632" s="82">
        <v>0</v>
      </c>
      <c r="D632" s="82">
        <v>0</v>
      </c>
      <c r="E632" s="82">
        <v>1</v>
      </c>
      <c r="F632" s="82">
        <v>0.01</v>
      </c>
      <c r="G632" s="82">
        <v>0</v>
      </c>
      <c r="H632" s="82">
        <v>0</v>
      </c>
      <c r="I632" s="82">
        <v>9.1999999999999993</v>
      </c>
      <c r="J632" s="82">
        <v>9.27</v>
      </c>
      <c r="K632" s="82">
        <v>195.41</v>
      </c>
      <c r="L632" s="82">
        <v>9</v>
      </c>
    </row>
    <row r="633" spans="1:12" x14ac:dyDescent="0.2">
      <c r="A633" s="4">
        <v>22</v>
      </c>
      <c r="B633" s="82">
        <v>0</v>
      </c>
      <c r="C633" s="82">
        <v>0</v>
      </c>
      <c r="D633" s="82">
        <v>1</v>
      </c>
      <c r="E633" s="82">
        <v>1</v>
      </c>
      <c r="F633" s="82">
        <v>0.01</v>
      </c>
      <c r="G633" s="82">
        <v>0</v>
      </c>
      <c r="H633" s="82">
        <v>0</v>
      </c>
      <c r="I633" s="82">
        <v>0.624</v>
      </c>
      <c r="J633" s="82">
        <v>0.42</v>
      </c>
      <c r="K633" s="82">
        <v>17.84</v>
      </c>
      <c r="L633" s="82">
        <v>0</v>
      </c>
    </row>
    <row r="634" spans="1:12" x14ac:dyDescent="0.2">
      <c r="A634" s="4">
        <v>22</v>
      </c>
      <c r="B634" s="82">
        <v>150</v>
      </c>
      <c r="C634" s="82">
        <v>0</v>
      </c>
      <c r="D634" s="82">
        <v>5</v>
      </c>
      <c r="E634" s="82">
        <v>1</v>
      </c>
      <c r="F634" s="82">
        <v>0.01</v>
      </c>
      <c r="G634" s="82">
        <v>0</v>
      </c>
      <c r="H634" s="82">
        <v>0</v>
      </c>
      <c r="I634" s="82">
        <v>0.88200000000000001</v>
      </c>
      <c r="J634" s="82">
        <v>0.49199999999999999</v>
      </c>
      <c r="K634" s="82">
        <v>20.46</v>
      </c>
      <c r="L634" s="82">
        <v>0</v>
      </c>
    </row>
    <row r="635" spans="1:12" x14ac:dyDescent="0.2">
      <c r="A635" s="4">
        <v>25</v>
      </c>
      <c r="B635" s="82">
        <v>0</v>
      </c>
      <c r="C635" s="82">
        <v>0</v>
      </c>
      <c r="D635" s="82">
        <v>1</v>
      </c>
      <c r="E635" s="82">
        <v>1</v>
      </c>
      <c r="F635" s="82">
        <v>0.01</v>
      </c>
      <c r="G635" s="82">
        <v>0</v>
      </c>
      <c r="H635" s="82">
        <v>0</v>
      </c>
      <c r="I635" s="82">
        <v>1.403</v>
      </c>
      <c r="J635" s="82">
        <v>0.68</v>
      </c>
      <c r="K635" s="82">
        <v>25.81</v>
      </c>
      <c r="L635" s="82">
        <v>0</v>
      </c>
    </row>
    <row r="636" spans="1:12" x14ac:dyDescent="0.2">
      <c r="A636" s="4">
        <v>25</v>
      </c>
      <c r="B636" s="82">
        <v>0</v>
      </c>
      <c r="C636" s="82">
        <v>0</v>
      </c>
      <c r="D636" s="82">
        <v>1</v>
      </c>
      <c r="E636" s="82">
        <v>1</v>
      </c>
      <c r="F636" s="82">
        <v>0.01</v>
      </c>
      <c r="G636" s="82">
        <v>0</v>
      </c>
      <c r="H636" s="82">
        <v>0</v>
      </c>
      <c r="I636" s="82">
        <v>2.806</v>
      </c>
      <c r="J636" s="82">
        <v>1.1000000000000001</v>
      </c>
      <c r="K636" s="82">
        <v>31.74</v>
      </c>
      <c r="L636" s="82">
        <v>0</v>
      </c>
    </row>
    <row r="637" spans="1:12" x14ac:dyDescent="0.2">
      <c r="A637" s="4">
        <v>25</v>
      </c>
      <c r="B637" s="82">
        <v>0</v>
      </c>
      <c r="C637" s="82">
        <v>0</v>
      </c>
      <c r="D637" s="82">
        <v>1</v>
      </c>
      <c r="E637" s="82">
        <v>1</v>
      </c>
      <c r="F637" s="82">
        <v>0.01</v>
      </c>
      <c r="G637" s="82">
        <v>0</v>
      </c>
      <c r="H637" s="82">
        <v>0</v>
      </c>
      <c r="I637" s="82">
        <v>2.806</v>
      </c>
      <c r="J637" s="82">
        <v>1.1399999999999999</v>
      </c>
      <c r="K637" s="82">
        <v>34.630000000000003</v>
      </c>
      <c r="L637" s="82">
        <v>0</v>
      </c>
    </row>
    <row r="638" spans="1:12" x14ac:dyDescent="0.2">
      <c r="A638" s="4">
        <v>25</v>
      </c>
      <c r="B638" s="82">
        <v>0</v>
      </c>
      <c r="C638" s="82">
        <v>0</v>
      </c>
      <c r="D638" s="82">
        <v>1</v>
      </c>
      <c r="E638" s="82">
        <v>1</v>
      </c>
      <c r="F638" s="82">
        <v>0.01</v>
      </c>
      <c r="G638" s="82">
        <v>0</v>
      </c>
      <c r="H638" s="82">
        <v>0</v>
      </c>
      <c r="I638" s="82">
        <v>3.7719999999999998</v>
      </c>
      <c r="J638" s="82">
        <v>1.3</v>
      </c>
      <c r="K638" s="82">
        <v>39.479999999999997</v>
      </c>
      <c r="L638" s="82">
        <v>0</v>
      </c>
    </row>
    <row r="639" spans="1:12" x14ac:dyDescent="0.2">
      <c r="A639" s="4">
        <v>25</v>
      </c>
      <c r="B639" s="82">
        <v>0</v>
      </c>
      <c r="C639" s="82">
        <v>0</v>
      </c>
      <c r="D639" s="82">
        <v>1</v>
      </c>
      <c r="E639" s="82">
        <v>1</v>
      </c>
      <c r="F639" s="82">
        <v>0.01</v>
      </c>
      <c r="G639" s="82">
        <v>0</v>
      </c>
      <c r="H639" s="82">
        <v>0</v>
      </c>
      <c r="I639" s="82">
        <v>4.6459999999999999</v>
      </c>
      <c r="J639" s="82">
        <v>1.46</v>
      </c>
      <c r="K639" s="82">
        <v>44.1</v>
      </c>
      <c r="L639" s="82">
        <v>0</v>
      </c>
    </row>
    <row r="640" spans="1:12" x14ac:dyDescent="0.2">
      <c r="A640" s="4">
        <v>25</v>
      </c>
      <c r="B640" s="82">
        <v>60</v>
      </c>
      <c r="C640" s="82">
        <v>60</v>
      </c>
      <c r="D640" s="82">
        <v>1</v>
      </c>
      <c r="E640" s="82">
        <v>1</v>
      </c>
      <c r="F640" s="82">
        <v>0.01</v>
      </c>
      <c r="G640" s="82">
        <v>0</v>
      </c>
      <c r="H640" s="82">
        <v>0</v>
      </c>
      <c r="I640" s="82">
        <v>13.122</v>
      </c>
      <c r="J640" s="82">
        <v>2.42</v>
      </c>
      <c r="K640" s="82">
        <v>61.92</v>
      </c>
      <c r="L640" s="82">
        <v>0</v>
      </c>
    </row>
    <row r="641" spans="1:12" x14ac:dyDescent="0.2">
      <c r="A641" s="4">
        <v>25</v>
      </c>
      <c r="B641" s="82">
        <v>50</v>
      </c>
      <c r="C641" s="82">
        <v>50</v>
      </c>
      <c r="D641" s="82">
        <v>1</v>
      </c>
      <c r="E641" s="82">
        <v>1</v>
      </c>
      <c r="F641" s="82">
        <v>0.01</v>
      </c>
      <c r="G641" s="82">
        <v>0</v>
      </c>
      <c r="H641" s="82">
        <v>0</v>
      </c>
      <c r="I641" s="82">
        <v>16.16</v>
      </c>
      <c r="J641" s="82">
        <v>2.84</v>
      </c>
      <c r="K641" s="82">
        <v>62.56</v>
      </c>
      <c r="L641" s="82">
        <v>0</v>
      </c>
    </row>
    <row r="642" spans="1:12" x14ac:dyDescent="0.2">
      <c r="A642" s="4">
        <v>25</v>
      </c>
      <c r="B642" s="82">
        <v>0</v>
      </c>
      <c r="C642" s="82">
        <v>0</v>
      </c>
      <c r="D642" s="82">
        <v>0</v>
      </c>
      <c r="E642" s="82">
        <v>1</v>
      </c>
      <c r="F642" s="82">
        <v>0.01</v>
      </c>
      <c r="G642" s="82">
        <v>0</v>
      </c>
      <c r="H642" s="82">
        <v>0</v>
      </c>
      <c r="I642" s="82">
        <v>2.88</v>
      </c>
      <c r="J642" s="82">
        <v>4.8</v>
      </c>
      <c r="K642" s="82">
        <v>186.4</v>
      </c>
      <c r="L642" s="82">
        <v>28</v>
      </c>
    </row>
    <row r="643" spans="1:12" x14ac:dyDescent="0.2">
      <c r="A643" s="4">
        <v>25</v>
      </c>
      <c r="B643" s="82">
        <v>0</v>
      </c>
      <c r="C643" s="82">
        <v>0</v>
      </c>
      <c r="D643" s="82">
        <v>0</v>
      </c>
      <c r="E643" s="82">
        <v>1</v>
      </c>
      <c r="F643" s="82">
        <v>0.01</v>
      </c>
      <c r="G643" s="82">
        <v>0</v>
      </c>
      <c r="H643" s="82">
        <v>0</v>
      </c>
      <c r="I643" s="82">
        <v>6.88</v>
      </c>
      <c r="J643" s="82">
        <v>3.76</v>
      </c>
      <c r="K643" s="82">
        <v>104.6</v>
      </c>
      <c r="L643" s="82">
        <v>67</v>
      </c>
    </row>
    <row r="644" spans="1:12" x14ac:dyDescent="0.2">
      <c r="A644" s="4">
        <v>25</v>
      </c>
      <c r="B644" s="82">
        <v>0</v>
      </c>
      <c r="C644" s="82">
        <v>0</v>
      </c>
      <c r="D644" s="82">
        <v>0</v>
      </c>
      <c r="E644" s="82">
        <v>1</v>
      </c>
      <c r="F644" s="82">
        <v>0.01</v>
      </c>
      <c r="G644" s="82">
        <v>0</v>
      </c>
      <c r="H644" s="82">
        <v>0</v>
      </c>
      <c r="I644" s="82">
        <v>6.06</v>
      </c>
      <c r="J644" s="82">
        <v>4.46</v>
      </c>
      <c r="K644" s="82">
        <v>119.75</v>
      </c>
      <c r="L644" s="82">
        <v>0</v>
      </c>
    </row>
    <row r="645" spans="1:12" x14ac:dyDescent="0.2">
      <c r="A645" s="4">
        <v>25</v>
      </c>
      <c r="B645" s="82">
        <v>0</v>
      </c>
      <c r="C645" s="82">
        <v>0</v>
      </c>
      <c r="D645" s="82">
        <v>0</v>
      </c>
      <c r="E645" s="82">
        <v>1</v>
      </c>
      <c r="F645" s="82">
        <v>0.01</v>
      </c>
      <c r="G645" s="82">
        <v>0</v>
      </c>
      <c r="H645" s="82">
        <v>0</v>
      </c>
      <c r="I645" s="82">
        <v>9.4600000000000009</v>
      </c>
      <c r="J645" s="82">
        <v>4.62</v>
      </c>
      <c r="K645" s="82">
        <v>119.75</v>
      </c>
      <c r="L645" s="82">
        <v>15</v>
      </c>
    </row>
    <row r="646" spans="1:12" x14ac:dyDescent="0.2">
      <c r="A646" s="4">
        <v>25</v>
      </c>
      <c r="B646" s="82">
        <v>0</v>
      </c>
      <c r="C646" s="82">
        <v>0</v>
      </c>
      <c r="D646" s="82">
        <v>0</v>
      </c>
      <c r="E646" s="82">
        <v>1</v>
      </c>
      <c r="F646" s="82">
        <v>0.01</v>
      </c>
      <c r="G646" s="82">
        <v>0</v>
      </c>
      <c r="H646" s="82">
        <v>0</v>
      </c>
      <c r="I646" s="82">
        <v>17.7</v>
      </c>
      <c r="J646" s="82">
        <v>8.24</v>
      </c>
      <c r="K646" s="82">
        <v>326.93</v>
      </c>
      <c r="L646" s="82">
        <v>89</v>
      </c>
    </row>
    <row r="647" spans="1:12" x14ac:dyDescent="0.2">
      <c r="A647" s="4">
        <v>25</v>
      </c>
      <c r="B647" s="82">
        <v>0</v>
      </c>
      <c r="C647" s="82">
        <v>0</v>
      </c>
      <c r="D647" s="82">
        <v>0</v>
      </c>
      <c r="E647" s="82">
        <v>1</v>
      </c>
      <c r="F647" s="82">
        <v>0.01</v>
      </c>
      <c r="G647" s="82">
        <v>0</v>
      </c>
      <c r="H647" s="82">
        <v>0</v>
      </c>
      <c r="I647" s="82">
        <v>20.8</v>
      </c>
      <c r="J647" s="82">
        <v>9.0399999999999991</v>
      </c>
      <c r="K647" s="82">
        <v>382.43</v>
      </c>
      <c r="L647" s="82">
        <v>5</v>
      </c>
    </row>
    <row r="648" spans="1:12" x14ac:dyDescent="0.2">
      <c r="A648" s="4">
        <v>25</v>
      </c>
      <c r="B648" s="82">
        <v>0</v>
      </c>
      <c r="C648" s="82">
        <v>0</v>
      </c>
      <c r="D648" s="82">
        <v>0</v>
      </c>
      <c r="E648" s="82">
        <v>1</v>
      </c>
      <c r="F648" s="82">
        <v>0.01</v>
      </c>
      <c r="G648" s="82">
        <v>0</v>
      </c>
      <c r="H648" s="82">
        <v>0</v>
      </c>
      <c r="I648" s="82">
        <v>13.47</v>
      </c>
      <c r="J648" s="82">
        <v>10.1</v>
      </c>
      <c r="K648" s="82">
        <v>395.18</v>
      </c>
      <c r="L648" s="82">
        <v>2</v>
      </c>
    </row>
    <row r="649" spans="1:12" x14ac:dyDescent="0.2">
      <c r="A649" s="4">
        <v>25</v>
      </c>
      <c r="B649" s="82">
        <v>100</v>
      </c>
      <c r="C649" s="82">
        <v>0</v>
      </c>
      <c r="D649" s="82">
        <v>0</v>
      </c>
      <c r="E649" s="82">
        <v>1</v>
      </c>
      <c r="F649" s="82">
        <v>0.01</v>
      </c>
      <c r="G649" s="82">
        <v>0</v>
      </c>
      <c r="H649" s="82">
        <v>0</v>
      </c>
      <c r="I649" s="82">
        <v>3.5</v>
      </c>
      <c r="J649" s="82">
        <v>5.03</v>
      </c>
      <c r="K649" s="82">
        <v>128</v>
      </c>
      <c r="L649" s="82">
        <v>12</v>
      </c>
    </row>
    <row r="650" spans="1:12" x14ac:dyDescent="0.2">
      <c r="A650" s="4">
        <v>33</v>
      </c>
      <c r="B650" s="82">
        <v>40</v>
      </c>
      <c r="C650" s="82">
        <v>0</v>
      </c>
      <c r="D650" s="82">
        <v>0</v>
      </c>
      <c r="E650" s="82">
        <v>119.9</v>
      </c>
      <c r="F650" s="82">
        <v>399.9</v>
      </c>
      <c r="G650" s="82">
        <v>0</v>
      </c>
      <c r="H650" s="82">
        <v>0</v>
      </c>
      <c r="I650" s="82">
        <v>22.847999999999999</v>
      </c>
      <c r="J650" s="82">
        <v>25</v>
      </c>
      <c r="K650" s="82">
        <v>69.86</v>
      </c>
      <c r="L650" s="82">
        <v>86</v>
      </c>
    </row>
    <row r="651" spans="1:12" x14ac:dyDescent="0.2">
      <c r="A651" s="4">
        <v>25</v>
      </c>
      <c r="B651" s="82">
        <v>12</v>
      </c>
      <c r="C651" s="82">
        <v>0</v>
      </c>
      <c r="D651" s="82">
        <v>1</v>
      </c>
      <c r="E651" s="82">
        <v>1</v>
      </c>
      <c r="F651" s="82">
        <v>0.01</v>
      </c>
      <c r="G651" s="82">
        <v>0</v>
      </c>
      <c r="H651" s="82">
        <v>0</v>
      </c>
      <c r="I651" s="82">
        <v>248</v>
      </c>
      <c r="J651" s="82">
        <v>25</v>
      </c>
      <c r="K651" s="82">
        <v>958.56</v>
      </c>
      <c r="L651" s="82">
        <v>70</v>
      </c>
    </row>
    <row r="652" spans="1:12" x14ac:dyDescent="0.2">
      <c r="A652" s="4">
        <v>25</v>
      </c>
      <c r="B652" s="82">
        <v>12</v>
      </c>
      <c r="C652" s="82">
        <v>0</v>
      </c>
      <c r="D652" s="82">
        <v>1</v>
      </c>
      <c r="E652" s="82">
        <v>1</v>
      </c>
      <c r="F652" s="82">
        <v>0.01</v>
      </c>
      <c r="G652" s="82">
        <v>0</v>
      </c>
      <c r="H652" s="82">
        <v>0</v>
      </c>
      <c r="I652" s="82">
        <v>248.7</v>
      </c>
      <c r="J652" s="82">
        <v>50</v>
      </c>
      <c r="K652" s="82">
        <v>1951.05</v>
      </c>
      <c r="L652" s="82">
        <v>32</v>
      </c>
    </row>
    <row r="653" spans="1:12" x14ac:dyDescent="0.2">
      <c r="A653" s="4">
        <v>25</v>
      </c>
      <c r="B653" s="82">
        <v>0</v>
      </c>
      <c r="C653" s="82">
        <v>0</v>
      </c>
      <c r="D653" s="82">
        <v>0</v>
      </c>
      <c r="E653" s="82">
        <v>1</v>
      </c>
      <c r="F653" s="82">
        <v>0.01</v>
      </c>
      <c r="G653" s="82">
        <v>0</v>
      </c>
      <c r="H653" s="82">
        <v>0</v>
      </c>
      <c r="I653" s="82">
        <v>7.44</v>
      </c>
      <c r="J653" s="82">
        <v>8.8000000000000007</v>
      </c>
      <c r="K653" s="82">
        <v>254.76</v>
      </c>
      <c r="L653" s="82">
        <v>31</v>
      </c>
    </row>
    <row r="654" spans="1:12" x14ac:dyDescent="0.2">
      <c r="A654" s="4">
        <v>25</v>
      </c>
      <c r="B654" s="82">
        <v>0</v>
      </c>
      <c r="C654" s="82">
        <v>0</v>
      </c>
      <c r="D654" s="82">
        <v>0</v>
      </c>
      <c r="E654" s="82">
        <v>1</v>
      </c>
      <c r="F654" s="82">
        <v>0.01</v>
      </c>
      <c r="G654" s="82">
        <v>0</v>
      </c>
      <c r="H654" s="82">
        <v>0</v>
      </c>
      <c r="I654" s="82">
        <v>10.098000000000001</v>
      </c>
      <c r="J654" s="82">
        <v>11</v>
      </c>
      <c r="K654" s="82">
        <v>288.27999999999997</v>
      </c>
      <c r="L654" s="82">
        <v>26</v>
      </c>
    </row>
    <row r="655" spans="1:12" x14ac:dyDescent="0.2">
      <c r="A655" s="4">
        <v>25</v>
      </c>
      <c r="B655" s="82">
        <v>0</v>
      </c>
      <c r="C655" s="82">
        <v>0</v>
      </c>
      <c r="D655" s="82">
        <v>0</v>
      </c>
      <c r="E655" s="82">
        <v>1</v>
      </c>
      <c r="F655" s="82">
        <v>0.01</v>
      </c>
      <c r="G655" s="82">
        <v>0</v>
      </c>
      <c r="H655" s="82">
        <v>0</v>
      </c>
      <c r="I655" s="82">
        <v>20.46</v>
      </c>
      <c r="J655" s="82">
        <v>19.5</v>
      </c>
      <c r="K655" s="82">
        <v>549.74</v>
      </c>
      <c r="L655" s="82">
        <v>9</v>
      </c>
    </row>
    <row r="656" spans="1:12" x14ac:dyDescent="0.2">
      <c r="A656" s="4">
        <v>25</v>
      </c>
      <c r="B656" s="82">
        <v>28</v>
      </c>
      <c r="C656" s="82">
        <v>0</v>
      </c>
      <c r="D656" s="82">
        <v>0</v>
      </c>
      <c r="E656" s="82">
        <v>1</v>
      </c>
      <c r="F656" s="82">
        <v>0.01</v>
      </c>
      <c r="G656" s="82">
        <v>0</v>
      </c>
      <c r="H656" s="82">
        <v>0</v>
      </c>
      <c r="I656" s="82">
        <v>28.175000000000001</v>
      </c>
      <c r="J656" s="82">
        <v>29.6</v>
      </c>
      <c r="K656" s="82">
        <v>777.68</v>
      </c>
      <c r="L656" s="82">
        <v>36</v>
      </c>
    </row>
    <row r="657" spans="1:12" x14ac:dyDescent="0.2">
      <c r="A657" s="4">
        <v>25</v>
      </c>
      <c r="B657" s="82">
        <v>0</v>
      </c>
      <c r="C657" s="82">
        <v>0</v>
      </c>
      <c r="D657" s="82">
        <v>0</v>
      </c>
      <c r="E657" s="82">
        <v>1</v>
      </c>
      <c r="F657" s="82">
        <v>0.01</v>
      </c>
      <c r="G657" s="82">
        <v>0</v>
      </c>
      <c r="H657" s="82">
        <v>0</v>
      </c>
      <c r="I657" s="82">
        <v>45.92</v>
      </c>
      <c r="J657" s="82">
        <v>42.5</v>
      </c>
      <c r="K657" s="82">
        <v>1166.52</v>
      </c>
      <c r="L657" s="82">
        <v>19</v>
      </c>
    </row>
    <row r="658" spans="1:12" x14ac:dyDescent="0.2">
      <c r="A658" s="4">
        <v>22</v>
      </c>
      <c r="B658" s="82">
        <v>1</v>
      </c>
      <c r="C658" s="82">
        <v>0</v>
      </c>
      <c r="D658" s="82">
        <v>0</v>
      </c>
      <c r="E658" s="82">
        <v>1</v>
      </c>
      <c r="F658" s="82">
        <v>0.01</v>
      </c>
      <c r="G658" s="82">
        <v>0</v>
      </c>
      <c r="H658" s="82">
        <v>0</v>
      </c>
      <c r="I658" s="82">
        <v>355.81</v>
      </c>
      <c r="J658" s="82">
        <v>285</v>
      </c>
      <c r="K658" s="82">
        <v>10411.530000000001</v>
      </c>
      <c r="L658" s="82">
        <v>1</v>
      </c>
    </row>
    <row r="659" spans="1:12" x14ac:dyDescent="0.2">
      <c r="A659" s="4">
        <v>25</v>
      </c>
      <c r="B659" s="82">
        <v>0</v>
      </c>
      <c r="C659" s="82">
        <v>0</v>
      </c>
      <c r="D659" s="82">
        <v>0</v>
      </c>
      <c r="E659" s="82">
        <v>1</v>
      </c>
      <c r="F659" s="82">
        <v>0.01</v>
      </c>
      <c r="G659" s="82">
        <v>0</v>
      </c>
      <c r="H659" s="82">
        <v>0</v>
      </c>
      <c r="I659" s="82">
        <v>13.2</v>
      </c>
      <c r="J659" s="82">
        <v>9.35</v>
      </c>
      <c r="K659" s="82">
        <v>1446.64</v>
      </c>
      <c r="L659" s="82">
        <v>35</v>
      </c>
    </row>
    <row r="660" spans="1:12" x14ac:dyDescent="0.2">
      <c r="A660" s="4">
        <v>25</v>
      </c>
      <c r="B660" s="82">
        <v>0</v>
      </c>
      <c r="C660" s="82">
        <v>0</v>
      </c>
      <c r="D660" s="82">
        <v>0</v>
      </c>
      <c r="E660" s="82">
        <v>1</v>
      </c>
      <c r="F660" s="82">
        <v>0.01</v>
      </c>
      <c r="G660" s="82">
        <v>0</v>
      </c>
      <c r="H660" s="82">
        <v>0</v>
      </c>
      <c r="I660" s="82">
        <v>10.6</v>
      </c>
      <c r="J660" s="82">
        <v>4.95</v>
      </c>
      <c r="K660" s="82">
        <v>2483.29</v>
      </c>
      <c r="L660" s="82">
        <v>5</v>
      </c>
    </row>
    <row r="661" spans="1:12" x14ac:dyDescent="0.2">
      <c r="A661" s="4">
        <v>14</v>
      </c>
      <c r="B661" s="82">
        <v>0</v>
      </c>
      <c r="C661" s="82">
        <v>0</v>
      </c>
      <c r="D661" s="82">
        <v>0</v>
      </c>
      <c r="E661" s="82">
        <v>1</v>
      </c>
      <c r="F661" s="82">
        <v>0.01</v>
      </c>
      <c r="G661" s="82">
        <v>0</v>
      </c>
      <c r="H661" s="82">
        <v>0</v>
      </c>
      <c r="I661" s="82">
        <v>76.44</v>
      </c>
      <c r="J661" s="82">
        <v>6</v>
      </c>
      <c r="K661" s="82">
        <v>3623.26</v>
      </c>
      <c r="L661" s="82">
        <v>46</v>
      </c>
    </row>
    <row r="662" spans="1:12" x14ac:dyDescent="0.2">
      <c r="A662" s="4">
        <v>14</v>
      </c>
      <c r="B662" s="82">
        <v>10</v>
      </c>
      <c r="C662" s="82">
        <v>0</v>
      </c>
      <c r="D662" s="82">
        <v>0</v>
      </c>
      <c r="E662" s="82">
        <v>1</v>
      </c>
      <c r="F662" s="82">
        <v>0.01</v>
      </c>
      <c r="G662" s="82">
        <v>0</v>
      </c>
      <c r="H662" s="82">
        <v>0</v>
      </c>
      <c r="I662" s="82">
        <v>76.44</v>
      </c>
      <c r="J662" s="82">
        <v>8.5</v>
      </c>
      <c r="K662" s="82">
        <v>3623.26</v>
      </c>
      <c r="L662" s="82">
        <v>4</v>
      </c>
    </row>
    <row r="663" spans="1:12" x14ac:dyDescent="0.2">
      <c r="A663" s="4">
        <v>14</v>
      </c>
      <c r="B663" s="82">
        <v>10</v>
      </c>
      <c r="C663" s="82">
        <v>0</v>
      </c>
      <c r="D663" s="82">
        <v>0</v>
      </c>
      <c r="E663" s="82">
        <v>1</v>
      </c>
      <c r="F663" s="82">
        <v>0.01</v>
      </c>
      <c r="G663" s="82">
        <v>0</v>
      </c>
      <c r="H663" s="82">
        <v>0</v>
      </c>
      <c r="I663" s="82">
        <v>76.44</v>
      </c>
      <c r="J663" s="82">
        <v>8.9700000000000006</v>
      </c>
      <c r="K663" s="82">
        <v>4318.34</v>
      </c>
      <c r="L663" s="82">
        <v>7</v>
      </c>
    </row>
    <row r="664" spans="1:12" x14ac:dyDescent="0.2">
      <c r="A664" s="4">
        <v>14</v>
      </c>
      <c r="B664" s="82">
        <v>0</v>
      </c>
      <c r="C664" s="82">
        <v>0</v>
      </c>
      <c r="D664" s="82">
        <v>0</v>
      </c>
      <c r="E664" s="82">
        <v>1</v>
      </c>
      <c r="F664" s="82">
        <v>0.01</v>
      </c>
      <c r="G664" s="82">
        <v>0</v>
      </c>
      <c r="H664" s="82">
        <v>0</v>
      </c>
      <c r="I664" s="82">
        <v>76.44</v>
      </c>
      <c r="J664" s="82">
        <v>9.94</v>
      </c>
      <c r="K664" s="82">
        <v>4318.34</v>
      </c>
      <c r="L664" s="82">
        <v>25</v>
      </c>
    </row>
    <row r="665" spans="1:12" x14ac:dyDescent="0.2">
      <c r="A665" s="4">
        <v>14</v>
      </c>
      <c r="B665" s="82">
        <v>0</v>
      </c>
      <c r="C665" s="82">
        <v>0</v>
      </c>
      <c r="D665" s="82">
        <v>0</v>
      </c>
      <c r="E665" s="82">
        <v>1</v>
      </c>
      <c r="F665" s="82">
        <v>0.01</v>
      </c>
      <c r="G665" s="82">
        <v>0</v>
      </c>
      <c r="H665" s="82">
        <v>0</v>
      </c>
      <c r="I665" s="82">
        <v>22.95</v>
      </c>
      <c r="J665" s="82">
        <v>7.62</v>
      </c>
      <c r="K665" s="82">
        <v>5468.59</v>
      </c>
      <c r="L665" s="82">
        <v>3</v>
      </c>
    </row>
    <row r="666" spans="1:12" x14ac:dyDescent="0.2">
      <c r="A666" s="4">
        <v>14</v>
      </c>
      <c r="B666" s="82">
        <v>18</v>
      </c>
      <c r="C666" s="82">
        <v>0</v>
      </c>
      <c r="D666" s="82">
        <v>1</v>
      </c>
      <c r="E666" s="82">
        <v>1</v>
      </c>
      <c r="F666" s="82">
        <v>0.01</v>
      </c>
      <c r="G666" s="82">
        <v>0</v>
      </c>
      <c r="H666" s="82">
        <v>0</v>
      </c>
      <c r="I666" s="82">
        <v>2.6520000000000001</v>
      </c>
      <c r="J666" s="82">
        <v>4.5999999999999996</v>
      </c>
      <c r="K666" s="82">
        <v>3502.72</v>
      </c>
      <c r="L666" s="82">
        <v>11</v>
      </c>
    </row>
    <row r="667" spans="1:12" x14ac:dyDescent="0.2">
      <c r="A667" s="4">
        <v>14</v>
      </c>
      <c r="B667" s="82">
        <v>0</v>
      </c>
      <c r="C667" s="82">
        <v>0</v>
      </c>
      <c r="D667" s="82">
        <v>0</v>
      </c>
      <c r="E667" s="82">
        <v>1</v>
      </c>
      <c r="F667" s="82">
        <v>0.01</v>
      </c>
      <c r="G667" s="82">
        <v>0</v>
      </c>
      <c r="H667" s="82">
        <v>0</v>
      </c>
      <c r="I667" s="82">
        <v>76.44</v>
      </c>
      <c r="J667" s="82">
        <v>8.94</v>
      </c>
      <c r="K667" s="82">
        <v>4736.8900000000003</v>
      </c>
      <c r="L667" s="82">
        <v>10</v>
      </c>
    </row>
    <row r="668" spans="1:12" x14ac:dyDescent="0.2">
      <c r="A668" s="4">
        <v>14</v>
      </c>
      <c r="B668" s="82">
        <v>0</v>
      </c>
      <c r="C668" s="82">
        <v>0</v>
      </c>
      <c r="D668" s="82">
        <v>0</v>
      </c>
      <c r="E668" s="82">
        <v>1</v>
      </c>
      <c r="F668" s="82">
        <v>0.01</v>
      </c>
      <c r="G668" s="82">
        <v>0</v>
      </c>
      <c r="H668" s="82">
        <v>0</v>
      </c>
      <c r="I668" s="82">
        <v>55.5</v>
      </c>
      <c r="J668" s="82">
        <v>11.7</v>
      </c>
      <c r="K668" s="82">
        <v>5898.98</v>
      </c>
      <c r="L668" s="82">
        <v>37</v>
      </c>
    </row>
    <row r="669" spans="1:12" x14ac:dyDescent="0.2">
      <c r="A669" s="4">
        <v>14</v>
      </c>
      <c r="B669" s="82">
        <v>16</v>
      </c>
      <c r="C669" s="82">
        <v>0</v>
      </c>
      <c r="D669" s="82">
        <v>2</v>
      </c>
      <c r="E669" s="82">
        <v>1</v>
      </c>
      <c r="F669" s="82">
        <v>0.01</v>
      </c>
      <c r="G669" s="82">
        <v>0</v>
      </c>
      <c r="H669" s="82">
        <v>0</v>
      </c>
      <c r="I669" s="82">
        <v>45.54</v>
      </c>
      <c r="J669" s="82">
        <v>6.28</v>
      </c>
      <c r="K669" s="82">
        <v>2733.42</v>
      </c>
      <c r="L669" s="82">
        <v>0</v>
      </c>
    </row>
    <row r="670" spans="1:12" x14ac:dyDescent="0.2">
      <c r="A670" s="4">
        <v>14</v>
      </c>
      <c r="B670" s="82">
        <v>14</v>
      </c>
      <c r="C670" s="82">
        <v>0</v>
      </c>
      <c r="D670" s="82">
        <v>1</v>
      </c>
      <c r="E670" s="82">
        <v>1</v>
      </c>
      <c r="F670" s="82">
        <v>0.01</v>
      </c>
      <c r="G670" s="82">
        <v>0</v>
      </c>
      <c r="H670" s="82">
        <v>0</v>
      </c>
      <c r="I670" s="82">
        <v>45.54</v>
      </c>
      <c r="J670" s="82">
        <v>6.4349999999999996</v>
      </c>
      <c r="K670" s="82">
        <v>2733.42</v>
      </c>
      <c r="L670" s="82">
        <v>2</v>
      </c>
    </row>
    <row r="671" spans="1:12" x14ac:dyDescent="0.2">
      <c r="A671" s="4">
        <v>14</v>
      </c>
      <c r="B671" s="82">
        <v>32</v>
      </c>
      <c r="C671" s="82">
        <v>0</v>
      </c>
      <c r="D671" s="82">
        <v>1</v>
      </c>
      <c r="E671" s="82">
        <v>1</v>
      </c>
      <c r="F671" s="82">
        <v>0.01</v>
      </c>
      <c r="G671" s="82">
        <v>0</v>
      </c>
      <c r="H671" s="82">
        <v>0</v>
      </c>
      <c r="I671" s="82">
        <v>7.4</v>
      </c>
      <c r="J671" s="82">
        <v>1.6</v>
      </c>
      <c r="K671" s="82">
        <v>947.17</v>
      </c>
      <c r="L671" s="82">
        <v>45</v>
      </c>
    </row>
    <row r="672" spans="1:12" x14ac:dyDescent="0.2">
      <c r="A672" s="4">
        <v>14</v>
      </c>
      <c r="B672" s="82">
        <v>0</v>
      </c>
      <c r="C672" s="82">
        <v>0</v>
      </c>
      <c r="D672" s="82">
        <v>0</v>
      </c>
      <c r="E672" s="82">
        <v>1</v>
      </c>
      <c r="F672" s="82">
        <v>0.01</v>
      </c>
      <c r="G672" s="82">
        <v>0</v>
      </c>
      <c r="H672" s="82">
        <v>0</v>
      </c>
      <c r="I672" s="82">
        <v>36.200000000000003</v>
      </c>
      <c r="J672" s="82">
        <v>6.35</v>
      </c>
      <c r="K672" s="82">
        <v>2004.66</v>
      </c>
      <c r="L672" s="82">
        <v>75</v>
      </c>
    </row>
    <row r="673" spans="1:12" x14ac:dyDescent="0.2">
      <c r="A673" s="4">
        <v>14</v>
      </c>
      <c r="B673" s="82">
        <v>25</v>
      </c>
      <c r="C673" s="82">
        <v>0</v>
      </c>
      <c r="D673" s="82">
        <v>1</v>
      </c>
      <c r="E673" s="82">
        <v>1</v>
      </c>
      <c r="F673" s="82">
        <v>0.01</v>
      </c>
      <c r="G673" s="82">
        <v>0</v>
      </c>
      <c r="H673" s="82">
        <v>0</v>
      </c>
      <c r="I673" s="82">
        <v>11.1</v>
      </c>
      <c r="J673" s="82">
        <v>3.53</v>
      </c>
      <c r="K673" s="82">
        <v>1550.77</v>
      </c>
      <c r="L673" s="82">
        <v>29</v>
      </c>
    </row>
    <row r="674" spans="1:12" x14ac:dyDescent="0.2">
      <c r="A674" s="4">
        <v>14</v>
      </c>
      <c r="B674" s="82">
        <v>0</v>
      </c>
      <c r="C674" s="82">
        <v>0</v>
      </c>
      <c r="D674" s="82">
        <v>0</v>
      </c>
      <c r="E674" s="82">
        <v>1</v>
      </c>
      <c r="F674" s="82">
        <v>0.01</v>
      </c>
      <c r="G674" s="82">
        <v>0</v>
      </c>
      <c r="H674" s="82">
        <v>0</v>
      </c>
      <c r="I674" s="82">
        <v>43.56</v>
      </c>
      <c r="J674" s="82">
        <v>9.8000000000000007</v>
      </c>
      <c r="K674" s="82">
        <v>4721.05</v>
      </c>
      <c r="L674" s="82">
        <v>54</v>
      </c>
    </row>
    <row r="675" spans="1:12" x14ac:dyDescent="0.2">
      <c r="A675" s="4">
        <v>14</v>
      </c>
      <c r="B675" s="82">
        <v>0</v>
      </c>
      <c r="C675" s="82">
        <v>0</v>
      </c>
      <c r="D675" s="82">
        <v>0</v>
      </c>
      <c r="E675" s="82">
        <v>1</v>
      </c>
      <c r="F675" s="82">
        <v>0.01</v>
      </c>
      <c r="G675" s="82">
        <v>0</v>
      </c>
      <c r="H675" s="82">
        <v>0</v>
      </c>
      <c r="I675" s="82">
        <v>66</v>
      </c>
      <c r="J675" s="82">
        <v>7.95</v>
      </c>
      <c r="K675" s="82">
        <v>3776.22</v>
      </c>
      <c r="L675" s="82">
        <v>15</v>
      </c>
    </row>
    <row r="676" spans="1:12" x14ac:dyDescent="0.2">
      <c r="A676" s="4">
        <v>14</v>
      </c>
      <c r="B676" s="82">
        <v>0</v>
      </c>
      <c r="C676" s="82">
        <v>0</v>
      </c>
      <c r="D676" s="82">
        <v>0</v>
      </c>
      <c r="E676" s="82">
        <v>1</v>
      </c>
      <c r="F676" s="82">
        <v>0.01</v>
      </c>
      <c r="G676" s="82">
        <v>0</v>
      </c>
      <c r="H676" s="82">
        <v>0</v>
      </c>
      <c r="I676" s="82">
        <v>1.65</v>
      </c>
      <c r="J676" s="82">
        <v>0.32</v>
      </c>
      <c r="K676" s="82">
        <v>61.09</v>
      </c>
      <c r="L676" s="82">
        <v>68</v>
      </c>
    </row>
    <row r="677" spans="1:12" x14ac:dyDescent="0.2">
      <c r="A677" s="4">
        <v>14</v>
      </c>
      <c r="B677" s="82">
        <v>0</v>
      </c>
      <c r="C677" s="82">
        <v>0</v>
      </c>
      <c r="D677" s="82">
        <v>0</v>
      </c>
      <c r="E677" s="82">
        <v>1</v>
      </c>
      <c r="F677" s="82">
        <v>0.01</v>
      </c>
      <c r="G677" s="82">
        <v>0</v>
      </c>
      <c r="H677" s="82">
        <v>0</v>
      </c>
      <c r="I677" s="82">
        <v>16.504999999999999</v>
      </c>
      <c r="J677" s="82">
        <v>3.3</v>
      </c>
      <c r="K677" s="82">
        <v>1267.83</v>
      </c>
      <c r="L677" s="82">
        <v>5</v>
      </c>
    </row>
    <row r="678" spans="1:12" x14ac:dyDescent="0.2">
      <c r="A678" s="4">
        <v>14</v>
      </c>
      <c r="B678" s="82">
        <v>30</v>
      </c>
      <c r="C678" s="82">
        <v>0</v>
      </c>
      <c r="D678" s="82">
        <v>0</v>
      </c>
      <c r="E678" s="82">
        <v>1</v>
      </c>
      <c r="F678" s="82">
        <v>0.01</v>
      </c>
      <c r="G678" s="82">
        <v>0</v>
      </c>
      <c r="H678" s="82">
        <v>0</v>
      </c>
      <c r="I678" s="82">
        <v>6.9</v>
      </c>
      <c r="J678" s="82">
        <v>1.2</v>
      </c>
      <c r="K678" s="82">
        <v>455.38</v>
      </c>
      <c r="L678" s="82">
        <v>15</v>
      </c>
    </row>
    <row r="679" spans="1:12" x14ac:dyDescent="0.2">
      <c r="A679" s="4">
        <v>14</v>
      </c>
      <c r="B679" s="82">
        <v>0</v>
      </c>
      <c r="C679" s="82">
        <v>0</v>
      </c>
      <c r="D679" s="82">
        <v>0</v>
      </c>
      <c r="E679" s="82">
        <v>1</v>
      </c>
      <c r="F679" s="82">
        <v>0.01</v>
      </c>
      <c r="G679" s="82">
        <v>0</v>
      </c>
      <c r="H679" s="82">
        <v>0</v>
      </c>
      <c r="I679" s="82">
        <v>28.6</v>
      </c>
      <c r="J679" s="82">
        <v>6.05</v>
      </c>
      <c r="K679" s="82">
        <v>3019.62</v>
      </c>
      <c r="L679" s="82">
        <v>28</v>
      </c>
    </row>
    <row r="680" spans="1:12" x14ac:dyDescent="0.2">
      <c r="A680" s="4">
        <v>14</v>
      </c>
      <c r="B680" s="82">
        <v>18</v>
      </c>
      <c r="C680" s="82">
        <v>0</v>
      </c>
      <c r="D680" s="82">
        <v>1</v>
      </c>
      <c r="E680" s="82">
        <v>1</v>
      </c>
      <c r="F680" s="82">
        <v>0.01</v>
      </c>
      <c r="G680" s="82">
        <v>0</v>
      </c>
      <c r="H680" s="82">
        <v>0</v>
      </c>
      <c r="I680" s="82">
        <v>41.6</v>
      </c>
      <c r="J680" s="82">
        <v>6.3</v>
      </c>
      <c r="K680" s="82">
        <v>2744.36</v>
      </c>
      <c r="L680" s="82">
        <v>25</v>
      </c>
    </row>
    <row r="681" spans="1:12" x14ac:dyDescent="0.2">
      <c r="A681" s="4">
        <v>14</v>
      </c>
      <c r="B681" s="82">
        <v>0</v>
      </c>
      <c r="C681" s="82">
        <v>0</v>
      </c>
      <c r="D681" s="82">
        <v>0</v>
      </c>
      <c r="E681" s="82">
        <v>1</v>
      </c>
      <c r="F681" s="82">
        <v>0.01</v>
      </c>
      <c r="G681" s="82">
        <v>0</v>
      </c>
      <c r="H681" s="82">
        <v>0</v>
      </c>
      <c r="I681" s="82">
        <v>36.1</v>
      </c>
      <c r="J681" s="82">
        <v>7.65</v>
      </c>
      <c r="K681" s="82">
        <v>3410.61</v>
      </c>
      <c r="L681" s="82">
        <v>13</v>
      </c>
    </row>
    <row r="682" spans="1:12" x14ac:dyDescent="0.2">
      <c r="A682" s="4">
        <v>14</v>
      </c>
      <c r="B682" s="82">
        <v>96</v>
      </c>
      <c r="C682" s="82">
        <v>0</v>
      </c>
      <c r="D682" s="82">
        <v>6</v>
      </c>
      <c r="E682" s="82">
        <v>1</v>
      </c>
      <c r="F682" s="82">
        <v>0.01</v>
      </c>
      <c r="G682" s="82">
        <v>0</v>
      </c>
      <c r="H682" s="82">
        <v>0</v>
      </c>
      <c r="I682" s="82">
        <v>6.6</v>
      </c>
      <c r="J682" s="82">
        <v>1.1000000000000001</v>
      </c>
      <c r="K682" s="82">
        <v>557.72</v>
      </c>
      <c r="L682" s="82">
        <v>226</v>
      </c>
    </row>
    <row r="683" spans="1:12" x14ac:dyDescent="0.2">
      <c r="A683" s="4">
        <v>14</v>
      </c>
      <c r="B683" s="82">
        <v>120</v>
      </c>
      <c r="C683" s="82">
        <v>0</v>
      </c>
      <c r="D683" s="82">
        <v>15</v>
      </c>
      <c r="E683" s="82">
        <v>1</v>
      </c>
      <c r="F683" s="82">
        <v>0.01</v>
      </c>
      <c r="G683" s="82">
        <v>0</v>
      </c>
      <c r="H683" s="82">
        <v>0</v>
      </c>
      <c r="I683" s="82">
        <v>4.5999999999999996</v>
      </c>
      <c r="J683" s="82">
        <v>7.0000000000000007E-2</v>
      </c>
      <c r="K683" s="82">
        <v>216.03</v>
      </c>
      <c r="L683" s="82">
        <v>55</v>
      </c>
    </row>
    <row r="684" spans="1:12" x14ac:dyDescent="0.2">
      <c r="A684" s="4">
        <v>14</v>
      </c>
      <c r="B684" s="82">
        <v>36</v>
      </c>
      <c r="C684" s="82">
        <v>0</v>
      </c>
      <c r="D684" s="82">
        <v>1</v>
      </c>
      <c r="E684" s="82">
        <v>1</v>
      </c>
      <c r="F684" s="82">
        <v>0.01</v>
      </c>
      <c r="G684" s="82">
        <v>0</v>
      </c>
      <c r="H684" s="82">
        <v>0</v>
      </c>
      <c r="I684" s="82">
        <v>18.09</v>
      </c>
      <c r="J684" s="82">
        <v>3.48</v>
      </c>
      <c r="K684" s="82">
        <v>1939.46</v>
      </c>
      <c r="L684" s="82">
        <v>9</v>
      </c>
    </row>
    <row r="685" spans="1:12" x14ac:dyDescent="0.2">
      <c r="A685" s="4">
        <v>14</v>
      </c>
      <c r="B685" s="82">
        <v>30</v>
      </c>
      <c r="C685" s="82">
        <v>0</v>
      </c>
      <c r="D685" s="82">
        <v>15</v>
      </c>
      <c r="E685" s="82">
        <v>1</v>
      </c>
      <c r="F685" s="82">
        <v>0.01</v>
      </c>
      <c r="G685" s="82">
        <v>0</v>
      </c>
      <c r="H685" s="82">
        <v>0</v>
      </c>
      <c r="I685" s="82">
        <v>6.34</v>
      </c>
      <c r="J685" s="82">
        <v>1.129</v>
      </c>
      <c r="K685" s="82">
        <v>471.21</v>
      </c>
      <c r="L685" s="82">
        <v>12</v>
      </c>
    </row>
    <row r="686" spans="1:12" x14ac:dyDescent="0.2">
      <c r="A686" s="4">
        <v>14</v>
      </c>
      <c r="B686" s="82">
        <v>0</v>
      </c>
      <c r="C686" s="82">
        <v>0</v>
      </c>
      <c r="D686" s="82">
        <v>0</v>
      </c>
      <c r="E686" s="82">
        <v>1</v>
      </c>
      <c r="F686" s="82">
        <v>0.01</v>
      </c>
      <c r="G686" s="82">
        <v>0</v>
      </c>
      <c r="H686" s="82">
        <v>0</v>
      </c>
      <c r="I686" s="82">
        <v>13.02</v>
      </c>
      <c r="J686" s="82">
        <v>1.27</v>
      </c>
      <c r="K686" s="82">
        <v>208.1</v>
      </c>
      <c r="L686" s="82">
        <v>74</v>
      </c>
    </row>
    <row r="687" spans="1:12" x14ac:dyDescent="0.2">
      <c r="A687" s="4">
        <v>14</v>
      </c>
      <c r="B687" s="82">
        <v>0</v>
      </c>
      <c r="C687" s="82">
        <v>0</v>
      </c>
      <c r="D687" s="82">
        <v>0</v>
      </c>
      <c r="E687" s="82">
        <v>1</v>
      </c>
      <c r="F687" s="82">
        <v>0.01</v>
      </c>
      <c r="G687" s="82">
        <v>0</v>
      </c>
      <c r="H687" s="82">
        <v>0</v>
      </c>
      <c r="I687" s="82">
        <v>44.1</v>
      </c>
      <c r="J687" s="82">
        <v>7.7</v>
      </c>
      <c r="K687" s="82">
        <v>2100.27</v>
      </c>
      <c r="L687" s="82">
        <v>12</v>
      </c>
    </row>
    <row r="688" spans="1:12" x14ac:dyDescent="0.2">
      <c r="A688" s="4">
        <v>14</v>
      </c>
      <c r="B688" s="82">
        <v>120</v>
      </c>
      <c r="C688" s="82">
        <v>0</v>
      </c>
      <c r="D688" s="82">
        <v>10</v>
      </c>
      <c r="E688" s="82">
        <v>1</v>
      </c>
      <c r="F688" s="82">
        <v>0.1</v>
      </c>
      <c r="G688" s="82">
        <v>0</v>
      </c>
      <c r="H688" s="82">
        <v>0</v>
      </c>
      <c r="I688" s="82">
        <v>4.7969999999999997</v>
      </c>
      <c r="J688" s="82">
        <v>1.35</v>
      </c>
      <c r="K688" s="82">
        <v>559.07000000000005</v>
      </c>
      <c r="L688" s="82">
        <v>2</v>
      </c>
    </row>
    <row r="689" spans="1:12" x14ac:dyDescent="0.2">
      <c r="A689" s="4">
        <v>14</v>
      </c>
      <c r="B689" s="82">
        <v>90</v>
      </c>
      <c r="C689" s="82">
        <v>0</v>
      </c>
      <c r="D689" s="82">
        <v>1</v>
      </c>
      <c r="E689" s="82">
        <v>1</v>
      </c>
      <c r="F689" s="82">
        <v>0.01</v>
      </c>
      <c r="G689" s="82">
        <v>0</v>
      </c>
      <c r="H689" s="82">
        <v>0</v>
      </c>
      <c r="I689" s="82">
        <v>3.3460000000000001</v>
      </c>
      <c r="J689" s="82">
        <v>1.24</v>
      </c>
      <c r="K689" s="82">
        <v>350.22</v>
      </c>
      <c r="L689" s="82">
        <v>44</v>
      </c>
    </row>
    <row r="690" spans="1:12" x14ac:dyDescent="0.2">
      <c r="A690" s="4">
        <v>14</v>
      </c>
      <c r="B690" s="82">
        <v>16</v>
      </c>
      <c r="C690" s="82">
        <v>32</v>
      </c>
      <c r="D690" s="82">
        <v>1</v>
      </c>
      <c r="E690" s="82">
        <v>1</v>
      </c>
      <c r="F690" s="82">
        <v>0.01</v>
      </c>
      <c r="G690" s="82">
        <v>0</v>
      </c>
      <c r="H690" s="82">
        <v>0</v>
      </c>
      <c r="I690" s="82">
        <v>55.21</v>
      </c>
      <c r="J690" s="82">
        <v>6.5</v>
      </c>
      <c r="K690" s="82">
        <v>2356.85</v>
      </c>
      <c r="L690" s="82">
        <v>24</v>
      </c>
    </row>
    <row r="691" spans="1:12" x14ac:dyDescent="0.2">
      <c r="A691" s="4">
        <v>14</v>
      </c>
      <c r="B691" s="82">
        <v>16</v>
      </c>
      <c r="C691" s="82">
        <v>0</v>
      </c>
      <c r="D691" s="82">
        <v>1</v>
      </c>
      <c r="E691" s="82">
        <v>1</v>
      </c>
      <c r="F691" s="82">
        <v>0.01</v>
      </c>
      <c r="G691" s="82">
        <v>0</v>
      </c>
      <c r="H691" s="82">
        <v>0</v>
      </c>
      <c r="I691" s="82">
        <v>55.21</v>
      </c>
      <c r="J691" s="82">
        <v>6.9</v>
      </c>
      <c r="K691" s="82">
        <v>2762.45</v>
      </c>
      <c r="L691" s="82">
        <v>75</v>
      </c>
    </row>
    <row r="692" spans="1:12" x14ac:dyDescent="0.2">
      <c r="A692" s="4">
        <v>14</v>
      </c>
      <c r="B692" s="82">
        <v>0</v>
      </c>
      <c r="C692" s="82">
        <v>0</v>
      </c>
      <c r="D692" s="82">
        <v>1</v>
      </c>
      <c r="E692" s="82">
        <v>1</v>
      </c>
      <c r="F692" s="82">
        <v>0.01</v>
      </c>
      <c r="G692" s="82">
        <v>0</v>
      </c>
      <c r="H692" s="82">
        <v>0</v>
      </c>
      <c r="I692" s="82">
        <v>1E-3</v>
      </c>
      <c r="J692" s="82">
        <v>0.1</v>
      </c>
      <c r="K692" s="82">
        <v>75</v>
      </c>
      <c r="L692" s="82">
        <v>340</v>
      </c>
    </row>
    <row r="693" spans="1:12" x14ac:dyDescent="0.2">
      <c r="A693" s="4">
        <v>14</v>
      </c>
      <c r="B693" s="82">
        <v>360</v>
      </c>
      <c r="C693" s="82">
        <v>0</v>
      </c>
      <c r="D693" s="82">
        <v>30</v>
      </c>
      <c r="E693" s="82">
        <v>1</v>
      </c>
      <c r="F693" s="82">
        <v>0.01</v>
      </c>
      <c r="G693" s="82">
        <v>0</v>
      </c>
      <c r="H693" s="82">
        <v>0</v>
      </c>
      <c r="I693" s="82">
        <v>1E-3</v>
      </c>
      <c r="J693" s="82">
        <v>0.35</v>
      </c>
      <c r="K693" s="82">
        <v>34</v>
      </c>
      <c r="L693" s="82">
        <v>400</v>
      </c>
    </row>
    <row r="694" spans="1:12" x14ac:dyDescent="0.2">
      <c r="A694" s="4">
        <v>14</v>
      </c>
      <c r="B694" s="82">
        <v>54</v>
      </c>
      <c r="C694" s="82">
        <v>0</v>
      </c>
      <c r="D694" s="82">
        <v>6</v>
      </c>
      <c r="E694" s="82">
        <v>1</v>
      </c>
      <c r="F694" s="82">
        <v>0.01</v>
      </c>
      <c r="G694" s="82">
        <v>0</v>
      </c>
      <c r="H694" s="82">
        <v>0</v>
      </c>
      <c r="I694" s="82">
        <v>1.2999999999999999E-2</v>
      </c>
      <c r="J694" s="82">
        <v>0.67</v>
      </c>
      <c r="K694" s="82">
        <v>132</v>
      </c>
      <c r="L694" s="82">
        <v>477</v>
      </c>
    </row>
    <row r="695" spans="1:12" x14ac:dyDescent="0.2">
      <c r="A695" s="4">
        <v>14</v>
      </c>
      <c r="B695" s="82">
        <v>192</v>
      </c>
      <c r="C695" s="82">
        <v>0</v>
      </c>
      <c r="D695" s="82">
        <v>24</v>
      </c>
      <c r="E695" s="82">
        <v>1</v>
      </c>
      <c r="F695" s="82">
        <v>0.01</v>
      </c>
      <c r="G695" s="82">
        <v>0</v>
      </c>
      <c r="H695" s="82">
        <v>0</v>
      </c>
      <c r="I695" s="82">
        <v>3.0000000000000001E-3</v>
      </c>
      <c r="J695" s="82">
        <v>0.5</v>
      </c>
      <c r="K695" s="82">
        <v>82</v>
      </c>
      <c r="L695" s="82">
        <v>211</v>
      </c>
    </row>
    <row r="696" spans="1:12" x14ac:dyDescent="0.2">
      <c r="A696" s="4">
        <v>14</v>
      </c>
      <c r="B696" s="82">
        <v>36</v>
      </c>
      <c r="C696" s="82">
        <v>0</v>
      </c>
      <c r="D696" s="82">
        <v>6</v>
      </c>
      <c r="E696" s="82">
        <v>1</v>
      </c>
      <c r="F696" s="82">
        <v>0.01</v>
      </c>
      <c r="G696" s="82">
        <v>0</v>
      </c>
      <c r="H696" s="82">
        <v>0</v>
      </c>
      <c r="I696" s="82">
        <v>1.4E-2</v>
      </c>
      <c r="J696" s="82">
        <v>0.8</v>
      </c>
      <c r="K696" s="82">
        <v>245</v>
      </c>
      <c r="L696" s="82">
        <v>644</v>
      </c>
    </row>
    <row r="697" spans="1:12" x14ac:dyDescent="0.2">
      <c r="A697" s="4">
        <v>14</v>
      </c>
      <c r="B697" s="82">
        <v>80</v>
      </c>
      <c r="C697" s="82">
        <v>0</v>
      </c>
      <c r="D697" s="82">
        <v>0</v>
      </c>
      <c r="E697" s="82">
        <v>1</v>
      </c>
      <c r="F697" s="82">
        <v>0.01</v>
      </c>
      <c r="G697" s="82">
        <v>0</v>
      </c>
      <c r="H697" s="82">
        <v>0</v>
      </c>
      <c r="I697" s="82">
        <v>6.2</v>
      </c>
      <c r="J697" s="82">
        <v>0.75</v>
      </c>
      <c r="K697" s="82">
        <v>139.06</v>
      </c>
      <c r="L697" s="82">
        <v>93</v>
      </c>
    </row>
    <row r="698" spans="1:12" x14ac:dyDescent="0.2">
      <c r="A698" s="4">
        <v>14</v>
      </c>
      <c r="B698" s="82">
        <v>144</v>
      </c>
      <c r="C698" s="82">
        <v>0</v>
      </c>
      <c r="D698" s="82">
        <v>0</v>
      </c>
      <c r="E698" s="82">
        <v>1</v>
      </c>
      <c r="F698" s="82">
        <v>0.01</v>
      </c>
      <c r="G698" s="82">
        <v>0</v>
      </c>
      <c r="H698" s="82">
        <v>0</v>
      </c>
      <c r="I698" s="82">
        <v>2.52</v>
      </c>
      <c r="J698" s="82">
        <v>0.14499999999999999</v>
      </c>
      <c r="K698" s="82">
        <v>77.319999999999993</v>
      </c>
      <c r="L698" s="82">
        <v>74</v>
      </c>
    </row>
    <row r="699" spans="1:12" x14ac:dyDescent="0.2">
      <c r="A699" s="4">
        <v>25</v>
      </c>
      <c r="B699" s="82">
        <v>480</v>
      </c>
      <c r="C699" s="82">
        <v>960</v>
      </c>
      <c r="D699" s="82">
        <v>20</v>
      </c>
      <c r="E699" s="82">
        <v>1</v>
      </c>
      <c r="F699" s="82">
        <v>0.01</v>
      </c>
      <c r="G699" s="82">
        <v>0</v>
      </c>
      <c r="H699" s="82">
        <v>0</v>
      </c>
      <c r="I699" s="82">
        <v>2.5990000000000002</v>
      </c>
      <c r="J699" s="82">
        <v>9.5000000000000001E-2</v>
      </c>
      <c r="K699" s="82">
        <v>13.72</v>
      </c>
      <c r="L699" s="82">
        <v>426</v>
      </c>
    </row>
    <row r="700" spans="1:12" x14ac:dyDescent="0.2">
      <c r="A700" s="4">
        <v>25</v>
      </c>
      <c r="B700" s="82">
        <v>0</v>
      </c>
      <c r="C700" s="82">
        <v>0</v>
      </c>
      <c r="D700" s="82">
        <v>0</v>
      </c>
      <c r="E700" s="82">
        <v>1</v>
      </c>
      <c r="F700" s="82">
        <v>0.01</v>
      </c>
      <c r="G700" s="82">
        <v>0</v>
      </c>
      <c r="H700" s="82">
        <v>0</v>
      </c>
      <c r="I700" s="82">
        <v>1</v>
      </c>
      <c r="J700" s="82">
        <v>0.04</v>
      </c>
      <c r="K700" s="82">
        <v>7.29</v>
      </c>
      <c r="L700" s="82">
        <v>3292</v>
      </c>
    </row>
    <row r="701" spans="1:12" x14ac:dyDescent="0.2">
      <c r="A701" s="4">
        <v>14</v>
      </c>
      <c r="B701" s="82">
        <v>0</v>
      </c>
      <c r="C701" s="82">
        <v>0</v>
      </c>
      <c r="D701" s="82">
        <v>0</v>
      </c>
      <c r="E701" s="82">
        <v>1</v>
      </c>
      <c r="F701" s="82">
        <v>0.01</v>
      </c>
      <c r="G701" s="82">
        <v>0</v>
      </c>
      <c r="H701" s="82">
        <v>0</v>
      </c>
      <c r="I701" s="82">
        <v>0.2</v>
      </c>
      <c r="J701" s="82">
        <v>0.19</v>
      </c>
      <c r="K701" s="82">
        <v>24.14</v>
      </c>
      <c r="L701" s="82">
        <v>2150</v>
      </c>
    </row>
    <row r="702" spans="1:12" x14ac:dyDescent="0.2">
      <c r="A702" s="4">
        <v>14</v>
      </c>
      <c r="B702" s="82">
        <v>500</v>
      </c>
      <c r="C702" s="82">
        <v>0</v>
      </c>
      <c r="D702" s="82">
        <v>0</v>
      </c>
      <c r="E702" s="82">
        <v>1</v>
      </c>
      <c r="F702" s="82">
        <v>0.01</v>
      </c>
      <c r="G702" s="82">
        <v>0</v>
      </c>
      <c r="H702" s="82">
        <v>0</v>
      </c>
      <c r="I702" s="82">
        <v>1.0209999999999999</v>
      </c>
      <c r="J702" s="82">
        <v>0.29599999999999999</v>
      </c>
      <c r="K702" s="82">
        <v>28.63</v>
      </c>
      <c r="L702" s="82">
        <v>1100</v>
      </c>
    </row>
    <row r="703" spans="1:12" x14ac:dyDescent="0.2">
      <c r="A703" s="4">
        <v>14</v>
      </c>
      <c r="B703" s="82">
        <v>200</v>
      </c>
      <c r="C703" s="82">
        <v>0</v>
      </c>
      <c r="D703" s="82">
        <v>0</v>
      </c>
      <c r="E703" s="82">
        <v>1</v>
      </c>
      <c r="F703" s="82">
        <v>0.01</v>
      </c>
      <c r="G703" s="82">
        <v>0</v>
      </c>
      <c r="H703" s="82">
        <v>0</v>
      </c>
      <c r="I703" s="82">
        <v>1.526</v>
      </c>
      <c r="J703" s="82">
        <v>0.39</v>
      </c>
      <c r="K703" s="82">
        <v>36.159999999999997</v>
      </c>
      <c r="L703" s="82">
        <v>400</v>
      </c>
    </row>
    <row r="704" spans="1:12" x14ac:dyDescent="0.2">
      <c r="A704" s="4">
        <v>14</v>
      </c>
      <c r="B704" s="82">
        <v>0</v>
      </c>
      <c r="C704" s="82">
        <v>0</v>
      </c>
      <c r="D704" s="82">
        <v>0</v>
      </c>
      <c r="E704" s="82">
        <v>1</v>
      </c>
      <c r="F704" s="82">
        <v>0.01</v>
      </c>
      <c r="G704" s="82">
        <v>0</v>
      </c>
      <c r="H704" s="82">
        <v>0</v>
      </c>
      <c r="I704" s="82">
        <v>1.345</v>
      </c>
      <c r="J704" s="82">
        <v>0.16</v>
      </c>
      <c r="K704" s="82">
        <v>19.899999999999999</v>
      </c>
      <c r="L704" s="82">
        <v>774</v>
      </c>
    </row>
    <row r="705" spans="1:12" x14ac:dyDescent="0.2">
      <c r="A705" s="4">
        <v>14</v>
      </c>
      <c r="B705" s="82">
        <v>250</v>
      </c>
      <c r="C705" s="82">
        <v>0</v>
      </c>
      <c r="D705" s="82">
        <v>25</v>
      </c>
      <c r="E705" s="82">
        <v>1</v>
      </c>
      <c r="F705" s="82">
        <v>0.01</v>
      </c>
      <c r="G705" s="82">
        <v>0</v>
      </c>
      <c r="H705" s="82">
        <v>0</v>
      </c>
      <c r="I705" s="82">
        <v>2.3039999999999998</v>
      </c>
      <c r="J705" s="82">
        <v>0.36</v>
      </c>
      <c r="K705" s="82">
        <v>42.65</v>
      </c>
      <c r="L705" s="82">
        <v>75</v>
      </c>
    </row>
    <row r="706" spans="1:12" x14ac:dyDescent="0.2">
      <c r="A706" s="4">
        <v>14</v>
      </c>
      <c r="B706" s="82">
        <v>250</v>
      </c>
      <c r="C706" s="82">
        <v>0</v>
      </c>
      <c r="D706" s="82">
        <v>25</v>
      </c>
      <c r="E706" s="82">
        <v>1</v>
      </c>
      <c r="F706" s="82">
        <v>0.01</v>
      </c>
      <c r="G706" s="82">
        <v>0</v>
      </c>
      <c r="H706" s="82">
        <v>0</v>
      </c>
      <c r="I706" s="82">
        <v>2.3519999999999999</v>
      </c>
      <c r="J706" s="82">
        <v>0.36</v>
      </c>
      <c r="K706" s="82">
        <v>56.91</v>
      </c>
      <c r="L706" s="82">
        <v>25</v>
      </c>
    </row>
    <row r="707" spans="1:12" x14ac:dyDescent="0.2">
      <c r="A707" s="4">
        <v>14</v>
      </c>
      <c r="B707" s="82">
        <v>0</v>
      </c>
      <c r="C707" s="82">
        <v>0</v>
      </c>
      <c r="D707" s="82">
        <v>0</v>
      </c>
      <c r="E707" s="82">
        <v>1</v>
      </c>
      <c r="F707" s="82">
        <v>0.01</v>
      </c>
      <c r="G707" s="82">
        <v>0</v>
      </c>
      <c r="H707" s="82">
        <v>0</v>
      </c>
      <c r="I707" s="82">
        <v>0.25</v>
      </c>
      <c r="J707" s="82">
        <v>0.19600000000000001</v>
      </c>
      <c r="K707" s="82">
        <v>23.7</v>
      </c>
      <c r="L707" s="82">
        <v>2250</v>
      </c>
    </row>
    <row r="708" spans="1:12" x14ac:dyDescent="0.2">
      <c r="A708" s="4">
        <v>14</v>
      </c>
      <c r="B708" s="82">
        <v>250</v>
      </c>
      <c r="C708" s="82">
        <v>0</v>
      </c>
      <c r="D708" s="82">
        <v>0</v>
      </c>
      <c r="E708" s="82">
        <v>1</v>
      </c>
      <c r="F708" s="82">
        <v>0.01</v>
      </c>
      <c r="G708" s="82">
        <v>0</v>
      </c>
      <c r="H708" s="82">
        <v>0</v>
      </c>
      <c r="I708" s="82">
        <v>1.929</v>
      </c>
      <c r="J708" s="82">
        <v>0.312</v>
      </c>
      <c r="K708" s="82">
        <v>28.56</v>
      </c>
      <c r="L708" s="82">
        <v>715</v>
      </c>
    </row>
    <row r="709" spans="1:12" x14ac:dyDescent="0.2">
      <c r="A709" s="4">
        <v>14</v>
      </c>
      <c r="B709" s="82">
        <v>250</v>
      </c>
      <c r="C709" s="82">
        <v>0</v>
      </c>
      <c r="D709" s="82">
        <v>5</v>
      </c>
      <c r="E709" s="82">
        <v>1</v>
      </c>
      <c r="F709" s="82">
        <v>0.01</v>
      </c>
      <c r="G709" s="82">
        <v>0</v>
      </c>
      <c r="H709" s="82">
        <v>0</v>
      </c>
      <c r="I709" s="82">
        <v>1.3779999999999999</v>
      </c>
      <c r="J709" s="82">
        <v>0.42399999999999999</v>
      </c>
      <c r="K709" s="82">
        <v>33.26</v>
      </c>
      <c r="L709" s="82">
        <v>1050</v>
      </c>
    </row>
    <row r="710" spans="1:12" x14ac:dyDescent="0.2">
      <c r="A710" s="4">
        <v>14</v>
      </c>
      <c r="B710" s="82">
        <v>500</v>
      </c>
      <c r="C710" s="82">
        <v>0</v>
      </c>
      <c r="D710" s="82">
        <v>0</v>
      </c>
      <c r="E710" s="82">
        <v>1</v>
      </c>
      <c r="F710" s="82">
        <v>0.01</v>
      </c>
      <c r="G710" s="82">
        <v>0</v>
      </c>
      <c r="H710" s="82">
        <v>0</v>
      </c>
      <c r="I710" s="82">
        <v>0.61399999999999999</v>
      </c>
      <c r="J710" s="82">
        <v>0.26400000000000001</v>
      </c>
      <c r="K710" s="82">
        <v>27.08</v>
      </c>
      <c r="L710" s="82">
        <v>425</v>
      </c>
    </row>
    <row r="711" spans="1:12" x14ac:dyDescent="0.2">
      <c r="A711" s="4">
        <v>14</v>
      </c>
      <c r="B711" s="82">
        <v>750</v>
      </c>
      <c r="C711" s="82">
        <v>0</v>
      </c>
      <c r="D711" s="82">
        <v>25</v>
      </c>
      <c r="E711" s="82">
        <v>1</v>
      </c>
      <c r="F711" s="82">
        <v>0.01</v>
      </c>
      <c r="G711" s="82">
        <v>0</v>
      </c>
      <c r="H711" s="82">
        <v>0</v>
      </c>
      <c r="I711" s="82">
        <v>0.68899999999999995</v>
      </c>
      <c r="J711" s="82">
        <v>0.36</v>
      </c>
      <c r="K711" s="82">
        <v>31.38</v>
      </c>
      <c r="L711" s="82">
        <v>2675</v>
      </c>
    </row>
    <row r="712" spans="1:12" x14ac:dyDescent="0.2">
      <c r="A712" s="4">
        <v>14</v>
      </c>
      <c r="B712" s="82">
        <v>625</v>
      </c>
      <c r="C712" s="82">
        <v>0</v>
      </c>
      <c r="D712" s="82">
        <v>25</v>
      </c>
      <c r="E712" s="82">
        <v>1</v>
      </c>
      <c r="F712" s="82">
        <v>0.01</v>
      </c>
      <c r="G712" s="82">
        <v>0</v>
      </c>
      <c r="H712" s="82">
        <v>0</v>
      </c>
      <c r="I712" s="82">
        <v>0.95499999999999996</v>
      </c>
      <c r="J712" s="82">
        <v>0.47799999999999998</v>
      </c>
      <c r="K712" s="82">
        <v>46.44</v>
      </c>
      <c r="L712" s="82">
        <v>2200</v>
      </c>
    </row>
    <row r="713" spans="1:12" x14ac:dyDescent="0.2">
      <c r="A713" s="4">
        <v>14</v>
      </c>
      <c r="B713" s="82">
        <v>400</v>
      </c>
      <c r="C713" s="82">
        <v>0</v>
      </c>
      <c r="D713" s="82">
        <v>25</v>
      </c>
      <c r="E713" s="82">
        <v>1</v>
      </c>
      <c r="F713" s="82">
        <v>0.01</v>
      </c>
      <c r="G713" s="82">
        <v>0</v>
      </c>
      <c r="H713" s="82">
        <v>0</v>
      </c>
      <c r="I713" s="82">
        <v>1.4870000000000001</v>
      </c>
      <c r="J713" s="82">
        <v>0.56799999999999995</v>
      </c>
      <c r="K713" s="82">
        <v>59.96</v>
      </c>
      <c r="L713" s="82">
        <v>425</v>
      </c>
    </row>
    <row r="714" spans="1:12" x14ac:dyDescent="0.2">
      <c r="A714" s="4">
        <v>14</v>
      </c>
      <c r="B714" s="82">
        <v>250</v>
      </c>
      <c r="C714" s="82">
        <v>0</v>
      </c>
      <c r="D714" s="82">
        <v>0</v>
      </c>
      <c r="E714" s="82">
        <v>1</v>
      </c>
      <c r="F714" s="82">
        <v>0.01</v>
      </c>
      <c r="G714" s="82">
        <v>0</v>
      </c>
      <c r="H714" s="82">
        <v>0</v>
      </c>
      <c r="I714" s="82">
        <v>2.714</v>
      </c>
      <c r="J714" s="82">
        <v>0.72</v>
      </c>
      <c r="K714" s="82">
        <v>96.47</v>
      </c>
      <c r="L714" s="82">
        <v>525</v>
      </c>
    </row>
    <row r="715" spans="1:12" x14ac:dyDescent="0.2">
      <c r="A715" s="4">
        <v>14</v>
      </c>
      <c r="B715" s="82">
        <v>0</v>
      </c>
      <c r="C715" s="82">
        <v>0</v>
      </c>
      <c r="D715" s="82">
        <v>0</v>
      </c>
      <c r="E715" s="82">
        <v>1</v>
      </c>
      <c r="F715" s="82">
        <v>0.01</v>
      </c>
      <c r="G715" s="82">
        <v>0</v>
      </c>
      <c r="H715" s="82">
        <v>0</v>
      </c>
      <c r="I715" s="82">
        <v>3.2000000000000001E-2</v>
      </c>
      <c r="J715" s="82">
        <v>0.11899999999999999</v>
      </c>
      <c r="K715" s="82">
        <v>9.83</v>
      </c>
      <c r="L715" s="82">
        <v>2055</v>
      </c>
    </row>
    <row r="716" spans="1:12" x14ac:dyDescent="0.2">
      <c r="A716" s="4">
        <v>14</v>
      </c>
      <c r="B716" s="82">
        <v>0</v>
      </c>
      <c r="C716" s="82">
        <v>0</v>
      </c>
      <c r="D716" s="82">
        <v>0</v>
      </c>
      <c r="E716" s="82">
        <v>1</v>
      </c>
      <c r="F716" s="82">
        <v>0.01</v>
      </c>
      <c r="G716" s="82">
        <v>0</v>
      </c>
      <c r="H716" s="82">
        <v>0</v>
      </c>
      <c r="I716" s="82">
        <v>0.73099999999999998</v>
      </c>
      <c r="J716" s="82">
        <v>0.28199999999999997</v>
      </c>
      <c r="K716" s="82">
        <v>21.06</v>
      </c>
      <c r="L716" s="82">
        <v>420</v>
      </c>
    </row>
    <row r="717" spans="1:12" x14ac:dyDescent="0.2">
      <c r="A717" s="4">
        <v>14</v>
      </c>
      <c r="B717" s="82">
        <v>0</v>
      </c>
      <c r="C717" s="82">
        <v>0</v>
      </c>
      <c r="D717" s="82">
        <v>0</v>
      </c>
      <c r="E717" s="82">
        <v>1</v>
      </c>
      <c r="F717" s="82">
        <v>0.01</v>
      </c>
      <c r="G717" s="82">
        <v>0</v>
      </c>
      <c r="H717" s="82">
        <v>0</v>
      </c>
      <c r="I717" s="82">
        <v>0.28499999999999998</v>
      </c>
      <c r="J717" s="82">
        <v>0.45500000000000002</v>
      </c>
      <c r="K717" s="82">
        <v>34.81</v>
      </c>
      <c r="L717" s="82">
        <v>750</v>
      </c>
    </row>
    <row r="718" spans="1:12" x14ac:dyDescent="0.2">
      <c r="A718" s="4">
        <v>25</v>
      </c>
      <c r="B718" s="82">
        <v>0</v>
      </c>
      <c r="C718" s="82">
        <v>0</v>
      </c>
      <c r="D718" s="82">
        <v>0</v>
      </c>
      <c r="E718" s="82">
        <v>1</v>
      </c>
      <c r="F718" s="82">
        <v>0.01</v>
      </c>
      <c r="G718" s="82">
        <v>0</v>
      </c>
      <c r="H718" s="82">
        <v>0</v>
      </c>
      <c r="I718" s="82">
        <v>0.52900000000000003</v>
      </c>
      <c r="J718" s="82">
        <v>0.3</v>
      </c>
      <c r="K718" s="82">
        <v>42.38</v>
      </c>
      <c r="L718" s="82">
        <v>282</v>
      </c>
    </row>
    <row r="719" spans="1:12" x14ac:dyDescent="0.2">
      <c r="A719" s="4">
        <v>25</v>
      </c>
      <c r="B719" s="82">
        <v>0</v>
      </c>
      <c r="C719" s="82">
        <v>0</v>
      </c>
      <c r="D719" s="82">
        <v>0</v>
      </c>
      <c r="E719" s="82">
        <v>1</v>
      </c>
      <c r="F719" s="82">
        <v>0.01</v>
      </c>
      <c r="G719" s="82">
        <v>0</v>
      </c>
      <c r="H719" s="82">
        <v>0</v>
      </c>
      <c r="I719" s="82">
        <v>0.17899999999999999</v>
      </c>
      <c r="J719" s="82">
        <v>0.38</v>
      </c>
      <c r="K719" s="82">
        <v>55.81</v>
      </c>
      <c r="L719" s="82">
        <v>1321</v>
      </c>
    </row>
    <row r="720" spans="1:12" x14ac:dyDescent="0.2">
      <c r="A720" s="4">
        <v>25</v>
      </c>
      <c r="B720" s="82">
        <v>0</v>
      </c>
      <c r="C720" s="82">
        <v>0</v>
      </c>
      <c r="D720" s="82">
        <v>0</v>
      </c>
      <c r="E720" s="82">
        <v>1</v>
      </c>
      <c r="F720" s="82">
        <v>0.01</v>
      </c>
      <c r="G720" s="82">
        <v>0</v>
      </c>
      <c r="H720" s="82">
        <v>0</v>
      </c>
      <c r="I720" s="82">
        <v>0.52900000000000003</v>
      </c>
      <c r="J720" s="82">
        <v>0.52300000000000002</v>
      </c>
      <c r="K720" s="82">
        <v>65.12</v>
      </c>
      <c r="L720" s="82">
        <v>76</v>
      </c>
    </row>
    <row r="721" spans="1:12" x14ac:dyDescent="0.2">
      <c r="A721" s="4">
        <v>14</v>
      </c>
      <c r="B721" s="82">
        <v>150</v>
      </c>
      <c r="C721" s="82">
        <v>300</v>
      </c>
      <c r="D721" s="82">
        <v>50</v>
      </c>
      <c r="E721" s="82">
        <v>150</v>
      </c>
      <c r="F721" s="82">
        <v>150</v>
      </c>
      <c r="G721" s="82">
        <v>0</v>
      </c>
      <c r="H721" s="82">
        <v>0</v>
      </c>
      <c r="I721" s="82">
        <v>4.8639999999999999</v>
      </c>
      <c r="J721" s="82">
        <v>0.56000000000000005</v>
      </c>
      <c r="K721" s="82">
        <v>45.54</v>
      </c>
      <c r="L721" s="82">
        <v>450</v>
      </c>
    </row>
    <row r="722" spans="1:12" x14ac:dyDescent="0.2">
      <c r="A722" s="4">
        <v>29</v>
      </c>
      <c r="B722" s="82">
        <v>40</v>
      </c>
      <c r="C722" s="82">
        <v>0</v>
      </c>
      <c r="D722" s="82">
        <v>40</v>
      </c>
      <c r="E722" s="82">
        <v>1</v>
      </c>
      <c r="F722" s="82">
        <v>0.1</v>
      </c>
      <c r="G722" s="82">
        <v>0</v>
      </c>
      <c r="H722" s="82">
        <v>0</v>
      </c>
      <c r="I722" s="82">
        <v>10.8</v>
      </c>
      <c r="J722" s="82">
        <v>0.5</v>
      </c>
      <c r="K722" s="82">
        <v>48.67</v>
      </c>
      <c r="L722" s="82">
        <v>200</v>
      </c>
    </row>
    <row r="723" spans="1:12" x14ac:dyDescent="0.2">
      <c r="A723" s="4">
        <v>14</v>
      </c>
      <c r="B723" s="82">
        <v>50</v>
      </c>
      <c r="C723" s="82">
        <v>0</v>
      </c>
      <c r="D723" s="82">
        <v>25</v>
      </c>
      <c r="E723" s="82">
        <v>1</v>
      </c>
      <c r="F723" s="82">
        <v>0.1</v>
      </c>
      <c r="G723" s="82">
        <v>0</v>
      </c>
      <c r="H723" s="82">
        <v>0</v>
      </c>
      <c r="I723" s="82">
        <v>13.824</v>
      </c>
      <c r="J723" s="82">
        <v>0.69599999999999995</v>
      </c>
      <c r="K723" s="82">
        <v>59.22</v>
      </c>
      <c r="L723" s="82">
        <v>300</v>
      </c>
    </row>
    <row r="724" spans="1:12" x14ac:dyDescent="0.2">
      <c r="A724" s="4">
        <v>14</v>
      </c>
      <c r="B724" s="82">
        <v>75</v>
      </c>
      <c r="C724" s="82">
        <v>0</v>
      </c>
      <c r="D724" s="82">
        <v>25</v>
      </c>
      <c r="E724" s="82">
        <v>1</v>
      </c>
      <c r="F724" s="82">
        <v>0.1</v>
      </c>
      <c r="G724" s="82">
        <v>0</v>
      </c>
      <c r="H724" s="82">
        <v>0</v>
      </c>
      <c r="I724" s="82">
        <v>9.7279999999999998</v>
      </c>
      <c r="J724" s="82">
        <v>0.52800000000000002</v>
      </c>
      <c r="K724" s="82">
        <v>55.14</v>
      </c>
      <c r="L724" s="82">
        <v>1375</v>
      </c>
    </row>
    <row r="725" spans="1:12" x14ac:dyDescent="0.2">
      <c r="A725" s="4">
        <v>14</v>
      </c>
      <c r="B725" s="82">
        <v>200</v>
      </c>
      <c r="C725" s="82">
        <v>0</v>
      </c>
      <c r="D725" s="82">
        <v>50</v>
      </c>
      <c r="E725" s="82">
        <v>1</v>
      </c>
      <c r="F725" s="82">
        <v>0.1</v>
      </c>
      <c r="G725" s="82">
        <v>0</v>
      </c>
      <c r="H725" s="82">
        <v>0</v>
      </c>
      <c r="I725" s="82">
        <v>4.2240000000000002</v>
      </c>
      <c r="J725" s="82">
        <v>0.41199999999999998</v>
      </c>
      <c r="K725" s="82">
        <v>31.51</v>
      </c>
      <c r="L725" s="82">
        <v>750</v>
      </c>
    </row>
    <row r="726" spans="1:12" x14ac:dyDescent="0.2">
      <c r="A726" s="4">
        <v>14</v>
      </c>
      <c r="B726" s="82">
        <v>600</v>
      </c>
      <c r="C726" s="82">
        <v>0</v>
      </c>
      <c r="D726" s="82">
        <v>100</v>
      </c>
      <c r="E726" s="82">
        <v>1</v>
      </c>
      <c r="F726" s="82">
        <v>0.1</v>
      </c>
      <c r="G726" s="82">
        <v>0</v>
      </c>
      <c r="H726" s="82">
        <v>0</v>
      </c>
      <c r="I726" s="82">
        <v>0.77600000000000002</v>
      </c>
      <c r="J726" s="82">
        <v>0.29599999999999999</v>
      </c>
      <c r="K726" s="82">
        <v>14.94</v>
      </c>
      <c r="L726" s="82">
        <v>500</v>
      </c>
    </row>
    <row r="727" spans="1:12" x14ac:dyDescent="0.2">
      <c r="A727" s="4">
        <v>14</v>
      </c>
      <c r="B727" s="82">
        <v>250</v>
      </c>
      <c r="C727" s="82">
        <v>0</v>
      </c>
      <c r="D727" s="82">
        <v>50</v>
      </c>
      <c r="E727" s="82">
        <v>1</v>
      </c>
      <c r="F727" s="82">
        <v>0.1</v>
      </c>
      <c r="G727" s="82">
        <v>0</v>
      </c>
      <c r="H727" s="82">
        <v>0</v>
      </c>
      <c r="I727" s="82">
        <v>1.552</v>
      </c>
      <c r="J727" s="82">
        <v>0.35699999999999998</v>
      </c>
      <c r="K727" s="82">
        <v>24.36</v>
      </c>
      <c r="L727" s="82">
        <v>200</v>
      </c>
    </row>
    <row r="728" spans="1:12" x14ac:dyDescent="0.2">
      <c r="A728" s="4">
        <v>14</v>
      </c>
      <c r="B728" s="82">
        <v>125</v>
      </c>
      <c r="C728" s="82">
        <v>0</v>
      </c>
      <c r="D728" s="82">
        <v>0</v>
      </c>
      <c r="E728" s="82">
        <v>1</v>
      </c>
      <c r="F728" s="82">
        <v>0.01</v>
      </c>
      <c r="G728" s="82">
        <v>0</v>
      </c>
      <c r="H728" s="82">
        <v>0</v>
      </c>
      <c r="I728" s="82">
        <v>5.12</v>
      </c>
      <c r="J728" s="82">
        <v>0.96</v>
      </c>
      <c r="K728" s="82">
        <v>44.37</v>
      </c>
      <c r="L728" s="82">
        <v>2200</v>
      </c>
    </row>
    <row r="729" spans="1:12" x14ac:dyDescent="0.2">
      <c r="A729" s="4">
        <v>14</v>
      </c>
      <c r="B729" s="82">
        <v>150</v>
      </c>
      <c r="C729" s="82">
        <v>0</v>
      </c>
      <c r="D729" s="82">
        <v>50</v>
      </c>
      <c r="E729" s="82">
        <v>1</v>
      </c>
      <c r="F729" s="82">
        <v>0.1</v>
      </c>
      <c r="G729" s="82">
        <v>0</v>
      </c>
      <c r="H729" s="82">
        <v>0</v>
      </c>
      <c r="I729" s="82">
        <v>8.7040000000000006</v>
      </c>
      <c r="J729" s="82">
        <v>0.6</v>
      </c>
      <c r="K729" s="82">
        <v>48.53</v>
      </c>
      <c r="L729" s="82">
        <v>50</v>
      </c>
    </row>
    <row r="730" spans="1:12" x14ac:dyDescent="0.2">
      <c r="A730" s="4">
        <v>14</v>
      </c>
      <c r="B730" s="82">
        <v>2000</v>
      </c>
      <c r="C730" s="82">
        <v>0</v>
      </c>
      <c r="D730" s="82">
        <v>10</v>
      </c>
      <c r="E730" s="82">
        <v>1</v>
      </c>
      <c r="F730" s="82">
        <v>0.01</v>
      </c>
      <c r="G730" s="82">
        <v>0</v>
      </c>
      <c r="H730" s="82">
        <v>0</v>
      </c>
      <c r="I730" s="82">
        <v>0.52200000000000002</v>
      </c>
      <c r="J730" s="82">
        <v>0.5</v>
      </c>
      <c r="K730" s="82">
        <v>57.27</v>
      </c>
      <c r="L730" s="82">
        <v>330</v>
      </c>
    </row>
    <row r="731" spans="1:12" x14ac:dyDescent="0.2">
      <c r="A731" s="4">
        <v>14</v>
      </c>
      <c r="B731" s="82">
        <v>40</v>
      </c>
      <c r="C731" s="82">
        <v>0</v>
      </c>
      <c r="D731" s="82">
        <v>5</v>
      </c>
      <c r="E731" s="82">
        <v>1</v>
      </c>
      <c r="F731" s="82">
        <v>0.01</v>
      </c>
      <c r="G731" s="82">
        <v>0</v>
      </c>
      <c r="H731" s="82">
        <v>0</v>
      </c>
      <c r="I731" s="82">
        <v>10.029999999999999</v>
      </c>
      <c r="J731" s="82">
        <v>3.3</v>
      </c>
      <c r="K731" s="82">
        <v>444.58</v>
      </c>
      <c r="L731" s="82">
        <v>46</v>
      </c>
    </row>
    <row r="732" spans="1:12" x14ac:dyDescent="0.2">
      <c r="A732" s="4">
        <v>14</v>
      </c>
      <c r="B732" s="82">
        <v>50</v>
      </c>
      <c r="C732" s="82">
        <v>0</v>
      </c>
      <c r="D732" s="82">
        <v>5</v>
      </c>
      <c r="E732" s="82">
        <v>1</v>
      </c>
      <c r="F732" s="82">
        <v>0.01</v>
      </c>
      <c r="G732" s="82">
        <v>0</v>
      </c>
      <c r="H732" s="82">
        <v>0</v>
      </c>
      <c r="I732" s="82">
        <v>8.0239999999999991</v>
      </c>
      <c r="J732" s="82">
        <v>2.7</v>
      </c>
      <c r="K732" s="82">
        <v>398.86</v>
      </c>
      <c r="L732" s="82">
        <v>35</v>
      </c>
    </row>
    <row r="733" spans="1:12" x14ac:dyDescent="0.2">
      <c r="A733" s="4">
        <v>14</v>
      </c>
      <c r="B733" s="82">
        <v>50</v>
      </c>
      <c r="C733" s="82">
        <v>0</v>
      </c>
      <c r="D733" s="82">
        <v>1</v>
      </c>
      <c r="E733" s="82">
        <v>1</v>
      </c>
      <c r="F733" s="82">
        <v>0.01</v>
      </c>
      <c r="G733" s="82">
        <v>0</v>
      </c>
      <c r="H733" s="82">
        <v>0</v>
      </c>
      <c r="I733" s="82">
        <v>12.036</v>
      </c>
      <c r="J733" s="82">
        <v>3.9</v>
      </c>
      <c r="K733" s="82">
        <v>482.16</v>
      </c>
      <c r="L733" s="82">
        <v>0</v>
      </c>
    </row>
    <row r="734" spans="1:12" x14ac:dyDescent="0.2">
      <c r="A734" s="4">
        <v>14</v>
      </c>
      <c r="B734" s="82">
        <v>20</v>
      </c>
      <c r="C734" s="82">
        <v>0</v>
      </c>
      <c r="D734" s="82">
        <v>5</v>
      </c>
      <c r="E734" s="82">
        <v>1</v>
      </c>
      <c r="F734" s="82">
        <v>0.01</v>
      </c>
      <c r="G734" s="82">
        <v>0</v>
      </c>
      <c r="H734" s="82">
        <v>0</v>
      </c>
      <c r="I734" s="82">
        <v>15.045</v>
      </c>
      <c r="J734" s="82">
        <v>4.8</v>
      </c>
      <c r="K734" s="82">
        <v>541.01</v>
      </c>
      <c r="L734" s="82">
        <v>25</v>
      </c>
    </row>
    <row r="735" spans="1:12" x14ac:dyDescent="0.2">
      <c r="A735" s="4">
        <v>14</v>
      </c>
      <c r="B735" s="82">
        <v>250</v>
      </c>
      <c r="C735" s="82">
        <v>500</v>
      </c>
      <c r="D735" s="82">
        <v>0</v>
      </c>
      <c r="E735" s="82">
        <v>1</v>
      </c>
      <c r="F735" s="82">
        <v>0.01</v>
      </c>
      <c r="G735" s="82">
        <v>0</v>
      </c>
      <c r="H735" s="82">
        <v>0</v>
      </c>
      <c r="I735" s="82">
        <v>3.2490000000000001</v>
      </c>
      <c r="J735" s="82">
        <v>0.252</v>
      </c>
      <c r="K735" s="82">
        <v>28.11</v>
      </c>
      <c r="L735" s="82">
        <v>100</v>
      </c>
    </row>
    <row r="736" spans="1:12" x14ac:dyDescent="0.2">
      <c r="A736" s="4">
        <v>14</v>
      </c>
      <c r="B736" s="82">
        <v>150</v>
      </c>
      <c r="C736" s="82">
        <v>300</v>
      </c>
      <c r="D736" s="82">
        <v>0</v>
      </c>
      <c r="E736" s="82">
        <v>1</v>
      </c>
      <c r="F736" s="82">
        <v>0.01</v>
      </c>
      <c r="G736" s="82">
        <v>0</v>
      </c>
      <c r="H736" s="82">
        <v>0</v>
      </c>
      <c r="I736" s="82">
        <v>4.1710000000000003</v>
      </c>
      <c r="J736" s="82">
        <v>0.36799999999999999</v>
      </c>
      <c r="K736" s="82">
        <v>38.51</v>
      </c>
      <c r="L736" s="82">
        <v>100</v>
      </c>
    </row>
    <row r="737" spans="1:12" x14ac:dyDescent="0.2">
      <c r="A737" s="4">
        <v>14</v>
      </c>
      <c r="B737" s="82">
        <v>300</v>
      </c>
      <c r="C737" s="82">
        <v>0</v>
      </c>
      <c r="D737" s="82">
        <v>0</v>
      </c>
      <c r="E737" s="82">
        <v>1</v>
      </c>
      <c r="F737" s="82">
        <v>0.01</v>
      </c>
      <c r="G737" s="82">
        <v>0</v>
      </c>
      <c r="H737" s="82">
        <v>0</v>
      </c>
      <c r="I737" s="82">
        <v>7.0179999999999998</v>
      </c>
      <c r="J737" s="82">
        <v>0.38</v>
      </c>
      <c r="K737" s="82">
        <v>45.47</v>
      </c>
      <c r="L737" s="82">
        <v>250</v>
      </c>
    </row>
    <row r="738" spans="1:12" x14ac:dyDescent="0.2">
      <c r="A738" s="4">
        <v>14</v>
      </c>
      <c r="B738" s="82">
        <v>150</v>
      </c>
      <c r="C738" s="82">
        <v>300</v>
      </c>
      <c r="D738" s="82">
        <v>0</v>
      </c>
      <c r="E738" s="82">
        <v>1</v>
      </c>
      <c r="F738" s="82">
        <v>0.01</v>
      </c>
      <c r="G738" s="82">
        <v>0</v>
      </c>
      <c r="H738" s="82">
        <v>0</v>
      </c>
      <c r="I738" s="82">
        <v>3.286</v>
      </c>
      <c r="J738" s="82">
        <v>0.20399999999999999</v>
      </c>
      <c r="K738" s="82">
        <v>32.5</v>
      </c>
      <c r="L738" s="82">
        <v>300</v>
      </c>
    </row>
    <row r="739" spans="1:12" x14ac:dyDescent="0.2">
      <c r="A739" s="4">
        <v>14</v>
      </c>
      <c r="B739" s="82">
        <v>360</v>
      </c>
      <c r="C739" s="82">
        <v>0</v>
      </c>
      <c r="D739" s="82">
        <v>60</v>
      </c>
      <c r="E739" s="82">
        <v>1</v>
      </c>
      <c r="F739" s="82">
        <v>0.01</v>
      </c>
      <c r="G739" s="82">
        <v>0</v>
      </c>
      <c r="H739" s="82">
        <v>0</v>
      </c>
      <c r="I739" s="82">
        <v>0.24</v>
      </c>
      <c r="J739" s="82">
        <v>0.14000000000000001</v>
      </c>
      <c r="K739" s="82">
        <v>13.73</v>
      </c>
      <c r="L739" s="82">
        <v>8400</v>
      </c>
    </row>
    <row r="740" spans="1:12" x14ac:dyDescent="0.2">
      <c r="A740" s="4">
        <v>33</v>
      </c>
      <c r="B740" s="82">
        <v>360</v>
      </c>
      <c r="C740" s="82">
        <v>0</v>
      </c>
      <c r="D740" s="82">
        <v>60</v>
      </c>
      <c r="E740" s="82">
        <v>1440</v>
      </c>
      <c r="F740" s="82">
        <v>3239</v>
      </c>
      <c r="G740" s="82">
        <v>0</v>
      </c>
      <c r="H740" s="82">
        <v>0</v>
      </c>
      <c r="I740" s="82">
        <v>1.93</v>
      </c>
      <c r="J740" s="82">
        <v>0.184</v>
      </c>
      <c r="K740" s="82">
        <v>14.63</v>
      </c>
      <c r="L740" s="82">
        <v>30480</v>
      </c>
    </row>
    <row r="741" spans="1:12" x14ac:dyDescent="0.2">
      <c r="A741" s="4">
        <v>14</v>
      </c>
      <c r="B741" s="82">
        <v>540</v>
      </c>
      <c r="C741" s="82">
        <v>0</v>
      </c>
      <c r="D741" s="82">
        <v>0</v>
      </c>
      <c r="E741" s="82">
        <v>1</v>
      </c>
      <c r="F741" s="82">
        <v>0.01</v>
      </c>
      <c r="G741" s="82">
        <v>0</v>
      </c>
      <c r="H741" s="82">
        <v>0</v>
      </c>
      <c r="I741" s="82">
        <v>2.06</v>
      </c>
      <c r="J741" s="82">
        <v>0.2</v>
      </c>
      <c r="K741" s="82">
        <v>14.63</v>
      </c>
      <c r="L741" s="82">
        <v>3780</v>
      </c>
    </row>
    <row r="742" spans="1:12" x14ac:dyDescent="0.2">
      <c r="A742" s="4">
        <v>14</v>
      </c>
      <c r="B742" s="82">
        <v>360</v>
      </c>
      <c r="C742" s="82">
        <v>720</v>
      </c>
      <c r="D742" s="82">
        <v>0</v>
      </c>
      <c r="E742" s="82">
        <v>1</v>
      </c>
      <c r="F742" s="82">
        <v>0.01</v>
      </c>
      <c r="G742" s="82">
        <v>0</v>
      </c>
      <c r="H742" s="82">
        <v>0</v>
      </c>
      <c r="I742" s="82">
        <v>1.9</v>
      </c>
      <c r="J742" s="82">
        <v>0.21</v>
      </c>
      <c r="K742" s="82">
        <v>21.63</v>
      </c>
      <c r="L742" s="82">
        <v>3000</v>
      </c>
    </row>
    <row r="743" spans="1:12" x14ac:dyDescent="0.2">
      <c r="A743" s="4">
        <v>14</v>
      </c>
      <c r="B743" s="82">
        <v>240</v>
      </c>
      <c r="C743" s="82">
        <v>0</v>
      </c>
      <c r="D743" s="82">
        <v>0</v>
      </c>
      <c r="E743" s="82">
        <v>1</v>
      </c>
      <c r="F743" s="82">
        <v>0.01</v>
      </c>
      <c r="G743" s="82">
        <v>0</v>
      </c>
      <c r="H743" s="82">
        <v>0</v>
      </c>
      <c r="I743" s="82">
        <v>2.9409999999999998</v>
      </c>
      <c r="J743" s="82">
        <v>0.307</v>
      </c>
      <c r="K743" s="82">
        <v>28.23</v>
      </c>
      <c r="L743" s="82">
        <v>3180</v>
      </c>
    </row>
    <row r="744" spans="1:12" x14ac:dyDescent="0.2">
      <c r="A744" s="4">
        <v>14</v>
      </c>
      <c r="B744" s="82">
        <v>240</v>
      </c>
      <c r="C744" s="82">
        <v>480</v>
      </c>
      <c r="D744" s="82">
        <v>0</v>
      </c>
      <c r="E744" s="82">
        <v>1</v>
      </c>
      <c r="F744" s="82">
        <v>0.01</v>
      </c>
      <c r="G744" s="82">
        <v>0</v>
      </c>
      <c r="H744" s="82">
        <v>0</v>
      </c>
      <c r="I744" s="82">
        <v>2.9</v>
      </c>
      <c r="J744" s="82">
        <v>0.32</v>
      </c>
      <c r="K744" s="82">
        <v>26.29</v>
      </c>
      <c r="L744" s="82">
        <v>120</v>
      </c>
    </row>
    <row r="745" spans="1:12" x14ac:dyDescent="0.2">
      <c r="A745" s="4">
        <v>14</v>
      </c>
      <c r="B745" s="82">
        <v>0</v>
      </c>
      <c r="C745" s="82">
        <v>0</v>
      </c>
      <c r="D745" s="82">
        <v>0</v>
      </c>
      <c r="E745" s="82">
        <v>1</v>
      </c>
      <c r="F745" s="82">
        <v>0.01</v>
      </c>
      <c r="G745" s="82">
        <v>0</v>
      </c>
      <c r="H745" s="82">
        <v>0</v>
      </c>
      <c r="I745" s="82">
        <v>3.7879999999999998</v>
      </c>
      <c r="J745" s="82">
        <v>0.42099999999999999</v>
      </c>
      <c r="K745" s="82">
        <v>57.5</v>
      </c>
      <c r="L745" s="82">
        <v>420</v>
      </c>
    </row>
    <row r="746" spans="1:12" x14ac:dyDescent="0.2">
      <c r="A746" s="4">
        <v>14</v>
      </c>
      <c r="B746" s="82">
        <v>0</v>
      </c>
      <c r="C746" s="82">
        <v>0</v>
      </c>
      <c r="D746" s="82">
        <v>0</v>
      </c>
      <c r="E746" s="82">
        <v>1</v>
      </c>
      <c r="F746" s="82">
        <v>0.01</v>
      </c>
      <c r="G746" s="82">
        <v>0</v>
      </c>
      <c r="H746" s="82">
        <v>0</v>
      </c>
      <c r="I746" s="82">
        <v>3.0619999999999998</v>
      </c>
      <c r="J746" s="82">
        <v>0.22900000000000001</v>
      </c>
      <c r="K746" s="82">
        <v>30.3</v>
      </c>
      <c r="L746" s="82">
        <v>180</v>
      </c>
    </row>
    <row r="747" spans="1:12" x14ac:dyDescent="0.2">
      <c r="A747" s="4">
        <v>14</v>
      </c>
      <c r="B747" s="82">
        <v>350</v>
      </c>
      <c r="C747" s="82">
        <v>700</v>
      </c>
      <c r="D747" s="82">
        <v>50</v>
      </c>
      <c r="E747" s="82">
        <v>1</v>
      </c>
      <c r="F747" s="82">
        <v>0.01</v>
      </c>
      <c r="G747" s="82">
        <v>0</v>
      </c>
      <c r="H747" s="82">
        <v>0</v>
      </c>
      <c r="I747" s="82">
        <v>1.94</v>
      </c>
      <c r="J747" s="82">
        <v>0.28799999999999998</v>
      </c>
      <c r="K747" s="82">
        <v>30.31</v>
      </c>
      <c r="L747" s="82">
        <v>250</v>
      </c>
    </row>
    <row r="748" spans="1:12" x14ac:dyDescent="0.2">
      <c r="A748" s="4">
        <v>14</v>
      </c>
      <c r="B748" s="82">
        <v>900</v>
      </c>
      <c r="C748" s="82">
        <v>1800</v>
      </c>
      <c r="D748" s="82">
        <v>1</v>
      </c>
      <c r="E748" s="82">
        <v>1</v>
      </c>
      <c r="F748" s="82">
        <v>0.01</v>
      </c>
      <c r="G748" s="82">
        <v>0</v>
      </c>
      <c r="H748" s="82">
        <v>0</v>
      </c>
      <c r="I748" s="82">
        <v>0.76</v>
      </c>
      <c r="J748" s="82">
        <v>0.125</v>
      </c>
      <c r="K748" s="82">
        <v>13.66</v>
      </c>
      <c r="L748" s="82">
        <v>700</v>
      </c>
    </row>
    <row r="749" spans="1:12" x14ac:dyDescent="0.2">
      <c r="A749" s="4">
        <v>14</v>
      </c>
      <c r="B749" s="82">
        <v>350</v>
      </c>
      <c r="C749" s="82">
        <v>700</v>
      </c>
      <c r="D749" s="82">
        <v>0</v>
      </c>
      <c r="E749" s="82">
        <v>1</v>
      </c>
      <c r="F749" s="82">
        <v>0.01</v>
      </c>
      <c r="G749" s="82">
        <v>0</v>
      </c>
      <c r="H749" s="82">
        <v>0</v>
      </c>
      <c r="I749" s="82">
        <v>2</v>
      </c>
      <c r="J749" s="82">
        <v>0.22600000000000001</v>
      </c>
      <c r="K749" s="82">
        <v>22.7</v>
      </c>
      <c r="L749" s="82">
        <v>600</v>
      </c>
    </row>
    <row r="750" spans="1:12" x14ac:dyDescent="0.2">
      <c r="A750" s="4">
        <v>14</v>
      </c>
      <c r="B750" s="82">
        <v>300</v>
      </c>
      <c r="C750" s="82">
        <v>2400</v>
      </c>
      <c r="D750" s="82">
        <v>50</v>
      </c>
      <c r="E750" s="82">
        <v>1</v>
      </c>
      <c r="F750" s="82">
        <v>0.01</v>
      </c>
      <c r="G750" s="82">
        <v>0</v>
      </c>
      <c r="H750" s="82">
        <v>0</v>
      </c>
      <c r="I750" s="82">
        <v>1.1559999999999999</v>
      </c>
      <c r="J750" s="82">
        <v>0.25</v>
      </c>
      <c r="K750" s="82">
        <v>27.31</v>
      </c>
      <c r="L750" s="82">
        <v>1150</v>
      </c>
    </row>
    <row r="751" spans="1:12" x14ac:dyDescent="0.2">
      <c r="A751" s="4">
        <v>14</v>
      </c>
      <c r="B751" s="82">
        <v>600</v>
      </c>
      <c r="C751" s="82">
        <v>1200</v>
      </c>
      <c r="D751" s="82">
        <v>0</v>
      </c>
      <c r="E751" s="82">
        <v>600</v>
      </c>
      <c r="F751" s="82">
        <v>0.01</v>
      </c>
      <c r="G751" s="82">
        <v>0</v>
      </c>
      <c r="H751" s="82">
        <v>0</v>
      </c>
      <c r="I751" s="82">
        <v>4</v>
      </c>
      <c r="J751" s="82">
        <v>0.75</v>
      </c>
      <c r="K751" s="82">
        <v>12.45</v>
      </c>
      <c r="L751" s="82">
        <v>2400</v>
      </c>
    </row>
    <row r="752" spans="1:12" x14ac:dyDescent="0.2">
      <c r="A752" s="4">
        <v>14</v>
      </c>
      <c r="B752" s="82">
        <v>450</v>
      </c>
      <c r="C752" s="82">
        <v>900</v>
      </c>
      <c r="D752" s="82">
        <v>0</v>
      </c>
      <c r="E752" s="82">
        <v>1</v>
      </c>
      <c r="F752" s="82">
        <v>0.01</v>
      </c>
      <c r="G752" s="82">
        <v>0</v>
      </c>
      <c r="H752" s="82">
        <v>0</v>
      </c>
      <c r="I752" s="82">
        <v>2E-3</v>
      </c>
      <c r="J752" s="82">
        <v>0.21199999999999999</v>
      </c>
      <c r="K752" s="82">
        <v>22.52</v>
      </c>
      <c r="L752" s="82">
        <v>450</v>
      </c>
    </row>
    <row r="753" spans="1:12" x14ac:dyDescent="0.2">
      <c r="A753" s="4">
        <v>14</v>
      </c>
      <c r="B753" s="82">
        <v>1000</v>
      </c>
      <c r="C753" s="82">
        <v>2000</v>
      </c>
      <c r="D753" s="82">
        <v>0</v>
      </c>
      <c r="E753" s="82">
        <v>1</v>
      </c>
      <c r="F753" s="82">
        <v>0.01</v>
      </c>
      <c r="G753" s="82">
        <v>0</v>
      </c>
      <c r="H753" s="82">
        <v>0</v>
      </c>
      <c r="I753" s="82">
        <v>0.1</v>
      </c>
      <c r="J753" s="82">
        <v>0.08</v>
      </c>
      <c r="K753" s="82">
        <v>6.54</v>
      </c>
      <c r="L753" s="82">
        <v>1950</v>
      </c>
    </row>
    <row r="754" spans="1:12" x14ac:dyDescent="0.2">
      <c r="A754" s="4">
        <v>14</v>
      </c>
      <c r="B754" s="82">
        <v>250</v>
      </c>
      <c r="C754" s="82">
        <v>0</v>
      </c>
      <c r="D754" s="82">
        <v>50</v>
      </c>
      <c r="E754" s="82">
        <v>1</v>
      </c>
      <c r="F754" s="82">
        <v>0.01</v>
      </c>
      <c r="G754" s="82">
        <v>0</v>
      </c>
      <c r="H754" s="82">
        <v>0</v>
      </c>
      <c r="I754" s="82">
        <v>9.0999999999999998E-2</v>
      </c>
      <c r="J754" s="82">
        <v>0.126</v>
      </c>
      <c r="K754" s="82">
        <v>15.49</v>
      </c>
      <c r="L754" s="82">
        <v>800</v>
      </c>
    </row>
    <row r="755" spans="1:12" x14ac:dyDescent="0.2">
      <c r="A755" s="4">
        <v>33</v>
      </c>
      <c r="B755" s="82">
        <v>550</v>
      </c>
      <c r="C755" s="82">
        <v>7150</v>
      </c>
      <c r="D755" s="82">
        <v>50</v>
      </c>
      <c r="E755" s="82">
        <v>1100</v>
      </c>
      <c r="F755" s="82">
        <v>4399</v>
      </c>
      <c r="G755" s="82">
        <v>0</v>
      </c>
      <c r="H755" s="82">
        <v>0</v>
      </c>
      <c r="I755" s="82">
        <v>1.2170000000000001</v>
      </c>
      <c r="J755" s="82">
        <v>0.17399999999999999</v>
      </c>
      <c r="K755" s="82">
        <v>14.24</v>
      </c>
      <c r="L755" s="82">
        <v>25250</v>
      </c>
    </row>
    <row r="756" spans="1:12" x14ac:dyDescent="0.2">
      <c r="A756" s="4">
        <v>14</v>
      </c>
      <c r="B756" s="82">
        <v>600</v>
      </c>
      <c r="C756" s="82">
        <v>0</v>
      </c>
      <c r="D756" s="82">
        <v>0</v>
      </c>
      <c r="E756" s="82">
        <v>1</v>
      </c>
      <c r="F756" s="82">
        <v>0.01</v>
      </c>
      <c r="G756" s="82">
        <v>0</v>
      </c>
      <c r="H756" s="82">
        <v>0</v>
      </c>
      <c r="I756" s="82">
        <v>1.141</v>
      </c>
      <c r="J756" s="82">
        <v>0.16800000000000001</v>
      </c>
      <c r="K756" s="82">
        <v>11.01</v>
      </c>
      <c r="L756" s="82">
        <v>11200</v>
      </c>
    </row>
    <row r="757" spans="1:12" x14ac:dyDescent="0.2">
      <c r="A757" s="4">
        <v>14</v>
      </c>
      <c r="B757" s="82">
        <v>400</v>
      </c>
      <c r="C757" s="82">
        <v>0</v>
      </c>
      <c r="D757" s="82">
        <v>0</v>
      </c>
      <c r="E757" s="82">
        <v>1</v>
      </c>
      <c r="F757" s="82">
        <v>0.01</v>
      </c>
      <c r="G757" s="82">
        <v>0</v>
      </c>
      <c r="H757" s="82">
        <v>0</v>
      </c>
      <c r="I757" s="82">
        <v>1.6060000000000001</v>
      </c>
      <c r="J757" s="82">
        <v>0.218</v>
      </c>
      <c r="K757" s="82">
        <v>22.52</v>
      </c>
      <c r="L757" s="82">
        <v>9300</v>
      </c>
    </row>
    <row r="758" spans="1:12" x14ac:dyDescent="0.2">
      <c r="A758" s="4">
        <v>14</v>
      </c>
      <c r="B758" s="82">
        <v>300</v>
      </c>
      <c r="C758" s="82">
        <v>0</v>
      </c>
      <c r="D758" s="82">
        <v>0</v>
      </c>
      <c r="E758" s="82">
        <v>1</v>
      </c>
      <c r="F758" s="82">
        <v>0.01</v>
      </c>
      <c r="G758" s="82">
        <v>0</v>
      </c>
      <c r="H758" s="82">
        <v>0</v>
      </c>
      <c r="I758" s="82">
        <v>2.3359999999999999</v>
      </c>
      <c r="J758" s="82">
        <v>0.312</v>
      </c>
      <c r="K758" s="82">
        <v>27.76</v>
      </c>
      <c r="L758" s="82">
        <v>1550</v>
      </c>
    </row>
    <row r="759" spans="1:12" x14ac:dyDescent="0.2">
      <c r="A759" s="4">
        <v>14</v>
      </c>
      <c r="B759" s="82">
        <v>250</v>
      </c>
      <c r="C759" s="82">
        <v>0</v>
      </c>
      <c r="D759" s="82">
        <v>0</v>
      </c>
      <c r="E759" s="82">
        <v>1</v>
      </c>
      <c r="F759" s="82">
        <v>0.01</v>
      </c>
      <c r="G759" s="82">
        <v>0</v>
      </c>
      <c r="H759" s="82">
        <v>0</v>
      </c>
      <c r="I759" s="82">
        <v>7.84</v>
      </c>
      <c r="J759" s="82">
        <v>0.51800000000000002</v>
      </c>
      <c r="K759" s="82">
        <v>40.74</v>
      </c>
      <c r="L759" s="82">
        <v>0</v>
      </c>
    </row>
    <row r="760" spans="1:12" x14ac:dyDescent="0.2">
      <c r="A760" s="4">
        <v>14</v>
      </c>
      <c r="B760" s="82">
        <v>150</v>
      </c>
      <c r="C760" s="82">
        <v>300</v>
      </c>
      <c r="D760" s="82">
        <v>0</v>
      </c>
      <c r="E760" s="82">
        <v>1</v>
      </c>
      <c r="F760" s="82">
        <v>0.01</v>
      </c>
      <c r="G760" s="82">
        <v>0</v>
      </c>
      <c r="H760" s="82">
        <v>0</v>
      </c>
      <c r="I760" s="82">
        <v>8.0000000000000002E-3</v>
      </c>
      <c r="J760" s="82">
        <v>2.1999999999999999E-2</v>
      </c>
      <c r="K760" s="82">
        <v>18.940000000000001</v>
      </c>
      <c r="L760" s="82">
        <v>550</v>
      </c>
    </row>
    <row r="761" spans="1:12" x14ac:dyDescent="0.2">
      <c r="A761" s="4">
        <v>14</v>
      </c>
      <c r="B761" s="82">
        <v>600</v>
      </c>
      <c r="C761" s="82">
        <v>0</v>
      </c>
      <c r="D761" s="82">
        <v>200</v>
      </c>
      <c r="E761" s="82">
        <v>1</v>
      </c>
      <c r="F761" s="82">
        <v>0.01</v>
      </c>
      <c r="G761" s="82">
        <v>0</v>
      </c>
      <c r="H761" s="82">
        <v>0</v>
      </c>
      <c r="I761" s="82">
        <v>1.2270000000000001</v>
      </c>
      <c r="J761" s="82">
        <v>0.17499999999999999</v>
      </c>
      <c r="K761" s="82">
        <v>11.19</v>
      </c>
      <c r="L761" s="82">
        <v>1600</v>
      </c>
    </row>
    <row r="762" spans="1:12" x14ac:dyDescent="0.2">
      <c r="A762" s="4">
        <v>14</v>
      </c>
      <c r="B762" s="82">
        <v>550</v>
      </c>
      <c r="C762" s="82">
        <v>0</v>
      </c>
      <c r="D762" s="82">
        <v>0</v>
      </c>
      <c r="E762" s="82">
        <v>1</v>
      </c>
      <c r="F762" s="82">
        <v>0.01</v>
      </c>
      <c r="G762" s="82">
        <v>0</v>
      </c>
      <c r="H762" s="82">
        <v>0</v>
      </c>
      <c r="I762" s="82">
        <v>1.2170000000000001</v>
      </c>
      <c r="J762" s="82">
        <v>0.16</v>
      </c>
      <c r="K762" s="82">
        <v>16.48</v>
      </c>
      <c r="L762" s="82">
        <v>6950</v>
      </c>
    </row>
    <row r="763" spans="1:12" x14ac:dyDescent="0.2">
      <c r="A763" s="4">
        <v>14</v>
      </c>
      <c r="B763" s="82">
        <v>600</v>
      </c>
      <c r="C763" s="82">
        <v>0</v>
      </c>
      <c r="D763" s="82">
        <v>100</v>
      </c>
      <c r="E763" s="82">
        <v>1</v>
      </c>
      <c r="F763" s="82">
        <v>0.01</v>
      </c>
      <c r="G763" s="82">
        <v>0</v>
      </c>
      <c r="H763" s="82">
        <v>0</v>
      </c>
      <c r="I763" s="82">
        <v>1.1679999999999999</v>
      </c>
      <c r="J763" s="82">
        <v>0.16</v>
      </c>
      <c r="K763" s="82">
        <v>16.16</v>
      </c>
      <c r="L763" s="82">
        <v>2000</v>
      </c>
    </row>
    <row r="764" spans="1:12" x14ac:dyDescent="0.2">
      <c r="A764" s="4">
        <v>14</v>
      </c>
      <c r="B764" s="82">
        <v>300</v>
      </c>
      <c r="C764" s="82">
        <v>0</v>
      </c>
      <c r="D764" s="82">
        <v>50</v>
      </c>
      <c r="E764" s="82">
        <v>1</v>
      </c>
      <c r="F764" s="82">
        <v>0.01</v>
      </c>
      <c r="G764" s="82">
        <v>0</v>
      </c>
      <c r="H764" s="82">
        <v>0</v>
      </c>
      <c r="I764" s="82">
        <v>2.3359999999999999</v>
      </c>
      <c r="J764" s="82">
        <v>0.36</v>
      </c>
      <c r="K764" s="82">
        <v>33.18</v>
      </c>
      <c r="L764" s="82">
        <v>200</v>
      </c>
    </row>
    <row r="765" spans="1:12" x14ac:dyDescent="0.2">
      <c r="A765" s="4">
        <v>14</v>
      </c>
      <c r="B765" s="82">
        <v>960</v>
      </c>
      <c r="C765" s="82">
        <v>0</v>
      </c>
      <c r="D765" s="82">
        <v>0</v>
      </c>
      <c r="E765" s="82">
        <v>1</v>
      </c>
      <c r="F765" s="82">
        <v>0.01</v>
      </c>
      <c r="G765" s="82">
        <v>0</v>
      </c>
      <c r="H765" s="82">
        <v>0</v>
      </c>
      <c r="I765" s="82">
        <v>0.32400000000000001</v>
      </c>
      <c r="J765" s="82">
        <v>0.105</v>
      </c>
      <c r="K765" s="82">
        <v>14.73</v>
      </c>
      <c r="L765" s="82">
        <v>2100</v>
      </c>
    </row>
    <row r="766" spans="1:12" x14ac:dyDescent="0.2">
      <c r="A766" s="4">
        <v>14</v>
      </c>
      <c r="B766" s="82">
        <v>960</v>
      </c>
      <c r="C766" s="82">
        <v>0</v>
      </c>
      <c r="D766" s="82">
        <v>0</v>
      </c>
      <c r="E766" s="82">
        <v>1</v>
      </c>
      <c r="F766" s="82">
        <v>0.01</v>
      </c>
      <c r="G766" s="82">
        <v>0</v>
      </c>
      <c r="H766" s="82">
        <v>0</v>
      </c>
      <c r="I766" s="82">
        <v>8.0000000000000002E-3</v>
      </c>
      <c r="J766" s="82">
        <v>6.8000000000000005E-2</v>
      </c>
      <c r="K766" s="82">
        <v>10.31</v>
      </c>
      <c r="L766" s="82">
        <v>900</v>
      </c>
    </row>
    <row r="767" spans="1:12" x14ac:dyDescent="0.2">
      <c r="A767" s="4">
        <v>14</v>
      </c>
      <c r="B767" s="82">
        <v>100</v>
      </c>
      <c r="C767" s="82">
        <v>0</v>
      </c>
      <c r="D767" s="82">
        <v>1</v>
      </c>
      <c r="E767" s="82">
        <v>1</v>
      </c>
      <c r="F767" s="82">
        <v>0.01</v>
      </c>
      <c r="G767" s="82">
        <v>0</v>
      </c>
      <c r="H767" s="82">
        <v>0</v>
      </c>
      <c r="I767" s="82">
        <v>4.0999999999999996</v>
      </c>
      <c r="J767" s="82">
        <v>1.3</v>
      </c>
      <c r="K767" s="82">
        <v>451.53</v>
      </c>
      <c r="L767" s="82">
        <v>61</v>
      </c>
    </row>
    <row r="768" spans="1:12" x14ac:dyDescent="0.2">
      <c r="A768" s="4">
        <v>14</v>
      </c>
      <c r="B768" s="82">
        <v>0</v>
      </c>
      <c r="C768" s="82">
        <v>0</v>
      </c>
      <c r="D768" s="82">
        <v>0</v>
      </c>
      <c r="E768" s="82">
        <v>1</v>
      </c>
      <c r="F768" s="82">
        <v>0.01</v>
      </c>
      <c r="G768" s="82">
        <v>0</v>
      </c>
      <c r="H768" s="82">
        <v>0</v>
      </c>
      <c r="I768" s="82">
        <v>9.9120000000000008</v>
      </c>
      <c r="J768" s="82">
        <v>2.06</v>
      </c>
      <c r="K768" s="82">
        <v>532.09</v>
      </c>
      <c r="L768" s="82">
        <v>118</v>
      </c>
    </row>
    <row r="769" spans="1:12" x14ac:dyDescent="0.2">
      <c r="A769" s="4">
        <v>14</v>
      </c>
      <c r="B769" s="82">
        <v>25</v>
      </c>
      <c r="C769" s="82">
        <v>0</v>
      </c>
      <c r="D769" s="82">
        <v>1</v>
      </c>
      <c r="E769" s="82">
        <v>1</v>
      </c>
      <c r="F769" s="82">
        <v>0.01</v>
      </c>
      <c r="G769" s="82">
        <v>0</v>
      </c>
      <c r="H769" s="82">
        <v>0</v>
      </c>
      <c r="I769" s="82">
        <v>10.08</v>
      </c>
      <c r="J769" s="82">
        <v>2.48</v>
      </c>
      <c r="K769" s="82">
        <v>778.24</v>
      </c>
      <c r="L769" s="82">
        <v>66</v>
      </c>
    </row>
    <row r="770" spans="1:12" x14ac:dyDescent="0.2">
      <c r="A770" s="4">
        <v>14</v>
      </c>
      <c r="B770" s="82">
        <v>10</v>
      </c>
      <c r="C770" s="82">
        <v>0</v>
      </c>
      <c r="D770" s="82">
        <v>0</v>
      </c>
      <c r="E770" s="82">
        <v>1</v>
      </c>
      <c r="F770" s="82">
        <v>0.01</v>
      </c>
      <c r="G770" s="82">
        <v>0</v>
      </c>
      <c r="H770" s="82">
        <v>0</v>
      </c>
      <c r="I770" s="82">
        <v>40.807000000000002</v>
      </c>
      <c r="J770" s="82">
        <v>9.92</v>
      </c>
      <c r="K770" s="82">
        <v>1653.46</v>
      </c>
      <c r="L770" s="82">
        <v>8</v>
      </c>
    </row>
    <row r="771" spans="1:12" x14ac:dyDescent="0.2">
      <c r="A771" s="4">
        <v>14</v>
      </c>
      <c r="B771" s="82">
        <v>0</v>
      </c>
      <c r="C771" s="82">
        <v>0</v>
      </c>
      <c r="D771" s="82">
        <v>0</v>
      </c>
      <c r="E771" s="82">
        <v>1</v>
      </c>
      <c r="F771" s="82">
        <v>0.01</v>
      </c>
      <c r="G771" s="82">
        <v>0</v>
      </c>
      <c r="H771" s="82">
        <v>0</v>
      </c>
      <c r="I771" s="82">
        <v>13.44</v>
      </c>
      <c r="J771" s="82">
        <v>2.82</v>
      </c>
      <c r="K771" s="82">
        <v>652.42999999999995</v>
      </c>
      <c r="L771" s="82">
        <v>7</v>
      </c>
    </row>
    <row r="772" spans="1:12" x14ac:dyDescent="0.2">
      <c r="A772" s="4">
        <v>14</v>
      </c>
      <c r="B772" s="82">
        <v>550</v>
      </c>
      <c r="C772" s="82">
        <v>0</v>
      </c>
      <c r="D772" s="82">
        <v>0</v>
      </c>
      <c r="E772" s="82">
        <v>1</v>
      </c>
      <c r="F772" s="82">
        <v>0.01</v>
      </c>
      <c r="G772" s="82">
        <v>0</v>
      </c>
      <c r="H772" s="82">
        <v>0</v>
      </c>
      <c r="I772" s="82">
        <v>1.2170000000000001</v>
      </c>
      <c r="J772" s="82">
        <v>0.182</v>
      </c>
      <c r="K772" s="82">
        <v>13.43</v>
      </c>
      <c r="L772" s="82">
        <v>5900</v>
      </c>
    </row>
    <row r="773" spans="1:12" x14ac:dyDescent="0.2">
      <c r="A773" s="4">
        <v>14</v>
      </c>
      <c r="B773" s="82">
        <v>9600</v>
      </c>
      <c r="C773" s="82">
        <v>0</v>
      </c>
      <c r="D773" s="82">
        <v>0</v>
      </c>
      <c r="E773" s="82">
        <v>1</v>
      </c>
      <c r="F773" s="82">
        <v>0.01</v>
      </c>
      <c r="G773" s="82">
        <v>0</v>
      </c>
      <c r="H773" s="82">
        <v>0</v>
      </c>
      <c r="I773" s="82">
        <v>3.1E-2</v>
      </c>
      <c r="J773" s="82">
        <v>0.01</v>
      </c>
      <c r="K773" s="82">
        <v>3.18</v>
      </c>
      <c r="L773" s="82">
        <v>16513</v>
      </c>
    </row>
    <row r="774" spans="1:12" x14ac:dyDescent="0.2">
      <c r="A774" s="4">
        <v>14</v>
      </c>
      <c r="B774" s="82">
        <v>5760</v>
      </c>
      <c r="C774" s="82">
        <v>0</v>
      </c>
      <c r="D774" s="82">
        <v>0</v>
      </c>
      <c r="E774" s="82">
        <v>1</v>
      </c>
      <c r="F774" s="82">
        <v>0.01</v>
      </c>
      <c r="G774" s="82">
        <v>0</v>
      </c>
      <c r="H774" s="82">
        <v>0</v>
      </c>
      <c r="I774" s="82">
        <v>4.9000000000000002E-2</v>
      </c>
      <c r="J774" s="82">
        <v>1.6E-2</v>
      </c>
      <c r="K774" s="82">
        <v>3.68</v>
      </c>
      <c r="L774" s="82">
        <v>12028</v>
      </c>
    </row>
    <row r="775" spans="1:12" x14ac:dyDescent="0.2">
      <c r="A775" s="4">
        <v>33</v>
      </c>
      <c r="B775" s="82">
        <v>750</v>
      </c>
      <c r="C775" s="82">
        <v>0</v>
      </c>
      <c r="D775" s="82">
        <v>0</v>
      </c>
      <c r="E775" s="82">
        <v>1650</v>
      </c>
      <c r="F775" s="82">
        <v>2299.9899999999998</v>
      </c>
      <c r="G775" s="82">
        <v>0</v>
      </c>
      <c r="H775" s="82">
        <v>0</v>
      </c>
      <c r="I775" s="82">
        <v>1.28</v>
      </c>
      <c r="J775" s="82">
        <v>0.11</v>
      </c>
      <c r="K775" s="82">
        <v>13.67</v>
      </c>
      <c r="L775" s="82">
        <v>26750</v>
      </c>
    </row>
    <row r="776" spans="1:12" x14ac:dyDescent="0.2">
      <c r="A776" s="4">
        <v>33</v>
      </c>
      <c r="B776" s="82">
        <v>550</v>
      </c>
      <c r="C776" s="82">
        <v>1100</v>
      </c>
      <c r="D776" s="82">
        <v>50</v>
      </c>
      <c r="E776" s="82">
        <v>4950</v>
      </c>
      <c r="F776" s="82">
        <v>2200</v>
      </c>
      <c r="G776" s="82">
        <v>0</v>
      </c>
      <c r="H776" s="82">
        <v>0</v>
      </c>
      <c r="I776" s="82">
        <v>1.355</v>
      </c>
      <c r="J776" s="82">
        <v>0.17499999999999999</v>
      </c>
      <c r="K776" s="82">
        <v>15.18</v>
      </c>
      <c r="L776" s="82">
        <v>41300</v>
      </c>
    </row>
    <row r="777" spans="1:12" x14ac:dyDescent="0.2">
      <c r="A777" s="4">
        <v>14</v>
      </c>
      <c r="B777" s="82">
        <v>400</v>
      </c>
      <c r="C777" s="82">
        <v>0</v>
      </c>
      <c r="D777" s="82">
        <v>50</v>
      </c>
      <c r="E777" s="82">
        <v>1</v>
      </c>
      <c r="F777" s="82">
        <v>0.1</v>
      </c>
      <c r="G777" s="82">
        <v>0</v>
      </c>
      <c r="H777" s="82">
        <v>0</v>
      </c>
      <c r="I777" s="82">
        <v>1.72</v>
      </c>
      <c r="J777" s="82">
        <v>0.25800000000000001</v>
      </c>
      <c r="K777" s="82">
        <v>27.94</v>
      </c>
      <c r="L777" s="82">
        <v>7350</v>
      </c>
    </row>
    <row r="778" spans="1:12" x14ac:dyDescent="0.2">
      <c r="A778" s="4">
        <v>14</v>
      </c>
      <c r="B778" s="82">
        <v>300</v>
      </c>
      <c r="C778" s="82">
        <v>600</v>
      </c>
      <c r="D778" s="82">
        <v>0</v>
      </c>
      <c r="E778" s="82">
        <v>1</v>
      </c>
      <c r="F778" s="82">
        <v>0.01</v>
      </c>
      <c r="G778" s="82">
        <v>0</v>
      </c>
      <c r="H778" s="82">
        <v>0</v>
      </c>
      <c r="I778" s="82">
        <v>2.48</v>
      </c>
      <c r="J778" s="82">
        <v>0.372</v>
      </c>
      <c r="K778" s="82">
        <v>59.74</v>
      </c>
      <c r="L778" s="82">
        <v>0</v>
      </c>
    </row>
    <row r="779" spans="1:12" x14ac:dyDescent="0.2">
      <c r="A779" s="4">
        <v>14</v>
      </c>
      <c r="B779" s="82">
        <v>1200</v>
      </c>
      <c r="C779" s="82">
        <v>0</v>
      </c>
      <c r="D779" s="82">
        <v>200</v>
      </c>
      <c r="E779" s="82">
        <v>1</v>
      </c>
      <c r="F779" s="82">
        <v>0.01</v>
      </c>
      <c r="G779" s="82">
        <v>0</v>
      </c>
      <c r="H779" s="82">
        <v>0</v>
      </c>
      <c r="I779" s="82">
        <v>0.63200000000000001</v>
      </c>
      <c r="J779" s="82">
        <v>0.115</v>
      </c>
      <c r="K779" s="82">
        <v>18.059999999999999</v>
      </c>
      <c r="L779" s="82">
        <v>2000</v>
      </c>
    </row>
    <row r="780" spans="1:12" x14ac:dyDescent="0.2">
      <c r="A780" s="4">
        <v>14</v>
      </c>
      <c r="B780" s="82">
        <v>600</v>
      </c>
      <c r="C780" s="82">
        <v>1200</v>
      </c>
      <c r="D780" s="82">
        <v>0</v>
      </c>
      <c r="E780" s="82">
        <v>1</v>
      </c>
      <c r="F780" s="82">
        <v>0.01</v>
      </c>
      <c r="G780" s="82">
        <v>0</v>
      </c>
      <c r="H780" s="82">
        <v>0</v>
      </c>
      <c r="I780" s="82">
        <v>1.1859999999999999</v>
      </c>
      <c r="J780" s="82">
        <v>0.17699999999999999</v>
      </c>
      <c r="K780" s="82">
        <v>15.18</v>
      </c>
      <c r="L780" s="82">
        <v>400</v>
      </c>
    </row>
    <row r="781" spans="1:12" x14ac:dyDescent="0.2">
      <c r="A781" s="4">
        <v>14</v>
      </c>
      <c r="B781" s="82">
        <v>0</v>
      </c>
      <c r="C781" s="82">
        <v>0</v>
      </c>
      <c r="D781" s="82">
        <v>0</v>
      </c>
      <c r="E781" s="82">
        <v>1</v>
      </c>
      <c r="F781" s="82">
        <v>0.01</v>
      </c>
      <c r="G781" s="82">
        <v>0</v>
      </c>
      <c r="H781" s="82">
        <v>0</v>
      </c>
      <c r="I781" s="82">
        <v>1.9</v>
      </c>
      <c r="J781" s="82">
        <v>0.15</v>
      </c>
      <c r="K781" s="82">
        <v>98.92</v>
      </c>
      <c r="L781" s="82">
        <v>36</v>
      </c>
    </row>
    <row r="782" spans="1:12" x14ac:dyDescent="0.2">
      <c r="A782" s="4">
        <v>14</v>
      </c>
      <c r="B782" s="82">
        <v>350</v>
      </c>
      <c r="C782" s="82">
        <v>0</v>
      </c>
      <c r="D782" s="82">
        <v>1</v>
      </c>
      <c r="E782" s="82">
        <v>1</v>
      </c>
      <c r="F782" s="82">
        <v>0.01</v>
      </c>
      <c r="G782" s="82">
        <v>0</v>
      </c>
      <c r="H782" s="82">
        <v>0</v>
      </c>
      <c r="I782" s="82">
        <v>0.34599999999999997</v>
      </c>
      <c r="J782" s="82">
        <v>0.64</v>
      </c>
      <c r="K782" s="82">
        <v>119.47</v>
      </c>
      <c r="L782" s="82">
        <v>1218</v>
      </c>
    </row>
    <row r="783" spans="1:12" x14ac:dyDescent="0.2">
      <c r="A783" s="4">
        <v>14</v>
      </c>
      <c r="B783" s="82">
        <v>250</v>
      </c>
      <c r="C783" s="82">
        <v>0</v>
      </c>
      <c r="D783" s="82">
        <v>1</v>
      </c>
      <c r="E783" s="82">
        <v>1</v>
      </c>
      <c r="F783" s="82">
        <v>0.01</v>
      </c>
      <c r="G783" s="82">
        <v>0</v>
      </c>
      <c r="H783" s="82">
        <v>0</v>
      </c>
      <c r="I783" s="82">
        <v>0.7</v>
      </c>
      <c r="J783" s="82">
        <v>0.09</v>
      </c>
      <c r="K783" s="82">
        <v>102.77</v>
      </c>
      <c r="L783" s="82">
        <v>48</v>
      </c>
    </row>
    <row r="784" spans="1:12" x14ac:dyDescent="0.2">
      <c r="A784" s="4">
        <v>14</v>
      </c>
      <c r="B784" s="82">
        <v>6</v>
      </c>
      <c r="C784" s="82">
        <v>0</v>
      </c>
      <c r="D784" s="82">
        <v>1</v>
      </c>
      <c r="E784" s="82">
        <v>1</v>
      </c>
      <c r="F784" s="82">
        <v>0.01</v>
      </c>
      <c r="G784" s="82">
        <v>0</v>
      </c>
      <c r="H784" s="82">
        <v>0</v>
      </c>
      <c r="I784" s="82">
        <v>89.43</v>
      </c>
      <c r="J784" s="82">
        <v>29</v>
      </c>
      <c r="K784" s="82">
        <v>2804.37</v>
      </c>
      <c r="L784" s="82">
        <v>12</v>
      </c>
    </row>
    <row r="785" spans="1:12" x14ac:dyDescent="0.2">
      <c r="A785" s="4">
        <v>14</v>
      </c>
      <c r="B785" s="82">
        <v>20</v>
      </c>
      <c r="C785" s="82">
        <v>0</v>
      </c>
      <c r="D785" s="82">
        <v>1</v>
      </c>
      <c r="E785" s="82">
        <v>1</v>
      </c>
      <c r="F785" s="82">
        <v>0.01</v>
      </c>
      <c r="G785" s="82">
        <v>0</v>
      </c>
      <c r="H785" s="82">
        <v>0</v>
      </c>
      <c r="I785" s="82">
        <v>34.917999999999999</v>
      </c>
      <c r="J785" s="82">
        <v>7.55</v>
      </c>
      <c r="K785" s="82">
        <v>1484.4</v>
      </c>
      <c r="L785" s="82">
        <v>1</v>
      </c>
    </row>
    <row r="786" spans="1:12" x14ac:dyDescent="0.2">
      <c r="A786" s="4">
        <v>14</v>
      </c>
      <c r="B786" s="82">
        <v>10</v>
      </c>
      <c r="C786" s="82">
        <v>20</v>
      </c>
      <c r="D786" s="82">
        <v>0</v>
      </c>
      <c r="E786" s="82">
        <v>1</v>
      </c>
      <c r="F786" s="82">
        <v>0.01</v>
      </c>
      <c r="G786" s="82">
        <v>0</v>
      </c>
      <c r="H786" s="82">
        <v>0</v>
      </c>
      <c r="I786" s="82">
        <v>60.372</v>
      </c>
      <c r="J786" s="82">
        <v>12.85</v>
      </c>
      <c r="K786" s="82">
        <v>2161.41</v>
      </c>
      <c r="L786" s="82">
        <v>4</v>
      </c>
    </row>
    <row r="787" spans="1:12" x14ac:dyDescent="0.2">
      <c r="A787" s="4">
        <v>14</v>
      </c>
      <c r="B787" s="82">
        <v>0</v>
      </c>
      <c r="C787" s="82">
        <v>0</v>
      </c>
      <c r="D787" s="82">
        <v>0</v>
      </c>
      <c r="E787" s="82">
        <v>1</v>
      </c>
      <c r="F787" s="82">
        <v>0.01</v>
      </c>
      <c r="G787" s="82">
        <v>0</v>
      </c>
      <c r="H787" s="82">
        <v>0</v>
      </c>
      <c r="I787" s="82">
        <v>8.56</v>
      </c>
      <c r="J787" s="82">
        <v>4.25</v>
      </c>
      <c r="K787" s="82">
        <v>427.14</v>
      </c>
      <c r="L787" s="82">
        <v>6</v>
      </c>
    </row>
    <row r="788" spans="1:12" x14ac:dyDescent="0.2">
      <c r="A788" s="4">
        <v>14</v>
      </c>
      <c r="B788" s="82">
        <v>10</v>
      </c>
      <c r="C788" s="82">
        <v>20</v>
      </c>
      <c r="D788" s="82">
        <v>0</v>
      </c>
      <c r="E788" s="82">
        <v>1</v>
      </c>
      <c r="F788" s="82">
        <v>0.01</v>
      </c>
      <c r="G788" s="82">
        <v>0</v>
      </c>
      <c r="H788" s="82">
        <v>0</v>
      </c>
      <c r="I788" s="82">
        <v>73.025000000000006</v>
      </c>
      <c r="J788" s="82">
        <v>19.649999999999999</v>
      </c>
      <c r="K788" s="82">
        <v>2475.5</v>
      </c>
      <c r="L788" s="82">
        <v>35</v>
      </c>
    </row>
    <row r="789" spans="1:12" x14ac:dyDescent="0.2">
      <c r="A789" s="4">
        <v>14</v>
      </c>
      <c r="B789" s="82">
        <v>200</v>
      </c>
      <c r="C789" s="82">
        <v>0</v>
      </c>
      <c r="D789" s="82">
        <v>0</v>
      </c>
      <c r="E789" s="82">
        <v>1</v>
      </c>
      <c r="F789" s="82">
        <v>0.01</v>
      </c>
      <c r="G789" s="82">
        <v>0</v>
      </c>
      <c r="H789" s="82">
        <v>0</v>
      </c>
      <c r="I789" s="82">
        <v>12.96</v>
      </c>
      <c r="J789" s="82">
        <v>0.31</v>
      </c>
      <c r="K789" s="82">
        <v>19.149999999999999</v>
      </c>
      <c r="L789" s="82">
        <v>200</v>
      </c>
    </row>
    <row r="790" spans="1:12" x14ac:dyDescent="0.2">
      <c r="A790" s="4">
        <v>14</v>
      </c>
      <c r="B790" s="82">
        <v>0</v>
      </c>
      <c r="C790" s="82">
        <v>0</v>
      </c>
      <c r="D790" s="82">
        <v>0</v>
      </c>
      <c r="E790" s="82">
        <v>1</v>
      </c>
      <c r="F790" s="82">
        <v>0.01</v>
      </c>
      <c r="G790" s="82">
        <v>0</v>
      </c>
      <c r="H790" s="82">
        <v>0</v>
      </c>
      <c r="I790" s="82">
        <v>42.24</v>
      </c>
      <c r="J790" s="82">
        <v>4.5999999999999996</v>
      </c>
      <c r="K790" s="82">
        <v>1394.97</v>
      </c>
      <c r="L790" s="82">
        <v>27</v>
      </c>
    </row>
    <row r="791" spans="1:12" x14ac:dyDescent="0.2">
      <c r="A791" s="4">
        <v>14</v>
      </c>
      <c r="B791" s="82">
        <v>0</v>
      </c>
      <c r="C791" s="82">
        <v>0</v>
      </c>
      <c r="D791" s="82">
        <v>0</v>
      </c>
      <c r="E791" s="82">
        <v>1</v>
      </c>
      <c r="F791" s="82">
        <v>0.01</v>
      </c>
      <c r="G791" s="82">
        <v>0</v>
      </c>
      <c r="H791" s="82">
        <v>0</v>
      </c>
      <c r="I791" s="82">
        <v>3.8940000000000001</v>
      </c>
      <c r="J791" s="82">
        <v>2.75</v>
      </c>
      <c r="K791" s="82">
        <v>483.29</v>
      </c>
      <c r="L791" s="82">
        <v>84</v>
      </c>
    </row>
    <row r="792" spans="1:12" x14ac:dyDescent="0.2">
      <c r="A792" s="4">
        <v>14</v>
      </c>
      <c r="B792" s="82">
        <v>50</v>
      </c>
      <c r="C792" s="82">
        <v>0</v>
      </c>
      <c r="D792" s="82">
        <v>1</v>
      </c>
      <c r="E792" s="82">
        <v>1</v>
      </c>
      <c r="F792" s="82">
        <v>0.01</v>
      </c>
      <c r="G792" s="82">
        <v>0</v>
      </c>
      <c r="H792" s="82">
        <v>0</v>
      </c>
      <c r="I792" s="82">
        <v>5.2220000000000004</v>
      </c>
      <c r="J792" s="82">
        <v>3.75</v>
      </c>
      <c r="K792" s="82">
        <v>510.23</v>
      </c>
      <c r="L792" s="82">
        <v>83</v>
      </c>
    </row>
    <row r="793" spans="1:12" x14ac:dyDescent="0.2">
      <c r="A793" s="4">
        <v>14</v>
      </c>
      <c r="B793" s="82">
        <v>0</v>
      </c>
      <c r="C793" s="82">
        <v>0</v>
      </c>
      <c r="D793" s="82">
        <v>0</v>
      </c>
      <c r="E793" s="82">
        <v>1</v>
      </c>
      <c r="F793" s="82">
        <v>0.01</v>
      </c>
      <c r="G793" s="82">
        <v>0</v>
      </c>
      <c r="H793" s="82">
        <v>0</v>
      </c>
      <c r="I793" s="82">
        <v>16.2</v>
      </c>
      <c r="J793" s="82">
        <v>5.0999999999999996</v>
      </c>
      <c r="K793" s="82">
        <v>575.5</v>
      </c>
      <c r="L793" s="82">
        <v>0</v>
      </c>
    </row>
    <row r="794" spans="1:12" x14ac:dyDescent="0.2">
      <c r="A794" s="4">
        <v>14</v>
      </c>
      <c r="B794" s="82">
        <v>400</v>
      </c>
      <c r="C794" s="82">
        <v>0</v>
      </c>
      <c r="D794" s="82">
        <v>1</v>
      </c>
      <c r="E794" s="82">
        <v>1</v>
      </c>
      <c r="F794" s="82">
        <v>0.01</v>
      </c>
      <c r="G794" s="82">
        <v>0</v>
      </c>
      <c r="H794" s="82">
        <v>0</v>
      </c>
      <c r="I794" s="82">
        <v>0.32</v>
      </c>
      <c r="J794" s="82">
        <v>9.8000000000000004E-2</v>
      </c>
      <c r="K794" s="82">
        <v>14.75</v>
      </c>
      <c r="L794" s="82">
        <v>655</v>
      </c>
    </row>
    <row r="795" spans="1:12" x14ac:dyDescent="0.2">
      <c r="A795" s="4">
        <v>14</v>
      </c>
      <c r="B795" s="82">
        <v>500</v>
      </c>
      <c r="C795" s="82">
        <v>0</v>
      </c>
      <c r="D795" s="82">
        <v>50</v>
      </c>
      <c r="E795" s="82">
        <v>1</v>
      </c>
      <c r="F795" s="82">
        <v>0.01</v>
      </c>
      <c r="G795" s="82">
        <v>0</v>
      </c>
      <c r="H795" s="82">
        <v>0</v>
      </c>
      <c r="I795" s="82">
        <v>1.2210000000000001</v>
      </c>
      <c r="J795" s="82">
        <v>0.13300000000000001</v>
      </c>
      <c r="K795" s="82">
        <v>19.8</v>
      </c>
      <c r="L795" s="82">
        <v>1300</v>
      </c>
    </row>
    <row r="796" spans="1:12" x14ac:dyDescent="0.2">
      <c r="A796" s="4">
        <v>14</v>
      </c>
      <c r="B796" s="82">
        <v>550</v>
      </c>
      <c r="C796" s="82">
        <v>0</v>
      </c>
      <c r="D796" s="82">
        <v>50</v>
      </c>
      <c r="E796" s="82">
        <v>1</v>
      </c>
      <c r="F796" s="82">
        <v>0.01</v>
      </c>
      <c r="G796" s="82">
        <v>0</v>
      </c>
      <c r="H796" s="82">
        <v>0</v>
      </c>
      <c r="I796" s="82">
        <v>1.2210000000000001</v>
      </c>
      <c r="J796" s="82">
        <v>0.19700000000000001</v>
      </c>
      <c r="K796" s="82">
        <v>24.26</v>
      </c>
      <c r="L796" s="82">
        <v>800</v>
      </c>
    </row>
    <row r="797" spans="1:12" x14ac:dyDescent="0.2">
      <c r="A797" s="4">
        <v>14</v>
      </c>
      <c r="B797" s="82">
        <v>250</v>
      </c>
      <c r="C797" s="82">
        <v>900</v>
      </c>
      <c r="D797" s="82">
        <v>0</v>
      </c>
      <c r="E797" s="82">
        <v>1</v>
      </c>
      <c r="F797" s="82">
        <v>0.01</v>
      </c>
      <c r="G797" s="82">
        <v>0</v>
      </c>
      <c r="H797" s="82">
        <v>0</v>
      </c>
      <c r="I797" s="82">
        <v>2.9769999999999999</v>
      </c>
      <c r="J797" s="82">
        <v>0.29799999999999999</v>
      </c>
      <c r="K797" s="82">
        <v>34.31</v>
      </c>
      <c r="L797" s="82">
        <v>850</v>
      </c>
    </row>
    <row r="798" spans="1:12" x14ac:dyDescent="0.2">
      <c r="A798" s="4">
        <v>14</v>
      </c>
      <c r="B798" s="82">
        <v>0</v>
      </c>
      <c r="C798" s="82">
        <v>0</v>
      </c>
      <c r="D798" s="82">
        <v>0</v>
      </c>
      <c r="E798" s="82">
        <v>1</v>
      </c>
      <c r="F798" s="82">
        <v>0.01</v>
      </c>
      <c r="G798" s="82">
        <v>0</v>
      </c>
      <c r="H798" s="82">
        <v>0</v>
      </c>
      <c r="I798" s="82">
        <v>7.5</v>
      </c>
      <c r="J798" s="82">
        <v>0.39800000000000002</v>
      </c>
      <c r="K798" s="82">
        <v>43.94</v>
      </c>
      <c r="L798" s="82">
        <v>300</v>
      </c>
    </row>
    <row r="799" spans="1:12" x14ac:dyDescent="0.2">
      <c r="A799" s="4">
        <v>14</v>
      </c>
      <c r="B799" s="82">
        <v>300</v>
      </c>
      <c r="C799" s="82">
        <v>0</v>
      </c>
      <c r="D799" s="82">
        <v>50</v>
      </c>
      <c r="E799" s="82">
        <v>1</v>
      </c>
      <c r="F799" s="82">
        <v>0.01</v>
      </c>
      <c r="G799" s="82">
        <v>0</v>
      </c>
      <c r="H799" s="82">
        <v>0</v>
      </c>
      <c r="I799" s="82">
        <v>1.444</v>
      </c>
      <c r="J799" s="82">
        <v>0.28000000000000003</v>
      </c>
      <c r="K799" s="82">
        <v>41.53</v>
      </c>
      <c r="L799" s="82">
        <v>600</v>
      </c>
    </row>
    <row r="800" spans="1:12" x14ac:dyDescent="0.2">
      <c r="A800" s="4">
        <v>25</v>
      </c>
      <c r="B800" s="82">
        <v>0</v>
      </c>
      <c r="C800" s="82">
        <v>0</v>
      </c>
      <c r="D800" s="82">
        <v>0</v>
      </c>
      <c r="E800" s="82">
        <v>1</v>
      </c>
      <c r="F800" s="82">
        <v>0.01</v>
      </c>
      <c r="G800" s="82">
        <v>0</v>
      </c>
      <c r="H800" s="82">
        <v>0</v>
      </c>
      <c r="I800" s="82">
        <v>2.2679999999999998</v>
      </c>
      <c r="J800" s="82">
        <v>3.72</v>
      </c>
      <c r="K800" s="82">
        <v>180.18</v>
      </c>
      <c r="L800" s="82">
        <v>44</v>
      </c>
    </row>
    <row r="801" spans="1:12" x14ac:dyDescent="0.2">
      <c r="A801" s="4">
        <v>25</v>
      </c>
      <c r="B801" s="82">
        <v>0</v>
      </c>
      <c r="C801" s="82">
        <v>0</v>
      </c>
      <c r="D801" s="82">
        <v>0</v>
      </c>
      <c r="E801" s="82">
        <v>1</v>
      </c>
      <c r="F801" s="82">
        <v>0.01</v>
      </c>
      <c r="G801" s="82">
        <v>0</v>
      </c>
      <c r="H801" s="82">
        <v>0</v>
      </c>
      <c r="I801" s="82">
        <v>18.399999999999999</v>
      </c>
      <c r="J801" s="82">
        <v>21.6</v>
      </c>
      <c r="K801" s="82">
        <v>3266</v>
      </c>
      <c r="L801" s="82">
        <v>20</v>
      </c>
    </row>
    <row r="802" spans="1:12" x14ac:dyDescent="0.2">
      <c r="A802" s="4">
        <v>25</v>
      </c>
      <c r="B802" s="82">
        <v>0</v>
      </c>
      <c r="C802" s="82">
        <v>0</v>
      </c>
      <c r="D802" s="82">
        <v>0</v>
      </c>
      <c r="E802" s="82">
        <v>1</v>
      </c>
      <c r="F802" s="82">
        <v>0.01</v>
      </c>
      <c r="G802" s="82">
        <v>0</v>
      </c>
      <c r="H802" s="82">
        <v>0</v>
      </c>
      <c r="I802" s="82">
        <v>42.2</v>
      </c>
      <c r="J802" s="82">
        <v>35.799999999999997</v>
      </c>
      <c r="K802" s="82">
        <v>4891.3100000000004</v>
      </c>
      <c r="L802" s="82">
        <v>13</v>
      </c>
    </row>
    <row r="803" spans="1:12" x14ac:dyDescent="0.2">
      <c r="A803" s="4">
        <v>25</v>
      </c>
      <c r="B803" s="82">
        <v>0</v>
      </c>
      <c r="C803" s="82">
        <v>0</v>
      </c>
      <c r="D803" s="82">
        <v>0</v>
      </c>
      <c r="E803" s="82">
        <v>1</v>
      </c>
      <c r="F803" s="82">
        <v>0.01</v>
      </c>
      <c r="G803" s="82">
        <v>0</v>
      </c>
      <c r="H803" s="82">
        <v>0</v>
      </c>
      <c r="I803" s="82">
        <v>26.495999999999999</v>
      </c>
      <c r="J803" s="82">
        <v>21</v>
      </c>
      <c r="K803" s="82">
        <v>1874.34</v>
      </c>
      <c r="L803" s="82">
        <v>5</v>
      </c>
    </row>
    <row r="804" spans="1:12" x14ac:dyDescent="0.2">
      <c r="A804" s="4">
        <v>25</v>
      </c>
      <c r="B804" s="82">
        <v>0</v>
      </c>
      <c r="C804" s="82">
        <v>0</v>
      </c>
      <c r="D804" s="82">
        <v>0</v>
      </c>
      <c r="E804" s="82">
        <v>1</v>
      </c>
      <c r="F804" s="82">
        <v>0.01</v>
      </c>
      <c r="G804" s="82">
        <v>0</v>
      </c>
      <c r="H804" s="82">
        <v>0</v>
      </c>
      <c r="I804" s="82">
        <v>26.222000000000001</v>
      </c>
      <c r="J804" s="82">
        <v>22.22</v>
      </c>
      <c r="K804" s="82">
        <v>1937.04</v>
      </c>
      <c r="L804" s="82">
        <v>71</v>
      </c>
    </row>
    <row r="805" spans="1:12" x14ac:dyDescent="0.2">
      <c r="A805" s="4">
        <v>25</v>
      </c>
      <c r="B805" s="82">
        <v>12</v>
      </c>
      <c r="C805" s="82">
        <v>0</v>
      </c>
      <c r="D805" s="82">
        <v>0</v>
      </c>
      <c r="E805" s="82">
        <v>1</v>
      </c>
      <c r="F805" s="82">
        <v>0.01</v>
      </c>
      <c r="G805" s="82">
        <v>0</v>
      </c>
      <c r="H805" s="82">
        <v>0</v>
      </c>
      <c r="I805" s="82">
        <v>44.37</v>
      </c>
      <c r="J805" s="82">
        <v>38.700000000000003</v>
      </c>
      <c r="K805" s="82">
        <v>3228.4</v>
      </c>
      <c r="L805" s="82">
        <v>28</v>
      </c>
    </row>
    <row r="806" spans="1:12" x14ac:dyDescent="0.2">
      <c r="A806" s="4">
        <v>25</v>
      </c>
      <c r="B806" s="82">
        <v>0</v>
      </c>
      <c r="C806" s="82">
        <v>0</v>
      </c>
      <c r="D806" s="82">
        <v>0</v>
      </c>
      <c r="E806" s="82">
        <v>1</v>
      </c>
      <c r="F806" s="82">
        <v>0.01</v>
      </c>
      <c r="G806" s="82">
        <v>0</v>
      </c>
      <c r="H806" s="82">
        <v>0</v>
      </c>
      <c r="I806" s="82">
        <v>59.616</v>
      </c>
      <c r="J806" s="82">
        <v>59.8</v>
      </c>
      <c r="K806" s="82">
        <v>4859.09</v>
      </c>
      <c r="L806" s="82">
        <v>12</v>
      </c>
    </row>
    <row r="807" spans="1:12" x14ac:dyDescent="0.2">
      <c r="A807" s="4">
        <v>22</v>
      </c>
      <c r="B807" s="82">
        <v>1</v>
      </c>
      <c r="C807" s="82">
        <v>0</v>
      </c>
      <c r="D807" s="82">
        <v>1</v>
      </c>
      <c r="E807" s="82">
        <v>1</v>
      </c>
      <c r="F807" s="82">
        <v>0.01</v>
      </c>
      <c r="G807" s="82">
        <v>0</v>
      </c>
      <c r="H807" s="82">
        <v>0</v>
      </c>
      <c r="I807" s="82">
        <v>101.363</v>
      </c>
      <c r="J807" s="82">
        <v>89</v>
      </c>
      <c r="K807" s="82">
        <v>7722.97</v>
      </c>
      <c r="L807" s="82">
        <v>8</v>
      </c>
    </row>
    <row r="808" spans="1:12" x14ac:dyDescent="0.2">
      <c r="A808" s="4">
        <v>25</v>
      </c>
      <c r="B808" s="82">
        <v>0</v>
      </c>
      <c r="C808" s="82">
        <v>0</v>
      </c>
      <c r="D808" s="82">
        <v>0</v>
      </c>
      <c r="E808" s="82">
        <v>1</v>
      </c>
      <c r="F808" s="82">
        <v>0.01</v>
      </c>
      <c r="G808" s="82">
        <v>0</v>
      </c>
      <c r="H808" s="82">
        <v>0</v>
      </c>
      <c r="I808" s="82">
        <v>26.437999999999999</v>
      </c>
      <c r="J808" s="82">
        <v>21.5</v>
      </c>
      <c r="K808" s="82">
        <v>1937.04</v>
      </c>
      <c r="L808" s="82">
        <v>18</v>
      </c>
    </row>
    <row r="809" spans="1:12" x14ac:dyDescent="0.2">
      <c r="A809" s="4">
        <v>25</v>
      </c>
      <c r="B809" s="82">
        <v>0</v>
      </c>
      <c r="C809" s="82">
        <v>0</v>
      </c>
      <c r="D809" s="82">
        <v>0</v>
      </c>
      <c r="E809" s="82">
        <v>1</v>
      </c>
      <c r="F809" s="82">
        <v>0.01</v>
      </c>
      <c r="G809" s="82">
        <v>0</v>
      </c>
      <c r="H809" s="82">
        <v>0</v>
      </c>
      <c r="I809" s="82">
        <v>44.37</v>
      </c>
      <c r="J809" s="82">
        <v>42</v>
      </c>
      <c r="K809" s="82">
        <v>3228.4</v>
      </c>
      <c r="L809" s="82">
        <v>5</v>
      </c>
    </row>
    <row r="810" spans="1:12" x14ac:dyDescent="0.2">
      <c r="A810" s="4">
        <v>25</v>
      </c>
      <c r="B810" s="82">
        <v>0</v>
      </c>
      <c r="C810" s="82">
        <v>0</v>
      </c>
      <c r="D810" s="82">
        <v>0</v>
      </c>
      <c r="E810" s="82">
        <v>1</v>
      </c>
      <c r="F810" s="82">
        <v>0.01</v>
      </c>
      <c r="G810" s="82">
        <v>0</v>
      </c>
      <c r="H810" s="82">
        <v>0</v>
      </c>
      <c r="I810" s="82">
        <v>1.2609999999999999</v>
      </c>
      <c r="J810" s="82">
        <v>1.2629999999999999</v>
      </c>
      <c r="K810" s="82">
        <v>65.19</v>
      </c>
      <c r="L810" s="82">
        <v>75</v>
      </c>
    </row>
    <row r="811" spans="1:12" x14ac:dyDescent="0.2">
      <c r="A811" s="4">
        <v>25</v>
      </c>
      <c r="B811" s="82">
        <v>12</v>
      </c>
      <c r="C811" s="82">
        <v>0</v>
      </c>
      <c r="D811" s="82">
        <v>1</v>
      </c>
      <c r="E811" s="82">
        <v>1</v>
      </c>
      <c r="F811" s="82">
        <v>0.01</v>
      </c>
      <c r="G811" s="82">
        <v>0</v>
      </c>
      <c r="H811" s="82">
        <v>0</v>
      </c>
      <c r="I811" s="82">
        <v>14.125999999999999</v>
      </c>
      <c r="J811" s="82">
        <v>18.5</v>
      </c>
      <c r="K811" s="82">
        <v>2666.05</v>
      </c>
      <c r="L811" s="82">
        <v>6</v>
      </c>
    </row>
    <row r="812" spans="1:12" x14ac:dyDescent="0.2">
      <c r="A812" s="4">
        <v>25</v>
      </c>
      <c r="B812" s="82">
        <v>0</v>
      </c>
      <c r="C812" s="82">
        <v>0</v>
      </c>
      <c r="D812" s="82">
        <v>0</v>
      </c>
      <c r="E812" s="82">
        <v>1</v>
      </c>
      <c r="F812" s="82">
        <v>0.01</v>
      </c>
      <c r="G812" s="82">
        <v>0</v>
      </c>
      <c r="H812" s="82">
        <v>0</v>
      </c>
      <c r="I812" s="82">
        <v>19.943000000000001</v>
      </c>
      <c r="J812" s="82">
        <v>23.5</v>
      </c>
      <c r="K812" s="82">
        <v>3270.33</v>
      </c>
      <c r="L812" s="82">
        <v>22</v>
      </c>
    </row>
    <row r="813" spans="1:12" x14ac:dyDescent="0.2">
      <c r="A813" s="4">
        <v>25</v>
      </c>
      <c r="B813" s="82">
        <v>0</v>
      </c>
      <c r="C813" s="82">
        <v>0</v>
      </c>
      <c r="D813" s="82">
        <v>0</v>
      </c>
      <c r="E813" s="82">
        <v>1</v>
      </c>
      <c r="F813" s="82">
        <v>0.01</v>
      </c>
      <c r="G813" s="82">
        <v>0</v>
      </c>
      <c r="H813" s="82">
        <v>0</v>
      </c>
      <c r="I813" s="82">
        <v>37.619999999999997</v>
      </c>
      <c r="J813" s="82">
        <v>40.25</v>
      </c>
      <c r="K813" s="82">
        <v>5271.31</v>
      </c>
      <c r="L813" s="82">
        <v>10</v>
      </c>
    </row>
    <row r="814" spans="1:12" x14ac:dyDescent="0.2">
      <c r="A814" s="4">
        <v>25</v>
      </c>
      <c r="B814" s="82">
        <v>12</v>
      </c>
      <c r="C814" s="82">
        <v>24</v>
      </c>
      <c r="D814" s="82">
        <v>0</v>
      </c>
      <c r="E814" s="82">
        <v>1</v>
      </c>
      <c r="F814" s="82">
        <v>0.01</v>
      </c>
      <c r="G814" s="82">
        <v>0</v>
      </c>
      <c r="H814" s="82">
        <v>0</v>
      </c>
      <c r="I814" s="82">
        <v>26.082000000000001</v>
      </c>
      <c r="J814" s="82">
        <v>17.46</v>
      </c>
      <c r="K814" s="82">
        <v>2004.82</v>
      </c>
      <c r="L814" s="82">
        <v>9</v>
      </c>
    </row>
    <row r="815" spans="1:12" x14ac:dyDescent="0.2">
      <c r="A815" s="4">
        <v>25</v>
      </c>
      <c r="B815" s="82">
        <v>0</v>
      </c>
      <c r="C815" s="82">
        <v>0</v>
      </c>
      <c r="D815" s="82">
        <v>0</v>
      </c>
      <c r="E815" s="82">
        <v>1</v>
      </c>
      <c r="F815" s="82">
        <v>0.01</v>
      </c>
      <c r="G815" s="82">
        <v>0</v>
      </c>
      <c r="H815" s="82">
        <v>0</v>
      </c>
      <c r="I815" s="82">
        <v>18.600999999999999</v>
      </c>
      <c r="J815" s="82">
        <v>19</v>
      </c>
      <c r="K815" s="82">
        <v>1869.98</v>
      </c>
      <c r="L815" s="82">
        <v>134</v>
      </c>
    </row>
    <row r="816" spans="1:12" x14ac:dyDescent="0.2">
      <c r="A816" s="4">
        <v>25</v>
      </c>
      <c r="B816" s="82">
        <v>0</v>
      </c>
      <c r="C816" s="82">
        <v>0</v>
      </c>
      <c r="D816" s="82">
        <v>0</v>
      </c>
      <c r="E816" s="82">
        <v>1</v>
      </c>
      <c r="F816" s="82">
        <v>0.01</v>
      </c>
      <c r="G816" s="82">
        <v>0</v>
      </c>
      <c r="H816" s="82">
        <v>0</v>
      </c>
      <c r="I816" s="82">
        <v>38.372</v>
      </c>
      <c r="J816" s="82">
        <v>34</v>
      </c>
      <c r="K816" s="82">
        <v>3127.68</v>
      </c>
      <c r="L816" s="82">
        <v>102</v>
      </c>
    </row>
    <row r="817" spans="1:12" x14ac:dyDescent="0.2">
      <c r="A817" s="4">
        <v>25</v>
      </c>
      <c r="B817" s="82">
        <v>0</v>
      </c>
      <c r="C817" s="82">
        <v>0</v>
      </c>
      <c r="D817" s="82">
        <v>1</v>
      </c>
      <c r="E817" s="82">
        <v>1</v>
      </c>
      <c r="F817" s="82">
        <v>0.01</v>
      </c>
      <c r="G817" s="82">
        <v>0</v>
      </c>
      <c r="H817" s="82">
        <v>0</v>
      </c>
      <c r="I817" s="82">
        <v>62.1</v>
      </c>
      <c r="J817" s="82">
        <v>58.832999999999998</v>
      </c>
      <c r="K817" s="82">
        <v>4594.66</v>
      </c>
      <c r="L817" s="82">
        <v>21</v>
      </c>
    </row>
    <row r="818" spans="1:12" x14ac:dyDescent="0.2">
      <c r="A818" s="4">
        <v>25</v>
      </c>
      <c r="B818" s="82">
        <v>0</v>
      </c>
      <c r="C818" s="82">
        <v>0</v>
      </c>
      <c r="D818" s="82">
        <v>1</v>
      </c>
      <c r="E818" s="82">
        <v>1</v>
      </c>
      <c r="F818" s="82">
        <v>0.01</v>
      </c>
      <c r="G818" s="82">
        <v>0</v>
      </c>
      <c r="H818" s="82">
        <v>0</v>
      </c>
      <c r="I818" s="82">
        <v>20.7</v>
      </c>
      <c r="J818" s="82">
        <v>21.74</v>
      </c>
      <c r="K818" s="82">
        <v>1944.88</v>
      </c>
      <c r="L818" s="82">
        <v>15</v>
      </c>
    </row>
    <row r="819" spans="1:12" x14ac:dyDescent="0.2">
      <c r="A819" s="4">
        <v>25</v>
      </c>
      <c r="B819" s="82">
        <v>0</v>
      </c>
      <c r="C819" s="82">
        <v>0</v>
      </c>
      <c r="D819" s="82">
        <v>1</v>
      </c>
      <c r="E819" s="82">
        <v>1</v>
      </c>
      <c r="F819" s="82">
        <v>0.01</v>
      </c>
      <c r="G819" s="82">
        <v>0</v>
      </c>
      <c r="H819" s="82">
        <v>0</v>
      </c>
      <c r="I819" s="82">
        <v>45.36</v>
      </c>
      <c r="J819" s="82">
        <v>37</v>
      </c>
      <c r="K819" s="82">
        <v>3251.11</v>
      </c>
      <c r="L819" s="82">
        <v>25</v>
      </c>
    </row>
    <row r="820" spans="1:12" x14ac:dyDescent="0.2">
      <c r="A820" s="4">
        <v>25</v>
      </c>
      <c r="B820" s="82">
        <v>0</v>
      </c>
      <c r="C820" s="82">
        <v>0</v>
      </c>
      <c r="D820" s="82">
        <v>1</v>
      </c>
      <c r="E820" s="82">
        <v>1</v>
      </c>
      <c r="F820" s="82">
        <v>0.01</v>
      </c>
      <c r="G820" s="82">
        <v>0</v>
      </c>
      <c r="H820" s="82">
        <v>0</v>
      </c>
      <c r="I820" s="82">
        <v>63</v>
      </c>
      <c r="J820" s="82">
        <v>57</v>
      </c>
      <c r="K820" s="82">
        <v>5004.46</v>
      </c>
      <c r="L820" s="82">
        <v>16</v>
      </c>
    </row>
    <row r="821" spans="1:12" x14ac:dyDescent="0.2">
      <c r="A821" s="4">
        <v>25</v>
      </c>
      <c r="B821" s="82">
        <v>0</v>
      </c>
      <c r="C821" s="82">
        <v>0</v>
      </c>
      <c r="D821" s="82">
        <v>0</v>
      </c>
      <c r="E821" s="82">
        <v>1</v>
      </c>
      <c r="F821" s="82">
        <v>0.01</v>
      </c>
      <c r="G821" s="82">
        <v>0</v>
      </c>
      <c r="H821" s="82">
        <v>0</v>
      </c>
      <c r="I821" s="82">
        <v>0.64800000000000002</v>
      </c>
      <c r="J821" s="82">
        <v>1.3</v>
      </c>
      <c r="K821" s="82">
        <v>68.89</v>
      </c>
      <c r="L821" s="82">
        <v>650</v>
      </c>
    </row>
    <row r="822" spans="1:12" x14ac:dyDescent="0.2">
      <c r="A822" s="4">
        <v>25</v>
      </c>
      <c r="B822" s="82">
        <v>300</v>
      </c>
      <c r="C822" s="82">
        <v>40</v>
      </c>
      <c r="D822" s="82">
        <v>1</v>
      </c>
      <c r="E822" s="82">
        <v>1</v>
      </c>
      <c r="F822" s="82">
        <v>0.01</v>
      </c>
      <c r="G822" s="82">
        <v>0</v>
      </c>
      <c r="H822" s="82">
        <v>0</v>
      </c>
      <c r="I822" s="82">
        <v>0.77300000000000002</v>
      </c>
      <c r="J822" s="82">
        <v>1.35</v>
      </c>
      <c r="K822" s="82">
        <v>70.27</v>
      </c>
      <c r="L822" s="82">
        <v>169</v>
      </c>
    </row>
    <row r="823" spans="1:12" x14ac:dyDescent="0.2">
      <c r="A823" s="4">
        <v>25</v>
      </c>
      <c r="B823" s="82">
        <v>110</v>
      </c>
      <c r="C823" s="82">
        <v>0</v>
      </c>
      <c r="D823" s="82">
        <v>0</v>
      </c>
      <c r="E823" s="82">
        <v>1</v>
      </c>
      <c r="F823" s="82">
        <v>0.01</v>
      </c>
      <c r="G823" s="82">
        <v>0</v>
      </c>
      <c r="H823" s="82">
        <v>0</v>
      </c>
      <c r="I823" s="82">
        <v>1.8460000000000001</v>
      </c>
      <c r="J823" s="82">
        <v>3.12</v>
      </c>
      <c r="K823" s="82">
        <v>166.72</v>
      </c>
      <c r="L823" s="82">
        <v>109</v>
      </c>
    </row>
    <row r="824" spans="1:12" x14ac:dyDescent="0.2">
      <c r="A824" s="4">
        <v>25</v>
      </c>
      <c r="B824" s="82">
        <v>0</v>
      </c>
      <c r="C824" s="82">
        <v>0</v>
      </c>
      <c r="D824" s="82">
        <v>0</v>
      </c>
      <c r="E824" s="82">
        <v>1</v>
      </c>
      <c r="F824" s="82">
        <v>0.01</v>
      </c>
      <c r="G824" s="82">
        <v>0</v>
      </c>
      <c r="H824" s="82">
        <v>0</v>
      </c>
      <c r="I824" s="82">
        <v>7.64</v>
      </c>
      <c r="J824" s="82">
        <v>20</v>
      </c>
      <c r="K824" s="82">
        <v>1652.27</v>
      </c>
      <c r="L824" s="82">
        <v>6</v>
      </c>
    </row>
    <row r="825" spans="1:12" x14ac:dyDescent="0.2">
      <c r="A825" s="4">
        <v>25</v>
      </c>
      <c r="B825" s="82">
        <v>8</v>
      </c>
      <c r="C825" s="82">
        <v>0</v>
      </c>
      <c r="D825" s="82">
        <v>1</v>
      </c>
      <c r="E825" s="82">
        <v>1</v>
      </c>
      <c r="F825" s="82">
        <v>0.01</v>
      </c>
      <c r="G825" s="82">
        <v>0</v>
      </c>
      <c r="H825" s="82">
        <v>0</v>
      </c>
      <c r="I825" s="82">
        <v>10.45</v>
      </c>
      <c r="J825" s="82">
        <v>28</v>
      </c>
      <c r="K825" s="82">
        <v>1704.55</v>
      </c>
      <c r="L825" s="82">
        <v>5</v>
      </c>
    </row>
    <row r="826" spans="1:12" x14ac:dyDescent="0.2">
      <c r="A826" s="4">
        <v>25</v>
      </c>
      <c r="B826" s="82">
        <v>0</v>
      </c>
      <c r="C826" s="82">
        <v>0</v>
      </c>
      <c r="D826" s="82">
        <v>0</v>
      </c>
      <c r="E826" s="82">
        <v>1</v>
      </c>
      <c r="F826" s="82">
        <v>0.01</v>
      </c>
      <c r="G826" s="82">
        <v>0</v>
      </c>
      <c r="H826" s="82">
        <v>0</v>
      </c>
      <c r="I826" s="82">
        <v>15</v>
      </c>
      <c r="J826" s="82">
        <v>35</v>
      </c>
      <c r="K826" s="82">
        <v>2216.9699999999998</v>
      </c>
      <c r="L826" s="82">
        <v>3</v>
      </c>
    </row>
    <row r="827" spans="1:12" x14ac:dyDescent="0.2">
      <c r="A827" s="4">
        <v>25</v>
      </c>
      <c r="B827" s="82">
        <v>0</v>
      </c>
      <c r="C827" s="82">
        <v>0</v>
      </c>
      <c r="D827" s="82">
        <v>0</v>
      </c>
      <c r="E827" s="82">
        <v>1</v>
      </c>
      <c r="F827" s="82">
        <v>0.01</v>
      </c>
      <c r="G827" s="82">
        <v>0</v>
      </c>
      <c r="H827" s="82">
        <v>0</v>
      </c>
      <c r="I827" s="82">
        <v>10.45</v>
      </c>
      <c r="J827" s="82">
        <v>28</v>
      </c>
      <c r="K827" s="82">
        <v>1913.7</v>
      </c>
      <c r="L827" s="82">
        <v>5</v>
      </c>
    </row>
    <row r="828" spans="1:12" x14ac:dyDescent="0.2">
      <c r="A828" s="4">
        <v>25</v>
      </c>
      <c r="B828" s="82">
        <v>0</v>
      </c>
      <c r="C828" s="82">
        <v>0</v>
      </c>
      <c r="D828" s="82">
        <v>0</v>
      </c>
      <c r="E828" s="82">
        <v>1</v>
      </c>
      <c r="F828" s="82">
        <v>0.01</v>
      </c>
      <c r="G828" s="82">
        <v>0</v>
      </c>
      <c r="H828" s="82">
        <v>0</v>
      </c>
      <c r="I828" s="82">
        <v>15</v>
      </c>
      <c r="J828" s="82">
        <v>35</v>
      </c>
      <c r="K828" s="82">
        <v>2447.0300000000002</v>
      </c>
      <c r="L828" s="82">
        <v>4</v>
      </c>
    </row>
    <row r="829" spans="1:12" x14ac:dyDescent="0.2">
      <c r="A829" s="4">
        <v>25</v>
      </c>
      <c r="B829" s="82">
        <v>0</v>
      </c>
      <c r="C829" s="82">
        <v>0</v>
      </c>
      <c r="D829" s="82">
        <v>0</v>
      </c>
      <c r="E829" s="82">
        <v>1</v>
      </c>
      <c r="F829" s="82">
        <v>0.01</v>
      </c>
      <c r="G829" s="82">
        <v>0</v>
      </c>
      <c r="H829" s="82">
        <v>0</v>
      </c>
      <c r="I829" s="82">
        <v>7.64</v>
      </c>
      <c r="J829" s="82">
        <v>27</v>
      </c>
      <c r="K829" s="82">
        <v>3262.7</v>
      </c>
      <c r="L829" s="82">
        <v>0</v>
      </c>
    </row>
    <row r="830" spans="1:12" x14ac:dyDescent="0.2">
      <c r="A830" s="4">
        <v>25</v>
      </c>
      <c r="B830" s="82">
        <v>0</v>
      </c>
      <c r="C830" s="82">
        <v>0</v>
      </c>
      <c r="D830" s="82">
        <v>0</v>
      </c>
      <c r="E830" s="82">
        <v>1</v>
      </c>
      <c r="F830" s="82">
        <v>0.01</v>
      </c>
      <c r="G830" s="82">
        <v>0</v>
      </c>
      <c r="H830" s="82">
        <v>0</v>
      </c>
      <c r="I830" s="82">
        <v>10.45</v>
      </c>
      <c r="J830" s="82">
        <v>38</v>
      </c>
      <c r="K830" s="82">
        <v>4350.2700000000004</v>
      </c>
      <c r="L830" s="82">
        <v>4</v>
      </c>
    </row>
    <row r="831" spans="1:12" x14ac:dyDescent="0.2">
      <c r="A831" s="4">
        <v>25</v>
      </c>
      <c r="B831" s="82">
        <v>0</v>
      </c>
      <c r="C831" s="82">
        <v>0</v>
      </c>
      <c r="D831" s="82">
        <v>0</v>
      </c>
      <c r="E831" s="82">
        <v>1</v>
      </c>
      <c r="F831" s="82">
        <v>0.01</v>
      </c>
      <c r="G831" s="82">
        <v>0</v>
      </c>
      <c r="H831" s="82">
        <v>0</v>
      </c>
      <c r="I831" s="82">
        <v>15</v>
      </c>
      <c r="J831" s="82">
        <v>49</v>
      </c>
      <c r="K831" s="82">
        <v>5301.89</v>
      </c>
      <c r="L831" s="82">
        <v>1</v>
      </c>
    </row>
    <row r="832" spans="1:12" x14ac:dyDescent="0.2">
      <c r="A832" s="4">
        <v>49</v>
      </c>
      <c r="B832" s="82">
        <v>1</v>
      </c>
      <c r="C832" s="82">
        <v>0</v>
      </c>
      <c r="D832" s="82">
        <v>1</v>
      </c>
      <c r="E832" s="82">
        <v>1</v>
      </c>
      <c r="F832" s="82">
        <v>0.01</v>
      </c>
      <c r="G832" s="82">
        <v>0</v>
      </c>
      <c r="H832" s="82">
        <v>0</v>
      </c>
      <c r="I832" s="82">
        <v>18.52</v>
      </c>
      <c r="J832" s="82">
        <v>66</v>
      </c>
      <c r="K832" s="82">
        <v>6975.08</v>
      </c>
      <c r="L832" s="82">
        <v>3</v>
      </c>
    </row>
    <row r="833" spans="1:12" x14ac:dyDescent="0.2">
      <c r="A833" s="4">
        <v>30</v>
      </c>
      <c r="B833" s="82">
        <v>0</v>
      </c>
      <c r="C833" s="82">
        <v>0</v>
      </c>
      <c r="D833" s="82">
        <v>1</v>
      </c>
      <c r="E833" s="82">
        <v>1</v>
      </c>
      <c r="F833" s="82">
        <v>0.01</v>
      </c>
      <c r="G833" s="82">
        <v>0</v>
      </c>
      <c r="H833" s="82">
        <v>0</v>
      </c>
      <c r="I833" s="82">
        <v>11.7</v>
      </c>
      <c r="J833" s="82">
        <v>28</v>
      </c>
      <c r="K833" s="82">
        <v>3939.97</v>
      </c>
      <c r="L833" s="82">
        <v>15</v>
      </c>
    </row>
    <row r="834" spans="1:12" x14ac:dyDescent="0.2">
      <c r="A834" s="4">
        <v>25</v>
      </c>
      <c r="B834" s="82">
        <v>8</v>
      </c>
      <c r="C834" s="82">
        <v>0</v>
      </c>
      <c r="D834" s="82">
        <v>1</v>
      </c>
      <c r="E834" s="82">
        <v>1</v>
      </c>
      <c r="F834" s="82">
        <v>0.01</v>
      </c>
      <c r="G834" s="82">
        <v>0</v>
      </c>
      <c r="H834" s="82">
        <v>0</v>
      </c>
      <c r="I834" s="82">
        <v>14.6</v>
      </c>
      <c r="J834" s="82">
        <v>37</v>
      </c>
      <c r="K834" s="82">
        <v>4776.07</v>
      </c>
      <c r="L834" s="82">
        <v>8</v>
      </c>
    </row>
    <row r="835" spans="1:12" x14ac:dyDescent="0.2">
      <c r="A835" s="4">
        <v>25</v>
      </c>
      <c r="B835" s="82">
        <v>0</v>
      </c>
      <c r="C835" s="82">
        <v>0</v>
      </c>
      <c r="D835" s="82">
        <v>0</v>
      </c>
      <c r="E835" s="82">
        <v>1</v>
      </c>
      <c r="F835" s="82">
        <v>0.01</v>
      </c>
      <c r="G835" s="82">
        <v>0</v>
      </c>
      <c r="H835" s="82">
        <v>0</v>
      </c>
      <c r="I835" s="82">
        <v>1.1499999999999999</v>
      </c>
      <c r="J835" s="82">
        <v>5.0999999999999996</v>
      </c>
      <c r="K835" s="82">
        <v>316.01</v>
      </c>
      <c r="L835" s="82">
        <v>65</v>
      </c>
    </row>
    <row r="836" spans="1:12" x14ac:dyDescent="0.2">
      <c r="A836" s="4">
        <v>25</v>
      </c>
      <c r="B836" s="82">
        <v>60</v>
      </c>
      <c r="C836" s="82">
        <v>0</v>
      </c>
      <c r="D836" s="82">
        <v>1</v>
      </c>
      <c r="E836" s="82">
        <v>1</v>
      </c>
      <c r="F836" s="82">
        <v>0.01</v>
      </c>
      <c r="G836" s="82">
        <v>0</v>
      </c>
      <c r="H836" s="82">
        <v>0</v>
      </c>
      <c r="I836" s="82">
        <v>2.4</v>
      </c>
      <c r="J836" s="82">
        <v>5.5</v>
      </c>
      <c r="K836" s="82">
        <v>334.97</v>
      </c>
      <c r="L836" s="82">
        <v>32</v>
      </c>
    </row>
    <row r="837" spans="1:12" x14ac:dyDescent="0.2">
      <c r="A837" s="4">
        <v>25</v>
      </c>
      <c r="B837" s="82">
        <v>0</v>
      </c>
      <c r="C837" s="82">
        <v>0</v>
      </c>
      <c r="D837" s="82">
        <v>0</v>
      </c>
      <c r="E837" s="82">
        <v>1</v>
      </c>
      <c r="F837" s="82">
        <v>0.01</v>
      </c>
      <c r="G837" s="82">
        <v>0</v>
      </c>
      <c r="H837" s="82">
        <v>0</v>
      </c>
      <c r="I837" s="82">
        <v>4.8</v>
      </c>
      <c r="J837" s="82">
        <v>32</v>
      </c>
      <c r="K837" s="82">
        <v>2619.19</v>
      </c>
      <c r="L837" s="82">
        <v>16</v>
      </c>
    </row>
    <row r="838" spans="1:12" x14ac:dyDescent="0.2">
      <c r="A838" s="4">
        <v>25</v>
      </c>
      <c r="B838" s="82">
        <v>0</v>
      </c>
      <c r="C838" s="82">
        <v>0</v>
      </c>
      <c r="D838" s="82">
        <v>0</v>
      </c>
      <c r="E838" s="82">
        <v>1</v>
      </c>
      <c r="F838" s="82">
        <v>0.01</v>
      </c>
      <c r="G838" s="82">
        <v>0</v>
      </c>
      <c r="H838" s="82">
        <v>0</v>
      </c>
      <c r="I838" s="82">
        <v>16.5</v>
      </c>
      <c r="J838" s="82">
        <v>33</v>
      </c>
      <c r="K838" s="82">
        <v>4750.1000000000004</v>
      </c>
      <c r="L838" s="82">
        <v>18</v>
      </c>
    </row>
    <row r="839" spans="1:12" x14ac:dyDescent="0.2">
      <c r="A839" s="4">
        <v>25</v>
      </c>
      <c r="B839" s="82">
        <v>0</v>
      </c>
      <c r="C839" s="82">
        <v>0</v>
      </c>
      <c r="D839" s="82">
        <v>0</v>
      </c>
      <c r="E839" s="82">
        <v>1</v>
      </c>
      <c r="F839" s="82">
        <v>0.01</v>
      </c>
      <c r="G839" s="82">
        <v>0</v>
      </c>
      <c r="H839" s="82">
        <v>0</v>
      </c>
      <c r="I839" s="82">
        <v>4.8</v>
      </c>
      <c r="J839" s="82">
        <v>32</v>
      </c>
      <c r="K839" s="82">
        <v>2619.19</v>
      </c>
      <c r="L839" s="82">
        <v>8</v>
      </c>
    </row>
    <row r="840" spans="1:12" x14ac:dyDescent="0.2">
      <c r="A840" s="4">
        <v>25</v>
      </c>
      <c r="B840" s="82">
        <v>0</v>
      </c>
      <c r="C840" s="82">
        <v>0</v>
      </c>
      <c r="D840" s="82">
        <v>0</v>
      </c>
      <c r="E840" s="82">
        <v>1</v>
      </c>
      <c r="F840" s="82">
        <v>0.01</v>
      </c>
      <c r="G840" s="82">
        <v>0</v>
      </c>
      <c r="H840" s="82">
        <v>0</v>
      </c>
      <c r="I840" s="82">
        <v>16.8</v>
      </c>
      <c r="J840" s="82">
        <v>32.700000000000003</v>
      </c>
      <c r="K840" s="82">
        <v>4750.1000000000004</v>
      </c>
      <c r="L840" s="82">
        <v>1</v>
      </c>
    </row>
    <row r="841" spans="1:12" x14ac:dyDescent="0.2">
      <c r="A841" s="4">
        <v>25</v>
      </c>
      <c r="B841" s="82">
        <v>0</v>
      </c>
      <c r="C841" s="82">
        <v>0</v>
      </c>
      <c r="D841" s="82">
        <v>0</v>
      </c>
      <c r="E841" s="82">
        <v>1</v>
      </c>
      <c r="F841" s="82">
        <v>0.01</v>
      </c>
      <c r="G841" s="82">
        <v>0</v>
      </c>
      <c r="H841" s="82">
        <v>0</v>
      </c>
      <c r="I841" s="82">
        <v>6.6</v>
      </c>
      <c r="J841" s="82">
        <v>44</v>
      </c>
      <c r="K841" s="82">
        <v>5434.06</v>
      </c>
      <c r="L841" s="82">
        <v>1</v>
      </c>
    </row>
    <row r="842" spans="1:12" x14ac:dyDescent="0.2">
      <c r="A842" s="4">
        <v>25</v>
      </c>
      <c r="B842" s="82">
        <v>0</v>
      </c>
      <c r="C842" s="82">
        <v>0</v>
      </c>
      <c r="D842" s="82">
        <v>0</v>
      </c>
      <c r="E842" s="82">
        <v>1</v>
      </c>
      <c r="F842" s="82">
        <v>0.01</v>
      </c>
      <c r="G842" s="82">
        <v>0</v>
      </c>
      <c r="H842" s="82">
        <v>0</v>
      </c>
      <c r="I842" s="82">
        <v>4.8</v>
      </c>
      <c r="J842" s="82">
        <v>32</v>
      </c>
      <c r="K842" s="82">
        <v>3861.04</v>
      </c>
      <c r="L842" s="82">
        <v>20</v>
      </c>
    </row>
    <row r="843" spans="1:12" x14ac:dyDescent="0.2">
      <c r="A843" s="4">
        <v>25</v>
      </c>
      <c r="B843" s="82">
        <v>0</v>
      </c>
      <c r="C843" s="82">
        <v>0</v>
      </c>
      <c r="D843" s="82">
        <v>0</v>
      </c>
      <c r="E843" s="82">
        <v>1</v>
      </c>
      <c r="F843" s="82">
        <v>0.01</v>
      </c>
      <c r="G843" s="82">
        <v>0</v>
      </c>
      <c r="H843" s="82">
        <v>0</v>
      </c>
      <c r="I843" s="82">
        <v>3.5</v>
      </c>
      <c r="J843" s="82">
        <v>5.4</v>
      </c>
      <c r="K843" s="82">
        <v>607.04</v>
      </c>
      <c r="L843" s="82">
        <v>22</v>
      </c>
    </row>
    <row r="844" spans="1:12" x14ac:dyDescent="0.2">
      <c r="A844" s="4">
        <v>25</v>
      </c>
      <c r="B844" s="82">
        <v>0</v>
      </c>
      <c r="C844" s="82">
        <v>0</v>
      </c>
      <c r="D844" s="82">
        <v>0</v>
      </c>
      <c r="E844" s="82">
        <v>1</v>
      </c>
      <c r="F844" s="82">
        <v>0.01</v>
      </c>
      <c r="G844" s="82">
        <v>0</v>
      </c>
      <c r="H844" s="82">
        <v>0</v>
      </c>
      <c r="I844" s="82">
        <v>4.5</v>
      </c>
      <c r="J844" s="82">
        <v>9.5</v>
      </c>
      <c r="K844" s="82">
        <v>734.15</v>
      </c>
      <c r="L844" s="82">
        <v>48</v>
      </c>
    </row>
    <row r="845" spans="1:12" x14ac:dyDescent="0.2">
      <c r="A845" s="4">
        <v>25</v>
      </c>
      <c r="B845" s="82">
        <v>0</v>
      </c>
      <c r="C845" s="82">
        <v>0</v>
      </c>
      <c r="D845" s="82">
        <v>0</v>
      </c>
      <c r="E845" s="82">
        <v>1</v>
      </c>
      <c r="F845" s="82">
        <v>0.01</v>
      </c>
      <c r="G845" s="82">
        <v>0</v>
      </c>
      <c r="H845" s="82">
        <v>0</v>
      </c>
      <c r="I845" s="82">
        <v>7.7</v>
      </c>
      <c r="J845" s="82">
        <v>15.5</v>
      </c>
      <c r="K845" s="82">
        <v>2434.94</v>
      </c>
      <c r="L845" s="82">
        <v>13</v>
      </c>
    </row>
    <row r="846" spans="1:12" x14ac:dyDescent="0.2">
      <c r="A846" s="4">
        <v>25</v>
      </c>
      <c r="B846" s="82">
        <v>0</v>
      </c>
      <c r="C846" s="82">
        <v>0</v>
      </c>
      <c r="D846" s="82">
        <v>0</v>
      </c>
      <c r="E846" s="82">
        <v>1</v>
      </c>
      <c r="F846" s="82">
        <v>0.01</v>
      </c>
      <c r="G846" s="82">
        <v>0</v>
      </c>
      <c r="H846" s="82">
        <v>0</v>
      </c>
      <c r="I846" s="82">
        <v>12.2</v>
      </c>
      <c r="J846" s="82">
        <v>24</v>
      </c>
      <c r="K846" s="82">
        <v>3778.25</v>
      </c>
      <c r="L846" s="82">
        <v>8</v>
      </c>
    </row>
    <row r="847" spans="1:12" x14ac:dyDescent="0.2">
      <c r="A847" s="4">
        <v>25</v>
      </c>
      <c r="B847" s="82">
        <v>0</v>
      </c>
      <c r="C847" s="82">
        <v>0</v>
      </c>
      <c r="D847" s="82">
        <v>0</v>
      </c>
      <c r="E847" s="82">
        <v>1</v>
      </c>
      <c r="F847" s="82">
        <v>0.01</v>
      </c>
      <c r="G847" s="82">
        <v>0</v>
      </c>
      <c r="H847" s="82">
        <v>0</v>
      </c>
      <c r="I847" s="82">
        <v>4.8</v>
      </c>
      <c r="J847" s="82">
        <v>12.5</v>
      </c>
      <c r="K847" s="82">
        <v>809.38</v>
      </c>
      <c r="L847" s="82">
        <v>17</v>
      </c>
    </row>
    <row r="848" spans="1:12" x14ac:dyDescent="0.2">
      <c r="A848" s="4">
        <v>25</v>
      </c>
      <c r="B848" s="82">
        <v>0</v>
      </c>
      <c r="C848" s="82">
        <v>0</v>
      </c>
      <c r="D848" s="82">
        <v>0</v>
      </c>
      <c r="E848" s="82">
        <v>1</v>
      </c>
      <c r="F848" s="82">
        <v>0.01</v>
      </c>
      <c r="G848" s="82">
        <v>0</v>
      </c>
      <c r="H848" s="82">
        <v>0</v>
      </c>
      <c r="I848" s="82">
        <v>5.8</v>
      </c>
      <c r="J848" s="82">
        <v>15</v>
      </c>
      <c r="K848" s="82">
        <v>978.83</v>
      </c>
      <c r="L848" s="82">
        <v>28</v>
      </c>
    </row>
    <row r="849" spans="1:12" x14ac:dyDescent="0.2">
      <c r="A849" s="4">
        <v>25</v>
      </c>
      <c r="B849" s="82">
        <v>0</v>
      </c>
      <c r="C849" s="82">
        <v>0</v>
      </c>
      <c r="D849" s="82">
        <v>0</v>
      </c>
      <c r="E849" s="82">
        <v>1</v>
      </c>
      <c r="F849" s="82">
        <v>0.01</v>
      </c>
      <c r="G849" s="82">
        <v>0</v>
      </c>
      <c r="H849" s="82">
        <v>0</v>
      </c>
      <c r="I849" s="82">
        <v>12.2</v>
      </c>
      <c r="J849" s="82">
        <v>20</v>
      </c>
      <c r="K849" s="82">
        <v>2116.59</v>
      </c>
      <c r="L849" s="82">
        <v>7</v>
      </c>
    </row>
    <row r="850" spans="1:12" x14ac:dyDescent="0.2">
      <c r="A850" s="4">
        <v>25</v>
      </c>
      <c r="B850" s="82">
        <v>0</v>
      </c>
      <c r="C850" s="82">
        <v>0</v>
      </c>
      <c r="D850" s="82">
        <v>0</v>
      </c>
      <c r="E850" s="82">
        <v>1</v>
      </c>
      <c r="F850" s="82">
        <v>0.01</v>
      </c>
      <c r="G850" s="82">
        <v>0</v>
      </c>
      <c r="H850" s="82">
        <v>0</v>
      </c>
      <c r="I850" s="82">
        <v>8</v>
      </c>
      <c r="J850" s="82">
        <v>20</v>
      </c>
      <c r="K850" s="82">
        <v>1981.4</v>
      </c>
      <c r="L850" s="82">
        <v>18</v>
      </c>
    </row>
    <row r="851" spans="1:12" x14ac:dyDescent="0.2">
      <c r="A851" s="4">
        <v>25</v>
      </c>
      <c r="B851" s="82">
        <v>0</v>
      </c>
      <c r="C851" s="82">
        <v>0</v>
      </c>
      <c r="D851" s="82">
        <v>0</v>
      </c>
      <c r="E851" s="82">
        <v>1</v>
      </c>
      <c r="F851" s="82">
        <v>0.01</v>
      </c>
      <c r="G851" s="82">
        <v>0</v>
      </c>
      <c r="H851" s="82">
        <v>0</v>
      </c>
      <c r="I851" s="82">
        <v>12.2</v>
      </c>
      <c r="J851" s="82">
        <v>20</v>
      </c>
      <c r="K851" s="82">
        <v>2116.59</v>
      </c>
      <c r="L851" s="82">
        <v>4</v>
      </c>
    </row>
    <row r="852" spans="1:12" x14ac:dyDescent="0.2">
      <c r="A852" s="4">
        <v>25</v>
      </c>
      <c r="B852" s="82">
        <v>0</v>
      </c>
      <c r="C852" s="82">
        <v>0</v>
      </c>
      <c r="D852" s="82">
        <v>0</v>
      </c>
      <c r="E852" s="82">
        <v>1</v>
      </c>
      <c r="F852" s="82">
        <v>0.01</v>
      </c>
      <c r="G852" s="82">
        <v>0</v>
      </c>
      <c r="H852" s="82">
        <v>0</v>
      </c>
      <c r="I852" s="82">
        <v>13</v>
      </c>
      <c r="J852" s="82">
        <v>36</v>
      </c>
      <c r="K852" s="82">
        <v>3258.18</v>
      </c>
      <c r="L852" s="82">
        <v>11</v>
      </c>
    </row>
    <row r="853" spans="1:12" x14ac:dyDescent="0.2">
      <c r="A853" s="4">
        <v>25</v>
      </c>
      <c r="B853" s="82">
        <v>0</v>
      </c>
      <c r="C853" s="82">
        <v>0</v>
      </c>
      <c r="D853" s="82">
        <v>0</v>
      </c>
      <c r="E853" s="82">
        <v>1</v>
      </c>
      <c r="F853" s="82">
        <v>0.01</v>
      </c>
      <c r="G853" s="82">
        <v>0</v>
      </c>
      <c r="H853" s="82">
        <v>0</v>
      </c>
      <c r="I853" s="82">
        <v>78.400000000000006</v>
      </c>
      <c r="J853" s="82">
        <v>34</v>
      </c>
      <c r="K853" s="82">
        <v>4200.18</v>
      </c>
      <c r="L853" s="82">
        <v>4</v>
      </c>
    </row>
    <row r="854" spans="1:12" x14ac:dyDescent="0.2">
      <c r="A854" s="4">
        <v>25</v>
      </c>
      <c r="B854" s="82">
        <v>0</v>
      </c>
      <c r="C854" s="82">
        <v>0</v>
      </c>
      <c r="D854" s="82">
        <v>0</v>
      </c>
      <c r="E854" s="82">
        <v>1</v>
      </c>
      <c r="F854" s="82">
        <v>0.01</v>
      </c>
      <c r="G854" s="82">
        <v>0</v>
      </c>
      <c r="H854" s="82">
        <v>0</v>
      </c>
      <c r="I854" s="82">
        <v>27</v>
      </c>
      <c r="J854" s="82">
        <v>47</v>
      </c>
      <c r="K854" s="82">
        <v>5783.89</v>
      </c>
      <c r="L854" s="82">
        <v>0</v>
      </c>
    </row>
    <row r="855" spans="1:12" x14ac:dyDescent="0.2">
      <c r="A855" s="4">
        <v>25</v>
      </c>
      <c r="B855" s="82">
        <v>0</v>
      </c>
      <c r="C855" s="82">
        <v>0</v>
      </c>
      <c r="D855" s="82">
        <v>0</v>
      </c>
      <c r="E855" s="82">
        <v>1</v>
      </c>
      <c r="F855" s="82">
        <v>0.01</v>
      </c>
      <c r="G855" s="82">
        <v>0</v>
      </c>
      <c r="H855" s="82">
        <v>0</v>
      </c>
      <c r="I855" s="82">
        <v>2.42</v>
      </c>
      <c r="J855" s="82">
        <v>8</v>
      </c>
      <c r="K855" s="82">
        <v>869.46</v>
      </c>
      <c r="L855" s="82">
        <v>5</v>
      </c>
    </row>
    <row r="856" spans="1:12" x14ac:dyDescent="0.2">
      <c r="A856" s="4">
        <v>25</v>
      </c>
      <c r="B856" s="82">
        <v>0</v>
      </c>
      <c r="C856" s="82">
        <v>0</v>
      </c>
      <c r="D856" s="82">
        <v>0</v>
      </c>
      <c r="E856" s="82">
        <v>1</v>
      </c>
      <c r="F856" s="82">
        <v>0.01</v>
      </c>
      <c r="G856" s="82">
        <v>0</v>
      </c>
      <c r="H856" s="82">
        <v>0</v>
      </c>
      <c r="I856" s="82">
        <v>14.2</v>
      </c>
      <c r="J856" s="82">
        <v>11.2</v>
      </c>
      <c r="K856" s="82">
        <v>1234.6500000000001</v>
      </c>
      <c r="L856" s="82">
        <v>5</v>
      </c>
    </row>
    <row r="857" spans="1:12" x14ac:dyDescent="0.2">
      <c r="A857" s="4">
        <v>25</v>
      </c>
      <c r="B857" s="82">
        <v>0</v>
      </c>
      <c r="C857" s="82">
        <v>0</v>
      </c>
      <c r="D857" s="82">
        <v>0</v>
      </c>
      <c r="E857" s="82">
        <v>1</v>
      </c>
      <c r="F857" s="82">
        <v>0.01</v>
      </c>
      <c r="G857" s="82">
        <v>0</v>
      </c>
      <c r="H857" s="82">
        <v>0</v>
      </c>
      <c r="I857" s="82">
        <v>5.8</v>
      </c>
      <c r="J857" s="82">
        <v>16</v>
      </c>
      <c r="K857" s="82">
        <v>1558.98</v>
      </c>
      <c r="L857" s="82">
        <v>7</v>
      </c>
    </row>
    <row r="858" spans="1:12" x14ac:dyDescent="0.2">
      <c r="A858" s="4">
        <v>25</v>
      </c>
      <c r="B858" s="82">
        <v>0</v>
      </c>
      <c r="C858" s="82">
        <v>0</v>
      </c>
      <c r="D858" s="82">
        <v>0</v>
      </c>
      <c r="E858" s="82">
        <v>1</v>
      </c>
      <c r="F858" s="82">
        <v>0.01</v>
      </c>
      <c r="G858" s="82">
        <v>0</v>
      </c>
      <c r="H858" s="82">
        <v>0</v>
      </c>
      <c r="I858" s="82">
        <v>8.6999999999999993</v>
      </c>
      <c r="J858" s="82">
        <v>25</v>
      </c>
      <c r="K858" s="82">
        <v>2369.2600000000002</v>
      </c>
      <c r="L858" s="82">
        <v>8</v>
      </c>
    </row>
    <row r="859" spans="1:12" x14ac:dyDescent="0.2">
      <c r="A859" s="4">
        <v>25</v>
      </c>
      <c r="B859" s="82">
        <v>0</v>
      </c>
      <c r="C859" s="82">
        <v>0</v>
      </c>
      <c r="D859" s="82">
        <v>0</v>
      </c>
      <c r="E859" s="82">
        <v>1</v>
      </c>
      <c r="F859" s="82">
        <v>0.01</v>
      </c>
      <c r="G859" s="82">
        <v>0</v>
      </c>
      <c r="H859" s="82">
        <v>0</v>
      </c>
      <c r="I859" s="82">
        <v>13</v>
      </c>
      <c r="J859" s="82">
        <v>39</v>
      </c>
      <c r="K859" s="82">
        <v>3773.14</v>
      </c>
      <c r="L859" s="82">
        <v>3</v>
      </c>
    </row>
    <row r="860" spans="1:12" x14ac:dyDescent="0.2">
      <c r="A860" s="4">
        <v>22</v>
      </c>
      <c r="B860" s="82">
        <v>1</v>
      </c>
      <c r="C860" s="82">
        <v>0</v>
      </c>
      <c r="D860" s="82">
        <v>1</v>
      </c>
      <c r="E860" s="82">
        <v>1</v>
      </c>
      <c r="F860" s="82">
        <v>0.01</v>
      </c>
      <c r="G860" s="82">
        <v>0</v>
      </c>
      <c r="H860" s="82">
        <v>0</v>
      </c>
      <c r="I860" s="82">
        <v>19</v>
      </c>
      <c r="J860" s="82">
        <v>57</v>
      </c>
      <c r="K860" s="82">
        <v>5381.72</v>
      </c>
      <c r="L860" s="82">
        <v>2</v>
      </c>
    </row>
    <row r="861" spans="1:12" x14ac:dyDescent="0.2">
      <c r="A861" s="4">
        <v>25</v>
      </c>
      <c r="B861" s="82">
        <v>0</v>
      </c>
      <c r="C861" s="82">
        <v>0</v>
      </c>
      <c r="D861" s="82">
        <v>0</v>
      </c>
      <c r="E861" s="82">
        <v>1</v>
      </c>
      <c r="F861" s="82">
        <v>0.01</v>
      </c>
      <c r="G861" s="82">
        <v>0</v>
      </c>
      <c r="H861" s="82">
        <v>0</v>
      </c>
      <c r="I861" s="82">
        <v>12.2</v>
      </c>
      <c r="J861" s="82">
        <v>24</v>
      </c>
      <c r="K861" s="82">
        <v>3778.25</v>
      </c>
      <c r="L861" s="82">
        <v>4</v>
      </c>
    </row>
    <row r="862" spans="1:12" x14ac:dyDescent="0.2">
      <c r="A862" s="4">
        <v>25</v>
      </c>
      <c r="B862" s="82">
        <v>0</v>
      </c>
      <c r="C862" s="82">
        <v>0</v>
      </c>
      <c r="D862" s="82">
        <v>0</v>
      </c>
      <c r="E862" s="82">
        <v>1</v>
      </c>
      <c r="F862" s="82">
        <v>0.01</v>
      </c>
      <c r="G862" s="82">
        <v>0</v>
      </c>
      <c r="H862" s="82">
        <v>0</v>
      </c>
      <c r="I862" s="82">
        <v>18.100000000000001</v>
      </c>
      <c r="J862" s="82">
        <v>33</v>
      </c>
      <c r="K862" s="82">
        <v>5322.89</v>
      </c>
      <c r="L862" s="82">
        <v>5</v>
      </c>
    </row>
    <row r="863" spans="1:12" x14ac:dyDescent="0.2">
      <c r="A863" s="4">
        <v>25</v>
      </c>
      <c r="B863" s="82">
        <v>3</v>
      </c>
      <c r="C863" s="82">
        <v>0</v>
      </c>
      <c r="D863" s="82">
        <v>0</v>
      </c>
      <c r="E863" s="82">
        <v>1</v>
      </c>
      <c r="F863" s="82">
        <v>0.01</v>
      </c>
      <c r="G863" s="82">
        <v>0</v>
      </c>
      <c r="H863" s="82">
        <v>0</v>
      </c>
      <c r="I863" s="82">
        <v>18.72</v>
      </c>
      <c r="J863" s="82">
        <v>28</v>
      </c>
      <c r="K863" s="82">
        <v>2703.14</v>
      </c>
      <c r="L863" s="82">
        <v>7</v>
      </c>
    </row>
    <row r="864" spans="1:12" x14ac:dyDescent="0.2">
      <c r="A864" s="4">
        <v>25</v>
      </c>
      <c r="B864" s="82">
        <v>0</v>
      </c>
      <c r="C864" s="82">
        <v>0</v>
      </c>
      <c r="D864" s="82">
        <v>0</v>
      </c>
      <c r="E864" s="82">
        <v>1</v>
      </c>
      <c r="F864" s="82">
        <v>0.01</v>
      </c>
      <c r="G864" s="82">
        <v>0</v>
      </c>
      <c r="H864" s="82">
        <v>0</v>
      </c>
      <c r="I864" s="82">
        <v>13.2</v>
      </c>
      <c r="J864" s="82">
        <v>13.2</v>
      </c>
      <c r="K864" s="82">
        <v>1628.26</v>
      </c>
      <c r="L864" s="82">
        <v>9</v>
      </c>
    </row>
    <row r="865" spans="1:12" x14ac:dyDescent="0.2">
      <c r="A865" s="4">
        <v>25</v>
      </c>
      <c r="B865" s="82">
        <v>0</v>
      </c>
      <c r="C865" s="82">
        <v>0</v>
      </c>
      <c r="D865" s="82">
        <v>0</v>
      </c>
      <c r="E865" s="82">
        <v>1</v>
      </c>
      <c r="F865" s="82">
        <v>0.01</v>
      </c>
      <c r="G865" s="82">
        <v>0</v>
      </c>
      <c r="H865" s="82">
        <v>0</v>
      </c>
      <c r="I865" s="82">
        <v>10.26</v>
      </c>
      <c r="J865" s="82">
        <v>22</v>
      </c>
      <c r="K865" s="82">
        <v>2174.81</v>
      </c>
      <c r="L865" s="82">
        <v>9</v>
      </c>
    </row>
    <row r="866" spans="1:12" x14ac:dyDescent="0.2">
      <c r="A866" s="4">
        <v>25</v>
      </c>
      <c r="B866" s="82">
        <v>0</v>
      </c>
      <c r="C866" s="82">
        <v>0</v>
      </c>
      <c r="D866" s="82">
        <v>0</v>
      </c>
      <c r="E866" s="82">
        <v>1</v>
      </c>
      <c r="F866" s="82">
        <v>0.01</v>
      </c>
      <c r="G866" s="82">
        <v>0</v>
      </c>
      <c r="H866" s="82">
        <v>0</v>
      </c>
      <c r="I866" s="82">
        <v>18.72</v>
      </c>
      <c r="J866" s="82">
        <v>37</v>
      </c>
      <c r="K866" s="82">
        <v>3097.11</v>
      </c>
      <c r="L866" s="82">
        <v>3</v>
      </c>
    </row>
    <row r="867" spans="1:12" x14ac:dyDescent="0.2">
      <c r="A867" s="4">
        <v>25</v>
      </c>
      <c r="B867" s="82">
        <v>15</v>
      </c>
      <c r="C867" s="82">
        <v>0</v>
      </c>
      <c r="D867" s="82">
        <v>0</v>
      </c>
      <c r="E867" s="82">
        <v>1</v>
      </c>
      <c r="F867" s="82">
        <v>0.01</v>
      </c>
      <c r="G867" s="82">
        <v>0</v>
      </c>
      <c r="H867" s="82">
        <v>0</v>
      </c>
      <c r="I867" s="82">
        <v>7.4569999999999999</v>
      </c>
      <c r="J867" s="82">
        <v>15.7</v>
      </c>
      <c r="K867" s="82">
        <v>2330.9299999999998</v>
      </c>
      <c r="L867" s="82">
        <v>6</v>
      </c>
    </row>
    <row r="868" spans="1:12" x14ac:dyDescent="0.2">
      <c r="A868" s="4">
        <v>25</v>
      </c>
      <c r="B868" s="82">
        <v>0</v>
      </c>
      <c r="C868" s="82">
        <v>0</v>
      </c>
      <c r="D868" s="82">
        <v>0</v>
      </c>
      <c r="E868" s="82">
        <v>1</v>
      </c>
      <c r="F868" s="82">
        <v>0.01</v>
      </c>
      <c r="G868" s="82">
        <v>0</v>
      </c>
      <c r="H868" s="82">
        <v>0</v>
      </c>
      <c r="I868" s="82">
        <v>12.794</v>
      </c>
      <c r="J868" s="82">
        <v>31.3</v>
      </c>
      <c r="K868" s="82">
        <v>3013.57</v>
      </c>
      <c r="L868" s="82">
        <v>5</v>
      </c>
    </row>
    <row r="869" spans="1:12" x14ac:dyDescent="0.2">
      <c r="A869" s="4">
        <v>43</v>
      </c>
      <c r="B869" s="82">
        <v>0</v>
      </c>
      <c r="C869" s="82">
        <v>0</v>
      </c>
      <c r="D869" s="82">
        <v>0</v>
      </c>
      <c r="E869" s="82">
        <v>1</v>
      </c>
      <c r="F869" s="82">
        <v>0.01</v>
      </c>
      <c r="G869" s="82">
        <v>0</v>
      </c>
      <c r="H869" s="82">
        <v>0</v>
      </c>
      <c r="I869" s="82">
        <v>5.1959999999999997</v>
      </c>
      <c r="J869" s="82">
        <v>13</v>
      </c>
      <c r="K869" s="82">
        <v>978.83</v>
      </c>
      <c r="L869" s="82">
        <v>49</v>
      </c>
    </row>
    <row r="870" spans="1:12" x14ac:dyDescent="0.2">
      <c r="A870" s="4">
        <v>25</v>
      </c>
      <c r="B870" s="82">
        <v>0</v>
      </c>
      <c r="C870" s="82">
        <v>0</v>
      </c>
      <c r="D870" s="82">
        <v>0</v>
      </c>
      <c r="E870" s="82">
        <v>1</v>
      </c>
      <c r="F870" s="82">
        <v>0.01</v>
      </c>
      <c r="G870" s="82">
        <v>0</v>
      </c>
      <c r="H870" s="82">
        <v>0</v>
      </c>
      <c r="I870" s="82">
        <v>7.4569999999999999</v>
      </c>
      <c r="J870" s="82">
        <v>15.7</v>
      </c>
      <c r="K870" s="82">
        <v>2330.9299999999998</v>
      </c>
      <c r="L870" s="82">
        <v>30</v>
      </c>
    </row>
    <row r="871" spans="1:12" x14ac:dyDescent="0.2">
      <c r="A871" s="4">
        <v>43</v>
      </c>
      <c r="B871" s="82">
        <v>0</v>
      </c>
      <c r="C871" s="82">
        <v>0</v>
      </c>
      <c r="D871" s="82">
        <v>0</v>
      </c>
      <c r="E871" s="82">
        <v>1</v>
      </c>
      <c r="F871" s="82">
        <v>0.01</v>
      </c>
      <c r="G871" s="82">
        <v>0</v>
      </c>
      <c r="H871" s="82">
        <v>0</v>
      </c>
      <c r="I871" s="82">
        <v>7.4569999999999999</v>
      </c>
      <c r="J871" s="82">
        <v>15.7</v>
      </c>
      <c r="K871" s="82">
        <v>1813.86</v>
      </c>
      <c r="L871" s="82">
        <v>5</v>
      </c>
    </row>
    <row r="872" spans="1:12" x14ac:dyDescent="0.2">
      <c r="A872" s="4">
        <v>25</v>
      </c>
      <c r="B872" s="82">
        <v>0</v>
      </c>
      <c r="C872" s="82">
        <v>0</v>
      </c>
      <c r="D872" s="82">
        <v>0</v>
      </c>
      <c r="E872" s="82">
        <v>1</v>
      </c>
      <c r="F872" s="82">
        <v>0.01</v>
      </c>
      <c r="G872" s="82">
        <v>0</v>
      </c>
      <c r="H872" s="82">
        <v>0</v>
      </c>
      <c r="I872" s="82">
        <v>20.100000000000001</v>
      </c>
      <c r="J872" s="82">
        <v>32.9</v>
      </c>
      <c r="K872" s="82">
        <v>3013.57</v>
      </c>
      <c r="L872" s="82">
        <v>5</v>
      </c>
    </row>
    <row r="873" spans="1:12" x14ac:dyDescent="0.2">
      <c r="A873" s="4">
        <v>25</v>
      </c>
      <c r="B873" s="82">
        <v>0</v>
      </c>
      <c r="C873" s="82">
        <v>0</v>
      </c>
      <c r="D873" s="82">
        <v>0</v>
      </c>
      <c r="E873" s="82">
        <v>1</v>
      </c>
      <c r="F873" s="82">
        <v>0.01</v>
      </c>
      <c r="G873" s="82">
        <v>0</v>
      </c>
      <c r="H873" s="82">
        <v>0</v>
      </c>
      <c r="I873" s="82">
        <v>20.3</v>
      </c>
      <c r="J873" s="82">
        <v>43</v>
      </c>
      <c r="K873" s="82">
        <v>5787.84</v>
      </c>
      <c r="L873" s="82">
        <v>5</v>
      </c>
    </row>
    <row r="874" spans="1:12" x14ac:dyDescent="0.2">
      <c r="A874" s="4">
        <v>25</v>
      </c>
      <c r="B874" s="82">
        <v>0</v>
      </c>
      <c r="C874" s="82">
        <v>0</v>
      </c>
      <c r="D874" s="82">
        <v>0</v>
      </c>
      <c r="E874" s="82">
        <v>1</v>
      </c>
      <c r="F874" s="82">
        <v>0.01</v>
      </c>
      <c r="G874" s="82">
        <v>0</v>
      </c>
      <c r="H874" s="82">
        <v>0</v>
      </c>
      <c r="I874" s="82">
        <v>16.559999999999999</v>
      </c>
      <c r="J874" s="82">
        <v>22.001000000000001</v>
      </c>
      <c r="K874" s="82">
        <v>2661</v>
      </c>
      <c r="L874" s="82">
        <v>3</v>
      </c>
    </row>
    <row r="875" spans="1:12" x14ac:dyDescent="0.2">
      <c r="A875" s="4">
        <v>25</v>
      </c>
      <c r="B875" s="82">
        <v>0</v>
      </c>
      <c r="C875" s="82">
        <v>0</v>
      </c>
      <c r="D875" s="82">
        <v>0</v>
      </c>
      <c r="E875" s="82">
        <v>1</v>
      </c>
      <c r="F875" s="82">
        <v>0.01</v>
      </c>
      <c r="G875" s="82">
        <v>0</v>
      </c>
      <c r="H875" s="82">
        <v>0</v>
      </c>
      <c r="I875" s="82">
        <v>22.2</v>
      </c>
      <c r="J875" s="82">
        <v>45</v>
      </c>
      <c r="K875" s="82">
        <v>5082.4799999999996</v>
      </c>
      <c r="L875" s="82">
        <v>2</v>
      </c>
    </row>
    <row r="876" spans="1:12" x14ac:dyDescent="0.2">
      <c r="A876" s="4">
        <v>25</v>
      </c>
      <c r="B876" s="82">
        <v>50</v>
      </c>
      <c r="C876" s="82">
        <v>0</v>
      </c>
      <c r="D876" s="82">
        <v>1</v>
      </c>
      <c r="E876" s="82">
        <v>1</v>
      </c>
      <c r="F876" s="82">
        <v>0.01</v>
      </c>
      <c r="G876" s="82">
        <v>0</v>
      </c>
      <c r="H876" s="82">
        <v>0</v>
      </c>
      <c r="I876" s="82">
        <v>1.4450000000000001</v>
      </c>
      <c r="J876" s="82">
        <v>7.8</v>
      </c>
      <c r="K876" s="82">
        <v>3853.07</v>
      </c>
      <c r="L876" s="82">
        <v>8</v>
      </c>
    </row>
    <row r="877" spans="1:12" x14ac:dyDescent="0.2">
      <c r="A877" s="4">
        <v>25</v>
      </c>
      <c r="B877" s="82">
        <v>0</v>
      </c>
      <c r="C877" s="82">
        <v>0</v>
      </c>
      <c r="D877" s="82">
        <v>0</v>
      </c>
      <c r="E877" s="82">
        <v>1</v>
      </c>
      <c r="F877" s="82">
        <v>0.01</v>
      </c>
      <c r="G877" s="82">
        <v>0</v>
      </c>
      <c r="H877" s="82">
        <v>0</v>
      </c>
      <c r="I877" s="82">
        <v>18.777000000000001</v>
      </c>
      <c r="J877" s="82">
        <v>35</v>
      </c>
      <c r="K877" s="82">
        <v>1346.78</v>
      </c>
      <c r="L877" s="82">
        <v>7</v>
      </c>
    </row>
    <row r="878" spans="1:12" x14ac:dyDescent="0.2">
      <c r="A878" s="4">
        <v>25</v>
      </c>
      <c r="B878" s="82">
        <v>0</v>
      </c>
      <c r="C878" s="82">
        <v>0</v>
      </c>
      <c r="D878" s="82">
        <v>0</v>
      </c>
      <c r="E878" s="82">
        <v>1</v>
      </c>
      <c r="F878" s="82">
        <v>0.01</v>
      </c>
      <c r="G878" s="82">
        <v>0</v>
      </c>
      <c r="H878" s="82">
        <v>0</v>
      </c>
      <c r="I878" s="82">
        <v>40</v>
      </c>
      <c r="J878" s="82">
        <v>33.5</v>
      </c>
      <c r="K878" s="82">
        <v>3692.75</v>
      </c>
      <c r="L878" s="82">
        <v>1</v>
      </c>
    </row>
    <row r="879" spans="1:12" x14ac:dyDescent="0.2">
      <c r="A879" s="4">
        <v>25</v>
      </c>
      <c r="B879" s="82">
        <v>30</v>
      </c>
      <c r="C879" s="82">
        <v>0</v>
      </c>
      <c r="D879" s="82">
        <v>0</v>
      </c>
      <c r="E879" s="82">
        <v>1</v>
      </c>
      <c r="F879" s="82">
        <v>0.01</v>
      </c>
      <c r="G879" s="82">
        <v>0</v>
      </c>
      <c r="H879" s="82">
        <v>0</v>
      </c>
      <c r="I879" s="82">
        <v>13.068</v>
      </c>
      <c r="J879" s="82">
        <v>13.94</v>
      </c>
      <c r="K879" s="82">
        <v>1549.87</v>
      </c>
      <c r="L879" s="82">
        <v>36</v>
      </c>
    </row>
    <row r="880" spans="1:12" x14ac:dyDescent="0.2">
      <c r="A880" s="4">
        <v>25</v>
      </c>
      <c r="B880" s="82">
        <v>8</v>
      </c>
      <c r="C880" s="82">
        <v>0</v>
      </c>
      <c r="D880" s="82">
        <v>0</v>
      </c>
      <c r="E880" s="82">
        <v>1</v>
      </c>
      <c r="F880" s="82">
        <v>0.01</v>
      </c>
      <c r="G880" s="82">
        <v>0</v>
      </c>
      <c r="H880" s="82">
        <v>0</v>
      </c>
      <c r="I880" s="82">
        <v>62.981000000000002</v>
      </c>
      <c r="J880" s="82">
        <v>27.34</v>
      </c>
      <c r="K880" s="82">
        <v>4201.34</v>
      </c>
      <c r="L880" s="82">
        <v>17</v>
      </c>
    </row>
    <row r="881" spans="1:12" x14ac:dyDescent="0.2">
      <c r="A881" s="4">
        <v>25</v>
      </c>
      <c r="B881" s="82">
        <v>0</v>
      </c>
      <c r="C881" s="82">
        <v>0</v>
      </c>
      <c r="D881" s="82">
        <v>0</v>
      </c>
      <c r="E881" s="82">
        <v>1</v>
      </c>
      <c r="F881" s="82">
        <v>0.01</v>
      </c>
      <c r="G881" s="82">
        <v>0</v>
      </c>
      <c r="H881" s="82">
        <v>0</v>
      </c>
      <c r="I881" s="82">
        <v>63.72</v>
      </c>
      <c r="J881" s="82">
        <v>28.84</v>
      </c>
      <c r="K881" s="82">
        <v>6200.94</v>
      </c>
      <c r="L881" s="82">
        <v>4</v>
      </c>
    </row>
    <row r="882" spans="1:12" x14ac:dyDescent="0.2">
      <c r="A882" s="4">
        <v>25</v>
      </c>
      <c r="B882" s="82">
        <v>8</v>
      </c>
      <c r="C882" s="82">
        <v>0</v>
      </c>
      <c r="D882" s="82">
        <v>0</v>
      </c>
      <c r="E882" s="82">
        <v>1</v>
      </c>
      <c r="F882" s="82">
        <v>0.01</v>
      </c>
      <c r="G882" s="82">
        <v>0</v>
      </c>
      <c r="H882" s="82">
        <v>0</v>
      </c>
      <c r="I882" s="82">
        <v>59.276000000000003</v>
      </c>
      <c r="J882" s="82">
        <v>31.5</v>
      </c>
      <c r="K882" s="82">
        <v>7761.06</v>
      </c>
      <c r="L882" s="82">
        <v>9</v>
      </c>
    </row>
    <row r="883" spans="1:12" x14ac:dyDescent="0.2">
      <c r="A883" s="4">
        <v>25</v>
      </c>
      <c r="B883" s="82">
        <v>0</v>
      </c>
      <c r="C883" s="82">
        <v>0</v>
      </c>
      <c r="D883" s="82">
        <v>0</v>
      </c>
      <c r="E883" s="82">
        <v>1</v>
      </c>
      <c r="F883" s="82">
        <v>0.01</v>
      </c>
      <c r="G883" s="82">
        <v>0</v>
      </c>
      <c r="H883" s="82">
        <v>0</v>
      </c>
      <c r="I883" s="82">
        <v>3.726</v>
      </c>
      <c r="J883" s="82">
        <v>0.3</v>
      </c>
      <c r="K883" s="82">
        <v>166.27</v>
      </c>
      <c r="L883" s="82">
        <v>27</v>
      </c>
    </row>
    <row r="884" spans="1:12" x14ac:dyDescent="0.2">
      <c r="A884" s="4">
        <v>25</v>
      </c>
      <c r="B884" s="82">
        <v>0</v>
      </c>
      <c r="C884" s="82">
        <v>0</v>
      </c>
      <c r="D884" s="82">
        <v>0</v>
      </c>
      <c r="E884" s="82">
        <v>1</v>
      </c>
      <c r="F884" s="82">
        <v>0.01</v>
      </c>
      <c r="G884" s="82">
        <v>0</v>
      </c>
      <c r="H884" s="82">
        <v>0</v>
      </c>
      <c r="I884" s="82">
        <v>13</v>
      </c>
      <c r="J884" s="82">
        <v>14.64</v>
      </c>
      <c r="K884" s="82">
        <v>2369.48</v>
      </c>
      <c r="L884" s="82">
        <v>57</v>
      </c>
    </row>
    <row r="885" spans="1:12" x14ac:dyDescent="0.2">
      <c r="A885" s="4">
        <v>25</v>
      </c>
      <c r="B885" s="82">
        <v>0</v>
      </c>
      <c r="C885" s="82">
        <v>0</v>
      </c>
      <c r="D885" s="82">
        <v>0</v>
      </c>
      <c r="E885" s="82">
        <v>1</v>
      </c>
      <c r="F885" s="82">
        <v>0.01</v>
      </c>
      <c r="G885" s="82">
        <v>0</v>
      </c>
      <c r="H885" s="82">
        <v>0</v>
      </c>
      <c r="I885" s="82">
        <v>7.4429999999999996</v>
      </c>
      <c r="J885" s="82">
        <v>10.96</v>
      </c>
      <c r="K885" s="82">
        <v>1534.32</v>
      </c>
      <c r="L885" s="82">
        <v>54</v>
      </c>
    </row>
    <row r="886" spans="1:12" x14ac:dyDescent="0.2">
      <c r="A886" s="4">
        <v>25</v>
      </c>
      <c r="B886" s="82">
        <v>0</v>
      </c>
      <c r="C886" s="82">
        <v>0</v>
      </c>
      <c r="D886" s="82">
        <v>0</v>
      </c>
      <c r="E886" s="82">
        <v>1</v>
      </c>
      <c r="F886" s="82">
        <v>0.01</v>
      </c>
      <c r="G886" s="82">
        <v>0</v>
      </c>
      <c r="H886" s="82">
        <v>0</v>
      </c>
      <c r="I886" s="82">
        <v>35.5</v>
      </c>
      <c r="J886" s="82">
        <v>28.4</v>
      </c>
      <c r="K886" s="82">
        <v>4279.72</v>
      </c>
      <c r="L886" s="82">
        <v>51</v>
      </c>
    </row>
    <row r="887" spans="1:12" x14ac:dyDescent="0.2">
      <c r="A887" s="4">
        <v>25</v>
      </c>
      <c r="B887" s="82">
        <v>0</v>
      </c>
      <c r="C887" s="82">
        <v>0</v>
      </c>
      <c r="D887" s="82">
        <v>0</v>
      </c>
      <c r="E887" s="82">
        <v>1</v>
      </c>
      <c r="F887" s="82">
        <v>0.01</v>
      </c>
      <c r="G887" s="82">
        <v>0</v>
      </c>
      <c r="H887" s="82">
        <v>0</v>
      </c>
      <c r="I887" s="82">
        <v>55</v>
      </c>
      <c r="J887" s="82">
        <v>31.9</v>
      </c>
      <c r="K887" s="82">
        <v>6464.32</v>
      </c>
      <c r="L887" s="82">
        <v>17</v>
      </c>
    </row>
    <row r="888" spans="1:12" x14ac:dyDescent="0.2">
      <c r="A888" s="4">
        <v>25</v>
      </c>
      <c r="B888" s="82">
        <v>0</v>
      </c>
      <c r="C888" s="82">
        <v>0</v>
      </c>
      <c r="D888" s="82">
        <v>0</v>
      </c>
      <c r="E888" s="82">
        <v>1</v>
      </c>
      <c r="F888" s="82">
        <v>0.01</v>
      </c>
      <c r="G888" s="82">
        <v>0</v>
      </c>
      <c r="H888" s="82">
        <v>0</v>
      </c>
      <c r="I888" s="82">
        <v>36.1</v>
      </c>
      <c r="J888" s="82">
        <v>30.22</v>
      </c>
      <c r="K888" s="82">
        <v>6464.32</v>
      </c>
      <c r="L888" s="82">
        <v>20</v>
      </c>
    </row>
    <row r="889" spans="1:12" x14ac:dyDescent="0.2">
      <c r="A889" s="4">
        <v>25</v>
      </c>
      <c r="B889" s="82">
        <v>0</v>
      </c>
      <c r="C889" s="82">
        <v>0</v>
      </c>
      <c r="D889" s="82">
        <v>0</v>
      </c>
      <c r="E889" s="82">
        <v>1</v>
      </c>
      <c r="F889" s="82">
        <v>0.01</v>
      </c>
      <c r="G889" s="82">
        <v>0</v>
      </c>
      <c r="H889" s="82">
        <v>0</v>
      </c>
      <c r="I889" s="82">
        <v>55</v>
      </c>
      <c r="J889" s="82">
        <v>33.200000000000003</v>
      </c>
      <c r="K889" s="82">
        <v>8706.82</v>
      </c>
      <c r="L889" s="82">
        <v>10</v>
      </c>
    </row>
    <row r="890" spans="1:12" x14ac:dyDescent="0.2">
      <c r="A890" s="4">
        <v>25</v>
      </c>
      <c r="B890" s="82">
        <v>0</v>
      </c>
      <c r="C890" s="82">
        <v>0</v>
      </c>
      <c r="D890" s="82">
        <v>0</v>
      </c>
      <c r="E890" s="82">
        <v>1</v>
      </c>
      <c r="F890" s="82">
        <v>0.01</v>
      </c>
      <c r="G890" s="82">
        <v>0</v>
      </c>
      <c r="H890" s="82">
        <v>0</v>
      </c>
      <c r="I890" s="82">
        <v>2.72</v>
      </c>
      <c r="J890" s="82">
        <v>0.68</v>
      </c>
      <c r="K890" s="82">
        <v>973.47</v>
      </c>
      <c r="L890" s="82">
        <v>56</v>
      </c>
    </row>
    <row r="891" spans="1:12" x14ac:dyDescent="0.2">
      <c r="A891" s="4">
        <v>25</v>
      </c>
      <c r="B891" s="82">
        <v>10</v>
      </c>
      <c r="C891" s="82">
        <v>0</v>
      </c>
      <c r="D891" s="82">
        <v>1</v>
      </c>
      <c r="E891" s="82">
        <v>1</v>
      </c>
      <c r="F891" s="82">
        <v>0.01</v>
      </c>
      <c r="G891" s="82">
        <v>0</v>
      </c>
      <c r="H891" s="82">
        <v>0</v>
      </c>
      <c r="I891" s="82">
        <v>22.021999999999998</v>
      </c>
      <c r="J891" s="82">
        <v>25.32</v>
      </c>
      <c r="K891" s="82">
        <v>5573.02</v>
      </c>
      <c r="L891" s="82">
        <v>5</v>
      </c>
    </row>
    <row r="892" spans="1:12" x14ac:dyDescent="0.2">
      <c r="A892" s="4">
        <v>25</v>
      </c>
      <c r="B892" s="82">
        <v>0</v>
      </c>
      <c r="C892" s="82">
        <v>0</v>
      </c>
      <c r="D892" s="82">
        <v>0</v>
      </c>
      <c r="E892" s="82">
        <v>1</v>
      </c>
      <c r="F892" s="82">
        <v>0.01</v>
      </c>
      <c r="G892" s="82">
        <v>0</v>
      </c>
      <c r="H892" s="82">
        <v>0</v>
      </c>
      <c r="I892" s="82">
        <v>5.01</v>
      </c>
      <c r="J892" s="82">
        <v>8.4</v>
      </c>
      <c r="K892" s="82">
        <v>1052.73</v>
      </c>
      <c r="L892" s="82">
        <v>48</v>
      </c>
    </row>
    <row r="893" spans="1:12" x14ac:dyDescent="0.2">
      <c r="A893" s="4">
        <v>25</v>
      </c>
      <c r="B893" s="82">
        <v>18</v>
      </c>
      <c r="C893" s="82">
        <v>0</v>
      </c>
      <c r="D893" s="82">
        <v>0</v>
      </c>
      <c r="E893" s="82">
        <v>1</v>
      </c>
      <c r="F893" s="82">
        <v>0.01</v>
      </c>
      <c r="G893" s="82">
        <v>0</v>
      </c>
      <c r="H893" s="82">
        <v>0</v>
      </c>
      <c r="I893" s="82">
        <v>15.2</v>
      </c>
      <c r="J893" s="82">
        <v>18</v>
      </c>
      <c r="K893" s="82">
        <v>2626.45</v>
      </c>
      <c r="L893" s="82">
        <v>20</v>
      </c>
    </row>
    <row r="894" spans="1:12" x14ac:dyDescent="0.2">
      <c r="A894" s="4">
        <v>25</v>
      </c>
      <c r="B894" s="82">
        <v>0</v>
      </c>
      <c r="C894" s="82">
        <v>0</v>
      </c>
      <c r="D894" s="82">
        <v>0</v>
      </c>
      <c r="E894" s="82">
        <v>1</v>
      </c>
      <c r="F894" s="82">
        <v>0.01</v>
      </c>
      <c r="G894" s="82">
        <v>0</v>
      </c>
      <c r="H894" s="82">
        <v>0</v>
      </c>
      <c r="I894" s="82">
        <v>15.2</v>
      </c>
      <c r="J894" s="82">
        <v>23</v>
      </c>
      <c r="K894" s="82">
        <v>4141.1499999999996</v>
      </c>
      <c r="L894" s="82">
        <v>12</v>
      </c>
    </row>
    <row r="895" spans="1:12" x14ac:dyDescent="0.2">
      <c r="A895" s="4">
        <v>25</v>
      </c>
      <c r="B895" s="82">
        <v>0</v>
      </c>
      <c r="C895" s="82">
        <v>0</v>
      </c>
      <c r="D895" s="82">
        <v>0</v>
      </c>
      <c r="E895" s="82">
        <v>1</v>
      </c>
      <c r="F895" s="82">
        <v>0.01</v>
      </c>
      <c r="G895" s="82">
        <v>0</v>
      </c>
      <c r="H895" s="82">
        <v>0</v>
      </c>
      <c r="I895" s="82">
        <v>21.757000000000001</v>
      </c>
      <c r="J895" s="82">
        <v>36</v>
      </c>
      <c r="K895" s="82">
        <v>5242.26</v>
      </c>
      <c r="L895" s="82">
        <v>13</v>
      </c>
    </row>
    <row r="896" spans="1:12" x14ac:dyDescent="0.2">
      <c r="A896" s="4">
        <v>25</v>
      </c>
      <c r="B896" s="82">
        <v>4</v>
      </c>
      <c r="C896" s="82">
        <v>0</v>
      </c>
      <c r="D896" s="82">
        <v>1</v>
      </c>
      <c r="E896" s="82">
        <v>1</v>
      </c>
      <c r="F896" s="82">
        <v>0.01</v>
      </c>
      <c r="G896" s="82">
        <v>0</v>
      </c>
      <c r="H896" s="82">
        <v>0</v>
      </c>
      <c r="I896" s="82">
        <v>16.3</v>
      </c>
      <c r="J896" s="82">
        <v>46</v>
      </c>
      <c r="K896" s="82">
        <v>6939.51</v>
      </c>
      <c r="L896" s="82">
        <v>5</v>
      </c>
    </row>
    <row r="897" spans="1:12" x14ac:dyDescent="0.2">
      <c r="A897" s="4">
        <v>25</v>
      </c>
      <c r="B897" s="82">
        <v>0</v>
      </c>
      <c r="C897" s="82">
        <v>0</v>
      </c>
      <c r="D897" s="82">
        <v>0</v>
      </c>
      <c r="E897" s="82">
        <v>1</v>
      </c>
      <c r="F897" s="82">
        <v>0.01</v>
      </c>
      <c r="G897" s="82">
        <v>0</v>
      </c>
      <c r="H897" s="82">
        <v>0</v>
      </c>
      <c r="I897" s="82">
        <v>42.603000000000002</v>
      </c>
      <c r="J897" s="82">
        <v>72</v>
      </c>
      <c r="K897" s="82">
        <v>9958.15</v>
      </c>
      <c r="L897" s="82">
        <v>3</v>
      </c>
    </row>
    <row r="898" spans="1:12" x14ac:dyDescent="0.2">
      <c r="A898" s="4">
        <v>25</v>
      </c>
      <c r="B898" s="82">
        <v>0</v>
      </c>
      <c r="C898" s="82">
        <v>0</v>
      </c>
      <c r="D898" s="82">
        <v>0</v>
      </c>
      <c r="E898" s="82">
        <v>1</v>
      </c>
      <c r="F898" s="82">
        <v>0.01</v>
      </c>
      <c r="G898" s="82">
        <v>0</v>
      </c>
      <c r="H898" s="82">
        <v>0</v>
      </c>
      <c r="I898" s="82">
        <v>32</v>
      </c>
      <c r="J898" s="82">
        <v>47</v>
      </c>
      <c r="K898" s="82">
        <v>5990.93</v>
      </c>
      <c r="L898" s="82">
        <v>7</v>
      </c>
    </row>
    <row r="899" spans="1:12" x14ac:dyDescent="0.2">
      <c r="A899" s="4">
        <v>25</v>
      </c>
      <c r="B899" s="82">
        <v>0</v>
      </c>
      <c r="C899" s="82">
        <v>0</v>
      </c>
      <c r="D899" s="82">
        <v>0</v>
      </c>
      <c r="E899" s="82">
        <v>1</v>
      </c>
      <c r="F899" s="82">
        <v>0.01</v>
      </c>
      <c r="G899" s="82">
        <v>0</v>
      </c>
      <c r="H899" s="82">
        <v>0</v>
      </c>
      <c r="I899" s="82">
        <v>32</v>
      </c>
      <c r="J899" s="82">
        <v>47</v>
      </c>
      <c r="K899" s="82">
        <v>7956.79</v>
      </c>
      <c r="L899" s="82">
        <v>10</v>
      </c>
    </row>
    <row r="900" spans="1:12" x14ac:dyDescent="0.2">
      <c r="A900" s="4">
        <v>25</v>
      </c>
      <c r="B900" s="82">
        <v>0</v>
      </c>
      <c r="C900" s="82">
        <v>0</v>
      </c>
      <c r="D900" s="82">
        <v>0</v>
      </c>
      <c r="E900" s="82">
        <v>1</v>
      </c>
      <c r="F900" s="82">
        <v>0.01</v>
      </c>
      <c r="G900" s="82">
        <v>0</v>
      </c>
      <c r="H900" s="82">
        <v>0</v>
      </c>
      <c r="I900" s="82">
        <v>32</v>
      </c>
      <c r="J900" s="82">
        <v>43</v>
      </c>
      <c r="K900" s="82">
        <v>4960.42</v>
      </c>
      <c r="L900" s="82">
        <v>13</v>
      </c>
    </row>
    <row r="901" spans="1:12" x14ac:dyDescent="0.2">
      <c r="A901" s="4">
        <v>25</v>
      </c>
      <c r="B901" s="82">
        <v>0</v>
      </c>
      <c r="C901" s="82">
        <v>0</v>
      </c>
      <c r="D901" s="82">
        <v>0</v>
      </c>
      <c r="E901" s="82">
        <v>1</v>
      </c>
      <c r="F901" s="82">
        <v>0.01</v>
      </c>
      <c r="G901" s="82">
        <v>0</v>
      </c>
      <c r="H901" s="82">
        <v>0</v>
      </c>
      <c r="I901" s="82">
        <v>32</v>
      </c>
      <c r="J901" s="82">
        <v>43</v>
      </c>
      <c r="K901" s="82">
        <v>6975.55</v>
      </c>
      <c r="L901" s="82">
        <v>13</v>
      </c>
    </row>
    <row r="902" spans="1:12" x14ac:dyDescent="0.2">
      <c r="A902" s="4">
        <v>25</v>
      </c>
      <c r="B902" s="82">
        <v>0</v>
      </c>
      <c r="C902" s="82">
        <v>0</v>
      </c>
      <c r="D902" s="82">
        <v>0</v>
      </c>
      <c r="E902" s="82">
        <v>1</v>
      </c>
      <c r="F902" s="82">
        <v>0.01</v>
      </c>
      <c r="G902" s="82">
        <v>0</v>
      </c>
      <c r="H902" s="82">
        <v>0</v>
      </c>
      <c r="I902" s="82">
        <v>9.9250000000000007</v>
      </c>
      <c r="J902" s="82">
        <v>29.7</v>
      </c>
      <c r="K902" s="82">
        <v>10070.67</v>
      </c>
      <c r="L902" s="82">
        <v>13</v>
      </c>
    </row>
    <row r="903" spans="1:12" x14ac:dyDescent="0.2">
      <c r="A903" s="4">
        <v>25</v>
      </c>
      <c r="B903" s="82">
        <v>0</v>
      </c>
      <c r="C903" s="82">
        <v>0</v>
      </c>
      <c r="D903" s="82">
        <v>0</v>
      </c>
      <c r="E903" s="82">
        <v>1</v>
      </c>
      <c r="F903" s="82">
        <v>0.01</v>
      </c>
      <c r="G903" s="82">
        <v>0</v>
      </c>
      <c r="H903" s="82">
        <v>0</v>
      </c>
      <c r="I903" s="82">
        <v>12.4</v>
      </c>
      <c r="J903" s="82">
        <v>42</v>
      </c>
      <c r="K903" s="82">
        <v>13643.87</v>
      </c>
      <c r="L903" s="82">
        <v>5</v>
      </c>
    </row>
    <row r="904" spans="1:12" x14ac:dyDescent="0.2">
      <c r="A904" s="4">
        <v>25</v>
      </c>
      <c r="B904" s="82">
        <v>0</v>
      </c>
      <c r="C904" s="82">
        <v>0</v>
      </c>
      <c r="D904" s="82">
        <v>0</v>
      </c>
      <c r="E904" s="82">
        <v>1</v>
      </c>
      <c r="F904" s="82">
        <v>0.01</v>
      </c>
      <c r="G904" s="82">
        <v>0</v>
      </c>
      <c r="H904" s="82">
        <v>0</v>
      </c>
      <c r="I904" s="82">
        <v>16.940000000000001</v>
      </c>
      <c r="J904" s="82">
        <v>60.3</v>
      </c>
      <c r="K904" s="82">
        <v>18563.93</v>
      </c>
      <c r="L904" s="82">
        <v>12</v>
      </c>
    </row>
    <row r="905" spans="1:12" x14ac:dyDescent="0.2">
      <c r="A905" s="4">
        <v>25</v>
      </c>
      <c r="B905" s="82">
        <v>0</v>
      </c>
      <c r="C905" s="82">
        <v>0</v>
      </c>
      <c r="D905" s="82">
        <v>0</v>
      </c>
      <c r="E905" s="82">
        <v>1</v>
      </c>
      <c r="F905" s="82">
        <v>0.01</v>
      </c>
      <c r="G905" s="82">
        <v>0</v>
      </c>
      <c r="H905" s="82">
        <v>0</v>
      </c>
      <c r="I905" s="82">
        <v>9.9250000000000007</v>
      </c>
      <c r="J905" s="82">
        <v>29.7</v>
      </c>
      <c r="K905" s="82">
        <v>10070.67</v>
      </c>
      <c r="L905" s="82">
        <v>2</v>
      </c>
    </row>
    <row r="906" spans="1:12" x14ac:dyDescent="0.2">
      <c r="A906" s="4">
        <v>25</v>
      </c>
      <c r="B906" s="82">
        <v>0</v>
      </c>
      <c r="C906" s="82">
        <v>0</v>
      </c>
      <c r="D906" s="82">
        <v>0</v>
      </c>
      <c r="E906" s="82">
        <v>1</v>
      </c>
      <c r="F906" s="82">
        <v>0.01</v>
      </c>
      <c r="G906" s="82">
        <v>0</v>
      </c>
      <c r="H906" s="82">
        <v>0</v>
      </c>
      <c r="I906" s="82">
        <v>12.4</v>
      </c>
      <c r="J906" s="82">
        <v>42</v>
      </c>
      <c r="K906" s="82">
        <v>13643.87</v>
      </c>
      <c r="L906" s="82">
        <v>8</v>
      </c>
    </row>
    <row r="907" spans="1:12" x14ac:dyDescent="0.2">
      <c r="A907" s="4">
        <v>25</v>
      </c>
      <c r="B907" s="82">
        <v>0</v>
      </c>
      <c r="C907" s="82">
        <v>0</v>
      </c>
      <c r="D907" s="82">
        <v>0</v>
      </c>
      <c r="E907" s="82">
        <v>1</v>
      </c>
      <c r="F907" s="82">
        <v>0.01</v>
      </c>
      <c r="G907" s="82">
        <v>0</v>
      </c>
      <c r="H907" s="82">
        <v>0</v>
      </c>
      <c r="I907" s="82">
        <v>11.9</v>
      </c>
      <c r="J907" s="82">
        <v>28.45</v>
      </c>
      <c r="K907" s="82">
        <v>8926.25</v>
      </c>
      <c r="L907" s="82">
        <v>7</v>
      </c>
    </row>
    <row r="908" spans="1:12" x14ac:dyDescent="0.2">
      <c r="A908" s="4">
        <v>25</v>
      </c>
      <c r="B908" s="82">
        <v>0</v>
      </c>
      <c r="C908" s="82">
        <v>0</v>
      </c>
      <c r="D908" s="82">
        <v>0</v>
      </c>
      <c r="E908" s="82">
        <v>1</v>
      </c>
      <c r="F908" s="82">
        <v>0.01</v>
      </c>
      <c r="G908" s="82">
        <v>0</v>
      </c>
      <c r="H908" s="82">
        <v>0</v>
      </c>
      <c r="I908" s="82">
        <v>6.1029999999999998</v>
      </c>
      <c r="J908" s="82">
        <v>60</v>
      </c>
      <c r="K908" s="82">
        <v>14985.67</v>
      </c>
      <c r="L908" s="82">
        <v>4</v>
      </c>
    </row>
    <row r="909" spans="1:12" x14ac:dyDescent="0.2">
      <c r="A909" s="4">
        <v>25</v>
      </c>
      <c r="B909" s="82">
        <v>0</v>
      </c>
      <c r="C909" s="82">
        <v>0</v>
      </c>
      <c r="D909" s="82">
        <v>0</v>
      </c>
      <c r="E909" s="82">
        <v>1</v>
      </c>
      <c r="F909" s="82">
        <v>0.01</v>
      </c>
      <c r="G909" s="82">
        <v>0</v>
      </c>
      <c r="H909" s="82">
        <v>0</v>
      </c>
      <c r="I909" s="82">
        <v>8.4529999999999994</v>
      </c>
      <c r="J909" s="82">
        <v>82</v>
      </c>
      <c r="K909" s="82">
        <v>17591.88</v>
      </c>
      <c r="L909" s="82">
        <v>5</v>
      </c>
    </row>
    <row r="910" spans="1:12" x14ac:dyDescent="0.2">
      <c r="A910" s="4">
        <v>25</v>
      </c>
      <c r="B910" s="82">
        <v>0</v>
      </c>
      <c r="C910" s="82">
        <v>0</v>
      </c>
      <c r="D910" s="82">
        <v>0</v>
      </c>
      <c r="E910" s="82">
        <v>1</v>
      </c>
      <c r="F910" s="82">
        <v>0.01</v>
      </c>
      <c r="G910" s="82">
        <v>0</v>
      </c>
      <c r="H910" s="82">
        <v>0</v>
      </c>
      <c r="I910" s="82">
        <v>3.3119999999999998</v>
      </c>
      <c r="J910" s="82">
        <v>22</v>
      </c>
      <c r="K910" s="82">
        <v>8926.25</v>
      </c>
      <c r="L910" s="82">
        <v>2</v>
      </c>
    </row>
    <row r="911" spans="1:12" x14ac:dyDescent="0.2">
      <c r="A911" s="4">
        <v>25</v>
      </c>
      <c r="B911" s="82">
        <v>0</v>
      </c>
      <c r="C911" s="82">
        <v>0</v>
      </c>
      <c r="D911" s="82">
        <v>0</v>
      </c>
      <c r="E911" s="82">
        <v>1</v>
      </c>
      <c r="F911" s="82">
        <v>0.01</v>
      </c>
      <c r="G911" s="82">
        <v>0</v>
      </c>
      <c r="H911" s="82">
        <v>0</v>
      </c>
      <c r="I911" s="82">
        <v>6.1029999999999998</v>
      </c>
      <c r="J911" s="82">
        <v>60</v>
      </c>
      <c r="K911" s="82">
        <v>14985.67</v>
      </c>
      <c r="L911" s="82">
        <v>8</v>
      </c>
    </row>
    <row r="912" spans="1:12" x14ac:dyDescent="0.2">
      <c r="A912" s="4">
        <v>25</v>
      </c>
      <c r="B912" s="82">
        <v>0</v>
      </c>
      <c r="C912" s="82">
        <v>0</v>
      </c>
      <c r="D912" s="82">
        <v>0</v>
      </c>
      <c r="E912" s="82">
        <v>1</v>
      </c>
      <c r="F912" s="82">
        <v>0.01</v>
      </c>
      <c r="G912" s="82">
        <v>0</v>
      </c>
      <c r="H912" s="82">
        <v>0</v>
      </c>
      <c r="I912" s="82">
        <v>8.4529999999999994</v>
      </c>
      <c r="J912" s="82">
        <v>82</v>
      </c>
      <c r="K912" s="82">
        <v>17591.88</v>
      </c>
      <c r="L912" s="82">
        <v>3</v>
      </c>
    </row>
    <row r="913" spans="1:12" x14ac:dyDescent="0.2">
      <c r="A913" s="4">
        <v>25</v>
      </c>
      <c r="B913" s="82">
        <v>5</v>
      </c>
      <c r="C913" s="82">
        <v>0</v>
      </c>
      <c r="D913" s="82">
        <v>1</v>
      </c>
      <c r="E913" s="82">
        <v>1</v>
      </c>
      <c r="F913" s="82">
        <v>0.01</v>
      </c>
      <c r="G913" s="82">
        <v>0</v>
      </c>
      <c r="H913" s="82">
        <v>0</v>
      </c>
      <c r="I913" s="82">
        <v>3.3119999999999998</v>
      </c>
      <c r="J913" s="82">
        <v>35</v>
      </c>
      <c r="K913" s="82">
        <v>9295.4599999999991</v>
      </c>
      <c r="L913" s="82">
        <v>6</v>
      </c>
    </row>
    <row r="914" spans="1:12" x14ac:dyDescent="0.2">
      <c r="A914" s="4">
        <v>25</v>
      </c>
      <c r="B914" s="82">
        <v>0</v>
      </c>
      <c r="C914" s="82">
        <v>0</v>
      </c>
      <c r="D914" s="82">
        <v>0</v>
      </c>
      <c r="E914" s="82">
        <v>1</v>
      </c>
      <c r="F914" s="82">
        <v>0.01</v>
      </c>
      <c r="G914" s="82">
        <v>0</v>
      </c>
      <c r="H914" s="82">
        <v>0</v>
      </c>
      <c r="I914" s="82">
        <v>6.1</v>
      </c>
      <c r="J914" s="82">
        <v>76</v>
      </c>
      <c r="K914" s="82">
        <v>16125.89</v>
      </c>
      <c r="L914" s="82">
        <v>5</v>
      </c>
    </row>
    <row r="915" spans="1:12" x14ac:dyDescent="0.2">
      <c r="A915" s="4">
        <v>25</v>
      </c>
      <c r="B915" s="82">
        <v>0</v>
      </c>
      <c r="C915" s="82">
        <v>0</v>
      </c>
      <c r="D915" s="82">
        <v>0</v>
      </c>
      <c r="E915" s="82">
        <v>1</v>
      </c>
      <c r="F915" s="82">
        <v>0.01</v>
      </c>
      <c r="G915" s="82">
        <v>0</v>
      </c>
      <c r="H915" s="82">
        <v>0</v>
      </c>
      <c r="I915" s="82">
        <v>19.170000000000002</v>
      </c>
      <c r="J915" s="82">
        <v>13.72</v>
      </c>
      <c r="K915" s="82">
        <v>3230.85</v>
      </c>
      <c r="L915" s="82">
        <v>8</v>
      </c>
    </row>
    <row r="916" spans="1:12" x14ac:dyDescent="0.2">
      <c r="A916" s="4">
        <v>25</v>
      </c>
      <c r="B916" s="82">
        <v>0</v>
      </c>
      <c r="C916" s="82">
        <v>0</v>
      </c>
      <c r="D916" s="82">
        <v>0</v>
      </c>
      <c r="E916" s="82">
        <v>1</v>
      </c>
      <c r="F916" s="82">
        <v>0.01</v>
      </c>
      <c r="G916" s="82">
        <v>0</v>
      </c>
      <c r="H916" s="82">
        <v>0</v>
      </c>
      <c r="I916" s="82">
        <v>1.9970000000000001</v>
      </c>
      <c r="J916" s="82">
        <v>4.5</v>
      </c>
      <c r="K916" s="82">
        <v>531.76</v>
      </c>
      <c r="L916" s="82">
        <v>114</v>
      </c>
    </row>
    <row r="917" spans="1:12" x14ac:dyDescent="0.2">
      <c r="A917" s="4">
        <v>25</v>
      </c>
      <c r="B917" s="82">
        <v>0</v>
      </c>
      <c r="C917" s="82">
        <v>0</v>
      </c>
      <c r="D917" s="82">
        <v>0</v>
      </c>
      <c r="E917" s="82">
        <v>1</v>
      </c>
      <c r="F917" s="82">
        <v>0.01</v>
      </c>
      <c r="G917" s="82">
        <v>0</v>
      </c>
      <c r="H917" s="82">
        <v>0</v>
      </c>
      <c r="I917" s="82">
        <v>1.4</v>
      </c>
      <c r="J917" s="82">
        <v>6.1</v>
      </c>
      <c r="K917" s="82">
        <v>1188.04</v>
      </c>
      <c r="L917" s="82">
        <v>33</v>
      </c>
    </row>
    <row r="918" spans="1:12" x14ac:dyDescent="0.2">
      <c r="A918" s="4">
        <v>25</v>
      </c>
      <c r="B918" s="82">
        <v>0</v>
      </c>
      <c r="C918" s="82">
        <v>0</v>
      </c>
      <c r="D918" s="82">
        <v>0</v>
      </c>
      <c r="E918" s="82">
        <v>1</v>
      </c>
      <c r="F918" s="82">
        <v>0.01</v>
      </c>
      <c r="G918" s="82">
        <v>0</v>
      </c>
      <c r="H918" s="82">
        <v>0</v>
      </c>
      <c r="I918" s="82">
        <v>3.4649999999999999</v>
      </c>
      <c r="J918" s="82">
        <v>6.9</v>
      </c>
      <c r="K918" s="82">
        <v>636.5</v>
      </c>
      <c r="L918" s="82">
        <v>78</v>
      </c>
    </row>
    <row r="919" spans="1:12" x14ac:dyDescent="0.2">
      <c r="A919" s="4">
        <v>25</v>
      </c>
      <c r="B919" s="82">
        <v>0</v>
      </c>
      <c r="C919" s="82">
        <v>0</v>
      </c>
      <c r="D919" s="82">
        <v>0</v>
      </c>
      <c r="E919" s="82">
        <v>1</v>
      </c>
      <c r="F919" s="82">
        <v>0.01</v>
      </c>
      <c r="G919" s="82">
        <v>0</v>
      </c>
      <c r="H919" s="82">
        <v>0</v>
      </c>
      <c r="I919" s="82">
        <v>3.1</v>
      </c>
      <c r="J919" s="82">
        <v>8.3000000000000007</v>
      </c>
      <c r="K919" s="82">
        <v>1362.36</v>
      </c>
      <c r="L919" s="82">
        <v>23</v>
      </c>
    </row>
    <row r="920" spans="1:12" x14ac:dyDescent="0.2">
      <c r="A920" s="4">
        <v>25</v>
      </c>
      <c r="B920" s="82">
        <v>0</v>
      </c>
      <c r="C920" s="82">
        <v>0</v>
      </c>
      <c r="D920" s="82">
        <v>0</v>
      </c>
      <c r="E920" s="82">
        <v>1</v>
      </c>
      <c r="F920" s="82">
        <v>0.01</v>
      </c>
      <c r="G920" s="82">
        <v>0</v>
      </c>
      <c r="H920" s="82">
        <v>0</v>
      </c>
      <c r="I920" s="82">
        <v>7.1890000000000001</v>
      </c>
      <c r="J920" s="82">
        <v>13.2</v>
      </c>
      <c r="K920" s="82">
        <v>1265.68</v>
      </c>
      <c r="L920" s="82">
        <v>8</v>
      </c>
    </row>
    <row r="921" spans="1:12" x14ac:dyDescent="0.2">
      <c r="A921" s="4">
        <v>25</v>
      </c>
      <c r="B921" s="82">
        <v>0</v>
      </c>
      <c r="C921" s="82">
        <v>0</v>
      </c>
      <c r="D921" s="82">
        <v>0</v>
      </c>
      <c r="E921" s="82">
        <v>1</v>
      </c>
      <c r="F921" s="82">
        <v>0.01</v>
      </c>
      <c r="G921" s="82">
        <v>0</v>
      </c>
      <c r="H921" s="82">
        <v>0</v>
      </c>
      <c r="I921" s="82">
        <v>4.4000000000000004</v>
      </c>
      <c r="J921" s="82">
        <v>14</v>
      </c>
      <c r="K921" s="82">
        <v>1615.79</v>
      </c>
      <c r="L921" s="82">
        <v>4</v>
      </c>
    </row>
    <row r="922" spans="1:12" x14ac:dyDescent="0.2">
      <c r="A922" s="4">
        <v>25</v>
      </c>
      <c r="B922" s="82">
        <v>0</v>
      </c>
      <c r="C922" s="82">
        <v>0</v>
      </c>
      <c r="D922" s="82">
        <v>0</v>
      </c>
      <c r="E922" s="82">
        <v>1</v>
      </c>
      <c r="F922" s="82">
        <v>0.01</v>
      </c>
      <c r="G922" s="82">
        <v>0</v>
      </c>
      <c r="H922" s="82">
        <v>0</v>
      </c>
      <c r="I922" s="82">
        <v>8.1</v>
      </c>
      <c r="J922" s="82">
        <v>25</v>
      </c>
      <c r="K922" s="82">
        <v>2671.25</v>
      </c>
      <c r="L922" s="82">
        <v>1</v>
      </c>
    </row>
    <row r="923" spans="1:12" x14ac:dyDescent="0.2">
      <c r="A923" s="4">
        <v>25</v>
      </c>
      <c r="B923" s="82">
        <v>0</v>
      </c>
      <c r="C923" s="82">
        <v>0</v>
      </c>
      <c r="D923" s="82">
        <v>1</v>
      </c>
      <c r="E923" s="82">
        <v>1</v>
      </c>
      <c r="F923" s="82">
        <v>0.01</v>
      </c>
      <c r="G923" s="82">
        <v>0</v>
      </c>
      <c r="H923" s="82">
        <v>0</v>
      </c>
      <c r="I923" s="82">
        <v>32.6</v>
      </c>
      <c r="J923" s="82">
        <v>25</v>
      </c>
      <c r="K923" s="82">
        <v>16868.599999999999</v>
      </c>
      <c r="L923" s="82">
        <v>1</v>
      </c>
    </row>
    <row r="924" spans="1:12" x14ac:dyDescent="0.2">
      <c r="A924" s="4">
        <v>25</v>
      </c>
      <c r="B924" s="82">
        <v>0</v>
      </c>
      <c r="C924" s="82">
        <v>0</v>
      </c>
      <c r="D924" s="82">
        <v>1</v>
      </c>
      <c r="E924" s="82">
        <v>1</v>
      </c>
      <c r="F924" s="82">
        <v>0.01</v>
      </c>
      <c r="G924" s="82">
        <v>0</v>
      </c>
      <c r="H924" s="82">
        <v>0</v>
      </c>
      <c r="I924" s="82">
        <v>44</v>
      </c>
      <c r="J924" s="82">
        <v>26</v>
      </c>
      <c r="K924" s="82">
        <v>17084.259999999998</v>
      </c>
      <c r="L924" s="82">
        <v>1</v>
      </c>
    </row>
    <row r="925" spans="1:12" x14ac:dyDescent="0.2">
      <c r="A925" s="4">
        <v>25</v>
      </c>
      <c r="B925" s="82">
        <v>0</v>
      </c>
      <c r="C925" s="82">
        <v>0</v>
      </c>
      <c r="D925" s="82">
        <v>0</v>
      </c>
      <c r="E925" s="82">
        <v>1</v>
      </c>
      <c r="F925" s="82">
        <v>0.01</v>
      </c>
      <c r="G925" s="82">
        <v>0</v>
      </c>
      <c r="H925" s="82">
        <v>0</v>
      </c>
      <c r="I925" s="82">
        <v>3.319</v>
      </c>
      <c r="J925" s="82">
        <v>1.1499999999999999</v>
      </c>
      <c r="K925" s="82">
        <v>2087.54</v>
      </c>
      <c r="L925" s="82">
        <v>97</v>
      </c>
    </row>
    <row r="926" spans="1:12" x14ac:dyDescent="0.2">
      <c r="A926" s="4">
        <v>25</v>
      </c>
      <c r="B926" s="82">
        <v>0</v>
      </c>
      <c r="C926" s="82">
        <v>0</v>
      </c>
      <c r="D926" s="82">
        <v>0</v>
      </c>
      <c r="E926" s="82">
        <v>1</v>
      </c>
      <c r="F926" s="82">
        <v>0.01</v>
      </c>
      <c r="G926" s="82">
        <v>0</v>
      </c>
      <c r="H926" s="82">
        <v>0</v>
      </c>
      <c r="I926" s="82">
        <v>2.04</v>
      </c>
      <c r="J926" s="82">
        <v>4.5</v>
      </c>
      <c r="K926" s="82">
        <v>543.9</v>
      </c>
      <c r="L926" s="82">
        <v>52</v>
      </c>
    </row>
    <row r="927" spans="1:12" x14ac:dyDescent="0.2">
      <c r="A927" s="4">
        <v>25</v>
      </c>
      <c r="B927" s="82">
        <v>0</v>
      </c>
      <c r="C927" s="82">
        <v>0</v>
      </c>
      <c r="D927" s="82">
        <v>0</v>
      </c>
      <c r="E927" s="82">
        <v>1</v>
      </c>
      <c r="F927" s="82">
        <v>0.01</v>
      </c>
      <c r="G927" s="82">
        <v>0</v>
      </c>
      <c r="H927" s="82">
        <v>0</v>
      </c>
      <c r="I927" s="82">
        <v>3.41</v>
      </c>
      <c r="J927" s="82">
        <v>7</v>
      </c>
      <c r="K927" s="82">
        <v>697.21</v>
      </c>
      <c r="L927" s="82">
        <v>37</v>
      </c>
    </row>
    <row r="928" spans="1:12" x14ac:dyDescent="0.2">
      <c r="A928" s="4">
        <v>25</v>
      </c>
      <c r="B928" s="82">
        <v>0</v>
      </c>
      <c r="C928" s="82">
        <v>0</v>
      </c>
      <c r="D928" s="82">
        <v>1</v>
      </c>
      <c r="E928" s="82">
        <v>1</v>
      </c>
      <c r="F928" s="82">
        <v>0.01</v>
      </c>
      <c r="G928" s="82">
        <v>0</v>
      </c>
      <c r="H928" s="82">
        <v>0</v>
      </c>
      <c r="I928" s="82">
        <v>9.4359999999999999</v>
      </c>
      <c r="J928" s="82">
        <v>10.8</v>
      </c>
      <c r="K928" s="82">
        <v>1384.77</v>
      </c>
      <c r="L928" s="82">
        <v>13</v>
      </c>
    </row>
    <row r="929" spans="1:12" x14ac:dyDescent="0.2">
      <c r="A929" s="4">
        <v>25</v>
      </c>
      <c r="B929" s="82">
        <v>0</v>
      </c>
      <c r="C929" s="82">
        <v>0</v>
      </c>
      <c r="D929" s="82">
        <v>1</v>
      </c>
      <c r="E929" s="82">
        <v>1</v>
      </c>
      <c r="F929" s="82">
        <v>0.01</v>
      </c>
      <c r="G929" s="82">
        <v>0</v>
      </c>
      <c r="H929" s="82">
        <v>0</v>
      </c>
      <c r="I929" s="82">
        <v>11.423999999999999</v>
      </c>
      <c r="J929" s="82">
        <v>20.5</v>
      </c>
      <c r="K929" s="82">
        <v>1718.91</v>
      </c>
      <c r="L929" s="82">
        <v>9</v>
      </c>
    </row>
    <row r="930" spans="1:12" x14ac:dyDescent="0.2">
      <c r="A930" s="4">
        <v>25</v>
      </c>
      <c r="B930" s="82">
        <v>0</v>
      </c>
      <c r="C930" s="82">
        <v>0</v>
      </c>
      <c r="D930" s="82">
        <v>1</v>
      </c>
      <c r="E930" s="82">
        <v>1</v>
      </c>
      <c r="F930" s="82">
        <v>0.01</v>
      </c>
      <c r="G930" s="82">
        <v>0</v>
      </c>
      <c r="H930" s="82">
        <v>0</v>
      </c>
      <c r="I930" s="82">
        <v>15.096</v>
      </c>
      <c r="J930" s="82">
        <v>21.5</v>
      </c>
      <c r="K930" s="82">
        <v>2405.7800000000002</v>
      </c>
      <c r="L930" s="82">
        <v>5</v>
      </c>
    </row>
    <row r="931" spans="1:12" x14ac:dyDescent="0.2">
      <c r="A931" s="4">
        <v>25</v>
      </c>
      <c r="B931" s="82">
        <v>192</v>
      </c>
      <c r="C931" s="82">
        <v>0</v>
      </c>
      <c r="D931" s="82">
        <v>16</v>
      </c>
      <c r="E931" s="82">
        <v>1</v>
      </c>
      <c r="F931" s="82">
        <v>0.01</v>
      </c>
      <c r="G931" s="82">
        <v>0</v>
      </c>
      <c r="H931" s="82">
        <v>0</v>
      </c>
      <c r="I931" s="82">
        <v>3.15</v>
      </c>
      <c r="J931" s="82">
        <v>1.95</v>
      </c>
      <c r="K931" s="82">
        <v>1621.86</v>
      </c>
      <c r="L931" s="82">
        <v>268</v>
      </c>
    </row>
    <row r="932" spans="1:12" x14ac:dyDescent="0.2">
      <c r="A932" s="4">
        <v>14</v>
      </c>
      <c r="B932" s="82">
        <v>0</v>
      </c>
      <c r="C932" s="82">
        <v>0</v>
      </c>
      <c r="D932" s="82">
        <v>0</v>
      </c>
      <c r="E932" s="82">
        <v>1</v>
      </c>
      <c r="F932" s="82">
        <v>0.01</v>
      </c>
      <c r="G932" s="82">
        <v>0</v>
      </c>
      <c r="H932" s="82">
        <v>0</v>
      </c>
      <c r="I932" s="82">
        <v>3.74</v>
      </c>
      <c r="J932" s="82">
        <v>1.8</v>
      </c>
      <c r="K932" s="82">
        <v>2241.46</v>
      </c>
      <c r="L932" s="82">
        <v>19</v>
      </c>
    </row>
    <row r="933" spans="1:12" x14ac:dyDescent="0.2">
      <c r="A933" s="4">
        <v>14</v>
      </c>
      <c r="B933" s="82">
        <v>180</v>
      </c>
      <c r="C933" s="82">
        <v>0</v>
      </c>
      <c r="D933" s="82">
        <v>12</v>
      </c>
      <c r="E933" s="82">
        <v>0</v>
      </c>
      <c r="F933" s="82">
        <v>0</v>
      </c>
      <c r="G933" s="82">
        <v>0</v>
      </c>
      <c r="H933" s="82">
        <v>0</v>
      </c>
      <c r="I933" s="82">
        <v>3.68</v>
      </c>
      <c r="J933" s="82">
        <v>1.19</v>
      </c>
      <c r="K933" s="82">
        <v>0</v>
      </c>
      <c r="L933" s="82">
        <v>0</v>
      </c>
    </row>
    <row r="934" spans="1:12" x14ac:dyDescent="0.2">
      <c r="A934" s="4">
        <v>25</v>
      </c>
      <c r="B934" s="82">
        <v>0</v>
      </c>
      <c r="C934" s="82">
        <v>0</v>
      </c>
      <c r="D934" s="82">
        <v>1</v>
      </c>
      <c r="E934" s="82">
        <v>1</v>
      </c>
      <c r="F934" s="82">
        <v>0.01</v>
      </c>
      <c r="G934" s="82">
        <v>0</v>
      </c>
      <c r="H934" s="82">
        <v>0</v>
      </c>
      <c r="I934" s="82">
        <v>15.192</v>
      </c>
      <c r="J934" s="82">
        <v>20</v>
      </c>
      <c r="K934" s="82">
        <v>842.17</v>
      </c>
      <c r="L934" s="82">
        <v>5</v>
      </c>
    </row>
    <row r="935" spans="1:12" x14ac:dyDescent="0.2">
      <c r="A935" s="4">
        <v>25</v>
      </c>
      <c r="B935" s="82">
        <v>0</v>
      </c>
      <c r="C935" s="82">
        <v>0</v>
      </c>
      <c r="D935" s="82">
        <v>1</v>
      </c>
      <c r="E935" s="82">
        <v>1</v>
      </c>
      <c r="F935" s="82">
        <v>0.01</v>
      </c>
      <c r="G935" s="82">
        <v>0</v>
      </c>
      <c r="H935" s="82">
        <v>0</v>
      </c>
      <c r="I935" s="82">
        <v>20.591999999999999</v>
      </c>
      <c r="J935" s="82">
        <v>28</v>
      </c>
      <c r="K935" s="82">
        <v>1151.33</v>
      </c>
      <c r="L935" s="82">
        <v>7</v>
      </c>
    </row>
    <row r="936" spans="1:12" x14ac:dyDescent="0.2">
      <c r="A936" s="4">
        <v>25</v>
      </c>
      <c r="B936" s="82">
        <v>0</v>
      </c>
      <c r="C936" s="82">
        <v>0</v>
      </c>
      <c r="D936" s="82">
        <v>1</v>
      </c>
      <c r="E936" s="82">
        <v>1</v>
      </c>
      <c r="F936" s="82">
        <v>0.01</v>
      </c>
      <c r="G936" s="82">
        <v>0</v>
      </c>
      <c r="H936" s="82">
        <v>0</v>
      </c>
      <c r="I936" s="82">
        <v>37.884999999999998</v>
      </c>
      <c r="J936" s="82">
        <v>50</v>
      </c>
      <c r="K936" s="82">
        <v>1876.24</v>
      </c>
      <c r="L936" s="82">
        <v>10</v>
      </c>
    </row>
    <row r="937" spans="1:12" x14ac:dyDescent="0.2">
      <c r="A937" s="4">
        <v>25</v>
      </c>
      <c r="B937" s="82">
        <v>30</v>
      </c>
      <c r="C937" s="82">
        <v>0</v>
      </c>
      <c r="D937" s="82">
        <v>1</v>
      </c>
      <c r="E937" s="82">
        <v>1</v>
      </c>
      <c r="F937" s="82">
        <v>0.01</v>
      </c>
      <c r="G937" s="82">
        <v>0</v>
      </c>
      <c r="H937" s="82">
        <v>0</v>
      </c>
      <c r="I937" s="82">
        <v>16.489999999999998</v>
      </c>
      <c r="J937" s="82">
        <v>13</v>
      </c>
      <c r="K937" s="82">
        <v>511.7</v>
      </c>
      <c r="L937" s="82">
        <v>31</v>
      </c>
    </row>
    <row r="938" spans="1:12" x14ac:dyDescent="0.2">
      <c r="A938" s="4">
        <v>25</v>
      </c>
      <c r="B938" s="82">
        <v>10</v>
      </c>
      <c r="C938" s="82">
        <v>0</v>
      </c>
      <c r="D938" s="82">
        <v>1</v>
      </c>
      <c r="E938" s="82">
        <v>1</v>
      </c>
      <c r="F938" s="82">
        <v>0.01</v>
      </c>
      <c r="G938" s="82">
        <v>0</v>
      </c>
      <c r="H938" s="82">
        <v>0</v>
      </c>
      <c r="I938" s="82">
        <v>13.5</v>
      </c>
      <c r="J938" s="82">
        <v>20</v>
      </c>
      <c r="K938" s="82">
        <v>788.87</v>
      </c>
      <c r="L938" s="82">
        <v>23</v>
      </c>
    </row>
    <row r="939" spans="1:12" x14ac:dyDescent="0.2">
      <c r="A939" s="4">
        <v>25</v>
      </c>
      <c r="B939" s="82">
        <v>15</v>
      </c>
      <c r="C939" s="82">
        <v>0</v>
      </c>
      <c r="D939" s="82">
        <v>1</v>
      </c>
      <c r="E939" s="82">
        <v>1</v>
      </c>
      <c r="F939" s="82">
        <v>0.01</v>
      </c>
      <c r="G939" s="82">
        <v>0</v>
      </c>
      <c r="H939" s="82">
        <v>0</v>
      </c>
      <c r="I939" s="82">
        <v>18.260000000000002</v>
      </c>
      <c r="J939" s="82">
        <v>28</v>
      </c>
      <c r="K939" s="82">
        <v>1076.7</v>
      </c>
      <c r="L939" s="82">
        <v>63</v>
      </c>
    </row>
    <row r="940" spans="1:12" x14ac:dyDescent="0.2">
      <c r="A940" s="4">
        <v>25</v>
      </c>
      <c r="B940" s="82">
        <v>0</v>
      </c>
      <c r="C940" s="82">
        <v>0</v>
      </c>
      <c r="D940" s="82">
        <v>1</v>
      </c>
      <c r="E940" s="82">
        <v>1</v>
      </c>
      <c r="F940" s="82">
        <v>0.01</v>
      </c>
      <c r="G940" s="82">
        <v>0</v>
      </c>
      <c r="H940" s="82">
        <v>0</v>
      </c>
      <c r="I940" s="82">
        <v>33.875</v>
      </c>
      <c r="J940" s="82">
        <v>50</v>
      </c>
      <c r="K940" s="82">
        <v>1844.26</v>
      </c>
      <c r="L940" s="82">
        <v>10</v>
      </c>
    </row>
    <row r="941" spans="1:12" x14ac:dyDescent="0.2">
      <c r="A941" s="4">
        <v>25</v>
      </c>
      <c r="B941" s="82">
        <v>0</v>
      </c>
      <c r="C941" s="82">
        <v>0</v>
      </c>
      <c r="D941" s="82">
        <v>1</v>
      </c>
      <c r="E941" s="82">
        <v>1</v>
      </c>
      <c r="F941" s="82">
        <v>0.01</v>
      </c>
      <c r="G941" s="82">
        <v>0</v>
      </c>
      <c r="H941" s="82">
        <v>0</v>
      </c>
      <c r="I941" s="82">
        <v>60.973999999999997</v>
      </c>
      <c r="J941" s="82">
        <v>85</v>
      </c>
      <c r="K941" s="82">
        <v>3304.74</v>
      </c>
      <c r="L941" s="82">
        <v>3</v>
      </c>
    </row>
    <row r="942" spans="1:12" x14ac:dyDescent="0.2">
      <c r="A942" s="4">
        <v>25</v>
      </c>
      <c r="B942" s="82">
        <v>0</v>
      </c>
      <c r="C942" s="82">
        <v>0</v>
      </c>
      <c r="D942" s="82">
        <v>1</v>
      </c>
      <c r="E942" s="82">
        <v>1</v>
      </c>
      <c r="F942" s="82">
        <v>0.01</v>
      </c>
      <c r="G942" s="82">
        <v>0</v>
      </c>
      <c r="H942" s="82">
        <v>0</v>
      </c>
      <c r="I942" s="82">
        <v>20.591999999999999</v>
      </c>
      <c r="J942" s="82">
        <v>28</v>
      </c>
      <c r="K942" s="82">
        <v>1567.08</v>
      </c>
      <c r="L942" s="82">
        <v>0</v>
      </c>
    </row>
    <row r="943" spans="1:12" x14ac:dyDescent="0.2">
      <c r="A943" s="4">
        <v>25</v>
      </c>
      <c r="B943" s="82">
        <v>15</v>
      </c>
      <c r="C943" s="82">
        <v>0</v>
      </c>
      <c r="D943" s="82">
        <v>1</v>
      </c>
      <c r="E943" s="82">
        <v>1</v>
      </c>
      <c r="F943" s="82">
        <v>0.01</v>
      </c>
      <c r="G943" s="82">
        <v>0</v>
      </c>
      <c r="H943" s="82">
        <v>0</v>
      </c>
      <c r="I943" s="82">
        <v>18.260000000000002</v>
      </c>
      <c r="J943" s="82">
        <v>28</v>
      </c>
      <c r="K943" s="82">
        <v>1396.52</v>
      </c>
      <c r="L943" s="82">
        <v>39</v>
      </c>
    </row>
    <row r="944" spans="1:12" x14ac:dyDescent="0.2">
      <c r="A944" s="4">
        <v>25</v>
      </c>
      <c r="B944" s="82">
        <v>0</v>
      </c>
      <c r="C944" s="82">
        <v>0</v>
      </c>
      <c r="D944" s="82">
        <v>1</v>
      </c>
      <c r="E944" s="82">
        <v>1</v>
      </c>
      <c r="F944" s="82">
        <v>0.01</v>
      </c>
      <c r="G944" s="82">
        <v>0</v>
      </c>
      <c r="H944" s="82">
        <v>0</v>
      </c>
      <c r="I944" s="82">
        <v>25.8</v>
      </c>
      <c r="J944" s="82">
        <v>40</v>
      </c>
      <c r="K944" s="82">
        <v>2196.0500000000002</v>
      </c>
      <c r="L944" s="82">
        <v>16</v>
      </c>
    </row>
    <row r="945" spans="1:12" x14ac:dyDescent="0.2">
      <c r="A945" s="4">
        <v>25</v>
      </c>
      <c r="B945" s="82">
        <v>10</v>
      </c>
      <c r="C945" s="82">
        <v>0</v>
      </c>
      <c r="D945" s="82">
        <v>1</v>
      </c>
      <c r="E945" s="82">
        <v>1</v>
      </c>
      <c r="F945" s="82">
        <v>0.01</v>
      </c>
      <c r="G945" s="82">
        <v>0</v>
      </c>
      <c r="H945" s="82">
        <v>0</v>
      </c>
      <c r="I945" s="82">
        <v>33.875</v>
      </c>
      <c r="J945" s="82">
        <v>50</v>
      </c>
      <c r="K945" s="82">
        <v>2686.43</v>
      </c>
      <c r="L945" s="82">
        <v>31</v>
      </c>
    </row>
    <row r="946" spans="1:12" x14ac:dyDescent="0.2">
      <c r="A946" s="4">
        <v>25</v>
      </c>
      <c r="B946" s="82">
        <v>5</v>
      </c>
      <c r="C946" s="82">
        <v>0</v>
      </c>
      <c r="D946" s="82">
        <v>1</v>
      </c>
      <c r="E946" s="82">
        <v>1</v>
      </c>
      <c r="F946" s="82">
        <v>0.01</v>
      </c>
      <c r="G946" s="82">
        <v>0</v>
      </c>
      <c r="H946" s="82">
        <v>0</v>
      </c>
      <c r="I946" s="82">
        <v>30.716000000000001</v>
      </c>
      <c r="J946" s="82">
        <v>35</v>
      </c>
      <c r="K946" s="82">
        <v>1360.35</v>
      </c>
      <c r="L946" s="82">
        <v>4</v>
      </c>
    </row>
    <row r="947" spans="1:12" x14ac:dyDescent="0.2">
      <c r="A947" s="4">
        <v>25</v>
      </c>
      <c r="B947" s="82">
        <v>5</v>
      </c>
      <c r="C947" s="82">
        <v>0</v>
      </c>
      <c r="D947" s="82">
        <v>1</v>
      </c>
      <c r="E947" s="82">
        <v>1</v>
      </c>
      <c r="F947" s="82">
        <v>0.01</v>
      </c>
      <c r="G947" s="82">
        <v>0</v>
      </c>
      <c r="H947" s="82">
        <v>0</v>
      </c>
      <c r="I947" s="82">
        <v>49</v>
      </c>
      <c r="J947" s="82">
        <v>55</v>
      </c>
      <c r="K947" s="82">
        <v>2118.58</v>
      </c>
      <c r="L947" s="82">
        <v>14</v>
      </c>
    </row>
    <row r="948" spans="1:12" x14ac:dyDescent="0.2">
      <c r="A948" s="4">
        <v>25</v>
      </c>
      <c r="B948" s="82">
        <v>10</v>
      </c>
      <c r="C948" s="82">
        <v>0</v>
      </c>
      <c r="D948" s="82">
        <v>1</v>
      </c>
      <c r="E948" s="82">
        <v>1</v>
      </c>
      <c r="F948" s="82">
        <v>0.01</v>
      </c>
      <c r="G948" s="82">
        <v>0</v>
      </c>
      <c r="H948" s="82">
        <v>0</v>
      </c>
      <c r="I948" s="82">
        <v>18.134</v>
      </c>
      <c r="J948" s="82">
        <v>19</v>
      </c>
      <c r="K948" s="82">
        <v>1449.56</v>
      </c>
      <c r="L948" s="82">
        <v>1</v>
      </c>
    </row>
    <row r="949" spans="1:12" x14ac:dyDescent="0.2">
      <c r="A949" s="4">
        <v>25</v>
      </c>
      <c r="B949" s="82">
        <v>0</v>
      </c>
      <c r="C949" s="82">
        <v>0</v>
      </c>
      <c r="D949" s="82">
        <v>1</v>
      </c>
      <c r="E949" s="82">
        <v>1</v>
      </c>
      <c r="F949" s="82">
        <v>0.01</v>
      </c>
      <c r="G949" s="82">
        <v>0</v>
      </c>
      <c r="H949" s="82">
        <v>0</v>
      </c>
      <c r="I949" s="82">
        <v>34.965000000000003</v>
      </c>
      <c r="J949" s="82">
        <v>37</v>
      </c>
      <c r="K949" s="82">
        <v>2531.15</v>
      </c>
      <c r="L949" s="82">
        <v>12</v>
      </c>
    </row>
    <row r="950" spans="1:12" x14ac:dyDescent="0.2">
      <c r="A950" s="4">
        <v>25</v>
      </c>
      <c r="B950" s="82">
        <v>4</v>
      </c>
      <c r="C950" s="82">
        <v>0</v>
      </c>
      <c r="D950" s="82">
        <v>1</v>
      </c>
      <c r="E950" s="82">
        <v>1</v>
      </c>
      <c r="F950" s="82">
        <v>0.01</v>
      </c>
      <c r="G950" s="82">
        <v>0</v>
      </c>
      <c r="H950" s="82">
        <v>0</v>
      </c>
      <c r="I950" s="82">
        <v>34.965000000000003</v>
      </c>
      <c r="J950" s="82">
        <v>35</v>
      </c>
      <c r="K950" s="82">
        <v>2779.41</v>
      </c>
      <c r="L950" s="82">
        <v>9</v>
      </c>
    </row>
    <row r="951" spans="1:12" x14ac:dyDescent="0.2">
      <c r="A951" s="4">
        <v>25</v>
      </c>
      <c r="B951" s="82">
        <v>12</v>
      </c>
      <c r="C951" s="82">
        <v>0</v>
      </c>
      <c r="D951" s="82">
        <v>1</v>
      </c>
      <c r="E951" s="82">
        <v>1</v>
      </c>
      <c r="F951" s="82">
        <v>0.01</v>
      </c>
      <c r="G951" s="82">
        <v>0</v>
      </c>
      <c r="H951" s="82">
        <v>0</v>
      </c>
      <c r="I951" s="82">
        <v>31.202000000000002</v>
      </c>
      <c r="J951" s="82">
        <v>30</v>
      </c>
      <c r="K951" s="82">
        <v>1740.86</v>
      </c>
      <c r="L951" s="82">
        <v>18</v>
      </c>
    </row>
    <row r="952" spans="1:12" x14ac:dyDescent="0.2">
      <c r="A952" s="4">
        <v>14</v>
      </c>
      <c r="B952" s="82">
        <v>6</v>
      </c>
      <c r="C952" s="82">
        <v>0</v>
      </c>
      <c r="D952" s="82">
        <v>0</v>
      </c>
      <c r="E952" s="82">
        <v>1</v>
      </c>
      <c r="F952" s="82">
        <v>0.01</v>
      </c>
      <c r="G952" s="82">
        <v>0</v>
      </c>
      <c r="H952" s="82">
        <v>0</v>
      </c>
      <c r="I952" s="82">
        <v>54.4</v>
      </c>
      <c r="J952" s="82">
        <v>16.98</v>
      </c>
      <c r="K952" s="82">
        <v>1555.4</v>
      </c>
      <c r="L952" s="82">
        <v>7</v>
      </c>
    </row>
    <row r="953" spans="1:12" x14ac:dyDescent="0.2">
      <c r="A953" s="4">
        <v>14</v>
      </c>
      <c r="B953" s="82">
        <v>0</v>
      </c>
      <c r="C953" s="82">
        <v>0</v>
      </c>
      <c r="D953" s="82">
        <v>0</v>
      </c>
      <c r="E953" s="82">
        <v>1</v>
      </c>
      <c r="F953" s="82">
        <v>0.01</v>
      </c>
      <c r="G953" s="82">
        <v>0</v>
      </c>
      <c r="H953" s="82">
        <v>0</v>
      </c>
      <c r="I953" s="82">
        <v>75</v>
      </c>
      <c r="J953" s="82">
        <v>15.1</v>
      </c>
      <c r="K953" s="82">
        <v>1330.45</v>
      </c>
      <c r="L953" s="82">
        <v>11</v>
      </c>
    </row>
    <row r="954" spans="1:12" x14ac:dyDescent="0.2">
      <c r="A954" s="4">
        <v>14</v>
      </c>
      <c r="B954" s="82">
        <v>0</v>
      </c>
      <c r="C954" s="82">
        <v>0</v>
      </c>
      <c r="D954" s="82">
        <v>0</v>
      </c>
      <c r="E954" s="82">
        <v>1</v>
      </c>
      <c r="F954" s="82">
        <v>0.01</v>
      </c>
      <c r="G954" s="82">
        <v>0</v>
      </c>
      <c r="H954" s="82">
        <v>0</v>
      </c>
      <c r="I954" s="82">
        <v>113</v>
      </c>
      <c r="J954" s="82">
        <v>19.600000000000001</v>
      </c>
      <c r="K954" s="82">
        <v>2020.87</v>
      </c>
      <c r="L954" s="82">
        <v>1</v>
      </c>
    </row>
    <row r="955" spans="1:12" x14ac:dyDescent="0.2">
      <c r="A955" s="4">
        <v>14</v>
      </c>
      <c r="B955" s="82">
        <v>0</v>
      </c>
      <c r="C955" s="82">
        <v>0</v>
      </c>
      <c r="D955" s="82">
        <v>0</v>
      </c>
      <c r="E955" s="82">
        <v>1</v>
      </c>
      <c r="F955" s="82">
        <v>0.01</v>
      </c>
      <c r="G955" s="82">
        <v>0</v>
      </c>
      <c r="H955" s="82">
        <v>0</v>
      </c>
      <c r="I955" s="82">
        <v>113</v>
      </c>
      <c r="J955" s="82">
        <v>19.600000000000001</v>
      </c>
      <c r="K955" s="82">
        <v>2020.87</v>
      </c>
      <c r="L955" s="82">
        <v>2</v>
      </c>
    </row>
    <row r="956" spans="1:12" x14ac:dyDescent="0.2">
      <c r="A956" s="4">
        <v>14</v>
      </c>
      <c r="B956" s="82">
        <v>24</v>
      </c>
      <c r="C956" s="82">
        <v>0</v>
      </c>
      <c r="D956" s="82">
        <v>1</v>
      </c>
      <c r="E956" s="82">
        <v>1</v>
      </c>
      <c r="F956" s="82">
        <v>0.01</v>
      </c>
      <c r="G956" s="82">
        <v>0</v>
      </c>
      <c r="H956" s="82">
        <v>24</v>
      </c>
      <c r="I956" s="82">
        <v>30.126999999999999</v>
      </c>
      <c r="J956" s="82">
        <v>8.18</v>
      </c>
      <c r="K956" s="82">
        <v>694.02</v>
      </c>
      <c r="L956" s="82">
        <v>20</v>
      </c>
    </row>
    <row r="957" spans="1:12" x14ac:dyDescent="0.2">
      <c r="A957" s="4">
        <v>14</v>
      </c>
      <c r="B957" s="82">
        <v>14</v>
      </c>
      <c r="C957" s="82">
        <v>0</v>
      </c>
      <c r="D957" s="82">
        <v>0</v>
      </c>
      <c r="E957" s="82">
        <v>1</v>
      </c>
      <c r="F957" s="82">
        <v>0.01</v>
      </c>
      <c r="G957" s="82">
        <v>0</v>
      </c>
      <c r="H957" s="82">
        <v>0</v>
      </c>
      <c r="I957" s="82">
        <v>92.2</v>
      </c>
      <c r="J957" s="82">
        <v>21.52</v>
      </c>
      <c r="K957" s="82">
        <v>2765.88</v>
      </c>
      <c r="L957" s="82">
        <v>20</v>
      </c>
    </row>
    <row r="958" spans="1:12" x14ac:dyDescent="0.2">
      <c r="A958" s="4">
        <v>14</v>
      </c>
      <c r="B958" s="82">
        <v>14</v>
      </c>
      <c r="C958" s="82">
        <v>0</v>
      </c>
      <c r="D958" s="82">
        <v>1</v>
      </c>
      <c r="E958" s="82">
        <v>1</v>
      </c>
      <c r="F958" s="82">
        <v>0.01</v>
      </c>
      <c r="G958" s="82">
        <v>0</v>
      </c>
      <c r="H958" s="82">
        <v>0</v>
      </c>
      <c r="I958" s="82">
        <v>57.362000000000002</v>
      </c>
      <c r="J958" s="82">
        <v>15</v>
      </c>
      <c r="K958" s="82">
        <v>527.86</v>
      </c>
      <c r="L958" s="82">
        <v>11</v>
      </c>
    </row>
    <row r="959" spans="1:12" x14ac:dyDescent="0.2">
      <c r="A959" s="4">
        <v>14</v>
      </c>
      <c r="B959" s="82">
        <v>24</v>
      </c>
      <c r="C959" s="82">
        <v>0</v>
      </c>
      <c r="D959" s="82">
        <v>1</v>
      </c>
      <c r="E959" s="82">
        <v>1</v>
      </c>
      <c r="F959" s="82">
        <v>0.01</v>
      </c>
      <c r="G959" s="82">
        <v>0</v>
      </c>
      <c r="H959" s="82">
        <v>0</v>
      </c>
      <c r="I959" s="82">
        <v>26.391999999999999</v>
      </c>
      <c r="J959" s="82">
        <v>7.8</v>
      </c>
      <c r="K959" s="82">
        <v>641.23</v>
      </c>
      <c r="L959" s="82">
        <v>21</v>
      </c>
    </row>
    <row r="960" spans="1:12" x14ac:dyDescent="0.2">
      <c r="A960" s="4">
        <v>14</v>
      </c>
      <c r="B960" s="82">
        <v>24</v>
      </c>
      <c r="C960" s="82">
        <v>48</v>
      </c>
      <c r="D960" s="82">
        <v>1</v>
      </c>
      <c r="E960" s="82">
        <v>24</v>
      </c>
      <c r="F960" s="82">
        <v>24</v>
      </c>
      <c r="G960" s="82">
        <v>0</v>
      </c>
      <c r="H960" s="82">
        <v>0</v>
      </c>
      <c r="I960" s="82">
        <v>30.59</v>
      </c>
      <c r="J960" s="82">
        <v>7.4</v>
      </c>
      <c r="K960" s="82">
        <v>0</v>
      </c>
      <c r="L960" s="82">
        <v>40</v>
      </c>
    </row>
    <row r="961" spans="1:12" x14ac:dyDescent="0.2">
      <c r="A961" s="4">
        <v>14</v>
      </c>
      <c r="B961" s="82">
        <v>6</v>
      </c>
      <c r="C961" s="82">
        <v>0</v>
      </c>
      <c r="D961" s="82">
        <v>1</v>
      </c>
      <c r="E961" s="82">
        <v>1</v>
      </c>
      <c r="F961" s="82">
        <v>0.01</v>
      </c>
      <c r="G961" s="82">
        <v>0</v>
      </c>
      <c r="H961" s="82">
        <v>0</v>
      </c>
      <c r="I961" s="82">
        <v>93.06</v>
      </c>
      <c r="J961" s="82">
        <v>21.8</v>
      </c>
      <c r="K961" s="82">
        <v>1361.05</v>
      </c>
      <c r="L961" s="82">
        <v>4</v>
      </c>
    </row>
    <row r="962" spans="1:12" x14ac:dyDescent="0.2">
      <c r="A962" s="4">
        <v>14</v>
      </c>
      <c r="B962" s="82">
        <v>3</v>
      </c>
      <c r="C962" s="82">
        <v>0</v>
      </c>
      <c r="D962" s="82">
        <v>0</v>
      </c>
      <c r="E962" s="82">
        <v>1</v>
      </c>
      <c r="F962" s="82">
        <v>0.01</v>
      </c>
      <c r="G962" s="82">
        <v>0</v>
      </c>
      <c r="H962" s="82">
        <v>0</v>
      </c>
      <c r="I962" s="82">
        <v>135.43</v>
      </c>
      <c r="J962" s="82">
        <v>21.2</v>
      </c>
      <c r="K962" s="82">
        <v>1697.56</v>
      </c>
      <c r="L962" s="82">
        <v>3</v>
      </c>
    </row>
    <row r="963" spans="1:12" x14ac:dyDescent="0.2">
      <c r="A963" s="4">
        <v>14</v>
      </c>
      <c r="B963" s="82">
        <v>16</v>
      </c>
      <c r="C963" s="82">
        <v>0</v>
      </c>
      <c r="D963" s="82">
        <v>0</v>
      </c>
      <c r="E963" s="82">
        <v>1</v>
      </c>
      <c r="F963" s="82">
        <v>0.01</v>
      </c>
      <c r="G963" s="82">
        <v>0</v>
      </c>
      <c r="H963" s="82">
        <v>0</v>
      </c>
      <c r="I963" s="82">
        <v>43.26</v>
      </c>
      <c r="J963" s="82">
        <v>13</v>
      </c>
      <c r="K963" s="82">
        <v>596.84</v>
      </c>
      <c r="L963" s="82">
        <v>13</v>
      </c>
    </row>
    <row r="964" spans="1:12" x14ac:dyDescent="0.2">
      <c r="A964" s="4">
        <v>14</v>
      </c>
      <c r="B964" s="82">
        <v>14</v>
      </c>
      <c r="C964" s="82">
        <v>0</v>
      </c>
      <c r="D964" s="82">
        <v>0</v>
      </c>
      <c r="E964" s="82">
        <v>1</v>
      </c>
      <c r="F964" s="82">
        <v>0.01</v>
      </c>
      <c r="G964" s="82">
        <v>0</v>
      </c>
      <c r="H964" s="82">
        <v>0</v>
      </c>
      <c r="I964" s="82">
        <v>60.087000000000003</v>
      </c>
      <c r="J964" s="82">
        <v>11.02</v>
      </c>
      <c r="K964" s="82">
        <v>849.98</v>
      </c>
      <c r="L964" s="82">
        <v>26</v>
      </c>
    </row>
    <row r="965" spans="1:12" x14ac:dyDescent="0.2">
      <c r="A965" s="4">
        <v>14</v>
      </c>
      <c r="B965" s="82">
        <v>0</v>
      </c>
      <c r="C965" s="82">
        <v>0</v>
      </c>
      <c r="D965" s="82">
        <v>0</v>
      </c>
      <c r="E965" s="82">
        <v>1</v>
      </c>
      <c r="F965" s="82">
        <v>0.01</v>
      </c>
      <c r="G965" s="82">
        <v>0</v>
      </c>
      <c r="H965" s="82">
        <v>0</v>
      </c>
      <c r="I965" s="82">
        <v>24.48</v>
      </c>
      <c r="J965" s="82">
        <v>7.1</v>
      </c>
      <c r="K965" s="82">
        <v>1184.69</v>
      </c>
      <c r="L965" s="82">
        <v>0</v>
      </c>
    </row>
    <row r="966" spans="1:12" x14ac:dyDescent="0.2">
      <c r="A966" s="4">
        <v>14</v>
      </c>
      <c r="B966" s="82">
        <v>0</v>
      </c>
      <c r="C966" s="82">
        <v>0</v>
      </c>
      <c r="D966" s="82">
        <v>0</v>
      </c>
      <c r="E966" s="82">
        <v>1</v>
      </c>
      <c r="F966" s="82">
        <v>0.01</v>
      </c>
      <c r="G966" s="82">
        <v>0</v>
      </c>
      <c r="H966" s="82">
        <v>0</v>
      </c>
      <c r="I966" s="82">
        <v>23.016999999999999</v>
      </c>
      <c r="J966" s="82">
        <v>5.52</v>
      </c>
      <c r="K966" s="82">
        <v>670.63</v>
      </c>
      <c r="L966" s="82">
        <v>6</v>
      </c>
    </row>
    <row r="967" spans="1:12" x14ac:dyDescent="0.2">
      <c r="A967" s="4">
        <v>14</v>
      </c>
      <c r="B967" s="82">
        <v>14</v>
      </c>
      <c r="C967" s="82">
        <v>0</v>
      </c>
      <c r="D967" s="82">
        <v>1</v>
      </c>
      <c r="E967" s="82">
        <v>0</v>
      </c>
      <c r="F967" s="82">
        <v>0</v>
      </c>
      <c r="G967" s="82">
        <v>0</v>
      </c>
      <c r="H967" s="82">
        <v>0</v>
      </c>
      <c r="I967" s="82">
        <v>57.362000000000002</v>
      </c>
      <c r="J967" s="82">
        <v>15</v>
      </c>
      <c r="K967" s="82">
        <v>0</v>
      </c>
      <c r="L967" s="82">
        <v>26</v>
      </c>
    </row>
    <row r="968" spans="1:12" x14ac:dyDescent="0.2">
      <c r="A968" s="4">
        <v>14</v>
      </c>
      <c r="B968" s="82">
        <v>24</v>
      </c>
      <c r="C968" s="82">
        <v>0</v>
      </c>
      <c r="D968" s="82">
        <v>0</v>
      </c>
      <c r="E968" s="82">
        <v>1</v>
      </c>
      <c r="F968" s="82">
        <v>0.01</v>
      </c>
      <c r="G968" s="82">
        <v>0</v>
      </c>
      <c r="H968" s="82">
        <v>0</v>
      </c>
      <c r="I968" s="82">
        <v>30.59</v>
      </c>
      <c r="J968" s="82">
        <v>9</v>
      </c>
      <c r="K968" s="82">
        <v>596.84</v>
      </c>
      <c r="L968" s="82">
        <v>10</v>
      </c>
    </row>
    <row r="969" spans="1:12" x14ac:dyDescent="0.2">
      <c r="A969" s="4">
        <v>14</v>
      </c>
      <c r="B969" s="82">
        <v>24</v>
      </c>
      <c r="C969" s="82">
        <v>0</v>
      </c>
      <c r="D969" s="82">
        <v>0</v>
      </c>
      <c r="E969" s="82">
        <v>1</v>
      </c>
      <c r="F969" s="82">
        <v>0.01</v>
      </c>
      <c r="G969" s="82">
        <v>0</v>
      </c>
      <c r="H969" s="82">
        <v>0</v>
      </c>
      <c r="I969" s="82">
        <v>30.59</v>
      </c>
      <c r="J969" s="82">
        <v>9</v>
      </c>
      <c r="K969" s="82">
        <v>596.84</v>
      </c>
      <c r="L969" s="82">
        <v>25</v>
      </c>
    </row>
    <row r="970" spans="1:12" x14ac:dyDescent="0.2">
      <c r="A970" s="4">
        <v>14</v>
      </c>
      <c r="B970" s="82">
        <v>10</v>
      </c>
      <c r="C970" s="82">
        <v>0</v>
      </c>
      <c r="D970" s="82">
        <v>1</v>
      </c>
      <c r="E970" s="82">
        <v>0</v>
      </c>
      <c r="F970" s="82">
        <v>0</v>
      </c>
      <c r="G970" s="82">
        <v>0</v>
      </c>
      <c r="H970" s="82">
        <v>0</v>
      </c>
      <c r="I970" s="82">
        <v>75.411000000000001</v>
      </c>
      <c r="J970" s="82">
        <v>14.6</v>
      </c>
      <c r="K970" s="82">
        <v>0</v>
      </c>
      <c r="L970" s="82">
        <v>27</v>
      </c>
    </row>
    <row r="971" spans="1:12" x14ac:dyDescent="0.2">
      <c r="A971" s="4">
        <v>33</v>
      </c>
      <c r="B971" s="82">
        <v>6</v>
      </c>
      <c r="C971" s="82">
        <v>0</v>
      </c>
      <c r="D971" s="82">
        <v>1</v>
      </c>
      <c r="E971" s="82">
        <v>48</v>
      </c>
      <c r="F971" s="82">
        <v>30</v>
      </c>
      <c r="G971" s="82">
        <v>0</v>
      </c>
      <c r="H971" s="82">
        <v>0</v>
      </c>
      <c r="I971" s="82">
        <v>143.78</v>
      </c>
      <c r="J971" s="82">
        <v>27.42</v>
      </c>
      <c r="K971" s="82">
        <v>1289.6600000000001</v>
      </c>
      <c r="L971" s="82">
        <v>334</v>
      </c>
    </row>
    <row r="972" spans="1:12" x14ac:dyDescent="0.2">
      <c r="A972" s="4">
        <v>33</v>
      </c>
      <c r="B972" s="82">
        <v>6</v>
      </c>
      <c r="C972" s="82">
        <v>0</v>
      </c>
      <c r="D972" s="82">
        <v>0</v>
      </c>
      <c r="E972" s="82">
        <v>12</v>
      </c>
      <c r="F972" s="82">
        <v>17.010000000000002</v>
      </c>
      <c r="G972" s="82">
        <v>0</v>
      </c>
      <c r="H972" s="82">
        <v>0</v>
      </c>
      <c r="I972" s="82">
        <v>140.4</v>
      </c>
      <c r="J972" s="82">
        <v>28.74</v>
      </c>
      <c r="K972" s="82">
        <v>1289.6600000000001</v>
      </c>
      <c r="L972" s="82">
        <v>1</v>
      </c>
    </row>
    <row r="973" spans="1:12" x14ac:dyDescent="0.2">
      <c r="A973" s="4">
        <v>14</v>
      </c>
      <c r="B973" s="82">
        <v>12</v>
      </c>
      <c r="C973" s="82">
        <v>0</v>
      </c>
      <c r="D973" s="82">
        <v>1</v>
      </c>
      <c r="E973" s="82">
        <v>1</v>
      </c>
      <c r="F973" s="82">
        <v>0.01</v>
      </c>
      <c r="G973" s="82">
        <v>0</v>
      </c>
      <c r="H973" s="82">
        <v>0</v>
      </c>
      <c r="I973" s="82">
        <v>67.03</v>
      </c>
      <c r="J973" s="82">
        <v>13.7</v>
      </c>
      <c r="K973" s="82">
        <v>646.83000000000004</v>
      </c>
      <c r="L973" s="82">
        <v>29</v>
      </c>
    </row>
    <row r="974" spans="1:12" x14ac:dyDescent="0.2">
      <c r="A974" s="4">
        <v>14</v>
      </c>
      <c r="B974" s="82">
        <v>6</v>
      </c>
      <c r="C974" s="82">
        <v>0</v>
      </c>
      <c r="D974" s="82">
        <v>1</v>
      </c>
      <c r="E974" s="82">
        <v>1</v>
      </c>
      <c r="F974" s="82">
        <v>0.01</v>
      </c>
      <c r="G974" s="82">
        <v>41.99</v>
      </c>
      <c r="H974" s="82">
        <v>6</v>
      </c>
      <c r="I974" s="82">
        <v>190</v>
      </c>
      <c r="J974" s="82">
        <v>30</v>
      </c>
      <c r="K974" s="82">
        <v>1453.62</v>
      </c>
      <c r="L974" s="82">
        <v>13</v>
      </c>
    </row>
    <row r="975" spans="1:12" x14ac:dyDescent="0.2">
      <c r="A975" s="4">
        <v>14</v>
      </c>
      <c r="B975" s="82">
        <v>6</v>
      </c>
      <c r="C975" s="82">
        <v>0</v>
      </c>
      <c r="D975" s="82">
        <v>0</v>
      </c>
      <c r="E975" s="82">
        <v>6</v>
      </c>
      <c r="F975" s="82">
        <v>0.01</v>
      </c>
      <c r="G975" s="82">
        <v>0</v>
      </c>
      <c r="H975" s="82">
        <v>0</v>
      </c>
      <c r="I975" s="82">
        <v>190</v>
      </c>
      <c r="J975" s="82">
        <v>30</v>
      </c>
      <c r="K975" s="82">
        <v>1998.68</v>
      </c>
      <c r="L975" s="82">
        <v>15</v>
      </c>
    </row>
    <row r="976" spans="1:12" x14ac:dyDescent="0.2">
      <c r="A976" s="4">
        <v>14</v>
      </c>
      <c r="B976" s="82">
        <v>6</v>
      </c>
      <c r="C976" s="82">
        <v>0</v>
      </c>
      <c r="D976" s="82">
        <v>1</v>
      </c>
      <c r="E976" s="82">
        <v>1</v>
      </c>
      <c r="F976" s="82">
        <v>0.01</v>
      </c>
      <c r="G976" s="82">
        <v>0</v>
      </c>
      <c r="H976" s="82">
        <v>0</v>
      </c>
      <c r="I976" s="82">
        <v>203.52</v>
      </c>
      <c r="J976" s="82">
        <v>27.3</v>
      </c>
      <c r="K976" s="82">
        <v>2465.36</v>
      </c>
      <c r="L976" s="82">
        <v>3</v>
      </c>
    </row>
    <row r="977" spans="1:12" x14ac:dyDescent="0.2">
      <c r="A977" s="4">
        <v>14</v>
      </c>
      <c r="B977" s="82">
        <v>6</v>
      </c>
      <c r="C977" s="82">
        <v>0</v>
      </c>
      <c r="D977" s="82">
        <v>0</v>
      </c>
      <c r="E977" s="82">
        <v>1</v>
      </c>
      <c r="F977" s="82">
        <v>0.01</v>
      </c>
      <c r="G977" s="82">
        <v>0</v>
      </c>
      <c r="H977" s="82">
        <v>0</v>
      </c>
      <c r="I977" s="82">
        <v>150</v>
      </c>
      <c r="J977" s="82">
        <v>25.5</v>
      </c>
      <c r="K977" s="82">
        <v>2533.7399999999998</v>
      </c>
      <c r="L977" s="82">
        <v>36</v>
      </c>
    </row>
    <row r="978" spans="1:12" x14ac:dyDescent="0.2">
      <c r="A978" s="4">
        <v>14</v>
      </c>
      <c r="B978" s="82">
        <v>6</v>
      </c>
      <c r="C978" s="82">
        <v>0</v>
      </c>
      <c r="D978" s="82">
        <v>1</v>
      </c>
      <c r="E978" s="82">
        <v>1</v>
      </c>
      <c r="F978" s="82">
        <v>0.01</v>
      </c>
      <c r="G978" s="82">
        <v>35.99</v>
      </c>
      <c r="H978" s="82">
        <v>12</v>
      </c>
      <c r="I978" s="82">
        <v>210</v>
      </c>
      <c r="J978" s="82">
        <v>31</v>
      </c>
      <c r="K978" s="82">
        <v>2780.88</v>
      </c>
      <c r="L978" s="82">
        <v>42</v>
      </c>
    </row>
    <row r="979" spans="1:12" x14ac:dyDescent="0.2">
      <c r="A979" s="4">
        <v>14</v>
      </c>
      <c r="B979" s="82">
        <v>6</v>
      </c>
      <c r="C979" s="82">
        <v>0</v>
      </c>
      <c r="D979" s="82">
        <v>0</v>
      </c>
      <c r="E979" s="82">
        <v>1</v>
      </c>
      <c r="F979" s="82">
        <v>1.9E-2</v>
      </c>
      <c r="G979" s="82">
        <v>0</v>
      </c>
      <c r="H979" s="82">
        <v>0</v>
      </c>
      <c r="I979" s="82">
        <v>168.636</v>
      </c>
      <c r="J979" s="82">
        <v>33.332999999999998</v>
      </c>
      <c r="K979" s="82">
        <v>1468.16</v>
      </c>
      <c r="L979" s="82">
        <v>121</v>
      </c>
    </row>
    <row r="980" spans="1:12" x14ac:dyDescent="0.2">
      <c r="A980" s="4">
        <v>33</v>
      </c>
      <c r="B980" s="82">
        <v>6</v>
      </c>
      <c r="C980" s="82">
        <v>12</v>
      </c>
      <c r="D980" s="82">
        <v>0</v>
      </c>
      <c r="E980" s="82">
        <v>18</v>
      </c>
      <c r="F980" s="82">
        <v>6.9</v>
      </c>
      <c r="G980" s="82">
        <v>0</v>
      </c>
      <c r="H980" s="82">
        <v>0</v>
      </c>
      <c r="I980" s="82">
        <v>160.4</v>
      </c>
      <c r="J980" s="82">
        <v>36.700000000000003</v>
      </c>
      <c r="K980" s="82">
        <v>1468.16</v>
      </c>
      <c r="L980" s="82">
        <v>257</v>
      </c>
    </row>
    <row r="981" spans="1:12" x14ac:dyDescent="0.2">
      <c r="A981" s="4">
        <v>14</v>
      </c>
      <c r="B981" s="82">
        <v>6</v>
      </c>
      <c r="C981" s="82">
        <v>0</v>
      </c>
      <c r="D981" s="82">
        <v>1</v>
      </c>
      <c r="E981" s="82">
        <v>1</v>
      </c>
      <c r="F981" s="82">
        <v>0.01</v>
      </c>
      <c r="G981" s="82">
        <v>11</v>
      </c>
      <c r="H981" s="82">
        <v>6</v>
      </c>
      <c r="I981" s="82">
        <v>152.44</v>
      </c>
      <c r="J981" s="82">
        <v>31.06</v>
      </c>
      <c r="K981" s="82">
        <v>2864.26</v>
      </c>
      <c r="L981" s="82">
        <v>30</v>
      </c>
    </row>
    <row r="982" spans="1:12" x14ac:dyDescent="0.2">
      <c r="A982" s="4">
        <v>14</v>
      </c>
      <c r="B982" s="82">
        <v>6</v>
      </c>
      <c r="C982" s="82">
        <v>0</v>
      </c>
      <c r="D982" s="82">
        <v>0</v>
      </c>
      <c r="E982" s="82">
        <v>1</v>
      </c>
      <c r="F982" s="82">
        <v>0.01</v>
      </c>
      <c r="G982" s="82">
        <v>0</v>
      </c>
      <c r="H982" s="82">
        <v>0</v>
      </c>
      <c r="I982" s="82">
        <v>200</v>
      </c>
      <c r="J982" s="82">
        <v>28.5</v>
      </c>
      <c r="K982" s="82">
        <v>2947.63</v>
      </c>
      <c r="L982" s="82">
        <v>10</v>
      </c>
    </row>
    <row r="983" spans="1:12" x14ac:dyDescent="0.2">
      <c r="A983" s="4">
        <v>14</v>
      </c>
      <c r="B983" s="82">
        <v>6</v>
      </c>
      <c r="C983" s="82">
        <v>0</v>
      </c>
      <c r="D983" s="82">
        <v>0</v>
      </c>
      <c r="E983" s="82">
        <v>1</v>
      </c>
      <c r="F983" s="82">
        <v>0.01</v>
      </c>
      <c r="G983" s="82">
        <v>0</v>
      </c>
      <c r="H983" s="82">
        <v>0</v>
      </c>
      <c r="I983" s="82">
        <v>208</v>
      </c>
      <c r="J983" s="82">
        <v>29</v>
      </c>
      <c r="K983" s="82">
        <v>2780.88</v>
      </c>
      <c r="L983" s="82">
        <v>6</v>
      </c>
    </row>
    <row r="984" spans="1:12" x14ac:dyDescent="0.2">
      <c r="A984" s="4">
        <v>14</v>
      </c>
      <c r="B984" s="82">
        <v>6</v>
      </c>
      <c r="C984" s="82">
        <v>0</v>
      </c>
      <c r="D984" s="82">
        <v>0</v>
      </c>
      <c r="E984" s="82">
        <v>1</v>
      </c>
      <c r="F984" s="82">
        <v>0.01</v>
      </c>
      <c r="G984" s="82">
        <v>0</v>
      </c>
      <c r="H984" s="82">
        <v>0</v>
      </c>
      <c r="I984" s="82">
        <v>208</v>
      </c>
      <c r="J984" s="82">
        <v>29</v>
      </c>
      <c r="K984" s="82">
        <v>2864.26</v>
      </c>
      <c r="L984" s="82">
        <v>1</v>
      </c>
    </row>
    <row r="985" spans="1:12" x14ac:dyDescent="0.2">
      <c r="A985" s="4">
        <v>14</v>
      </c>
      <c r="B985" s="82">
        <v>6</v>
      </c>
      <c r="C985" s="82">
        <v>0</v>
      </c>
      <c r="D985" s="82">
        <v>1</v>
      </c>
      <c r="E985" s="82">
        <v>1</v>
      </c>
      <c r="F985" s="82">
        <v>0.01</v>
      </c>
      <c r="G985" s="82">
        <v>0</v>
      </c>
      <c r="H985" s="82">
        <v>0</v>
      </c>
      <c r="I985" s="82">
        <v>244.95</v>
      </c>
      <c r="J985" s="82">
        <v>41.8</v>
      </c>
      <c r="K985" s="82">
        <v>2849.26</v>
      </c>
      <c r="L985" s="82">
        <v>98</v>
      </c>
    </row>
    <row r="986" spans="1:12" x14ac:dyDescent="0.2">
      <c r="A986" s="4">
        <v>14</v>
      </c>
      <c r="B986" s="82">
        <v>12</v>
      </c>
      <c r="C986" s="82">
        <v>0</v>
      </c>
      <c r="D986" s="82">
        <v>0</v>
      </c>
      <c r="E986" s="82">
        <v>1</v>
      </c>
      <c r="F986" s="82">
        <v>0.01</v>
      </c>
      <c r="G986" s="82">
        <v>0</v>
      </c>
      <c r="H986" s="82">
        <v>0</v>
      </c>
      <c r="I986" s="82">
        <v>71.873000000000005</v>
      </c>
      <c r="J986" s="82">
        <v>24.2</v>
      </c>
      <c r="K986" s="82">
        <v>1841.52</v>
      </c>
      <c r="L986" s="82">
        <v>36</v>
      </c>
    </row>
    <row r="987" spans="1:12" x14ac:dyDescent="0.2">
      <c r="A987" s="4">
        <v>14</v>
      </c>
      <c r="B987" s="82">
        <v>6</v>
      </c>
      <c r="C987" s="82">
        <v>0</v>
      </c>
      <c r="D987" s="82">
        <v>1</v>
      </c>
      <c r="E987" s="82">
        <v>6</v>
      </c>
      <c r="F987" s="82">
        <v>0.01</v>
      </c>
      <c r="G987" s="82">
        <v>1.1000000000000001</v>
      </c>
      <c r="H987" s="82">
        <v>12</v>
      </c>
      <c r="I987" s="82">
        <v>210</v>
      </c>
      <c r="J987" s="82">
        <v>29.5</v>
      </c>
      <c r="K987" s="82">
        <v>2780.88</v>
      </c>
      <c r="L987" s="82">
        <v>10</v>
      </c>
    </row>
    <row r="988" spans="1:12" x14ac:dyDescent="0.2">
      <c r="A988" s="4">
        <v>14</v>
      </c>
      <c r="B988" s="82">
        <v>6</v>
      </c>
      <c r="C988" s="82">
        <v>0</v>
      </c>
      <c r="D988" s="82">
        <v>1</v>
      </c>
      <c r="E988" s="82">
        <v>0</v>
      </c>
      <c r="F988" s="82">
        <v>0</v>
      </c>
      <c r="G988" s="82">
        <v>0</v>
      </c>
      <c r="H988" s="82">
        <v>0</v>
      </c>
      <c r="I988" s="82">
        <v>247.94</v>
      </c>
      <c r="J988" s="82">
        <v>33</v>
      </c>
      <c r="K988" s="82">
        <v>0</v>
      </c>
      <c r="L988" s="82">
        <v>19</v>
      </c>
    </row>
    <row r="989" spans="1:12" x14ac:dyDescent="0.2">
      <c r="A989" s="4">
        <v>33</v>
      </c>
      <c r="B989" s="82">
        <v>6</v>
      </c>
      <c r="C989" s="82">
        <v>0</v>
      </c>
      <c r="D989" s="82">
        <v>1</v>
      </c>
      <c r="E989" s="82">
        <v>1</v>
      </c>
      <c r="F989" s="82">
        <v>0.01</v>
      </c>
      <c r="G989" s="82">
        <v>17.989999999999998</v>
      </c>
      <c r="H989" s="82">
        <v>12</v>
      </c>
      <c r="I989" s="82">
        <v>247.94</v>
      </c>
      <c r="J989" s="82">
        <v>33</v>
      </c>
      <c r="K989" s="82">
        <v>0</v>
      </c>
      <c r="L989" s="82">
        <v>107</v>
      </c>
    </row>
    <row r="990" spans="1:12" x14ac:dyDescent="0.2">
      <c r="A990" s="4">
        <v>14</v>
      </c>
      <c r="B990" s="82">
        <v>6</v>
      </c>
      <c r="C990" s="82">
        <v>0</v>
      </c>
      <c r="D990" s="82">
        <v>1</v>
      </c>
      <c r="E990" s="82">
        <v>1</v>
      </c>
      <c r="F990" s="82">
        <v>0.01</v>
      </c>
      <c r="G990" s="82">
        <v>0</v>
      </c>
      <c r="H990" s="82">
        <v>0</v>
      </c>
      <c r="I990" s="82">
        <v>247.94</v>
      </c>
      <c r="J990" s="82">
        <v>35</v>
      </c>
      <c r="K990" s="82">
        <v>0</v>
      </c>
      <c r="L990" s="82">
        <v>6</v>
      </c>
    </row>
    <row r="991" spans="1:12" x14ac:dyDescent="0.2">
      <c r="A991" s="4">
        <v>14</v>
      </c>
      <c r="B991" s="82">
        <v>6</v>
      </c>
      <c r="C991" s="82">
        <v>0</v>
      </c>
      <c r="D991" s="82">
        <v>1</v>
      </c>
      <c r="E991" s="82">
        <v>0</v>
      </c>
      <c r="F991" s="82">
        <v>0</v>
      </c>
      <c r="G991" s="82">
        <v>0</v>
      </c>
      <c r="H991" s="82">
        <v>0</v>
      </c>
      <c r="I991" s="82">
        <v>247.94</v>
      </c>
      <c r="J991" s="82">
        <v>33</v>
      </c>
      <c r="K991" s="82">
        <v>0</v>
      </c>
      <c r="L991" s="82">
        <v>13</v>
      </c>
    </row>
    <row r="992" spans="1:12" x14ac:dyDescent="0.2">
      <c r="A992" s="4">
        <v>14</v>
      </c>
      <c r="B992" s="82">
        <v>6</v>
      </c>
      <c r="C992" s="82">
        <v>0</v>
      </c>
      <c r="D992" s="82">
        <v>1</v>
      </c>
      <c r="E992" s="82">
        <v>0</v>
      </c>
      <c r="F992" s="82">
        <v>0</v>
      </c>
      <c r="G992" s="82">
        <v>0</v>
      </c>
      <c r="H992" s="82">
        <v>0</v>
      </c>
      <c r="I992" s="82">
        <v>247.94</v>
      </c>
      <c r="J992" s="82">
        <v>33</v>
      </c>
      <c r="K992" s="82">
        <v>0</v>
      </c>
      <c r="L992" s="82">
        <v>18</v>
      </c>
    </row>
    <row r="993" spans="1:12" x14ac:dyDescent="0.2">
      <c r="A993" s="4">
        <v>14</v>
      </c>
      <c r="B993" s="82">
        <v>6</v>
      </c>
      <c r="C993" s="82">
        <v>0</v>
      </c>
      <c r="D993" s="82">
        <v>1</v>
      </c>
      <c r="E993" s="82">
        <v>0</v>
      </c>
      <c r="F993" s="82">
        <v>0</v>
      </c>
      <c r="G993" s="82">
        <v>0</v>
      </c>
      <c r="H993" s="82">
        <v>0</v>
      </c>
      <c r="I993" s="82">
        <v>247.94</v>
      </c>
      <c r="J993" s="82">
        <v>33</v>
      </c>
      <c r="K993" s="82">
        <v>0</v>
      </c>
      <c r="L993" s="82">
        <v>20</v>
      </c>
    </row>
    <row r="994" spans="1:12" x14ac:dyDescent="0.2">
      <c r="A994" s="4">
        <v>14</v>
      </c>
      <c r="B994" s="82">
        <v>6</v>
      </c>
      <c r="C994" s="82">
        <v>0</v>
      </c>
      <c r="D994" s="82">
        <v>1</v>
      </c>
      <c r="E994" s="82">
        <v>1</v>
      </c>
      <c r="F994" s="82">
        <v>0.01</v>
      </c>
      <c r="G994" s="82">
        <v>0</v>
      </c>
      <c r="H994" s="82">
        <v>0</v>
      </c>
      <c r="I994" s="82">
        <v>247.94</v>
      </c>
      <c r="J994" s="82">
        <v>33</v>
      </c>
      <c r="K994" s="82">
        <v>0</v>
      </c>
      <c r="L994" s="82">
        <v>10</v>
      </c>
    </row>
    <row r="995" spans="1:12" x14ac:dyDescent="0.2">
      <c r="A995" s="4">
        <v>14</v>
      </c>
      <c r="B995" s="82">
        <v>0</v>
      </c>
      <c r="C995" s="82">
        <v>0</v>
      </c>
      <c r="D995" s="82">
        <v>0</v>
      </c>
      <c r="E995" s="82">
        <v>1</v>
      </c>
      <c r="F995" s="82">
        <v>0.01</v>
      </c>
      <c r="G995" s="82">
        <v>0</v>
      </c>
      <c r="H995" s="82">
        <v>0</v>
      </c>
      <c r="I995" s="82">
        <v>6.65</v>
      </c>
      <c r="J995" s="82">
        <v>0.8</v>
      </c>
      <c r="K995" s="82">
        <v>102.97</v>
      </c>
      <c r="L995" s="82">
        <v>34</v>
      </c>
    </row>
    <row r="996" spans="1:12" x14ac:dyDescent="0.2">
      <c r="A996" s="4">
        <v>14</v>
      </c>
      <c r="B996" s="82">
        <v>0</v>
      </c>
      <c r="C996" s="82">
        <v>0</v>
      </c>
      <c r="D996" s="82">
        <v>0</v>
      </c>
      <c r="E996" s="82">
        <v>1</v>
      </c>
      <c r="F996" s="82">
        <v>0.01</v>
      </c>
      <c r="G996" s="82">
        <v>0</v>
      </c>
      <c r="H996" s="82">
        <v>0</v>
      </c>
      <c r="I996" s="82">
        <v>10.16</v>
      </c>
      <c r="J996" s="82">
        <v>2.75</v>
      </c>
      <c r="K996" s="82">
        <v>636.33000000000004</v>
      </c>
      <c r="L996" s="82">
        <v>13</v>
      </c>
    </row>
    <row r="997" spans="1:12" x14ac:dyDescent="0.2">
      <c r="A997" s="4">
        <v>14</v>
      </c>
      <c r="B997" s="82">
        <v>12</v>
      </c>
      <c r="C997" s="82">
        <v>0</v>
      </c>
      <c r="D997" s="82">
        <v>1</v>
      </c>
      <c r="E997" s="82">
        <v>1</v>
      </c>
      <c r="F997" s="82">
        <v>0.01</v>
      </c>
      <c r="G997" s="82">
        <v>0</v>
      </c>
      <c r="H997" s="82">
        <v>0</v>
      </c>
      <c r="I997" s="82">
        <v>90</v>
      </c>
      <c r="J997" s="82">
        <v>18</v>
      </c>
      <c r="K997" s="82">
        <v>966.35</v>
      </c>
      <c r="L997" s="82">
        <v>0</v>
      </c>
    </row>
    <row r="998" spans="1:12" x14ac:dyDescent="0.2">
      <c r="A998" s="4">
        <v>14</v>
      </c>
      <c r="B998" s="82">
        <v>12</v>
      </c>
      <c r="C998" s="82">
        <v>0</v>
      </c>
      <c r="D998" s="82">
        <v>1</v>
      </c>
      <c r="E998" s="82">
        <v>1</v>
      </c>
      <c r="F998" s="82">
        <v>0.01</v>
      </c>
      <c r="G998" s="82">
        <v>0</v>
      </c>
      <c r="H998" s="82">
        <v>0</v>
      </c>
      <c r="I998" s="82">
        <v>75.099999999999994</v>
      </c>
      <c r="J998" s="82">
        <v>13.5</v>
      </c>
      <c r="K998" s="82">
        <v>2001.08</v>
      </c>
      <c r="L998" s="82">
        <v>9</v>
      </c>
    </row>
    <row r="999" spans="1:12" x14ac:dyDescent="0.2">
      <c r="A999" s="4">
        <v>14</v>
      </c>
      <c r="B999" s="82">
        <v>12</v>
      </c>
      <c r="C999" s="82">
        <v>0</v>
      </c>
      <c r="D999" s="82">
        <v>0</v>
      </c>
      <c r="E999" s="82">
        <v>1</v>
      </c>
      <c r="F999" s="82">
        <v>0.01</v>
      </c>
      <c r="G999" s="82">
        <v>0</v>
      </c>
      <c r="H999" s="82">
        <v>0</v>
      </c>
      <c r="I999" s="82">
        <v>75.099999999999994</v>
      </c>
      <c r="J999" s="82">
        <v>14.55</v>
      </c>
      <c r="K999" s="82">
        <v>2340.59</v>
      </c>
      <c r="L999" s="82">
        <v>11</v>
      </c>
    </row>
    <row r="1000" spans="1:12" x14ac:dyDescent="0.2">
      <c r="A1000" s="4">
        <v>14</v>
      </c>
      <c r="B1000" s="82">
        <v>24</v>
      </c>
      <c r="C1000" s="82">
        <v>0</v>
      </c>
      <c r="D1000" s="82">
        <v>1</v>
      </c>
      <c r="E1000" s="82">
        <v>1</v>
      </c>
      <c r="F1000" s="82">
        <v>0.01</v>
      </c>
      <c r="G1000" s="82">
        <v>0</v>
      </c>
      <c r="H1000" s="82">
        <v>0</v>
      </c>
      <c r="I1000" s="82">
        <v>26.8</v>
      </c>
      <c r="J1000" s="82">
        <v>10</v>
      </c>
      <c r="K1000" s="82">
        <v>257.42</v>
      </c>
      <c r="L1000" s="82">
        <v>10</v>
      </c>
    </row>
    <row r="1001" spans="1:12" x14ac:dyDescent="0.2">
      <c r="A1001" s="4">
        <v>14</v>
      </c>
      <c r="B1001" s="82">
        <v>4</v>
      </c>
      <c r="C1001" s="82">
        <v>0</v>
      </c>
      <c r="D1001" s="82">
        <v>0</v>
      </c>
      <c r="E1001" s="82">
        <v>1</v>
      </c>
      <c r="F1001" s="82">
        <v>0.01</v>
      </c>
      <c r="G1001" s="82">
        <v>0</v>
      </c>
      <c r="H1001" s="82">
        <v>0</v>
      </c>
      <c r="I1001" s="82">
        <v>92.3</v>
      </c>
      <c r="J1001" s="82">
        <v>25</v>
      </c>
      <c r="K1001" s="82">
        <v>2127.39</v>
      </c>
      <c r="L1001" s="82">
        <v>0</v>
      </c>
    </row>
    <row r="1002" spans="1:12" x14ac:dyDescent="0.2">
      <c r="A1002" s="4">
        <v>14</v>
      </c>
      <c r="B1002" s="82">
        <v>14</v>
      </c>
      <c r="C1002" s="82">
        <v>0</v>
      </c>
      <c r="D1002" s="82">
        <v>0</v>
      </c>
      <c r="E1002" s="82">
        <v>1</v>
      </c>
      <c r="F1002" s="82">
        <v>0.01</v>
      </c>
      <c r="G1002" s="82">
        <v>0</v>
      </c>
      <c r="H1002" s="82">
        <v>0</v>
      </c>
      <c r="I1002" s="82">
        <v>57.494</v>
      </c>
      <c r="J1002" s="82">
        <v>13.66</v>
      </c>
      <c r="K1002" s="82">
        <v>266.29000000000002</v>
      </c>
      <c r="L1002" s="82">
        <v>0</v>
      </c>
    </row>
    <row r="1003" spans="1:12" x14ac:dyDescent="0.2">
      <c r="A1003" s="4">
        <v>14</v>
      </c>
      <c r="B1003" s="82">
        <v>0</v>
      </c>
      <c r="C1003" s="82">
        <v>0</v>
      </c>
      <c r="D1003" s="82">
        <v>0</v>
      </c>
      <c r="E1003" s="82">
        <v>1</v>
      </c>
      <c r="F1003" s="82">
        <v>0.01</v>
      </c>
      <c r="G1003" s="82">
        <v>0</v>
      </c>
      <c r="H1003" s="82">
        <v>0</v>
      </c>
      <c r="I1003" s="82">
        <v>43.024000000000001</v>
      </c>
      <c r="J1003" s="82">
        <v>10.06</v>
      </c>
      <c r="K1003" s="82">
        <v>295.39</v>
      </c>
      <c r="L1003" s="82">
        <v>13</v>
      </c>
    </row>
    <row r="1004" spans="1:12" x14ac:dyDescent="0.2">
      <c r="A1004" s="4">
        <v>14</v>
      </c>
      <c r="B1004" s="82">
        <v>12</v>
      </c>
      <c r="C1004" s="82">
        <v>0</v>
      </c>
      <c r="D1004" s="82">
        <v>1</v>
      </c>
      <c r="E1004" s="82">
        <v>1</v>
      </c>
      <c r="F1004" s="82">
        <v>0.01</v>
      </c>
      <c r="G1004" s="82">
        <v>0</v>
      </c>
      <c r="H1004" s="82">
        <v>0</v>
      </c>
      <c r="I1004" s="82">
        <v>60</v>
      </c>
      <c r="J1004" s="82">
        <v>12.3</v>
      </c>
      <c r="K1004" s="82">
        <v>309.44</v>
      </c>
      <c r="L1004" s="82">
        <v>10</v>
      </c>
    </row>
    <row r="1005" spans="1:12" x14ac:dyDescent="0.2">
      <c r="A1005" s="4">
        <v>14</v>
      </c>
      <c r="B1005" s="82">
        <v>0</v>
      </c>
      <c r="C1005" s="82">
        <v>0</v>
      </c>
      <c r="D1005" s="82">
        <v>0</v>
      </c>
      <c r="E1005" s="82">
        <v>1</v>
      </c>
      <c r="F1005" s="82">
        <v>0.01</v>
      </c>
      <c r="G1005" s="82">
        <v>0</v>
      </c>
      <c r="H1005" s="82">
        <v>0</v>
      </c>
      <c r="I1005" s="82">
        <v>30.68</v>
      </c>
      <c r="J1005" s="82">
        <v>7.85</v>
      </c>
      <c r="K1005" s="82">
        <v>257.42</v>
      </c>
      <c r="L1005" s="82">
        <v>4</v>
      </c>
    </row>
    <row r="1006" spans="1:12" x14ac:dyDescent="0.2">
      <c r="A1006" s="4">
        <v>14</v>
      </c>
      <c r="B1006" s="82">
        <v>12</v>
      </c>
      <c r="C1006" s="82">
        <v>0</v>
      </c>
      <c r="D1006" s="82">
        <v>0</v>
      </c>
      <c r="E1006" s="82">
        <v>1</v>
      </c>
      <c r="F1006" s="82">
        <v>0.01</v>
      </c>
      <c r="G1006" s="82">
        <v>0</v>
      </c>
      <c r="H1006" s="82">
        <v>0</v>
      </c>
      <c r="I1006" s="82">
        <v>65</v>
      </c>
      <c r="J1006" s="82">
        <v>17</v>
      </c>
      <c r="K1006" s="82">
        <v>1636.72</v>
      </c>
      <c r="L1006" s="82">
        <v>27</v>
      </c>
    </row>
    <row r="1007" spans="1:12" x14ac:dyDescent="0.2">
      <c r="A1007" s="4">
        <v>14</v>
      </c>
      <c r="B1007" s="82">
        <v>0</v>
      </c>
      <c r="C1007" s="82">
        <v>0</v>
      </c>
      <c r="D1007" s="82">
        <v>0</v>
      </c>
      <c r="E1007" s="82">
        <v>1</v>
      </c>
      <c r="F1007" s="82">
        <v>0.01</v>
      </c>
      <c r="G1007" s="82">
        <v>0</v>
      </c>
      <c r="H1007" s="82">
        <v>0</v>
      </c>
      <c r="I1007" s="82">
        <v>23.37</v>
      </c>
      <c r="J1007" s="82">
        <v>7</v>
      </c>
      <c r="K1007" s="82">
        <v>468.48</v>
      </c>
      <c r="L1007" s="82">
        <v>36</v>
      </c>
    </row>
    <row r="1008" spans="1:12" x14ac:dyDescent="0.2">
      <c r="A1008" s="4">
        <v>14</v>
      </c>
      <c r="B1008" s="82">
        <v>0</v>
      </c>
      <c r="C1008" s="82">
        <v>0</v>
      </c>
      <c r="D1008" s="82">
        <v>0</v>
      </c>
      <c r="E1008" s="82">
        <v>1</v>
      </c>
      <c r="F1008" s="82">
        <v>0.01</v>
      </c>
      <c r="G1008" s="82">
        <v>0</v>
      </c>
      <c r="H1008" s="82">
        <v>0</v>
      </c>
      <c r="I1008" s="82">
        <v>23.37</v>
      </c>
      <c r="J1008" s="82">
        <v>7</v>
      </c>
      <c r="K1008" s="82">
        <v>468.48</v>
      </c>
      <c r="L1008" s="82">
        <v>27</v>
      </c>
    </row>
    <row r="1009" spans="1:12" x14ac:dyDescent="0.2">
      <c r="A1009" s="4">
        <v>14</v>
      </c>
      <c r="B1009" s="82">
        <v>14</v>
      </c>
      <c r="C1009" s="82">
        <v>0</v>
      </c>
      <c r="D1009" s="82">
        <v>0</v>
      </c>
      <c r="E1009" s="82">
        <v>1</v>
      </c>
      <c r="F1009" s="82">
        <v>0.01</v>
      </c>
      <c r="G1009" s="82">
        <v>0</v>
      </c>
      <c r="H1009" s="82">
        <v>0</v>
      </c>
      <c r="I1009" s="82">
        <v>37.875</v>
      </c>
      <c r="J1009" s="82">
        <v>12</v>
      </c>
      <c r="K1009" s="82">
        <v>323.5</v>
      </c>
      <c r="L1009" s="82">
        <v>94</v>
      </c>
    </row>
    <row r="1010" spans="1:12" x14ac:dyDescent="0.2">
      <c r="A1010" s="4">
        <v>14</v>
      </c>
      <c r="B1010" s="82">
        <v>0</v>
      </c>
      <c r="C1010" s="82">
        <v>0</v>
      </c>
      <c r="D1010" s="82">
        <v>0</v>
      </c>
      <c r="E1010" s="82">
        <v>1</v>
      </c>
      <c r="F1010" s="82">
        <v>0.01</v>
      </c>
      <c r="G1010" s="82">
        <v>0</v>
      </c>
      <c r="H1010" s="82">
        <v>0</v>
      </c>
      <c r="I1010" s="82">
        <v>58.286000000000001</v>
      </c>
      <c r="J1010" s="82">
        <v>17</v>
      </c>
      <c r="K1010" s="82">
        <v>381.19</v>
      </c>
      <c r="L1010" s="82">
        <v>11</v>
      </c>
    </row>
    <row r="1011" spans="1:12" x14ac:dyDescent="0.2">
      <c r="A1011" s="4">
        <v>14</v>
      </c>
      <c r="B1011" s="82">
        <v>6</v>
      </c>
      <c r="C1011" s="82">
        <v>0</v>
      </c>
      <c r="D1011" s="82">
        <v>1</v>
      </c>
      <c r="E1011" s="82">
        <v>1</v>
      </c>
      <c r="F1011" s="82">
        <v>0.01</v>
      </c>
      <c r="G1011" s="82">
        <v>0</v>
      </c>
      <c r="H1011" s="82">
        <v>0</v>
      </c>
      <c r="I1011" s="82">
        <v>230.11199999999999</v>
      </c>
      <c r="J1011" s="82">
        <v>31</v>
      </c>
      <c r="K1011" s="82">
        <v>2381.35</v>
      </c>
      <c r="L1011" s="82">
        <v>11</v>
      </c>
    </row>
    <row r="1012" spans="1:12" x14ac:dyDescent="0.2">
      <c r="A1012" s="4">
        <v>14</v>
      </c>
      <c r="B1012" s="82">
        <v>6</v>
      </c>
      <c r="C1012" s="82">
        <v>0</v>
      </c>
      <c r="D1012" s="82">
        <v>1</v>
      </c>
      <c r="E1012" s="82">
        <v>1</v>
      </c>
      <c r="F1012" s="82">
        <v>0.01</v>
      </c>
      <c r="G1012" s="82">
        <v>42.1</v>
      </c>
      <c r="H1012" s="82">
        <v>6</v>
      </c>
      <c r="I1012" s="82">
        <v>230.11199999999999</v>
      </c>
      <c r="J1012" s="82">
        <v>30</v>
      </c>
      <c r="K1012" s="82">
        <v>1189.94</v>
      </c>
      <c r="L1012" s="82">
        <v>208</v>
      </c>
    </row>
    <row r="1013" spans="1:12" x14ac:dyDescent="0.2">
      <c r="A1013" s="4">
        <v>14</v>
      </c>
      <c r="B1013" s="82">
        <v>6</v>
      </c>
      <c r="C1013" s="82">
        <v>0</v>
      </c>
      <c r="D1013" s="82">
        <v>0</v>
      </c>
      <c r="E1013" s="82">
        <v>1</v>
      </c>
      <c r="F1013" s="82">
        <v>0.01</v>
      </c>
      <c r="G1013" s="82">
        <v>0</v>
      </c>
      <c r="H1013" s="82">
        <v>0</v>
      </c>
      <c r="I1013" s="82">
        <v>230.11199999999999</v>
      </c>
      <c r="J1013" s="82">
        <v>30</v>
      </c>
      <c r="K1013" s="82">
        <v>1328.02</v>
      </c>
      <c r="L1013" s="82">
        <v>139</v>
      </c>
    </row>
    <row r="1014" spans="1:12" x14ac:dyDescent="0.2">
      <c r="A1014" s="4">
        <v>14</v>
      </c>
      <c r="B1014" s="82">
        <v>6</v>
      </c>
      <c r="C1014" s="82">
        <v>0</v>
      </c>
      <c r="D1014" s="82">
        <v>1</v>
      </c>
      <c r="E1014" s="82">
        <v>1</v>
      </c>
      <c r="F1014" s="82">
        <v>0.01</v>
      </c>
      <c r="G1014" s="82">
        <v>0</v>
      </c>
      <c r="H1014" s="82">
        <v>0</v>
      </c>
      <c r="I1014" s="82">
        <v>230.11</v>
      </c>
      <c r="J1014" s="82">
        <v>29</v>
      </c>
      <c r="K1014" s="82">
        <v>1493.71</v>
      </c>
      <c r="L1014" s="82">
        <v>0</v>
      </c>
    </row>
    <row r="1015" spans="1:12" x14ac:dyDescent="0.2">
      <c r="A1015" s="4">
        <v>14</v>
      </c>
      <c r="B1015" s="82">
        <v>6</v>
      </c>
      <c r="C1015" s="82">
        <v>6</v>
      </c>
      <c r="D1015" s="82">
        <v>1</v>
      </c>
      <c r="E1015" s="82">
        <v>1</v>
      </c>
      <c r="F1015" s="82">
        <v>0.01</v>
      </c>
      <c r="G1015" s="82">
        <v>0</v>
      </c>
      <c r="H1015" s="82">
        <v>0</v>
      </c>
      <c r="I1015" s="82">
        <v>2.3990399999999998E-7</v>
      </c>
      <c r="J1015" s="82">
        <v>31</v>
      </c>
      <c r="K1015" s="82">
        <v>2203.33</v>
      </c>
      <c r="L1015" s="82">
        <v>0</v>
      </c>
    </row>
    <row r="1016" spans="1:12" x14ac:dyDescent="0.2">
      <c r="A1016" s="4">
        <v>14</v>
      </c>
      <c r="B1016" s="82">
        <v>6</v>
      </c>
      <c r="C1016" s="82">
        <v>0</v>
      </c>
      <c r="D1016" s="82">
        <v>1</v>
      </c>
      <c r="E1016" s="82">
        <v>1</v>
      </c>
      <c r="F1016" s="82">
        <v>0.01</v>
      </c>
      <c r="G1016" s="82">
        <v>0</v>
      </c>
      <c r="H1016" s="82">
        <v>0</v>
      </c>
      <c r="I1016" s="82">
        <v>230</v>
      </c>
      <c r="J1016" s="82">
        <v>31.5</v>
      </c>
      <c r="K1016" s="82">
        <v>2203.33</v>
      </c>
      <c r="L1016" s="82">
        <v>0</v>
      </c>
    </row>
    <row r="1017" spans="1:12" x14ac:dyDescent="0.2">
      <c r="A1017" s="4">
        <v>14</v>
      </c>
      <c r="B1017" s="82">
        <v>6</v>
      </c>
      <c r="C1017" s="82">
        <v>0</v>
      </c>
      <c r="D1017" s="82">
        <v>0</v>
      </c>
      <c r="E1017" s="82">
        <v>6</v>
      </c>
      <c r="F1017" s="82">
        <v>0.01</v>
      </c>
      <c r="G1017" s="82">
        <v>0</v>
      </c>
      <c r="H1017" s="82">
        <v>0</v>
      </c>
      <c r="I1017" s="82">
        <v>259.35000000000002</v>
      </c>
      <c r="J1017" s="82">
        <v>33</v>
      </c>
      <c r="K1017" s="82">
        <v>2612.14</v>
      </c>
      <c r="L1017" s="82">
        <v>0</v>
      </c>
    </row>
    <row r="1018" spans="1:12" x14ac:dyDescent="0.2">
      <c r="A1018" s="4">
        <v>14</v>
      </c>
      <c r="B1018" s="82">
        <v>8</v>
      </c>
      <c r="C1018" s="82">
        <v>0</v>
      </c>
      <c r="D1018" s="82">
        <v>0</v>
      </c>
      <c r="E1018" s="82">
        <v>1</v>
      </c>
      <c r="F1018" s="82">
        <v>0.01</v>
      </c>
      <c r="G1018" s="82">
        <v>0</v>
      </c>
      <c r="H1018" s="82">
        <v>0</v>
      </c>
      <c r="I1018" s="82">
        <v>101.2</v>
      </c>
      <c r="J1018" s="82">
        <v>24.7</v>
      </c>
      <c r="K1018" s="82">
        <v>1451.3</v>
      </c>
      <c r="L1018" s="82">
        <v>29</v>
      </c>
    </row>
    <row r="1019" spans="1:12" x14ac:dyDescent="0.2">
      <c r="A1019" s="4">
        <v>33</v>
      </c>
      <c r="B1019" s="82">
        <v>6</v>
      </c>
      <c r="C1019" s="82">
        <v>0</v>
      </c>
      <c r="D1019" s="82">
        <v>0</v>
      </c>
      <c r="E1019" s="82">
        <v>1</v>
      </c>
      <c r="F1019" s="82">
        <v>0.01</v>
      </c>
      <c r="G1019" s="82">
        <v>0</v>
      </c>
      <c r="H1019" s="82">
        <v>0</v>
      </c>
      <c r="I1019" s="82">
        <v>230.11199999999999</v>
      </c>
      <c r="J1019" s="82">
        <v>30</v>
      </c>
      <c r="K1019" s="82">
        <v>1358.59</v>
      </c>
      <c r="L1019" s="82">
        <v>1</v>
      </c>
    </row>
    <row r="1020" spans="1:12" x14ac:dyDescent="0.2">
      <c r="A1020" s="4">
        <v>14</v>
      </c>
      <c r="B1020" s="82">
        <v>6</v>
      </c>
      <c r="C1020" s="82">
        <v>12</v>
      </c>
      <c r="D1020" s="82">
        <v>0</v>
      </c>
      <c r="E1020" s="82">
        <v>1</v>
      </c>
      <c r="F1020" s="82">
        <v>0.01</v>
      </c>
      <c r="G1020" s="82">
        <v>0</v>
      </c>
      <c r="H1020" s="82">
        <v>0</v>
      </c>
      <c r="I1020" s="82">
        <v>230.11199999999999</v>
      </c>
      <c r="J1020" s="82">
        <v>30</v>
      </c>
      <c r="K1020" s="82">
        <v>1426.64</v>
      </c>
      <c r="L1020" s="82">
        <v>20</v>
      </c>
    </row>
    <row r="1021" spans="1:12" x14ac:dyDescent="0.2">
      <c r="A1021" s="4">
        <v>14</v>
      </c>
      <c r="B1021" s="82">
        <v>6</v>
      </c>
      <c r="C1021" s="82">
        <v>0</v>
      </c>
      <c r="D1021" s="82">
        <v>0</v>
      </c>
      <c r="E1021" s="82">
        <v>6</v>
      </c>
      <c r="F1021" s="82">
        <v>0.01</v>
      </c>
      <c r="G1021" s="82">
        <v>0</v>
      </c>
      <c r="H1021" s="82">
        <v>0</v>
      </c>
      <c r="I1021" s="82">
        <v>230.11199999999999</v>
      </c>
      <c r="J1021" s="82">
        <v>30</v>
      </c>
      <c r="K1021" s="82">
        <v>1358.59</v>
      </c>
      <c r="L1021" s="82">
        <v>0</v>
      </c>
    </row>
    <row r="1022" spans="1:12" x14ac:dyDescent="0.2">
      <c r="A1022" s="4">
        <v>14</v>
      </c>
      <c r="B1022" s="82">
        <v>6</v>
      </c>
      <c r="C1022" s="82">
        <v>0</v>
      </c>
      <c r="D1022" s="82">
        <v>0</v>
      </c>
      <c r="E1022" s="82">
        <v>6</v>
      </c>
      <c r="F1022" s="82">
        <v>0.01</v>
      </c>
      <c r="G1022" s="82">
        <v>0</v>
      </c>
      <c r="H1022" s="82">
        <v>0</v>
      </c>
      <c r="I1022" s="82">
        <v>230.11199999999999</v>
      </c>
      <c r="J1022" s="82">
        <v>30</v>
      </c>
      <c r="K1022" s="82">
        <v>1426.64</v>
      </c>
      <c r="L1022" s="82">
        <v>6</v>
      </c>
    </row>
    <row r="1023" spans="1:12" x14ac:dyDescent="0.2">
      <c r="A1023" s="4">
        <v>14</v>
      </c>
      <c r="B1023" s="82">
        <v>6</v>
      </c>
      <c r="C1023" s="82">
        <v>12</v>
      </c>
      <c r="D1023" s="82">
        <v>0</v>
      </c>
      <c r="E1023" s="82">
        <v>6</v>
      </c>
      <c r="F1023" s="82">
        <v>0.01</v>
      </c>
      <c r="G1023" s="82">
        <v>0</v>
      </c>
      <c r="H1023" s="82">
        <v>0</v>
      </c>
      <c r="I1023" s="82">
        <v>230.11199999999999</v>
      </c>
      <c r="J1023" s="82">
        <v>29</v>
      </c>
      <c r="K1023" s="82">
        <v>1572.61</v>
      </c>
      <c r="L1023" s="82">
        <v>5</v>
      </c>
    </row>
    <row r="1024" spans="1:12" x14ac:dyDescent="0.2">
      <c r="A1024" s="4">
        <v>14</v>
      </c>
      <c r="B1024" s="82">
        <v>6</v>
      </c>
      <c r="C1024" s="82">
        <v>0</v>
      </c>
      <c r="D1024" s="82">
        <v>1</v>
      </c>
      <c r="E1024" s="82">
        <v>1</v>
      </c>
      <c r="F1024" s="82">
        <v>0.01</v>
      </c>
      <c r="G1024" s="82">
        <v>0</v>
      </c>
      <c r="H1024" s="82">
        <v>0</v>
      </c>
      <c r="I1024" s="82">
        <v>230.11199999999999</v>
      </c>
      <c r="J1024" s="82">
        <v>29</v>
      </c>
      <c r="K1024" s="82">
        <v>1565.71</v>
      </c>
      <c r="L1024" s="82">
        <v>46</v>
      </c>
    </row>
    <row r="1025" spans="1:12" x14ac:dyDescent="0.2">
      <c r="A1025" s="4">
        <v>14</v>
      </c>
      <c r="B1025" s="82">
        <v>6</v>
      </c>
      <c r="C1025" s="82">
        <v>0</v>
      </c>
      <c r="D1025" s="82">
        <v>0</v>
      </c>
      <c r="E1025" s="82">
        <v>1</v>
      </c>
      <c r="F1025" s="82">
        <v>0.01</v>
      </c>
      <c r="G1025" s="82">
        <v>0</v>
      </c>
      <c r="H1025" s="82">
        <v>0</v>
      </c>
      <c r="I1025" s="82">
        <v>230.11199999999999</v>
      </c>
      <c r="J1025" s="82">
        <v>29</v>
      </c>
      <c r="K1025" s="82">
        <v>1368.95</v>
      </c>
      <c r="L1025" s="82">
        <v>0</v>
      </c>
    </row>
    <row r="1026" spans="1:12" x14ac:dyDescent="0.2">
      <c r="A1026" s="4">
        <v>14</v>
      </c>
      <c r="B1026" s="82">
        <v>6</v>
      </c>
      <c r="C1026" s="82">
        <v>0</v>
      </c>
      <c r="D1026" s="82">
        <v>1</v>
      </c>
      <c r="E1026" s="82">
        <v>1</v>
      </c>
      <c r="F1026" s="82">
        <v>0.01</v>
      </c>
      <c r="G1026" s="82">
        <v>17.989999999999998</v>
      </c>
      <c r="H1026" s="82">
        <v>12</v>
      </c>
      <c r="I1026" s="82">
        <v>230.11199999999999</v>
      </c>
      <c r="J1026" s="82">
        <v>29</v>
      </c>
      <c r="K1026" s="82">
        <v>1368.95</v>
      </c>
      <c r="L1026" s="82">
        <v>23</v>
      </c>
    </row>
    <row r="1027" spans="1:12" x14ac:dyDescent="0.2">
      <c r="A1027" s="4">
        <v>14</v>
      </c>
      <c r="B1027" s="82">
        <v>12</v>
      </c>
      <c r="C1027" s="82">
        <v>0</v>
      </c>
      <c r="D1027" s="82">
        <v>1</v>
      </c>
      <c r="E1027" s="82">
        <v>1</v>
      </c>
      <c r="F1027" s="82">
        <v>0.01</v>
      </c>
      <c r="G1027" s="82">
        <v>35.99</v>
      </c>
      <c r="H1027" s="82">
        <v>12</v>
      </c>
      <c r="I1027" s="82">
        <v>70.56</v>
      </c>
      <c r="J1027" s="82">
        <v>23.69</v>
      </c>
      <c r="K1027" s="82">
        <v>872.84</v>
      </c>
      <c r="L1027" s="82">
        <v>321</v>
      </c>
    </row>
    <row r="1028" spans="1:12" x14ac:dyDescent="0.2">
      <c r="A1028" s="4">
        <v>14</v>
      </c>
      <c r="B1028" s="82">
        <v>12</v>
      </c>
      <c r="C1028" s="82">
        <v>0</v>
      </c>
      <c r="D1028" s="82">
        <v>0</v>
      </c>
      <c r="E1028" s="82">
        <v>1</v>
      </c>
      <c r="F1028" s="82">
        <v>0.01</v>
      </c>
      <c r="G1028" s="82">
        <v>0</v>
      </c>
      <c r="H1028" s="82">
        <v>0</v>
      </c>
      <c r="I1028" s="82">
        <v>108.2</v>
      </c>
      <c r="J1028" s="82">
        <v>31.4</v>
      </c>
      <c r="K1028" s="82">
        <v>2749.15</v>
      </c>
      <c r="L1028" s="82">
        <v>175</v>
      </c>
    </row>
    <row r="1029" spans="1:12" x14ac:dyDescent="0.2">
      <c r="A1029" s="4">
        <v>14</v>
      </c>
      <c r="B1029" s="82">
        <v>8</v>
      </c>
      <c r="C1029" s="82">
        <v>0</v>
      </c>
      <c r="D1029" s="82">
        <v>1</v>
      </c>
      <c r="E1029" s="82">
        <v>1</v>
      </c>
      <c r="F1029" s="82">
        <v>0.01</v>
      </c>
      <c r="G1029" s="82">
        <v>0</v>
      </c>
      <c r="H1029" s="82">
        <v>0</v>
      </c>
      <c r="I1029" s="82">
        <v>86.68</v>
      </c>
      <c r="J1029" s="82">
        <v>24.87</v>
      </c>
      <c r="K1029" s="82">
        <v>1636.57</v>
      </c>
      <c r="L1029" s="82">
        <v>0</v>
      </c>
    </row>
    <row r="1030" spans="1:12" x14ac:dyDescent="0.2">
      <c r="A1030" s="4">
        <v>14</v>
      </c>
      <c r="B1030" s="82">
        <v>12</v>
      </c>
      <c r="C1030" s="82">
        <v>0</v>
      </c>
      <c r="D1030" s="82">
        <v>1</v>
      </c>
      <c r="E1030" s="82">
        <v>1</v>
      </c>
      <c r="F1030" s="82">
        <v>0.01</v>
      </c>
      <c r="G1030" s="82">
        <v>0</v>
      </c>
      <c r="H1030" s="82">
        <v>0</v>
      </c>
      <c r="I1030" s="82">
        <v>56</v>
      </c>
      <c r="J1030" s="82">
        <v>29.163</v>
      </c>
      <c r="K1030" s="82">
        <v>1627.78</v>
      </c>
      <c r="L1030" s="82">
        <v>1</v>
      </c>
    </row>
    <row r="1031" spans="1:12" x14ac:dyDescent="0.2">
      <c r="A1031" s="4">
        <v>14</v>
      </c>
      <c r="B1031" s="82">
        <v>12</v>
      </c>
      <c r="C1031" s="82">
        <v>0</v>
      </c>
      <c r="D1031" s="82">
        <v>1</v>
      </c>
      <c r="E1031" s="82">
        <v>1</v>
      </c>
      <c r="F1031" s="82">
        <v>0.01</v>
      </c>
      <c r="G1031" s="82">
        <v>0</v>
      </c>
      <c r="H1031" s="82">
        <v>0</v>
      </c>
      <c r="I1031" s="82">
        <v>74.150000000000006</v>
      </c>
      <c r="J1031" s="82">
        <v>28.5</v>
      </c>
      <c r="K1031" s="82">
        <v>1830.35</v>
      </c>
      <c r="L1031" s="82">
        <v>58</v>
      </c>
    </row>
    <row r="1032" spans="1:12" x14ac:dyDescent="0.2">
      <c r="A1032" s="4">
        <v>14</v>
      </c>
      <c r="B1032" s="82">
        <v>14</v>
      </c>
      <c r="C1032" s="82">
        <v>28</v>
      </c>
      <c r="D1032" s="82">
        <v>1</v>
      </c>
      <c r="E1032" s="82">
        <v>1</v>
      </c>
      <c r="F1032" s="82">
        <v>0.01</v>
      </c>
      <c r="G1032" s="82">
        <v>0</v>
      </c>
      <c r="H1032" s="82">
        <v>0</v>
      </c>
      <c r="I1032" s="82">
        <v>68.540000000000006</v>
      </c>
      <c r="J1032" s="82">
        <v>20.687999999999999</v>
      </c>
      <c r="K1032" s="82">
        <v>414.4</v>
      </c>
      <c r="L1032" s="82">
        <v>495</v>
      </c>
    </row>
    <row r="1033" spans="1:12" x14ac:dyDescent="0.2">
      <c r="A1033" s="4">
        <v>14</v>
      </c>
      <c r="B1033" s="82">
        <v>0</v>
      </c>
      <c r="C1033" s="82">
        <v>0</v>
      </c>
      <c r="D1033" s="82">
        <v>0</v>
      </c>
      <c r="E1033" s="82">
        <v>1</v>
      </c>
      <c r="F1033" s="82">
        <v>0.01</v>
      </c>
      <c r="G1033" s="82">
        <v>0</v>
      </c>
      <c r="H1033" s="82">
        <v>0</v>
      </c>
      <c r="I1033" s="82">
        <v>71</v>
      </c>
      <c r="J1033" s="82">
        <v>16</v>
      </c>
      <c r="K1033" s="82">
        <v>524.4</v>
      </c>
      <c r="L1033" s="82">
        <v>33</v>
      </c>
    </row>
    <row r="1034" spans="1:12" x14ac:dyDescent="0.2">
      <c r="A1034" s="4">
        <v>33</v>
      </c>
      <c r="B1034" s="82">
        <v>12</v>
      </c>
      <c r="C1034" s="82">
        <v>12</v>
      </c>
      <c r="D1034" s="82">
        <v>1</v>
      </c>
      <c r="E1034" s="82">
        <v>2</v>
      </c>
      <c r="F1034" s="82">
        <v>93.99</v>
      </c>
      <c r="G1034" s="82">
        <v>0</v>
      </c>
      <c r="H1034" s="82">
        <v>0</v>
      </c>
      <c r="I1034" s="82">
        <v>150</v>
      </c>
      <c r="J1034" s="82">
        <v>19</v>
      </c>
      <c r="K1034" s="82">
        <v>794.39</v>
      </c>
      <c r="L1034" s="82">
        <v>299</v>
      </c>
    </row>
    <row r="1035" spans="1:12" x14ac:dyDescent="0.2">
      <c r="A1035" s="4">
        <v>14</v>
      </c>
      <c r="B1035" s="82">
        <v>0</v>
      </c>
      <c r="C1035" s="82">
        <v>0</v>
      </c>
      <c r="D1035" s="82">
        <v>0</v>
      </c>
      <c r="E1035" s="82">
        <v>1</v>
      </c>
      <c r="F1035" s="82">
        <v>0.01</v>
      </c>
      <c r="G1035" s="82">
        <v>0</v>
      </c>
      <c r="H1035" s="82">
        <v>0</v>
      </c>
      <c r="I1035" s="82">
        <v>58.2</v>
      </c>
      <c r="J1035" s="82">
        <v>13</v>
      </c>
      <c r="K1035" s="82">
        <v>576.41</v>
      </c>
      <c r="L1035" s="82">
        <v>0</v>
      </c>
    </row>
    <row r="1036" spans="1:12" x14ac:dyDescent="0.2">
      <c r="A1036" s="4">
        <v>14</v>
      </c>
      <c r="B1036" s="82">
        <v>4</v>
      </c>
      <c r="C1036" s="82">
        <v>0</v>
      </c>
      <c r="D1036" s="82">
        <v>0</v>
      </c>
      <c r="E1036" s="82">
        <v>1</v>
      </c>
      <c r="F1036" s="82">
        <v>0.01</v>
      </c>
      <c r="G1036" s="82">
        <v>0</v>
      </c>
      <c r="H1036" s="82">
        <v>0</v>
      </c>
      <c r="I1036" s="82">
        <v>199.34</v>
      </c>
      <c r="J1036" s="82">
        <v>42.75</v>
      </c>
      <c r="K1036" s="82">
        <v>8535.7900000000009</v>
      </c>
      <c r="L1036" s="82">
        <v>1</v>
      </c>
    </row>
    <row r="1037" spans="1:12" x14ac:dyDescent="0.2">
      <c r="A1037" s="4">
        <v>14</v>
      </c>
      <c r="B1037" s="82">
        <v>6</v>
      </c>
      <c r="C1037" s="82">
        <v>12</v>
      </c>
      <c r="D1037" s="82">
        <v>1</v>
      </c>
      <c r="E1037" s="82">
        <v>1</v>
      </c>
      <c r="F1037" s="82">
        <v>0.01</v>
      </c>
      <c r="G1037" s="82">
        <v>0</v>
      </c>
      <c r="H1037" s="82">
        <v>0</v>
      </c>
      <c r="I1037" s="82">
        <v>230.11199999999999</v>
      </c>
      <c r="J1037" s="82">
        <v>29</v>
      </c>
      <c r="K1037" s="82">
        <v>2165.36</v>
      </c>
      <c r="L1037" s="82">
        <v>16</v>
      </c>
    </row>
    <row r="1038" spans="1:12" x14ac:dyDescent="0.2">
      <c r="A1038" s="4">
        <v>14</v>
      </c>
      <c r="B1038" s="82">
        <v>6</v>
      </c>
      <c r="C1038" s="82">
        <v>12</v>
      </c>
      <c r="D1038" s="82">
        <v>1</v>
      </c>
      <c r="E1038" s="82">
        <v>1</v>
      </c>
      <c r="F1038" s="82">
        <v>0.01</v>
      </c>
      <c r="G1038" s="82">
        <v>0</v>
      </c>
      <c r="H1038" s="82">
        <v>0</v>
      </c>
      <c r="I1038" s="82">
        <v>230.11199999999999</v>
      </c>
      <c r="J1038" s="82">
        <v>29</v>
      </c>
      <c r="K1038" s="82">
        <v>2165.36</v>
      </c>
      <c r="L1038" s="82">
        <v>11</v>
      </c>
    </row>
    <row r="1039" spans="1:12" x14ac:dyDescent="0.2">
      <c r="A1039" s="4">
        <v>14</v>
      </c>
      <c r="B1039" s="82">
        <v>12</v>
      </c>
      <c r="C1039" s="82">
        <v>0</v>
      </c>
      <c r="D1039" s="82">
        <v>1</v>
      </c>
      <c r="E1039" s="82">
        <v>1</v>
      </c>
      <c r="F1039" s="82">
        <v>0.01</v>
      </c>
      <c r="G1039" s="82">
        <v>0</v>
      </c>
      <c r="H1039" s="82">
        <v>0</v>
      </c>
      <c r="I1039" s="82">
        <v>62.21</v>
      </c>
      <c r="J1039" s="82">
        <v>24.3</v>
      </c>
      <c r="K1039" s="82">
        <v>0.01</v>
      </c>
      <c r="L1039" s="82">
        <v>12</v>
      </c>
    </row>
    <row r="1040" spans="1:12" x14ac:dyDescent="0.2">
      <c r="A1040" s="4">
        <v>14</v>
      </c>
      <c r="B1040" s="82">
        <v>0</v>
      </c>
      <c r="C1040" s="82">
        <v>0</v>
      </c>
      <c r="D1040" s="82">
        <v>0</v>
      </c>
      <c r="E1040" s="82">
        <v>1</v>
      </c>
      <c r="F1040" s="82">
        <v>0.01</v>
      </c>
      <c r="G1040" s="82">
        <v>0</v>
      </c>
      <c r="H1040" s="82">
        <v>0</v>
      </c>
      <c r="I1040" s="82">
        <v>10</v>
      </c>
      <c r="J1040" s="82">
        <v>3.05</v>
      </c>
      <c r="K1040" s="82">
        <v>781.14</v>
      </c>
      <c r="L1040" s="82">
        <v>85</v>
      </c>
    </row>
    <row r="1041" spans="1:12" x14ac:dyDescent="0.2">
      <c r="A1041" s="4">
        <v>14</v>
      </c>
      <c r="B1041" s="82">
        <v>60</v>
      </c>
      <c r="C1041" s="82">
        <v>0</v>
      </c>
      <c r="D1041" s="82">
        <v>5</v>
      </c>
      <c r="E1041" s="82">
        <v>1</v>
      </c>
      <c r="F1041" s="82">
        <v>0.01</v>
      </c>
      <c r="G1041" s="82">
        <v>0</v>
      </c>
      <c r="H1041" s="82">
        <v>0</v>
      </c>
      <c r="I1041" s="82">
        <v>13.49</v>
      </c>
      <c r="J1041" s="82">
        <v>2.8</v>
      </c>
      <c r="K1041" s="82">
        <v>714.16</v>
      </c>
      <c r="L1041" s="82">
        <v>30</v>
      </c>
    </row>
    <row r="1042" spans="1:12" x14ac:dyDescent="0.2">
      <c r="A1042" s="4">
        <v>14</v>
      </c>
      <c r="B1042" s="82">
        <v>12</v>
      </c>
      <c r="C1042" s="82">
        <v>0</v>
      </c>
      <c r="D1042" s="82">
        <v>1</v>
      </c>
      <c r="E1042" s="82">
        <v>1</v>
      </c>
      <c r="F1042" s="82">
        <v>0.01</v>
      </c>
      <c r="G1042" s="82">
        <v>0</v>
      </c>
      <c r="H1042" s="82">
        <v>0</v>
      </c>
      <c r="I1042" s="82">
        <v>37.299999999999997</v>
      </c>
      <c r="J1042" s="82">
        <v>8.25</v>
      </c>
      <c r="K1042" s="82">
        <v>2039.12</v>
      </c>
      <c r="L1042" s="82">
        <v>39</v>
      </c>
    </row>
    <row r="1043" spans="1:12" x14ac:dyDescent="0.2">
      <c r="A1043" s="4">
        <v>14</v>
      </c>
      <c r="B1043" s="82">
        <v>12</v>
      </c>
      <c r="C1043" s="82">
        <v>0</v>
      </c>
      <c r="D1043" s="82">
        <v>0</v>
      </c>
      <c r="E1043" s="82">
        <v>1</v>
      </c>
      <c r="F1043" s="82">
        <v>0.01</v>
      </c>
      <c r="G1043" s="82">
        <v>0</v>
      </c>
      <c r="H1043" s="82">
        <v>0</v>
      </c>
      <c r="I1043" s="82">
        <v>66.7</v>
      </c>
      <c r="J1043" s="82">
        <v>15.4</v>
      </c>
      <c r="K1043" s="82">
        <v>1269.83</v>
      </c>
      <c r="L1043" s="82">
        <v>15</v>
      </c>
    </row>
    <row r="1044" spans="1:12" x14ac:dyDescent="0.2">
      <c r="A1044" s="4">
        <v>14</v>
      </c>
      <c r="B1044" s="82">
        <v>0</v>
      </c>
      <c r="C1044" s="82">
        <v>0</v>
      </c>
      <c r="D1044" s="82">
        <v>0</v>
      </c>
      <c r="E1044" s="82">
        <v>1</v>
      </c>
      <c r="F1044" s="82">
        <v>0.01</v>
      </c>
      <c r="G1044" s="82">
        <v>0</v>
      </c>
      <c r="H1044" s="82">
        <v>0</v>
      </c>
      <c r="I1044" s="82">
        <v>0.8</v>
      </c>
      <c r="J1044" s="82">
        <v>0.04</v>
      </c>
      <c r="K1044" s="82">
        <v>272.20999999999998</v>
      </c>
      <c r="L1044" s="82">
        <v>25</v>
      </c>
    </row>
    <row r="1045" spans="1:12" x14ac:dyDescent="0.2">
      <c r="A1045" s="4">
        <v>14</v>
      </c>
      <c r="B1045" s="82">
        <v>0</v>
      </c>
      <c r="C1045" s="82">
        <v>0</v>
      </c>
      <c r="D1045" s="82">
        <v>0</v>
      </c>
      <c r="E1045" s="82">
        <v>1</v>
      </c>
      <c r="F1045" s="82">
        <v>0.01</v>
      </c>
      <c r="G1045" s="82">
        <v>0</v>
      </c>
      <c r="H1045" s="82">
        <v>0</v>
      </c>
      <c r="I1045" s="82">
        <v>107.8</v>
      </c>
      <c r="J1045" s="82">
        <v>24.7</v>
      </c>
      <c r="K1045" s="82">
        <v>3902.29</v>
      </c>
      <c r="L1045" s="82">
        <v>2</v>
      </c>
    </row>
    <row r="1046" spans="1:12" x14ac:dyDescent="0.2">
      <c r="A1046" s="4">
        <v>14</v>
      </c>
      <c r="B1046" s="82">
        <v>0</v>
      </c>
      <c r="C1046" s="82">
        <v>0</v>
      </c>
      <c r="D1046" s="82">
        <v>0</v>
      </c>
      <c r="E1046" s="82">
        <v>1</v>
      </c>
      <c r="F1046" s="82">
        <v>0.01</v>
      </c>
      <c r="G1046" s="82">
        <v>0</v>
      </c>
      <c r="H1046" s="82">
        <v>0</v>
      </c>
      <c r="I1046" s="82">
        <v>73.400000000000006</v>
      </c>
      <c r="J1046" s="82">
        <v>15.35</v>
      </c>
      <c r="K1046" s="82">
        <v>1357.57</v>
      </c>
      <c r="L1046" s="82">
        <v>0</v>
      </c>
    </row>
    <row r="1047" spans="1:12" x14ac:dyDescent="0.2">
      <c r="A1047" s="4">
        <v>14</v>
      </c>
      <c r="B1047" s="82">
        <v>10</v>
      </c>
      <c r="C1047" s="82">
        <v>0</v>
      </c>
      <c r="D1047" s="82">
        <v>1</v>
      </c>
      <c r="E1047" s="82">
        <v>1</v>
      </c>
      <c r="F1047" s="82">
        <v>0.01</v>
      </c>
      <c r="G1047" s="82">
        <v>0</v>
      </c>
      <c r="H1047" s="82">
        <v>0</v>
      </c>
      <c r="I1047" s="82">
        <v>29.7</v>
      </c>
      <c r="J1047" s="82">
        <v>11.7</v>
      </c>
      <c r="K1047" s="82">
        <v>707.38</v>
      </c>
      <c r="L1047" s="82">
        <v>0</v>
      </c>
    </row>
    <row r="1048" spans="1:12" x14ac:dyDescent="0.2">
      <c r="A1048" s="4">
        <v>14</v>
      </c>
      <c r="B1048" s="82">
        <v>0</v>
      </c>
      <c r="C1048" s="82">
        <v>0</v>
      </c>
      <c r="D1048" s="82">
        <v>0</v>
      </c>
      <c r="E1048" s="82">
        <v>1</v>
      </c>
      <c r="F1048" s="82">
        <v>0.01</v>
      </c>
      <c r="G1048" s="82">
        <v>0</v>
      </c>
      <c r="H1048" s="82">
        <v>0</v>
      </c>
      <c r="I1048" s="82">
        <v>58.2</v>
      </c>
      <c r="J1048" s="82">
        <v>16.100000000000001</v>
      </c>
      <c r="K1048" s="82">
        <v>537.67999999999995</v>
      </c>
      <c r="L1048" s="82">
        <v>9</v>
      </c>
    </row>
    <row r="1049" spans="1:12" x14ac:dyDescent="0.2">
      <c r="A1049" s="4">
        <v>14</v>
      </c>
      <c r="B1049" s="82">
        <v>0</v>
      </c>
      <c r="C1049" s="82">
        <v>0</v>
      </c>
      <c r="D1049" s="82">
        <v>0</v>
      </c>
      <c r="E1049" s="82">
        <v>1</v>
      </c>
      <c r="F1049" s="82">
        <v>0.01</v>
      </c>
      <c r="G1049" s="82">
        <v>0</v>
      </c>
      <c r="H1049" s="82">
        <v>0</v>
      </c>
      <c r="I1049" s="82">
        <v>57</v>
      </c>
      <c r="J1049" s="82">
        <v>19.5</v>
      </c>
      <c r="K1049" s="82">
        <v>458.12</v>
      </c>
      <c r="L1049" s="82">
        <v>1</v>
      </c>
    </row>
    <row r="1050" spans="1:12" x14ac:dyDescent="0.2">
      <c r="A1050" s="4">
        <v>14</v>
      </c>
      <c r="B1050" s="82">
        <v>0</v>
      </c>
      <c r="C1050" s="82">
        <v>0</v>
      </c>
      <c r="D1050" s="82">
        <v>0</v>
      </c>
      <c r="E1050" s="82">
        <v>1</v>
      </c>
      <c r="F1050" s="82">
        <v>0.01</v>
      </c>
      <c r="G1050" s="82">
        <v>0</v>
      </c>
      <c r="H1050" s="82">
        <v>0</v>
      </c>
      <c r="I1050" s="82">
        <v>68.900000000000006</v>
      </c>
      <c r="J1050" s="82">
        <v>20.149999999999999</v>
      </c>
      <c r="K1050" s="82">
        <v>1120.74</v>
      </c>
      <c r="L1050" s="82">
        <v>3</v>
      </c>
    </row>
    <row r="1051" spans="1:12" x14ac:dyDescent="0.2">
      <c r="A1051" s="4">
        <v>14</v>
      </c>
      <c r="B1051" s="82">
        <v>12</v>
      </c>
      <c r="C1051" s="82">
        <v>0</v>
      </c>
      <c r="D1051" s="82">
        <v>0</v>
      </c>
      <c r="E1051" s="82">
        <v>1</v>
      </c>
      <c r="F1051" s="82">
        <v>0.01</v>
      </c>
      <c r="G1051" s="82">
        <v>0</v>
      </c>
      <c r="H1051" s="82">
        <v>0</v>
      </c>
      <c r="I1051" s="82">
        <v>51</v>
      </c>
      <c r="J1051" s="82">
        <v>8</v>
      </c>
      <c r="K1051" s="82">
        <v>778.86</v>
      </c>
      <c r="L1051" s="82">
        <v>10</v>
      </c>
    </row>
    <row r="1052" spans="1:12" x14ac:dyDescent="0.2">
      <c r="A1052" s="4">
        <v>14</v>
      </c>
      <c r="B1052" s="82">
        <v>16</v>
      </c>
      <c r="C1052" s="82">
        <v>0</v>
      </c>
      <c r="D1052" s="82">
        <v>1</v>
      </c>
      <c r="E1052" s="82">
        <v>1</v>
      </c>
      <c r="F1052" s="82">
        <v>0.01</v>
      </c>
      <c r="G1052" s="82">
        <v>0</v>
      </c>
      <c r="H1052" s="82">
        <v>0</v>
      </c>
      <c r="I1052" s="82">
        <v>67.021000000000001</v>
      </c>
      <c r="J1052" s="82">
        <v>16</v>
      </c>
      <c r="K1052" s="82">
        <v>1268.06</v>
      </c>
      <c r="L1052" s="82">
        <v>23</v>
      </c>
    </row>
    <row r="1053" spans="1:12" x14ac:dyDescent="0.2">
      <c r="A1053" s="4">
        <v>14</v>
      </c>
      <c r="B1053" s="82">
        <v>6</v>
      </c>
      <c r="C1053" s="82">
        <v>0</v>
      </c>
      <c r="D1053" s="82">
        <v>1</v>
      </c>
      <c r="E1053" s="82">
        <v>1</v>
      </c>
      <c r="F1053" s="82">
        <v>0.01</v>
      </c>
      <c r="G1053" s="82">
        <v>0</v>
      </c>
      <c r="H1053" s="82">
        <v>0</v>
      </c>
      <c r="I1053" s="82">
        <v>155.52000000000001</v>
      </c>
      <c r="J1053" s="82">
        <v>18.420000000000002</v>
      </c>
      <c r="K1053" s="82">
        <v>2295.5700000000002</v>
      </c>
      <c r="L1053" s="82">
        <v>24</v>
      </c>
    </row>
    <row r="1054" spans="1:12" x14ac:dyDescent="0.2">
      <c r="A1054" s="4">
        <v>14</v>
      </c>
      <c r="B1054" s="82">
        <v>20</v>
      </c>
      <c r="C1054" s="82">
        <v>0</v>
      </c>
      <c r="D1054" s="82">
        <v>0</v>
      </c>
      <c r="E1054" s="82">
        <v>1</v>
      </c>
      <c r="F1054" s="82">
        <v>0.01</v>
      </c>
      <c r="G1054" s="82">
        <v>0</v>
      </c>
      <c r="H1054" s="82">
        <v>0</v>
      </c>
      <c r="I1054" s="82">
        <v>39.155999999999999</v>
      </c>
      <c r="J1054" s="82">
        <v>10.5</v>
      </c>
      <c r="K1054" s="82">
        <v>938.62</v>
      </c>
      <c r="L1054" s="82">
        <v>0</v>
      </c>
    </row>
    <row r="1055" spans="1:12" x14ac:dyDescent="0.2">
      <c r="A1055" s="4">
        <v>14</v>
      </c>
      <c r="B1055" s="82">
        <v>16</v>
      </c>
      <c r="C1055" s="82">
        <v>0</v>
      </c>
      <c r="D1055" s="82">
        <v>0</v>
      </c>
      <c r="E1055" s="82">
        <v>1</v>
      </c>
      <c r="F1055" s="82">
        <v>0.01</v>
      </c>
      <c r="G1055" s="82">
        <v>0</v>
      </c>
      <c r="H1055" s="82">
        <v>0</v>
      </c>
      <c r="I1055" s="82">
        <v>56.02</v>
      </c>
      <c r="J1055" s="82">
        <v>14.85</v>
      </c>
      <c r="K1055" s="82">
        <v>478.01</v>
      </c>
      <c r="L1055" s="82">
        <v>0</v>
      </c>
    </row>
    <row r="1056" spans="1:12" x14ac:dyDescent="0.2">
      <c r="A1056" s="4">
        <v>14</v>
      </c>
      <c r="B1056" s="82">
        <v>0</v>
      </c>
      <c r="C1056" s="82">
        <v>0</v>
      </c>
      <c r="D1056" s="82">
        <v>0</v>
      </c>
      <c r="E1056" s="82">
        <v>1</v>
      </c>
      <c r="F1056" s="82">
        <v>0.01</v>
      </c>
      <c r="G1056" s="82">
        <v>0</v>
      </c>
      <c r="H1056" s="82">
        <v>0</v>
      </c>
      <c r="I1056" s="82">
        <v>54</v>
      </c>
      <c r="J1056" s="82">
        <v>11.4</v>
      </c>
      <c r="K1056" s="82">
        <v>1468.84</v>
      </c>
      <c r="L1056" s="82">
        <v>14</v>
      </c>
    </row>
    <row r="1057" spans="1:12" x14ac:dyDescent="0.2">
      <c r="A1057" s="4">
        <v>14</v>
      </c>
      <c r="B1057" s="82">
        <v>12</v>
      </c>
      <c r="C1057" s="82">
        <v>0</v>
      </c>
      <c r="D1057" s="82">
        <v>0</v>
      </c>
      <c r="E1057" s="82">
        <v>1</v>
      </c>
      <c r="F1057" s="82">
        <v>0.01</v>
      </c>
      <c r="G1057" s="82">
        <v>0</v>
      </c>
      <c r="H1057" s="82">
        <v>0</v>
      </c>
      <c r="I1057" s="82">
        <v>80.7</v>
      </c>
      <c r="J1057" s="82">
        <v>15.2</v>
      </c>
      <c r="K1057" s="82">
        <v>1120.74</v>
      </c>
      <c r="L1057" s="82">
        <v>3</v>
      </c>
    </row>
    <row r="1058" spans="1:12" x14ac:dyDescent="0.2">
      <c r="A1058" s="4">
        <v>14</v>
      </c>
      <c r="B1058" s="82">
        <v>6</v>
      </c>
      <c r="C1058" s="82">
        <v>0</v>
      </c>
      <c r="D1058" s="82">
        <v>1</v>
      </c>
      <c r="E1058" s="82">
        <v>1</v>
      </c>
      <c r="F1058" s="82">
        <v>0.01</v>
      </c>
      <c r="G1058" s="82">
        <v>0</v>
      </c>
      <c r="H1058" s="82">
        <v>0</v>
      </c>
      <c r="I1058" s="82">
        <v>120</v>
      </c>
      <c r="J1058" s="82">
        <v>30</v>
      </c>
      <c r="K1058" s="82">
        <v>2426.73</v>
      </c>
      <c r="L1058" s="82">
        <v>8</v>
      </c>
    </row>
    <row r="1059" spans="1:12" x14ac:dyDescent="0.2">
      <c r="A1059" s="4">
        <v>14</v>
      </c>
      <c r="B1059" s="82">
        <v>6</v>
      </c>
      <c r="C1059" s="82">
        <v>0</v>
      </c>
      <c r="D1059" s="82">
        <v>0</v>
      </c>
      <c r="E1059" s="82">
        <v>1</v>
      </c>
      <c r="F1059" s="82">
        <v>0.01</v>
      </c>
      <c r="G1059" s="82">
        <v>0</v>
      </c>
      <c r="H1059" s="82">
        <v>0</v>
      </c>
      <c r="I1059" s="82">
        <v>214.4</v>
      </c>
      <c r="J1059" s="82">
        <v>30</v>
      </c>
      <c r="K1059" s="82">
        <v>2426.73</v>
      </c>
      <c r="L1059" s="82">
        <v>1</v>
      </c>
    </row>
    <row r="1060" spans="1:12" x14ac:dyDescent="0.2">
      <c r="A1060" s="4">
        <v>14</v>
      </c>
      <c r="B1060" s="82">
        <v>6</v>
      </c>
      <c r="C1060" s="82">
        <v>0</v>
      </c>
      <c r="D1060" s="82">
        <v>1</v>
      </c>
      <c r="E1060" s="82">
        <v>1</v>
      </c>
      <c r="F1060" s="82">
        <v>0.01</v>
      </c>
      <c r="G1060" s="82">
        <v>0</v>
      </c>
      <c r="H1060" s="82">
        <v>0</v>
      </c>
      <c r="I1060" s="82">
        <v>193.47</v>
      </c>
      <c r="J1060" s="82">
        <v>25.5</v>
      </c>
      <c r="K1060" s="82">
        <v>2976.22</v>
      </c>
      <c r="L1060" s="82">
        <v>10</v>
      </c>
    </row>
    <row r="1061" spans="1:12" x14ac:dyDescent="0.2">
      <c r="A1061" s="4">
        <v>14</v>
      </c>
      <c r="B1061" s="82">
        <v>6</v>
      </c>
      <c r="C1061" s="82">
        <v>0</v>
      </c>
      <c r="D1061" s="82">
        <v>1</v>
      </c>
      <c r="E1061" s="82">
        <v>1</v>
      </c>
      <c r="F1061" s="82">
        <v>0.01</v>
      </c>
      <c r="G1061" s="82">
        <v>0</v>
      </c>
      <c r="H1061" s="82">
        <v>0</v>
      </c>
      <c r="I1061" s="82">
        <v>224</v>
      </c>
      <c r="J1061" s="82">
        <v>28</v>
      </c>
      <c r="K1061" s="82">
        <v>0</v>
      </c>
      <c r="L1061" s="82">
        <v>12</v>
      </c>
    </row>
    <row r="1062" spans="1:12" x14ac:dyDescent="0.2">
      <c r="A1062" s="4">
        <v>14</v>
      </c>
      <c r="B1062" s="82">
        <v>6</v>
      </c>
      <c r="C1062" s="82">
        <v>0</v>
      </c>
      <c r="D1062" s="82">
        <v>0</v>
      </c>
      <c r="E1062" s="82">
        <v>1</v>
      </c>
      <c r="F1062" s="82">
        <v>0.01</v>
      </c>
      <c r="G1062" s="82">
        <v>0</v>
      </c>
      <c r="H1062" s="82">
        <v>0</v>
      </c>
      <c r="I1062" s="82">
        <v>237</v>
      </c>
      <c r="J1062" s="82">
        <v>28.8</v>
      </c>
      <c r="K1062" s="82">
        <v>1498.06</v>
      </c>
      <c r="L1062" s="82">
        <v>84</v>
      </c>
    </row>
    <row r="1063" spans="1:12" x14ac:dyDescent="0.2">
      <c r="A1063" s="4">
        <v>33</v>
      </c>
      <c r="B1063" s="82">
        <v>6</v>
      </c>
      <c r="C1063" s="82">
        <v>0</v>
      </c>
      <c r="D1063" s="82">
        <v>0</v>
      </c>
      <c r="E1063" s="82">
        <v>1</v>
      </c>
      <c r="F1063" s="82">
        <v>11.01</v>
      </c>
      <c r="G1063" s="82">
        <v>0</v>
      </c>
      <c r="H1063" s="82">
        <v>0</v>
      </c>
      <c r="I1063" s="82">
        <v>237</v>
      </c>
      <c r="J1063" s="82">
        <v>28.8</v>
      </c>
      <c r="K1063" s="82">
        <v>1498.06</v>
      </c>
      <c r="L1063" s="82">
        <v>85</v>
      </c>
    </row>
    <row r="1064" spans="1:12" x14ac:dyDescent="0.2">
      <c r="A1064" s="4">
        <v>14</v>
      </c>
      <c r="B1064" s="82">
        <v>6</v>
      </c>
      <c r="C1064" s="82">
        <v>0</v>
      </c>
      <c r="D1064" s="82">
        <v>1</v>
      </c>
      <c r="E1064" s="82">
        <v>1</v>
      </c>
      <c r="F1064" s="82">
        <v>0.01</v>
      </c>
      <c r="G1064" s="82">
        <v>0</v>
      </c>
      <c r="H1064" s="82">
        <v>0</v>
      </c>
      <c r="I1064" s="82">
        <v>135</v>
      </c>
      <c r="J1064" s="82">
        <v>29.78</v>
      </c>
      <c r="K1064" s="82">
        <v>1941.26</v>
      </c>
      <c r="L1064" s="82">
        <v>29</v>
      </c>
    </row>
    <row r="1065" spans="1:12" x14ac:dyDescent="0.2">
      <c r="A1065" s="4">
        <v>14</v>
      </c>
      <c r="B1065" s="82">
        <v>6</v>
      </c>
      <c r="C1065" s="82">
        <v>0</v>
      </c>
      <c r="D1065" s="82">
        <v>1</v>
      </c>
      <c r="E1065" s="82">
        <v>1</v>
      </c>
      <c r="F1065" s="82">
        <v>0.01</v>
      </c>
      <c r="G1065" s="82">
        <v>0</v>
      </c>
      <c r="H1065" s="82">
        <v>0</v>
      </c>
      <c r="I1065" s="82">
        <v>149.83000000000001</v>
      </c>
      <c r="J1065" s="82">
        <v>29.48</v>
      </c>
      <c r="K1065" s="82">
        <v>1941.26</v>
      </c>
      <c r="L1065" s="82">
        <v>7</v>
      </c>
    </row>
    <row r="1066" spans="1:12" x14ac:dyDescent="0.2">
      <c r="A1066" s="4">
        <v>14</v>
      </c>
      <c r="B1066" s="82">
        <v>6</v>
      </c>
      <c r="C1066" s="82">
        <v>0</v>
      </c>
      <c r="D1066" s="82">
        <v>1</v>
      </c>
      <c r="E1066" s="82">
        <v>1</v>
      </c>
      <c r="F1066" s="82">
        <v>0.01</v>
      </c>
      <c r="G1066" s="82">
        <v>0</v>
      </c>
      <c r="H1066" s="82">
        <v>0</v>
      </c>
      <c r="I1066" s="82">
        <v>185</v>
      </c>
      <c r="J1066" s="82">
        <v>29.36</v>
      </c>
      <c r="K1066" s="82">
        <v>1911.42</v>
      </c>
      <c r="L1066" s="82">
        <v>1</v>
      </c>
    </row>
    <row r="1067" spans="1:12" x14ac:dyDescent="0.2">
      <c r="A1067" s="4">
        <v>14</v>
      </c>
      <c r="B1067" s="82">
        <v>6</v>
      </c>
      <c r="C1067" s="82">
        <v>0</v>
      </c>
      <c r="D1067" s="82">
        <v>0</v>
      </c>
      <c r="E1067" s="82">
        <v>1</v>
      </c>
      <c r="F1067" s="82">
        <v>0.01</v>
      </c>
      <c r="G1067" s="82">
        <v>0</v>
      </c>
      <c r="H1067" s="82">
        <v>0</v>
      </c>
      <c r="I1067" s="82">
        <v>132</v>
      </c>
      <c r="J1067" s="82">
        <v>26.2</v>
      </c>
      <c r="K1067" s="82">
        <v>2539.86</v>
      </c>
      <c r="L1067" s="82">
        <v>30</v>
      </c>
    </row>
    <row r="1068" spans="1:12" x14ac:dyDescent="0.2">
      <c r="A1068" s="4">
        <v>14</v>
      </c>
      <c r="B1068" s="82">
        <v>6</v>
      </c>
      <c r="C1068" s="82">
        <v>0</v>
      </c>
      <c r="D1068" s="82">
        <v>0</v>
      </c>
      <c r="E1068" s="82">
        <v>1</v>
      </c>
      <c r="F1068" s="82">
        <v>0.01</v>
      </c>
      <c r="G1068" s="82">
        <v>0</v>
      </c>
      <c r="H1068" s="82">
        <v>0</v>
      </c>
      <c r="I1068" s="82">
        <v>180.54</v>
      </c>
      <c r="J1068" s="82">
        <v>31.416</v>
      </c>
      <c r="K1068" s="82">
        <v>2426.73</v>
      </c>
      <c r="L1068" s="82">
        <v>12</v>
      </c>
    </row>
    <row r="1069" spans="1:12" x14ac:dyDescent="0.2">
      <c r="A1069" s="4">
        <v>14</v>
      </c>
      <c r="B1069" s="82">
        <v>6</v>
      </c>
      <c r="C1069" s="82">
        <v>0</v>
      </c>
      <c r="D1069" s="82">
        <v>0</v>
      </c>
      <c r="E1069" s="82">
        <v>6</v>
      </c>
      <c r="F1069" s="82">
        <v>0.01</v>
      </c>
      <c r="G1069" s="82">
        <v>0</v>
      </c>
      <c r="H1069" s="82">
        <v>0</v>
      </c>
      <c r="I1069" s="82">
        <v>224</v>
      </c>
      <c r="J1069" s="82">
        <v>30</v>
      </c>
      <c r="K1069" s="82">
        <v>2401.86</v>
      </c>
      <c r="L1069" s="82">
        <v>1</v>
      </c>
    </row>
    <row r="1070" spans="1:12" x14ac:dyDescent="0.2">
      <c r="A1070" s="4">
        <v>14</v>
      </c>
      <c r="B1070" s="82">
        <v>6</v>
      </c>
      <c r="C1070" s="82">
        <v>0</v>
      </c>
      <c r="D1070" s="82">
        <v>1</v>
      </c>
      <c r="E1070" s="82">
        <v>1</v>
      </c>
      <c r="F1070" s="82">
        <v>0.01</v>
      </c>
      <c r="G1070" s="82">
        <v>0</v>
      </c>
      <c r="H1070" s="82">
        <v>0</v>
      </c>
      <c r="I1070" s="82">
        <v>252</v>
      </c>
      <c r="J1070" s="82">
        <v>27</v>
      </c>
      <c r="K1070" s="82">
        <v>1114.74</v>
      </c>
      <c r="L1070" s="82">
        <v>42</v>
      </c>
    </row>
    <row r="1071" spans="1:12" x14ac:dyDescent="0.2">
      <c r="A1071" s="4">
        <v>14</v>
      </c>
      <c r="B1071" s="82">
        <v>12</v>
      </c>
      <c r="C1071" s="82">
        <v>0</v>
      </c>
      <c r="D1071" s="82">
        <v>0</v>
      </c>
      <c r="E1071" s="82">
        <v>1</v>
      </c>
      <c r="F1071" s="82">
        <v>0.01</v>
      </c>
      <c r="G1071" s="82">
        <v>0</v>
      </c>
      <c r="H1071" s="82">
        <v>0</v>
      </c>
      <c r="I1071" s="82">
        <v>80</v>
      </c>
      <c r="J1071" s="82">
        <v>23.1</v>
      </c>
      <c r="K1071" s="82">
        <v>2257.0300000000002</v>
      </c>
      <c r="L1071" s="82">
        <v>65</v>
      </c>
    </row>
    <row r="1072" spans="1:12" x14ac:dyDescent="0.2">
      <c r="A1072" s="4">
        <v>14</v>
      </c>
      <c r="B1072" s="82">
        <v>6</v>
      </c>
      <c r="C1072" s="82">
        <v>0</v>
      </c>
      <c r="D1072" s="82">
        <v>0</v>
      </c>
      <c r="E1072" s="82">
        <v>1</v>
      </c>
      <c r="F1072" s="82">
        <v>0.01</v>
      </c>
      <c r="G1072" s="82">
        <v>0</v>
      </c>
      <c r="H1072" s="82">
        <v>0</v>
      </c>
      <c r="I1072" s="82">
        <v>13</v>
      </c>
      <c r="J1072" s="82">
        <v>22</v>
      </c>
      <c r="K1072" s="82">
        <v>2105.36</v>
      </c>
      <c r="L1072" s="82">
        <v>14</v>
      </c>
    </row>
    <row r="1073" spans="1:12" x14ac:dyDescent="0.2">
      <c r="A1073" s="4">
        <v>14</v>
      </c>
      <c r="B1073" s="82">
        <v>0</v>
      </c>
      <c r="C1073" s="82">
        <v>0</v>
      </c>
      <c r="D1073" s="82">
        <v>0</v>
      </c>
      <c r="E1073" s="82">
        <v>1</v>
      </c>
      <c r="F1073" s="82">
        <v>0.01</v>
      </c>
      <c r="G1073" s="82">
        <v>0</v>
      </c>
      <c r="H1073" s="82">
        <v>0</v>
      </c>
      <c r="I1073" s="82">
        <v>59.058999999999997</v>
      </c>
      <c r="J1073" s="82">
        <v>11.44</v>
      </c>
      <c r="K1073" s="82">
        <v>1152.45</v>
      </c>
      <c r="L1073" s="82">
        <v>3</v>
      </c>
    </row>
    <row r="1074" spans="1:12" x14ac:dyDescent="0.2">
      <c r="A1074" s="4">
        <v>14</v>
      </c>
      <c r="B1074" s="82">
        <v>6</v>
      </c>
      <c r="C1074" s="82">
        <v>0</v>
      </c>
      <c r="D1074" s="82">
        <v>1</v>
      </c>
      <c r="E1074" s="82">
        <v>1</v>
      </c>
      <c r="F1074" s="82">
        <v>0.01</v>
      </c>
      <c r="G1074" s="82">
        <v>0</v>
      </c>
      <c r="H1074" s="82">
        <v>0</v>
      </c>
      <c r="I1074" s="82">
        <v>211.464</v>
      </c>
      <c r="J1074" s="82">
        <v>42.5</v>
      </c>
      <c r="K1074" s="82">
        <v>2952.6</v>
      </c>
      <c r="L1074" s="82">
        <v>6</v>
      </c>
    </row>
    <row r="1075" spans="1:12" x14ac:dyDescent="0.2">
      <c r="A1075" s="4">
        <v>14</v>
      </c>
      <c r="B1075" s="82">
        <v>12</v>
      </c>
      <c r="C1075" s="82">
        <v>0</v>
      </c>
      <c r="D1075" s="82">
        <v>1</v>
      </c>
      <c r="E1075" s="82">
        <v>1</v>
      </c>
      <c r="F1075" s="82">
        <v>0.01</v>
      </c>
      <c r="G1075" s="82">
        <v>0</v>
      </c>
      <c r="H1075" s="82">
        <v>0</v>
      </c>
      <c r="I1075" s="82">
        <v>81.373999999999995</v>
      </c>
      <c r="J1075" s="82">
        <v>22</v>
      </c>
      <c r="K1075" s="82">
        <v>1908.31</v>
      </c>
      <c r="L1075" s="82">
        <v>0</v>
      </c>
    </row>
    <row r="1076" spans="1:12" x14ac:dyDescent="0.2">
      <c r="A1076" s="4">
        <v>14</v>
      </c>
      <c r="B1076" s="82">
        <v>0</v>
      </c>
      <c r="C1076" s="82">
        <v>0</v>
      </c>
      <c r="D1076" s="82">
        <v>0</v>
      </c>
      <c r="E1076" s="82">
        <v>1</v>
      </c>
      <c r="F1076" s="82">
        <v>0.01</v>
      </c>
      <c r="G1076" s="82">
        <v>0</v>
      </c>
      <c r="H1076" s="82">
        <v>0</v>
      </c>
      <c r="I1076" s="82">
        <v>4.3490000000000002</v>
      </c>
      <c r="J1076" s="82">
        <v>0.71</v>
      </c>
      <c r="K1076" s="82">
        <v>175.6</v>
      </c>
      <c r="L1076" s="82">
        <v>58</v>
      </c>
    </row>
    <row r="1077" spans="1:12" x14ac:dyDescent="0.2">
      <c r="A1077" s="4">
        <v>14</v>
      </c>
      <c r="B1077" s="82">
        <v>6</v>
      </c>
      <c r="C1077" s="82">
        <v>0</v>
      </c>
      <c r="D1077" s="82">
        <v>1</v>
      </c>
      <c r="E1077" s="82">
        <v>1</v>
      </c>
      <c r="F1077" s="82">
        <v>0.01</v>
      </c>
      <c r="G1077" s="82">
        <v>0</v>
      </c>
      <c r="H1077" s="82">
        <v>0</v>
      </c>
      <c r="I1077" s="82">
        <v>252</v>
      </c>
      <c r="J1077" s="82">
        <v>27</v>
      </c>
      <c r="K1077" s="82">
        <v>0.01</v>
      </c>
      <c r="L1077" s="82">
        <v>93</v>
      </c>
    </row>
    <row r="1078" spans="1:12" x14ac:dyDescent="0.2">
      <c r="A1078" s="4">
        <v>14</v>
      </c>
      <c r="B1078" s="82">
        <v>12</v>
      </c>
      <c r="C1078" s="82">
        <v>0</v>
      </c>
      <c r="D1078" s="82">
        <v>0</v>
      </c>
      <c r="E1078" s="82">
        <v>1</v>
      </c>
      <c r="F1078" s="82">
        <v>0.01</v>
      </c>
      <c r="G1078" s="82">
        <v>0</v>
      </c>
      <c r="H1078" s="82">
        <v>0</v>
      </c>
      <c r="I1078" s="82">
        <v>119.7</v>
      </c>
      <c r="J1078" s="82">
        <v>19.55</v>
      </c>
      <c r="K1078" s="82">
        <v>3892.46</v>
      </c>
      <c r="L1078" s="82">
        <v>13</v>
      </c>
    </row>
    <row r="1079" spans="1:12" x14ac:dyDescent="0.2">
      <c r="A1079" s="4">
        <v>14</v>
      </c>
      <c r="B1079" s="82">
        <v>0</v>
      </c>
      <c r="C1079" s="82">
        <v>0</v>
      </c>
      <c r="D1079" s="82">
        <v>0</v>
      </c>
      <c r="E1079" s="82">
        <v>1</v>
      </c>
      <c r="F1079" s="82">
        <v>0.01</v>
      </c>
      <c r="G1079" s="82">
        <v>0</v>
      </c>
      <c r="H1079" s="82">
        <v>0</v>
      </c>
      <c r="I1079" s="82">
        <v>124.8</v>
      </c>
      <c r="J1079" s="82">
        <v>16.899999999999999</v>
      </c>
      <c r="K1079" s="82">
        <v>2218.4899999999998</v>
      </c>
      <c r="L1079" s="82">
        <v>7</v>
      </c>
    </row>
    <row r="1080" spans="1:12" x14ac:dyDescent="0.2">
      <c r="A1080" s="4">
        <v>14</v>
      </c>
      <c r="B1080" s="82">
        <v>14</v>
      </c>
      <c r="C1080" s="82">
        <v>28</v>
      </c>
      <c r="D1080" s="82">
        <v>0</v>
      </c>
      <c r="E1080" s="82">
        <v>1</v>
      </c>
      <c r="F1080" s="82">
        <v>0.01</v>
      </c>
      <c r="G1080" s="82">
        <v>0</v>
      </c>
      <c r="H1080" s="82">
        <v>0</v>
      </c>
      <c r="I1080" s="82">
        <v>57.45</v>
      </c>
      <c r="J1080" s="82">
        <v>15.5</v>
      </c>
      <c r="K1080" s="82">
        <v>230.26</v>
      </c>
      <c r="L1080" s="82">
        <v>30</v>
      </c>
    </row>
    <row r="1081" spans="1:12" x14ac:dyDescent="0.2">
      <c r="A1081" s="4">
        <v>14</v>
      </c>
      <c r="B1081" s="82">
        <v>150</v>
      </c>
      <c r="C1081" s="82">
        <v>0</v>
      </c>
      <c r="D1081" s="82">
        <v>0</v>
      </c>
      <c r="E1081" s="82">
        <v>1</v>
      </c>
      <c r="F1081" s="82">
        <v>0.01</v>
      </c>
      <c r="G1081" s="82">
        <v>0</v>
      </c>
      <c r="H1081" s="82">
        <v>0</v>
      </c>
      <c r="I1081" s="82">
        <v>6.9960000000000004</v>
      </c>
      <c r="J1081" s="82">
        <v>0.81799999999999995</v>
      </c>
      <c r="K1081" s="82">
        <v>104.47</v>
      </c>
      <c r="L1081" s="82">
        <v>48</v>
      </c>
    </row>
    <row r="1082" spans="1:12" x14ac:dyDescent="0.2">
      <c r="A1082" s="4">
        <v>14</v>
      </c>
      <c r="B1082" s="82">
        <v>0</v>
      </c>
      <c r="C1082" s="82">
        <v>0</v>
      </c>
      <c r="D1082" s="82">
        <v>0</v>
      </c>
      <c r="E1082" s="82">
        <v>1</v>
      </c>
      <c r="F1082" s="82">
        <v>0.01</v>
      </c>
      <c r="G1082" s="82">
        <v>0</v>
      </c>
      <c r="H1082" s="82">
        <v>0</v>
      </c>
      <c r="I1082" s="82">
        <v>0.25</v>
      </c>
      <c r="J1082" s="82">
        <v>7.0000000000000007E-2</v>
      </c>
      <c r="K1082" s="82">
        <v>74.98</v>
      </c>
      <c r="L1082" s="82">
        <v>207</v>
      </c>
    </row>
    <row r="1083" spans="1:12" x14ac:dyDescent="0.2">
      <c r="A1083" s="4">
        <v>14</v>
      </c>
      <c r="B1083" s="82">
        <v>60</v>
      </c>
      <c r="C1083" s="82">
        <v>0</v>
      </c>
      <c r="D1083" s="82">
        <v>0</v>
      </c>
      <c r="E1083" s="82">
        <v>1</v>
      </c>
      <c r="F1083" s="82">
        <v>0.01</v>
      </c>
      <c r="G1083" s="82">
        <v>0</v>
      </c>
      <c r="H1083" s="82">
        <v>0</v>
      </c>
      <c r="I1083" s="82">
        <v>9.1199999999999992</v>
      </c>
      <c r="J1083" s="82">
        <v>0.79200000000000004</v>
      </c>
      <c r="K1083" s="82">
        <v>364.71</v>
      </c>
      <c r="L1083" s="82">
        <v>16</v>
      </c>
    </row>
    <row r="1084" spans="1:12" x14ac:dyDescent="0.2">
      <c r="A1084" s="4">
        <v>14</v>
      </c>
      <c r="B1084" s="82">
        <v>0</v>
      </c>
      <c r="C1084" s="82">
        <v>0</v>
      </c>
      <c r="D1084" s="82">
        <v>0</v>
      </c>
      <c r="E1084" s="82">
        <v>1</v>
      </c>
      <c r="F1084" s="82">
        <v>0.01</v>
      </c>
      <c r="G1084" s="82">
        <v>0</v>
      </c>
      <c r="H1084" s="82">
        <v>0</v>
      </c>
      <c r="I1084" s="82">
        <v>3.22</v>
      </c>
      <c r="J1084" s="82">
        <v>0.9</v>
      </c>
      <c r="K1084" s="82">
        <v>308.92</v>
      </c>
      <c r="L1084" s="82">
        <v>100</v>
      </c>
    </row>
    <row r="1085" spans="1:12" x14ac:dyDescent="0.2">
      <c r="A1085" s="4">
        <v>14</v>
      </c>
      <c r="B1085" s="82">
        <v>16</v>
      </c>
      <c r="C1085" s="82">
        <v>0</v>
      </c>
      <c r="D1085" s="82">
        <v>1</v>
      </c>
      <c r="E1085" s="82">
        <v>1</v>
      </c>
      <c r="F1085" s="82">
        <v>0.01</v>
      </c>
      <c r="G1085" s="82">
        <v>0</v>
      </c>
      <c r="H1085" s="82">
        <v>0</v>
      </c>
      <c r="I1085" s="82">
        <v>96</v>
      </c>
      <c r="J1085" s="82">
        <v>6.1</v>
      </c>
      <c r="K1085" s="82">
        <v>298.2</v>
      </c>
      <c r="L1085" s="82">
        <v>117</v>
      </c>
    </row>
    <row r="1086" spans="1:12" x14ac:dyDescent="0.2">
      <c r="A1086" s="4">
        <v>14</v>
      </c>
      <c r="B1086" s="82">
        <v>0</v>
      </c>
      <c r="C1086" s="82">
        <v>0</v>
      </c>
      <c r="D1086" s="82">
        <v>0</v>
      </c>
      <c r="E1086" s="82">
        <v>1</v>
      </c>
      <c r="F1086" s="82">
        <v>0.01</v>
      </c>
      <c r="G1086" s="82">
        <v>0</v>
      </c>
      <c r="H1086" s="82">
        <v>0</v>
      </c>
      <c r="I1086" s="82">
        <v>9.6</v>
      </c>
      <c r="J1086" s="82">
        <v>1.9</v>
      </c>
      <c r="K1086" s="82">
        <v>166.86</v>
      </c>
      <c r="L1086" s="82">
        <v>123</v>
      </c>
    </row>
    <row r="1087" spans="1:12" x14ac:dyDescent="0.2">
      <c r="A1087" s="4">
        <v>14</v>
      </c>
      <c r="B1087" s="82">
        <v>70</v>
      </c>
      <c r="C1087" s="82">
        <v>0</v>
      </c>
      <c r="D1087" s="82">
        <v>1</v>
      </c>
      <c r="E1087" s="82">
        <v>1</v>
      </c>
      <c r="F1087" s="82">
        <v>0.01</v>
      </c>
      <c r="G1087" s="82">
        <v>0</v>
      </c>
      <c r="H1087" s="82">
        <v>0</v>
      </c>
      <c r="I1087" s="82">
        <v>12.22</v>
      </c>
      <c r="J1087" s="82">
        <v>2</v>
      </c>
      <c r="K1087" s="82">
        <v>174.23</v>
      </c>
      <c r="L1087" s="82">
        <v>13</v>
      </c>
    </row>
    <row r="1088" spans="1:12" x14ac:dyDescent="0.2">
      <c r="A1088" s="4">
        <v>14</v>
      </c>
      <c r="B1088" s="82">
        <v>0</v>
      </c>
      <c r="C1088" s="82">
        <v>0</v>
      </c>
      <c r="D1088" s="82">
        <v>0</v>
      </c>
      <c r="E1088" s="82">
        <v>1</v>
      </c>
      <c r="F1088" s="82">
        <v>0.01</v>
      </c>
      <c r="G1088" s="82">
        <v>0</v>
      </c>
      <c r="H1088" s="82">
        <v>0</v>
      </c>
      <c r="I1088" s="82">
        <v>12.96</v>
      </c>
      <c r="J1088" s="82">
        <v>6.2</v>
      </c>
      <c r="K1088" s="82">
        <v>298.54000000000002</v>
      </c>
      <c r="L1088" s="82">
        <v>10</v>
      </c>
    </row>
    <row r="1089" spans="1:12" x14ac:dyDescent="0.2">
      <c r="A1089" s="4">
        <v>14</v>
      </c>
      <c r="B1089" s="82">
        <v>18</v>
      </c>
      <c r="C1089" s="82">
        <v>18</v>
      </c>
      <c r="D1089" s="82">
        <v>1</v>
      </c>
      <c r="E1089" s="82">
        <v>1</v>
      </c>
      <c r="F1089" s="82">
        <v>0.01</v>
      </c>
      <c r="G1089" s="82">
        <v>0</v>
      </c>
      <c r="H1089" s="82">
        <v>0</v>
      </c>
      <c r="I1089" s="82">
        <v>75.225999999999999</v>
      </c>
      <c r="J1089" s="82">
        <v>27.44</v>
      </c>
      <c r="K1089" s="82">
        <v>937.04</v>
      </c>
      <c r="L1089" s="82">
        <v>68</v>
      </c>
    </row>
    <row r="1090" spans="1:12" x14ac:dyDescent="0.2">
      <c r="A1090" s="4">
        <v>14</v>
      </c>
      <c r="B1090" s="82">
        <v>18</v>
      </c>
      <c r="C1090" s="82">
        <v>18</v>
      </c>
      <c r="D1090" s="82">
        <v>1</v>
      </c>
      <c r="E1090" s="82">
        <v>1</v>
      </c>
      <c r="F1090" s="82">
        <v>0.01</v>
      </c>
      <c r="G1090" s="82">
        <v>0</v>
      </c>
      <c r="H1090" s="82">
        <v>0</v>
      </c>
      <c r="I1090" s="82">
        <v>75.225999999999999</v>
      </c>
      <c r="J1090" s="82">
        <v>27.5</v>
      </c>
      <c r="K1090" s="82">
        <v>937.04</v>
      </c>
      <c r="L1090" s="82">
        <v>51</v>
      </c>
    </row>
    <row r="1091" spans="1:12" x14ac:dyDescent="0.2">
      <c r="A1091" s="4">
        <v>14</v>
      </c>
      <c r="B1091" s="82">
        <v>10</v>
      </c>
      <c r="C1091" s="82">
        <v>0</v>
      </c>
      <c r="D1091" s="82">
        <v>0</v>
      </c>
      <c r="E1091" s="82">
        <v>1</v>
      </c>
      <c r="F1091" s="82">
        <v>0.01</v>
      </c>
      <c r="G1091" s="82">
        <v>0</v>
      </c>
      <c r="H1091" s="82">
        <v>0</v>
      </c>
      <c r="I1091" s="82">
        <v>110</v>
      </c>
      <c r="J1091" s="82">
        <v>13.8</v>
      </c>
      <c r="K1091" s="82">
        <v>790.05</v>
      </c>
      <c r="L1091" s="82">
        <v>322</v>
      </c>
    </row>
    <row r="1092" spans="1:12" x14ac:dyDescent="0.2">
      <c r="A1092" s="4">
        <v>14</v>
      </c>
      <c r="B1092" s="82">
        <v>0</v>
      </c>
      <c r="C1092" s="82">
        <v>0</v>
      </c>
      <c r="D1092" s="82">
        <v>0</v>
      </c>
      <c r="E1092" s="82">
        <v>1</v>
      </c>
      <c r="F1092" s="82">
        <v>0.01</v>
      </c>
      <c r="G1092" s="82">
        <v>0</v>
      </c>
      <c r="H1092" s="82">
        <v>0</v>
      </c>
      <c r="I1092" s="82">
        <v>38.539000000000001</v>
      </c>
      <c r="J1092" s="82">
        <v>13.5</v>
      </c>
      <c r="K1092" s="82">
        <v>366.24</v>
      </c>
      <c r="L1092" s="82">
        <v>38</v>
      </c>
    </row>
    <row r="1093" spans="1:12" x14ac:dyDescent="0.2">
      <c r="A1093" s="4">
        <v>14</v>
      </c>
      <c r="B1093" s="82">
        <v>0</v>
      </c>
      <c r="C1093" s="82">
        <v>0</v>
      </c>
      <c r="D1093" s="82">
        <v>0</v>
      </c>
      <c r="E1093" s="82">
        <v>1</v>
      </c>
      <c r="F1093" s="82">
        <v>0.01</v>
      </c>
      <c r="G1093" s="82">
        <v>0</v>
      </c>
      <c r="H1093" s="82">
        <v>0</v>
      </c>
      <c r="I1093" s="82">
        <v>69.432000000000002</v>
      </c>
      <c r="J1093" s="82">
        <v>20.5</v>
      </c>
      <c r="K1093" s="82">
        <v>416.76</v>
      </c>
      <c r="L1093" s="82">
        <v>84</v>
      </c>
    </row>
    <row r="1094" spans="1:12" x14ac:dyDescent="0.2">
      <c r="A1094" s="4">
        <v>14</v>
      </c>
      <c r="B1094" s="82">
        <v>20</v>
      </c>
      <c r="C1094" s="82">
        <v>40</v>
      </c>
      <c r="D1094" s="82">
        <v>0</v>
      </c>
      <c r="E1094" s="82">
        <v>1</v>
      </c>
      <c r="F1094" s="82">
        <v>0.01</v>
      </c>
      <c r="G1094" s="82">
        <v>0</v>
      </c>
      <c r="H1094" s="82">
        <v>0</v>
      </c>
      <c r="I1094" s="82">
        <v>74.236999999999995</v>
      </c>
      <c r="J1094" s="82">
        <v>23</v>
      </c>
      <c r="K1094" s="82">
        <v>884.03</v>
      </c>
      <c r="L1094" s="82">
        <v>96</v>
      </c>
    </row>
    <row r="1095" spans="1:12" x14ac:dyDescent="0.2">
      <c r="A1095" s="4">
        <v>14</v>
      </c>
      <c r="B1095" s="82">
        <v>12</v>
      </c>
      <c r="C1095" s="82">
        <v>24</v>
      </c>
      <c r="D1095" s="82">
        <v>0</v>
      </c>
      <c r="E1095" s="82">
        <v>1</v>
      </c>
      <c r="F1095" s="82">
        <v>0.01</v>
      </c>
      <c r="G1095" s="82">
        <v>0</v>
      </c>
      <c r="H1095" s="82">
        <v>0</v>
      </c>
      <c r="I1095" s="82">
        <v>93.025000000000006</v>
      </c>
      <c r="J1095" s="82">
        <v>26</v>
      </c>
      <c r="K1095" s="82">
        <v>1098.73</v>
      </c>
      <c r="L1095" s="82">
        <v>90</v>
      </c>
    </row>
    <row r="1096" spans="1:12" x14ac:dyDescent="0.2">
      <c r="A1096" s="4">
        <v>14</v>
      </c>
      <c r="B1096" s="82">
        <v>16</v>
      </c>
      <c r="C1096" s="82">
        <v>0</v>
      </c>
      <c r="D1096" s="82">
        <v>0</v>
      </c>
      <c r="E1096" s="82">
        <v>1</v>
      </c>
      <c r="F1096" s="82">
        <v>0.01</v>
      </c>
      <c r="G1096" s="82">
        <v>0</v>
      </c>
      <c r="H1096" s="82">
        <v>0</v>
      </c>
      <c r="I1096" s="82">
        <v>48.73</v>
      </c>
      <c r="J1096" s="82">
        <v>13.1</v>
      </c>
      <c r="K1096" s="82">
        <v>278.81</v>
      </c>
      <c r="L1096" s="82">
        <v>40</v>
      </c>
    </row>
    <row r="1097" spans="1:12" x14ac:dyDescent="0.2">
      <c r="A1097" s="4">
        <v>14</v>
      </c>
      <c r="B1097" s="82">
        <v>0</v>
      </c>
      <c r="C1097" s="82">
        <v>0</v>
      </c>
      <c r="D1097" s="82">
        <v>0</v>
      </c>
      <c r="E1097" s="82">
        <v>1</v>
      </c>
      <c r="F1097" s="82">
        <v>0.01</v>
      </c>
      <c r="G1097" s="82">
        <v>0</v>
      </c>
      <c r="H1097" s="82">
        <v>0</v>
      </c>
      <c r="I1097" s="82">
        <v>58.752000000000002</v>
      </c>
      <c r="J1097" s="82">
        <v>15.7</v>
      </c>
      <c r="K1097" s="82">
        <v>335.79</v>
      </c>
      <c r="L1097" s="82">
        <v>13</v>
      </c>
    </row>
    <row r="1098" spans="1:12" x14ac:dyDescent="0.2">
      <c r="A1098" s="4">
        <v>14</v>
      </c>
      <c r="B1098" s="82">
        <v>0</v>
      </c>
      <c r="C1098" s="82">
        <v>0</v>
      </c>
      <c r="D1098" s="82">
        <v>0</v>
      </c>
      <c r="E1098" s="82">
        <v>1</v>
      </c>
      <c r="F1098" s="82">
        <v>0.01</v>
      </c>
      <c r="G1098" s="82">
        <v>0</v>
      </c>
      <c r="H1098" s="82">
        <v>0</v>
      </c>
      <c r="I1098" s="82">
        <v>66.233999999999995</v>
      </c>
      <c r="J1098" s="82">
        <v>17</v>
      </c>
      <c r="K1098" s="82">
        <v>729.86</v>
      </c>
      <c r="L1098" s="82">
        <v>29</v>
      </c>
    </row>
    <row r="1099" spans="1:12" x14ac:dyDescent="0.2">
      <c r="A1099" s="4">
        <v>14</v>
      </c>
      <c r="B1099" s="82">
        <v>12</v>
      </c>
      <c r="C1099" s="82">
        <v>0</v>
      </c>
      <c r="D1099" s="82">
        <v>0</v>
      </c>
      <c r="E1099" s="82">
        <v>1</v>
      </c>
      <c r="F1099" s="82">
        <v>0.01</v>
      </c>
      <c r="G1099" s="82">
        <v>0</v>
      </c>
      <c r="H1099" s="82">
        <v>0</v>
      </c>
      <c r="I1099" s="82">
        <v>106.392</v>
      </c>
      <c r="J1099" s="82">
        <v>30.62</v>
      </c>
      <c r="K1099" s="82">
        <v>1515.67</v>
      </c>
      <c r="L1099" s="82">
        <v>121</v>
      </c>
    </row>
    <row r="1100" spans="1:12" x14ac:dyDescent="0.2">
      <c r="A1100" s="4">
        <v>14</v>
      </c>
      <c r="B1100" s="82">
        <v>0</v>
      </c>
      <c r="C1100" s="82">
        <v>0</v>
      </c>
      <c r="D1100" s="82">
        <v>0</v>
      </c>
      <c r="E1100" s="82">
        <v>1</v>
      </c>
      <c r="F1100" s="82">
        <v>0.01</v>
      </c>
      <c r="G1100" s="82">
        <v>0</v>
      </c>
      <c r="H1100" s="82">
        <v>0</v>
      </c>
      <c r="I1100" s="82">
        <v>106.392</v>
      </c>
      <c r="J1100" s="82">
        <v>27.5</v>
      </c>
      <c r="K1100" s="82">
        <v>1852.37</v>
      </c>
      <c r="L1100" s="82">
        <v>0</v>
      </c>
    </row>
    <row r="1101" spans="1:12" x14ac:dyDescent="0.2">
      <c r="A1101" s="4">
        <v>14</v>
      </c>
      <c r="B1101" s="82">
        <v>18</v>
      </c>
      <c r="C1101" s="82">
        <v>36</v>
      </c>
      <c r="D1101" s="82">
        <v>0</v>
      </c>
      <c r="E1101" s="82">
        <v>1</v>
      </c>
      <c r="F1101" s="82">
        <v>0.01</v>
      </c>
      <c r="G1101" s="82">
        <v>0</v>
      </c>
      <c r="H1101" s="82">
        <v>0</v>
      </c>
      <c r="I1101" s="82">
        <v>107.756</v>
      </c>
      <c r="J1101" s="82">
        <v>24.8</v>
      </c>
      <c r="K1101" s="82">
        <v>1631.7</v>
      </c>
      <c r="L1101" s="82">
        <v>1</v>
      </c>
    </row>
    <row r="1102" spans="1:12" x14ac:dyDescent="0.2">
      <c r="A1102" s="4">
        <v>14</v>
      </c>
      <c r="B1102" s="82">
        <v>0</v>
      </c>
      <c r="C1102" s="82">
        <v>0</v>
      </c>
      <c r="D1102" s="82">
        <v>0</v>
      </c>
      <c r="E1102" s="82">
        <v>1</v>
      </c>
      <c r="F1102" s="82">
        <v>0.01</v>
      </c>
      <c r="G1102" s="82">
        <v>0</v>
      </c>
      <c r="H1102" s="82">
        <v>0</v>
      </c>
      <c r="I1102" s="82">
        <v>107.756</v>
      </c>
      <c r="J1102" s="82">
        <v>23.5</v>
      </c>
      <c r="K1102" s="82">
        <v>1964.77</v>
      </c>
      <c r="L1102" s="82">
        <v>8</v>
      </c>
    </row>
    <row r="1103" spans="1:12" x14ac:dyDescent="0.2">
      <c r="A1103" s="4">
        <v>14</v>
      </c>
      <c r="B1103" s="82">
        <v>12</v>
      </c>
      <c r="C1103" s="82">
        <v>0</v>
      </c>
      <c r="D1103" s="82">
        <v>1</v>
      </c>
      <c r="E1103" s="82">
        <v>1</v>
      </c>
      <c r="F1103" s="82">
        <v>0.01</v>
      </c>
      <c r="G1103" s="82">
        <v>0</v>
      </c>
      <c r="H1103" s="82">
        <v>0</v>
      </c>
      <c r="I1103" s="82">
        <v>80</v>
      </c>
      <c r="J1103" s="82">
        <v>28.5</v>
      </c>
      <c r="K1103" s="82">
        <v>1534.32</v>
      </c>
      <c r="L1103" s="82">
        <v>335</v>
      </c>
    </row>
    <row r="1104" spans="1:12" x14ac:dyDescent="0.2">
      <c r="A1104" s="4">
        <v>14</v>
      </c>
      <c r="B1104" s="82">
        <v>12</v>
      </c>
      <c r="C1104" s="82">
        <v>0</v>
      </c>
      <c r="D1104" s="82">
        <v>1</v>
      </c>
      <c r="E1104" s="82">
        <v>1</v>
      </c>
      <c r="F1104" s="82">
        <v>0.01</v>
      </c>
      <c r="G1104" s="82">
        <v>0</v>
      </c>
      <c r="H1104" s="82">
        <v>0</v>
      </c>
      <c r="I1104" s="82">
        <v>100.12</v>
      </c>
      <c r="J1104" s="82">
        <v>13.76</v>
      </c>
      <c r="K1104" s="82">
        <v>774.93</v>
      </c>
      <c r="L1104" s="82">
        <v>24</v>
      </c>
    </row>
    <row r="1105" spans="1:12" x14ac:dyDescent="0.2">
      <c r="A1105" s="4">
        <v>14</v>
      </c>
      <c r="B1105" s="82">
        <v>0</v>
      </c>
      <c r="C1105" s="82">
        <v>0</v>
      </c>
      <c r="D1105" s="82">
        <v>0</v>
      </c>
      <c r="E1105" s="82">
        <v>1</v>
      </c>
      <c r="F1105" s="82">
        <v>0.01</v>
      </c>
      <c r="G1105" s="82">
        <v>0</v>
      </c>
      <c r="H1105" s="82">
        <v>0</v>
      </c>
      <c r="I1105" s="82">
        <v>80</v>
      </c>
      <c r="J1105" s="82">
        <v>30.5</v>
      </c>
      <c r="K1105" s="82">
        <v>1922.34</v>
      </c>
      <c r="L1105" s="82">
        <v>17</v>
      </c>
    </row>
    <row r="1106" spans="1:12" x14ac:dyDescent="0.2">
      <c r="A1106" s="4">
        <v>14</v>
      </c>
      <c r="B1106" s="82">
        <v>0</v>
      </c>
      <c r="C1106" s="82">
        <v>0</v>
      </c>
      <c r="D1106" s="82">
        <v>0</v>
      </c>
      <c r="E1106" s="82">
        <v>1</v>
      </c>
      <c r="F1106" s="82">
        <v>0.01</v>
      </c>
      <c r="G1106" s="82">
        <v>0</v>
      </c>
      <c r="H1106" s="82">
        <v>0</v>
      </c>
      <c r="I1106" s="82">
        <v>6.06</v>
      </c>
      <c r="J1106" s="82">
        <v>0.75</v>
      </c>
      <c r="K1106" s="82">
        <v>100.6</v>
      </c>
      <c r="L1106" s="82">
        <v>36</v>
      </c>
    </row>
    <row r="1107" spans="1:12" x14ac:dyDescent="0.2">
      <c r="A1107" s="4">
        <v>14</v>
      </c>
      <c r="B1107" s="82">
        <v>20</v>
      </c>
      <c r="C1107" s="82">
        <v>0</v>
      </c>
      <c r="D1107" s="82">
        <v>1</v>
      </c>
      <c r="E1107" s="82">
        <v>1</v>
      </c>
      <c r="F1107" s="82">
        <v>0.01</v>
      </c>
      <c r="G1107" s="82">
        <v>0</v>
      </c>
      <c r="H1107" s="82">
        <v>0</v>
      </c>
      <c r="I1107" s="82">
        <v>13.91</v>
      </c>
      <c r="J1107" s="82">
        <v>3.08</v>
      </c>
      <c r="K1107" s="82">
        <v>390.07</v>
      </c>
      <c r="L1107" s="82">
        <v>6</v>
      </c>
    </row>
    <row r="1108" spans="1:12" x14ac:dyDescent="0.2">
      <c r="A1108" s="4">
        <v>14</v>
      </c>
      <c r="B1108" s="82">
        <v>10</v>
      </c>
      <c r="C1108" s="82">
        <v>0</v>
      </c>
      <c r="D1108" s="82">
        <v>0</v>
      </c>
      <c r="E1108" s="82">
        <v>1</v>
      </c>
      <c r="F1108" s="82">
        <v>0.01</v>
      </c>
      <c r="G1108" s="82">
        <v>0</v>
      </c>
      <c r="H1108" s="82">
        <v>0</v>
      </c>
      <c r="I1108" s="82">
        <v>137.61000000000001</v>
      </c>
      <c r="J1108" s="82">
        <v>14.67</v>
      </c>
      <c r="K1108" s="82">
        <v>1117.23</v>
      </c>
      <c r="L1108" s="82">
        <v>5</v>
      </c>
    </row>
    <row r="1109" spans="1:12" x14ac:dyDescent="0.2">
      <c r="A1109" s="4">
        <v>14</v>
      </c>
      <c r="B1109" s="82">
        <v>18</v>
      </c>
      <c r="C1109" s="82">
        <v>0</v>
      </c>
      <c r="D1109" s="82">
        <v>0</v>
      </c>
      <c r="E1109" s="82">
        <v>1</v>
      </c>
      <c r="F1109" s="82">
        <v>0.01</v>
      </c>
      <c r="G1109" s="82">
        <v>0</v>
      </c>
      <c r="H1109" s="82">
        <v>0</v>
      </c>
      <c r="I1109" s="82">
        <v>75.11</v>
      </c>
      <c r="J1109" s="82">
        <v>22.3</v>
      </c>
      <c r="K1109" s="82">
        <v>1048.53</v>
      </c>
      <c r="L1109" s="82">
        <v>15</v>
      </c>
    </row>
    <row r="1110" spans="1:12" x14ac:dyDescent="0.2">
      <c r="A1110" s="4">
        <v>14</v>
      </c>
      <c r="B1110" s="82">
        <v>6</v>
      </c>
      <c r="C1110" s="82">
        <v>0</v>
      </c>
      <c r="D1110" s="82">
        <v>1</v>
      </c>
      <c r="E1110" s="82">
        <v>1</v>
      </c>
      <c r="F1110" s="82">
        <v>0.01</v>
      </c>
      <c r="G1110" s="82">
        <v>0</v>
      </c>
      <c r="H1110" s="82">
        <v>0</v>
      </c>
      <c r="I1110" s="82">
        <v>222.3</v>
      </c>
      <c r="J1110" s="82">
        <v>37.700000000000003</v>
      </c>
      <c r="K1110" s="82">
        <v>1165.54</v>
      </c>
      <c r="L1110" s="82">
        <v>81</v>
      </c>
    </row>
    <row r="1111" spans="1:12" x14ac:dyDescent="0.2">
      <c r="A1111" s="4">
        <v>14</v>
      </c>
      <c r="B1111" s="82">
        <v>6</v>
      </c>
      <c r="C1111" s="82">
        <v>0</v>
      </c>
      <c r="D1111" s="82">
        <v>1</v>
      </c>
      <c r="E1111" s="82">
        <v>1</v>
      </c>
      <c r="F1111" s="82">
        <v>0.01</v>
      </c>
      <c r="G1111" s="82">
        <v>0</v>
      </c>
      <c r="H1111" s="82">
        <v>0</v>
      </c>
      <c r="I1111" s="82">
        <v>208.26</v>
      </c>
      <c r="J1111" s="82">
        <v>37.9</v>
      </c>
      <c r="K1111" s="82">
        <v>1168.94</v>
      </c>
      <c r="L1111" s="82">
        <v>77</v>
      </c>
    </row>
    <row r="1112" spans="1:12" x14ac:dyDescent="0.2">
      <c r="A1112" s="4">
        <v>14</v>
      </c>
      <c r="B1112" s="82">
        <v>6</v>
      </c>
      <c r="C1112" s="82">
        <v>0</v>
      </c>
      <c r="D1112" s="82">
        <v>1</v>
      </c>
      <c r="E1112" s="82">
        <v>1</v>
      </c>
      <c r="F1112" s="82">
        <v>0.01</v>
      </c>
      <c r="G1112" s="82">
        <v>0.01</v>
      </c>
      <c r="H1112" s="82">
        <v>0.01</v>
      </c>
      <c r="I1112" s="82">
        <v>222.3</v>
      </c>
      <c r="J1112" s="82">
        <v>33.9</v>
      </c>
      <c r="K1112" s="82">
        <v>1569.95</v>
      </c>
      <c r="L1112" s="82">
        <v>67</v>
      </c>
    </row>
    <row r="1113" spans="1:12" x14ac:dyDescent="0.2">
      <c r="A1113" s="4">
        <v>14</v>
      </c>
      <c r="B1113" s="82">
        <v>6</v>
      </c>
      <c r="C1113" s="82">
        <v>0</v>
      </c>
      <c r="D1113" s="82">
        <v>0</v>
      </c>
      <c r="E1113" s="82">
        <v>1</v>
      </c>
      <c r="F1113" s="82">
        <v>0.01</v>
      </c>
      <c r="G1113" s="82">
        <v>0</v>
      </c>
      <c r="H1113" s="82">
        <v>0</v>
      </c>
      <c r="I1113" s="82">
        <v>232.18</v>
      </c>
      <c r="J1113" s="82">
        <v>40</v>
      </c>
      <c r="K1113" s="82">
        <v>1487.02</v>
      </c>
      <c r="L1113" s="82">
        <v>7</v>
      </c>
    </row>
    <row r="1114" spans="1:12" x14ac:dyDescent="0.2">
      <c r="A1114" s="4">
        <v>14</v>
      </c>
      <c r="B1114" s="82">
        <v>18</v>
      </c>
      <c r="C1114" s="82">
        <v>0</v>
      </c>
      <c r="D1114" s="82">
        <v>0</v>
      </c>
      <c r="E1114" s="82">
        <v>1</v>
      </c>
      <c r="F1114" s="82">
        <v>0.01</v>
      </c>
      <c r="G1114" s="82">
        <v>0</v>
      </c>
      <c r="H1114" s="82">
        <v>0</v>
      </c>
      <c r="I1114" s="82">
        <v>75.11</v>
      </c>
      <c r="J1114" s="82">
        <v>22.3</v>
      </c>
      <c r="K1114" s="82">
        <v>1165.54</v>
      </c>
      <c r="L1114" s="82">
        <v>13</v>
      </c>
    </row>
    <row r="1115" spans="1:12" x14ac:dyDescent="0.2">
      <c r="A1115" s="4">
        <v>14</v>
      </c>
      <c r="B1115" s="82">
        <v>15</v>
      </c>
      <c r="C1115" s="82">
        <v>0</v>
      </c>
      <c r="D1115" s="82">
        <v>1</v>
      </c>
      <c r="E1115" s="82">
        <v>1</v>
      </c>
      <c r="F1115" s="82">
        <v>0.01</v>
      </c>
      <c r="G1115" s="82">
        <v>0</v>
      </c>
      <c r="H1115" s="82">
        <v>0</v>
      </c>
      <c r="I1115" s="82">
        <v>34.799999999999997</v>
      </c>
      <c r="J1115" s="82">
        <v>10.9</v>
      </c>
      <c r="K1115" s="82">
        <v>423.54</v>
      </c>
      <c r="L1115" s="82">
        <v>15</v>
      </c>
    </row>
    <row r="1116" spans="1:12" x14ac:dyDescent="0.2">
      <c r="A1116" s="4">
        <v>14</v>
      </c>
      <c r="B1116" s="82">
        <v>15</v>
      </c>
      <c r="C1116" s="82">
        <v>0</v>
      </c>
      <c r="D1116" s="82">
        <v>1</v>
      </c>
      <c r="E1116" s="82">
        <v>1</v>
      </c>
      <c r="F1116" s="82">
        <v>0.01</v>
      </c>
      <c r="G1116" s="82">
        <v>0</v>
      </c>
      <c r="H1116" s="82">
        <v>0</v>
      </c>
      <c r="I1116" s="82">
        <v>50.7</v>
      </c>
      <c r="J1116" s="82">
        <v>12.4</v>
      </c>
      <c r="K1116" s="82">
        <v>342.09</v>
      </c>
      <c r="L1116" s="82">
        <v>47</v>
      </c>
    </row>
    <row r="1117" spans="1:12" x14ac:dyDescent="0.2">
      <c r="A1117" s="4">
        <v>14</v>
      </c>
      <c r="B1117" s="82">
        <v>6</v>
      </c>
      <c r="C1117" s="82">
        <v>0</v>
      </c>
      <c r="D1117" s="82">
        <v>1</v>
      </c>
      <c r="E1117" s="82">
        <v>1</v>
      </c>
      <c r="F1117" s="82">
        <v>0.01</v>
      </c>
      <c r="G1117" s="82">
        <v>0</v>
      </c>
      <c r="H1117" s="82">
        <v>0</v>
      </c>
      <c r="I1117" s="82">
        <v>258.3</v>
      </c>
      <c r="J1117" s="82">
        <v>35</v>
      </c>
      <c r="K1117" s="82">
        <v>1647.2</v>
      </c>
      <c r="L1117" s="82">
        <v>224</v>
      </c>
    </row>
    <row r="1118" spans="1:12" x14ac:dyDescent="0.2">
      <c r="A1118" s="4">
        <v>14</v>
      </c>
      <c r="B1118" s="82">
        <v>6</v>
      </c>
      <c r="C1118" s="82">
        <v>0</v>
      </c>
      <c r="D1118" s="82">
        <v>1</v>
      </c>
      <c r="E1118" s="82">
        <v>1</v>
      </c>
      <c r="F1118" s="82">
        <v>0.01</v>
      </c>
      <c r="G1118" s="82">
        <v>0</v>
      </c>
      <c r="H1118" s="82">
        <v>0</v>
      </c>
      <c r="I1118" s="82">
        <v>232.65</v>
      </c>
      <c r="J1118" s="82">
        <v>31.5</v>
      </c>
      <c r="K1118" s="82">
        <v>1968.46</v>
      </c>
      <c r="L1118" s="82">
        <v>67</v>
      </c>
    </row>
    <row r="1119" spans="1:12" x14ac:dyDescent="0.2">
      <c r="A1119" s="4">
        <v>14</v>
      </c>
      <c r="B1119" s="82">
        <v>18</v>
      </c>
      <c r="C1119" s="82">
        <v>0</v>
      </c>
      <c r="D1119" s="82">
        <v>1</v>
      </c>
      <c r="E1119" s="82">
        <v>1</v>
      </c>
      <c r="F1119" s="82">
        <v>0.01</v>
      </c>
      <c r="G1119" s="82">
        <v>0</v>
      </c>
      <c r="H1119" s="82">
        <v>0</v>
      </c>
      <c r="I1119" s="82">
        <v>75.239999999999995</v>
      </c>
      <c r="J1119" s="82">
        <v>21.8</v>
      </c>
      <c r="K1119" s="82">
        <v>1288.22</v>
      </c>
      <c r="L1119" s="82">
        <v>31</v>
      </c>
    </row>
    <row r="1120" spans="1:12" x14ac:dyDescent="0.2">
      <c r="A1120" s="4">
        <v>14</v>
      </c>
      <c r="B1120" s="82">
        <v>0</v>
      </c>
      <c r="C1120" s="82">
        <v>0</v>
      </c>
      <c r="D1120" s="82">
        <v>0</v>
      </c>
      <c r="E1120" s="82">
        <v>1</v>
      </c>
      <c r="F1120" s="82">
        <v>0.01</v>
      </c>
      <c r="G1120" s="82">
        <v>0</v>
      </c>
      <c r="H1120" s="82">
        <v>0</v>
      </c>
      <c r="I1120" s="82">
        <v>68.266999999999996</v>
      </c>
      <c r="J1120" s="82">
        <v>14.26</v>
      </c>
      <c r="K1120" s="82">
        <v>1378.9</v>
      </c>
      <c r="L1120" s="82">
        <v>20</v>
      </c>
    </row>
    <row r="1121" spans="1:12" x14ac:dyDescent="0.2">
      <c r="A1121" s="4">
        <v>14</v>
      </c>
      <c r="B1121" s="82">
        <v>0</v>
      </c>
      <c r="C1121" s="82">
        <v>0</v>
      </c>
      <c r="D1121" s="82">
        <v>0</v>
      </c>
      <c r="E1121" s="82">
        <v>1</v>
      </c>
      <c r="F1121" s="82">
        <v>0.01</v>
      </c>
      <c r="G1121" s="82">
        <v>0</v>
      </c>
      <c r="H1121" s="82">
        <v>0</v>
      </c>
      <c r="I1121" s="82">
        <v>50.44</v>
      </c>
      <c r="J1121" s="82">
        <v>10.887</v>
      </c>
      <c r="K1121" s="82">
        <v>1378.9</v>
      </c>
      <c r="L1121" s="82">
        <v>6</v>
      </c>
    </row>
    <row r="1122" spans="1:12" x14ac:dyDescent="0.2">
      <c r="A1122" s="4">
        <v>14</v>
      </c>
      <c r="B1122" s="82">
        <v>100</v>
      </c>
      <c r="C1122" s="82">
        <v>0</v>
      </c>
      <c r="D1122" s="82">
        <v>1</v>
      </c>
      <c r="E1122" s="82">
        <v>1</v>
      </c>
      <c r="F1122" s="82">
        <v>0.01</v>
      </c>
      <c r="G1122" s="82">
        <v>0</v>
      </c>
      <c r="H1122" s="82">
        <v>0</v>
      </c>
      <c r="I1122" s="82">
        <v>2.2999999999999998</v>
      </c>
      <c r="J1122" s="82">
        <v>0.4</v>
      </c>
      <c r="K1122" s="82">
        <v>378.68</v>
      </c>
      <c r="L1122" s="82">
        <v>16</v>
      </c>
    </row>
    <row r="1123" spans="1:12" x14ac:dyDescent="0.2">
      <c r="A1123" s="4">
        <v>14</v>
      </c>
      <c r="B1123" s="82">
        <v>12</v>
      </c>
      <c r="C1123" s="82">
        <v>0</v>
      </c>
      <c r="D1123" s="82">
        <v>0</v>
      </c>
      <c r="E1123" s="82">
        <v>1</v>
      </c>
      <c r="F1123" s="82">
        <v>0.01</v>
      </c>
      <c r="G1123" s="82">
        <v>0</v>
      </c>
      <c r="H1123" s="82">
        <v>0</v>
      </c>
      <c r="I1123" s="82">
        <v>66.7</v>
      </c>
      <c r="J1123" s="82">
        <v>14.3</v>
      </c>
      <c r="K1123" s="82">
        <v>1777.15</v>
      </c>
      <c r="L1123" s="82">
        <v>77</v>
      </c>
    </row>
    <row r="1124" spans="1:12" x14ac:dyDescent="0.2">
      <c r="A1124" s="4">
        <v>14</v>
      </c>
      <c r="B1124" s="82">
        <v>0</v>
      </c>
      <c r="C1124" s="82">
        <v>0</v>
      </c>
      <c r="D1124" s="82">
        <v>0</v>
      </c>
      <c r="E1124" s="82">
        <v>1</v>
      </c>
      <c r="F1124" s="82">
        <v>0.01</v>
      </c>
      <c r="G1124" s="82">
        <v>0</v>
      </c>
      <c r="H1124" s="82">
        <v>0</v>
      </c>
      <c r="I1124" s="82">
        <v>2.2000000000000002</v>
      </c>
      <c r="J1124" s="82">
        <v>0.36</v>
      </c>
      <c r="K1124" s="82">
        <v>484.51</v>
      </c>
      <c r="L1124" s="82">
        <v>40</v>
      </c>
    </row>
    <row r="1125" spans="1:12" x14ac:dyDescent="0.2">
      <c r="A1125" s="4">
        <v>14</v>
      </c>
      <c r="B1125" s="82">
        <v>6</v>
      </c>
      <c r="C1125" s="82">
        <v>0</v>
      </c>
      <c r="D1125" s="82">
        <v>1</v>
      </c>
      <c r="E1125" s="82">
        <v>1</v>
      </c>
      <c r="F1125" s="82">
        <v>0.01</v>
      </c>
      <c r="G1125" s="82">
        <v>0</v>
      </c>
      <c r="H1125" s="82">
        <v>0</v>
      </c>
      <c r="I1125" s="82">
        <v>144</v>
      </c>
      <c r="J1125" s="82">
        <v>27.98</v>
      </c>
      <c r="K1125" s="82">
        <v>3329.71</v>
      </c>
      <c r="L1125" s="82">
        <v>59</v>
      </c>
    </row>
    <row r="1126" spans="1:12" x14ac:dyDescent="0.2">
      <c r="A1126" s="4">
        <v>14</v>
      </c>
      <c r="B1126" s="82">
        <v>6</v>
      </c>
      <c r="C1126" s="82">
        <v>0</v>
      </c>
      <c r="D1126" s="82">
        <v>1</v>
      </c>
      <c r="E1126" s="82">
        <v>1</v>
      </c>
      <c r="F1126" s="82">
        <v>0.01</v>
      </c>
      <c r="G1126" s="82">
        <v>0</v>
      </c>
      <c r="H1126" s="82">
        <v>0</v>
      </c>
      <c r="I1126" s="82">
        <v>144</v>
      </c>
      <c r="J1126" s="82">
        <v>27.98</v>
      </c>
      <c r="K1126" s="82">
        <v>4988.84</v>
      </c>
      <c r="L1126" s="82">
        <v>84</v>
      </c>
    </row>
    <row r="1127" spans="1:12" x14ac:dyDescent="0.2">
      <c r="A1127" s="4">
        <v>14</v>
      </c>
      <c r="B1127" s="82">
        <v>6</v>
      </c>
      <c r="C1127" s="82">
        <v>0</v>
      </c>
      <c r="D1127" s="82">
        <v>1</v>
      </c>
      <c r="E1127" s="82">
        <v>1</v>
      </c>
      <c r="F1127" s="82">
        <v>0.01</v>
      </c>
      <c r="G1127" s="82">
        <v>0</v>
      </c>
      <c r="H1127" s="82">
        <v>0</v>
      </c>
      <c r="I1127" s="82">
        <v>144</v>
      </c>
      <c r="J1127" s="82">
        <v>27.98</v>
      </c>
      <c r="K1127" s="82">
        <v>4988.84</v>
      </c>
      <c r="L1127" s="82">
        <v>20</v>
      </c>
    </row>
    <row r="1128" spans="1:12" x14ac:dyDescent="0.2">
      <c r="A1128" s="4">
        <v>14</v>
      </c>
      <c r="B1128" s="82">
        <v>6</v>
      </c>
      <c r="C1128" s="82">
        <v>0</v>
      </c>
      <c r="D1128" s="82">
        <v>1</v>
      </c>
      <c r="E1128" s="82">
        <v>1</v>
      </c>
      <c r="F1128" s="82">
        <v>0.01</v>
      </c>
      <c r="G1128" s="82">
        <v>0</v>
      </c>
      <c r="H1128" s="82">
        <v>0</v>
      </c>
      <c r="I1128" s="82">
        <v>144</v>
      </c>
      <c r="J1128" s="82">
        <v>26.59</v>
      </c>
      <c r="K1128" s="82">
        <v>4988.84</v>
      </c>
      <c r="L1128" s="82">
        <v>10</v>
      </c>
    </row>
    <row r="1129" spans="1:12" x14ac:dyDescent="0.2">
      <c r="A1129" s="4">
        <v>14</v>
      </c>
      <c r="B1129" s="82">
        <v>6</v>
      </c>
      <c r="C1129" s="82">
        <v>0</v>
      </c>
      <c r="D1129" s="82">
        <v>1</v>
      </c>
      <c r="E1129" s="82">
        <v>1</v>
      </c>
      <c r="F1129" s="82">
        <v>0.01</v>
      </c>
      <c r="G1129" s="82">
        <v>0</v>
      </c>
      <c r="H1129" s="82">
        <v>0</v>
      </c>
      <c r="I1129" s="82">
        <v>134.6</v>
      </c>
      <c r="J1129" s="82">
        <v>26.59</v>
      </c>
      <c r="K1129" s="82">
        <v>0</v>
      </c>
      <c r="L1129" s="82">
        <v>17</v>
      </c>
    </row>
    <row r="1130" spans="1:12" x14ac:dyDescent="0.2">
      <c r="A1130" s="4">
        <v>14</v>
      </c>
      <c r="B1130" s="82">
        <v>8</v>
      </c>
      <c r="C1130" s="82">
        <v>0</v>
      </c>
      <c r="D1130" s="82">
        <v>0</v>
      </c>
      <c r="E1130" s="82">
        <v>1</v>
      </c>
      <c r="F1130" s="82">
        <v>0.01</v>
      </c>
      <c r="G1130" s="82">
        <v>0</v>
      </c>
      <c r="H1130" s="82">
        <v>0</v>
      </c>
      <c r="I1130" s="82">
        <v>96.27</v>
      </c>
      <c r="J1130" s="82">
        <v>18.100000000000001</v>
      </c>
      <c r="K1130" s="82">
        <v>1678.66</v>
      </c>
      <c r="L1130" s="82">
        <v>60</v>
      </c>
    </row>
    <row r="1131" spans="1:12" x14ac:dyDescent="0.2">
      <c r="A1131" s="4">
        <v>14</v>
      </c>
      <c r="B1131" s="82">
        <v>10</v>
      </c>
      <c r="C1131" s="82">
        <v>20</v>
      </c>
      <c r="D1131" s="82">
        <v>0</v>
      </c>
      <c r="E1131" s="82">
        <v>1</v>
      </c>
      <c r="F1131" s="82">
        <v>0.01</v>
      </c>
      <c r="G1131" s="82">
        <v>0</v>
      </c>
      <c r="H1131" s="82">
        <v>0</v>
      </c>
      <c r="I1131" s="82">
        <v>92.15</v>
      </c>
      <c r="J1131" s="82">
        <v>15</v>
      </c>
      <c r="K1131" s="82">
        <v>2644.01</v>
      </c>
      <c r="L1131" s="82">
        <v>8</v>
      </c>
    </row>
    <row r="1132" spans="1:12" x14ac:dyDescent="0.2">
      <c r="A1132" s="4">
        <v>14</v>
      </c>
      <c r="B1132" s="82">
        <v>12</v>
      </c>
      <c r="C1132" s="82">
        <v>0</v>
      </c>
      <c r="D1132" s="82">
        <v>0</v>
      </c>
      <c r="E1132" s="82">
        <v>12</v>
      </c>
      <c r="F1132" s="82">
        <v>0.01</v>
      </c>
      <c r="G1132" s="82">
        <v>0</v>
      </c>
      <c r="H1132" s="82">
        <v>0</v>
      </c>
      <c r="I1132" s="82">
        <v>78.5</v>
      </c>
      <c r="J1132" s="82">
        <v>16.3</v>
      </c>
      <c r="K1132" s="82">
        <v>2317.9499999999998</v>
      </c>
      <c r="L1132" s="82">
        <v>4</v>
      </c>
    </row>
    <row r="1133" spans="1:12" x14ac:dyDescent="0.2">
      <c r="A1133" s="4">
        <v>14</v>
      </c>
      <c r="B1133" s="82">
        <v>300</v>
      </c>
      <c r="C1133" s="82">
        <v>0</v>
      </c>
      <c r="D1133" s="82">
        <v>10</v>
      </c>
      <c r="E1133" s="82">
        <v>1</v>
      </c>
      <c r="F1133" s="82">
        <v>0.01</v>
      </c>
      <c r="G1133" s="82">
        <v>0</v>
      </c>
      <c r="H1133" s="82">
        <v>0</v>
      </c>
      <c r="I1133" s="82">
        <v>2.8559999999999999</v>
      </c>
      <c r="J1133" s="82">
        <v>0.34</v>
      </c>
      <c r="K1133" s="82">
        <v>203.1</v>
      </c>
      <c r="L1133" s="82">
        <v>34</v>
      </c>
    </row>
    <row r="1134" spans="1:12" x14ac:dyDescent="0.2">
      <c r="A1134" s="4">
        <v>14</v>
      </c>
      <c r="B1134" s="82">
        <v>16</v>
      </c>
      <c r="C1134" s="82">
        <v>0</v>
      </c>
      <c r="D1134" s="82">
        <v>0</v>
      </c>
      <c r="E1134" s="82">
        <v>1</v>
      </c>
      <c r="F1134" s="82">
        <v>0.01</v>
      </c>
      <c r="G1134" s="82">
        <v>0</v>
      </c>
      <c r="H1134" s="82">
        <v>0</v>
      </c>
      <c r="I1134" s="82">
        <v>49.4</v>
      </c>
      <c r="J1134" s="82">
        <v>15.7</v>
      </c>
      <c r="K1134" s="82">
        <v>1139.5999999999999</v>
      </c>
      <c r="L1134" s="82">
        <v>8</v>
      </c>
    </row>
    <row r="1135" spans="1:12" x14ac:dyDescent="0.2">
      <c r="A1135" s="4">
        <v>14</v>
      </c>
      <c r="B1135" s="82">
        <v>14</v>
      </c>
      <c r="C1135" s="82">
        <v>0</v>
      </c>
      <c r="D1135" s="82">
        <v>0</v>
      </c>
      <c r="E1135" s="82">
        <v>1</v>
      </c>
      <c r="F1135" s="82">
        <v>0.01</v>
      </c>
      <c r="G1135" s="82">
        <v>0</v>
      </c>
      <c r="H1135" s="82">
        <v>0</v>
      </c>
      <c r="I1135" s="82">
        <v>60.264000000000003</v>
      </c>
      <c r="J1135" s="82">
        <v>19.02</v>
      </c>
      <c r="K1135" s="82">
        <v>1367.52</v>
      </c>
      <c r="L1135" s="82">
        <v>42</v>
      </c>
    </row>
    <row r="1136" spans="1:12" x14ac:dyDescent="0.2">
      <c r="A1136" s="4">
        <v>14</v>
      </c>
      <c r="B1136" s="82">
        <v>0</v>
      </c>
      <c r="C1136" s="82">
        <v>0</v>
      </c>
      <c r="D1136" s="82">
        <v>0</v>
      </c>
      <c r="E1136" s="82">
        <v>1</v>
      </c>
      <c r="F1136" s="82">
        <v>0.01</v>
      </c>
      <c r="G1136" s="82">
        <v>0</v>
      </c>
      <c r="H1136" s="82">
        <v>0</v>
      </c>
      <c r="I1136" s="82">
        <v>40</v>
      </c>
      <c r="J1136" s="82">
        <v>11.5</v>
      </c>
      <c r="K1136" s="82">
        <v>957.26</v>
      </c>
      <c r="L1136" s="82">
        <v>31</v>
      </c>
    </row>
    <row r="1137" spans="1:12" x14ac:dyDescent="0.2">
      <c r="A1137" s="4">
        <v>14</v>
      </c>
      <c r="B1137" s="82">
        <v>0</v>
      </c>
      <c r="C1137" s="82">
        <v>0</v>
      </c>
      <c r="D1137" s="82">
        <v>0</v>
      </c>
      <c r="E1137" s="82">
        <v>1</v>
      </c>
      <c r="F1137" s="82">
        <v>0.01</v>
      </c>
      <c r="G1137" s="82">
        <v>0</v>
      </c>
      <c r="H1137" s="82">
        <v>0</v>
      </c>
      <c r="I1137" s="82">
        <v>42</v>
      </c>
      <c r="J1137" s="82">
        <v>15.2</v>
      </c>
      <c r="K1137" s="82">
        <v>1308.26</v>
      </c>
      <c r="L1137" s="82">
        <v>7</v>
      </c>
    </row>
    <row r="1138" spans="1:12" x14ac:dyDescent="0.2">
      <c r="A1138" s="4">
        <v>14</v>
      </c>
      <c r="B1138" s="82">
        <v>16</v>
      </c>
      <c r="C1138" s="82">
        <v>0</v>
      </c>
      <c r="D1138" s="82">
        <v>0</v>
      </c>
      <c r="E1138" s="82">
        <v>1</v>
      </c>
      <c r="F1138" s="82">
        <v>0.01</v>
      </c>
      <c r="G1138" s="82">
        <v>0</v>
      </c>
      <c r="H1138" s="82">
        <v>0</v>
      </c>
      <c r="I1138" s="82">
        <v>47.88</v>
      </c>
      <c r="J1138" s="82">
        <v>16.100000000000001</v>
      </c>
      <c r="K1138" s="82">
        <v>273.5</v>
      </c>
      <c r="L1138" s="82">
        <v>7</v>
      </c>
    </row>
    <row r="1139" spans="1:12" x14ac:dyDescent="0.2">
      <c r="A1139" s="4">
        <v>14</v>
      </c>
      <c r="B1139" s="82">
        <v>0</v>
      </c>
      <c r="C1139" s="82">
        <v>0</v>
      </c>
      <c r="D1139" s="82">
        <v>0</v>
      </c>
      <c r="E1139" s="82">
        <v>1</v>
      </c>
      <c r="F1139" s="82">
        <v>0.01</v>
      </c>
      <c r="G1139" s="82">
        <v>0</v>
      </c>
      <c r="H1139" s="82">
        <v>0</v>
      </c>
      <c r="I1139" s="82">
        <v>35.299999999999997</v>
      </c>
      <c r="J1139" s="82">
        <v>10.5</v>
      </c>
      <c r="K1139" s="82">
        <v>412.54</v>
      </c>
      <c r="L1139" s="82">
        <v>3</v>
      </c>
    </row>
    <row r="1140" spans="1:12" x14ac:dyDescent="0.2">
      <c r="A1140" s="4">
        <v>14</v>
      </c>
      <c r="B1140" s="82">
        <v>0</v>
      </c>
      <c r="C1140" s="82">
        <v>0</v>
      </c>
      <c r="D1140" s="82">
        <v>0</v>
      </c>
      <c r="E1140" s="82">
        <v>1</v>
      </c>
      <c r="F1140" s="82">
        <v>0.01</v>
      </c>
      <c r="G1140" s="82">
        <v>0</v>
      </c>
      <c r="H1140" s="82">
        <v>0</v>
      </c>
      <c r="I1140" s="82">
        <v>45.000999999999998</v>
      </c>
      <c r="J1140" s="82">
        <v>3.8010000000000002</v>
      </c>
      <c r="K1140" s="82">
        <v>2253.63</v>
      </c>
      <c r="L1140" s="82">
        <v>2</v>
      </c>
    </row>
    <row r="1141" spans="1:12" x14ac:dyDescent="0.2">
      <c r="A1141" s="4">
        <v>14</v>
      </c>
      <c r="B1141" s="82">
        <v>20</v>
      </c>
      <c r="C1141" s="82">
        <v>0</v>
      </c>
      <c r="D1141" s="82">
        <v>0</v>
      </c>
      <c r="E1141" s="82">
        <v>1</v>
      </c>
      <c r="F1141" s="82">
        <v>0.01</v>
      </c>
      <c r="G1141" s="82">
        <v>0</v>
      </c>
      <c r="H1141" s="82">
        <v>0</v>
      </c>
      <c r="I1141" s="82">
        <v>79.42</v>
      </c>
      <c r="J1141" s="82">
        <v>17.399999999999999</v>
      </c>
      <c r="K1141" s="82">
        <v>659.76</v>
      </c>
      <c r="L1141" s="82">
        <v>11</v>
      </c>
    </row>
    <row r="1142" spans="1:12" x14ac:dyDescent="0.2">
      <c r="A1142" s="4">
        <v>14</v>
      </c>
      <c r="B1142" s="82">
        <v>16</v>
      </c>
      <c r="C1142" s="82">
        <v>0</v>
      </c>
      <c r="D1142" s="82">
        <v>0</v>
      </c>
      <c r="E1142" s="82">
        <v>16</v>
      </c>
      <c r="F1142" s="82">
        <v>0.01</v>
      </c>
      <c r="G1142" s="82">
        <v>0</v>
      </c>
      <c r="H1142" s="82">
        <v>0</v>
      </c>
      <c r="I1142" s="82">
        <v>81</v>
      </c>
      <c r="J1142" s="82">
        <v>25.55</v>
      </c>
      <c r="K1142" s="82">
        <v>1458.69</v>
      </c>
      <c r="L1142" s="82">
        <v>71</v>
      </c>
    </row>
    <row r="1143" spans="1:12" x14ac:dyDescent="0.2">
      <c r="A1143" s="4">
        <v>14</v>
      </c>
      <c r="B1143" s="82">
        <v>0</v>
      </c>
      <c r="C1143" s="82">
        <v>0</v>
      </c>
      <c r="D1143" s="82">
        <v>0</v>
      </c>
      <c r="E1143" s="82">
        <v>1</v>
      </c>
      <c r="F1143" s="82">
        <v>0.01</v>
      </c>
      <c r="G1143" s="82">
        <v>0</v>
      </c>
      <c r="H1143" s="82">
        <v>0</v>
      </c>
      <c r="I1143" s="82">
        <v>66.099999999999994</v>
      </c>
      <c r="J1143" s="82">
        <v>27</v>
      </c>
      <c r="K1143" s="82">
        <v>1527.06</v>
      </c>
      <c r="L1143" s="82">
        <v>18</v>
      </c>
    </row>
    <row r="1144" spans="1:12" x14ac:dyDescent="0.2">
      <c r="A1144" s="4">
        <v>14</v>
      </c>
      <c r="B1144" s="82">
        <v>16</v>
      </c>
      <c r="C1144" s="82">
        <v>0</v>
      </c>
      <c r="D1144" s="82">
        <v>1</v>
      </c>
      <c r="E1144" s="82">
        <v>1</v>
      </c>
      <c r="F1144" s="82">
        <v>0.01</v>
      </c>
      <c r="G1144" s="82">
        <v>0</v>
      </c>
      <c r="H1144" s="82">
        <v>0</v>
      </c>
      <c r="I1144" s="82">
        <v>84.36</v>
      </c>
      <c r="J1144" s="82">
        <v>26</v>
      </c>
      <c r="K1144" s="82">
        <v>1625.07</v>
      </c>
      <c r="L1144" s="82">
        <v>32</v>
      </c>
    </row>
    <row r="1145" spans="1:12" x14ac:dyDescent="0.2">
      <c r="A1145" s="4">
        <v>14</v>
      </c>
      <c r="B1145" s="82">
        <v>6</v>
      </c>
      <c r="C1145" s="82">
        <v>0</v>
      </c>
      <c r="D1145" s="82">
        <v>1</v>
      </c>
      <c r="E1145" s="82">
        <v>1</v>
      </c>
      <c r="F1145" s="82">
        <v>0.01</v>
      </c>
      <c r="G1145" s="82">
        <v>0</v>
      </c>
      <c r="H1145" s="82">
        <v>0</v>
      </c>
      <c r="I1145" s="82">
        <v>217</v>
      </c>
      <c r="J1145" s="82">
        <v>38.9</v>
      </c>
      <c r="K1145" s="82">
        <v>1818.8</v>
      </c>
      <c r="L1145" s="82">
        <v>6</v>
      </c>
    </row>
    <row r="1146" spans="1:12" x14ac:dyDescent="0.2">
      <c r="A1146" s="4">
        <v>14</v>
      </c>
      <c r="B1146" s="82">
        <v>16</v>
      </c>
      <c r="C1146" s="82">
        <v>0</v>
      </c>
      <c r="D1146" s="82">
        <v>1</v>
      </c>
      <c r="E1146" s="82">
        <v>1</v>
      </c>
      <c r="F1146" s="82">
        <v>0.01</v>
      </c>
      <c r="G1146" s="82">
        <v>0</v>
      </c>
      <c r="H1146" s="82">
        <v>0</v>
      </c>
      <c r="I1146" s="82">
        <v>138</v>
      </c>
      <c r="J1146" s="82">
        <v>22.2</v>
      </c>
      <c r="K1146" s="82">
        <v>829.63</v>
      </c>
      <c r="L1146" s="82">
        <v>194</v>
      </c>
    </row>
    <row r="1147" spans="1:12" x14ac:dyDescent="0.2">
      <c r="A1147" s="4">
        <v>14</v>
      </c>
      <c r="B1147" s="82">
        <v>60</v>
      </c>
      <c r="C1147" s="82">
        <v>0</v>
      </c>
      <c r="D1147" s="82">
        <v>5</v>
      </c>
      <c r="E1147" s="82">
        <v>1</v>
      </c>
      <c r="F1147" s="82">
        <v>0.01</v>
      </c>
      <c r="G1147" s="82">
        <v>0</v>
      </c>
      <c r="H1147" s="82">
        <v>0</v>
      </c>
      <c r="I1147" s="82">
        <v>13.37</v>
      </c>
      <c r="J1147" s="82">
        <v>0.30499999999999999</v>
      </c>
      <c r="K1147" s="82">
        <v>376.92</v>
      </c>
      <c r="L1147" s="82">
        <v>39</v>
      </c>
    </row>
    <row r="1148" spans="1:12" x14ac:dyDescent="0.2">
      <c r="A1148" s="4">
        <v>14</v>
      </c>
      <c r="B1148" s="82">
        <v>42</v>
      </c>
      <c r="C1148" s="82">
        <v>100</v>
      </c>
      <c r="D1148" s="82">
        <v>1</v>
      </c>
      <c r="E1148" s="82">
        <v>1</v>
      </c>
      <c r="F1148" s="82">
        <v>0.01</v>
      </c>
      <c r="G1148" s="82">
        <v>0</v>
      </c>
      <c r="H1148" s="82">
        <v>0</v>
      </c>
      <c r="I1148" s="82">
        <v>24.954999999999998</v>
      </c>
      <c r="J1148" s="82">
        <v>4</v>
      </c>
      <c r="K1148" s="82">
        <v>813.06</v>
      </c>
      <c r="L1148" s="82">
        <v>149</v>
      </c>
    </row>
    <row r="1149" spans="1:12" x14ac:dyDescent="0.2">
      <c r="A1149" s="4">
        <v>14</v>
      </c>
      <c r="B1149" s="82">
        <v>10</v>
      </c>
      <c r="C1149" s="82">
        <v>0</v>
      </c>
      <c r="D1149" s="82">
        <v>0</v>
      </c>
      <c r="E1149" s="82">
        <v>1</v>
      </c>
      <c r="F1149" s="82">
        <v>0.01</v>
      </c>
      <c r="G1149" s="82">
        <v>0</v>
      </c>
      <c r="H1149" s="82">
        <v>0</v>
      </c>
      <c r="I1149" s="82">
        <v>86.2</v>
      </c>
      <c r="J1149" s="82">
        <v>13.8</v>
      </c>
      <c r="K1149" s="82">
        <v>1423.54</v>
      </c>
      <c r="L1149" s="82">
        <v>1</v>
      </c>
    </row>
    <row r="1150" spans="1:12" x14ac:dyDescent="0.2">
      <c r="A1150" s="4">
        <v>14</v>
      </c>
      <c r="B1150" s="82">
        <v>0</v>
      </c>
      <c r="C1150" s="82">
        <v>0</v>
      </c>
      <c r="D1150" s="82">
        <v>0</v>
      </c>
      <c r="E1150" s="82">
        <v>1</v>
      </c>
      <c r="F1150" s="82">
        <v>0.01</v>
      </c>
      <c r="G1150" s="82">
        <v>0</v>
      </c>
      <c r="H1150" s="82">
        <v>0</v>
      </c>
      <c r="I1150" s="82">
        <v>0.192</v>
      </c>
      <c r="J1150" s="82">
        <v>6.0000000000000001E-3</v>
      </c>
      <c r="K1150" s="82">
        <v>93.88</v>
      </c>
      <c r="L1150" s="82">
        <v>0</v>
      </c>
    </row>
    <row r="1151" spans="1:12" x14ac:dyDescent="0.2">
      <c r="A1151" s="4">
        <v>14</v>
      </c>
      <c r="B1151" s="82">
        <v>108</v>
      </c>
      <c r="C1151" s="82">
        <v>0</v>
      </c>
      <c r="D1151" s="82">
        <v>0</v>
      </c>
      <c r="E1151" s="82">
        <v>1</v>
      </c>
      <c r="F1151" s="82">
        <v>0.01</v>
      </c>
      <c r="G1151" s="82">
        <v>0</v>
      </c>
      <c r="H1151" s="82">
        <v>0</v>
      </c>
      <c r="I1151" s="82">
        <v>4.641</v>
      </c>
      <c r="J1151" s="82">
        <v>0.46</v>
      </c>
      <c r="K1151" s="82">
        <v>384.71</v>
      </c>
      <c r="L1151" s="82">
        <v>94</v>
      </c>
    </row>
    <row r="1152" spans="1:12" x14ac:dyDescent="0.2">
      <c r="A1152" s="4">
        <v>14</v>
      </c>
      <c r="B1152" s="82">
        <v>0</v>
      </c>
      <c r="C1152" s="82">
        <v>0</v>
      </c>
      <c r="D1152" s="82">
        <v>0</v>
      </c>
      <c r="E1152" s="82">
        <v>1</v>
      </c>
      <c r="F1152" s="82">
        <v>0.01</v>
      </c>
      <c r="G1152" s="82">
        <v>0</v>
      </c>
      <c r="H1152" s="82">
        <v>0</v>
      </c>
      <c r="I1152" s="82">
        <v>4.5199999999999996</v>
      </c>
      <c r="J1152" s="82">
        <v>0.4</v>
      </c>
      <c r="K1152" s="82">
        <v>130.54</v>
      </c>
      <c r="L1152" s="82">
        <v>35</v>
      </c>
    </row>
    <row r="1153" spans="1:12" x14ac:dyDescent="0.2">
      <c r="A1153" s="4">
        <v>14</v>
      </c>
      <c r="B1153" s="82">
        <v>12</v>
      </c>
      <c r="C1153" s="82">
        <v>0</v>
      </c>
      <c r="D1153" s="82">
        <v>1</v>
      </c>
      <c r="E1153" s="82">
        <v>1</v>
      </c>
      <c r="F1153" s="82">
        <v>0.01</v>
      </c>
      <c r="G1153" s="82">
        <v>0</v>
      </c>
      <c r="H1153" s="82">
        <v>0</v>
      </c>
      <c r="I1153" s="82">
        <v>71.093999999999994</v>
      </c>
      <c r="J1153" s="82">
        <v>12.5</v>
      </c>
      <c r="K1153" s="82">
        <v>1654.49</v>
      </c>
      <c r="L1153" s="82">
        <v>10</v>
      </c>
    </row>
    <row r="1154" spans="1:12" x14ac:dyDescent="0.2">
      <c r="A1154" s="4">
        <v>14</v>
      </c>
      <c r="B1154" s="82">
        <v>108</v>
      </c>
      <c r="C1154" s="82">
        <v>0</v>
      </c>
      <c r="D1154" s="82">
        <v>0</v>
      </c>
      <c r="E1154" s="82">
        <v>1</v>
      </c>
      <c r="F1154" s="82">
        <v>0.01</v>
      </c>
      <c r="G1154" s="82">
        <v>0</v>
      </c>
      <c r="H1154" s="82">
        <v>0</v>
      </c>
      <c r="I1154" s="82">
        <v>3.84</v>
      </c>
      <c r="J1154" s="82">
        <v>0.45800000000000002</v>
      </c>
      <c r="K1154" s="82">
        <v>297.45999999999998</v>
      </c>
      <c r="L1154" s="82">
        <v>73</v>
      </c>
    </row>
    <row r="1155" spans="1:12" x14ac:dyDescent="0.2">
      <c r="A1155" s="4">
        <v>14</v>
      </c>
      <c r="B1155" s="82">
        <v>108</v>
      </c>
      <c r="C1155" s="82">
        <v>0</v>
      </c>
      <c r="D1155" s="82">
        <v>0</v>
      </c>
      <c r="E1155" s="82">
        <v>1</v>
      </c>
      <c r="F1155" s="82">
        <v>0.01</v>
      </c>
      <c r="G1155" s="82">
        <v>0</v>
      </c>
      <c r="H1155" s="82">
        <v>0</v>
      </c>
      <c r="I1155" s="82">
        <v>3.2</v>
      </c>
      <c r="J1155" s="82">
        <v>0.45800000000000002</v>
      </c>
      <c r="K1155" s="82">
        <v>329.1</v>
      </c>
      <c r="L1155" s="82">
        <v>112</v>
      </c>
    </row>
    <row r="1156" spans="1:12" x14ac:dyDescent="0.2">
      <c r="A1156" s="4">
        <v>14</v>
      </c>
      <c r="B1156" s="82">
        <v>10</v>
      </c>
      <c r="C1156" s="82">
        <v>0</v>
      </c>
      <c r="D1156" s="82">
        <v>0</v>
      </c>
      <c r="E1156" s="82">
        <v>1</v>
      </c>
      <c r="F1156" s="82">
        <v>0.01</v>
      </c>
      <c r="G1156" s="82">
        <v>0</v>
      </c>
      <c r="H1156" s="82">
        <v>0</v>
      </c>
      <c r="I1156" s="82">
        <v>86.2</v>
      </c>
      <c r="J1156" s="82">
        <v>13.8</v>
      </c>
      <c r="K1156" s="82">
        <v>1104.8900000000001</v>
      </c>
      <c r="L1156" s="82">
        <v>0</v>
      </c>
    </row>
    <row r="1157" spans="1:12" x14ac:dyDescent="0.2">
      <c r="A1157" s="4">
        <v>14</v>
      </c>
      <c r="B1157" s="82">
        <v>0</v>
      </c>
      <c r="C1157" s="82">
        <v>0</v>
      </c>
      <c r="D1157" s="82">
        <v>1</v>
      </c>
      <c r="E1157" s="82">
        <v>1</v>
      </c>
      <c r="F1157" s="82">
        <v>0.01</v>
      </c>
      <c r="G1157" s="82">
        <v>0</v>
      </c>
      <c r="H1157" s="82">
        <v>0</v>
      </c>
      <c r="I1157" s="82">
        <v>21.17</v>
      </c>
      <c r="J1157" s="82">
        <v>7.35</v>
      </c>
      <c r="K1157" s="82">
        <v>546.01</v>
      </c>
      <c r="L1157" s="82">
        <v>16</v>
      </c>
    </row>
    <row r="1158" spans="1:12" x14ac:dyDescent="0.2">
      <c r="A1158" s="4">
        <v>14</v>
      </c>
      <c r="B1158" s="82">
        <v>0</v>
      </c>
      <c r="C1158" s="82">
        <v>0</v>
      </c>
      <c r="D1158" s="82">
        <v>0</v>
      </c>
      <c r="E1158" s="82">
        <v>1</v>
      </c>
      <c r="F1158" s="82">
        <v>0.01</v>
      </c>
      <c r="G1158" s="82">
        <v>0</v>
      </c>
      <c r="H1158" s="82">
        <v>0</v>
      </c>
      <c r="I1158" s="82">
        <v>32.72</v>
      </c>
      <c r="J1158" s="82">
        <v>13</v>
      </c>
      <c r="K1158" s="82">
        <v>855.5</v>
      </c>
      <c r="L1158" s="82">
        <v>9</v>
      </c>
    </row>
    <row r="1159" spans="1:12" x14ac:dyDescent="0.2">
      <c r="A1159" s="4">
        <v>14</v>
      </c>
      <c r="B1159" s="82">
        <v>0</v>
      </c>
      <c r="C1159" s="82">
        <v>0</v>
      </c>
      <c r="D1159" s="82">
        <v>0</v>
      </c>
      <c r="E1159" s="82">
        <v>1</v>
      </c>
      <c r="F1159" s="82">
        <v>0.01</v>
      </c>
      <c r="G1159" s="82">
        <v>0</v>
      </c>
      <c r="H1159" s="82">
        <v>0</v>
      </c>
      <c r="I1159" s="82">
        <v>69.3</v>
      </c>
      <c r="J1159" s="82">
        <v>20</v>
      </c>
      <c r="K1159" s="82">
        <v>1314.31</v>
      </c>
      <c r="L1159" s="82">
        <v>2</v>
      </c>
    </row>
    <row r="1160" spans="1:12" x14ac:dyDescent="0.2">
      <c r="A1160" s="4">
        <v>14</v>
      </c>
      <c r="B1160" s="82">
        <v>0</v>
      </c>
      <c r="C1160" s="82">
        <v>0</v>
      </c>
      <c r="D1160" s="82">
        <v>1</v>
      </c>
      <c r="E1160" s="82">
        <v>1</v>
      </c>
      <c r="F1160" s="82">
        <v>0.01</v>
      </c>
      <c r="G1160" s="82">
        <v>0</v>
      </c>
      <c r="H1160" s="82">
        <v>0</v>
      </c>
      <c r="I1160" s="82">
        <v>5.7229999999999999</v>
      </c>
      <c r="J1160" s="82">
        <v>0.36</v>
      </c>
      <c r="K1160" s="82">
        <v>48.32</v>
      </c>
      <c r="L1160" s="82">
        <v>160</v>
      </c>
    </row>
    <row r="1161" spans="1:12" x14ac:dyDescent="0.2">
      <c r="A1161" s="4">
        <v>14</v>
      </c>
      <c r="B1161" s="82">
        <v>120</v>
      </c>
      <c r="C1161" s="82">
        <v>0</v>
      </c>
      <c r="D1161" s="82">
        <v>0</v>
      </c>
      <c r="E1161" s="82">
        <v>1</v>
      </c>
      <c r="F1161" s="82">
        <v>0.01</v>
      </c>
      <c r="G1161" s="82">
        <v>0</v>
      </c>
      <c r="H1161" s="82">
        <v>0</v>
      </c>
      <c r="I1161" s="82">
        <v>6.84</v>
      </c>
      <c r="J1161" s="82">
        <v>1.0900000000000001</v>
      </c>
      <c r="K1161" s="82">
        <v>105.67</v>
      </c>
      <c r="L1161" s="82">
        <v>154</v>
      </c>
    </row>
    <row r="1162" spans="1:12" x14ac:dyDescent="0.2">
      <c r="A1162" s="4">
        <v>14</v>
      </c>
      <c r="B1162" s="82">
        <v>8</v>
      </c>
      <c r="C1162" s="82">
        <v>0</v>
      </c>
      <c r="D1162" s="82">
        <v>1</v>
      </c>
      <c r="E1162" s="82">
        <v>1</v>
      </c>
      <c r="F1162" s="82">
        <v>0.01</v>
      </c>
      <c r="G1162" s="82">
        <v>0</v>
      </c>
      <c r="H1162" s="82">
        <v>0</v>
      </c>
      <c r="I1162" s="82">
        <v>100.36799999999999</v>
      </c>
      <c r="J1162" s="82">
        <v>29.3</v>
      </c>
      <c r="K1162" s="82">
        <v>2514.14</v>
      </c>
      <c r="L1162" s="82">
        <v>8</v>
      </c>
    </row>
    <row r="1163" spans="1:12" x14ac:dyDescent="0.2">
      <c r="A1163" s="4">
        <v>14</v>
      </c>
      <c r="B1163" s="82">
        <v>0</v>
      </c>
      <c r="C1163" s="82">
        <v>0</v>
      </c>
      <c r="D1163" s="82">
        <v>0</v>
      </c>
      <c r="E1163" s="82">
        <v>1</v>
      </c>
      <c r="F1163" s="82">
        <v>0.01</v>
      </c>
      <c r="G1163" s="82">
        <v>0</v>
      </c>
      <c r="H1163" s="82">
        <v>0</v>
      </c>
      <c r="I1163" s="82">
        <v>15</v>
      </c>
      <c r="J1163" s="82">
        <v>1.1000000000000001</v>
      </c>
      <c r="K1163" s="82">
        <v>345.32</v>
      </c>
      <c r="L1163" s="82">
        <v>9</v>
      </c>
    </row>
    <row r="1164" spans="1:12" x14ac:dyDescent="0.2">
      <c r="A1164" s="4">
        <v>25</v>
      </c>
      <c r="B1164" s="82">
        <v>0</v>
      </c>
      <c r="C1164" s="82">
        <v>0</v>
      </c>
      <c r="D1164" s="82">
        <v>0</v>
      </c>
      <c r="E1164" s="82">
        <v>1</v>
      </c>
      <c r="F1164" s="82">
        <v>0.01</v>
      </c>
      <c r="G1164" s="82">
        <v>0</v>
      </c>
      <c r="H1164" s="82">
        <v>0</v>
      </c>
      <c r="I1164" s="82">
        <v>6.3529999999999998</v>
      </c>
      <c r="J1164" s="82">
        <v>1.2</v>
      </c>
      <c r="K1164" s="82">
        <v>179.44</v>
      </c>
      <c r="L1164" s="82">
        <v>50</v>
      </c>
    </row>
    <row r="1165" spans="1:12" x14ac:dyDescent="0.2">
      <c r="A1165" s="4">
        <v>14</v>
      </c>
      <c r="B1165" s="82">
        <v>12</v>
      </c>
      <c r="C1165" s="82">
        <v>0</v>
      </c>
      <c r="D1165" s="82">
        <v>1</v>
      </c>
      <c r="E1165" s="82">
        <v>0</v>
      </c>
      <c r="F1165" s="82">
        <v>0</v>
      </c>
      <c r="G1165" s="82">
        <v>0</v>
      </c>
      <c r="H1165" s="82">
        <v>0</v>
      </c>
      <c r="I1165" s="82">
        <v>97.75</v>
      </c>
      <c r="J1165" s="82">
        <v>7</v>
      </c>
      <c r="K1165" s="82">
        <v>5419.06</v>
      </c>
      <c r="L1165" s="82">
        <v>17</v>
      </c>
    </row>
    <row r="1166" spans="1:12" x14ac:dyDescent="0.2">
      <c r="A1166" s="4">
        <v>14</v>
      </c>
      <c r="B1166" s="82">
        <v>12</v>
      </c>
      <c r="C1166" s="82">
        <v>0</v>
      </c>
      <c r="D1166" s="82">
        <v>1</v>
      </c>
      <c r="E1166" s="82">
        <v>0</v>
      </c>
      <c r="F1166" s="82">
        <v>0</v>
      </c>
      <c r="G1166" s="82">
        <v>0</v>
      </c>
      <c r="H1166" s="82">
        <v>0</v>
      </c>
      <c r="I1166" s="82">
        <v>97.754999999999995</v>
      </c>
      <c r="J1166" s="82">
        <v>7</v>
      </c>
      <c r="K1166" s="82">
        <v>5419.06</v>
      </c>
      <c r="L1166" s="82">
        <v>17</v>
      </c>
    </row>
    <row r="1167" spans="1:12" x14ac:dyDescent="0.2">
      <c r="A1167" s="4">
        <v>14</v>
      </c>
      <c r="B1167" s="82">
        <v>10</v>
      </c>
      <c r="C1167" s="82">
        <v>0</v>
      </c>
      <c r="D1167" s="82">
        <v>1</v>
      </c>
      <c r="E1167" s="82">
        <v>0</v>
      </c>
      <c r="F1167" s="82">
        <v>0</v>
      </c>
      <c r="G1167" s="82">
        <v>0</v>
      </c>
      <c r="H1167" s="82">
        <v>0</v>
      </c>
      <c r="I1167" s="82">
        <v>124.752</v>
      </c>
      <c r="J1167" s="82">
        <v>8.25</v>
      </c>
      <c r="K1167" s="82">
        <v>6491.6</v>
      </c>
      <c r="L1167" s="82">
        <v>10</v>
      </c>
    </row>
    <row r="1168" spans="1:12" x14ac:dyDescent="0.2">
      <c r="A1168" s="4">
        <v>14</v>
      </c>
      <c r="B1168" s="82">
        <v>10</v>
      </c>
      <c r="C1168" s="82">
        <v>0</v>
      </c>
      <c r="D1168" s="82">
        <v>1</v>
      </c>
      <c r="E1168" s="82">
        <v>0</v>
      </c>
      <c r="F1168" s="82">
        <v>0</v>
      </c>
      <c r="G1168" s="82">
        <v>0</v>
      </c>
      <c r="H1168" s="82">
        <v>0</v>
      </c>
      <c r="I1168" s="82">
        <v>124.752</v>
      </c>
      <c r="J1168" s="82">
        <v>8.4</v>
      </c>
      <c r="K1168" s="82">
        <v>6491.6</v>
      </c>
      <c r="L1168" s="82">
        <v>10</v>
      </c>
    </row>
    <row r="1169" spans="1:12" x14ac:dyDescent="0.2">
      <c r="A1169" s="4">
        <v>14</v>
      </c>
      <c r="B1169" s="82">
        <v>10</v>
      </c>
      <c r="C1169" s="82">
        <v>0</v>
      </c>
      <c r="D1169" s="82">
        <v>1</v>
      </c>
      <c r="E1169" s="82">
        <v>0</v>
      </c>
      <c r="F1169" s="82">
        <v>0</v>
      </c>
      <c r="G1169" s="82">
        <v>0</v>
      </c>
      <c r="H1169" s="82">
        <v>0</v>
      </c>
      <c r="I1169" s="82">
        <v>147.62700000000001</v>
      </c>
      <c r="J1169" s="82">
        <v>8.9499999999999993</v>
      </c>
      <c r="K1169" s="82">
        <v>6097.21</v>
      </c>
      <c r="L1169" s="82">
        <v>9</v>
      </c>
    </row>
    <row r="1170" spans="1:12" x14ac:dyDescent="0.2">
      <c r="A1170" s="4">
        <v>14</v>
      </c>
      <c r="B1170" s="82">
        <v>0</v>
      </c>
      <c r="C1170" s="82">
        <v>0</v>
      </c>
      <c r="D1170" s="82">
        <v>0</v>
      </c>
      <c r="E1170" s="82">
        <v>1</v>
      </c>
      <c r="F1170" s="82">
        <v>0.01</v>
      </c>
      <c r="G1170" s="82">
        <v>0</v>
      </c>
      <c r="H1170" s="82">
        <v>0</v>
      </c>
      <c r="I1170" s="82">
        <v>26.25</v>
      </c>
      <c r="J1170" s="82">
        <v>5.72</v>
      </c>
      <c r="K1170" s="82">
        <v>1991.19</v>
      </c>
      <c r="L1170" s="82">
        <v>45</v>
      </c>
    </row>
    <row r="1171" spans="1:12" x14ac:dyDescent="0.2">
      <c r="A1171" s="4">
        <v>14</v>
      </c>
      <c r="B1171" s="82">
        <v>80</v>
      </c>
      <c r="C1171" s="82">
        <v>0</v>
      </c>
      <c r="D1171" s="82">
        <v>1</v>
      </c>
      <c r="E1171" s="82">
        <v>1</v>
      </c>
      <c r="F1171" s="82">
        <v>0.01</v>
      </c>
      <c r="G1171" s="82">
        <v>0</v>
      </c>
      <c r="H1171" s="82">
        <v>0</v>
      </c>
      <c r="I1171" s="82">
        <v>3.7</v>
      </c>
      <c r="J1171" s="82">
        <v>0.65</v>
      </c>
      <c r="K1171" s="82">
        <v>1075.58</v>
      </c>
      <c r="L1171" s="82">
        <v>12</v>
      </c>
    </row>
    <row r="1172" spans="1:12" x14ac:dyDescent="0.2">
      <c r="A1172" s="4">
        <v>14</v>
      </c>
      <c r="B1172" s="82">
        <v>12</v>
      </c>
      <c r="C1172" s="82">
        <v>24</v>
      </c>
      <c r="D1172" s="82">
        <v>0</v>
      </c>
      <c r="E1172" s="82">
        <v>1</v>
      </c>
      <c r="F1172" s="82">
        <v>0.01</v>
      </c>
      <c r="G1172" s="82">
        <v>0</v>
      </c>
      <c r="H1172" s="82">
        <v>0</v>
      </c>
      <c r="I1172" s="82">
        <v>80</v>
      </c>
      <c r="J1172" s="82">
        <v>17</v>
      </c>
      <c r="K1172" s="82">
        <v>795.58</v>
      </c>
      <c r="L1172" s="82">
        <v>141</v>
      </c>
    </row>
    <row r="1173" spans="1:12" x14ac:dyDescent="0.2">
      <c r="A1173" s="4">
        <v>14</v>
      </c>
      <c r="B1173" s="82">
        <v>36</v>
      </c>
      <c r="C1173" s="82">
        <v>0</v>
      </c>
      <c r="D1173" s="82">
        <v>0</v>
      </c>
      <c r="E1173" s="82">
        <v>1</v>
      </c>
      <c r="F1173" s="82">
        <v>0.01</v>
      </c>
      <c r="G1173" s="82">
        <v>0</v>
      </c>
      <c r="H1173" s="82">
        <v>0</v>
      </c>
      <c r="I1173" s="82">
        <v>47.6</v>
      </c>
      <c r="J1173" s="82">
        <v>12.3</v>
      </c>
      <c r="K1173" s="82">
        <v>708.07</v>
      </c>
      <c r="L1173" s="82">
        <v>104</v>
      </c>
    </row>
    <row r="1174" spans="1:12" x14ac:dyDescent="0.2">
      <c r="A1174" s="4">
        <v>14</v>
      </c>
      <c r="B1174" s="82">
        <v>0</v>
      </c>
      <c r="C1174" s="82">
        <v>0</v>
      </c>
      <c r="D1174" s="82">
        <v>0</v>
      </c>
      <c r="E1174" s="82">
        <v>1</v>
      </c>
      <c r="F1174" s="82">
        <v>0.01</v>
      </c>
      <c r="G1174" s="82">
        <v>0</v>
      </c>
      <c r="H1174" s="82">
        <v>0</v>
      </c>
      <c r="I1174" s="82">
        <v>62</v>
      </c>
      <c r="J1174" s="82">
        <v>15.6</v>
      </c>
      <c r="K1174" s="82">
        <v>800.93</v>
      </c>
      <c r="L1174" s="82">
        <v>84</v>
      </c>
    </row>
    <row r="1175" spans="1:12" x14ac:dyDescent="0.2">
      <c r="A1175" s="4">
        <v>12</v>
      </c>
      <c r="B1175" s="82">
        <v>10</v>
      </c>
      <c r="C1175" s="82">
        <v>0</v>
      </c>
      <c r="D1175" s="82">
        <v>1</v>
      </c>
      <c r="E1175" s="82">
        <v>1</v>
      </c>
      <c r="F1175" s="82">
        <v>0.01</v>
      </c>
      <c r="G1175" s="82">
        <v>0</v>
      </c>
      <c r="H1175" s="82">
        <v>0</v>
      </c>
      <c r="I1175" s="82">
        <v>75</v>
      </c>
      <c r="J1175" s="82">
        <v>17</v>
      </c>
      <c r="K1175" s="82">
        <v>1484.16</v>
      </c>
      <c r="L1175" s="82">
        <v>178</v>
      </c>
    </row>
    <row r="1176" spans="1:12" x14ac:dyDescent="0.2">
      <c r="A1176" s="4">
        <v>14</v>
      </c>
      <c r="B1176" s="82">
        <v>8</v>
      </c>
      <c r="C1176" s="82">
        <v>0</v>
      </c>
      <c r="D1176" s="82">
        <v>1</v>
      </c>
      <c r="E1176" s="82">
        <v>1</v>
      </c>
      <c r="F1176" s="82">
        <v>0.01</v>
      </c>
      <c r="G1176" s="82">
        <v>0</v>
      </c>
      <c r="H1176" s="82">
        <v>0</v>
      </c>
      <c r="I1176" s="82">
        <v>95</v>
      </c>
      <c r="J1176" s="82">
        <v>22</v>
      </c>
      <c r="K1176" s="82">
        <v>1565.42</v>
      </c>
      <c r="L1176" s="82">
        <v>61</v>
      </c>
    </row>
    <row r="1177" spans="1:12" x14ac:dyDescent="0.2">
      <c r="A1177" s="4">
        <v>14</v>
      </c>
      <c r="B1177" s="82">
        <v>12</v>
      </c>
      <c r="C1177" s="82">
        <v>0</v>
      </c>
      <c r="D1177" s="82">
        <v>0</v>
      </c>
      <c r="E1177" s="82">
        <v>1</v>
      </c>
      <c r="F1177" s="82">
        <v>0.01</v>
      </c>
      <c r="G1177" s="82">
        <v>0</v>
      </c>
      <c r="H1177" s="82">
        <v>0</v>
      </c>
      <c r="I1177" s="82">
        <v>87</v>
      </c>
      <c r="J1177" s="82">
        <v>18</v>
      </c>
      <c r="K1177" s="82">
        <v>1059.82</v>
      </c>
      <c r="L1177" s="82">
        <v>75</v>
      </c>
    </row>
    <row r="1178" spans="1:12" x14ac:dyDescent="0.2">
      <c r="A1178" s="4">
        <v>25</v>
      </c>
      <c r="B1178" s="82">
        <v>0</v>
      </c>
      <c r="C1178" s="82">
        <v>0</v>
      </c>
      <c r="D1178" s="82">
        <v>0</v>
      </c>
      <c r="E1178" s="82">
        <v>1</v>
      </c>
      <c r="F1178" s="82">
        <v>0.01</v>
      </c>
      <c r="G1178" s="82">
        <v>0</v>
      </c>
      <c r="H1178" s="82">
        <v>0</v>
      </c>
      <c r="I1178" s="82">
        <v>57.04</v>
      </c>
      <c r="J1178" s="82">
        <v>10.83</v>
      </c>
      <c r="K1178" s="82">
        <v>477.29</v>
      </c>
      <c r="L1178" s="82">
        <v>2</v>
      </c>
    </row>
    <row r="1179" spans="1:12" x14ac:dyDescent="0.2">
      <c r="A1179" s="4">
        <v>25</v>
      </c>
      <c r="B1179" s="82">
        <v>6</v>
      </c>
      <c r="C1179" s="82">
        <v>20</v>
      </c>
      <c r="D1179" s="82">
        <v>0</v>
      </c>
      <c r="E1179" s="82">
        <v>1</v>
      </c>
      <c r="F1179" s="82">
        <v>0.01</v>
      </c>
      <c r="G1179" s="82">
        <v>0</v>
      </c>
      <c r="H1179" s="82">
        <v>0</v>
      </c>
      <c r="I1179" s="82">
        <v>8.1999999999999993</v>
      </c>
      <c r="J1179" s="82">
        <v>1.881</v>
      </c>
      <c r="K1179" s="82">
        <v>171.15</v>
      </c>
      <c r="L1179" s="82">
        <v>7</v>
      </c>
    </row>
    <row r="1180" spans="1:12" x14ac:dyDescent="0.2">
      <c r="A1180" s="4">
        <v>14</v>
      </c>
      <c r="B1180" s="82">
        <v>250</v>
      </c>
      <c r="C1180" s="82">
        <v>0</v>
      </c>
      <c r="D1180" s="82">
        <v>10</v>
      </c>
      <c r="E1180" s="82">
        <v>1</v>
      </c>
      <c r="F1180" s="82">
        <v>0.01</v>
      </c>
      <c r="G1180" s="82">
        <v>0</v>
      </c>
      <c r="H1180" s="82">
        <v>0</v>
      </c>
      <c r="I1180" s="82">
        <v>0.28999999999999998</v>
      </c>
      <c r="J1180" s="82">
        <v>0.16</v>
      </c>
      <c r="K1180" s="82">
        <v>96.45</v>
      </c>
      <c r="L1180" s="82">
        <v>0</v>
      </c>
    </row>
    <row r="1181" spans="1:12" x14ac:dyDescent="0.2">
      <c r="A1181" s="4">
        <v>30</v>
      </c>
      <c r="B1181" s="82">
        <v>0</v>
      </c>
      <c r="C1181" s="82">
        <v>0</v>
      </c>
      <c r="D1181" s="82">
        <v>0</v>
      </c>
      <c r="E1181" s="82">
        <v>1</v>
      </c>
      <c r="F1181" s="82">
        <v>0.01</v>
      </c>
      <c r="G1181" s="82">
        <v>0</v>
      </c>
      <c r="H1181" s="82">
        <v>0</v>
      </c>
      <c r="I1181" s="82">
        <v>22.710999999999999</v>
      </c>
      <c r="J1181" s="82">
        <v>1.95</v>
      </c>
      <c r="K1181" s="82">
        <v>259</v>
      </c>
      <c r="L1181" s="82">
        <v>6</v>
      </c>
    </row>
    <row r="1182" spans="1:12" x14ac:dyDescent="0.2">
      <c r="A1182" s="4">
        <v>30</v>
      </c>
      <c r="B1182" s="82">
        <v>0</v>
      </c>
      <c r="C1182" s="82">
        <v>0</v>
      </c>
      <c r="D1182" s="82">
        <v>0</v>
      </c>
      <c r="E1182" s="82">
        <v>1</v>
      </c>
      <c r="F1182" s="82">
        <v>0.01</v>
      </c>
      <c r="G1182" s="82">
        <v>0</v>
      </c>
      <c r="H1182" s="82">
        <v>0</v>
      </c>
      <c r="I1182" s="82">
        <v>2.64</v>
      </c>
      <c r="J1182" s="82">
        <v>0.44</v>
      </c>
      <c r="K1182" s="82">
        <v>18.309999999999999</v>
      </c>
      <c r="L1182" s="82">
        <v>54</v>
      </c>
    </row>
    <row r="1183" spans="1:12" x14ac:dyDescent="0.2">
      <c r="A1183" s="4">
        <v>30</v>
      </c>
      <c r="B1183" s="82">
        <v>0</v>
      </c>
      <c r="C1183" s="82">
        <v>0</v>
      </c>
      <c r="D1183" s="82">
        <v>0</v>
      </c>
      <c r="E1183" s="82">
        <v>1</v>
      </c>
      <c r="F1183" s="82">
        <v>0.01</v>
      </c>
      <c r="G1183" s="82">
        <v>0</v>
      </c>
      <c r="H1183" s="82">
        <v>0</v>
      </c>
      <c r="I1183" s="82">
        <v>7.92</v>
      </c>
      <c r="J1183" s="82">
        <v>0.81599999999999995</v>
      </c>
      <c r="K1183" s="82">
        <v>19.64</v>
      </c>
      <c r="L1183" s="82">
        <v>215</v>
      </c>
    </row>
    <row r="1184" spans="1:12" x14ac:dyDescent="0.2">
      <c r="A1184" s="4">
        <v>25</v>
      </c>
      <c r="B1184" s="82">
        <v>24</v>
      </c>
      <c r="C1184" s="82">
        <v>0</v>
      </c>
      <c r="D1184" s="82">
        <v>1</v>
      </c>
      <c r="E1184" s="82">
        <v>1</v>
      </c>
      <c r="F1184" s="82">
        <v>0.01</v>
      </c>
      <c r="G1184" s="82">
        <v>0</v>
      </c>
      <c r="H1184" s="82">
        <v>0</v>
      </c>
      <c r="I1184" s="82">
        <v>31.754999999999999</v>
      </c>
      <c r="J1184" s="82">
        <v>7.5</v>
      </c>
      <c r="K1184" s="82">
        <v>121.68</v>
      </c>
      <c r="L1184" s="82">
        <v>36</v>
      </c>
    </row>
    <row r="1185" spans="1:12" x14ac:dyDescent="0.2">
      <c r="A1185" s="4">
        <v>25</v>
      </c>
      <c r="B1185" s="82">
        <v>600</v>
      </c>
      <c r="C1185" s="82">
        <v>0</v>
      </c>
      <c r="D1185" s="82">
        <v>20</v>
      </c>
      <c r="E1185" s="82">
        <v>1</v>
      </c>
      <c r="F1185" s="82">
        <v>0.01</v>
      </c>
      <c r="G1185" s="82">
        <v>0</v>
      </c>
      <c r="H1185" s="82">
        <v>0</v>
      </c>
      <c r="I1185" s="82">
        <v>1.34</v>
      </c>
      <c r="J1185" s="82">
        <v>0.72</v>
      </c>
      <c r="K1185" s="82">
        <v>7.89</v>
      </c>
      <c r="L1185" s="82">
        <v>10</v>
      </c>
    </row>
    <row r="1186" spans="1:12" x14ac:dyDescent="0.2">
      <c r="A1186" s="4">
        <v>14</v>
      </c>
      <c r="B1186" s="82">
        <v>2</v>
      </c>
      <c r="C1186" s="82">
        <v>0</v>
      </c>
      <c r="D1186" s="82">
        <v>0</v>
      </c>
      <c r="E1186" s="82">
        <v>1</v>
      </c>
      <c r="F1186" s="82">
        <v>0.01</v>
      </c>
      <c r="G1186" s="82">
        <v>0</v>
      </c>
      <c r="H1186" s="82">
        <v>0</v>
      </c>
      <c r="I1186" s="82">
        <v>600</v>
      </c>
      <c r="J1186" s="82">
        <v>75</v>
      </c>
      <c r="K1186" s="82">
        <v>10507.11</v>
      </c>
      <c r="L1186" s="82">
        <v>4</v>
      </c>
    </row>
    <row r="1187" spans="1:12" x14ac:dyDescent="0.2">
      <c r="A1187" s="4">
        <v>14</v>
      </c>
      <c r="B1187" s="82">
        <v>2</v>
      </c>
      <c r="C1187" s="82">
        <v>0</v>
      </c>
      <c r="D1187" s="82">
        <v>0</v>
      </c>
      <c r="E1187" s="82">
        <v>2</v>
      </c>
      <c r="F1187" s="82">
        <v>0.01</v>
      </c>
      <c r="G1187" s="82">
        <v>0</v>
      </c>
      <c r="H1187" s="82">
        <v>0</v>
      </c>
      <c r="I1187" s="82">
        <v>700</v>
      </c>
      <c r="J1187" s="82">
        <v>82</v>
      </c>
      <c r="K1187" s="82">
        <v>12353.26</v>
      </c>
      <c r="L1187" s="82">
        <v>7</v>
      </c>
    </row>
    <row r="1188" spans="1:12" x14ac:dyDescent="0.2">
      <c r="A1188" s="4">
        <v>14</v>
      </c>
      <c r="B1188" s="82">
        <v>4</v>
      </c>
      <c r="C1188" s="82">
        <v>0</v>
      </c>
      <c r="D1188" s="82">
        <v>1</v>
      </c>
      <c r="E1188" s="82">
        <v>1</v>
      </c>
      <c r="F1188" s="82">
        <v>0.01</v>
      </c>
      <c r="G1188" s="82">
        <v>0</v>
      </c>
      <c r="H1188" s="82">
        <v>0</v>
      </c>
      <c r="I1188" s="82">
        <v>580</v>
      </c>
      <c r="J1188" s="82">
        <v>75</v>
      </c>
      <c r="K1188" s="82">
        <v>10780.62</v>
      </c>
      <c r="L1188" s="82">
        <v>7</v>
      </c>
    </row>
    <row r="1189" spans="1:12" x14ac:dyDescent="0.2">
      <c r="A1189" s="4">
        <v>14</v>
      </c>
      <c r="B1189" s="82">
        <v>2</v>
      </c>
      <c r="C1189" s="82">
        <v>0</v>
      </c>
      <c r="D1189" s="82">
        <v>0</v>
      </c>
      <c r="E1189" s="82">
        <v>1</v>
      </c>
      <c r="F1189" s="82">
        <v>0.01</v>
      </c>
      <c r="G1189" s="82">
        <v>0</v>
      </c>
      <c r="H1189" s="82">
        <v>0</v>
      </c>
      <c r="I1189" s="82">
        <v>700</v>
      </c>
      <c r="J1189" s="82">
        <v>86</v>
      </c>
      <c r="K1189" s="82">
        <v>13378.9</v>
      </c>
      <c r="L1189" s="82">
        <v>4</v>
      </c>
    </row>
    <row r="1190" spans="1:12" x14ac:dyDescent="0.2">
      <c r="A1190" s="4">
        <v>14</v>
      </c>
      <c r="B1190" s="82">
        <v>2</v>
      </c>
      <c r="C1190" s="82">
        <v>0</v>
      </c>
      <c r="D1190" s="82">
        <v>0</v>
      </c>
      <c r="E1190" s="82">
        <v>1</v>
      </c>
      <c r="F1190" s="82">
        <v>0.01</v>
      </c>
      <c r="G1190" s="82">
        <v>0</v>
      </c>
      <c r="H1190" s="82">
        <v>0</v>
      </c>
      <c r="I1190" s="82">
        <v>830</v>
      </c>
      <c r="J1190" s="82">
        <v>90</v>
      </c>
      <c r="K1190" s="82">
        <v>15042.72</v>
      </c>
      <c r="L1190" s="82">
        <v>2</v>
      </c>
    </row>
    <row r="1191" spans="1:12" x14ac:dyDescent="0.2">
      <c r="A1191" s="4">
        <v>33</v>
      </c>
      <c r="B1191" s="82">
        <v>4</v>
      </c>
      <c r="C1191" s="82">
        <v>8</v>
      </c>
      <c r="D1191" s="82">
        <v>0</v>
      </c>
      <c r="E1191" s="82">
        <v>8</v>
      </c>
      <c r="F1191" s="82">
        <v>11.01</v>
      </c>
      <c r="G1191" s="82">
        <v>0</v>
      </c>
      <c r="H1191" s="82">
        <v>0</v>
      </c>
      <c r="I1191" s="82">
        <v>308.00299999999999</v>
      </c>
      <c r="J1191" s="82">
        <v>26.5</v>
      </c>
      <c r="K1191" s="82">
        <v>3065.52</v>
      </c>
      <c r="L1191" s="82">
        <v>55</v>
      </c>
    </row>
    <row r="1192" spans="1:12" x14ac:dyDescent="0.2">
      <c r="A1192" s="4">
        <v>33</v>
      </c>
      <c r="B1192" s="82">
        <v>4</v>
      </c>
      <c r="C1192" s="82">
        <v>8</v>
      </c>
      <c r="D1192" s="82">
        <v>1</v>
      </c>
      <c r="E1192" s="82">
        <v>1</v>
      </c>
      <c r="F1192" s="82">
        <v>11.99</v>
      </c>
      <c r="G1192" s="82">
        <v>0</v>
      </c>
      <c r="H1192" s="82">
        <v>0</v>
      </c>
      <c r="I1192" s="82">
        <v>475.2</v>
      </c>
      <c r="J1192" s="82">
        <v>38.5</v>
      </c>
      <c r="K1192" s="82">
        <v>3202.28</v>
      </c>
      <c r="L1192" s="82">
        <v>152</v>
      </c>
    </row>
    <row r="1193" spans="1:12" x14ac:dyDescent="0.2">
      <c r="A1193" s="4">
        <v>33</v>
      </c>
      <c r="B1193" s="82">
        <v>4</v>
      </c>
      <c r="C1193" s="82">
        <v>0</v>
      </c>
      <c r="D1193" s="82">
        <v>0</v>
      </c>
      <c r="E1193" s="82">
        <v>1</v>
      </c>
      <c r="F1193" s="82">
        <v>8.01</v>
      </c>
      <c r="G1193" s="82">
        <v>0</v>
      </c>
      <c r="H1193" s="82">
        <v>0</v>
      </c>
      <c r="I1193" s="82">
        <v>612.48</v>
      </c>
      <c r="J1193" s="82">
        <v>52.5</v>
      </c>
      <c r="K1193" s="82">
        <v>4341.88</v>
      </c>
      <c r="L1193" s="82">
        <v>21</v>
      </c>
    </row>
    <row r="1194" spans="1:12" x14ac:dyDescent="0.2">
      <c r="A1194" s="4">
        <v>14</v>
      </c>
      <c r="B1194" s="82">
        <v>2</v>
      </c>
      <c r="C1194" s="82">
        <v>4</v>
      </c>
      <c r="D1194" s="82">
        <v>1</v>
      </c>
      <c r="E1194" s="82">
        <v>1</v>
      </c>
      <c r="F1194" s="82">
        <v>0.01</v>
      </c>
      <c r="G1194" s="82">
        <v>0</v>
      </c>
      <c r="H1194" s="82">
        <v>0</v>
      </c>
      <c r="I1194" s="82">
        <v>532.6</v>
      </c>
      <c r="J1194" s="82">
        <v>44</v>
      </c>
      <c r="K1194" s="82">
        <v>3749.28</v>
      </c>
      <c r="L1194" s="82">
        <v>6</v>
      </c>
    </row>
    <row r="1195" spans="1:12" x14ac:dyDescent="0.2">
      <c r="A1195" s="4">
        <v>33</v>
      </c>
      <c r="B1195" s="82">
        <v>4</v>
      </c>
      <c r="C1195" s="82">
        <v>0</v>
      </c>
      <c r="D1195" s="82">
        <v>0</v>
      </c>
      <c r="E1195" s="82">
        <v>1</v>
      </c>
      <c r="F1195" s="82">
        <v>0.01</v>
      </c>
      <c r="G1195" s="82">
        <v>0</v>
      </c>
      <c r="H1195" s="82">
        <v>0</v>
      </c>
      <c r="I1195" s="82">
        <v>320.25200000000001</v>
      </c>
      <c r="J1195" s="82">
        <v>28</v>
      </c>
      <c r="K1195" s="82">
        <v>3749.28</v>
      </c>
      <c r="L1195" s="82">
        <v>9</v>
      </c>
    </row>
    <row r="1196" spans="1:12" x14ac:dyDescent="0.2">
      <c r="A1196" s="4">
        <v>33</v>
      </c>
      <c r="B1196" s="82">
        <v>4</v>
      </c>
      <c r="C1196" s="82">
        <v>8</v>
      </c>
      <c r="D1196" s="82">
        <v>0</v>
      </c>
      <c r="E1196" s="82">
        <v>2</v>
      </c>
      <c r="F1196" s="82">
        <v>7.99</v>
      </c>
      <c r="G1196" s="82">
        <v>0</v>
      </c>
      <c r="H1196" s="82">
        <v>0</v>
      </c>
      <c r="I1196" s="82">
        <v>445</v>
      </c>
      <c r="J1196" s="82">
        <v>39</v>
      </c>
      <c r="K1196" s="82">
        <v>4205.12</v>
      </c>
      <c r="L1196" s="82">
        <v>44</v>
      </c>
    </row>
    <row r="1197" spans="1:12" x14ac:dyDescent="0.2">
      <c r="A1197" s="4">
        <v>14</v>
      </c>
      <c r="B1197" s="82">
        <v>2</v>
      </c>
      <c r="C1197" s="82">
        <v>0</v>
      </c>
      <c r="D1197" s="82">
        <v>0</v>
      </c>
      <c r="E1197" s="82">
        <v>1</v>
      </c>
      <c r="F1197" s="82">
        <v>0.01</v>
      </c>
      <c r="G1197" s="82">
        <v>0</v>
      </c>
      <c r="H1197" s="82">
        <v>0</v>
      </c>
      <c r="I1197" s="82">
        <v>360</v>
      </c>
      <c r="J1197" s="82">
        <v>36</v>
      </c>
      <c r="K1197" s="82">
        <v>4296.29</v>
      </c>
      <c r="L1197" s="82">
        <v>4</v>
      </c>
    </row>
    <row r="1198" spans="1:12" x14ac:dyDescent="0.2">
      <c r="A1198" s="4">
        <v>14</v>
      </c>
      <c r="B1198" s="82">
        <v>2</v>
      </c>
      <c r="C1198" s="82">
        <v>0</v>
      </c>
      <c r="D1198" s="82">
        <v>1</v>
      </c>
      <c r="E1198" s="82">
        <v>1</v>
      </c>
      <c r="F1198" s="82">
        <v>0.01</v>
      </c>
      <c r="G1198" s="82">
        <v>0</v>
      </c>
      <c r="H1198" s="82">
        <v>0</v>
      </c>
      <c r="I1198" s="82">
        <v>430</v>
      </c>
      <c r="J1198" s="82">
        <v>41</v>
      </c>
      <c r="K1198" s="82">
        <v>4695.1499999999996</v>
      </c>
      <c r="L1198" s="82">
        <v>5</v>
      </c>
    </row>
    <row r="1199" spans="1:12" x14ac:dyDescent="0.2">
      <c r="A1199" s="4">
        <v>14</v>
      </c>
      <c r="B1199" s="82">
        <v>2</v>
      </c>
      <c r="C1199" s="82">
        <v>0</v>
      </c>
      <c r="D1199" s="82">
        <v>1</v>
      </c>
      <c r="E1199" s="82">
        <v>1</v>
      </c>
      <c r="F1199" s="82">
        <v>0.01</v>
      </c>
      <c r="G1199" s="82">
        <v>0</v>
      </c>
      <c r="H1199" s="82">
        <v>0</v>
      </c>
      <c r="I1199" s="82">
        <v>598</v>
      </c>
      <c r="J1199" s="82">
        <v>51</v>
      </c>
      <c r="K1199" s="82">
        <v>5470.08</v>
      </c>
      <c r="L1199" s="82">
        <v>2</v>
      </c>
    </row>
    <row r="1200" spans="1:12" x14ac:dyDescent="0.2">
      <c r="A1200" s="4">
        <v>14</v>
      </c>
      <c r="B1200" s="82">
        <v>2</v>
      </c>
      <c r="C1200" s="82">
        <v>0</v>
      </c>
      <c r="D1200" s="82">
        <v>0</v>
      </c>
      <c r="E1200" s="82">
        <v>1</v>
      </c>
      <c r="F1200" s="82">
        <v>0.01</v>
      </c>
      <c r="G1200" s="82">
        <v>0</v>
      </c>
      <c r="H1200" s="82">
        <v>0</v>
      </c>
      <c r="I1200" s="82">
        <v>590</v>
      </c>
      <c r="J1200" s="82">
        <v>55</v>
      </c>
      <c r="K1200" s="82">
        <v>5948.71</v>
      </c>
      <c r="L1200" s="82">
        <v>9</v>
      </c>
    </row>
    <row r="1201" spans="1:12" x14ac:dyDescent="0.2">
      <c r="A1201" s="4">
        <v>14</v>
      </c>
      <c r="B1201" s="82">
        <v>2</v>
      </c>
      <c r="C1201" s="82">
        <v>0</v>
      </c>
      <c r="D1201" s="82">
        <v>1</v>
      </c>
      <c r="E1201" s="82">
        <v>1</v>
      </c>
      <c r="F1201" s="82">
        <v>0.01</v>
      </c>
      <c r="G1201" s="82">
        <v>0</v>
      </c>
      <c r="H1201" s="82">
        <v>0</v>
      </c>
      <c r="I1201" s="82">
        <v>300</v>
      </c>
      <c r="J1201" s="82">
        <v>33</v>
      </c>
      <c r="K1201" s="82">
        <v>4170.9399999999996</v>
      </c>
      <c r="L1201" s="82">
        <v>5</v>
      </c>
    </row>
    <row r="1202" spans="1:12" x14ac:dyDescent="0.2">
      <c r="A1202" s="4">
        <v>14</v>
      </c>
      <c r="B1202" s="82">
        <v>2</v>
      </c>
      <c r="C1202" s="82">
        <v>0</v>
      </c>
      <c r="D1202" s="82">
        <v>1</v>
      </c>
      <c r="E1202" s="82">
        <v>2</v>
      </c>
      <c r="F1202" s="82">
        <v>2</v>
      </c>
      <c r="G1202" s="82">
        <v>0</v>
      </c>
      <c r="H1202" s="82">
        <v>0</v>
      </c>
      <c r="I1202" s="82">
        <v>307</v>
      </c>
      <c r="J1202" s="82">
        <v>34</v>
      </c>
      <c r="K1202" s="82">
        <v>5162.3900000000003</v>
      </c>
      <c r="L1202" s="82">
        <v>3</v>
      </c>
    </row>
    <row r="1203" spans="1:12" x14ac:dyDescent="0.2">
      <c r="A1203" s="4">
        <v>14</v>
      </c>
      <c r="B1203" s="82">
        <v>4</v>
      </c>
      <c r="C1203" s="82">
        <v>0</v>
      </c>
      <c r="D1203" s="82">
        <v>1</v>
      </c>
      <c r="E1203" s="82">
        <v>1</v>
      </c>
      <c r="F1203" s="82">
        <v>0.01</v>
      </c>
      <c r="G1203" s="82">
        <v>0</v>
      </c>
      <c r="H1203" s="82">
        <v>0</v>
      </c>
      <c r="I1203" s="82">
        <v>138.24</v>
      </c>
      <c r="J1203" s="82">
        <v>14.5</v>
      </c>
      <c r="K1203" s="82">
        <v>2621.08</v>
      </c>
      <c r="L1203" s="82">
        <v>44</v>
      </c>
    </row>
    <row r="1204" spans="1:12" x14ac:dyDescent="0.2">
      <c r="A1204" s="4">
        <v>14</v>
      </c>
      <c r="B1204" s="82">
        <v>2</v>
      </c>
      <c r="C1204" s="82">
        <v>0</v>
      </c>
      <c r="D1204" s="82">
        <v>1</v>
      </c>
      <c r="E1204" s="82">
        <v>1</v>
      </c>
      <c r="F1204" s="82">
        <v>0.01</v>
      </c>
      <c r="G1204" s="82">
        <v>0</v>
      </c>
      <c r="H1204" s="82">
        <v>0</v>
      </c>
      <c r="I1204" s="82">
        <v>290.52</v>
      </c>
      <c r="J1204" s="82">
        <v>31.04</v>
      </c>
      <c r="K1204" s="82">
        <v>3794.87</v>
      </c>
      <c r="L1204" s="82">
        <v>8</v>
      </c>
    </row>
    <row r="1205" spans="1:12" x14ac:dyDescent="0.2">
      <c r="A1205" s="4">
        <v>14</v>
      </c>
      <c r="B1205" s="82">
        <v>2</v>
      </c>
      <c r="C1205" s="82">
        <v>0</v>
      </c>
      <c r="D1205" s="82">
        <v>1</v>
      </c>
      <c r="E1205" s="82">
        <v>1</v>
      </c>
      <c r="F1205" s="82">
        <v>0.01</v>
      </c>
      <c r="G1205" s="82">
        <v>0</v>
      </c>
      <c r="H1205" s="82">
        <v>0</v>
      </c>
      <c r="I1205" s="82">
        <v>407.76799999999997</v>
      </c>
      <c r="J1205" s="82">
        <v>41.5</v>
      </c>
      <c r="K1205" s="82">
        <v>4478.63</v>
      </c>
      <c r="L1205" s="82">
        <v>10</v>
      </c>
    </row>
    <row r="1206" spans="1:12" x14ac:dyDescent="0.2">
      <c r="A1206" s="4">
        <v>14</v>
      </c>
      <c r="B1206" s="82">
        <v>4</v>
      </c>
      <c r="C1206" s="82">
        <v>0</v>
      </c>
      <c r="D1206" s="82">
        <v>1</v>
      </c>
      <c r="E1206" s="82">
        <v>1</v>
      </c>
      <c r="F1206" s="82">
        <v>0.01</v>
      </c>
      <c r="G1206" s="82">
        <v>0</v>
      </c>
      <c r="H1206" s="82">
        <v>0</v>
      </c>
      <c r="I1206" s="82">
        <v>140.54400000000001</v>
      </c>
      <c r="J1206" s="82">
        <v>10.44</v>
      </c>
      <c r="K1206" s="82">
        <v>2735.04</v>
      </c>
      <c r="L1206" s="82">
        <v>13</v>
      </c>
    </row>
    <row r="1207" spans="1:12" x14ac:dyDescent="0.2">
      <c r="A1207" s="4">
        <v>14</v>
      </c>
      <c r="B1207" s="82">
        <v>2</v>
      </c>
      <c r="C1207" s="82">
        <v>0</v>
      </c>
      <c r="D1207" s="82">
        <v>1</v>
      </c>
      <c r="E1207" s="82">
        <v>1</v>
      </c>
      <c r="F1207" s="82">
        <v>0.01</v>
      </c>
      <c r="G1207" s="82">
        <v>0</v>
      </c>
      <c r="H1207" s="82">
        <v>0</v>
      </c>
      <c r="I1207" s="82">
        <v>184.32</v>
      </c>
      <c r="J1207" s="82">
        <v>13.4</v>
      </c>
      <c r="K1207" s="82">
        <v>2974.36</v>
      </c>
      <c r="L1207" s="82">
        <v>7</v>
      </c>
    </row>
    <row r="1208" spans="1:12" x14ac:dyDescent="0.2">
      <c r="A1208" s="4">
        <v>14</v>
      </c>
      <c r="B1208" s="82">
        <v>2</v>
      </c>
      <c r="C1208" s="82">
        <v>0</v>
      </c>
      <c r="D1208" s="82">
        <v>1</v>
      </c>
      <c r="E1208" s="82">
        <v>1</v>
      </c>
      <c r="F1208" s="82">
        <v>0.01</v>
      </c>
      <c r="G1208" s="82">
        <v>0</v>
      </c>
      <c r="H1208" s="82">
        <v>0</v>
      </c>
      <c r="I1208" s="82">
        <v>215.95</v>
      </c>
      <c r="J1208" s="82">
        <v>15.66</v>
      </c>
      <c r="K1208" s="82">
        <v>3019.94</v>
      </c>
      <c r="L1208" s="82">
        <v>8</v>
      </c>
    </row>
    <row r="1209" spans="1:12" x14ac:dyDescent="0.2">
      <c r="A1209" s="4">
        <v>33</v>
      </c>
      <c r="B1209" s="82">
        <v>4</v>
      </c>
      <c r="C1209" s="82">
        <v>0</v>
      </c>
      <c r="D1209" s="82">
        <v>1</v>
      </c>
      <c r="E1209" s="82">
        <v>1</v>
      </c>
      <c r="F1209" s="82">
        <v>0.01</v>
      </c>
      <c r="G1209" s="82">
        <v>7.99</v>
      </c>
      <c r="H1209" s="82">
        <v>8</v>
      </c>
      <c r="I1209" s="82">
        <v>242.99299999999999</v>
      </c>
      <c r="J1209" s="82">
        <v>19.399999999999999</v>
      </c>
      <c r="K1209" s="82">
        <v>3282.05</v>
      </c>
      <c r="L1209" s="82">
        <v>40</v>
      </c>
    </row>
    <row r="1210" spans="1:12" x14ac:dyDescent="0.2">
      <c r="A1210" s="4">
        <v>14</v>
      </c>
      <c r="B1210" s="82">
        <v>2</v>
      </c>
      <c r="C1210" s="82">
        <v>0</v>
      </c>
      <c r="D1210" s="82">
        <v>1</v>
      </c>
      <c r="E1210" s="82">
        <v>1</v>
      </c>
      <c r="F1210" s="82">
        <v>0.01</v>
      </c>
      <c r="G1210" s="82">
        <v>0</v>
      </c>
      <c r="H1210" s="82">
        <v>0</v>
      </c>
      <c r="I1210" s="82">
        <v>275.38</v>
      </c>
      <c r="J1210" s="82">
        <v>20.34</v>
      </c>
      <c r="K1210" s="82">
        <v>4250.71</v>
      </c>
      <c r="L1210" s="82">
        <v>1</v>
      </c>
    </row>
    <row r="1211" spans="1:12" x14ac:dyDescent="0.2">
      <c r="A1211" s="4">
        <v>14</v>
      </c>
      <c r="B1211" s="82">
        <v>2</v>
      </c>
      <c r="C1211" s="82">
        <v>0</v>
      </c>
      <c r="D1211" s="82">
        <v>0</v>
      </c>
      <c r="E1211" s="82">
        <v>2</v>
      </c>
      <c r="F1211" s="82">
        <v>0.01</v>
      </c>
      <c r="G1211" s="82">
        <v>0</v>
      </c>
      <c r="H1211" s="82">
        <v>0</v>
      </c>
      <c r="I1211" s="82">
        <v>281</v>
      </c>
      <c r="J1211" s="82">
        <v>29</v>
      </c>
      <c r="K1211" s="82">
        <v>3076.92</v>
      </c>
      <c r="L1211" s="82">
        <v>7</v>
      </c>
    </row>
    <row r="1212" spans="1:12" x14ac:dyDescent="0.2">
      <c r="A1212" s="4">
        <v>14</v>
      </c>
      <c r="B1212" s="82">
        <v>4</v>
      </c>
      <c r="C1212" s="82">
        <v>0</v>
      </c>
      <c r="D1212" s="82">
        <v>0</v>
      </c>
      <c r="E1212" s="82">
        <v>1</v>
      </c>
      <c r="F1212" s="82">
        <v>0.01</v>
      </c>
      <c r="G1212" s="82">
        <v>0</v>
      </c>
      <c r="H1212" s="82">
        <v>0</v>
      </c>
      <c r="I1212" s="82">
        <v>63.8</v>
      </c>
      <c r="J1212" s="82">
        <v>12.5</v>
      </c>
      <c r="K1212" s="82">
        <v>5925.92</v>
      </c>
      <c r="L1212" s="82">
        <v>8</v>
      </c>
    </row>
    <row r="1213" spans="1:12" x14ac:dyDescent="0.2">
      <c r="A1213" s="4">
        <v>14</v>
      </c>
      <c r="B1213" s="82">
        <v>0</v>
      </c>
      <c r="C1213" s="82">
        <v>0</v>
      </c>
      <c r="D1213" s="82">
        <v>0</v>
      </c>
      <c r="E1213" s="82">
        <v>1</v>
      </c>
      <c r="F1213" s="82">
        <v>0.01</v>
      </c>
      <c r="G1213" s="82">
        <v>0</v>
      </c>
      <c r="H1213" s="82">
        <v>0</v>
      </c>
      <c r="I1213" s="82">
        <v>133.6</v>
      </c>
      <c r="J1213" s="82">
        <v>15.72</v>
      </c>
      <c r="K1213" s="82">
        <v>5925.92</v>
      </c>
      <c r="L1213" s="82">
        <v>4</v>
      </c>
    </row>
    <row r="1214" spans="1:12" x14ac:dyDescent="0.2">
      <c r="A1214" s="4">
        <v>14</v>
      </c>
      <c r="B1214" s="82">
        <v>0</v>
      </c>
      <c r="C1214" s="82">
        <v>0</v>
      </c>
      <c r="D1214" s="82">
        <v>0</v>
      </c>
      <c r="E1214" s="82">
        <v>1</v>
      </c>
      <c r="F1214" s="82">
        <v>0.01</v>
      </c>
      <c r="G1214" s="82">
        <v>0</v>
      </c>
      <c r="H1214" s="82">
        <v>0</v>
      </c>
      <c r="I1214" s="82">
        <v>133.6</v>
      </c>
      <c r="J1214" s="82">
        <v>15</v>
      </c>
      <c r="K1214" s="82">
        <v>3988.6</v>
      </c>
      <c r="L1214" s="82">
        <v>3</v>
      </c>
    </row>
    <row r="1215" spans="1:12" x14ac:dyDescent="0.2">
      <c r="A1215" s="4">
        <v>14</v>
      </c>
      <c r="B1215" s="82">
        <v>0</v>
      </c>
      <c r="C1215" s="82">
        <v>0</v>
      </c>
      <c r="D1215" s="82">
        <v>0</v>
      </c>
      <c r="E1215" s="82">
        <v>1</v>
      </c>
      <c r="F1215" s="82">
        <v>0.01</v>
      </c>
      <c r="G1215" s="82">
        <v>0</v>
      </c>
      <c r="H1215" s="82">
        <v>0</v>
      </c>
      <c r="I1215" s="82">
        <v>0.17599999999999999</v>
      </c>
      <c r="J1215" s="82">
        <v>0.17</v>
      </c>
      <c r="K1215" s="82">
        <v>174.05</v>
      </c>
      <c r="L1215" s="82">
        <v>45</v>
      </c>
    </row>
    <row r="1216" spans="1:12" x14ac:dyDescent="0.2">
      <c r="A1216" s="4">
        <v>14</v>
      </c>
      <c r="B1216" s="82">
        <v>0</v>
      </c>
      <c r="C1216" s="82">
        <v>0</v>
      </c>
      <c r="D1216" s="82">
        <v>1</v>
      </c>
      <c r="E1216" s="82">
        <v>1</v>
      </c>
      <c r="F1216" s="82">
        <v>0.01</v>
      </c>
      <c r="G1216" s="82">
        <v>0</v>
      </c>
      <c r="H1216" s="82">
        <v>0</v>
      </c>
      <c r="I1216" s="82">
        <v>104.392</v>
      </c>
      <c r="J1216" s="82">
        <v>12.42</v>
      </c>
      <c r="K1216" s="82">
        <v>729.34</v>
      </c>
      <c r="L1216" s="82">
        <v>35</v>
      </c>
    </row>
    <row r="1217" spans="1:12" x14ac:dyDescent="0.2">
      <c r="A1217" s="4">
        <v>14</v>
      </c>
      <c r="B1217" s="82">
        <v>0</v>
      </c>
      <c r="C1217" s="82">
        <v>0</v>
      </c>
      <c r="D1217" s="82">
        <v>1</v>
      </c>
      <c r="E1217" s="82">
        <v>1</v>
      </c>
      <c r="F1217" s="82">
        <v>0.01</v>
      </c>
      <c r="G1217" s="82">
        <v>0</v>
      </c>
      <c r="H1217" s="82">
        <v>0</v>
      </c>
      <c r="I1217" s="82">
        <v>58.658000000000001</v>
      </c>
      <c r="J1217" s="82">
        <v>11.46</v>
      </c>
      <c r="K1217" s="82">
        <v>2889.63</v>
      </c>
      <c r="L1217" s="82">
        <v>4</v>
      </c>
    </row>
    <row r="1218" spans="1:12" x14ac:dyDescent="0.2">
      <c r="A1218" s="4">
        <v>14</v>
      </c>
      <c r="B1218" s="82">
        <v>0</v>
      </c>
      <c r="C1218" s="82">
        <v>0</v>
      </c>
      <c r="D1218" s="82">
        <v>1</v>
      </c>
      <c r="E1218" s="82">
        <v>1</v>
      </c>
      <c r="F1218" s="82">
        <v>0.01</v>
      </c>
      <c r="G1218" s="82">
        <v>0</v>
      </c>
      <c r="H1218" s="82">
        <v>0</v>
      </c>
      <c r="I1218" s="82">
        <v>124.02500000000001</v>
      </c>
      <c r="J1218" s="82">
        <v>18.739999999999998</v>
      </c>
      <c r="K1218" s="82">
        <v>2938.39</v>
      </c>
      <c r="L1218" s="82">
        <v>4</v>
      </c>
    </row>
    <row r="1219" spans="1:12" x14ac:dyDescent="0.2">
      <c r="A1219" s="4">
        <v>14</v>
      </c>
      <c r="B1219" s="82">
        <v>2</v>
      </c>
      <c r="C1219" s="82">
        <v>0</v>
      </c>
      <c r="D1219" s="82">
        <v>1</v>
      </c>
      <c r="E1219" s="82">
        <v>1</v>
      </c>
      <c r="F1219" s="82">
        <v>0.01</v>
      </c>
      <c r="G1219" s="82">
        <v>0</v>
      </c>
      <c r="H1219" s="82">
        <v>0</v>
      </c>
      <c r="I1219" s="82">
        <v>287.31</v>
      </c>
      <c r="J1219" s="82">
        <v>31.08</v>
      </c>
      <c r="K1219" s="82">
        <v>2771.67</v>
      </c>
      <c r="L1219" s="82">
        <v>8</v>
      </c>
    </row>
    <row r="1220" spans="1:12" x14ac:dyDescent="0.2">
      <c r="A1220" s="4">
        <v>14</v>
      </c>
      <c r="B1220" s="82">
        <v>2</v>
      </c>
      <c r="C1220" s="82">
        <v>0</v>
      </c>
      <c r="D1220" s="82">
        <v>1</v>
      </c>
      <c r="E1220" s="82">
        <v>1</v>
      </c>
      <c r="F1220" s="82">
        <v>0.01</v>
      </c>
      <c r="G1220" s="82">
        <v>0</v>
      </c>
      <c r="H1220" s="82">
        <v>0</v>
      </c>
      <c r="I1220" s="82">
        <v>570.96</v>
      </c>
      <c r="J1220" s="82">
        <v>63</v>
      </c>
      <c r="K1220" s="82">
        <v>4372.99</v>
      </c>
      <c r="L1220" s="82">
        <v>0</v>
      </c>
    </row>
    <row r="1221" spans="1:12" x14ac:dyDescent="0.2">
      <c r="A1221" s="4">
        <v>14</v>
      </c>
      <c r="B1221" s="82">
        <v>2</v>
      </c>
      <c r="C1221" s="82">
        <v>0</v>
      </c>
      <c r="D1221" s="82">
        <v>1</v>
      </c>
      <c r="E1221" s="82">
        <v>1</v>
      </c>
      <c r="F1221" s="82">
        <v>0.01</v>
      </c>
      <c r="G1221" s="82">
        <v>0</v>
      </c>
      <c r="H1221" s="82">
        <v>0</v>
      </c>
      <c r="I1221" s="82">
        <v>285.48</v>
      </c>
      <c r="J1221" s="82">
        <v>32.119999999999997</v>
      </c>
      <c r="K1221" s="82">
        <v>2778.26</v>
      </c>
      <c r="L1221" s="82">
        <v>3</v>
      </c>
    </row>
    <row r="1222" spans="1:12" x14ac:dyDescent="0.2">
      <c r="A1222" s="4">
        <v>14</v>
      </c>
      <c r="B1222" s="82">
        <v>2</v>
      </c>
      <c r="C1222" s="82">
        <v>0</v>
      </c>
      <c r="D1222" s="82">
        <v>0</v>
      </c>
      <c r="E1222" s="82">
        <v>1</v>
      </c>
      <c r="F1222" s="82">
        <v>0.01</v>
      </c>
      <c r="G1222" s="82">
        <v>0</v>
      </c>
      <c r="H1222" s="82">
        <v>0</v>
      </c>
      <c r="I1222" s="82">
        <v>435.548</v>
      </c>
      <c r="J1222" s="82">
        <v>43.5</v>
      </c>
      <c r="K1222" s="82">
        <v>4247.79</v>
      </c>
      <c r="L1222" s="82">
        <v>5</v>
      </c>
    </row>
    <row r="1223" spans="1:12" x14ac:dyDescent="0.2">
      <c r="A1223" s="4">
        <v>33</v>
      </c>
      <c r="B1223" s="82">
        <v>4</v>
      </c>
      <c r="C1223" s="82">
        <v>8</v>
      </c>
      <c r="D1223" s="82">
        <v>0</v>
      </c>
      <c r="E1223" s="82">
        <v>1</v>
      </c>
      <c r="F1223" s="82">
        <v>0.01</v>
      </c>
      <c r="G1223" s="82">
        <v>0</v>
      </c>
      <c r="H1223" s="82">
        <v>0</v>
      </c>
      <c r="I1223" s="82">
        <v>421.37</v>
      </c>
      <c r="J1223" s="82">
        <v>38.6</v>
      </c>
      <c r="K1223" s="82">
        <v>2368.56</v>
      </c>
      <c r="L1223" s="82">
        <v>68</v>
      </c>
    </row>
    <row r="1224" spans="1:12" x14ac:dyDescent="0.2">
      <c r="A1224" s="4">
        <v>14</v>
      </c>
      <c r="B1224" s="82">
        <v>0</v>
      </c>
      <c r="C1224" s="82">
        <v>0</v>
      </c>
      <c r="D1224" s="82">
        <v>0</v>
      </c>
      <c r="E1224" s="82">
        <v>1</v>
      </c>
      <c r="F1224" s="82">
        <v>0.01</v>
      </c>
      <c r="G1224" s="82">
        <v>0</v>
      </c>
      <c r="H1224" s="82">
        <v>0</v>
      </c>
      <c r="I1224" s="82">
        <v>80</v>
      </c>
      <c r="J1224" s="82">
        <v>7.5</v>
      </c>
      <c r="K1224" s="82">
        <v>1102.22</v>
      </c>
      <c r="L1224" s="82">
        <v>4</v>
      </c>
    </row>
    <row r="1225" spans="1:12" x14ac:dyDescent="0.2">
      <c r="A1225" s="4">
        <v>29</v>
      </c>
      <c r="B1225" s="82">
        <v>1</v>
      </c>
      <c r="C1225" s="82">
        <v>0</v>
      </c>
      <c r="D1225" s="82">
        <v>0</v>
      </c>
      <c r="E1225" s="82">
        <v>1</v>
      </c>
      <c r="F1225" s="82">
        <v>0.01</v>
      </c>
      <c r="G1225" s="82">
        <v>0</v>
      </c>
      <c r="H1225" s="82">
        <v>0</v>
      </c>
      <c r="I1225" s="82">
        <v>761</v>
      </c>
      <c r="J1225" s="82">
        <v>272</v>
      </c>
      <c r="K1225" s="82">
        <v>50467.88</v>
      </c>
      <c r="L1225" s="82">
        <v>3</v>
      </c>
    </row>
    <row r="1226" spans="1:12" x14ac:dyDescent="0.2">
      <c r="A1226" s="4">
        <v>14</v>
      </c>
      <c r="B1226" s="82">
        <v>0</v>
      </c>
      <c r="C1226" s="82">
        <v>0</v>
      </c>
      <c r="D1226" s="82">
        <v>0</v>
      </c>
      <c r="E1226" s="82">
        <v>1</v>
      </c>
      <c r="F1226" s="82">
        <v>0.01</v>
      </c>
      <c r="G1226" s="82">
        <v>0</v>
      </c>
      <c r="H1226" s="82">
        <v>0</v>
      </c>
      <c r="I1226" s="82">
        <v>37.200000000000003</v>
      </c>
      <c r="J1226" s="82">
        <v>4.42</v>
      </c>
      <c r="K1226" s="82">
        <v>947.15</v>
      </c>
      <c r="L1226" s="82">
        <v>12</v>
      </c>
    </row>
    <row r="1227" spans="1:12" x14ac:dyDescent="0.2">
      <c r="A1227" s="4">
        <v>14</v>
      </c>
      <c r="B1227" s="82">
        <v>0</v>
      </c>
      <c r="C1227" s="82">
        <v>0</v>
      </c>
      <c r="D1227" s="82">
        <v>0</v>
      </c>
      <c r="E1227" s="82">
        <v>1</v>
      </c>
      <c r="F1227" s="82">
        <v>0.01</v>
      </c>
      <c r="G1227" s="82">
        <v>0</v>
      </c>
      <c r="H1227" s="82">
        <v>0</v>
      </c>
      <c r="I1227" s="82">
        <v>6.56</v>
      </c>
      <c r="J1227" s="82">
        <v>4.76</v>
      </c>
      <c r="K1227" s="82">
        <v>148.97999999999999</v>
      </c>
      <c r="L1227" s="82">
        <v>18</v>
      </c>
    </row>
    <row r="1228" spans="1:12" x14ac:dyDescent="0.2">
      <c r="A1228" s="4">
        <v>14</v>
      </c>
      <c r="B1228" s="82">
        <v>0</v>
      </c>
      <c r="C1228" s="82">
        <v>0</v>
      </c>
      <c r="D1228" s="82">
        <v>0</v>
      </c>
      <c r="E1228" s="82">
        <v>1</v>
      </c>
      <c r="F1228" s="82">
        <v>0.01</v>
      </c>
      <c r="G1228" s="82">
        <v>0</v>
      </c>
      <c r="H1228" s="82">
        <v>0</v>
      </c>
      <c r="I1228" s="82">
        <v>2.1</v>
      </c>
      <c r="J1228" s="82">
        <v>0.42499999999999999</v>
      </c>
      <c r="K1228" s="82">
        <v>50.19</v>
      </c>
      <c r="L1228" s="82">
        <v>540</v>
      </c>
    </row>
    <row r="1229" spans="1:12" x14ac:dyDescent="0.2">
      <c r="A1229" s="4">
        <v>14</v>
      </c>
      <c r="B1229" s="82">
        <v>0</v>
      </c>
      <c r="C1229" s="82">
        <v>0</v>
      </c>
      <c r="D1229" s="82">
        <v>0</v>
      </c>
      <c r="E1229" s="82">
        <v>1</v>
      </c>
      <c r="F1229" s="82">
        <v>0.01</v>
      </c>
      <c r="G1229" s="82">
        <v>0</v>
      </c>
      <c r="H1229" s="82">
        <v>0</v>
      </c>
      <c r="I1229" s="82">
        <v>4.7</v>
      </c>
      <c r="J1229" s="82">
        <v>0.49399999999999999</v>
      </c>
      <c r="K1229" s="82">
        <v>64.33</v>
      </c>
      <c r="L1229" s="82">
        <v>140</v>
      </c>
    </row>
    <row r="1230" spans="1:12" x14ac:dyDescent="0.2">
      <c r="A1230" s="4">
        <v>14</v>
      </c>
      <c r="B1230" s="82">
        <v>140</v>
      </c>
      <c r="C1230" s="82">
        <v>0</v>
      </c>
      <c r="D1230" s="82">
        <v>20</v>
      </c>
      <c r="E1230" s="82">
        <v>1</v>
      </c>
      <c r="F1230" s="82">
        <v>0.01</v>
      </c>
      <c r="G1230" s="82">
        <v>0</v>
      </c>
      <c r="H1230" s="82">
        <v>0</v>
      </c>
      <c r="I1230" s="82">
        <v>6.4</v>
      </c>
      <c r="J1230" s="82">
        <v>0.71</v>
      </c>
      <c r="K1230" s="82">
        <v>83.63</v>
      </c>
      <c r="L1230" s="82">
        <v>280</v>
      </c>
    </row>
    <row r="1231" spans="1:12" x14ac:dyDescent="0.2">
      <c r="A1231" s="4">
        <v>25</v>
      </c>
      <c r="B1231" s="82">
        <v>0</v>
      </c>
      <c r="C1231" s="82">
        <v>0</v>
      </c>
      <c r="D1231" s="82">
        <v>0</v>
      </c>
      <c r="E1231" s="82">
        <v>1</v>
      </c>
      <c r="F1231" s="82">
        <v>0.01</v>
      </c>
      <c r="G1231" s="82">
        <v>0</v>
      </c>
      <c r="H1231" s="82">
        <v>0</v>
      </c>
      <c r="I1231" s="82">
        <v>4.53</v>
      </c>
      <c r="J1231" s="82">
        <v>4</v>
      </c>
      <c r="K1231" s="82">
        <v>118.57</v>
      </c>
      <c r="L1231" s="82">
        <v>21</v>
      </c>
    </row>
    <row r="1232" spans="1:12" x14ac:dyDescent="0.2">
      <c r="A1232" s="4">
        <v>25</v>
      </c>
      <c r="B1232" s="82">
        <v>0</v>
      </c>
      <c r="C1232" s="82">
        <v>0</v>
      </c>
      <c r="D1232" s="82">
        <v>0</v>
      </c>
      <c r="E1232" s="82">
        <v>1</v>
      </c>
      <c r="F1232" s="82">
        <v>0.01</v>
      </c>
      <c r="G1232" s="82">
        <v>0</v>
      </c>
      <c r="H1232" s="82">
        <v>0</v>
      </c>
      <c r="I1232" s="82">
        <v>20.88</v>
      </c>
      <c r="J1232" s="82">
        <v>7.5</v>
      </c>
      <c r="K1232" s="82">
        <v>243.13</v>
      </c>
      <c r="L1232" s="82">
        <v>10</v>
      </c>
    </row>
    <row r="1233" spans="1:12" x14ac:dyDescent="0.2">
      <c r="A1233" s="4">
        <v>14</v>
      </c>
      <c r="B1233" s="82">
        <v>80</v>
      </c>
      <c r="C1233" s="82">
        <v>0</v>
      </c>
      <c r="D1233" s="82">
        <v>10</v>
      </c>
      <c r="E1233" s="82">
        <v>1</v>
      </c>
      <c r="F1233" s="82">
        <v>0.01</v>
      </c>
      <c r="G1233" s="82">
        <v>0</v>
      </c>
      <c r="H1233" s="82">
        <v>0</v>
      </c>
      <c r="I1233" s="82">
        <v>4.32</v>
      </c>
      <c r="J1233" s="82">
        <v>1.5</v>
      </c>
      <c r="K1233" s="82">
        <v>2046.35</v>
      </c>
      <c r="L1233" s="82">
        <v>0</v>
      </c>
    </row>
    <row r="1234" spans="1:12" x14ac:dyDescent="0.2">
      <c r="A1234" s="4">
        <v>14</v>
      </c>
      <c r="B1234" s="82">
        <v>1800</v>
      </c>
      <c r="C1234" s="82">
        <v>0</v>
      </c>
      <c r="D1234" s="82">
        <v>0</v>
      </c>
      <c r="E1234" s="82">
        <v>1</v>
      </c>
      <c r="F1234" s="82">
        <v>0.01</v>
      </c>
      <c r="G1234" s="82">
        <v>0</v>
      </c>
      <c r="H1234" s="82">
        <v>0</v>
      </c>
      <c r="I1234" s="82">
        <v>0.86</v>
      </c>
      <c r="J1234" s="82">
        <v>0.112</v>
      </c>
      <c r="K1234" s="82">
        <v>5.79</v>
      </c>
      <c r="L1234" s="82">
        <v>10800</v>
      </c>
    </row>
    <row r="1235" spans="1:12" x14ac:dyDescent="0.2">
      <c r="A1235" s="4">
        <v>22</v>
      </c>
      <c r="B1235" s="82">
        <v>1</v>
      </c>
      <c r="C1235" s="82">
        <v>0</v>
      </c>
      <c r="D1235" s="82">
        <v>0</v>
      </c>
      <c r="E1235" s="82">
        <v>1</v>
      </c>
      <c r="F1235" s="82">
        <v>0.01</v>
      </c>
      <c r="G1235" s="82">
        <v>0</v>
      </c>
      <c r="H1235" s="82">
        <v>0</v>
      </c>
      <c r="I1235" s="82">
        <v>880</v>
      </c>
      <c r="J1235" s="82">
        <v>27</v>
      </c>
      <c r="K1235" s="82">
        <v>2146.41</v>
      </c>
      <c r="L1235" s="82">
        <v>2</v>
      </c>
    </row>
    <row r="1236" spans="1:12" x14ac:dyDescent="0.2">
      <c r="A1236" s="4">
        <v>14</v>
      </c>
      <c r="B1236" s="82">
        <v>10</v>
      </c>
      <c r="C1236" s="82">
        <v>6</v>
      </c>
      <c r="D1236" s="82">
        <v>1</v>
      </c>
      <c r="E1236" s="82">
        <v>1</v>
      </c>
      <c r="F1236" s="82">
        <v>0.01</v>
      </c>
      <c r="G1236" s="82">
        <v>0</v>
      </c>
      <c r="H1236" s="82">
        <v>0</v>
      </c>
      <c r="I1236" s="82">
        <v>77.69</v>
      </c>
      <c r="J1236" s="82">
        <v>10.199999999999999</v>
      </c>
      <c r="K1236" s="82">
        <v>1010.01</v>
      </c>
      <c r="L1236" s="82">
        <v>3</v>
      </c>
    </row>
    <row r="1237" spans="1:12" x14ac:dyDescent="0.2">
      <c r="A1237" s="4">
        <v>14</v>
      </c>
      <c r="B1237" s="82">
        <v>1440</v>
      </c>
      <c r="C1237" s="82">
        <v>2880</v>
      </c>
      <c r="D1237" s="82">
        <v>0</v>
      </c>
      <c r="E1237" s="82">
        <v>1</v>
      </c>
      <c r="F1237" s="82">
        <v>0.01</v>
      </c>
      <c r="G1237" s="82">
        <v>0</v>
      </c>
      <c r="H1237" s="82">
        <v>0</v>
      </c>
      <c r="I1237" s="82">
        <v>0.52</v>
      </c>
      <c r="J1237" s="82">
        <v>9.2999999999999999E-2</v>
      </c>
      <c r="K1237" s="82">
        <v>8.6999999999999993</v>
      </c>
      <c r="L1237" s="82">
        <v>3600</v>
      </c>
    </row>
    <row r="1238" spans="1:12" x14ac:dyDescent="0.2">
      <c r="A1238" s="4">
        <v>14</v>
      </c>
      <c r="B1238" s="82">
        <v>750</v>
      </c>
      <c r="C1238" s="82">
        <v>1500</v>
      </c>
      <c r="D1238" s="82">
        <v>0</v>
      </c>
      <c r="E1238" s="82">
        <v>1</v>
      </c>
      <c r="F1238" s="82">
        <v>0.01</v>
      </c>
      <c r="G1238" s="82">
        <v>0</v>
      </c>
      <c r="H1238" s="82">
        <v>0</v>
      </c>
      <c r="I1238" s="82">
        <v>0.89900000000000002</v>
      </c>
      <c r="J1238" s="82">
        <v>0.124</v>
      </c>
      <c r="K1238" s="82">
        <v>8.75</v>
      </c>
      <c r="L1238" s="82">
        <v>750</v>
      </c>
    </row>
    <row r="1239" spans="1:12" x14ac:dyDescent="0.2">
      <c r="A1239" s="4">
        <v>14</v>
      </c>
      <c r="B1239" s="82">
        <v>60</v>
      </c>
      <c r="C1239" s="82">
        <v>0</v>
      </c>
      <c r="D1239" s="82">
        <v>0</v>
      </c>
      <c r="E1239" s="82">
        <v>60</v>
      </c>
      <c r="F1239" s="82">
        <v>0.01</v>
      </c>
      <c r="G1239" s="82">
        <v>0</v>
      </c>
      <c r="H1239" s="82">
        <v>0</v>
      </c>
      <c r="I1239" s="82">
        <v>15.348000000000001</v>
      </c>
      <c r="J1239" s="82">
        <v>1</v>
      </c>
      <c r="K1239" s="82">
        <v>224.02</v>
      </c>
      <c r="L1239" s="82">
        <v>289</v>
      </c>
    </row>
    <row r="1240" spans="1:12" x14ac:dyDescent="0.2">
      <c r="A1240" s="4">
        <v>14</v>
      </c>
      <c r="B1240" s="82">
        <v>0</v>
      </c>
      <c r="C1240" s="82">
        <v>0</v>
      </c>
      <c r="D1240" s="82">
        <v>0</v>
      </c>
      <c r="E1240" s="82">
        <v>1</v>
      </c>
      <c r="F1240" s="82">
        <v>0.01</v>
      </c>
      <c r="G1240" s="82">
        <v>0</v>
      </c>
      <c r="H1240" s="82">
        <v>0</v>
      </c>
      <c r="I1240" s="82">
        <v>1.2749999999999999</v>
      </c>
      <c r="J1240" s="82">
        <v>0.24</v>
      </c>
      <c r="K1240" s="82">
        <v>20.149999999999999</v>
      </c>
      <c r="L1240" s="82">
        <v>1142</v>
      </c>
    </row>
    <row r="1241" spans="1:12" x14ac:dyDescent="0.2">
      <c r="A1241" s="4">
        <v>14</v>
      </c>
      <c r="B1241" s="82">
        <v>0</v>
      </c>
      <c r="C1241" s="82">
        <v>0</v>
      </c>
      <c r="D1241" s="82">
        <v>0</v>
      </c>
      <c r="E1241" s="82">
        <v>1</v>
      </c>
      <c r="F1241" s="82">
        <v>0.01</v>
      </c>
      <c r="G1241" s="82">
        <v>0</v>
      </c>
      <c r="H1241" s="82">
        <v>0</v>
      </c>
      <c r="I1241" s="82">
        <v>1.2999999999999999E-2</v>
      </c>
      <c r="J1241" s="82">
        <v>2E-3</v>
      </c>
      <c r="K1241" s="82">
        <v>1.69</v>
      </c>
      <c r="L1241" s="82">
        <v>1170</v>
      </c>
    </row>
    <row r="1242" spans="1:12" x14ac:dyDescent="0.2">
      <c r="A1242" s="4">
        <v>14</v>
      </c>
      <c r="B1242" s="82">
        <v>0</v>
      </c>
      <c r="C1242" s="82">
        <v>0</v>
      </c>
      <c r="D1242" s="82">
        <v>0</v>
      </c>
      <c r="E1242" s="82">
        <v>1</v>
      </c>
      <c r="F1242" s="82">
        <v>0.01</v>
      </c>
      <c r="G1242" s="82">
        <v>0</v>
      </c>
      <c r="H1242" s="82">
        <v>0</v>
      </c>
      <c r="I1242" s="82">
        <v>0.14000000000000001</v>
      </c>
      <c r="J1242" s="82">
        <v>0.4</v>
      </c>
      <c r="K1242" s="82">
        <v>34.42</v>
      </c>
      <c r="L1242" s="82">
        <v>470</v>
      </c>
    </row>
    <row r="1243" spans="1:12" x14ac:dyDescent="0.2">
      <c r="A1243" s="4">
        <v>14</v>
      </c>
      <c r="B1243" s="82">
        <v>0</v>
      </c>
      <c r="C1243" s="82">
        <v>0</v>
      </c>
      <c r="D1243" s="82">
        <v>0</v>
      </c>
      <c r="E1243" s="82">
        <v>1</v>
      </c>
      <c r="F1243" s="82">
        <v>0.01</v>
      </c>
      <c r="G1243" s="82">
        <v>0</v>
      </c>
      <c r="H1243" s="82">
        <v>0</v>
      </c>
      <c r="I1243" s="82">
        <v>2.66</v>
      </c>
      <c r="J1243" s="82">
        <v>1.85</v>
      </c>
      <c r="K1243" s="82">
        <v>905.45</v>
      </c>
      <c r="L1243" s="82">
        <v>58</v>
      </c>
    </row>
    <row r="1244" spans="1:12" x14ac:dyDescent="0.2">
      <c r="A1244" s="4">
        <v>14</v>
      </c>
      <c r="B1244" s="82">
        <v>260</v>
      </c>
      <c r="C1244" s="82">
        <v>0</v>
      </c>
      <c r="D1244" s="82">
        <v>12</v>
      </c>
      <c r="E1244" s="82">
        <v>1</v>
      </c>
      <c r="F1244" s="82">
        <v>0.01</v>
      </c>
      <c r="G1244" s="82">
        <v>0</v>
      </c>
      <c r="H1244" s="82">
        <v>0</v>
      </c>
      <c r="I1244" s="82">
        <v>2.6640000000000001</v>
      </c>
      <c r="J1244" s="82">
        <v>1.5</v>
      </c>
      <c r="K1244" s="82">
        <v>677.06</v>
      </c>
      <c r="L1244" s="82">
        <v>10</v>
      </c>
    </row>
    <row r="1245" spans="1:12" x14ac:dyDescent="0.2">
      <c r="A1245" s="4">
        <v>14</v>
      </c>
      <c r="B1245" s="82">
        <v>0</v>
      </c>
      <c r="C1245" s="82">
        <v>0</v>
      </c>
      <c r="D1245" s="82">
        <v>0</v>
      </c>
      <c r="E1245" s="82">
        <v>1</v>
      </c>
      <c r="F1245" s="82">
        <v>0.01</v>
      </c>
      <c r="G1245" s="82">
        <v>0</v>
      </c>
      <c r="H1245" s="82">
        <v>0</v>
      </c>
      <c r="I1245" s="82">
        <v>0.14699999999999999</v>
      </c>
      <c r="J1245" s="82">
        <v>0.3</v>
      </c>
      <c r="K1245" s="82">
        <v>123.27</v>
      </c>
      <c r="L1245" s="82">
        <v>104</v>
      </c>
    </row>
    <row r="1246" spans="1:12" x14ac:dyDescent="0.2">
      <c r="A1246" s="4">
        <v>14</v>
      </c>
      <c r="B1246" s="82">
        <v>0</v>
      </c>
      <c r="C1246" s="82">
        <v>0</v>
      </c>
      <c r="D1246" s="82">
        <v>0</v>
      </c>
      <c r="E1246" s="82">
        <v>1</v>
      </c>
      <c r="F1246" s="82">
        <v>0.01</v>
      </c>
      <c r="G1246" s="82">
        <v>0</v>
      </c>
      <c r="H1246" s="82">
        <v>0</v>
      </c>
      <c r="I1246" s="82">
        <v>59.2</v>
      </c>
      <c r="J1246" s="82">
        <v>10</v>
      </c>
      <c r="K1246" s="82">
        <v>1685.13</v>
      </c>
      <c r="L1246" s="82">
        <v>11</v>
      </c>
    </row>
    <row r="1247" spans="1:12" x14ac:dyDescent="0.2">
      <c r="A1247" s="4">
        <v>14</v>
      </c>
      <c r="B1247" s="82">
        <v>0</v>
      </c>
      <c r="C1247" s="82">
        <v>0</v>
      </c>
      <c r="D1247" s="82">
        <v>0</v>
      </c>
      <c r="E1247" s="82">
        <v>1</v>
      </c>
      <c r="F1247" s="82">
        <v>0.01</v>
      </c>
      <c r="G1247" s="82">
        <v>0</v>
      </c>
      <c r="H1247" s="82">
        <v>0</v>
      </c>
      <c r="I1247" s="82">
        <v>78.7</v>
      </c>
      <c r="J1247" s="82">
        <v>13</v>
      </c>
      <c r="K1247" s="82">
        <v>1909.14</v>
      </c>
      <c r="L1247" s="82">
        <v>18</v>
      </c>
    </row>
    <row r="1248" spans="1:12" x14ac:dyDescent="0.2">
      <c r="A1248" s="4">
        <v>14</v>
      </c>
      <c r="B1248" s="82">
        <v>0</v>
      </c>
      <c r="C1248" s="82">
        <v>0</v>
      </c>
      <c r="D1248" s="82">
        <v>0</v>
      </c>
      <c r="E1248" s="82">
        <v>1</v>
      </c>
      <c r="F1248" s="82">
        <v>0.01</v>
      </c>
      <c r="G1248" s="82">
        <v>0</v>
      </c>
      <c r="H1248" s="82">
        <v>0</v>
      </c>
      <c r="I1248" s="82">
        <v>98.1</v>
      </c>
      <c r="J1248" s="82">
        <v>15</v>
      </c>
      <c r="K1248" s="82">
        <v>2071.21</v>
      </c>
      <c r="L1248" s="82">
        <v>9</v>
      </c>
    </row>
    <row r="1249" spans="1:12" x14ac:dyDescent="0.2">
      <c r="A1249" s="4">
        <v>14</v>
      </c>
      <c r="B1249" s="82">
        <v>0</v>
      </c>
      <c r="C1249" s="82">
        <v>0</v>
      </c>
      <c r="D1249" s="82">
        <v>6</v>
      </c>
      <c r="E1249" s="82">
        <v>1</v>
      </c>
      <c r="F1249" s="82">
        <v>0.01</v>
      </c>
      <c r="G1249" s="82">
        <v>0</v>
      </c>
      <c r="H1249" s="82">
        <v>0</v>
      </c>
      <c r="I1249" s="82">
        <v>2.39</v>
      </c>
      <c r="J1249" s="82">
        <v>1.45</v>
      </c>
      <c r="K1249" s="82">
        <v>1425.54</v>
      </c>
      <c r="L1249" s="82">
        <v>0</v>
      </c>
    </row>
    <row r="1250" spans="1:12" x14ac:dyDescent="0.2">
      <c r="A1250" s="4">
        <v>14</v>
      </c>
      <c r="B1250" s="82">
        <v>0</v>
      </c>
      <c r="C1250" s="82">
        <v>0</v>
      </c>
      <c r="D1250" s="82">
        <v>6</v>
      </c>
      <c r="E1250" s="82">
        <v>1</v>
      </c>
      <c r="F1250" s="82">
        <v>0.01</v>
      </c>
      <c r="G1250" s="82">
        <v>0</v>
      </c>
      <c r="H1250" s="82">
        <v>0</v>
      </c>
      <c r="I1250" s="82">
        <v>2.77</v>
      </c>
      <c r="J1250" s="82">
        <v>1.6</v>
      </c>
      <c r="K1250" s="82">
        <v>1633.77</v>
      </c>
      <c r="L1250" s="82">
        <v>3</v>
      </c>
    </row>
    <row r="1251" spans="1:12" x14ac:dyDescent="0.2">
      <c r="A1251" s="4">
        <v>14</v>
      </c>
      <c r="B1251" s="82">
        <v>0</v>
      </c>
      <c r="C1251" s="82">
        <v>0</v>
      </c>
      <c r="D1251" s="82">
        <v>40</v>
      </c>
      <c r="E1251" s="82">
        <v>1</v>
      </c>
      <c r="F1251" s="82">
        <v>0.01</v>
      </c>
      <c r="G1251" s="82">
        <v>0</v>
      </c>
      <c r="H1251" s="82">
        <v>0</v>
      </c>
      <c r="I1251" s="82">
        <v>0.26700000000000002</v>
      </c>
      <c r="J1251" s="82">
        <v>0.15</v>
      </c>
      <c r="K1251" s="82">
        <v>368.3</v>
      </c>
      <c r="L1251" s="82">
        <v>155</v>
      </c>
    </row>
    <row r="1252" spans="1:12" x14ac:dyDescent="0.2">
      <c r="A1252" s="4">
        <v>14</v>
      </c>
      <c r="B1252" s="82">
        <v>300</v>
      </c>
      <c r="C1252" s="82">
        <v>0</v>
      </c>
      <c r="D1252" s="82">
        <v>0</v>
      </c>
      <c r="E1252" s="82">
        <v>1</v>
      </c>
      <c r="F1252" s="82">
        <v>0.01</v>
      </c>
      <c r="G1252" s="82">
        <v>0</v>
      </c>
      <c r="H1252" s="82">
        <v>0</v>
      </c>
      <c r="I1252" s="82">
        <v>2.3359999999999999</v>
      </c>
      <c r="J1252" s="82">
        <v>0.30399999999999999</v>
      </c>
      <c r="K1252" s="82">
        <v>36.49</v>
      </c>
      <c r="L1252" s="82">
        <v>800</v>
      </c>
    </row>
    <row r="1253" spans="1:12" x14ac:dyDescent="0.2">
      <c r="A1253" s="4">
        <v>14</v>
      </c>
      <c r="B1253" s="82">
        <v>840</v>
      </c>
      <c r="C1253" s="82">
        <v>1680</v>
      </c>
      <c r="D1253" s="82">
        <v>120</v>
      </c>
      <c r="E1253" s="82">
        <v>1</v>
      </c>
      <c r="F1253" s="82">
        <v>0.01</v>
      </c>
      <c r="G1253" s="82">
        <v>0</v>
      </c>
      <c r="H1253" s="82">
        <v>0</v>
      </c>
      <c r="I1253" s="82">
        <v>0.88</v>
      </c>
      <c r="J1253" s="82">
        <v>0.12</v>
      </c>
      <c r="K1253" s="82">
        <v>11.1</v>
      </c>
      <c r="L1253" s="82">
        <v>120</v>
      </c>
    </row>
    <row r="1254" spans="1:12" x14ac:dyDescent="0.2">
      <c r="A1254" s="4">
        <v>14</v>
      </c>
      <c r="B1254" s="82">
        <v>1200</v>
      </c>
      <c r="C1254" s="82">
        <v>2400</v>
      </c>
      <c r="D1254" s="82">
        <v>240</v>
      </c>
      <c r="E1254" s="82">
        <v>1</v>
      </c>
      <c r="F1254" s="82">
        <v>0.01</v>
      </c>
      <c r="G1254" s="82">
        <v>0.01</v>
      </c>
      <c r="H1254" s="82">
        <v>1</v>
      </c>
      <c r="I1254" s="82">
        <v>0.624</v>
      </c>
      <c r="J1254" s="82">
        <v>0.13</v>
      </c>
      <c r="K1254" s="82">
        <v>8.27</v>
      </c>
      <c r="L1254" s="82">
        <v>6720</v>
      </c>
    </row>
    <row r="1255" spans="1:12" x14ac:dyDescent="0.2">
      <c r="A1255" s="4">
        <v>14</v>
      </c>
      <c r="B1255" s="82">
        <v>1280</v>
      </c>
      <c r="C1255" s="82">
        <v>2560</v>
      </c>
      <c r="D1255" s="82">
        <v>0</v>
      </c>
      <c r="E1255" s="82">
        <v>1</v>
      </c>
      <c r="F1255" s="82">
        <v>0.01</v>
      </c>
      <c r="G1255" s="82">
        <v>0.01</v>
      </c>
      <c r="H1255" s="82">
        <v>1</v>
      </c>
      <c r="I1255" s="82">
        <v>0.6</v>
      </c>
      <c r="J1255" s="82">
        <v>0.13</v>
      </c>
      <c r="K1255" s="82">
        <v>7.81</v>
      </c>
      <c r="L1255" s="82">
        <v>12800</v>
      </c>
    </row>
    <row r="1256" spans="1:12" x14ac:dyDescent="0.2">
      <c r="A1256" s="4">
        <v>14</v>
      </c>
      <c r="B1256" s="82">
        <v>660</v>
      </c>
      <c r="C1256" s="82">
        <v>1320</v>
      </c>
      <c r="D1256" s="82">
        <v>60</v>
      </c>
      <c r="E1256" s="82">
        <v>1</v>
      </c>
      <c r="F1256" s="82">
        <v>0.01</v>
      </c>
      <c r="G1256" s="82">
        <v>0</v>
      </c>
      <c r="H1256" s="82">
        <v>0</v>
      </c>
      <c r="I1256" s="82">
        <v>1.1399999999999999</v>
      </c>
      <c r="J1256" s="82">
        <v>0.13</v>
      </c>
      <c r="K1256" s="82">
        <v>11.6</v>
      </c>
      <c r="L1256" s="82">
        <v>180</v>
      </c>
    </row>
    <row r="1257" spans="1:12" x14ac:dyDescent="0.2">
      <c r="A1257" s="4">
        <v>14</v>
      </c>
      <c r="B1257" s="82">
        <v>840</v>
      </c>
      <c r="C1257" s="82">
        <v>0</v>
      </c>
      <c r="D1257" s="82">
        <v>120</v>
      </c>
      <c r="E1257" s="82">
        <v>1</v>
      </c>
      <c r="F1257" s="82">
        <v>0.01</v>
      </c>
      <c r="G1257" s="82">
        <v>0</v>
      </c>
      <c r="H1257" s="82">
        <v>0</v>
      </c>
      <c r="I1257" s="82">
        <v>0.83</v>
      </c>
      <c r="J1257" s="82">
        <v>0.121</v>
      </c>
      <c r="K1257" s="82">
        <v>11.06</v>
      </c>
      <c r="L1257" s="82">
        <v>2040</v>
      </c>
    </row>
    <row r="1258" spans="1:12" x14ac:dyDescent="0.2">
      <c r="A1258" s="4">
        <v>29</v>
      </c>
      <c r="B1258" s="82">
        <v>1000</v>
      </c>
      <c r="C1258" s="82">
        <v>0</v>
      </c>
      <c r="D1258" s="82">
        <v>0</v>
      </c>
      <c r="E1258" s="82">
        <v>1</v>
      </c>
      <c r="F1258" s="82">
        <v>0.01</v>
      </c>
      <c r="G1258" s="82">
        <v>0</v>
      </c>
      <c r="H1258" s="82">
        <v>0</v>
      </c>
      <c r="I1258" s="82">
        <v>0.45300000000000001</v>
      </c>
      <c r="J1258" s="82">
        <v>0.11899999999999999</v>
      </c>
      <c r="K1258" s="82">
        <v>7.81</v>
      </c>
      <c r="L1258" s="82">
        <v>23000</v>
      </c>
    </row>
    <row r="1259" spans="1:12" x14ac:dyDescent="0.2">
      <c r="A1259" s="4">
        <v>14</v>
      </c>
      <c r="B1259" s="82">
        <v>15</v>
      </c>
      <c r="C1259" s="82">
        <v>30</v>
      </c>
      <c r="D1259" s="82">
        <v>0</v>
      </c>
      <c r="E1259" s="82">
        <v>1</v>
      </c>
      <c r="F1259" s="82">
        <v>0.01</v>
      </c>
      <c r="G1259" s="82">
        <v>0</v>
      </c>
      <c r="H1259" s="82">
        <v>0</v>
      </c>
      <c r="I1259" s="82">
        <v>48</v>
      </c>
      <c r="J1259" s="82">
        <v>1.5</v>
      </c>
      <c r="K1259" s="82">
        <v>155.15</v>
      </c>
      <c r="L1259" s="82">
        <v>180</v>
      </c>
    </row>
    <row r="1260" spans="1:12" x14ac:dyDescent="0.2">
      <c r="A1260" s="4">
        <v>14</v>
      </c>
      <c r="B1260" s="82">
        <v>700</v>
      </c>
      <c r="C1260" s="82">
        <v>1400</v>
      </c>
      <c r="D1260" s="82">
        <v>100</v>
      </c>
      <c r="E1260" s="82">
        <v>1</v>
      </c>
      <c r="F1260" s="82">
        <v>0.01</v>
      </c>
      <c r="G1260" s="82">
        <v>0</v>
      </c>
      <c r="H1260" s="82">
        <v>0</v>
      </c>
      <c r="I1260" s="82">
        <v>0.79400000000000004</v>
      </c>
      <c r="J1260" s="82">
        <v>0.10199999999999999</v>
      </c>
      <c r="K1260" s="82">
        <v>8.01</v>
      </c>
      <c r="L1260" s="82">
        <v>3450</v>
      </c>
    </row>
    <row r="1261" spans="1:12" x14ac:dyDescent="0.2">
      <c r="A1261" s="4">
        <v>14</v>
      </c>
      <c r="B1261" s="82">
        <v>700</v>
      </c>
      <c r="C1261" s="82">
        <v>1400</v>
      </c>
      <c r="D1261" s="82">
        <v>0</v>
      </c>
      <c r="E1261" s="82">
        <v>1</v>
      </c>
      <c r="F1261" s="82">
        <v>0.01</v>
      </c>
      <c r="G1261" s="82">
        <v>0</v>
      </c>
      <c r="H1261" s="82">
        <v>0</v>
      </c>
      <c r="I1261" s="82">
        <v>0.79400000000000004</v>
      </c>
      <c r="J1261" s="82">
        <v>0.105</v>
      </c>
      <c r="K1261" s="82">
        <v>8.16</v>
      </c>
      <c r="L1261" s="82">
        <v>2405</v>
      </c>
    </row>
    <row r="1262" spans="1:12" x14ac:dyDescent="0.2">
      <c r="A1262" s="4">
        <v>14</v>
      </c>
      <c r="B1262" s="82">
        <v>0</v>
      </c>
      <c r="C1262" s="82">
        <v>0</v>
      </c>
      <c r="D1262" s="82">
        <v>0</v>
      </c>
      <c r="E1262" s="82">
        <v>1</v>
      </c>
      <c r="F1262" s="82">
        <v>0.01</v>
      </c>
      <c r="G1262" s="82">
        <v>0</v>
      </c>
      <c r="H1262" s="82">
        <v>0</v>
      </c>
      <c r="I1262" s="82">
        <v>115.79</v>
      </c>
      <c r="J1262" s="82">
        <v>17.18</v>
      </c>
      <c r="K1262" s="82">
        <v>2485.41</v>
      </c>
      <c r="L1262" s="82">
        <v>1</v>
      </c>
    </row>
    <row r="1263" spans="1:12" x14ac:dyDescent="0.2">
      <c r="A1263" s="4">
        <v>14</v>
      </c>
      <c r="B1263" s="82">
        <v>0</v>
      </c>
      <c r="C1263" s="82">
        <v>0</v>
      </c>
      <c r="D1263" s="82">
        <v>0</v>
      </c>
      <c r="E1263" s="82">
        <v>1</v>
      </c>
      <c r="F1263" s="82">
        <v>0.01</v>
      </c>
      <c r="G1263" s="82">
        <v>0</v>
      </c>
      <c r="H1263" s="82">
        <v>0</v>
      </c>
      <c r="I1263" s="82">
        <v>171.32499999999999</v>
      </c>
      <c r="J1263" s="82">
        <v>24.5</v>
      </c>
      <c r="K1263" s="82">
        <v>2955.83</v>
      </c>
      <c r="L1263" s="82">
        <v>3</v>
      </c>
    </row>
    <row r="1264" spans="1:12" x14ac:dyDescent="0.2">
      <c r="A1264" s="4">
        <v>14</v>
      </c>
      <c r="B1264" s="82">
        <v>0</v>
      </c>
      <c r="C1264" s="82">
        <v>0</v>
      </c>
      <c r="D1264" s="82">
        <v>0</v>
      </c>
      <c r="E1264" s="82">
        <v>1</v>
      </c>
      <c r="F1264" s="82">
        <v>0.01</v>
      </c>
      <c r="G1264" s="82">
        <v>0</v>
      </c>
      <c r="H1264" s="82">
        <v>0</v>
      </c>
      <c r="I1264" s="82">
        <v>0.188</v>
      </c>
      <c r="J1264" s="82">
        <v>1.2999999999999999E-2</v>
      </c>
      <c r="K1264" s="82">
        <v>285.44</v>
      </c>
      <c r="L1264" s="82">
        <v>84</v>
      </c>
    </row>
    <row r="1265" spans="1:12" x14ac:dyDescent="0.2">
      <c r="A1265" s="4">
        <v>14</v>
      </c>
      <c r="B1265" s="82">
        <v>0</v>
      </c>
      <c r="C1265" s="82">
        <v>0</v>
      </c>
      <c r="D1265" s="82">
        <v>0</v>
      </c>
      <c r="E1265" s="82">
        <v>1</v>
      </c>
      <c r="F1265" s="82">
        <v>0.01</v>
      </c>
      <c r="G1265" s="82">
        <v>0</v>
      </c>
      <c r="H1265" s="82">
        <v>0</v>
      </c>
      <c r="I1265" s="82">
        <v>198.517</v>
      </c>
      <c r="J1265" s="82">
        <v>12.96</v>
      </c>
      <c r="K1265" s="82">
        <v>1889.97</v>
      </c>
      <c r="L1265" s="82">
        <v>3</v>
      </c>
    </row>
    <row r="1266" spans="1:12" x14ac:dyDescent="0.2">
      <c r="A1266" s="4">
        <v>14</v>
      </c>
      <c r="B1266" s="82">
        <v>550</v>
      </c>
      <c r="C1266" s="82">
        <v>1100</v>
      </c>
      <c r="D1266" s="82">
        <v>1</v>
      </c>
      <c r="E1266" s="82">
        <v>1</v>
      </c>
      <c r="F1266" s="82">
        <v>0.01</v>
      </c>
      <c r="G1266" s="82">
        <v>0</v>
      </c>
      <c r="H1266" s="82">
        <v>0</v>
      </c>
      <c r="I1266" s="82">
        <v>1.56</v>
      </c>
      <c r="J1266" s="82">
        <v>0.2</v>
      </c>
      <c r="K1266" s="82">
        <v>31.12</v>
      </c>
      <c r="L1266" s="82">
        <v>450</v>
      </c>
    </row>
    <row r="1267" spans="1:12" x14ac:dyDescent="0.2">
      <c r="A1267" s="4">
        <v>14</v>
      </c>
      <c r="B1267" s="82">
        <v>600</v>
      </c>
      <c r="C1267" s="82">
        <v>600</v>
      </c>
      <c r="D1267" s="82">
        <v>1</v>
      </c>
      <c r="E1267" s="82">
        <v>1</v>
      </c>
      <c r="F1267" s="82">
        <v>0.01</v>
      </c>
      <c r="G1267" s="82">
        <v>0</v>
      </c>
      <c r="H1267" s="82">
        <v>0</v>
      </c>
      <c r="I1267" s="82">
        <v>1.26</v>
      </c>
      <c r="J1267" s="82">
        <v>0.19600000000000001</v>
      </c>
      <c r="K1267" s="82">
        <v>30.31</v>
      </c>
      <c r="L1267" s="82">
        <v>700</v>
      </c>
    </row>
    <row r="1268" spans="1:12" x14ac:dyDescent="0.2">
      <c r="A1268" s="4">
        <v>14</v>
      </c>
      <c r="B1268" s="82">
        <v>200</v>
      </c>
      <c r="C1268" s="82">
        <v>0</v>
      </c>
      <c r="D1268" s="82">
        <v>1</v>
      </c>
      <c r="E1268" s="82">
        <v>1</v>
      </c>
      <c r="F1268" s="82">
        <v>0.01</v>
      </c>
      <c r="G1268" s="82">
        <v>0</v>
      </c>
      <c r="H1268" s="82">
        <v>0</v>
      </c>
      <c r="I1268" s="82">
        <v>2.601</v>
      </c>
      <c r="J1268" s="82">
        <v>0.26</v>
      </c>
      <c r="K1268" s="82">
        <v>47.64</v>
      </c>
      <c r="L1268" s="82">
        <v>450</v>
      </c>
    </row>
    <row r="1269" spans="1:12" x14ac:dyDescent="0.2">
      <c r="A1269" s="4">
        <v>14</v>
      </c>
      <c r="B1269" s="82">
        <v>500</v>
      </c>
      <c r="C1269" s="82">
        <v>1000</v>
      </c>
      <c r="D1269" s="82">
        <v>0</v>
      </c>
      <c r="E1269" s="82">
        <v>1</v>
      </c>
      <c r="F1269" s="82">
        <v>0.01</v>
      </c>
      <c r="G1269" s="82">
        <v>0</v>
      </c>
      <c r="H1269" s="82">
        <v>0</v>
      </c>
      <c r="I1269" s="82">
        <v>1.8839999999999999</v>
      </c>
      <c r="J1269" s="82">
        <v>0.27500000000000002</v>
      </c>
      <c r="K1269" s="82">
        <v>46.74</v>
      </c>
      <c r="L1269" s="82">
        <v>200</v>
      </c>
    </row>
    <row r="1270" spans="1:12" x14ac:dyDescent="0.2">
      <c r="A1270" s="4">
        <v>29</v>
      </c>
      <c r="B1270" s="82">
        <v>1</v>
      </c>
      <c r="C1270" s="82">
        <v>0</v>
      </c>
      <c r="D1270" s="82">
        <v>1</v>
      </c>
      <c r="E1270" s="82">
        <v>1</v>
      </c>
      <c r="F1270" s="82">
        <v>0.01</v>
      </c>
      <c r="G1270" s="82">
        <v>0</v>
      </c>
      <c r="H1270" s="82">
        <v>0</v>
      </c>
      <c r="I1270" s="82">
        <v>114</v>
      </c>
      <c r="J1270" s="82">
        <v>31.7</v>
      </c>
      <c r="K1270" s="82">
        <v>16775.240000000002</v>
      </c>
      <c r="L1270" s="82">
        <v>4</v>
      </c>
    </row>
    <row r="1271" spans="1:12" x14ac:dyDescent="0.2">
      <c r="A1271" s="4">
        <v>14</v>
      </c>
      <c r="B1271" s="82">
        <v>50</v>
      </c>
      <c r="C1271" s="82">
        <v>100</v>
      </c>
      <c r="D1271" s="82">
        <v>0</v>
      </c>
      <c r="E1271" s="82">
        <v>1</v>
      </c>
      <c r="F1271" s="82">
        <v>0.01</v>
      </c>
      <c r="G1271" s="82">
        <v>0</v>
      </c>
      <c r="H1271" s="82">
        <v>0</v>
      </c>
      <c r="I1271" s="82">
        <v>19.852</v>
      </c>
      <c r="J1271" s="82">
        <v>1.2</v>
      </c>
      <c r="K1271" s="82">
        <v>237.2</v>
      </c>
      <c r="L1271" s="82">
        <v>108</v>
      </c>
    </row>
    <row r="1272" spans="1:12" x14ac:dyDescent="0.2">
      <c r="A1272" s="4">
        <v>14</v>
      </c>
      <c r="B1272" s="82">
        <v>0</v>
      </c>
      <c r="C1272" s="82">
        <v>0</v>
      </c>
      <c r="D1272" s="82">
        <v>0</v>
      </c>
      <c r="E1272" s="82">
        <v>1</v>
      </c>
      <c r="F1272" s="82">
        <v>0.01</v>
      </c>
      <c r="G1272" s="82">
        <v>0</v>
      </c>
      <c r="H1272" s="82">
        <v>0</v>
      </c>
      <c r="I1272" s="82">
        <v>55.975999999999999</v>
      </c>
      <c r="J1272" s="82">
        <v>13.86</v>
      </c>
      <c r="K1272" s="82">
        <v>1492.83</v>
      </c>
      <c r="L1272" s="82">
        <v>53</v>
      </c>
    </row>
    <row r="1273" spans="1:12" x14ac:dyDescent="0.2">
      <c r="A1273" s="4">
        <v>14</v>
      </c>
      <c r="B1273" s="82">
        <v>0</v>
      </c>
      <c r="C1273" s="82">
        <v>0</v>
      </c>
      <c r="D1273" s="82">
        <v>0</v>
      </c>
      <c r="E1273" s="82">
        <v>1</v>
      </c>
      <c r="F1273" s="82">
        <v>0.01</v>
      </c>
      <c r="G1273" s="82">
        <v>0</v>
      </c>
      <c r="H1273" s="82">
        <v>0</v>
      </c>
      <c r="I1273" s="82">
        <v>92.915999999999997</v>
      </c>
      <c r="J1273" s="82">
        <v>20.36</v>
      </c>
      <c r="K1273" s="82">
        <v>1878.72</v>
      </c>
      <c r="L1273" s="82">
        <v>33</v>
      </c>
    </row>
    <row r="1274" spans="1:12" x14ac:dyDescent="0.2">
      <c r="A1274" s="4">
        <v>14</v>
      </c>
      <c r="B1274" s="82">
        <v>50</v>
      </c>
      <c r="C1274" s="82">
        <v>0</v>
      </c>
      <c r="D1274" s="82">
        <v>1</v>
      </c>
      <c r="E1274" s="82">
        <v>1</v>
      </c>
      <c r="F1274" s="82">
        <v>0.01</v>
      </c>
      <c r="G1274" s="82">
        <v>0</v>
      </c>
      <c r="H1274" s="82">
        <v>0</v>
      </c>
      <c r="I1274" s="82">
        <v>12.686999999999999</v>
      </c>
      <c r="J1274" s="82">
        <v>2.58</v>
      </c>
      <c r="K1274" s="82">
        <v>670.83</v>
      </c>
      <c r="L1274" s="82">
        <v>43</v>
      </c>
    </row>
    <row r="1275" spans="1:12" x14ac:dyDescent="0.2">
      <c r="A1275" s="4">
        <v>14</v>
      </c>
      <c r="B1275" s="82">
        <v>0</v>
      </c>
      <c r="C1275" s="82">
        <v>0</v>
      </c>
      <c r="D1275" s="82">
        <v>0</v>
      </c>
      <c r="E1275" s="82">
        <v>1</v>
      </c>
      <c r="F1275" s="82">
        <v>0.01</v>
      </c>
      <c r="G1275" s="82">
        <v>0</v>
      </c>
      <c r="H1275" s="82">
        <v>0</v>
      </c>
      <c r="I1275" s="82">
        <v>18.87</v>
      </c>
      <c r="J1275" s="82">
        <v>3.22</v>
      </c>
      <c r="K1275" s="82">
        <v>882.67</v>
      </c>
      <c r="L1275" s="82">
        <v>37</v>
      </c>
    </row>
    <row r="1276" spans="1:12" x14ac:dyDescent="0.2">
      <c r="A1276" s="4">
        <v>14</v>
      </c>
      <c r="B1276" s="82">
        <v>0</v>
      </c>
      <c r="C1276" s="82">
        <v>0</v>
      </c>
      <c r="D1276" s="82">
        <v>0</v>
      </c>
      <c r="E1276" s="82">
        <v>1</v>
      </c>
      <c r="F1276" s="82">
        <v>0.01</v>
      </c>
      <c r="G1276" s="82">
        <v>0</v>
      </c>
      <c r="H1276" s="82">
        <v>0</v>
      </c>
      <c r="I1276" s="82">
        <v>1.48</v>
      </c>
      <c r="J1276" s="82">
        <v>0.24</v>
      </c>
      <c r="K1276" s="82">
        <v>186.98</v>
      </c>
      <c r="L1276" s="82">
        <v>14</v>
      </c>
    </row>
    <row r="1277" spans="1:12" x14ac:dyDescent="0.2">
      <c r="A1277" s="4">
        <v>14</v>
      </c>
      <c r="B1277" s="82">
        <v>0</v>
      </c>
      <c r="C1277" s="82">
        <v>0</v>
      </c>
      <c r="D1277" s="82">
        <v>0</v>
      </c>
      <c r="E1277" s="82">
        <v>1</v>
      </c>
      <c r="F1277" s="82">
        <v>0.01</v>
      </c>
      <c r="G1277" s="82">
        <v>0</v>
      </c>
      <c r="H1277" s="82">
        <v>0</v>
      </c>
      <c r="I1277" s="82">
        <v>1.155</v>
      </c>
      <c r="J1277" s="82">
        <v>0.86199999999999999</v>
      </c>
      <c r="K1277" s="82">
        <v>419.7</v>
      </c>
      <c r="L1277" s="82">
        <v>13</v>
      </c>
    </row>
    <row r="1278" spans="1:12" x14ac:dyDescent="0.2">
      <c r="A1278" s="4">
        <v>14</v>
      </c>
      <c r="B1278" s="82">
        <v>0</v>
      </c>
      <c r="C1278" s="82">
        <v>0</v>
      </c>
      <c r="D1278" s="82">
        <v>0</v>
      </c>
      <c r="E1278" s="82">
        <v>1</v>
      </c>
      <c r="F1278" s="82">
        <v>0.01</v>
      </c>
      <c r="G1278" s="82">
        <v>0</v>
      </c>
      <c r="H1278" s="82">
        <v>0</v>
      </c>
      <c r="I1278" s="82">
        <v>1.1339999999999999</v>
      </c>
      <c r="J1278" s="82">
        <v>0.247</v>
      </c>
      <c r="K1278" s="82">
        <v>193.94</v>
      </c>
      <c r="L1278" s="82">
        <v>55</v>
      </c>
    </row>
    <row r="1279" spans="1:12" x14ac:dyDescent="0.2">
      <c r="A1279" s="4">
        <v>14</v>
      </c>
      <c r="B1279" s="82">
        <v>100</v>
      </c>
      <c r="C1279" s="82">
        <v>0</v>
      </c>
      <c r="D1279" s="82">
        <v>1</v>
      </c>
      <c r="E1279" s="82">
        <v>1</v>
      </c>
      <c r="F1279" s="82">
        <v>0.01</v>
      </c>
      <c r="G1279" s="82">
        <v>0</v>
      </c>
      <c r="H1279" s="82">
        <v>0</v>
      </c>
      <c r="I1279" s="82">
        <v>3.75</v>
      </c>
      <c r="J1279" s="82">
        <v>0.7</v>
      </c>
      <c r="K1279" s="82">
        <v>711.11</v>
      </c>
      <c r="L1279" s="82">
        <v>16</v>
      </c>
    </row>
    <row r="1280" spans="1:12" x14ac:dyDescent="0.2">
      <c r="A1280" s="4">
        <v>14</v>
      </c>
      <c r="B1280" s="82">
        <v>1200</v>
      </c>
      <c r="C1280" s="82">
        <v>0</v>
      </c>
      <c r="D1280" s="82">
        <v>200</v>
      </c>
      <c r="E1280" s="82">
        <v>1</v>
      </c>
      <c r="F1280" s="82">
        <v>0.01</v>
      </c>
      <c r="G1280" s="82">
        <v>0</v>
      </c>
      <c r="H1280" s="82">
        <v>0</v>
      </c>
      <c r="I1280" s="82">
        <v>0.65600000000000003</v>
      </c>
      <c r="J1280" s="82">
        <v>9.4E-2</v>
      </c>
      <c r="K1280" s="82">
        <v>7.86</v>
      </c>
      <c r="L1280" s="82">
        <v>11000</v>
      </c>
    </row>
    <row r="1281" spans="1:12" x14ac:dyDescent="0.2">
      <c r="A1281" s="4">
        <v>14</v>
      </c>
      <c r="B1281" s="82">
        <v>1500</v>
      </c>
      <c r="C1281" s="82">
        <v>0</v>
      </c>
      <c r="D1281" s="82">
        <v>500</v>
      </c>
      <c r="E1281" s="82">
        <v>1</v>
      </c>
      <c r="F1281" s="82">
        <v>0.1</v>
      </c>
      <c r="G1281" s="82">
        <v>0</v>
      </c>
      <c r="H1281" s="82">
        <v>0</v>
      </c>
      <c r="I1281" s="82">
        <v>0.51200000000000001</v>
      </c>
      <c r="J1281" s="82">
        <v>9.2999999999999999E-2</v>
      </c>
      <c r="K1281" s="82">
        <v>6.55</v>
      </c>
      <c r="L1281" s="82">
        <v>58000</v>
      </c>
    </row>
    <row r="1282" spans="1:12" x14ac:dyDescent="0.2">
      <c r="A1282" s="4">
        <v>14</v>
      </c>
      <c r="B1282" s="82">
        <v>960</v>
      </c>
      <c r="C1282" s="82">
        <v>0</v>
      </c>
      <c r="D1282" s="82">
        <v>240</v>
      </c>
      <c r="E1282" s="82">
        <v>1</v>
      </c>
      <c r="F1282" s="82">
        <v>0.01</v>
      </c>
      <c r="G1282" s="82">
        <v>0</v>
      </c>
      <c r="H1282" s="82">
        <v>0</v>
      </c>
      <c r="I1282" s="82">
        <v>0.84</v>
      </c>
      <c r="J1282" s="82">
        <v>0.11</v>
      </c>
      <c r="K1282" s="82">
        <v>9.4499999999999993</v>
      </c>
      <c r="L1282" s="82">
        <v>2160</v>
      </c>
    </row>
    <row r="1283" spans="1:12" x14ac:dyDescent="0.2">
      <c r="A1283" s="4">
        <v>14</v>
      </c>
      <c r="B1283" s="82">
        <v>1000</v>
      </c>
      <c r="C1283" s="82">
        <v>0</v>
      </c>
      <c r="D1283" s="82">
        <v>500</v>
      </c>
      <c r="E1283" s="82">
        <v>1</v>
      </c>
      <c r="F1283" s="82">
        <v>0.1</v>
      </c>
      <c r="G1283" s="82">
        <v>0</v>
      </c>
      <c r="H1283" s="82">
        <v>0</v>
      </c>
      <c r="I1283" s="82">
        <v>0.64800000000000002</v>
      </c>
      <c r="J1283" s="82">
        <v>0.1</v>
      </c>
      <c r="K1283" s="82">
        <v>7.63</v>
      </c>
      <c r="L1283" s="82">
        <v>7000</v>
      </c>
    </row>
    <row r="1284" spans="1:12" x14ac:dyDescent="0.2">
      <c r="A1284" s="4">
        <v>14</v>
      </c>
      <c r="B1284" s="82">
        <v>24</v>
      </c>
      <c r="C1284" s="82">
        <v>0</v>
      </c>
      <c r="D1284" s="82">
        <v>1</v>
      </c>
      <c r="E1284" s="82">
        <v>1</v>
      </c>
      <c r="F1284" s="82">
        <v>0.01</v>
      </c>
      <c r="G1284" s="82">
        <v>0</v>
      </c>
      <c r="H1284" s="82">
        <v>0</v>
      </c>
      <c r="I1284" s="82">
        <v>29.085999999999999</v>
      </c>
      <c r="J1284" s="82">
        <v>3.4</v>
      </c>
      <c r="K1284" s="82">
        <v>1806.4</v>
      </c>
      <c r="L1284" s="82">
        <v>25</v>
      </c>
    </row>
    <row r="1285" spans="1:12" x14ac:dyDescent="0.2">
      <c r="A1285" s="4">
        <v>14</v>
      </c>
      <c r="B1285" s="82">
        <v>300</v>
      </c>
      <c r="C1285" s="82">
        <v>0</v>
      </c>
      <c r="D1285" s="82">
        <v>50</v>
      </c>
      <c r="E1285" s="82">
        <v>1</v>
      </c>
      <c r="F1285" s="82">
        <v>0.1</v>
      </c>
      <c r="G1285" s="82">
        <v>0</v>
      </c>
      <c r="H1285" s="82">
        <v>0</v>
      </c>
      <c r="I1285" s="82">
        <v>2.56</v>
      </c>
      <c r="J1285" s="82">
        <v>0.36</v>
      </c>
      <c r="K1285" s="82">
        <v>37.49</v>
      </c>
      <c r="L1285" s="82">
        <v>700</v>
      </c>
    </row>
    <row r="1286" spans="1:12" x14ac:dyDescent="0.2">
      <c r="A1286" s="4">
        <v>14</v>
      </c>
      <c r="B1286" s="82">
        <v>300</v>
      </c>
      <c r="C1286" s="82">
        <v>0</v>
      </c>
      <c r="D1286" s="82">
        <v>50</v>
      </c>
      <c r="E1286" s="82">
        <v>1</v>
      </c>
      <c r="F1286" s="82">
        <v>0.01</v>
      </c>
      <c r="G1286" s="82">
        <v>0</v>
      </c>
      <c r="H1286" s="82">
        <v>0</v>
      </c>
      <c r="I1286" s="82">
        <v>2.72</v>
      </c>
      <c r="J1286" s="82">
        <v>0.27400000000000002</v>
      </c>
      <c r="K1286" s="82">
        <v>27.8</v>
      </c>
      <c r="L1286" s="82">
        <v>250</v>
      </c>
    </row>
    <row r="1287" spans="1:12" x14ac:dyDescent="0.2">
      <c r="A1287" s="4">
        <v>14</v>
      </c>
      <c r="B1287" s="82">
        <v>1500</v>
      </c>
      <c r="C1287" s="82">
        <v>0</v>
      </c>
      <c r="D1287" s="82">
        <v>500</v>
      </c>
      <c r="E1287" s="82">
        <v>1</v>
      </c>
      <c r="F1287" s="82">
        <v>0.1</v>
      </c>
      <c r="G1287" s="82">
        <v>0</v>
      </c>
      <c r="H1287" s="82">
        <v>0</v>
      </c>
      <c r="I1287" s="82">
        <v>0.51200000000000001</v>
      </c>
      <c r="J1287" s="82">
        <v>9.6000000000000002E-2</v>
      </c>
      <c r="K1287" s="82">
        <v>10.14</v>
      </c>
      <c r="L1287" s="82">
        <v>3000</v>
      </c>
    </row>
    <row r="1288" spans="1:12" x14ac:dyDescent="0.2">
      <c r="A1288" s="4">
        <v>14</v>
      </c>
      <c r="B1288" s="82">
        <v>450</v>
      </c>
      <c r="C1288" s="82">
        <v>0</v>
      </c>
      <c r="D1288" s="82">
        <v>50</v>
      </c>
      <c r="E1288" s="82">
        <v>1</v>
      </c>
      <c r="F1288" s="82">
        <v>0.1</v>
      </c>
      <c r="G1288" s="82">
        <v>0</v>
      </c>
      <c r="H1288" s="82">
        <v>0</v>
      </c>
      <c r="I1288" s="82">
        <v>1.6</v>
      </c>
      <c r="J1288" s="82">
        <v>0.17399999999999999</v>
      </c>
      <c r="K1288" s="82">
        <v>14.03</v>
      </c>
      <c r="L1288" s="82">
        <v>20150</v>
      </c>
    </row>
    <row r="1289" spans="1:12" x14ac:dyDescent="0.2">
      <c r="A1289" s="4">
        <v>14</v>
      </c>
      <c r="B1289" s="82">
        <v>300</v>
      </c>
      <c r="C1289" s="82">
        <v>0</v>
      </c>
      <c r="D1289" s="82">
        <v>50</v>
      </c>
      <c r="E1289" s="82">
        <v>1</v>
      </c>
      <c r="F1289" s="82">
        <v>0.1</v>
      </c>
      <c r="G1289" s="82">
        <v>0</v>
      </c>
      <c r="H1289" s="82">
        <v>0</v>
      </c>
      <c r="I1289" s="82">
        <v>2.56</v>
      </c>
      <c r="J1289" s="82">
        <v>0.26400000000000001</v>
      </c>
      <c r="K1289" s="82">
        <v>25.17</v>
      </c>
      <c r="L1289" s="82">
        <v>7200</v>
      </c>
    </row>
    <row r="1290" spans="1:12" x14ac:dyDescent="0.2">
      <c r="A1290" s="4">
        <v>14</v>
      </c>
      <c r="B1290" s="82">
        <v>480</v>
      </c>
      <c r="C1290" s="82">
        <v>0</v>
      </c>
      <c r="D1290" s="82">
        <v>0</v>
      </c>
      <c r="E1290" s="82">
        <v>1</v>
      </c>
      <c r="F1290" s="82">
        <v>0.01</v>
      </c>
      <c r="G1290" s="82">
        <v>0</v>
      </c>
      <c r="H1290" s="82">
        <v>0</v>
      </c>
      <c r="I1290" s="82">
        <v>3.7149999999999999</v>
      </c>
      <c r="J1290" s="82">
        <v>0.3</v>
      </c>
      <c r="K1290" s="82">
        <v>24.9</v>
      </c>
      <c r="L1290" s="82">
        <v>3969</v>
      </c>
    </row>
    <row r="1291" spans="1:12" x14ac:dyDescent="0.2">
      <c r="A1291" s="4">
        <v>14</v>
      </c>
      <c r="B1291" s="82">
        <v>50</v>
      </c>
      <c r="C1291" s="82">
        <v>0</v>
      </c>
      <c r="D1291" s="82">
        <v>0</v>
      </c>
      <c r="E1291" s="82">
        <v>1</v>
      </c>
      <c r="F1291" s="82">
        <v>0.01</v>
      </c>
      <c r="G1291" s="82">
        <v>0</v>
      </c>
      <c r="H1291" s="82">
        <v>0</v>
      </c>
      <c r="I1291" s="82">
        <v>21.6</v>
      </c>
      <c r="J1291" s="82">
        <v>0.7</v>
      </c>
      <c r="K1291" s="82">
        <v>51.16</v>
      </c>
      <c r="L1291" s="82">
        <v>392</v>
      </c>
    </row>
    <row r="1292" spans="1:12" x14ac:dyDescent="0.2">
      <c r="A1292" s="4">
        <v>14</v>
      </c>
      <c r="B1292" s="82">
        <v>1000</v>
      </c>
      <c r="C1292" s="82">
        <v>0</v>
      </c>
      <c r="D1292" s="82">
        <v>50</v>
      </c>
      <c r="E1292" s="82">
        <v>1</v>
      </c>
      <c r="F1292" s="82">
        <v>0.01</v>
      </c>
      <c r="G1292" s="82">
        <v>0</v>
      </c>
      <c r="H1292" s="82">
        <v>0</v>
      </c>
      <c r="I1292" s="82">
        <v>1.32</v>
      </c>
      <c r="J1292" s="82">
        <v>0.62</v>
      </c>
      <c r="K1292" s="82">
        <v>9.0500000000000007</v>
      </c>
      <c r="L1292" s="82">
        <v>1179</v>
      </c>
    </row>
    <row r="1293" spans="1:12" x14ac:dyDescent="0.2">
      <c r="A1293" s="4">
        <v>14</v>
      </c>
      <c r="B1293" s="82">
        <v>50</v>
      </c>
      <c r="C1293" s="82">
        <v>0</v>
      </c>
      <c r="D1293" s="82">
        <v>50</v>
      </c>
      <c r="E1293" s="82">
        <v>1</v>
      </c>
      <c r="F1293" s="82">
        <v>0.01</v>
      </c>
      <c r="G1293" s="82">
        <v>0</v>
      </c>
      <c r="H1293" s="82">
        <v>0</v>
      </c>
      <c r="I1293" s="82">
        <v>11.52</v>
      </c>
      <c r="J1293" s="82">
        <v>1.5</v>
      </c>
      <c r="K1293" s="82">
        <v>221.39</v>
      </c>
      <c r="L1293" s="82">
        <v>35</v>
      </c>
    </row>
    <row r="1294" spans="1:12" x14ac:dyDescent="0.2">
      <c r="A1294" s="4">
        <v>14</v>
      </c>
      <c r="B1294" s="82">
        <v>20</v>
      </c>
      <c r="C1294" s="82">
        <v>0</v>
      </c>
      <c r="D1294" s="82">
        <v>1</v>
      </c>
      <c r="E1294" s="82">
        <v>1</v>
      </c>
      <c r="F1294" s="82">
        <v>0.01</v>
      </c>
      <c r="G1294" s="82">
        <v>0</v>
      </c>
      <c r="H1294" s="82">
        <v>0</v>
      </c>
      <c r="I1294" s="82">
        <v>30.6</v>
      </c>
      <c r="J1294" s="82">
        <v>9.4</v>
      </c>
      <c r="K1294" s="82">
        <v>688.15</v>
      </c>
      <c r="L1294" s="82">
        <v>16</v>
      </c>
    </row>
    <row r="1295" spans="1:12" x14ac:dyDescent="0.2">
      <c r="A1295" s="4">
        <v>14</v>
      </c>
      <c r="B1295" s="82">
        <v>20</v>
      </c>
      <c r="C1295" s="82">
        <v>0</v>
      </c>
      <c r="D1295" s="82">
        <v>5</v>
      </c>
      <c r="E1295" s="82">
        <v>1</v>
      </c>
      <c r="F1295" s="82">
        <v>0.01</v>
      </c>
      <c r="G1295" s="82">
        <v>0</v>
      </c>
      <c r="H1295" s="82">
        <v>0</v>
      </c>
      <c r="I1295" s="82">
        <v>21.675000000000001</v>
      </c>
      <c r="J1295" s="82">
        <v>6.8</v>
      </c>
      <c r="K1295" s="82">
        <v>556.86</v>
      </c>
      <c r="L1295" s="82">
        <v>25</v>
      </c>
    </row>
    <row r="1296" spans="1:12" x14ac:dyDescent="0.2">
      <c r="A1296" s="4">
        <v>14</v>
      </c>
      <c r="B1296" s="82">
        <v>30</v>
      </c>
      <c r="C1296" s="82">
        <v>0</v>
      </c>
      <c r="D1296" s="82">
        <v>5</v>
      </c>
      <c r="E1296" s="82">
        <v>1</v>
      </c>
      <c r="F1296" s="82">
        <v>0.01</v>
      </c>
      <c r="G1296" s="82">
        <v>0</v>
      </c>
      <c r="H1296" s="82">
        <v>0</v>
      </c>
      <c r="I1296" s="82">
        <v>15.3</v>
      </c>
      <c r="J1296" s="82">
        <v>4.9000000000000004</v>
      </c>
      <c r="K1296" s="82">
        <v>475.37</v>
      </c>
      <c r="L1296" s="82">
        <v>28</v>
      </c>
    </row>
    <row r="1297" spans="1:12" x14ac:dyDescent="0.2">
      <c r="A1297" s="4">
        <v>14</v>
      </c>
      <c r="B1297" s="82">
        <v>6</v>
      </c>
      <c r="C1297" s="82">
        <v>0</v>
      </c>
      <c r="D1297" s="82">
        <v>1</v>
      </c>
      <c r="E1297" s="82">
        <v>1</v>
      </c>
      <c r="F1297" s="82">
        <v>0.01</v>
      </c>
      <c r="G1297" s="82">
        <v>0</v>
      </c>
      <c r="H1297" s="82">
        <v>0</v>
      </c>
      <c r="I1297" s="82">
        <v>103.81100000000001</v>
      </c>
      <c r="J1297" s="82">
        <v>14.5</v>
      </c>
      <c r="K1297" s="82">
        <v>1647.94</v>
      </c>
      <c r="L1297" s="82">
        <v>21</v>
      </c>
    </row>
    <row r="1298" spans="1:12" x14ac:dyDescent="0.2">
      <c r="A1298" s="4">
        <v>14</v>
      </c>
      <c r="B1298" s="82">
        <v>11</v>
      </c>
      <c r="C1298" s="82">
        <v>0</v>
      </c>
      <c r="D1298" s="82">
        <v>1</v>
      </c>
      <c r="E1298" s="82">
        <v>1</v>
      </c>
      <c r="F1298" s="82">
        <v>0.01</v>
      </c>
      <c r="G1298" s="82">
        <v>0</v>
      </c>
      <c r="H1298" s="82">
        <v>0</v>
      </c>
      <c r="I1298" s="82">
        <v>73.019000000000005</v>
      </c>
      <c r="J1298" s="82">
        <v>10.7</v>
      </c>
      <c r="K1298" s="82">
        <v>1208.79</v>
      </c>
      <c r="L1298" s="82">
        <v>12</v>
      </c>
    </row>
    <row r="1299" spans="1:12" x14ac:dyDescent="0.2">
      <c r="A1299" s="4">
        <v>14</v>
      </c>
      <c r="B1299" s="82">
        <v>12</v>
      </c>
      <c r="C1299" s="82">
        <v>0</v>
      </c>
      <c r="D1299" s="82">
        <v>0</v>
      </c>
      <c r="E1299" s="82">
        <v>1</v>
      </c>
      <c r="F1299" s="82">
        <v>0.01</v>
      </c>
      <c r="G1299" s="82">
        <v>0</v>
      </c>
      <c r="H1299" s="82">
        <v>0</v>
      </c>
      <c r="I1299" s="82">
        <v>51.026000000000003</v>
      </c>
      <c r="J1299" s="82">
        <v>7.1</v>
      </c>
      <c r="K1299" s="82">
        <v>909.99</v>
      </c>
      <c r="L1299" s="82">
        <v>22</v>
      </c>
    </row>
    <row r="1300" spans="1:12" x14ac:dyDescent="0.2">
      <c r="A1300" s="4">
        <v>14</v>
      </c>
      <c r="B1300" s="82">
        <v>700</v>
      </c>
      <c r="C1300" s="82">
        <v>0</v>
      </c>
      <c r="D1300" s="82">
        <v>70</v>
      </c>
      <c r="E1300" s="82">
        <v>1</v>
      </c>
      <c r="F1300" s="82">
        <v>0.01</v>
      </c>
      <c r="G1300" s="82">
        <v>0</v>
      </c>
      <c r="H1300" s="82">
        <v>0</v>
      </c>
      <c r="I1300" s="82">
        <v>1.0860000000000001</v>
      </c>
      <c r="J1300" s="82">
        <v>0.06</v>
      </c>
      <c r="K1300" s="82">
        <v>7.64</v>
      </c>
      <c r="L1300" s="82">
        <v>1750</v>
      </c>
    </row>
    <row r="1301" spans="1:12" x14ac:dyDescent="0.2">
      <c r="A1301" s="4">
        <v>14</v>
      </c>
      <c r="B1301" s="82">
        <v>2000</v>
      </c>
      <c r="C1301" s="82">
        <v>0</v>
      </c>
      <c r="D1301" s="82">
        <v>0</v>
      </c>
      <c r="E1301" s="82">
        <v>1</v>
      </c>
      <c r="F1301" s="82">
        <v>0.01</v>
      </c>
      <c r="G1301" s="82">
        <v>0</v>
      </c>
      <c r="H1301" s="82">
        <v>0</v>
      </c>
      <c r="I1301" s="82">
        <v>0.38</v>
      </c>
      <c r="J1301" s="82">
        <v>4.5999999999999999E-2</v>
      </c>
      <c r="K1301" s="82">
        <v>7.64</v>
      </c>
      <c r="L1301" s="82">
        <v>3800</v>
      </c>
    </row>
    <row r="1302" spans="1:12" x14ac:dyDescent="0.2">
      <c r="A1302" s="4">
        <v>29</v>
      </c>
      <c r="B1302" s="82">
        <v>650</v>
      </c>
      <c r="C1302" s="82">
        <v>0</v>
      </c>
      <c r="D1302" s="82">
        <v>1</v>
      </c>
      <c r="E1302" s="82">
        <v>1</v>
      </c>
      <c r="F1302" s="82">
        <v>0.01</v>
      </c>
      <c r="G1302" s="82">
        <v>0</v>
      </c>
      <c r="H1302" s="82">
        <v>0</v>
      </c>
      <c r="I1302" s="82">
        <v>0.63900000000000001</v>
      </c>
      <c r="J1302" s="82">
        <v>0.1</v>
      </c>
      <c r="K1302" s="82">
        <v>6.48</v>
      </c>
      <c r="L1302" s="82">
        <v>4550</v>
      </c>
    </row>
    <row r="1303" spans="1:12" x14ac:dyDescent="0.2">
      <c r="A1303" s="4">
        <v>29</v>
      </c>
      <c r="B1303" s="82">
        <v>600</v>
      </c>
      <c r="C1303" s="82">
        <v>0</v>
      </c>
      <c r="D1303" s="82">
        <v>1</v>
      </c>
      <c r="E1303" s="82">
        <v>1</v>
      </c>
      <c r="F1303" s="82">
        <v>0.01</v>
      </c>
      <c r="G1303" s="82">
        <v>0</v>
      </c>
      <c r="H1303" s="82">
        <v>0</v>
      </c>
      <c r="I1303" s="82">
        <v>0.81</v>
      </c>
      <c r="J1303" s="82">
        <v>0.11</v>
      </c>
      <c r="K1303" s="82">
        <v>7.51</v>
      </c>
      <c r="L1303" s="82">
        <v>2400</v>
      </c>
    </row>
    <row r="1304" spans="1:12" x14ac:dyDescent="0.2">
      <c r="A1304" s="4">
        <v>14</v>
      </c>
      <c r="B1304" s="82">
        <v>0</v>
      </c>
      <c r="C1304" s="82">
        <v>0</v>
      </c>
      <c r="D1304" s="82">
        <v>1</v>
      </c>
      <c r="E1304" s="82">
        <v>1</v>
      </c>
      <c r="F1304" s="82">
        <v>0.01</v>
      </c>
      <c r="G1304" s="82">
        <v>0</v>
      </c>
      <c r="H1304" s="82">
        <v>0</v>
      </c>
      <c r="I1304" s="82">
        <v>1.343</v>
      </c>
      <c r="J1304" s="82">
        <v>0.106</v>
      </c>
      <c r="K1304" s="82">
        <v>8.16</v>
      </c>
      <c r="L1304" s="82">
        <v>720</v>
      </c>
    </row>
    <row r="1305" spans="1:12" x14ac:dyDescent="0.2">
      <c r="A1305" s="4">
        <v>14</v>
      </c>
      <c r="B1305" s="82">
        <v>800</v>
      </c>
      <c r="C1305" s="82">
        <v>0</v>
      </c>
      <c r="D1305" s="82">
        <v>1</v>
      </c>
      <c r="E1305" s="82">
        <v>1</v>
      </c>
      <c r="F1305" s="82">
        <v>0.01</v>
      </c>
      <c r="G1305" s="82">
        <v>0</v>
      </c>
      <c r="H1305" s="82">
        <v>0</v>
      </c>
      <c r="I1305" s="82">
        <v>0.89900000000000002</v>
      </c>
      <c r="J1305" s="82">
        <v>9.8000000000000004E-2</v>
      </c>
      <c r="K1305" s="82">
        <v>8.16</v>
      </c>
      <c r="L1305" s="82">
        <v>6000</v>
      </c>
    </row>
    <row r="1306" spans="1:12" x14ac:dyDescent="0.2">
      <c r="A1306" s="4">
        <v>14</v>
      </c>
      <c r="B1306" s="82">
        <v>1300</v>
      </c>
      <c r="C1306" s="82">
        <v>0</v>
      </c>
      <c r="D1306" s="82">
        <v>1</v>
      </c>
      <c r="E1306" s="82">
        <v>1</v>
      </c>
      <c r="F1306" s="82">
        <v>0.01</v>
      </c>
      <c r="G1306" s="82">
        <v>0</v>
      </c>
      <c r="H1306" s="82">
        <v>0</v>
      </c>
      <c r="I1306" s="82">
        <v>0.44600000000000001</v>
      </c>
      <c r="J1306" s="82">
        <v>9.6000000000000002E-2</v>
      </c>
      <c r="K1306" s="82">
        <v>8.16</v>
      </c>
      <c r="L1306" s="82">
        <v>31850</v>
      </c>
    </row>
    <row r="1307" spans="1:12" x14ac:dyDescent="0.2">
      <c r="A1307" s="4">
        <v>29</v>
      </c>
      <c r="B1307" s="82">
        <v>600</v>
      </c>
      <c r="C1307" s="82">
        <v>0</v>
      </c>
      <c r="D1307" s="82">
        <v>1</v>
      </c>
      <c r="E1307" s="82">
        <v>1</v>
      </c>
      <c r="F1307" s="82">
        <v>0.01</v>
      </c>
      <c r="G1307" s="82">
        <v>0</v>
      </c>
      <c r="H1307" s="82">
        <v>0</v>
      </c>
      <c r="I1307" s="82">
        <v>0.48</v>
      </c>
      <c r="J1307" s="82">
        <v>0.11</v>
      </c>
      <c r="K1307" s="82">
        <v>9.32</v>
      </c>
      <c r="L1307" s="82">
        <v>4200</v>
      </c>
    </row>
    <row r="1308" spans="1:12" x14ac:dyDescent="0.2">
      <c r="A1308" s="4">
        <v>14</v>
      </c>
      <c r="B1308" s="82">
        <v>500</v>
      </c>
      <c r="C1308" s="82">
        <v>0</v>
      </c>
      <c r="D1308" s="82">
        <v>0</v>
      </c>
      <c r="E1308" s="82">
        <v>1</v>
      </c>
      <c r="F1308" s="82">
        <v>0.01</v>
      </c>
      <c r="G1308" s="82">
        <v>0</v>
      </c>
      <c r="H1308" s="82">
        <v>0</v>
      </c>
      <c r="I1308" s="82">
        <v>1.6479999999999999</v>
      </c>
      <c r="J1308" s="82">
        <v>8.8999999999999996E-2</v>
      </c>
      <c r="K1308" s="82">
        <v>8.94</v>
      </c>
      <c r="L1308" s="82">
        <v>539</v>
      </c>
    </row>
    <row r="1309" spans="1:12" x14ac:dyDescent="0.2">
      <c r="A1309" s="4">
        <v>14</v>
      </c>
      <c r="B1309" s="82">
        <v>5</v>
      </c>
      <c r="C1309" s="82">
        <v>0</v>
      </c>
      <c r="D1309" s="82">
        <v>0</v>
      </c>
      <c r="E1309" s="82">
        <v>1</v>
      </c>
      <c r="F1309" s="82">
        <v>0.01</v>
      </c>
      <c r="G1309" s="82">
        <v>0</v>
      </c>
      <c r="H1309" s="82">
        <v>0</v>
      </c>
      <c r="I1309" s="82">
        <v>180</v>
      </c>
      <c r="J1309" s="82">
        <v>25</v>
      </c>
      <c r="K1309" s="82">
        <v>2148.15</v>
      </c>
      <c r="L1309" s="82">
        <v>22</v>
      </c>
    </row>
    <row r="1310" spans="1:12" x14ac:dyDescent="0.2">
      <c r="A1310" s="4">
        <v>14</v>
      </c>
      <c r="B1310" s="82">
        <v>20</v>
      </c>
      <c r="C1310" s="82">
        <v>0</v>
      </c>
      <c r="D1310" s="82">
        <v>1</v>
      </c>
      <c r="E1310" s="82">
        <v>1</v>
      </c>
      <c r="F1310" s="82">
        <v>0.01</v>
      </c>
      <c r="G1310" s="82">
        <v>0</v>
      </c>
      <c r="H1310" s="82">
        <v>0</v>
      </c>
      <c r="I1310" s="82">
        <v>42.35</v>
      </c>
      <c r="J1310" s="82">
        <v>13</v>
      </c>
      <c r="K1310" s="82">
        <v>1471.12</v>
      </c>
      <c r="L1310" s="82">
        <v>39</v>
      </c>
    </row>
    <row r="1311" spans="1:12" x14ac:dyDescent="0.2">
      <c r="A1311" s="4">
        <v>14</v>
      </c>
      <c r="B1311" s="82">
        <v>0</v>
      </c>
      <c r="C1311" s="82">
        <v>0</v>
      </c>
      <c r="D1311" s="82">
        <v>1</v>
      </c>
      <c r="E1311" s="82">
        <v>1</v>
      </c>
      <c r="F1311" s="82">
        <v>0.01</v>
      </c>
      <c r="G1311" s="82">
        <v>0</v>
      </c>
      <c r="H1311" s="82">
        <v>0</v>
      </c>
      <c r="I1311" s="82">
        <v>61.6</v>
      </c>
      <c r="J1311" s="82">
        <v>17</v>
      </c>
      <c r="K1311" s="82">
        <v>1724.94</v>
      </c>
      <c r="L1311" s="82">
        <v>26</v>
      </c>
    </row>
    <row r="1312" spans="1:12" x14ac:dyDescent="0.2">
      <c r="A1312" s="4">
        <v>14</v>
      </c>
      <c r="B1312" s="82">
        <v>9</v>
      </c>
      <c r="C1312" s="82">
        <v>0</v>
      </c>
      <c r="D1312" s="82">
        <v>1</v>
      </c>
      <c r="E1312" s="82">
        <v>1</v>
      </c>
      <c r="F1312" s="82">
        <v>0.01</v>
      </c>
      <c r="G1312" s="82">
        <v>0</v>
      </c>
      <c r="H1312" s="82">
        <v>0</v>
      </c>
      <c r="I1312" s="82">
        <v>88.55</v>
      </c>
      <c r="J1312" s="82">
        <v>23</v>
      </c>
      <c r="K1312" s="82">
        <v>2064.23</v>
      </c>
      <c r="L1312" s="82">
        <v>11</v>
      </c>
    </row>
    <row r="1313" spans="1:12" x14ac:dyDescent="0.2">
      <c r="A1313" s="4">
        <v>14</v>
      </c>
      <c r="B1313" s="82">
        <v>560</v>
      </c>
      <c r="C1313" s="82">
        <v>0</v>
      </c>
      <c r="D1313" s="82">
        <v>0</v>
      </c>
      <c r="E1313" s="82">
        <v>1</v>
      </c>
      <c r="F1313" s="82">
        <v>0.01</v>
      </c>
      <c r="G1313" s="82">
        <v>0</v>
      </c>
      <c r="H1313" s="82">
        <v>0</v>
      </c>
      <c r="I1313" s="82">
        <v>4.5599999999999996</v>
      </c>
      <c r="J1313" s="82">
        <v>0.34</v>
      </c>
      <c r="K1313" s="82">
        <v>28.75</v>
      </c>
      <c r="L1313" s="82">
        <v>1820</v>
      </c>
    </row>
    <row r="1314" spans="1:12" x14ac:dyDescent="0.2">
      <c r="A1314" s="4">
        <v>14</v>
      </c>
      <c r="B1314" s="82">
        <v>0</v>
      </c>
      <c r="C1314" s="82">
        <v>0</v>
      </c>
      <c r="D1314" s="82">
        <v>0</v>
      </c>
      <c r="E1314" s="82">
        <v>1</v>
      </c>
      <c r="F1314" s="82">
        <v>0.01</v>
      </c>
      <c r="G1314" s="82">
        <v>0</v>
      </c>
      <c r="H1314" s="82">
        <v>0</v>
      </c>
      <c r="I1314" s="82">
        <v>6.36</v>
      </c>
      <c r="J1314" s="82">
        <v>0.66</v>
      </c>
      <c r="K1314" s="82">
        <v>42.99</v>
      </c>
      <c r="L1314" s="82">
        <v>360</v>
      </c>
    </row>
    <row r="1315" spans="1:12" x14ac:dyDescent="0.2">
      <c r="A1315" s="4">
        <v>14</v>
      </c>
      <c r="B1315" s="82">
        <v>600</v>
      </c>
      <c r="C1315" s="82">
        <v>0</v>
      </c>
      <c r="D1315" s="82">
        <v>100</v>
      </c>
      <c r="E1315" s="82">
        <v>1</v>
      </c>
      <c r="F1315" s="82">
        <v>0.01</v>
      </c>
      <c r="G1315" s="82">
        <v>0</v>
      </c>
      <c r="H1315" s="82">
        <v>0</v>
      </c>
      <c r="I1315" s="82">
        <v>0.79400000000000004</v>
      </c>
      <c r="J1315" s="82">
        <v>2E-3</v>
      </c>
      <c r="K1315" s="82">
        <v>13.21</v>
      </c>
      <c r="L1315" s="82">
        <v>270</v>
      </c>
    </row>
    <row r="1316" spans="1:12" x14ac:dyDescent="0.2">
      <c r="A1316" s="4">
        <v>14</v>
      </c>
      <c r="B1316" s="82">
        <v>50</v>
      </c>
      <c r="C1316" s="82">
        <v>0</v>
      </c>
      <c r="D1316" s="82">
        <v>0</v>
      </c>
      <c r="E1316" s="82">
        <v>1</v>
      </c>
      <c r="F1316" s="82">
        <v>0.01</v>
      </c>
      <c r="G1316" s="82">
        <v>0</v>
      </c>
      <c r="H1316" s="82">
        <v>0</v>
      </c>
      <c r="I1316" s="82">
        <v>7.7</v>
      </c>
      <c r="J1316" s="82">
        <v>0.9</v>
      </c>
      <c r="K1316" s="82">
        <v>118.1</v>
      </c>
      <c r="L1316" s="82">
        <v>182</v>
      </c>
    </row>
    <row r="1317" spans="1:12" x14ac:dyDescent="0.2">
      <c r="A1317" s="4">
        <v>14</v>
      </c>
      <c r="B1317" s="82">
        <v>20000</v>
      </c>
      <c r="C1317" s="82">
        <v>0</v>
      </c>
      <c r="D1317" s="82">
        <v>0</v>
      </c>
      <c r="E1317" s="82">
        <v>1</v>
      </c>
      <c r="F1317" s="82">
        <v>0.01</v>
      </c>
      <c r="G1317" s="82">
        <v>0</v>
      </c>
      <c r="H1317" s="82">
        <v>0</v>
      </c>
      <c r="I1317" s="82">
        <v>1.6E-2</v>
      </c>
      <c r="J1317" s="82">
        <v>2E-3</v>
      </c>
      <c r="K1317" s="82">
        <v>0.78</v>
      </c>
      <c r="L1317" s="82">
        <v>9174</v>
      </c>
    </row>
    <row r="1318" spans="1:12" x14ac:dyDescent="0.2">
      <c r="A1318" s="4">
        <v>14</v>
      </c>
      <c r="B1318" s="82">
        <v>20</v>
      </c>
      <c r="C1318" s="82">
        <v>0</v>
      </c>
      <c r="D1318" s="82">
        <v>1</v>
      </c>
      <c r="E1318" s="82">
        <v>1</v>
      </c>
      <c r="F1318" s="82">
        <v>0.01</v>
      </c>
      <c r="G1318" s="82">
        <v>0</v>
      </c>
      <c r="H1318" s="82">
        <v>0</v>
      </c>
      <c r="I1318" s="82">
        <v>11.2</v>
      </c>
      <c r="J1318" s="82">
        <v>2</v>
      </c>
      <c r="K1318" s="82">
        <v>777</v>
      </c>
      <c r="L1318" s="82">
        <v>32</v>
      </c>
    </row>
    <row r="1319" spans="1:12" x14ac:dyDescent="0.2">
      <c r="A1319" s="4">
        <v>14</v>
      </c>
      <c r="B1319" s="82">
        <v>32</v>
      </c>
      <c r="C1319" s="82">
        <v>0</v>
      </c>
      <c r="D1319" s="82">
        <v>1</v>
      </c>
      <c r="E1319" s="82">
        <v>1</v>
      </c>
      <c r="F1319" s="82">
        <v>0.01</v>
      </c>
      <c r="G1319" s="82">
        <v>0</v>
      </c>
      <c r="H1319" s="82">
        <v>0</v>
      </c>
      <c r="I1319" s="82">
        <v>20.350000000000001</v>
      </c>
      <c r="J1319" s="82">
        <v>4.8</v>
      </c>
      <c r="K1319" s="82">
        <v>2259</v>
      </c>
      <c r="L1319" s="82">
        <v>8</v>
      </c>
    </row>
    <row r="1320" spans="1:12" x14ac:dyDescent="0.2">
      <c r="A1320" s="4">
        <v>14</v>
      </c>
      <c r="B1320" s="82">
        <v>550</v>
      </c>
      <c r="C1320" s="82">
        <v>0</v>
      </c>
      <c r="D1320" s="82">
        <v>50</v>
      </c>
      <c r="E1320" s="82">
        <v>1</v>
      </c>
      <c r="F1320" s="82">
        <v>0.01</v>
      </c>
      <c r="G1320" s="82">
        <v>0</v>
      </c>
      <c r="H1320" s="82">
        <v>0</v>
      </c>
      <c r="I1320" s="82">
        <v>1.32</v>
      </c>
      <c r="J1320" s="82">
        <v>0.17799999999999999</v>
      </c>
      <c r="K1320" s="82">
        <v>41.11</v>
      </c>
      <c r="L1320" s="82">
        <v>250</v>
      </c>
    </row>
    <row r="1321" spans="1:12" x14ac:dyDescent="0.2">
      <c r="A1321" s="4">
        <v>14</v>
      </c>
      <c r="B1321" s="82">
        <v>550</v>
      </c>
      <c r="C1321" s="82">
        <v>1100</v>
      </c>
      <c r="D1321" s="82">
        <v>0</v>
      </c>
      <c r="E1321" s="82">
        <v>1</v>
      </c>
      <c r="F1321" s="82">
        <v>0.01</v>
      </c>
      <c r="G1321" s="82">
        <v>0</v>
      </c>
      <c r="H1321" s="82">
        <v>0</v>
      </c>
      <c r="I1321" s="82">
        <v>1.319</v>
      </c>
      <c r="J1321" s="82">
        <v>0.17199999999999999</v>
      </c>
      <c r="K1321" s="82">
        <v>20.81</v>
      </c>
      <c r="L1321" s="82">
        <v>1050</v>
      </c>
    </row>
    <row r="1322" spans="1:12" x14ac:dyDescent="0.2">
      <c r="A1322" s="4">
        <v>29</v>
      </c>
      <c r="B1322" s="82">
        <v>1</v>
      </c>
      <c r="C1322" s="82">
        <v>0</v>
      </c>
      <c r="D1322" s="82">
        <v>0</v>
      </c>
      <c r="E1322" s="82">
        <v>1</v>
      </c>
      <c r="F1322" s="82">
        <v>0.01</v>
      </c>
      <c r="G1322" s="82">
        <v>0</v>
      </c>
      <c r="H1322" s="82">
        <v>0</v>
      </c>
      <c r="I1322" s="82">
        <v>720</v>
      </c>
      <c r="J1322" s="82">
        <v>122</v>
      </c>
      <c r="K1322" s="82">
        <v>35614.86</v>
      </c>
      <c r="L1322" s="82">
        <v>1</v>
      </c>
    </row>
    <row r="1323" spans="1:12" x14ac:dyDescent="0.2">
      <c r="A1323" s="4">
        <v>29</v>
      </c>
      <c r="B1323" s="82">
        <v>1</v>
      </c>
      <c r="C1323" s="82">
        <v>0</v>
      </c>
      <c r="D1323" s="82">
        <v>0</v>
      </c>
      <c r="E1323" s="82">
        <v>1</v>
      </c>
      <c r="F1323" s="82">
        <v>0.01</v>
      </c>
      <c r="G1323" s="82">
        <v>0</v>
      </c>
      <c r="H1323" s="82">
        <v>0</v>
      </c>
      <c r="I1323" s="82">
        <v>792</v>
      </c>
      <c r="J1323" s="82">
        <v>140</v>
      </c>
      <c r="K1323" s="82">
        <v>40634.410000000003</v>
      </c>
      <c r="L1323" s="82">
        <v>1</v>
      </c>
    </row>
    <row r="1324" spans="1:12" x14ac:dyDescent="0.2">
      <c r="A1324" s="4">
        <v>29</v>
      </c>
      <c r="B1324" s="82">
        <v>1</v>
      </c>
      <c r="C1324" s="82">
        <v>0</v>
      </c>
      <c r="D1324" s="82">
        <v>0</v>
      </c>
      <c r="E1324" s="82">
        <v>1</v>
      </c>
      <c r="F1324" s="82">
        <v>0.01</v>
      </c>
      <c r="G1324" s="82">
        <v>0</v>
      </c>
      <c r="H1324" s="82">
        <v>0</v>
      </c>
      <c r="I1324" s="82">
        <v>1098</v>
      </c>
      <c r="J1324" s="82">
        <v>223</v>
      </c>
      <c r="K1324" s="82">
        <v>52884.480000000003</v>
      </c>
      <c r="L1324" s="82">
        <v>6</v>
      </c>
    </row>
    <row r="1325" spans="1:12" x14ac:dyDescent="0.2">
      <c r="A1325" s="4">
        <v>25</v>
      </c>
      <c r="B1325" s="82">
        <v>0</v>
      </c>
      <c r="C1325" s="82">
        <v>0</v>
      </c>
      <c r="D1325" s="82">
        <v>0</v>
      </c>
      <c r="E1325" s="82">
        <v>1</v>
      </c>
      <c r="F1325" s="82">
        <v>0.01</v>
      </c>
      <c r="G1325" s="82">
        <v>0</v>
      </c>
      <c r="H1325" s="82">
        <v>0</v>
      </c>
      <c r="I1325" s="82">
        <v>3</v>
      </c>
      <c r="J1325" s="82">
        <v>0.5</v>
      </c>
      <c r="K1325" s="82">
        <v>200.18</v>
      </c>
      <c r="L1325" s="82">
        <v>30</v>
      </c>
    </row>
    <row r="1326" spans="1:12" x14ac:dyDescent="0.2">
      <c r="A1326" s="4">
        <v>14</v>
      </c>
      <c r="B1326" s="82">
        <v>0</v>
      </c>
      <c r="C1326" s="82">
        <v>0</v>
      </c>
      <c r="D1326" s="82">
        <v>0</v>
      </c>
      <c r="E1326" s="82">
        <v>1</v>
      </c>
      <c r="F1326" s="82">
        <v>0.01</v>
      </c>
      <c r="G1326" s="82">
        <v>0</v>
      </c>
      <c r="H1326" s="82">
        <v>0</v>
      </c>
      <c r="I1326" s="82">
        <v>34.299999999999997</v>
      </c>
      <c r="J1326" s="82">
        <v>6.4</v>
      </c>
      <c r="K1326" s="82">
        <v>908.3</v>
      </c>
      <c r="L1326" s="82">
        <v>43</v>
      </c>
    </row>
    <row r="1327" spans="1:12" x14ac:dyDescent="0.2">
      <c r="A1327" s="4">
        <v>14</v>
      </c>
      <c r="B1327" s="82">
        <v>0</v>
      </c>
      <c r="C1327" s="82">
        <v>0</v>
      </c>
      <c r="D1327" s="82">
        <v>0</v>
      </c>
      <c r="E1327" s="82">
        <v>1</v>
      </c>
      <c r="F1327" s="82">
        <v>0.01</v>
      </c>
      <c r="G1327" s="82">
        <v>0</v>
      </c>
      <c r="H1327" s="82">
        <v>0</v>
      </c>
      <c r="I1327" s="82">
        <v>94.864000000000004</v>
      </c>
      <c r="J1327" s="82">
        <v>15.08</v>
      </c>
      <c r="K1327" s="82">
        <v>479.39</v>
      </c>
      <c r="L1327" s="82">
        <v>6</v>
      </c>
    </row>
    <row r="1328" spans="1:12" x14ac:dyDescent="0.2">
      <c r="A1328" s="4">
        <v>14</v>
      </c>
      <c r="B1328" s="82">
        <v>0</v>
      </c>
      <c r="C1328" s="82">
        <v>0</v>
      </c>
      <c r="D1328" s="82">
        <v>1</v>
      </c>
      <c r="E1328" s="82">
        <v>1</v>
      </c>
      <c r="F1328" s="82">
        <v>0.1</v>
      </c>
      <c r="G1328" s="82">
        <v>0</v>
      </c>
      <c r="H1328" s="82">
        <v>0</v>
      </c>
      <c r="I1328" s="82">
        <v>70.47</v>
      </c>
      <c r="J1328" s="82">
        <v>7.82</v>
      </c>
      <c r="K1328" s="82">
        <v>383.97</v>
      </c>
      <c r="L1328" s="82">
        <v>5</v>
      </c>
    </row>
    <row r="1329" spans="1:12" x14ac:dyDescent="0.2">
      <c r="A1329" s="4">
        <v>14</v>
      </c>
      <c r="B1329" s="82">
        <v>54</v>
      </c>
      <c r="C1329" s="82">
        <v>0</v>
      </c>
      <c r="D1329" s="82">
        <v>1</v>
      </c>
      <c r="E1329" s="82">
        <v>0</v>
      </c>
      <c r="F1329" s="82">
        <v>0</v>
      </c>
      <c r="G1329" s="82">
        <v>0</v>
      </c>
      <c r="H1329" s="82">
        <v>0</v>
      </c>
      <c r="I1329" s="82">
        <v>15.138</v>
      </c>
      <c r="J1329" s="82">
        <v>4.2</v>
      </c>
      <c r="K1329" s="82">
        <v>543.37</v>
      </c>
      <c r="L1329" s="82">
        <v>142</v>
      </c>
    </row>
    <row r="1330" spans="1:12" x14ac:dyDescent="0.2">
      <c r="A1330" s="4">
        <v>14</v>
      </c>
      <c r="B1330" s="82">
        <v>50</v>
      </c>
      <c r="C1330" s="82">
        <v>0</v>
      </c>
      <c r="D1330" s="82">
        <v>1</v>
      </c>
      <c r="E1330" s="82">
        <v>1</v>
      </c>
      <c r="F1330" s="82">
        <v>0.01</v>
      </c>
      <c r="G1330" s="82">
        <v>0</v>
      </c>
      <c r="H1330" s="82">
        <v>0</v>
      </c>
      <c r="I1330" s="82">
        <v>22.809000000000001</v>
      </c>
      <c r="J1330" s="82">
        <v>3.16</v>
      </c>
      <c r="K1330" s="82">
        <v>401.97</v>
      </c>
      <c r="L1330" s="82">
        <v>27</v>
      </c>
    </row>
    <row r="1331" spans="1:12" x14ac:dyDescent="0.2">
      <c r="A1331" s="4">
        <v>14</v>
      </c>
      <c r="B1331" s="82">
        <v>0</v>
      </c>
      <c r="C1331" s="82">
        <v>0</v>
      </c>
      <c r="D1331" s="82">
        <v>1</v>
      </c>
      <c r="E1331" s="82">
        <v>1</v>
      </c>
      <c r="F1331" s="82">
        <v>0.01</v>
      </c>
      <c r="G1331" s="82">
        <v>0</v>
      </c>
      <c r="H1331" s="82">
        <v>0</v>
      </c>
      <c r="I1331" s="82">
        <v>183.678</v>
      </c>
      <c r="J1331" s="82">
        <v>16.760000000000002</v>
      </c>
      <c r="K1331" s="82">
        <v>1737.37</v>
      </c>
      <c r="L1331" s="82">
        <v>3</v>
      </c>
    </row>
    <row r="1332" spans="1:12" x14ac:dyDescent="0.2">
      <c r="A1332" s="4">
        <v>22</v>
      </c>
      <c r="B1332" s="82">
        <v>1</v>
      </c>
      <c r="C1332" s="82">
        <v>0</v>
      </c>
      <c r="D1332" s="82">
        <v>0</v>
      </c>
      <c r="E1332" s="82">
        <v>1</v>
      </c>
      <c r="F1332" s="82">
        <v>0.01</v>
      </c>
      <c r="G1332" s="82">
        <v>0</v>
      </c>
      <c r="H1332" s="82">
        <v>0</v>
      </c>
      <c r="I1332" s="82">
        <v>678</v>
      </c>
      <c r="J1332" s="82">
        <v>59</v>
      </c>
      <c r="K1332" s="82">
        <v>8564.41</v>
      </c>
      <c r="L1332" s="82">
        <v>1</v>
      </c>
    </row>
    <row r="1333" spans="1:12" x14ac:dyDescent="0.2">
      <c r="A1333" s="4">
        <v>25</v>
      </c>
      <c r="B1333" s="82">
        <v>0</v>
      </c>
      <c r="C1333" s="82">
        <v>0</v>
      </c>
      <c r="D1333" s="82">
        <v>0</v>
      </c>
      <c r="E1333" s="82">
        <v>1</v>
      </c>
      <c r="F1333" s="82">
        <v>0.01</v>
      </c>
      <c r="G1333" s="82">
        <v>0</v>
      </c>
      <c r="H1333" s="82">
        <v>0</v>
      </c>
      <c r="I1333" s="82">
        <v>9.1300000000000008</v>
      </c>
      <c r="J1333" s="82">
        <v>11</v>
      </c>
      <c r="K1333" s="82">
        <v>4216.71</v>
      </c>
      <c r="L1333" s="82">
        <v>4</v>
      </c>
    </row>
    <row r="1334" spans="1:12" x14ac:dyDescent="0.2">
      <c r="A1334" s="4">
        <v>25</v>
      </c>
      <c r="B1334" s="82">
        <v>0</v>
      </c>
      <c r="C1334" s="82">
        <v>0</v>
      </c>
      <c r="D1334" s="82">
        <v>0</v>
      </c>
      <c r="E1334" s="82">
        <v>1</v>
      </c>
      <c r="F1334" s="82">
        <v>0.01</v>
      </c>
      <c r="G1334" s="82">
        <v>0</v>
      </c>
      <c r="H1334" s="82">
        <v>0</v>
      </c>
      <c r="I1334" s="82">
        <v>12.55</v>
      </c>
      <c r="J1334" s="82">
        <v>15.2</v>
      </c>
      <c r="K1334" s="82">
        <v>5742.16</v>
      </c>
      <c r="L1334" s="82">
        <v>3</v>
      </c>
    </row>
    <row r="1335" spans="1:12" x14ac:dyDescent="0.2">
      <c r="A1335" s="4">
        <v>25</v>
      </c>
      <c r="B1335" s="82">
        <v>8</v>
      </c>
      <c r="C1335" s="82">
        <v>0</v>
      </c>
      <c r="D1335" s="82">
        <v>0</v>
      </c>
      <c r="E1335" s="82">
        <v>1</v>
      </c>
      <c r="F1335" s="82">
        <v>0.01</v>
      </c>
      <c r="G1335" s="82">
        <v>0</v>
      </c>
      <c r="H1335" s="82">
        <v>0</v>
      </c>
      <c r="I1335" s="82">
        <v>6.39</v>
      </c>
      <c r="J1335" s="82">
        <v>7.6</v>
      </c>
      <c r="K1335" s="82">
        <v>2995.1</v>
      </c>
      <c r="L1335" s="82">
        <v>3</v>
      </c>
    </row>
    <row r="1336" spans="1:12" x14ac:dyDescent="0.2">
      <c r="A1336" s="4">
        <v>25</v>
      </c>
      <c r="B1336" s="82">
        <v>8</v>
      </c>
      <c r="C1336" s="82">
        <v>0</v>
      </c>
      <c r="D1336" s="82">
        <v>0</v>
      </c>
      <c r="E1336" s="82">
        <v>1</v>
      </c>
      <c r="F1336" s="82">
        <v>0.01</v>
      </c>
      <c r="G1336" s="82">
        <v>0</v>
      </c>
      <c r="H1336" s="82">
        <v>0</v>
      </c>
      <c r="I1336" s="82">
        <v>5.71</v>
      </c>
      <c r="J1336" s="82">
        <v>6.8</v>
      </c>
      <c r="K1336" s="82">
        <v>2685.05</v>
      </c>
      <c r="L1336" s="82">
        <v>1</v>
      </c>
    </row>
    <row r="1337" spans="1:12" x14ac:dyDescent="0.2">
      <c r="A1337" s="4">
        <v>25</v>
      </c>
      <c r="B1337" s="82">
        <v>6</v>
      </c>
      <c r="C1337" s="82">
        <v>0</v>
      </c>
      <c r="D1337" s="82">
        <v>0</v>
      </c>
      <c r="E1337" s="82">
        <v>1</v>
      </c>
      <c r="F1337" s="82">
        <v>0.01</v>
      </c>
      <c r="G1337" s="82">
        <v>0</v>
      </c>
      <c r="H1337" s="82">
        <v>0</v>
      </c>
      <c r="I1337" s="82">
        <v>6.39</v>
      </c>
      <c r="J1337" s="82">
        <v>7.6</v>
      </c>
      <c r="K1337" s="82">
        <v>2995.1</v>
      </c>
      <c r="L1337" s="82">
        <v>2</v>
      </c>
    </row>
    <row r="1338" spans="1:12" x14ac:dyDescent="0.2">
      <c r="A1338" s="4">
        <v>25</v>
      </c>
      <c r="B1338" s="82">
        <v>8</v>
      </c>
      <c r="C1338" s="82">
        <v>0</v>
      </c>
      <c r="D1338" s="82">
        <v>0</v>
      </c>
      <c r="E1338" s="82">
        <v>1</v>
      </c>
      <c r="F1338" s="82">
        <v>0.01</v>
      </c>
      <c r="G1338" s="82">
        <v>0</v>
      </c>
      <c r="H1338" s="82">
        <v>0</v>
      </c>
      <c r="I1338" s="82">
        <v>7.42</v>
      </c>
      <c r="J1338" s="82">
        <v>8.9</v>
      </c>
      <c r="K1338" s="82">
        <v>3453.98</v>
      </c>
      <c r="L1338" s="82">
        <v>5</v>
      </c>
    </row>
    <row r="1339" spans="1:12" x14ac:dyDescent="0.2">
      <c r="A1339" s="4">
        <v>25</v>
      </c>
      <c r="B1339" s="82">
        <v>0</v>
      </c>
      <c r="C1339" s="82">
        <v>0</v>
      </c>
      <c r="D1339" s="82">
        <v>0</v>
      </c>
      <c r="E1339" s="82">
        <v>1</v>
      </c>
      <c r="F1339" s="82">
        <v>0.01</v>
      </c>
      <c r="G1339" s="82">
        <v>0</v>
      </c>
      <c r="H1339" s="82">
        <v>0</v>
      </c>
      <c r="I1339" s="82">
        <v>9.1300000000000008</v>
      </c>
      <c r="J1339" s="82">
        <v>11</v>
      </c>
      <c r="K1339" s="82">
        <v>4216.71</v>
      </c>
      <c r="L1339" s="82">
        <v>5</v>
      </c>
    </row>
    <row r="1340" spans="1:12" x14ac:dyDescent="0.2">
      <c r="A1340" s="4">
        <v>25</v>
      </c>
      <c r="B1340" s="82">
        <v>0</v>
      </c>
      <c r="C1340" s="82">
        <v>0</v>
      </c>
      <c r="D1340" s="82">
        <v>0</v>
      </c>
      <c r="E1340" s="82">
        <v>1</v>
      </c>
      <c r="F1340" s="82">
        <v>0.01</v>
      </c>
      <c r="G1340" s="82">
        <v>0</v>
      </c>
      <c r="H1340" s="82">
        <v>0</v>
      </c>
      <c r="I1340" s="82">
        <v>19.600000000000001</v>
      </c>
      <c r="J1340" s="82">
        <v>27.2</v>
      </c>
      <c r="K1340" s="82">
        <v>7712.96</v>
      </c>
      <c r="L1340" s="82">
        <v>7</v>
      </c>
    </row>
    <row r="1341" spans="1:12" x14ac:dyDescent="0.2">
      <c r="A1341" s="4">
        <v>25</v>
      </c>
      <c r="B1341" s="82">
        <v>0</v>
      </c>
      <c r="C1341" s="82">
        <v>0</v>
      </c>
      <c r="D1341" s="82">
        <v>1</v>
      </c>
      <c r="E1341" s="82">
        <v>1</v>
      </c>
      <c r="F1341" s="82">
        <v>0.01</v>
      </c>
      <c r="G1341" s="82">
        <v>0</v>
      </c>
      <c r="H1341" s="82">
        <v>0</v>
      </c>
      <c r="I1341" s="82">
        <v>23.65</v>
      </c>
      <c r="J1341" s="82">
        <v>32</v>
      </c>
      <c r="K1341" s="82">
        <v>9157.2900000000009</v>
      </c>
      <c r="L1341" s="82">
        <v>2</v>
      </c>
    </row>
    <row r="1342" spans="1:12" x14ac:dyDescent="0.2">
      <c r="A1342" s="4">
        <v>25</v>
      </c>
      <c r="B1342" s="82">
        <v>0</v>
      </c>
      <c r="C1342" s="82">
        <v>0</v>
      </c>
      <c r="D1342" s="82">
        <v>0</v>
      </c>
      <c r="E1342" s="82">
        <v>1</v>
      </c>
      <c r="F1342" s="82">
        <v>0.01</v>
      </c>
      <c r="G1342" s="82">
        <v>0</v>
      </c>
      <c r="H1342" s="82">
        <v>0</v>
      </c>
      <c r="I1342" s="82">
        <v>27.69</v>
      </c>
      <c r="J1342" s="82">
        <v>36.799999999999997</v>
      </c>
      <c r="K1342" s="82">
        <v>10595.7</v>
      </c>
      <c r="L1342" s="82">
        <v>2</v>
      </c>
    </row>
    <row r="1343" spans="1:12" x14ac:dyDescent="0.2">
      <c r="A1343" s="4">
        <v>25</v>
      </c>
      <c r="B1343" s="82">
        <v>0</v>
      </c>
      <c r="C1343" s="82">
        <v>0</v>
      </c>
      <c r="D1343" s="82">
        <v>0</v>
      </c>
      <c r="E1343" s="82">
        <v>1</v>
      </c>
      <c r="F1343" s="82">
        <v>0.01</v>
      </c>
      <c r="G1343" s="82">
        <v>0</v>
      </c>
      <c r="H1343" s="82">
        <v>0</v>
      </c>
      <c r="I1343" s="82">
        <v>39.82</v>
      </c>
      <c r="J1343" s="82">
        <v>51.2</v>
      </c>
      <c r="K1343" s="82">
        <v>14928.69</v>
      </c>
      <c r="L1343" s="82">
        <v>2</v>
      </c>
    </row>
    <row r="1344" spans="1:12" x14ac:dyDescent="0.2">
      <c r="A1344" s="4">
        <v>25</v>
      </c>
      <c r="B1344" s="82">
        <v>0</v>
      </c>
      <c r="C1344" s="82">
        <v>0</v>
      </c>
      <c r="D1344" s="82">
        <v>0</v>
      </c>
      <c r="E1344" s="82">
        <v>1</v>
      </c>
      <c r="F1344" s="82">
        <v>0.01</v>
      </c>
      <c r="G1344" s="82">
        <v>0</v>
      </c>
      <c r="H1344" s="82">
        <v>0</v>
      </c>
      <c r="I1344" s="82">
        <v>23.65</v>
      </c>
      <c r="J1344" s="82">
        <v>32</v>
      </c>
      <c r="K1344" s="82">
        <v>9157.2900000000009</v>
      </c>
      <c r="L1344" s="82">
        <v>6</v>
      </c>
    </row>
    <row r="1345" spans="1:12" x14ac:dyDescent="0.2">
      <c r="A1345" s="4">
        <v>25</v>
      </c>
      <c r="B1345" s="82">
        <v>0</v>
      </c>
      <c r="C1345" s="82">
        <v>0</v>
      </c>
      <c r="D1345" s="82">
        <v>0</v>
      </c>
      <c r="E1345" s="82">
        <v>1</v>
      </c>
      <c r="F1345" s="82">
        <v>0.01</v>
      </c>
      <c r="G1345" s="82">
        <v>0</v>
      </c>
      <c r="H1345" s="82">
        <v>0</v>
      </c>
      <c r="I1345" s="82">
        <v>27.69</v>
      </c>
      <c r="J1345" s="82">
        <v>36.799999999999997</v>
      </c>
      <c r="K1345" s="82">
        <v>10595.7</v>
      </c>
      <c r="L1345" s="82">
        <v>2</v>
      </c>
    </row>
    <row r="1346" spans="1:12" x14ac:dyDescent="0.2">
      <c r="A1346" s="4">
        <v>25</v>
      </c>
      <c r="B1346" s="82">
        <v>10</v>
      </c>
      <c r="C1346" s="82">
        <v>0</v>
      </c>
      <c r="D1346" s="82">
        <v>1</v>
      </c>
      <c r="E1346" s="82">
        <v>1</v>
      </c>
      <c r="F1346" s="82">
        <v>0.01</v>
      </c>
      <c r="G1346" s="82">
        <v>0</v>
      </c>
      <c r="H1346" s="82">
        <v>0</v>
      </c>
      <c r="I1346" s="82">
        <v>19.600000000000001</v>
      </c>
      <c r="J1346" s="82">
        <v>27.2</v>
      </c>
      <c r="K1346" s="82">
        <v>7712.96</v>
      </c>
      <c r="L1346" s="82">
        <v>3</v>
      </c>
    </row>
    <row r="1347" spans="1:12" x14ac:dyDescent="0.2">
      <c r="A1347" s="4">
        <v>25</v>
      </c>
      <c r="B1347" s="82">
        <v>0</v>
      </c>
      <c r="C1347" s="82">
        <v>0</v>
      </c>
      <c r="D1347" s="82">
        <v>0</v>
      </c>
      <c r="E1347" s="82">
        <v>1</v>
      </c>
      <c r="F1347" s="82">
        <v>0.01</v>
      </c>
      <c r="G1347" s="82">
        <v>0</v>
      </c>
      <c r="H1347" s="82">
        <v>0</v>
      </c>
      <c r="I1347" s="82">
        <v>23.65</v>
      </c>
      <c r="J1347" s="82">
        <v>40.5</v>
      </c>
      <c r="K1347" s="82">
        <v>9157.2900000000009</v>
      </c>
      <c r="L1347" s="82">
        <v>3</v>
      </c>
    </row>
    <row r="1348" spans="1:12" x14ac:dyDescent="0.2">
      <c r="A1348" s="4">
        <v>25</v>
      </c>
      <c r="B1348" s="82">
        <v>0</v>
      </c>
      <c r="C1348" s="82">
        <v>0</v>
      </c>
      <c r="D1348" s="82">
        <v>0</v>
      </c>
      <c r="E1348" s="82">
        <v>1</v>
      </c>
      <c r="F1348" s="82">
        <v>0.01</v>
      </c>
      <c r="G1348" s="82">
        <v>0</v>
      </c>
      <c r="H1348" s="82">
        <v>0</v>
      </c>
      <c r="I1348" s="82">
        <v>27.69</v>
      </c>
      <c r="J1348" s="82">
        <v>36.799999999999997</v>
      </c>
      <c r="K1348" s="82">
        <v>10595.7</v>
      </c>
      <c r="L1348" s="82">
        <v>4</v>
      </c>
    </row>
    <row r="1349" spans="1:12" x14ac:dyDescent="0.2">
      <c r="A1349" s="4">
        <v>22</v>
      </c>
      <c r="B1349" s="82">
        <v>1</v>
      </c>
      <c r="C1349" s="82">
        <v>0</v>
      </c>
      <c r="D1349" s="82">
        <v>1</v>
      </c>
      <c r="E1349" s="82">
        <v>1</v>
      </c>
      <c r="F1349" s="82">
        <v>0.01</v>
      </c>
      <c r="G1349" s="82">
        <v>0</v>
      </c>
      <c r="H1349" s="82">
        <v>0</v>
      </c>
      <c r="I1349" s="82">
        <v>39.82</v>
      </c>
      <c r="J1349" s="82">
        <v>60.5</v>
      </c>
      <c r="K1349" s="82">
        <v>14928.69</v>
      </c>
      <c r="L1349" s="82">
        <v>2</v>
      </c>
    </row>
    <row r="1350" spans="1:12" x14ac:dyDescent="0.2">
      <c r="A1350" s="4">
        <v>25</v>
      </c>
      <c r="B1350" s="82">
        <v>0</v>
      </c>
      <c r="C1350" s="82">
        <v>0</v>
      </c>
      <c r="D1350" s="82">
        <v>0</v>
      </c>
      <c r="E1350" s="82">
        <v>1</v>
      </c>
      <c r="F1350" s="82">
        <v>0.01</v>
      </c>
      <c r="G1350" s="82">
        <v>0</v>
      </c>
      <c r="H1350" s="82">
        <v>0</v>
      </c>
      <c r="I1350" s="82">
        <v>21.6</v>
      </c>
      <c r="J1350" s="82">
        <v>44</v>
      </c>
      <c r="K1350" s="82">
        <v>12040.03</v>
      </c>
      <c r="L1350" s="82">
        <v>2</v>
      </c>
    </row>
    <row r="1351" spans="1:12" x14ac:dyDescent="0.2">
      <c r="A1351" s="4">
        <v>25</v>
      </c>
      <c r="B1351" s="82">
        <v>0</v>
      </c>
      <c r="C1351" s="82">
        <v>0</v>
      </c>
      <c r="D1351" s="82">
        <v>0</v>
      </c>
      <c r="E1351" s="82">
        <v>1</v>
      </c>
      <c r="F1351" s="82">
        <v>0.01</v>
      </c>
      <c r="G1351" s="82">
        <v>0</v>
      </c>
      <c r="H1351" s="82">
        <v>0</v>
      </c>
      <c r="I1351" s="82">
        <v>21.6</v>
      </c>
      <c r="J1351" s="82">
        <v>44</v>
      </c>
      <c r="K1351" s="82">
        <v>12040.03</v>
      </c>
      <c r="L1351" s="82">
        <v>2</v>
      </c>
    </row>
    <row r="1352" spans="1:12" x14ac:dyDescent="0.2">
      <c r="A1352" s="4">
        <v>25</v>
      </c>
      <c r="B1352" s="82">
        <v>0</v>
      </c>
      <c r="C1352" s="82">
        <v>0</v>
      </c>
      <c r="D1352" s="82">
        <v>0</v>
      </c>
      <c r="E1352" s="82">
        <v>1</v>
      </c>
      <c r="F1352" s="82">
        <v>0.01</v>
      </c>
      <c r="G1352" s="82">
        <v>0</v>
      </c>
      <c r="H1352" s="82">
        <v>0</v>
      </c>
      <c r="I1352" s="82">
        <v>13.11</v>
      </c>
      <c r="J1352" s="82">
        <v>1.05</v>
      </c>
      <c r="K1352" s="82">
        <v>825.86</v>
      </c>
      <c r="L1352" s="82">
        <v>7</v>
      </c>
    </row>
    <row r="1353" spans="1:12" x14ac:dyDescent="0.2">
      <c r="A1353" s="4">
        <v>25</v>
      </c>
      <c r="B1353" s="82">
        <v>0</v>
      </c>
      <c r="C1353" s="82">
        <v>0</v>
      </c>
      <c r="D1353" s="82">
        <v>0</v>
      </c>
      <c r="E1353" s="82">
        <v>1</v>
      </c>
      <c r="F1353" s="82">
        <v>0.01</v>
      </c>
      <c r="G1353" s="82">
        <v>0</v>
      </c>
      <c r="H1353" s="82">
        <v>0</v>
      </c>
      <c r="I1353" s="82">
        <v>15.96</v>
      </c>
      <c r="J1353" s="82">
        <v>1.25</v>
      </c>
      <c r="K1353" s="82">
        <v>833.51</v>
      </c>
      <c r="L1353" s="82">
        <v>13</v>
      </c>
    </row>
    <row r="1354" spans="1:12" x14ac:dyDescent="0.2">
      <c r="A1354" s="4">
        <v>25</v>
      </c>
      <c r="B1354" s="82">
        <v>0</v>
      </c>
      <c r="C1354" s="82">
        <v>0</v>
      </c>
      <c r="D1354" s="82">
        <v>0</v>
      </c>
      <c r="E1354" s="82">
        <v>1</v>
      </c>
      <c r="F1354" s="82">
        <v>0.01</v>
      </c>
      <c r="G1354" s="82">
        <v>0</v>
      </c>
      <c r="H1354" s="82">
        <v>0</v>
      </c>
      <c r="I1354" s="82">
        <v>28.14</v>
      </c>
      <c r="J1354" s="82">
        <v>1.2</v>
      </c>
      <c r="K1354" s="82">
        <v>971.15</v>
      </c>
      <c r="L1354" s="82">
        <v>14</v>
      </c>
    </row>
    <row r="1355" spans="1:12" x14ac:dyDescent="0.2">
      <c r="A1355" s="4">
        <v>25</v>
      </c>
      <c r="B1355" s="82">
        <v>0</v>
      </c>
      <c r="C1355" s="82">
        <v>0</v>
      </c>
      <c r="D1355" s="82">
        <v>0</v>
      </c>
      <c r="E1355" s="82">
        <v>1</v>
      </c>
      <c r="F1355" s="82">
        <v>0.01</v>
      </c>
      <c r="G1355" s="82">
        <v>0</v>
      </c>
      <c r="H1355" s="82">
        <v>0</v>
      </c>
      <c r="I1355" s="82">
        <v>28.14</v>
      </c>
      <c r="J1355" s="82">
        <v>1.6</v>
      </c>
      <c r="K1355" s="82">
        <v>1055.27</v>
      </c>
      <c r="L1355" s="82">
        <v>9</v>
      </c>
    </row>
    <row r="1356" spans="1:12" x14ac:dyDescent="0.2">
      <c r="A1356" s="4">
        <v>25</v>
      </c>
      <c r="B1356" s="82">
        <v>0</v>
      </c>
      <c r="C1356" s="82">
        <v>0</v>
      </c>
      <c r="D1356" s="82">
        <v>0</v>
      </c>
      <c r="E1356" s="82">
        <v>1</v>
      </c>
      <c r="F1356" s="82">
        <v>0.01</v>
      </c>
      <c r="G1356" s="82">
        <v>0</v>
      </c>
      <c r="H1356" s="82">
        <v>0</v>
      </c>
      <c r="I1356" s="82">
        <v>33.979999999999997</v>
      </c>
      <c r="J1356" s="82">
        <v>1.85</v>
      </c>
      <c r="K1356" s="82">
        <v>1101.1500000000001</v>
      </c>
      <c r="L1356" s="82">
        <v>12</v>
      </c>
    </row>
    <row r="1357" spans="1:12" x14ac:dyDescent="0.2">
      <c r="A1357" s="4">
        <v>25</v>
      </c>
      <c r="B1357" s="82">
        <v>0</v>
      </c>
      <c r="C1357" s="82">
        <v>0</v>
      </c>
      <c r="D1357" s="82">
        <v>0</v>
      </c>
      <c r="E1357" s="82">
        <v>1</v>
      </c>
      <c r="F1357" s="82">
        <v>0.01</v>
      </c>
      <c r="G1357" s="82">
        <v>0</v>
      </c>
      <c r="H1357" s="82">
        <v>0</v>
      </c>
      <c r="I1357" s="82">
        <v>42</v>
      </c>
      <c r="J1357" s="82">
        <v>2</v>
      </c>
      <c r="K1357" s="82">
        <v>1261.73</v>
      </c>
      <c r="L1357" s="82">
        <v>15</v>
      </c>
    </row>
    <row r="1358" spans="1:12" x14ac:dyDescent="0.2">
      <c r="A1358" s="4">
        <v>25</v>
      </c>
      <c r="B1358" s="82">
        <v>6</v>
      </c>
      <c r="C1358" s="82">
        <v>0</v>
      </c>
      <c r="D1358" s="82">
        <v>1</v>
      </c>
      <c r="E1358" s="82">
        <v>1</v>
      </c>
      <c r="F1358" s="82">
        <v>0.01</v>
      </c>
      <c r="G1358" s="82">
        <v>0</v>
      </c>
      <c r="H1358" s="82">
        <v>0</v>
      </c>
      <c r="I1358" s="82">
        <v>49.78</v>
      </c>
      <c r="J1358" s="82">
        <v>2.1</v>
      </c>
      <c r="K1358" s="82">
        <v>1452.9</v>
      </c>
      <c r="L1358" s="82">
        <v>5</v>
      </c>
    </row>
    <row r="1359" spans="1:12" x14ac:dyDescent="0.2">
      <c r="A1359" s="4">
        <v>25</v>
      </c>
      <c r="B1359" s="82">
        <v>0</v>
      </c>
      <c r="C1359" s="82">
        <v>0</v>
      </c>
      <c r="D1359" s="82">
        <v>0</v>
      </c>
      <c r="E1359" s="82">
        <v>1</v>
      </c>
      <c r="F1359" s="82">
        <v>0.01</v>
      </c>
      <c r="G1359" s="82">
        <v>0</v>
      </c>
      <c r="H1359" s="82">
        <v>0</v>
      </c>
      <c r="I1359" s="82">
        <v>67.41</v>
      </c>
      <c r="J1359" s="82">
        <v>3.15</v>
      </c>
      <c r="K1359" s="82">
        <v>1667.01</v>
      </c>
      <c r="L1359" s="82">
        <v>11</v>
      </c>
    </row>
    <row r="1360" spans="1:12" x14ac:dyDescent="0.2">
      <c r="A1360" s="4">
        <v>14</v>
      </c>
      <c r="B1360" s="82">
        <v>0</v>
      </c>
      <c r="C1360" s="82">
        <v>0</v>
      </c>
      <c r="D1360" s="82">
        <v>0</v>
      </c>
      <c r="E1360" s="82">
        <v>1</v>
      </c>
      <c r="F1360" s="82">
        <v>0.01</v>
      </c>
      <c r="G1360" s="82">
        <v>0</v>
      </c>
      <c r="H1360" s="82">
        <v>0</v>
      </c>
      <c r="I1360" s="82">
        <v>46</v>
      </c>
      <c r="J1360" s="82">
        <v>18</v>
      </c>
      <c r="K1360" s="82">
        <v>3351.52</v>
      </c>
      <c r="L1360" s="82">
        <v>3</v>
      </c>
    </row>
    <row r="1361" spans="1:12" x14ac:dyDescent="0.2">
      <c r="A1361" s="4">
        <v>14</v>
      </c>
      <c r="B1361" s="82">
        <v>6</v>
      </c>
      <c r="C1361" s="82">
        <v>0</v>
      </c>
      <c r="D1361" s="82">
        <v>1</v>
      </c>
      <c r="E1361" s="82">
        <v>1</v>
      </c>
      <c r="F1361" s="82">
        <v>0.01</v>
      </c>
      <c r="G1361" s="82">
        <v>0</v>
      </c>
      <c r="H1361" s="82">
        <v>0</v>
      </c>
      <c r="I1361" s="82">
        <v>79.488</v>
      </c>
      <c r="J1361" s="82">
        <v>9.5</v>
      </c>
      <c r="K1361" s="82">
        <v>0</v>
      </c>
      <c r="L1361" s="82">
        <v>3</v>
      </c>
    </row>
    <row r="1362" spans="1:12" x14ac:dyDescent="0.2">
      <c r="A1362" s="4">
        <v>14</v>
      </c>
      <c r="B1362" s="82">
        <v>2</v>
      </c>
      <c r="C1362" s="82">
        <v>0</v>
      </c>
      <c r="D1362" s="82">
        <v>1</v>
      </c>
      <c r="E1362" s="82">
        <v>1</v>
      </c>
      <c r="F1362" s="82">
        <v>0.01</v>
      </c>
      <c r="G1362" s="82">
        <v>0</v>
      </c>
      <c r="H1362" s="82">
        <v>0</v>
      </c>
      <c r="I1362" s="82">
        <v>270.14400000000001</v>
      </c>
      <c r="J1362" s="82">
        <v>38</v>
      </c>
      <c r="K1362" s="82">
        <v>0</v>
      </c>
      <c r="L1362" s="82">
        <v>3</v>
      </c>
    </row>
    <row r="1363" spans="1:12" x14ac:dyDescent="0.2">
      <c r="A1363" s="4">
        <v>29</v>
      </c>
      <c r="B1363" s="82">
        <v>1</v>
      </c>
      <c r="C1363" s="82">
        <v>0</v>
      </c>
      <c r="D1363" s="82">
        <v>1</v>
      </c>
      <c r="E1363" s="82">
        <v>1</v>
      </c>
      <c r="F1363" s="82">
        <v>0.01</v>
      </c>
      <c r="G1363" s="82">
        <v>0</v>
      </c>
      <c r="H1363" s="82">
        <v>0</v>
      </c>
      <c r="I1363" s="82">
        <v>850</v>
      </c>
      <c r="J1363" s="82">
        <v>150</v>
      </c>
      <c r="K1363" s="82">
        <v>40422.32</v>
      </c>
      <c r="L1363" s="82">
        <v>1</v>
      </c>
    </row>
    <row r="1364" spans="1:12" x14ac:dyDescent="0.2">
      <c r="A1364" s="4">
        <v>29</v>
      </c>
      <c r="B1364" s="82">
        <v>1</v>
      </c>
      <c r="C1364" s="82">
        <v>0</v>
      </c>
      <c r="D1364" s="82">
        <v>1</v>
      </c>
      <c r="E1364" s="82">
        <v>1</v>
      </c>
      <c r="F1364" s="82">
        <v>0.01</v>
      </c>
      <c r="G1364" s="82">
        <v>0</v>
      </c>
      <c r="H1364" s="82">
        <v>0</v>
      </c>
      <c r="I1364" s="82">
        <v>980</v>
      </c>
      <c r="J1364" s="82">
        <v>199</v>
      </c>
      <c r="K1364" s="82">
        <v>47879.58</v>
      </c>
      <c r="L1364" s="82">
        <v>4</v>
      </c>
    </row>
    <row r="1365" spans="1:12" x14ac:dyDescent="0.2">
      <c r="A1365" s="4">
        <v>29</v>
      </c>
      <c r="B1365" s="82">
        <v>1</v>
      </c>
      <c r="C1365" s="82">
        <v>1</v>
      </c>
      <c r="D1365" s="82">
        <v>1</v>
      </c>
      <c r="E1365" s="82">
        <v>1</v>
      </c>
      <c r="F1365" s="82">
        <v>0.01</v>
      </c>
      <c r="G1365" s="82">
        <v>0</v>
      </c>
      <c r="H1365" s="82">
        <v>0</v>
      </c>
      <c r="I1365" s="82">
        <v>1325.94</v>
      </c>
      <c r="J1365" s="82">
        <v>231</v>
      </c>
      <c r="K1365" s="82">
        <v>48363.59</v>
      </c>
      <c r="L1365" s="82">
        <v>2</v>
      </c>
    </row>
    <row r="1366" spans="1:12" x14ac:dyDescent="0.2">
      <c r="A1366" s="4">
        <v>29</v>
      </c>
      <c r="B1366" s="82">
        <v>1</v>
      </c>
      <c r="C1366" s="82">
        <v>1</v>
      </c>
      <c r="D1366" s="82">
        <v>1</v>
      </c>
      <c r="E1366" s="82">
        <v>1</v>
      </c>
      <c r="F1366" s="82">
        <v>0.01</v>
      </c>
      <c r="G1366" s="82">
        <v>0</v>
      </c>
      <c r="H1366" s="82">
        <v>0</v>
      </c>
      <c r="I1366" s="82">
        <v>1325.94</v>
      </c>
      <c r="J1366" s="82">
        <v>245</v>
      </c>
      <c r="K1366" s="82">
        <v>50051.49</v>
      </c>
      <c r="L1366" s="82">
        <v>2</v>
      </c>
    </row>
    <row r="1367" spans="1:12" x14ac:dyDescent="0.2">
      <c r="A1367" s="4">
        <v>29</v>
      </c>
      <c r="B1367" s="82">
        <v>1</v>
      </c>
      <c r="C1367" s="82">
        <v>0</v>
      </c>
      <c r="D1367" s="82">
        <v>1</v>
      </c>
      <c r="E1367" s="82">
        <v>1</v>
      </c>
      <c r="F1367" s="82">
        <v>0.01</v>
      </c>
      <c r="G1367" s="82">
        <v>0</v>
      </c>
      <c r="H1367" s="82">
        <v>0</v>
      </c>
      <c r="I1367" s="82">
        <v>1325.94</v>
      </c>
      <c r="J1367" s="82">
        <v>253</v>
      </c>
      <c r="K1367" s="82">
        <v>52014.97</v>
      </c>
      <c r="L1367" s="82">
        <v>1</v>
      </c>
    </row>
    <row r="1368" spans="1:12" x14ac:dyDescent="0.2">
      <c r="A1368" s="4">
        <v>29</v>
      </c>
      <c r="B1368" s="82">
        <v>1</v>
      </c>
      <c r="C1368" s="82">
        <v>0</v>
      </c>
      <c r="D1368" s="82">
        <v>1</v>
      </c>
      <c r="E1368" s="82">
        <v>1</v>
      </c>
      <c r="F1368" s="82">
        <v>0.01</v>
      </c>
      <c r="G1368" s="82">
        <v>0</v>
      </c>
      <c r="H1368" s="82">
        <v>0</v>
      </c>
      <c r="I1368" s="82">
        <v>1325.94</v>
      </c>
      <c r="J1368" s="82">
        <v>233</v>
      </c>
      <c r="K1368" s="82">
        <v>48363.59</v>
      </c>
      <c r="L1368" s="82">
        <v>2</v>
      </c>
    </row>
    <row r="1369" spans="1:12" x14ac:dyDescent="0.2">
      <c r="A1369" s="4">
        <v>29</v>
      </c>
      <c r="B1369" s="82">
        <v>1</v>
      </c>
      <c r="C1369" s="82">
        <v>0</v>
      </c>
      <c r="D1369" s="82">
        <v>1</v>
      </c>
      <c r="E1369" s="82">
        <v>0</v>
      </c>
      <c r="F1369" s="82">
        <v>0</v>
      </c>
      <c r="G1369" s="82">
        <v>0</v>
      </c>
      <c r="H1369" s="82">
        <v>0</v>
      </c>
      <c r="I1369" s="82">
        <v>1325.94</v>
      </c>
      <c r="J1369" s="82">
        <v>253</v>
      </c>
      <c r="K1369" s="82">
        <v>0</v>
      </c>
      <c r="L1369" s="82">
        <v>2</v>
      </c>
    </row>
    <row r="1370" spans="1:12" x14ac:dyDescent="0.2">
      <c r="A1370" s="4">
        <v>14</v>
      </c>
      <c r="B1370" s="82">
        <v>6</v>
      </c>
      <c r="C1370" s="82">
        <v>0</v>
      </c>
      <c r="D1370" s="82">
        <v>0</v>
      </c>
      <c r="E1370" s="82">
        <v>1</v>
      </c>
      <c r="F1370" s="82">
        <v>0.01</v>
      </c>
      <c r="G1370" s="82">
        <v>0</v>
      </c>
      <c r="H1370" s="82">
        <v>0</v>
      </c>
      <c r="I1370" s="82">
        <v>106.56</v>
      </c>
      <c r="J1370" s="82">
        <v>13</v>
      </c>
      <c r="K1370" s="82">
        <v>4767.46</v>
      </c>
      <c r="L1370" s="82">
        <v>9</v>
      </c>
    </row>
    <row r="1371" spans="1:12" x14ac:dyDescent="0.2">
      <c r="A1371" s="4">
        <v>14</v>
      </c>
      <c r="B1371" s="82">
        <v>2</v>
      </c>
      <c r="C1371" s="82">
        <v>0</v>
      </c>
      <c r="D1371" s="82">
        <v>0</v>
      </c>
      <c r="E1371" s="82">
        <v>1</v>
      </c>
      <c r="F1371" s="82">
        <v>0.01</v>
      </c>
      <c r="G1371" s="82">
        <v>0</v>
      </c>
      <c r="H1371" s="82">
        <v>0</v>
      </c>
      <c r="I1371" s="82">
        <v>274.17599999999999</v>
      </c>
      <c r="J1371" s="82">
        <v>43</v>
      </c>
      <c r="K1371" s="82">
        <v>7525.78</v>
      </c>
      <c r="L1371" s="82">
        <v>8</v>
      </c>
    </row>
    <row r="1372" spans="1:12" x14ac:dyDescent="0.2">
      <c r="A1372" s="4">
        <v>14</v>
      </c>
      <c r="B1372" s="82">
        <v>12</v>
      </c>
      <c r="C1372" s="82">
        <v>0</v>
      </c>
      <c r="D1372" s="82">
        <v>1</v>
      </c>
      <c r="E1372" s="82">
        <v>1</v>
      </c>
      <c r="F1372" s="82">
        <v>0.01</v>
      </c>
      <c r="G1372" s="82">
        <v>0</v>
      </c>
      <c r="H1372" s="82">
        <v>0</v>
      </c>
      <c r="I1372" s="82">
        <v>63.8</v>
      </c>
      <c r="J1372" s="82">
        <v>7.78</v>
      </c>
      <c r="K1372" s="82">
        <v>312.95999999999998</v>
      </c>
      <c r="L1372" s="82">
        <v>21</v>
      </c>
    </row>
    <row r="1373" spans="1:12" x14ac:dyDescent="0.2">
      <c r="A1373" s="4">
        <v>14</v>
      </c>
      <c r="B1373" s="82">
        <v>0</v>
      </c>
      <c r="C1373" s="82">
        <v>0</v>
      </c>
      <c r="D1373" s="82">
        <v>0</v>
      </c>
      <c r="E1373" s="82">
        <v>1</v>
      </c>
      <c r="F1373" s="82">
        <v>0.01</v>
      </c>
      <c r="G1373" s="82">
        <v>0</v>
      </c>
      <c r="H1373" s="82">
        <v>0</v>
      </c>
      <c r="I1373" s="82">
        <v>88.7</v>
      </c>
      <c r="J1373" s="82">
        <v>12</v>
      </c>
      <c r="K1373" s="82">
        <v>429.74</v>
      </c>
      <c r="L1373" s="82">
        <v>55</v>
      </c>
    </row>
    <row r="1374" spans="1:12" x14ac:dyDescent="0.2">
      <c r="A1374" s="4">
        <v>14</v>
      </c>
      <c r="B1374" s="82">
        <v>4</v>
      </c>
      <c r="C1374" s="82">
        <v>0</v>
      </c>
      <c r="D1374" s="82">
        <v>1</v>
      </c>
      <c r="E1374" s="82">
        <v>1</v>
      </c>
      <c r="F1374" s="82">
        <v>0.01</v>
      </c>
      <c r="G1374" s="82">
        <v>0</v>
      </c>
      <c r="H1374" s="82">
        <v>0</v>
      </c>
      <c r="I1374" s="82">
        <v>203.3</v>
      </c>
      <c r="J1374" s="82">
        <v>23.8</v>
      </c>
      <c r="K1374" s="82">
        <v>1052.58</v>
      </c>
      <c r="L1374" s="82">
        <v>25</v>
      </c>
    </row>
    <row r="1375" spans="1:12" x14ac:dyDescent="0.2">
      <c r="A1375" s="4">
        <v>14</v>
      </c>
      <c r="B1375" s="82">
        <v>0</v>
      </c>
      <c r="C1375" s="82">
        <v>0</v>
      </c>
      <c r="D1375" s="82">
        <v>0</v>
      </c>
      <c r="E1375" s="82">
        <v>1</v>
      </c>
      <c r="F1375" s="82">
        <v>0.01</v>
      </c>
      <c r="G1375" s="82">
        <v>0</v>
      </c>
      <c r="H1375" s="82">
        <v>0</v>
      </c>
      <c r="I1375" s="82">
        <v>169.3</v>
      </c>
      <c r="J1375" s="82">
        <v>26.1</v>
      </c>
      <c r="K1375" s="82">
        <v>5620.3</v>
      </c>
      <c r="L1375" s="82">
        <v>12</v>
      </c>
    </row>
    <row r="1376" spans="1:12" x14ac:dyDescent="0.2">
      <c r="A1376" s="4">
        <v>14</v>
      </c>
      <c r="B1376" s="82">
        <v>0</v>
      </c>
      <c r="C1376" s="82">
        <v>0</v>
      </c>
      <c r="D1376" s="82">
        <v>0</v>
      </c>
      <c r="E1376" s="82">
        <v>1</v>
      </c>
      <c r="F1376" s="82">
        <v>0.01</v>
      </c>
      <c r="G1376" s="82">
        <v>0</v>
      </c>
      <c r="H1376" s="82">
        <v>0</v>
      </c>
      <c r="I1376" s="82">
        <v>264.39999999999998</v>
      </c>
      <c r="J1376" s="82">
        <v>38.6</v>
      </c>
      <c r="K1376" s="82">
        <v>7386.68</v>
      </c>
      <c r="L1376" s="82">
        <v>7</v>
      </c>
    </row>
    <row r="1377" spans="1:12" x14ac:dyDescent="0.2">
      <c r="A1377" s="4">
        <v>14</v>
      </c>
      <c r="B1377" s="82">
        <v>0</v>
      </c>
      <c r="C1377" s="82">
        <v>0</v>
      </c>
      <c r="D1377" s="82">
        <v>0</v>
      </c>
      <c r="E1377" s="82">
        <v>1</v>
      </c>
      <c r="F1377" s="82">
        <v>0.01</v>
      </c>
      <c r="G1377" s="82">
        <v>0</v>
      </c>
      <c r="H1377" s="82">
        <v>0</v>
      </c>
      <c r="I1377" s="82">
        <v>113.1</v>
      </c>
      <c r="J1377" s="82">
        <v>15</v>
      </c>
      <c r="K1377" s="82">
        <v>2020.1</v>
      </c>
      <c r="L1377" s="82">
        <v>2</v>
      </c>
    </row>
    <row r="1378" spans="1:12" x14ac:dyDescent="0.2">
      <c r="A1378" s="4">
        <v>14</v>
      </c>
      <c r="B1378" s="82">
        <v>0</v>
      </c>
      <c r="C1378" s="82">
        <v>0</v>
      </c>
      <c r="D1378" s="82">
        <v>0</v>
      </c>
      <c r="E1378" s="82">
        <v>1</v>
      </c>
      <c r="F1378" s="82">
        <v>0.01</v>
      </c>
      <c r="G1378" s="82">
        <v>0</v>
      </c>
      <c r="H1378" s="82">
        <v>0</v>
      </c>
      <c r="I1378" s="82">
        <v>146.44999999999999</v>
      </c>
      <c r="J1378" s="82">
        <v>20</v>
      </c>
      <c r="K1378" s="82">
        <v>2293.08</v>
      </c>
      <c r="L1378" s="82">
        <v>8</v>
      </c>
    </row>
    <row r="1379" spans="1:12" x14ac:dyDescent="0.2">
      <c r="A1379" s="4">
        <v>14</v>
      </c>
      <c r="B1379" s="82">
        <v>0</v>
      </c>
      <c r="C1379" s="82">
        <v>0</v>
      </c>
      <c r="D1379" s="82">
        <v>1</v>
      </c>
      <c r="E1379" s="82">
        <v>1</v>
      </c>
      <c r="F1379" s="82">
        <v>0.01</v>
      </c>
      <c r="G1379" s="82">
        <v>0</v>
      </c>
      <c r="H1379" s="82">
        <v>0</v>
      </c>
      <c r="I1379" s="82">
        <v>174</v>
      </c>
      <c r="J1379" s="82">
        <v>28.8</v>
      </c>
      <c r="K1379" s="82">
        <v>2920.95</v>
      </c>
      <c r="L1379" s="82">
        <v>4</v>
      </c>
    </row>
    <row r="1380" spans="1:12" x14ac:dyDescent="0.2">
      <c r="A1380" s="4">
        <v>14</v>
      </c>
      <c r="B1380" s="82">
        <v>4</v>
      </c>
      <c r="C1380" s="82">
        <v>8</v>
      </c>
      <c r="D1380" s="82">
        <v>0</v>
      </c>
      <c r="E1380" s="82">
        <v>1</v>
      </c>
      <c r="F1380" s="82">
        <v>0.01</v>
      </c>
      <c r="G1380" s="82">
        <v>0</v>
      </c>
      <c r="H1380" s="82">
        <v>0</v>
      </c>
      <c r="I1380" s="82">
        <v>176.9</v>
      </c>
      <c r="J1380" s="82">
        <v>24</v>
      </c>
      <c r="K1380" s="82">
        <v>2975.55</v>
      </c>
      <c r="L1380" s="82">
        <v>1</v>
      </c>
    </row>
    <row r="1381" spans="1:12" x14ac:dyDescent="0.2">
      <c r="A1381" s="4">
        <v>25</v>
      </c>
      <c r="B1381" s="82">
        <v>10</v>
      </c>
      <c r="C1381" s="82">
        <v>0</v>
      </c>
      <c r="D1381" s="82">
        <v>1</v>
      </c>
      <c r="E1381" s="82">
        <v>1</v>
      </c>
      <c r="F1381" s="82">
        <v>0.01</v>
      </c>
      <c r="G1381" s="82">
        <v>0</v>
      </c>
      <c r="H1381" s="82">
        <v>0</v>
      </c>
      <c r="I1381" s="82">
        <v>51</v>
      </c>
      <c r="J1381" s="82">
        <v>22.85</v>
      </c>
      <c r="K1381" s="82">
        <v>7691.6</v>
      </c>
      <c r="L1381" s="82">
        <v>4</v>
      </c>
    </row>
    <row r="1382" spans="1:12" x14ac:dyDescent="0.2">
      <c r="A1382" s="4">
        <v>14</v>
      </c>
      <c r="B1382" s="82">
        <v>48</v>
      </c>
      <c r="C1382" s="82">
        <v>0</v>
      </c>
      <c r="D1382" s="82">
        <v>0</v>
      </c>
      <c r="E1382" s="82">
        <v>1</v>
      </c>
      <c r="F1382" s="82">
        <v>0.01</v>
      </c>
      <c r="G1382" s="82">
        <v>0</v>
      </c>
      <c r="H1382" s="82">
        <v>0</v>
      </c>
      <c r="I1382" s="82">
        <v>2.4300000000000002</v>
      </c>
      <c r="J1382" s="82">
        <v>0.5</v>
      </c>
      <c r="K1382" s="82">
        <v>1720.17</v>
      </c>
      <c r="L1382" s="82">
        <v>87</v>
      </c>
    </row>
    <row r="1383" spans="1:12" x14ac:dyDescent="0.2">
      <c r="A1383" s="4">
        <v>25</v>
      </c>
      <c r="B1383" s="82">
        <v>0</v>
      </c>
      <c r="C1383" s="82">
        <v>0</v>
      </c>
      <c r="D1383" s="82">
        <v>1</v>
      </c>
      <c r="E1383" s="82">
        <v>1</v>
      </c>
      <c r="F1383" s="82">
        <v>0.01</v>
      </c>
      <c r="G1383" s="82">
        <v>0</v>
      </c>
      <c r="H1383" s="82">
        <v>0</v>
      </c>
      <c r="I1383" s="82">
        <v>3.0619999999999998</v>
      </c>
      <c r="J1383" s="82">
        <v>4.62</v>
      </c>
      <c r="K1383" s="82">
        <v>427.97</v>
      </c>
      <c r="L1383" s="82">
        <v>20</v>
      </c>
    </row>
    <row r="1384" spans="1:12" x14ac:dyDescent="0.2">
      <c r="A1384" s="4">
        <v>25</v>
      </c>
      <c r="B1384" s="82">
        <v>0</v>
      </c>
      <c r="C1384" s="82">
        <v>0</v>
      </c>
      <c r="D1384" s="82">
        <v>1</v>
      </c>
      <c r="E1384" s="82">
        <v>1</v>
      </c>
      <c r="F1384" s="82">
        <v>0.01</v>
      </c>
      <c r="G1384" s="82">
        <v>0</v>
      </c>
      <c r="H1384" s="82">
        <v>0</v>
      </c>
      <c r="I1384" s="82">
        <v>3.8250000000000002</v>
      </c>
      <c r="J1384" s="82">
        <v>5.58</v>
      </c>
      <c r="K1384" s="82">
        <v>485.03</v>
      </c>
      <c r="L1384" s="82">
        <v>27</v>
      </c>
    </row>
    <row r="1385" spans="1:12" x14ac:dyDescent="0.2">
      <c r="A1385" s="4">
        <v>25</v>
      </c>
      <c r="B1385" s="82">
        <v>48</v>
      </c>
      <c r="C1385" s="82">
        <v>0</v>
      </c>
      <c r="D1385" s="82">
        <v>1</v>
      </c>
      <c r="E1385" s="82">
        <v>1</v>
      </c>
      <c r="F1385" s="82">
        <v>0.01</v>
      </c>
      <c r="G1385" s="82">
        <v>0</v>
      </c>
      <c r="H1385" s="82">
        <v>0</v>
      </c>
      <c r="I1385" s="82">
        <v>4.673</v>
      </c>
      <c r="J1385" s="82">
        <v>6.84</v>
      </c>
      <c r="K1385" s="82">
        <v>568.52</v>
      </c>
      <c r="L1385" s="82">
        <v>23</v>
      </c>
    </row>
    <row r="1386" spans="1:12" x14ac:dyDescent="0.2">
      <c r="A1386" s="4">
        <v>25</v>
      </c>
      <c r="B1386" s="82">
        <v>0</v>
      </c>
      <c r="C1386" s="82">
        <v>0</v>
      </c>
      <c r="D1386" s="82">
        <v>1</v>
      </c>
      <c r="E1386" s="82">
        <v>1</v>
      </c>
      <c r="F1386" s="82">
        <v>0.01</v>
      </c>
      <c r="G1386" s="82">
        <v>0</v>
      </c>
      <c r="H1386" s="82">
        <v>0</v>
      </c>
      <c r="I1386" s="82">
        <v>5.3639999999999999</v>
      </c>
      <c r="J1386" s="82">
        <v>7.7</v>
      </c>
      <c r="K1386" s="82">
        <v>674.19</v>
      </c>
      <c r="L1386" s="82">
        <v>37</v>
      </c>
    </row>
    <row r="1387" spans="1:12" x14ac:dyDescent="0.2">
      <c r="A1387" s="4">
        <v>25</v>
      </c>
      <c r="B1387" s="82">
        <v>50</v>
      </c>
      <c r="C1387" s="82">
        <v>100</v>
      </c>
      <c r="D1387" s="82">
        <v>1</v>
      </c>
      <c r="E1387" s="82">
        <v>1</v>
      </c>
      <c r="F1387" s="82">
        <v>0.01</v>
      </c>
      <c r="G1387" s="82">
        <v>0</v>
      </c>
      <c r="H1387" s="82">
        <v>0</v>
      </c>
      <c r="I1387" s="82">
        <v>7.1630000000000003</v>
      </c>
      <c r="J1387" s="82">
        <v>9.4</v>
      </c>
      <c r="K1387" s="82">
        <v>805.22</v>
      </c>
      <c r="L1387" s="82">
        <v>14</v>
      </c>
    </row>
    <row r="1388" spans="1:12" x14ac:dyDescent="0.2">
      <c r="A1388" s="4">
        <v>25</v>
      </c>
      <c r="B1388" s="82">
        <v>30</v>
      </c>
      <c r="C1388" s="82">
        <v>0</v>
      </c>
      <c r="D1388" s="82">
        <v>1</v>
      </c>
      <c r="E1388" s="82">
        <v>1</v>
      </c>
      <c r="F1388" s="82">
        <v>0.01</v>
      </c>
      <c r="G1388" s="82">
        <v>0</v>
      </c>
      <c r="H1388" s="82">
        <v>0</v>
      </c>
      <c r="I1388" s="82">
        <v>8.9120000000000008</v>
      </c>
      <c r="J1388" s="82">
        <v>12.14</v>
      </c>
      <c r="K1388" s="82">
        <v>1001.77</v>
      </c>
      <c r="L1388" s="82">
        <v>21</v>
      </c>
    </row>
    <row r="1389" spans="1:12" x14ac:dyDescent="0.2">
      <c r="A1389" s="4">
        <v>25</v>
      </c>
      <c r="B1389" s="82">
        <v>0</v>
      </c>
      <c r="C1389" s="82">
        <v>0</v>
      </c>
      <c r="D1389" s="82">
        <v>1</v>
      </c>
      <c r="E1389" s="82">
        <v>1</v>
      </c>
      <c r="F1389" s="82">
        <v>0.01</v>
      </c>
      <c r="G1389" s="82">
        <v>0</v>
      </c>
      <c r="H1389" s="82">
        <v>0</v>
      </c>
      <c r="I1389" s="82">
        <v>12.981999999999999</v>
      </c>
      <c r="J1389" s="82">
        <v>15.96</v>
      </c>
      <c r="K1389" s="82">
        <v>1355.77</v>
      </c>
      <c r="L1389" s="82">
        <v>6</v>
      </c>
    </row>
    <row r="1390" spans="1:12" x14ac:dyDescent="0.2">
      <c r="A1390" s="4">
        <v>25</v>
      </c>
      <c r="B1390" s="82">
        <v>0</v>
      </c>
      <c r="C1390" s="82">
        <v>0</v>
      </c>
      <c r="D1390" s="82">
        <v>1</v>
      </c>
      <c r="E1390" s="82">
        <v>1</v>
      </c>
      <c r="F1390" s="82">
        <v>0.01</v>
      </c>
      <c r="G1390" s="82">
        <v>0</v>
      </c>
      <c r="H1390" s="82">
        <v>0</v>
      </c>
      <c r="I1390" s="82">
        <v>16.956</v>
      </c>
      <c r="J1390" s="82">
        <v>19.260000000000002</v>
      </c>
      <c r="K1390" s="82">
        <v>1696.04</v>
      </c>
      <c r="L1390" s="82">
        <v>2</v>
      </c>
    </row>
    <row r="1391" spans="1:12" x14ac:dyDescent="0.2">
      <c r="A1391" s="4">
        <v>25</v>
      </c>
      <c r="B1391" s="82">
        <v>0</v>
      </c>
      <c r="C1391" s="82">
        <v>0</v>
      </c>
      <c r="D1391" s="82">
        <v>0</v>
      </c>
      <c r="E1391" s="82">
        <v>1</v>
      </c>
      <c r="F1391" s="82">
        <v>0.01</v>
      </c>
      <c r="G1391" s="82">
        <v>0</v>
      </c>
      <c r="H1391" s="82">
        <v>0</v>
      </c>
      <c r="I1391" s="82">
        <v>8.3800000000000008</v>
      </c>
      <c r="J1391" s="82">
        <v>11.5</v>
      </c>
      <c r="K1391" s="82">
        <v>1569.23</v>
      </c>
      <c r="L1391" s="82">
        <v>4</v>
      </c>
    </row>
    <row r="1392" spans="1:12" x14ac:dyDescent="0.2">
      <c r="A1392" s="4">
        <v>25</v>
      </c>
      <c r="B1392" s="82">
        <v>0</v>
      </c>
      <c r="C1392" s="82">
        <v>0</v>
      </c>
      <c r="D1392" s="82">
        <v>0</v>
      </c>
      <c r="E1392" s="82">
        <v>1</v>
      </c>
      <c r="F1392" s="82">
        <v>0.01</v>
      </c>
      <c r="G1392" s="82">
        <v>0</v>
      </c>
      <c r="H1392" s="82">
        <v>0</v>
      </c>
      <c r="I1392" s="82">
        <v>10.11</v>
      </c>
      <c r="J1392" s="82">
        <v>16</v>
      </c>
      <c r="K1392" s="82">
        <v>1772.12</v>
      </c>
      <c r="L1392" s="82">
        <v>2</v>
      </c>
    </row>
    <row r="1393" spans="1:12" x14ac:dyDescent="0.2">
      <c r="A1393" s="4">
        <v>25</v>
      </c>
      <c r="B1393" s="82">
        <v>0</v>
      </c>
      <c r="C1393" s="82">
        <v>0</v>
      </c>
      <c r="D1393" s="82">
        <v>0</v>
      </c>
      <c r="E1393" s="82">
        <v>1</v>
      </c>
      <c r="F1393" s="82">
        <v>0.01</v>
      </c>
      <c r="G1393" s="82">
        <v>0</v>
      </c>
      <c r="H1393" s="82">
        <v>0</v>
      </c>
      <c r="I1393" s="82">
        <v>12.57</v>
      </c>
      <c r="J1393" s="82">
        <v>18</v>
      </c>
      <c r="K1393" s="82">
        <v>2429.4</v>
      </c>
      <c r="L1393" s="82">
        <v>2</v>
      </c>
    </row>
    <row r="1394" spans="1:12" x14ac:dyDescent="0.2">
      <c r="A1394" s="4">
        <v>25</v>
      </c>
      <c r="B1394" s="82">
        <v>0</v>
      </c>
      <c r="C1394" s="82">
        <v>0</v>
      </c>
      <c r="D1394" s="82">
        <v>0</v>
      </c>
      <c r="E1394" s="82">
        <v>1</v>
      </c>
      <c r="F1394" s="82">
        <v>0.01</v>
      </c>
      <c r="G1394" s="82">
        <v>0</v>
      </c>
      <c r="H1394" s="82">
        <v>0</v>
      </c>
      <c r="I1394" s="82">
        <v>15.2</v>
      </c>
      <c r="J1394" s="82">
        <v>22</v>
      </c>
      <c r="K1394" s="82">
        <v>3419.55</v>
      </c>
      <c r="L1394" s="82">
        <v>1</v>
      </c>
    </row>
    <row r="1395" spans="1:12" x14ac:dyDescent="0.2">
      <c r="A1395" s="4">
        <v>25</v>
      </c>
      <c r="B1395" s="82">
        <v>0</v>
      </c>
      <c r="C1395" s="82">
        <v>0</v>
      </c>
      <c r="D1395" s="82">
        <v>1</v>
      </c>
      <c r="E1395" s="82">
        <v>1</v>
      </c>
      <c r="F1395" s="82">
        <v>0.01</v>
      </c>
      <c r="G1395" s="82">
        <v>0</v>
      </c>
      <c r="H1395" s="82">
        <v>0</v>
      </c>
      <c r="I1395" s="82">
        <v>4.3239999999999998</v>
      </c>
      <c r="J1395" s="82">
        <v>6.74</v>
      </c>
      <c r="K1395" s="82">
        <v>593.88</v>
      </c>
      <c r="L1395" s="82">
        <v>0</v>
      </c>
    </row>
    <row r="1396" spans="1:12" x14ac:dyDescent="0.2">
      <c r="A1396" s="4">
        <v>25</v>
      </c>
      <c r="B1396" s="82">
        <v>0</v>
      </c>
      <c r="C1396" s="82">
        <v>0</v>
      </c>
      <c r="D1396" s="82">
        <v>1</v>
      </c>
      <c r="E1396" s="82">
        <v>1</v>
      </c>
      <c r="F1396" s="82">
        <v>0.01</v>
      </c>
      <c r="G1396" s="82">
        <v>0</v>
      </c>
      <c r="H1396" s="82">
        <v>0</v>
      </c>
      <c r="I1396" s="82">
        <v>5.3650000000000002</v>
      </c>
      <c r="J1396" s="82">
        <v>7.24</v>
      </c>
      <c r="K1396" s="82">
        <v>740.76</v>
      </c>
      <c r="L1396" s="82">
        <v>16</v>
      </c>
    </row>
    <row r="1397" spans="1:12" x14ac:dyDescent="0.2">
      <c r="A1397" s="4">
        <v>25</v>
      </c>
      <c r="B1397" s="82">
        <v>0</v>
      </c>
      <c r="C1397" s="82">
        <v>0</v>
      </c>
      <c r="D1397" s="82">
        <v>1</v>
      </c>
      <c r="E1397" s="82">
        <v>1</v>
      </c>
      <c r="F1397" s="82">
        <v>0.01</v>
      </c>
      <c r="G1397" s="82">
        <v>0</v>
      </c>
      <c r="H1397" s="82">
        <v>0</v>
      </c>
      <c r="I1397" s="82">
        <v>8.9120000000000008</v>
      </c>
      <c r="J1397" s="82">
        <v>11.86</v>
      </c>
      <c r="K1397" s="82">
        <v>1087.3599999999999</v>
      </c>
      <c r="L1397" s="82">
        <v>7</v>
      </c>
    </row>
    <row r="1398" spans="1:12" x14ac:dyDescent="0.2">
      <c r="A1398" s="4">
        <v>25</v>
      </c>
      <c r="B1398" s="82">
        <v>0</v>
      </c>
      <c r="C1398" s="82">
        <v>0</v>
      </c>
      <c r="D1398" s="82">
        <v>1</v>
      </c>
      <c r="E1398" s="82">
        <v>1</v>
      </c>
      <c r="F1398" s="82">
        <v>0.01</v>
      </c>
      <c r="G1398" s="82">
        <v>0</v>
      </c>
      <c r="H1398" s="82">
        <v>0</v>
      </c>
      <c r="I1398" s="82">
        <v>12.146000000000001</v>
      </c>
      <c r="J1398" s="82">
        <v>16.38</v>
      </c>
      <c r="K1398" s="82">
        <v>1450.88</v>
      </c>
      <c r="L1398" s="82">
        <v>3</v>
      </c>
    </row>
    <row r="1399" spans="1:12" x14ac:dyDescent="0.2">
      <c r="A1399" s="4">
        <v>25</v>
      </c>
      <c r="B1399" s="82">
        <v>0</v>
      </c>
      <c r="C1399" s="82">
        <v>0</v>
      </c>
      <c r="D1399" s="82">
        <v>0</v>
      </c>
      <c r="E1399" s="82">
        <v>1</v>
      </c>
      <c r="F1399" s="82">
        <v>0.01</v>
      </c>
      <c r="G1399" s="82">
        <v>0</v>
      </c>
      <c r="H1399" s="82">
        <v>0</v>
      </c>
      <c r="I1399" s="82">
        <v>33.201000000000001</v>
      </c>
      <c r="J1399" s="82">
        <v>24</v>
      </c>
      <c r="K1399" s="82">
        <v>3429.91</v>
      </c>
      <c r="L1399" s="82">
        <v>2</v>
      </c>
    </row>
    <row r="1400" spans="1:12" x14ac:dyDescent="0.2">
      <c r="A1400" s="4">
        <v>25</v>
      </c>
      <c r="B1400" s="82">
        <v>8</v>
      </c>
      <c r="C1400" s="82">
        <v>0</v>
      </c>
      <c r="D1400" s="82">
        <v>1</v>
      </c>
      <c r="E1400" s="82">
        <v>1</v>
      </c>
      <c r="F1400" s="82">
        <v>0.01</v>
      </c>
      <c r="G1400" s="82">
        <v>0</v>
      </c>
      <c r="H1400" s="82">
        <v>0</v>
      </c>
      <c r="I1400" s="82">
        <v>44.968000000000004</v>
      </c>
      <c r="J1400" s="82">
        <v>34</v>
      </c>
      <c r="K1400" s="82">
        <v>4956.42</v>
      </c>
      <c r="L1400" s="82">
        <v>6</v>
      </c>
    </row>
    <row r="1401" spans="1:12" x14ac:dyDescent="0.2">
      <c r="A1401" s="4">
        <v>25</v>
      </c>
      <c r="B1401" s="82">
        <v>0</v>
      </c>
      <c r="C1401" s="82">
        <v>0</v>
      </c>
      <c r="D1401" s="82">
        <v>0</v>
      </c>
      <c r="E1401" s="82">
        <v>1</v>
      </c>
      <c r="F1401" s="82">
        <v>0.01</v>
      </c>
      <c r="G1401" s="82">
        <v>0</v>
      </c>
      <c r="H1401" s="82">
        <v>0</v>
      </c>
      <c r="I1401" s="82">
        <v>63.18</v>
      </c>
      <c r="J1401" s="82">
        <v>57</v>
      </c>
      <c r="K1401" s="82">
        <v>7132.31</v>
      </c>
      <c r="L1401" s="82">
        <v>4</v>
      </c>
    </row>
    <row r="1402" spans="1:12" x14ac:dyDescent="0.2">
      <c r="A1402" s="4">
        <v>14</v>
      </c>
      <c r="B1402" s="82">
        <v>0</v>
      </c>
      <c r="C1402" s="82">
        <v>0</v>
      </c>
      <c r="D1402" s="82">
        <v>1</v>
      </c>
      <c r="E1402" s="82">
        <v>1</v>
      </c>
      <c r="F1402" s="82">
        <v>0.01</v>
      </c>
      <c r="G1402" s="82">
        <v>0</v>
      </c>
      <c r="H1402" s="82">
        <v>0</v>
      </c>
      <c r="I1402" s="82">
        <v>91.058000000000007</v>
      </c>
      <c r="J1402" s="82">
        <v>24.68</v>
      </c>
      <c r="K1402" s="82">
        <v>3782.44</v>
      </c>
      <c r="L1402" s="82">
        <v>9</v>
      </c>
    </row>
    <row r="1403" spans="1:12" x14ac:dyDescent="0.2">
      <c r="A1403" s="4">
        <v>14</v>
      </c>
      <c r="B1403" s="82">
        <v>0</v>
      </c>
      <c r="C1403" s="82">
        <v>0</v>
      </c>
      <c r="D1403" s="82">
        <v>0</v>
      </c>
      <c r="E1403" s="82">
        <v>1</v>
      </c>
      <c r="F1403" s="82">
        <v>0.01</v>
      </c>
      <c r="G1403" s="82">
        <v>0</v>
      </c>
      <c r="H1403" s="82">
        <v>0</v>
      </c>
      <c r="I1403" s="82">
        <v>1.3640000000000001</v>
      </c>
      <c r="J1403" s="82">
        <v>0.16400000000000001</v>
      </c>
      <c r="K1403" s="82">
        <v>11.78</v>
      </c>
      <c r="L1403" s="82">
        <v>440</v>
      </c>
    </row>
    <row r="1404" spans="1:12" x14ac:dyDescent="0.2">
      <c r="A1404" s="4">
        <v>14</v>
      </c>
      <c r="B1404" s="82">
        <v>0</v>
      </c>
      <c r="C1404" s="82">
        <v>0</v>
      </c>
      <c r="D1404" s="82">
        <v>0</v>
      </c>
      <c r="E1404" s="82">
        <v>1</v>
      </c>
      <c r="F1404" s="82">
        <v>0.01</v>
      </c>
      <c r="G1404" s="82">
        <v>0</v>
      </c>
      <c r="H1404" s="82">
        <v>0</v>
      </c>
      <c r="I1404" s="82">
        <v>2E-3</v>
      </c>
      <c r="J1404" s="82">
        <v>8.2000000000000003E-2</v>
      </c>
      <c r="K1404" s="82">
        <v>112.88</v>
      </c>
      <c r="L1404" s="82">
        <v>52</v>
      </c>
    </row>
    <row r="1405" spans="1:12" x14ac:dyDescent="0.2">
      <c r="A1405" s="4">
        <v>25</v>
      </c>
      <c r="B1405" s="82">
        <v>0</v>
      </c>
      <c r="C1405" s="82">
        <v>0</v>
      </c>
      <c r="D1405" s="82">
        <v>0</v>
      </c>
      <c r="E1405" s="82">
        <v>1</v>
      </c>
      <c r="F1405" s="82">
        <v>0.01</v>
      </c>
      <c r="G1405" s="82">
        <v>0</v>
      </c>
      <c r="H1405" s="82">
        <v>0</v>
      </c>
      <c r="I1405" s="82">
        <v>10.779</v>
      </c>
      <c r="J1405" s="82">
        <v>1.58</v>
      </c>
      <c r="K1405" s="82">
        <v>215.33</v>
      </c>
      <c r="L1405" s="82">
        <v>20</v>
      </c>
    </row>
    <row r="1406" spans="1:12" x14ac:dyDescent="0.2">
      <c r="A1406" s="4">
        <v>25</v>
      </c>
      <c r="B1406" s="82">
        <v>0</v>
      </c>
      <c r="C1406" s="82">
        <v>0</v>
      </c>
      <c r="D1406" s="82">
        <v>0</v>
      </c>
      <c r="E1406" s="82">
        <v>1</v>
      </c>
      <c r="F1406" s="82">
        <v>0.01</v>
      </c>
      <c r="G1406" s="82">
        <v>0</v>
      </c>
      <c r="H1406" s="82">
        <v>0</v>
      </c>
      <c r="I1406" s="82">
        <v>13.384</v>
      </c>
      <c r="J1406" s="82">
        <v>1.4</v>
      </c>
      <c r="K1406" s="82">
        <v>241.1</v>
      </c>
      <c r="L1406" s="82">
        <v>5</v>
      </c>
    </row>
    <row r="1407" spans="1:12" x14ac:dyDescent="0.2">
      <c r="A1407" s="4">
        <v>25</v>
      </c>
      <c r="B1407" s="82">
        <v>20</v>
      </c>
      <c r="C1407" s="82">
        <v>0</v>
      </c>
      <c r="D1407" s="82">
        <v>0</v>
      </c>
      <c r="E1407" s="82">
        <v>1</v>
      </c>
      <c r="F1407" s="82">
        <v>0.01</v>
      </c>
      <c r="G1407" s="82">
        <v>0</v>
      </c>
      <c r="H1407" s="82">
        <v>0</v>
      </c>
      <c r="I1407" s="82">
        <v>17.425999999999998</v>
      </c>
      <c r="J1407" s="82">
        <v>1.82</v>
      </c>
      <c r="K1407" s="82">
        <v>256.89999999999998</v>
      </c>
      <c r="L1407" s="82">
        <v>105</v>
      </c>
    </row>
    <row r="1408" spans="1:12" x14ac:dyDescent="0.2">
      <c r="A1408" s="4">
        <v>25</v>
      </c>
      <c r="B1408" s="82">
        <v>0</v>
      </c>
      <c r="C1408" s="82">
        <v>0</v>
      </c>
      <c r="D1408" s="82">
        <v>0</v>
      </c>
      <c r="E1408" s="82">
        <v>1</v>
      </c>
      <c r="F1408" s="82">
        <v>0.01</v>
      </c>
      <c r="G1408" s="82">
        <v>0</v>
      </c>
      <c r="H1408" s="82">
        <v>0</v>
      </c>
      <c r="I1408" s="82">
        <v>21.562000000000001</v>
      </c>
      <c r="J1408" s="82">
        <v>2</v>
      </c>
      <c r="K1408" s="82">
        <v>285.17</v>
      </c>
      <c r="L1408" s="82">
        <v>18</v>
      </c>
    </row>
    <row r="1409" spans="1:12" x14ac:dyDescent="0.2">
      <c r="A1409" s="4">
        <v>25</v>
      </c>
      <c r="B1409" s="82">
        <v>16</v>
      </c>
      <c r="C1409" s="82">
        <v>0</v>
      </c>
      <c r="D1409" s="82">
        <v>0</v>
      </c>
      <c r="E1409" s="82">
        <v>1</v>
      </c>
      <c r="F1409" s="82">
        <v>0.01</v>
      </c>
      <c r="G1409" s="82">
        <v>0</v>
      </c>
      <c r="H1409" s="82">
        <v>0</v>
      </c>
      <c r="I1409" s="82">
        <v>32.744</v>
      </c>
      <c r="J1409" s="82">
        <v>2.56</v>
      </c>
      <c r="K1409" s="82">
        <v>347.52</v>
      </c>
      <c r="L1409" s="82">
        <v>65</v>
      </c>
    </row>
    <row r="1410" spans="1:12" x14ac:dyDescent="0.2">
      <c r="A1410" s="4">
        <v>25</v>
      </c>
      <c r="B1410" s="82">
        <v>0</v>
      </c>
      <c r="C1410" s="82">
        <v>0</v>
      </c>
      <c r="D1410" s="82">
        <v>0</v>
      </c>
      <c r="E1410" s="82">
        <v>1</v>
      </c>
      <c r="F1410" s="82">
        <v>0.01</v>
      </c>
      <c r="G1410" s="82">
        <v>0</v>
      </c>
      <c r="H1410" s="82">
        <v>0</v>
      </c>
      <c r="I1410" s="82">
        <v>49.499000000000002</v>
      </c>
      <c r="J1410" s="82">
        <v>4.12</v>
      </c>
      <c r="K1410" s="82">
        <v>453.11</v>
      </c>
      <c r="L1410" s="82">
        <v>37</v>
      </c>
    </row>
    <row r="1411" spans="1:12" x14ac:dyDescent="0.2">
      <c r="A1411" s="4">
        <v>25</v>
      </c>
      <c r="B1411" s="82">
        <v>0</v>
      </c>
      <c r="C1411" s="82">
        <v>0</v>
      </c>
      <c r="D1411" s="82">
        <v>0</v>
      </c>
      <c r="E1411" s="82">
        <v>1</v>
      </c>
      <c r="F1411" s="82">
        <v>0.01</v>
      </c>
      <c r="G1411" s="82">
        <v>0</v>
      </c>
      <c r="H1411" s="82">
        <v>0</v>
      </c>
      <c r="I1411" s="82">
        <v>1E-4</v>
      </c>
      <c r="J1411" s="82">
        <v>1E-4</v>
      </c>
      <c r="K1411" s="82">
        <v>347.52</v>
      </c>
      <c r="L1411" s="82">
        <v>2</v>
      </c>
    </row>
    <row r="1412" spans="1:12" x14ac:dyDescent="0.2">
      <c r="A1412" s="4">
        <v>25</v>
      </c>
      <c r="B1412" s="82">
        <v>0</v>
      </c>
      <c r="C1412" s="82">
        <v>0</v>
      </c>
      <c r="D1412" s="82">
        <v>0</v>
      </c>
      <c r="E1412" s="82">
        <v>1</v>
      </c>
      <c r="F1412" s="82">
        <v>0.01</v>
      </c>
      <c r="G1412" s="82">
        <v>0</v>
      </c>
      <c r="H1412" s="82">
        <v>0</v>
      </c>
      <c r="I1412" s="82">
        <v>1E-4</v>
      </c>
      <c r="J1412" s="82">
        <v>1E-4</v>
      </c>
      <c r="K1412" s="82">
        <v>399.07</v>
      </c>
      <c r="L1412" s="82">
        <v>4</v>
      </c>
    </row>
    <row r="1413" spans="1:12" x14ac:dyDescent="0.2">
      <c r="A1413" s="4">
        <v>25</v>
      </c>
      <c r="B1413" s="82">
        <v>0</v>
      </c>
      <c r="C1413" s="82">
        <v>0</v>
      </c>
      <c r="D1413" s="82">
        <v>0</v>
      </c>
      <c r="E1413" s="82">
        <v>1</v>
      </c>
      <c r="F1413" s="82">
        <v>0.01</v>
      </c>
      <c r="G1413" s="82">
        <v>0</v>
      </c>
      <c r="H1413" s="82">
        <v>0</v>
      </c>
      <c r="I1413" s="82">
        <v>1E-4</v>
      </c>
      <c r="J1413" s="82">
        <v>1E-4</v>
      </c>
      <c r="K1413" s="82">
        <v>433.15</v>
      </c>
      <c r="L1413" s="82">
        <v>6</v>
      </c>
    </row>
    <row r="1414" spans="1:12" x14ac:dyDescent="0.2">
      <c r="A1414" s="4">
        <v>25</v>
      </c>
      <c r="B1414" s="82">
        <v>0</v>
      </c>
      <c r="C1414" s="82">
        <v>0</v>
      </c>
      <c r="D1414" s="82">
        <v>0</v>
      </c>
      <c r="E1414" s="82">
        <v>1</v>
      </c>
      <c r="F1414" s="82">
        <v>0.01</v>
      </c>
      <c r="G1414" s="82">
        <v>0</v>
      </c>
      <c r="H1414" s="82">
        <v>0</v>
      </c>
      <c r="I1414" s="82">
        <v>1E-4</v>
      </c>
      <c r="J1414" s="82">
        <v>1E-4</v>
      </c>
      <c r="K1414" s="82">
        <v>641</v>
      </c>
      <c r="L1414" s="82">
        <v>3</v>
      </c>
    </row>
    <row r="1415" spans="1:12" x14ac:dyDescent="0.2">
      <c r="A1415" s="4">
        <v>25</v>
      </c>
      <c r="B1415" s="82">
        <v>0</v>
      </c>
      <c r="C1415" s="82">
        <v>0</v>
      </c>
      <c r="D1415" s="82">
        <v>0</v>
      </c>
      <c r="E1415" s="82">
        <v>1</v>
      </c>
      <c r="F1415" s="82">
        <v>0.01</v>
      </c>
      <c r="G1415" s="82">
        <v>0</v>
      </c>
      <c r="H1415" s="82">
        <v>0</v>
      </c>
      <c r="I1415" s="82">
        <v>1E-4</v>
      </c>
      <c r="J1415" s="82">
        <v>1E-4</v>
      </c>
      <c r="K1415" s="82">
        <v>330.06</v>
      </c>
      <c r="L1415" s="82">
        <v>2</v>
      </c>
    </row>
    <row r="1416" spans="1:12" x14ac:dyDescent="0.2">
      <c r="A1416" s="4">
        <v>25</v>
      </c>
      <c r="B1416" s="82">
        <v>0</v>
      </c>
      <c r="C1416" s="82">
        <v>0</v>
      </c>
      <c r="D1416" s="82">
        <v>0</v>
      </c>
      <c r="E1416" s="82">
        <v>1</v>
      </c>
      <c r="F1416" s="82">
        <v>0.01</v>
      </c>
      <c r="G1416" s="82">
        <v>0</v>
      </c>
      <c r="H1416" s="82">
        <v>0</v>
      </c>
      <c r="I1416" s="82">
        <v>1E-4</v>
      </c>
      <c r="J1416" s="82">
        <v>1E-4</v>
      </c>
      <c r="K1416" s="82">
        <v>348.35</v>
      </c>
      <c r="L1416" s="82">
        <v>6</v>
      </c>
    </row>
    <row r="1417" spans="1:12" x14ac:dyDescent="0.2">
      <c r="A1417" s="4">
        <v>25</v>
      </c>
      <c r="B1417" s="82">
        <v>0</v>
      </c>
      <c r="C1417" s="82">
        <v>0</v>
      </c>
      <c r="D1417" s="82">
        <v>0</v>
      </c>
      <c r="E1417" s="82">
        <v>1</v>
      </c>
      <c r="F1417" s="82">
        <v>0.01</v>
      </c>
      <c r="G1417" s="82">
        <v>0</v>
      </c>
      <c r="H1417" s="82">
        <v>0</v>
      </c>
      <c r="I1417" s="82">
        <v>1E-4</v>
      </c>
      <c r="J1417" s="82">
        <v>1E-4</v>
      </c>
      <c r="K1417" s="82">
        <v>368.31</v>
      </c>
      <c r="L1417" s="82">
        <v>14</v>
      </c>
    </row>
    <row r="1418" spans="1:12" x14ac:dyDescent="0.2">
      <c r="A1418" s="4">
        <v>25</v>
      </c>
      <c r="B1418" s="82">
        <v>0</v>
      </c>
      <c r="C1418" s="82">
        <v>0</v>
      </c>
      <c r="D1418" s="82">
        <v>0</v>
      </c>
      <c r="E1418" s="82">
        <v>1</v>
      </c>
      <c r="F1418" s="82">
        <v>0.01</v>
      </c>
      <c r="G1418" s="82">
        <v>0</v>
      </c>
      <c r="H1418" s="82">
        <v>0</v>
      </c>
      <c r="I1418" s="82">
        <v>1E-4</v>
      </c>
      <c r="J1418" s="82">
        <v>1E-4</v>
      </c>
      <c r="K1418" s="82">
        <v>394.08</v>
      </c>
      <c r="L1418" s="82">
        <v>4</v>
      </c>
    </row>
    <row r="1419" spans="1:12" x14ac:dyDescent="0.2">
      <c r="A1419" s="4">
        <v>25</v>
      </c>
      <c r="B1419" s="82">
        <v>0</v>
      </c>
      <c r="C1419" s="82">
        <v>0</v>
      </c>
      <c r="D1419" s="82">
        <v>0</v>
      </c>
      <c r="E1419" s="82">
        <v>1</v>
      </c>
      <c r="F1419" s="82">
        <v>0.01</v>
      </c>
      <c r="G1419" s="82">
        <v>0</v>
      </c>
      <c r="H1419" s="82">
        <v>0</v>
      </c>
      <c r="I1419" s="82">
        <v>1E-4</v>
      </c>
      <c r="J1419" s="82">
        <v>1E-4</v>
      </c>
      <c r="K1419" s="82">
        <v>496.34</v>
      </c>
      <c r="L1419" s="82">
        <v>2</v>
      </c>
    </row>
    <row r="1420" spans="1:12" x14ac:dyDescent="0.2">
      <c r="A1420" s="4">
        <v>25</v>
      </c>
      <c r="B1420" s="82">
        <v>0</v>
      </c>
      <c r="C1420" s="82">
        <v>0</v>
      </c>
      <c r="D1420" s="82">
        <v>0</v>
      </c>
      <c r="E1420" s="82">
        <v>1</v>
      </c>
      <c r="F1420" s="82">
        <v>0.01</v>
      </c>
      <c r="G1420" s="82">
        <v>0</v>
      </c>
      <c r="H1420" s="82">
        <v>0</v>
      </c>
      <c r="I1420" s="82">
        <v>1E-4</v>
      </c>
      <c r="J1420" s="82">
        <v>1E-4</v>
      </c>
      <c r="K1420" s="82">
        <v>524.61</v>
      </c>
      <c r="L1420" s="82">
        <v>2</v>
      </c>
    </row>
    <row r="1421" spans="1:12" x14ac:dyDescent="0.2">
      <c r="A1421" s="4">
        <v>25</v>
      </c>
      <c r="B1421" s="82">
        <v>0</v>
      </c>
      <c r="C1421" s="82">
        <v>0</v>
      </c>
      <c r="D1421" s="82">
        <v>0</v>
      </c>
      <c r="E1421" s="82">
        <v>1</v>
      </c>
      <c r="F1421" s="82">
        <v>0.01</v>
      </c>
      <c r="G1421" s="82">
        <v>0</v>
      </c>
      <c r="H1421" s="82">
        <v>0</v>
      </c>
      <c r="I1421" s="82">
        <v>1E-4</v>
      </c>
      <c r="J1421" s="82">
        <v>1E-4</v>
      </c>
      <c r="K1421" s="82">
        <v>586.96</v>
      </c>
      <c r="L1421" s="82">
        <v>0</v>
      </c>
    </row>
    <row r="1422" spans="1:12" x14ac:dyDescent="0.2">
      <c r="A1422" s="4">
        <v>25</v>
      </c>
      <c r="B1422" s="82">
        <v>0</v>
      </c>
      <c r="C1422" s="82">
        <v>0</v>
      </c>
      <c r="D1422" s="82">
        <v>0</v>
      </c>
      <c r="E1422" s="82">
        <v>1</v>
      </c>
      <c r="F1422" s="82">
        <v>0.01</v>
      </c>
      <c r="G1422" s="82">
        <v>0</v>
      </c>
      <c r="H1422" s="82">
        <v>0</v>
      </c>
      <c r="I1422" s="82">
        <v>1E-4</v>
      </c>
      <c r="J1422" s="82">
        <v>1E-4</v>
      </c>
      <c r="K1422" s="82">
        <v>945.29</v>
      </c>
      <c r="L1422" s="82">
        <v>3</v>
      </c>
    </row>
    <row r="1423" spans="1:12" x14ac:dyDescent="0.2">
      <c r="A1423" s="4">
        <v>25</v>
      </c>
      <c r="B1423" s="82">
        <v>0</v>
      </c>
      <c r="C1423" s="82">
        <v>0</v>
      </c>
      <c r="D1423" s="82">
        <v>0</v>
      </c>
      <c r="E1423" s="82">
        <v>1</v>
      </c>
      <c r="F1423" s="82">
        <v>0.01</v>
      </c>
      <c r="G1423" s="82">
        <v>0</v>
      </c>
      <c r="H1423" s="82">
        <v>0</v>
      </c>
      <c r="I1423" s="82">
        <v>0</v>
      </c>
      <c r="J1423" s="82">
        <v>1.8</v>
      </c>
      <c r="K1423" s="82">
        <v>25.77</v>
      </c>
      <c r="L1423" s="82">
        <v>4</v>
      </c>
    </row>
    <row r="1424" spans="1:12" x14ac:dyDescent="0.2">
      <c r="A1424" s="4">
        <v>25</v>
      </c>
      <c r="B1424" s="82">
        <v>600</v>
      </c>
      <c r="C1424" s="82">
        <v>0</v>
      </c>
      <c r="D1424" s="82">
        <v>1</v>
      </c>
      <c r="E1424" s="82">
        <v>1</v>
      </c>
      <c r="F1424" s="82">
        <v>0.01</v>
      </c>
      <c r="G1424" s="82">
        <v>0</v>
      </c>
      <c r="H1424" s="82">
        <v>0</v>
      </c>
      <c r="I1424" s="82">
        <v>0.01</v>
      </c>
      <c r="J1424" s="82">
        <v>1E-3</v>
      </c>
      <c r="K1424" s="82">
        <v>9.49</v>
      </c>
      <c r="L1424" s="82">
        <v>823</v>
      </c>
    </row>
    <row r="1425" spans="1:12" x14ac:dyDescent="0.2">
      <c r="A1425" s="4">
        <v>25</v>
      </c>
      <c r="B1425" s="82">
        <v>0</v>
      </c>
      <c r="C1425" s="82">
        <v>0</v>
      </c>
      <c r="D1425" s="82">
        <v>0</v>
      </c>
      <c r="E1425" s="82">
        <v>1</v>
      </c>
      <c r="F1425" s="82">
        <v>0.01</v>
      </c>
      <c r="G1425" s="82">
        <v>0</v>
      </c>
      <c r="H1425" s="82">
        <v>0</v>
      </c>
      <c r="I1425" s="82">
        <v>13.379</v>
      </c>
      <c r="J1425" s="82">
        <v>1E-4</v>
      </c>
      <c r="K1425" s="82">
        <v>1193.04</v>
      </c>
      <c r="L1425" s="82">
        <v>7</v>
      </c>
    </row>
    <row r="1426" spans="1:12" x14ac:dyDescent="0.2">
      <c r="A1426" s="4">
        <v>25</v>
      </c>
      <c r="B1426" s="82">
        <v>0</v>
      </c>
      <c r="C1426" s="82">
        <v>0</v>
      </c>
      <c r="D1426" s="82">
        <v>0</v>
      </c>
      <c r="E1426" s="82">
        <v>1</v>
      </c>
      <c r="F1426" s="82">
        <v>0.01</v>
      </c>
      <c r="G1426" s="82">
        <v>0</v>
      </c>
      <c r="H1426" s="82">
        <v>0</v>
      </c>
      <c r="I1426" s="82">
        <v>17.419</v>
      </c>
      <c r="J1426" s="82">
        <v>1E-4</v>
      </c>
      <c r="K1426" s="82">
        <v>1201.3599999999999</v>
      </c>
      <c r="L1426" s="82">
        <v>13</v>
      </c>
    </row>
    <row r="1427" spans="1:12" x14ac:dyDescent="0.2">
      <c r="A1427" s="4">
        <v>25</v>
      </c>
      <c r="B1427" s="82">
        <v>0</v>
      </c>
      <c r="C1427" s="82">
        <v>0</v>
      </c>
      <c r="D1427" s="82">
        <v>0</v>
      </c>
      <c r="E1427" s="82">
        <v>1</v>
      </c>
      <c r="F1427" s="82">
        <v>0.01</v>
      </c>
      <c r="G1427" s="82">
        <v>0</v>
      </c>
      <c r="H1427" s="82">
        <v>0</v>
      </c>
      <c r="I1427" s="82">
        <v>21.553999999999998</v>
      </c>
      <c r="J1427" s="82">
        <v>1E-4</v>
      </c>
      <c r="K1427" s="82">
        <v>1381.77</v>
      </c>
      <c r="L1427" s="82">
        <v>0</v>
      </c>
    </row>
    <row r="1428" spans="1:12" x14ac:dyDescent="0.2">
      <c r="A1428" s="4">
        <v>25</v>
      </c>
      <c r="B1428" s="82">
        <v>0</v>
      </c>
      <c r="C1428" s="82">
        <v>0</v>
      </c>
      <c r="D1428" s="82">
        <v>0</v>
      </c>
      <c r="E1428" s="82">
        <v>1</v>
      </c>
      <c r="F1428" s="82">
        <v>0.01</v>
      </c>
      <c r="G1428" s="82">
        <v>0</v>
      </c>
      <c r="H1428" s="82">
        <v>0</v>
      </c>
      <c r="I1428" s="82">
        <v>26.128</v>
      </c>
      <c r="J1428" s="82">
        <v>1E-4</v>
      </c>
      <c r="K1428" s="82">
        <v>1475.72</v>
      </c>
      <c r="L1428" s="82">
        <v>17</v>
      </c>
    </row>
    <row r="1429" spans="1:12" x14ac:dyDescent="0.2">
      <c r="A1429" s="4">
        <v>25</v>
      </c>
      <c r="B1429" s="82">
        <v>0</v>
      </c>
      <c r="C1429" s="82">
        <v>0</v>
      </c>
      <c r="D1429" s="82">
        <v>0</v>
      </c>
      <c r="E1429" s="82">
        <v>1</v>
      </c>
      <c r="F1429" s="82">
        <v>0.01</v>
      </c>
      <c r="G1429" s="82">
        <v>0</v>
      </c>
      <c r="H1429" s="82">
        <v>0</v>
      </c>
      <c r="I1429" s="82">
        <v>40</v>
      </c>
      <c r="J1429" s="82">
        <v>1E-4</v>
      </c>
      <c r="K1429" s="82">
        <v>1231.29</v>
      </c>
      <c r="L1429" s="82">
        <v>4</v>
      </c>
    </row>
    <row r="1430" spans="1:12" x14ac:dyDescent="0.2">
      <c r="A1430" s="4">
        <v>14</v>
      </c>
      <c r="B1430" s="82">
        <v>2</v>
      </c>
      <c r="C1430" s="82">
        <v>0</v>
      </c>
      <c r="D1430" s="82">
        <v>0</v>
      </c>
      <c r="E1430" s="82">
        <v>1</v>
      </c>
      <c r="F1430" s="82">
        <v>0.01</v>
      </c>
      <c r="G1430" s="82">
        <v>0</v>
      </c>
      <c r="H1430" s="82">
        <v>0</v>
      </c>
      <c r="I1430" s="82">
        <v>168</v>
      </c>
      <c r="J1430" s="82">
        <v>24.4</v>
      </c>
      <c r="K1430" s="82">
        <v>6462.26</v>
      </c>
      <c r="L1430" s="82">
        <v>5</v>
      </c>
    </row>
    <row r="1431" spans="1:12" x14ac:dyDescent="0.2">
      <c r="A1431" s="4">
        <v>14</v>
      </c>
      <c r="B1431" s="82">
        <v>5</v>
      </c>
      <c r="C1431" s="82">
        <v>0</v>
      </c>
      <c r="D1431" s="82">
        <v>1</v>
      </c>
      <c r="E1431" s="82">
        <v>1</v>
      </c>
      <c r="F1431" s="82">
        <v>0.01</v>
      </c>
      <c r="G1431" s="82">
        <v>0</v>
      </c>
      <c r="H1431" s="82">
        <v>0</v>
      </c>
      <c r="I1431" s="82">
        <v>74.8</v>
      </c>
      <c r="J1431" s="82">
        <v>29.5</v>
      </c>
      <c r="K1431" s="82">
        <v>1467.44</v>
      </c>
      <c r="L1431" s="82">
        <v>5</v>
      </c>
    </row>
    <row r="1432" spans="1:12" x14ac:dyDescent="0.2">
      <c r="A1432" s="4">
        <v>14</v>
      </c>
      <c r="B1432" s="82">
        <v>0</v>
      </c>
      <c r="C1432" s="82">
        <v>0</v>
      </c>
      <c r="D1432" s="82">
        <v>0</v>
      </c>
      <c r="E1432" s="82">
        <v>1</v>
      </c>
      <c r="F1432" s="82">
        <v>0.01</v>
      </c>
      <c r="G1432" s="82">
        <v>0</v>
      </c>
      <c r="H1432" s="82">
        <v>0</v>
      </c>
      <c r="I1432" s="82">
        <v>5.3</v>
      </c>
      <c r="J1432" s="82">
        <v>4.2</v>
      </c>
      <c r="K1432" s="82">
        <v>149.04</v>
      </c>
      <c r="L1432" s="82">
        <v>10</v>
      </c>
    </row>
    <row r="1433" spans="1:12" x14ac:dyDescent="0.2">
      <c r="A1433" s="4">
        <v>29</v>
      </c>
      <c r="B1433" s="82">
        <v>1</v>
      </c>
      <c r="C1433" s="82">
        <v>0</v>
      </c>
      <c r="D1433" s="82">
        <v>0</v>
      </c>
      <c r="E1433" s="82">
        <v>1</v>
      </c>
      <c r="F1433" s="82">
        <v>0.01</v>
      </c>
      <c r="G1433" s="82">
        <v>0</v>
      </c>
      <c r="H1433" s="82">
        <v>0</v>
      </c>
      <c r="I1433" s="82">
        <v>275.68</v>
      </c>
      <c r="J1433" s="82">
        <v>14.55</v>
      </c>
      <c r="K1433" s="82">
        <v>2127.4899999999998</v>
      </c>
      <c r="L1433" s="82">
        <v>0</v>
      </c>
    </row>
    <row r="1434" spans="1:12" x14ac:dyDescent="0.2">
      <c r="A1434" s="4">
        <v>14</v>
      </c>
      <c r="B1434" s="82">
        <v>20</v>
      </c>
      <c r="C1434" s="82">
        <v>0</v>
      </c>
      <c r="D1434" s="82">
        <v>1</v>
      </c>
      <c r="E1434" s="82">
        <v>1</v>
      </c>
      <c r="F1434" s="82">
        <v>0.01</v>
      </c>
      <c r="G1434" s="82">
        <v>0</v>
      </c>
      <c r="H1434" s="82">
        <v>0</v>
      </c>
      <c r="I1434" s="82">
        <v>105.842</v>
      </c>
      <c r="J1434" s="82">
        <v>3.41</v>
      </c>
      <c r="K1434" s="82">
        <v>387.18</v>
      </c>
      <c r="L1434" s="82">
        <v>45</v>
      </c>
    </row>
    <row r="1435" spans="1:12" x14ac:dyDescent="0.2">
      <c r="A1435" s="4">
        <v>25</v>
      </c>
      <c r="B1435" s="82">
        <v>10</v>
      </c>
      <c r="C1435" s="82">
        <v>0</v>
      </c>
      <c r="D1435" s="82">
        <v>1</v>
      </c>
      <c r="E1435" s="82">
        <v>1</v>
      </c>
      <c r="F1435" s="82">
        <v>0.01</v>
      </c>
      <c r="G1435" s="82">
        <v>0</v>
      </c>
      <c r="H1435" s="82">
        <v>0</v>
      </c>
      <c r="I1435" s="82">
        <v>21.92</v>
      </c>
      <c r="J1435" s="82">
        <v>5.7350000000000003</v>
      </c>
      <c r="K1435" s="82">
        <v>1197.82</v>
      </c>
      <c r="L1435" s="82">
        <v>10</v>
      </c>
    </row>
    <row r="1436" spans="1:12" x14ac:dyDescent="0.2">
      <c r="A1436" s="4">
        <v>25</v>
      </c>
      <c r="B1436" s="82">
        <v>18</v>
      </c>
      <c r="C1436" s="82">
        <v>0</v>
      </c>
      <c r="D1436" s="82">
        <v>6</v>
      </c>
      <c r="E1436" s="82">
        <v>1</v>
      </c>
      <c r="F1436" s="82">
        <v>0.01</v>
      </c>
      <c r="G1436" s="82">
        <v>0</v>
      </c>
      <c r="H1436" s="82">
        <v>0</v>
      </c>
      <c r="I1436" s="82">
        <v>0.1</v>
      </c>
      <c r="J1436" s="82">
        <v>4.1000000000000002E-2</v>
      </c>
      <c r="K1436" s="82">
        <v>629.61</v>
      </c>
      <c r="L1436" s="82">
        <v>8</v>
      </c>
    </row>
    <row r="1437" spans="1:12" x14ac:dyDescent="0.2">
      <c r="A1437" s="4">
        <v>25</v>
      </c>
      <c r="B1437" s="82">
        <v>100</v>
      </c>
      <c r="C1437" s="82">
        <v>0</v>
      </c>
      <c r="D1437" s="82">
        <v>1</v>
      </c>
      <c r="E1437" s="82">
        <v>1</v>
      </c>
      <c r="F1437" s="82">
        <v>0.01</v>
      </c>
      <c r="G1437" s="82">
        <v>0</v>
      </c>
      <c r="H1437" s="82">
        <v>0</v>
      </c>
      <c r="I1437" s="82">
        <v>1.4</v>
      </c>
      <c r="J1437" s="82">
        <v>1.35</v>
      </c>
      <c r="K1437" s="82">
        <v>737.47</v>
      </c>
      <c r="L1437" s="82">
        <v>143</v>
      </c>
    </row>
    <row r="1438" spans="1:12" x14ac:dyDescent="0.2">
      <c r="A1438" s="4">
        <v>14</v>
      </c>
      <c r="B1438" s="82">
        <v>100</v>
      </c>
      <c r="C1438" s="82">
        <v>0</v>
      </c>
      <c r="D1438" s="82">
        <v>1</v>
      </c>
      <c r="E1438" s="82">
        <v>1</v>
      </c>
      <c r="F1438" s="82">
        <v>0.01</v>
      </c>
      <c r="G1438" s="82">
        <v>0</v>
      </c>
      <c r="H1438" s="82">
        <v>0</v>
      </c>
      <c r="I1438" s="82">
        <v>13.356999999999999</v>
      </c>
      <c r="J1438" s="82">
        <v>3.12</v>
      </c>
      <c r="K1438" s="82">
        <v>1010.26</v>
      </c>
      <c r="L1438" s="82">
        <v>78</v>
      </c>
    </row>
    <row r="1439" spans="1:12" x14ac:dyDescent="0.2">
      <c r="A1439" s="4">
        <v>14</v>
      </c>
      <c r="B1439" s="82">
        <v>0</v>
      </c>
      <c r="C1439" s="82">
        <v>0</v>
      </c>
      <c r="D1439" s="82">
        <v>0</v>
      </c>
      <c r="E1439" s="82">
        <v>1</v>
      </c>
      <c r="F1439" s="82">
        <v>0.01</v>
      </c>
      <c r="G1439" s="82">
        <v>0</v>
      </c>
      <c r="H1439" s="82">
        <v>0</v>
      </c>
      <c r="I1439" s="82">
        <v>3.9</v>
      </c>
      <c r="J1439" s="82">
        <v>2.2000000000000002</v>
      </c>
      <c r="K1439" s="82">
        <v>987.31</v>
      </c>
      <c r="L1439" s="82">
        <v>5</v>
      </c>
    </row>
    <row r="1440" spans="1:12" x14ac:dyDescent="0.2">
      <c r="A1440" s="4">
        <v>14</v>
      </c>
      <c r="B1440" s="82">
        <v>0</v>
      </c>
      <c r="C1440" s="82">
        <v>0</v>
      </c>
      <c r="D1440" s="82">
        <v>0</v>
      </c>
      <c r="E1440" s="82">
        <v>1</v>
      </c>
      <c r="F1440" s="82">
        <v>0.01</v>
      </c>
      <c r="G1440" s="82">
        <v>0</v>
      </c>
      <c r="H1440" s="82">
        <v>0</v>
      </c>
      <c r="I1440" s="82">
        <v>65.751000000000005</v>
      </c>
      <c r="J1440" s="82">
        <v>8.6</v>
      </c>
      <c r="K1440" s="82">
        <v>1500.13</v>
      </c>
      <c r="L1440" s="82">
        <v>0</v>
      </c>
    </row>
    <row r="1441" spans="1:12" x14ac:dyDescent="0.2">
      <c r="A1441" s="4">
        <v>14</v>
      </c>
      <c r="B1441" s="82">
        <v>0</v>
      </c>
      <c r="C1441" s="82">
        <v>0</v>
      </c>
      <c r="D1441" s="82">
        <v>0</v>
      </c>
      <c r="E1441" s="82">
        <v>1</v>
      </c>
      <c r="F1441" s="82">
        <v>0.01</v>
      </c>
      <c r="G1441" s="82">
        <v>0</v>
      </c>
      <c r="H1441" s="82">
        <v>0</v>
      </c>
      <c r="I1441" s="82">
        <v>101.1</v>
      </c>
      <c r="J1441" s="82">
        <v>17.850000000000001</v>
      </c>
      <c r="K1441" s="82">
        <v>2217.04</v>
      </c>
      <c r="L1441" s="82">
        <v>0</v>
      </c>
    </row>
    <row r="1442" spans="1:12" x14ac:dyDescent="0.2">
      <c r="A1442" s="4">
        <v>25</v>
      </c>
      <c r="B1442" s="82">
        <v>0</v>
      </c>
      <c r="C1442" s="82">
        <v>0</v>
      </c>
      <c r="D1442" s="82">
        <v>0</v>
      </c>
      <c r="E1442" s="82">
        <v>1</v>
      </c>
      <c r="F1442" s="82">
        <v>0.01</v>
      </c>
      <c r="G1442" s="82">
        <v>0</v>
      </c>
      <c r="H1442" s="82">
        <v>0</v>
      </c>
      <c r="I1442" s="82">
        <v>400.4</v>
      </c>
      <c r="J1442" s="82">
        <v>17.8</v>
      </c>
      <c r="K1442" s="82">
        <v>4039.36</v>
      </c>
      <c r="L1442" s="82">
        <v>3</v>
      </c>
    </row>
    <row r="1443" spans="1:12" x14ac:dyDescent="0.2">
      <c r="A1443" s="4">
        <v>14</v>
      </c>
      <c r="B1443" s="82">
        <v>0</v>
      </c>
      <c r="C1443" s="82">
        <v>0</v>
      </c>
      <c r="D1443" s="82">
        <v>1</v>
      </c>
      <c r="E1443" s="82">
        <v>1</v>
      </c>
      <c r="F1443" s="82">
        <v>0.01</v>
      </c>
      <c r="G1443" s="82">
        <v>0</v>
      </c>
      <c r="H1443" s="82">
        <v>0</v>
      </c>
      <c r="I1443" s="82">
        <v>69.599999999999994</v>
      </c>
      <c r="J1443" s="82">
        <v>34</v>
      </c>
      <c r="K1443" s="82">
        <v>14054.38</v>
      </c>
      <c r="L1443" s="82">
        <v>3</v>
      </c>
    </row>
    <row r="1444" spans="1:12" x14ac:dyDescent="0.2">
      <c r="A1444" s="4">
        <v>14</v>
      </c>
      <c r="B1444" s="82">
        <v>4</v>
      </c>
      <c r="C1444" s="82">
        <v>0</v>
      </c>
      <c r="D1444" s="82">
        <v>0</v>
      </c>
      <c r="E1444" s="82">
        <v>1</v>
      </c>
      <c r="F1444" s="82">
        <v>0.01</v>
      </c>
      <c r="G1444" s="82">
        <v>0</v>
      </c>
      <c r="H1444" s="82">
        <v>0</v>
      </c>
      <c r="I1444" s="82">
        <v>135.93600000000001</v>
      </c>
      <c r="J1444" s="82">
        <v>21</v>
      </c>
      <c r="K1444" s="82">
        <v>3412.58</v>
      </c>
      <c r="L1444" s="82">
        <v>34</v>
      </c>
    </row>
    <row r="1445" spans="1:12" x14ac:dyDescent="0.2">
      <c r="A1445" s="4">
        <v>14</v>
      </c>
      <c r="B1445" s="82">
        <v>9</v>
      </c>
      <c r="C1445" s="82">
        <v>0</v>
      </c>
      <c r="D1445" s="82">
        <v>1</v>
      </c>
      <c r="E1445" s="82">
        <v>1</v>
      </c>
      <c r="F1445" s="82">
        <v>0.01</v>
      </c>
      <c r="G1445" s="82">
        <v>0</v>
      </c>
      <c r="H1445" s="82">
        <v>0</v>
      </c>
      <c r="I1445" s="82">
        <v>55.780999999999999</v>
      </c>
      <c r="J1445" s="82">
        <v>15.02</v>
      </c>
      <c r="K1445" s="82">
        <v>3897.43</v>
      </c>
      <c r="L1445" s="82">
        <v>17</v>
      </c>
    </row>
    <row r="1446" spans="1:12" x14ac:dyDescent="0.2">
      <c r="A1446" s="4">
        <v>14</v>
      </c>
      <c r="B1446" s="82">
        <v>0</v>
      </c>
      <c r="C1446" s="82">
        <v>0</v>
      </c>
      <c r="D1446" s="82">
        <v>1</v>
      </c>
      <c r="E1446" s="82">
        <v>1</v>
      </c>
      <c r="F1446" s="82">
        <v>0.01</v>
      </c>
      <c r="G1446" s="82">
        <v>0</v>
      </c>
      <c r="H1446" s="82">
        <v>0</v>
      </c>
      <c r="I1446" s="82">
        <v>55.911999999999999</v>
      </c>
      <c r="J1446" s="82">
        <v>15.16</v>
      </c>
      <c r="K1446" s="82">
        <v>4075.62</v>
      </c>
      <c r="L1446" s="82">
        <v>45</v>
      </c>
    </row>
    <row r="1447" spans="1:12" x14ac:dyDescent="0.2">
      <c r="A1447" s="4">
        <v>14</v>
      </c>
      <c r="B1447" s="82">
        <v>14</v>
      </c>
      <c r="C1447" s="82">
        <v>0</v>
      </c>
      <c r="D1447" s="82">
        <v>0</v>
      </c>
      <c r="E1447" s="82">
        <v>1</v>
      </c>
      <c r="F1447" s="82">
        <v>0.01</v>
      </c>
      <c r="G1447" s="82">
        <v>0</v>
      </c>
      <c r="H1447" s="82">
        <v>0</v>
      </c>
      <c r="I1447" s="82">
        <v>26.006</v>
      </c>
      <c r="J1447" s="82">
        <v>13.26</v>
      </c>
      <c r="K1447" s="82">
        <v>2695.67</v>
      </c>
      <c r="L1447" s="82">
        <v>0</v>
      </c>
    </row>
    <row r="1448" spans="1:12" x14ac:dyDescent="0.2">
      <c r="A1448" s="4">
        <v>14</v>
      </c>
      <c r="B1448" s="82">
        <v>0</v>
      </c>
      <c r="C1448" s="82">
        <v>0</v>
      </c>
      <c r="D1448" s="82">
        <v>0</v>
      </c>
      <c r="E1448" s="82">
        <v>1</v>
      </c>
      <c r="F1448" s="82">
        <v>0.01</v>
      </c>
      <c r="G1448" s="82">
        <v>0</v>
      </c>
      <c r="H1448" s="82">
        <v>0</v>
      </c>
      <c r="I1448" s="82">
        <v>228.42</v>
      </c>
      <c r="J1448" s="82">
        <v>27.56</v>
      </c>
      <c r="K1448" s="82">
        <v>4265.21</v>
      </c>
      <c r="L1448" s="82">
        <v>17</v>
      </c>
    </row>
    <row r="1449" spans="1:12" x14ac:dyDescent="0.2">
      <c r="A1449" s="4">
        <v>29</v>
      </c>
      <c r="B1449" s="82">
        <v>1</v>
      </c>
      <c r="C1449" s="82">
        <v>0</v>
      </c>
      <c r="D1449" s="82">
        <v>1</v>
      </c>
      <c r="E1449" s="82">
        <v>1</v>
      </c>
      <c r="F1449" s="82">
        <v>0.01</v>
      </c>
      <c r="G1449" s="82">
        <v>0</v>
      </c>
      <c r="H1449" s="82">
        <v>0</v>
      </c>
      <c r="I1449" s="82">
        <v>94</v>
      </c>
      <c r="J1449" s="82">
        <v>35.9</v>
      </c>
      <c r="K1449" s="82">
        <v>9031.85</v>
      </c>
      <c r="L1449" s="82">
        <v>1</v>
      </c>
    </row>
    <row r="1450" spans="1:12" x14ac:dyDescent="0.2">
      <c r="A1450" s="4">
        <v>29</v>
      </c>
      <c r="B1450" s="82">
        <v>0</v>
      </c>
      <c r="C1450" s="82">
        <v>0</v>
      </c>
      <c r="D1450" s="82">
        <v>0</v>
      </c>
      <c r="E1450" s="82">
        <v>1</v>
      </c>
      <c r="F1450" s="82">
        <v>0.01</v>
      </c>
      <c r="G1450" s="82">
        <v>0</v>
      </c>
      <c r="H1450" s="82">
        <v>0</v>
      </c>
      <c r="I1450" s="82">
        <v>6.3</v>
      </c>
      <c r="J1450" s="82">
        <v>21.5</v>
      </c>
      <c r="K1450" s="82">
        <v>13685.56</v>
      </c>
      <c r="L1450" s="82">
        <v>1</v>
      </c>
    </row>
    <row r="1451" spans="1:12" x14ac:dyDescent="0.2">
      <c r="A1451" s="4">
        <v>14</v>
      </c>
      <c r="B1451" s="82">
        <v>14</v>
      </c>
      <c r="C1451" s="82">
        <v>0</v>
      </c>
      <c r="D1451" s="82">
        <v>0</v>
      </c>
      <c r="E1451" s="82">
        <v>1</v>
      </c>
      <c r="F1451" s="82">
        <v>0.01</v>
      </c>
      <c r="G1451" s="82">
        <v>0</v>
      </c>
      <c r="H1451" s="82">
        <v>0</v>
      </c>
      <c r="I1451" s="82">
        <v>14.396000000000001</v>
      </c>
      <c r="J1451" s="82">
        <v>6.5</v>
      </c>
      <c r="K1451" s="82">
        <v>2139.34</v>
      </c>
      <c r="L1451" s="82">
        <v>3</v>
      </c>
    </row>
    <row r="1452" spans="1:12" x14ac:dyDescent="0.2">
      <c r="A1452" s="4">
        <v>14</v>
      </c>
      <c r="B1452" s="82">
        <v>15</v>
      </c>
      <c r="C1452" s="82">
        <v>0</v>
      </c>
      <c r="D1452" s="82">
        <v>0</v>
      </c>
      <c r="E1452" s="82">
        <v>1</v>
      </c>
      <c r="F1452" s="82">
        <v>0.01</v>
      </c>
      <c r="G1452" s="82">
        <v>0</v>
      </c>
      <c r="H1452" s="82">
        <v>0</v>
      </c>
      <c r="I1452" s="82">
        <v>48.05</v>
      </c>
      <c r="J1452" s="82">
        <v>10.15</v>
      </c>
      <c r="K1452" s="82">
        <v>743.85</v>
      </c>
      <c r="L1452" s="82">
        <v>7</v>
      </c>
    </row>
    <row r="1453" spans="1:12" x14ac:dyDescent="0.2">
      <c r="A1453" s="4">
        <v>14</v>
      </c>
      <c r="B1453" s="82">
        <v>10</v>
      </c>
      <c r="C1453" s="82">
        <v>0</v>
      </c>
      <c r="D1453" s="82">
        <v>0</v>
      </c>
      <c r="E1453" s="82">
        <v>1</v>
      </c>
      <c r="F1453" s="82">
        <v>0.01</v>
      </c>
      <c r="G1453" s="82">
        <v>0</v>
      </c>
      <c r="H1453" s="82">
        <v>0</v>
      </c>
      <c r="I1453" s="82">
        <v>98.474999999999994</v>
      </c>
      <c r="J1453" s="82">
        <v>18.850000000000001</v>
      </c>
      <c r="K1453" s="82">
        <v>1634.81</v>
      </c>
      <c r="L1453" s="82">
        <v>4</v>
      </c>
    </row>
    <row r="1454" spans="1:12" x14ac:dyDescent="0.2">
      <c r="A1454" s="4">
        <v>14</v>
      </c>
      <c r="B1454" s="82">
        <v>4</v>
      </c>
      <c r="C1454" s="82">
        <v>0</v>
      </c>
      <c r="D1454" s="82">
        <v>0</v>
      </c>
      <c r="E1454" s="82">
        <v>1</v>
      </c>
      <c r="F1454" s="82">
        <v>0.01</v>
      </c>
      <c r="G1454" s="82">
        <v>0</v>
      </c>
      <c r="H1454" s="82">
        <v>0</v>
      </c>
      <c r="I1454" s="82">
        <v>159.61000000000001</v>
      </c>
      <c r="J1454" s="82">
        <v>31.9</v>
      </c>
      <c r="K1454" s="82">
        <v>2146.59</v>
      </c>
      <c r="L1454" s="82">
        <v>3</v>
      </c>
    </row>
    <row r="1455" spans="1:12" x14ac:dyDescent="0.2">
      <c r="A1455" s="4">
        <v>14</v>
      </c>
      <c r="B1455" s="82">
        <v>28</v>
      </c>
      <c r="C1455" s="82">
        <v>0</v>
      </c>
      <c r="D1455" s="82">
        <v>0</v>
      </c>
      <c r="E1455" s="82">
        <v>1</v>
      </c>
      <c r="F1455" s="82">
        <v>0.01</v>
      </c>
      <c r="G1455" s="82">
        <v>0</v>
      </c>
      <c r="H1455" s="82">
        <v>0</v>
      </c>
      <c r="I1455" s="82">
        <v>10.285</v>
      </c>
      <c r="J1455" s="82">
        <v>5.72</v>
      </c>
      <c r="K1455" s="82">
        <v>5994.3</v>
      </c>
      <c r="L1455" s="82">
        <v>0</v>
      </c>
    </row>
    <row r="1456" spans="1:12" x14ac:dyDescent="0.2">
      <c r="A1456" s="4">
        <v>14</v>
      </c>
      <c r="B1456" s="82">
        <v>0</v>
      </c>
      <c r="C1456" s="82">
        <v>0</v>
      </c>
      <c r="D1456" s="82">
        <v>0</v>
      </c>
      <c r="E1456" s="82">
        <v>1</v>
      </c>
      <c r="F1456" s="82">
        <v>0.01</v>
      </c>
      <c r="G1456" s="82">
        <v>0</v>
      </c>
      <c r="H1456" s="82">
        <v>0</v>
      </c>
      <c r="I1456" s="82">
        <v>39.9</v>
      </c>
      <c r="J1456" s="82">
        <v>17.7</v>
      </c>
      <c r="K1456" s="82">
        <v>6162.13</v>
      </c>
      <c r="L1456" s="82">
        <v>6</v>
      </c>
    </row>
    <row r="1457" spans="1:12" x14ac:dyDescent="0.2">
      <c r="A1457" s="4">
        <v>14</v>
      </c>
      <c r="B1457" s="82">
        <v>0</v>
      </c>
      <c r="C1457" s="82">
        <v>0</v>
      </c>
      <c r="D1457" s="82">
        <v>0</v>
      </c>
      <c r="E1457" s="82">
        <v>1</v>
      </c>
      <c r="F1457" s="82">
        <v>0.01</v>
      </c>
      <c r="G1457" s="82">
        <v>0</v>
      </c>
      <c r="H1457" s="82">
        <v>0</v>
      </c>
      <c r="I1457" s="82">
        <v>36.4</v>
      </c>
      <c r="J1457" s="82">
        <v>18.5</v>
      </c>
      <c r="K1457" s="82">
        <v>7944.05</v>
      </c>
      <c r="L1457" s="82">
        <v>2</v>
      </c>
    </row>
    <row r="1458" spans="1:12" x14ac:dyDescent="0.2">
      <c r="A1458" s="4">
        <v>29</v>
      </c>
      <c r="B1458" s="82">
        <v>1</v>
      </c>
      <c r="C1458" s="82">
        <v>0</v>
      </c>
      <c r="D1458" s="82">
        <v>0</v>
      </c>
      <c r="E1458" s="82">
        <v>1</v>
      </c>
      <c r="F1458" s="82">
        <v>0.01</v>
      </c>
      <c r="G1458" s="82">
        <v>0</v>
      </c>
      <c r="H1458" s="82">
        <v>0</v>
      </c>
      <c r="I1458" s="82">
        <v>129.91999999999999</v>
      </c>
      <c r="J1458" s="82">
        <v>44</v>
      </c>
      <c r="K1458" s="82">
        <v>23341.08</v>
      </c>
      <c r="L1458" s="82">
        <v>1</v>
      </c>
    </row>
    <row r="1459" spans="1:12" x14ac:dyDescent="0.2">
      <c r="A1459" s="4">
        <v>14</v>
      </c>
      <c r="B1459" s="82">
        <v>0</v>
      </c>
      <c r="C1459" s="82">
        <v>0</v>
      </c>
      <c r="D1459" s="82">
        <v>0</v>
      </c>
      <c r="E1459" s="82">
        <v>1</v>
      </c>
      <c r="F1459" s="82">
        <v>0.01</v>
      </c>
      <c r="G1459" s="82">
        <v>0</v>
      </c>
      <c r="H1459" s="82">
        <v>0</v>
      </c>
      <c r="I1459" s="82">
        <v>17</v>
      </c>
      <c r="J1459" s="82">
        <v>6</v>
      </c>
      <c r="K1459" s="82">
        <v>705.17</v>
      </c>
      <c r="L1459" s="82">
        <v>74</v>
      </c>
    </row>
    <row r="1460" spans="1:12" x14ac:dyDescent="0.2">
      <c r="A1460" s="4">
        <v>14</v>
      </c>
      <c r="B1460" s="82">
        <v>4</v>
      </c>
      <c r="C1460" s="82">
        <v>0</v>
      </c>
      <c r="D1460" s="82">
        <v>1</v>
      </c>
      <c r="E1460" s="82">
        <v>1</v>
      </c>
      <c r="F1460" s="82">
        <v>0.01</v>
      </c>
      <c r="G1460" s="82">
        <v>0</v>
      </c>
      <c r="H1460" s="82">
        <v>0</v>
      </c>
      <c r="I1460" s="82">
        <v>125</v>
      </c>
      <c r="J1460" s="82">
        <v>5</v>
      </c>
      <c r="K1460" s="82">
        <v>2097.9</v>
      </c>
      <c r="L1460" s="82">
        <v>8</v>
      </c>
    </row>
    <row r="1461" spans="1:12" x14ac:dyDescent="0.2">
      <c r="A1461" s="4">
        <v>14</v>
      </c>
      <c r="B1461" s="82">
        <v>2</v>
      </c>
      <c r="C1461" s="82">
        <v>0</v>
      </c>
      <c r="D1461" s="82">
        <v>1</v>
      </c>
      <c r="E1461" s="82">
        <v>1</v>
      </c>
      <c r="F1461" s="82">
        <v>0.01</v>
      </c>
      <c r="G1461" s="82">
        <v>0</v>
      </c>
      <c r="H1461" s="82">
        <v>0</v>
      </c>
      <c r="I1461" s="82">
        <v>188.001</v>
      </c>
      <c r="J1461" s="82">
        <v>8.0009999999999994</v>
      </c>
      <c r="K1461" s="82">
        <v>2932.92</v>
      </c>
      <c r="L1461" s="82">
        <v>4</v>
      </c>
    </row>
    <row r="1462" spans="1:12" x14ac:dyDescent="0.2">
      <c r="A1462" s="4">
        <v>25</v>
      </c>
      <c r="B1462" s="82">
        <v>0</v>
      </c>
      <c r="C1462" s="82">
        <v>0</v>
      </c>
      <c r="D1462" s="82">
        <v>0</v>
      </c>
      <c r="E1462" s="82">
        <v>1</v>
      </c>
      <c r="F1462" s="82">
        <v>0.01</v>
      </c>
      <c r="G1462" s="82">
        <v>0</v>
      </c>
      <c r="H1462" s="82">
        <v>0</v>
      </c>
      <c r="I1462" s="82">
        <v>20</v>
      </c>
      <c r="J1462" s="82">
        <v>12</v>
      </c>
      <c r="K1462" s="82">
        <v>173.4</v>
      </c>
      <c r="L1462" s="82">
        <v>25</v>
      </c>
    </row>
    <row r="1463" spans="1:12" x14ac:dyDescent="0.2">
      <c r="A1463" s="4">
        <v>25</v>
      </c>
      <c r="B1463" s="82">
        <v>0</v>
      </c>
      <c r="C1463" s="82">
        <v>0</v>
      </c>
      <c r="D1463" s="82">
        <v>0</v>
      </c>
      <c r="E1463" s="82">
        <v>1</v>
      </c>
      <c r="F1463" s="82">
        <v>0.01</v>
      </c>
      <c r="G1463" s="82">
        <v>0</v>
      </c>
      <c r="H1463" s="82">
        <v>0</v>
      </c>
      <c r="I1463" s="82">
        <v>20</v>
      </c>
      <c r="J1463" s="82">
        <v>15</v>
      </c>
      <c r="K1463" s="82">
        <v>3138.08</v>
      </c>
      <c r="L1463" s="82">
        <v>14</v>
      </c>
    </row>
    <row r="1464" spans="1:12" x14ac:dyDescent="0.2">
      <c r="A1464" s="4">
        <v>25</v>
      </c>
      <c r="B1464" s="82">
        <v>0</v>
      </c>
      <c r="C1464" s="82">
        <v>0</v>
      </c>
      <c r="D1464" s="82">
        <v>0</v>
      </c>
      <c r="E1464" s="82">
        <v>1</v>
      </c>
      <c r="F1464" s="82">
        <v>0.01</v>
      </c>
      <c r="G1464" s="82">
        <v>0</v>
      </c>
      <c r="H1464" s="82">
        <v>0</v>
      </c>
      <c r="I1464" s="82">
        <v>80</v>
      </c>
      <c r="J1464" s="82">
        <v>25</v>
      </c>
      <c r="K1464" s="82">
        <v>4797.3500000000004</v>
      </c>
      <c r="L1464" s="82">
        <v>11</v>
      </c>
    </row>
    <row r="1465" spans="1:12" x14ac:dyDescent="0.2">
      <c r="A1465" s="4">
        <v>25</v>
      </c>
      <c r="B1465" s="82">
        <v>0</v>
      </c>
      <c r="C1465" s="82">
        <v>0</v>
      </c>
      <c r="D1465" s="82">
        <v>0</v>
      </c>
      <c r="E1465" s="82">
        <v>1</v>
      </c>
      <c r="F1465" s="82">
        <v>0.01</v>
      </c>
      <c r="G1465" s="82">
        <v>0</v>
      </c>
      <c r="H1465" s="82">
        <v>0</v>
      </c>
      <c r="I1465" s="82">
        <v>12.8</v>
      </c>
      <c r="J1465" s="82">
        <v>9.4</v>
      </c>
      <c r="K1465" s="82">
        <v>1038.07</v>
      </c>
      <c r="L1465" s="82">
        <v>35</v>
      </c>
    </row>
    <row r="1466" spans="1:12" x14ac:dyDescent="0.2">
      <c r="A1466" s="4">
        <v>25</v>
      </c>
      <c r="B1466" s="82">
        <v>0</v>
      </c>
      <c r="C1466" s="82">
        <v>0</v>
      </c>
      <c r="D1466" s="82">
        <v>0</v>
      </c>
      <c r="E1466" s="82">
        <v>1</v>
      </c>
      <c r="F1466" s="82">
        <v>0.01</v>
      </c>
      <c r="G1466" s="82">
        <v>0</v>
      </c>
      <c r="H1466" s="82">
        <v>0</v>
      </c>
      <c r="I1466" s="82">
        <v>18.399999999999999</v>
      </c>
      <c r="J1466" s="82">
        <v>11.5</v>
      </c>
      <c r="K1466" s="82">
        <v>1212.1199999999999</v>
      </c>
      <c r="L1466" s="82">
        <v>37</v>
      </c>
    </row>
    <row r="1467" spans="1:12" x14ac:dyDescent="0.2">
      <c r="A1467" s="4">
        <v>25</v>
      </c>
      <c r="B1467" s="82">
        <v>0</v>
      </c>
      <c r="C1467" s="82">
        <v>0</v>
      </c>
      <c r="D1467" s="82">
        <v>0</v>
      </c>
      <c r="E1467" s="82">
        <v>1</v>
      </c>
      <c r="F1467" s="82">
        <v>0.01</v>
      </c>
      <c r="G1467" s="82">
        <v>0</v>
      </c>
      <c r="H1467" s="82">
        <v>0</v>
      </c>
      <c r="I1467" s="82">
        <v>24.3</v>
      </c>
      <c r="J1467" s="82">
        <v>13.25</v>
      </c>
      <c r="K1467" s="82">
        <v>1421.91</v>
      </c>
      <c r="L1467" s="82">
        <v>8</v>
      </c>
    </row>
    <row r="1468" spans="1:12" x14ac:dyDescent="0.2">
      <c r="A1468" s="4">
        <v>14</v>
      </c>
      <c r="B1468" s="82">
        <v>0</v>
      </c>
      <c r="C1468" s="82">
        <v>0</v>
      </c>
      <c r="D1468" s="82">
        <v>0</v>
      </c>
      <c r="E1468" s="82">
        <v>1</v>
      </c>
      <c r="F1468" s="82">
        <v>0.01</v>
      </c>
      <c r="G1468" s="82">
        <v>0</v>
      </c>
      <c r="H1468" s="82">
        <v>0</v>
      </c>
      <c r="I1468" s="82">
        <v>110</v>
      </c>
      <c r="J1468" s="82">
        <v>27.3</v>
      </c>
      <c r="K1468" s="82">
        <v>3578.71</v>
      </c>
      <c r="L1468" s="82">
        <v>6</v>
      </c>
    </row>
    <row r="1469" spans="1:12" x14ac:dyDescent="0.2">
      <c r="A1469" s="4">
        <v>14</v>
      </c>
      <c r="B1469" s="82">
        <v>0</v>
      </c>
      <c r="C1469" s="82">
        <v>0</v>
      </c>
      <c r="D1469" s="82">
        <v>0</v>
      </c>
      <c r="E1469" s="82">
        <v>1</v>
      </c>
      <c r="F1469" s="82">
        <v>0.01</v>
      </c>
      <c r="G1469" s="82">
        <v>0</v>
      </c>
      <c r="H1469" s="82">
        <v>0</v>
      </c>
      <c r="I1469" s="82">
        <v>120</v>
      </c>
      <c r="J1469" s="82">
        <v>76.3</v>
      </c>
      <c r="K1469" s="82">
        <v>6107.37</v>
      </c>
      <c r="L1469" s="82">
        <v>3</v>
      </c>
    </row>
    <row r="1470" spans="1:12" x14ac:dyDescent="0.2">
      <c r="A1470" s="4">
        <v>14</v>
      </c>
      <c r="B1470" s="82">
        <v>0</v>
      </c>
      <c r="C1470" s="82">
        <v>0</v>
      </c>
      <c r="D1470" s="82">
        <v>0</v>
      </c>
      <c r="E1470" s="82">
        <v>1</v>
      </c>
      <c r="F1470" s="82">
        <v>0.01</v>
      </c>
      <c r="G1470" s="82">
        <v>0</v>
      </c>
      <c r="H1470" s="82">
        <v>0</v>
      </c>
      <c r="I1470" s="82">
        <v>120</v>
      </c>
      <c r="J1470" s="82">
        <v>78.5</v>
      </c>
      <c r="K1470" s="82">
        <v>6323.78</v>
      </c>
      <c r="L1470" s="82">
        <v>2</v>
      </c>
    </row>
    <row r="1471" spans="1:12" x14ac:dyDescent="0.2">
      <c r="A1471" s="4">
        <v>14</v>
      </c>
      <c r="B1471" s="82">
        <v>0</v>
      </c>
      <c r="C1471" s="82">
        <v>0</v>
      </c>
      <c r="D1471" s="82">
        <v>0</v>
      </c>
      <c r="E1471" s="82">
        <v>1</v>
      </c>
      <c r="F1471" s="82">
        <v>0.01</v>
      </c>
      <c r="G1471" s="82">
        <v>0</v>
      </c>
      <c r="H1471" s="82">
        <v>0</v>
      </c>
      <c r="I1471" s="82">
        <v>105</v>
      </c>
      <c r="J1471" s="82">
        <v>48.5</v>
      </c>
      <c r="K1471" s="82">
        <v>4298.29</v>
      </c>
      <c r="L1471" s="82">
        <v>35</v>
      </c>
    </row>
    <row r="1472" spans="1:12" x14ac:dyDescent="0.2">
      <c r="A1472" s="4">
        <v>14</v>
      </c>
      <c r="B1472" s="82">
        <v>0</v>
      </c>
      <c r="C1472" s="82">
        <v>0</v>
      </c>
      <c r="D1472" s="82">
        <v>0</v>
      </c>
      <c r="E1472" s="82">
        <v>1</v>
      </c>
      <c r="F1472" s="82">
        <v>0.01</v>
      </c>
      <c r="G1472" s="82">
        <v>0</v>
      </c>
      <c r="H1472" s="82">
        <v>0</v>
      </c>
      <c r="I1472" s="82">
        <v>105</v>
      </c>
      <c r="J1472" s="82">
        <v>50</v>
      </c>
      <c r="K1472" s="82">
        <v>4437.9399999999996</v>
      </c>
      <c r="L1472" s="82">
        <v>43</v>
      </c>
    </row>
    <row r="1473" spans="1:12" x14ac:dyDescent="0.2">
      <c r="A1473" s="4">
        <v>14</v>
      </c>
      <c r="B1473" s="82">
        <v>40</v>
      </c>
      <c r="C1473" s="82">
        <v>0</v>
      </c>
      <c r="D1473" s="82">
        <v>0</v>
      </c>
      <c r="E1473" s="82">
        <v>1</v>
      </c>
      <c r="F1473" s="82">
        <v>0.01</v>
      </c>
      <c r="G1473" s="82">
        <v>0</v>
      </c>
      <c r="H1473" s="82">
        <v>0</v>
      </c>
      <c r="I1473" s="82">
        <v>17.024000000000001</v>
      </c>
      <c r="J1473" s="82">
        <v>9.52</v>
      </c>
      <c r="K1473" s="82">
        <v>312.79000000000002</v>
      </c>
      <c r="L1473" s="82">
        <v>204</v>
      </c>
    </row>
    <row r="1474" spans="1:12" x14ac:dyDescent="0.2">
      <c r="A1474" s="4">
        <v>14</v>
      </c>
      <c r="B1474" s="82">
        <v>0</v>
      </c>
      <c r="C1474" s="82">
        <v>0</v>
      </c>
      <c r="D1474" s="82">
        <v>1</v>
      </c>
      <c r="E1474" s="82">
        <v>1</v>
      </c>
      <c r="F1474" s="82">
        <v>0.01</v>
      </c>
      <c r="G1474" s="82">
        <v>0</v>
      </c>
      <c r="H1474" s="82">
        <v>0</v>
      </c>
      <c r="I1474" s="82">
        <v>23.343</v>
      </c>
      <c r="J1474" s="82">
        <v>10.4</v>
      </c>
      <c r="K1474" s="82">
        <v>451.43</v>
      </c>
      <c r="L1474" s="82">
        <v>20</v>
      </c>
    </row>
    <row r="1475" spans="1:12" x14ac:dyDescent="0.2">
      <c r="A1475" s="4">
        <v>14</v>
      </c>
      <c r="B1475" s="82">
        <v>8</v>
      </c>
      <c r="C1475" s="82">
        <v>0</v>
      </c>
      <c r="D1475" s="82">
        <v>0</v>
      </c>
      <c r="E1475" s="82">
        <v>1</v>
      </c>
      <c r="F1475" s="82">
        <v>0.01</v>
      </c>
      <c r="G1475" s="82">
        <v>0</v>
      </c>
      <c r="H1475" s="82">
        <v>0</v>
      </c>
      <c r="I1475" s="82">
        <v>78.08</v>
      </c>
      <c r="J1475" s="82">
        <v>17.88</v>
      </c>
      <c r="K1475" s="82">
        <v>2659.33</v>
      </c>
      <c r="L1475" s="82">
        <v>4</v>
      </c>
    </row>
    <row r="1476" spans="1:12" x14ac:dyDescent="0.2">
      <c r="A1476" s="4">
        <v>14</v>
      </c>
      <c r="B1476" s="82">
        <v>0</v>
      </c>
      <c r="C1476" s="82">
        <v>0</v>
      </c>
      <c r="D1476" s="82">
        <v>0</v>
      </c>
      <c r="E1476" s="82">
        <v>1</v>
      </c>
      <c r="F1476" s="82">
        <v>0.01</v>
      </c>
      <c r="G1476" s="82">
        <v>0</v>
      </c>
      <c r="H1476" s="82">
        <v>0</v>
      </c>
      <c r="I1476" s="82">
        <v>78.08</v>
      </c>
      <c r="J1476" s="82">
        <v>20</v>
      </c>
      <c r="K1476" s="82">
        <v>2750.22</v>
      </c>
      <c r="L1476" s="82">
        <v>26</v>
      </c>
    </row>
    <row r="1477" spans="1:12" x14ac:dyDescent="0.2">
      <c r="A1477" s="4">
        <v>14</v>
      </c>
      <c r="B1477" s="82">
        <v>6</v>
      </c>
      <c r="C1477" s="82">
        <v>0</v>
      </c>
      <c r="D1477" s="82">
        <v>0</v>
      </c>
      <c r="E1477" s="82">
        <v>1</v>
      </c>
      <c r="F1477" s="82">
        <v>0.01</v>
      </c>
      <c r="G1477" s="82">
        <v>0</v>
      </c>
      <c r="H1477" s="82">
        <v>0</v>
      </c>
      <c r="I1477" s="82">
        <v>95.201999999999998</v>
      </c>
      <c r="J1477" s="82">
        <v>23.48</v>
      </c>
      <c r="K1477" s="82">
        <v>3163.55</v>
      </c>
      <c r="L1477" s="82">
        <v>8</v>
      </c>
    </row>
    <row r="1478" spans="1:12" x14ac:dyDescent="0.2">
      <c r="A1478" s="4">
        <v>14</v>
      </c>
      <c r="B1478" s="82">
        <v>5</v>
      </c>
      <c r="C1478" s="82">
        <v>0</v>
      </c>
      <c r="D1478" s="82">
        <v>1</v>
      </c>
      <c r="E1478" s="82">
        <v>1</v>
      </c>
      <c r="F1478" s="82">
        <v>0.01</v>
      </c>
      <c r="G1478" s="82">
        <v>0</v>
      </c>
      <c r="H1478" s="82">
        <v>0</v>
      </c>
      <c r="I1478" s="82">
        <v>132.47999999999999</v>
      </c>
      <c r="J1478" s="82">
        <v>54.5</v>
      </c>
      <c r="K1478" s="82">
        <v>4858.91</v>
      </c>
      <c r="L1478" s="82">
        <v>10</v>
      </c>
    </row>
    <row r="1479" spans="1:12" x14ac:dyDescent="0.2">
      <c r="A1479" s="4">
        <v>14</v>
      </c>
      <c r="B1479" s="82">
        <v>5</v>
      </c>
      <c r="C1479" s="82">
        <v>0</v>
      </c>
      <c r="D1479" s="82">
        <v>1</v>
      </c>
      <c r="E1479" s="82">
        <v>1</v>
      </c>
      <c r="F1479" s="82">
        <v>0.01</v>
      </c>
      <c r="G1479" s="82">
        <v>0</v>
      </c>
      <c r="H1479" s="82">
        <v>0</v>
      </c>
      <c r="I1479" s="82">
        <v>132.47999999999999</v>
      </c>
      <c r="J1479" s="82">
        <v>56</v>
      </c>
      <c r="K1479" s="82">
        <v>4942.4799999999996</v>
      </c>
      <c r="L1479" s="82">
        <v>12</v>
      </c>
    </row>
    <row r="1480" spans="1:12" x14ac:dyDescent="0.2">
      <c r="A1480" s="4">
        <v>14</v>
      </c>
      <c r="B1480" s="82">
        <v>6</v>
      </c>
      <c r="C1480" s="82">
        <v>0</v>
      </c>
      <c r="D1480" s="82">
        <v>1</v>
      </c>
      <c r="E1480" s="82">
        <v>1</v>
      </c>
      <c r="F1480" s="82">
        <v>0.01</v>
      </c>
      <c r="G1480" s="82">
        <v>0</v>
      </c>
      <c r="H1480" s="82">
        <v>0</v>
      </c>
      <c r="I1480" s="82">
        <v>93.257999999999996</v>
      </c>
      <c r="J1480" s="82">
        <v>37.76</v>
      </c>
      <c r="K1480" s="82">
        <v>4498.3100000000004</v>
      </c>
      <c r="L1480" s="82">
        <v>3</v>
      </c>
    </row>
    <row r="1481" spans="1:12" x14ac:dyDescent="0.2">
      <c r="A1481" s="4">
        <v>14</v>
      </c>
      <c r="B1481" s="82">
        <v>6</v>
      </c>
      <c r="C1481" s="82">
        <v>0</v>
      </c>
      <c r="D1481" s="82">
        <v>1</v>
      </c>
      <c r="E1481" s="82">
        <v>1</v>
      </c>
      <c r="F1481" s="82">
        <v>0.01</v>
      </c>
      <c r="G1481" s="82">
        <v>0</v>
      </c>
      <c r="H1481" s="82">
        <v>0</v>
      </c>
      <c r="I1481" s="82">
        <v>94.572000000000003</v>
      </c>
      <c r="J1481" s="82">
        <v>39.56</v>
      </c>
      <c r="K1481" s="82">
        <v>4747.04</v>
      </c>
      <c r="L1481" s="82">
        <v>3</v>
      </c>
    </row>
    <row r="1482" spans="1:12" x14ac:dyDescent="0.2">
      <c r="A1482" s="4">
        <v>14</v>
      </c>
      <c r="B1482" s="82">
        <v>30</v>
      </c>
      <c r="C1482" s="82">
        <v>0</v>
      </c>
      <c r="D1482" s="82">
        <v>1</v>
      </c>
      <c r="E1482" s="82">
        <v>1</v>
      </c>
      <c r="F1482" s="82">
        <v>0.01</v>
      </c>
      <c r="G1482" s="82">
        <v>0</v>
      </c>
      <c r="H1482" s="82">
        <v>0</v>
      </c>
      <c r="I1482" s="82">
        <v>40.911000000000001</v>
      </c>
      <c r="J1482" s="82">
        <v>3.08</v>
      </c>
      <c r="K1482" s="82">
        <v>355.21</v>
      </c>
      <c r="L1482" s="82">
        <v>20</v>
      </c>
    </row>
    <row r="1483" spans="1:12" x14ac:dyDescent="0.2">
      <c r="A1483" s="4">
        <v>14</v>
      </c>
      <c r="B1483" s="82">
        <v>0</v>
      </c>
      <c r="C1483" s="82">
        <v>0</v>
      </c>
      <c r="D1483" s="82">
        <v>0</v>
      </c>
      <c r="E1483" s="82">
        <v>1</v>
      </c>
      <c r="F1483" s="82">
        <v>0.01</v>
      </c>
      <c r="G1483" s="82">
        <v>0</v>
      </c>
      <c r="H1483" s="82">
        <v>0</v>
      </c>
      <c r="I1483" s="82">
        <v>134.6</v>
      </c>
      <c r="J1483" s="82">
        <v>51</v>
      </c>
      <c r="K1483" s="82">
        <v>2341.29</v>
      </c>
      <c r="L1483" s="82">
        <v>12</v>
      </c>
    </row>
    <row r="1484" spans="1:12" x14ac:dyDescent="0.2">
      <c r="A1484" s="4">
        <v>25</v>
      </c>
      <c r="B1484" s="82">
        <v>30</v>
      </c>
      <c r="C1484" s="82">
        <v>0</v>
      </c>
      <c r="D1484" s="82">
        <v>1</v>
      </c>
      <c r="E1484" s="82">
        <v>0</v>
      </c>
      <c r="F1484" s="82">
        <v>0</v>
      </c>
      <c r="G1484" s="82">
        <v>0</v>
      </c>
      <c r="H1484" s="82">
        <v>0</v>
      </c>
      <c r="I1484" s="82">
        <v>1.28</v>
      </c>
      <c r="J1484" s="82">
        <v>2.4300000000000002</v>
      </c>
      <c r="K1484" s="82">
        <v>435.69</v>
      </c>
      <c r="L1484" s="82">
        <v>8</v>
      </c>
    </row>
    <row r="1485" spans="1:12" x14ac:dyDescent="0.2">
      <c r="A1485" s="4">
        <v>25</v>
      </c>
      <c r="B1485" s="82">
        <v>600</v>
      </c>
      <c r="C1485" s="82">
        <v>0</v>
      </c>
      <c r="D1485" s="82">
        <v>1</v>
      </c>
      <c r="E1485" s="82">
        <v>1</v>
      </c>
      <c r="F1485" s="82">
        <v>0.01</v>
      </c>
      <c r="G1485" s="82">
        <v>0</v>
      </c>
      <c r="H1485" s="82">
        <v>0</v>
      </c>
      <c r="I1485" s="82">
        <v>0.21</v>
      </c>
      <c r="J1485" s="82">
        <v>4</v>
      </c>
      <c r="K1485" s="82">
        <v>9.25</v>
      </c>
      <c r="L1485" s="82">
        <v>120</v>
      </c>
    </row>
    <row r="1486" spans="1:12" x14ac:dyDescent="0.2">
      <c r="A1486" s="4">
        <v>25</v>
      </c>
      <c r="B1486" s="82">
        <v>140</v>
      </c>
      <c r="C1486" s="82">
        <v>0</v>
      </c>
      <c r="D1486" s="82">
        <v>1</v>
      </c>
      <c r="E1486" s="82">
        <v>1</v>
      </c>
      <c r="F1486" s="82">
        <v>0.01</v>
      </c>
      <c r="G1486" s="82">
        <v>0</v>
      </c>
      <c r="H1486" s="82">
        <v>0</v>
      </c>
      <c r="I1486" s="82">
        <v>0.29399999999999998</v>
      </c>
      <c r="J1486" s="82">
        <v>4.2</v>
      </c>
      <c r="K1486" s="82">
        <v>6.96</v>
      </c>
      <c r="L1486" s="82">
        <v>140</v>
      </c>
    </row>
    <row r="1487" spans="1:12" x14ac:dyDescent="0.2">
      <c r="A1487" s="4">
        <v>25</v>
      </c>
      <c r="B1487" s="82">
        <v>440</v>
      </c>
      <c r="C1487" s="82">
        <v>0</v>
      </c>
      <c r="D1487" s="82">
        <v>20</v>
      </c>
      <c r="E1487" s="82">
        <v>1</v>
      </c>
      <c r="F1487" s="82">
        <v>0.01</v>
      </c>
      <c r="G1487" s="82">
        <v>0</v>
      </c>
      <c r="H1487" s="82">
        <v>0</v>
      </c>
      <c r="I1487" s="82">
        <v>0.54</v>
      </c>
      <c r="J1487" s="82">
        <v>0.27</v>
      </c>
      <c r="K1487" s="82">
        <v>8.9700000000000006</v>
      </c>
      <c r="L1487" s="82">
        <v>0</v>
      </c>
    </row>
    <row r="1488" spans="1:12" x14ac:dyDescent="0.2">
      <c r="A1488" s="4">
        <v>14</v>
      </c>
      <c r="B1488" s="82">
        <v>600</v>
      </c>
      <c r="C1488" s="82">
        <v>0</v>
      </c>
      <c r="D1488" s="82">
        <v>0</v>
      </c>
      <c r="E1488" s="82">
        <v>1</v>
      </c>
      <c r="F1488" s="82">
        <v>0.01</v>
      </c>
      <c r="G1488" s="82">
        <v>0</v>
      </c>
      <c r="H1488" s="82">
        <v>0</v>
      </c>
      <c r="I1488" s="82">
        <v>0.70199999999999996</v>
      </c>
      <c r="J1488" s="82">
        <v>0.20899999999999999</v>
      </c>
      <c r="K1488" s="82">
        <v>19.760000000000002</v>
      </c>
      <c r="L1488" s="82">
        <v>650</v>
      </c>
    </row>
    <row r="1489" spans="1:12" x14ac:dyDescent="0.2">
      <c r="A1489" s="4">
        <v>25</v>
      </c>
      <c r="B1489" s="82">
        <v>650</v>
      </c>
      <c r="C1489" s="82">
        <v>0</v>
      </c>
      <c r="D1489" s="82">
        <v>50</v>
      </c>
      <c r="E1489" s="82">
        <v>1</v>
      </c>
      <c r="F1489" s="82">
        <v>0.01</v>
      </c>
      <c r="G1489" s="82">
        <v>0</v>
      </c>
      <c r="H1489" s="82">
        <v>0</v>
      </c>
      <c r="I1489" s="82">
        <v>1.05</v>
      </c>
      <c r="J1489" s="82">
        <v>0.308</v>
      </c>
      <c r="K1489" s="82">
        <v>30.29</v>
      </c>
      <c r="L1489" s="82">
        <v>1350</v>
      </c>
    </row>
    <row r="1490" spans="1:12" x14ac:dyDescent="0.2">
      <c r="A1490" s="4">
        <v>25</v>
      </c>
      <c r="B1490" s="82">
        <v>0</v>
      </c>
      <c r="C1490" s="82">
        <v>0</v>
      </c>
      <c r="D1490" s="82">
        <v>50</v>
      </c>
      <c r="E1490" s="82">
        <v>1</v>
      </c>
      <c r="F1490" s="82">
        <v>0.01</v>
      </c>
      <c r="G1490" s="82">
        <v>0</v>
      </c>
      <c r="H1490" s="82">
        <v>0</v>
      </c>
      <c r="I1490" s="82">
        <v>2.0579999999999998</v>
      </c>
      <c r="J1490" s="82">
        <v>0.42</v>
      </c>
      <c r="K1490" s="82">
        <v>44.76</v>
      </c>
      <c r="L1490" s="82">
        <v>250</v>
      </c>
    </row>
    <row r="1491" spans="1:12" x14ac:dyDescent="0.2">
      <c r="A1491" s="4">
        <v>25</v>
      </c>
      <c r="B1491" s="82">
        <v>0</v>
      </c>
      <c r="C1491" s="82">
        <v>0</v>
      </c>
      <c r="D1491" s="82">
        <v>0</v>
      </c>
      <c r="E1491" s="82">
        <v>1</v>
      </c>
      <c r="F1491" s="82">
        <v>0.01</v>
      </c>
      <c r="G1491" s="82">
        <v>0</v>
      </c>
      <c r="H1491" s="82">
        <v>0</v>
      </c>
      <c r="I1491" s="82">
        <v>0.3</v>
      </c>
      <c r="J1491" s="82">
        <v>0.192</v>
      </c>
      <c r="K1491" s="82">
        <v>63.21</v>
      </c>
      <c r="L1491" s="82">
        <v>125</v>
      </c>
    </row>
    <row r="1492" spans="1:12" x14ac:dyDescent="0.2">
      <c r="A1492" s="4">
        <v>25</v>
      </c>
      <c r="B1492" s="82">
        <v>60</v>
      </c>
      <c r="C1492" s="82">
        <v>0</v>
      </c>
      <c r="D1492" s="82">
        <v>0</v>
      </c>
      <c r="E1492" s="82">
        <v>1</v>
      </c>
      <c r="F1492" s="82">
        <v>0.01</v>
      </c>
      <c r="G1492" s="82">
        <v>0</v>
      </c>
      <c r="H1492" s="82">
        <v>0</v>
      </c>
      <c r="I1492" s="82">
        <v>12.3</v>
      </c>
      <c r="J1492" s="82">
        <v>3</v>
      </c>
      <c r="K1492" s="82">
        <v>204.22</v>
      </c>
      <c r="L1492" s="82">
        <v>83</v>
      </c>
    </row>
    <row r="1493" spans="1:12" x14ac:dyDescent="0.2">
      <c r="A1493" s="4">
        <v>25</v>
      </c>
      <c r="B1493" s="82">
        <v>0</v>
      </c>
      <c r="C1493" s="82">
        <v>0</v>
      </c>
      <c r="D1493" s="82">
        <v>0</v>
      </c>
      <c r="E1493" s="82">
        <v>1</v>
      </c>
      <c r="F1493" s="82">
        <v>0.01</v>
      </c>
      <c r="G1493" s="82">
        <v>0</v>
      </c>
      <c r="H1493" s="82">
        <v>0</v>
      </c>
      <c r="I1493" s="82">
        <v>7.2</v>
      </c>
      <c r="J1493" s="82">
        <v>5.4</v>
      </c>
      <c r="K1493" s="82">
        <v>353.83</v>
      </c>
      <c r="L1493" s="82">
        <v>36</v>
      </c>
    </row>
    <row r="1494" spans="1:12" x14ac:dyDescent="0.2">
      <c r="A1494" s="4">
        <v>25</v>
      </c>
      <c r="B1494" s="82">
        <v>30</v>
      </c>
      <c r="C1494" s="82">
        <v>60</v>
      </c>
      <c r="D1494" s="82">
        <v>0</v>
      </c>
      <c r="E1494" s="82">
        <v>1</v>
      </c>
      <c r="F1494" s="82">
        <v>0.01</v>
      </c>
      <c r="G1494" s="82">
        <v>0</v>
      </c>
      <c r="H1494" s="82">
        <v>0</v>
      </c>
      <c r="I1494" s="82">
        <v>5.0999999999999996</v>
      </c>
      <c r="J1494" s="82">
        <v>4.75</v>
      </c>
      <c r="K1494" s="82">
        <v>272.18</v>
      </c>
      <c r="L1494" s="82">
        <v>114</v>
      </c>
    </row>
    <row r="1495" spans="1:12" x14ac:dyDescent="0.2">
      <c r="A1495" s="4">
        <v>25</v>
      </c>
      <c r="B1495" s="82">
        <v>0</v>
      </c>
      <c r="C1495" s="82">
        <v>0</v>
      </c>
      <c r="D1495" s="82">
        <v>0</v>
      </c>
      <c r="E1495" s="82">
        <v>1</v>
      </c>
      <c r="F1495" s="82">
        <v>0.01</v>
      </c>
      <c r="G1495" s="82">
        <v>0</v>
      </c>
      <c r="H1495" s="82">
        <v>0</v>
      </c>
      <c r="I1495" s="82">
        <v>9.1999999999999993</v>
      </c>
      <c r="J1495" s="82">
        <v>9.5</v>
      </c>
      <c r="K1495" s="82">
        <v>544.36</v>
      </c>
      <c r="L1495" s="82">
        <v>13</v>
      </c>
    </row>
    <row r="1496" spans="1:12" x14ac:dyDescent="0.2">
      <c r="A1496" s="4">
        <v>14</v>
      </c>
      <c r="B1496" s="82">
        <v>1000</v>
      </c>
      <c r="C1496" s="82">
        <v>0</v>
      </c>
      <c r="D1496" s="82">
        <v>50</v>
      </c>
      <c r="E1496" s="82">
        <v>1</v>
      </c>
      <c r="F1496" s="82">
        <v>0.01</v>
      </c>
      <c r="G1496" s="82">
        <v>0</v>
      </c>
      <c r="H1496" s="82">
        <v>0</v>
      </c>
      <c r="I1496" s="82">
        <v>0.96</v>
      </c>
      <c r="J1496" s="82">
        <v>0.23499999999999999</v>
      </c>
      <c r="K1496" s="82">
        <v>80.59</v>
      </c>
      <c r="L1496" s="82">
        <v>384</v>
      </c>
    </row>
    <row r="1497" spans="1:12" x14ac:dyDescent="0.2">
      <c r="A1497" s="4">
        <v>14</v>
      </c>
      <c r="B1497" s="82">
        <v>600</v>
      </c>
      <c r="C1497" s="82">
        <v>0</v>
      </c>
      <c r="D1497" s="82">
        <v>30</v>
      </c>
      <c r="E1497" s="82">
        <v>0</v>
      </c>
      <c r="F1497" s="82">
        <v>0</v>
      </c>
      <c r="G1497" s="82">
        <v>0</v>
      </c>
      <c r="H1497" s="82">
        <v>0</v>
      </c>
      <c r="I1497" s="82">
        <v>3.48</v>
      </c>
      <c r="J1497" s="82">
        <v>0.45</v>
      </c>
      <c r="K1497" s="82">
        <v>100.3</v>
      </c>
      <c r="L1497" s="82">
        <v>645</v>
      </c>
    </row>
    <row r="1498" spans="1:12" x14ac:dyDescent="0.2">
      <c r="A1498" s="4">
        <v>14</v>
      </c>
      <c r="B1498" s="82">
        <v>600</v>
      </c>
      <c r="C1498" s="82">
        <v>0</v>
      </c>
      <c r="D1498" s="82">
        <v>30</v>
      </c>
      <c r="E1498" s="82">
        <v>1</v>
      </c>
      <c r="F1498" s="82">
        <v>0.01</v>
      </c>
      <c r="G1498" s="82">
        <v>0</v>
      </c>
      <c r="H1498" s="82">
        <v>0</v>
      </c>
      <c r="I1498" s="82">
        <v>3.48</v>
      </c>
      <c r="J1498" s="82">
        <v>0.625</v>
      </c>
      <c r="K1498" s="82">
        <v>112.99</v>
      </c>
      <c r="L1498" s="82">
        <v>456</v>
      </c>
    </row>
    <row r="1499" spans="1:12" x14ac:dyDescent="0.2">
      <c r="A1499" s="4">
        <v>30</v>
      </c>
      <c r="B1499" s="82">
        <v>0</v>
      </c>
      <c r="C1499" s="82">
        <v>0</v>
      </c>
      <c r="D1499" s="82">
        <v>0</v>
      </c>
      <c r="E1499" s="82">
        <v>1</v>
      </c>
      <c r="F1499" s="82">
        <v>0.01</v>
      </c>
      <c r="G1499" s="82">
        <v>0</v>
      </c>
      <c r="H1499" s="82">
        <v>0</v>
      </c>
      <c r="I1499" s="82">
        <v>5.8</v>
      </c>
      <c r="J1499" s="82">
        <v>0.65</v>
      </c>
      <c r="K1499" s="82">
        <v>128.54</v>
      </c>
      <c r="L1499" s="82">
        <v>5</v>
      </c>
    </row>
    <row r="1500" spans="1:12" x14ac:dyDescent="0.2">
      <c r="A1500" s="4">
        <v>30</v>
      </c>
      <c r="B1500" s="82">
        <v>0</v>
      </c>
      <c r="C1500" s="82">
        <v>0</v>
      </c>
      <c r="D1500" s="82">
        <v>1</v>
      </c>
      <c r="E1500" s="82">
        <v>1</v>
      </c>
      <c r="F1500" s="82">
        <v>0.01</v>
      </c>
      <c r="G1500" s="82">
        <v>0</v>
      </c>
      <c r="H1500" s="82">
        <v>0</v>
      </c>
      <c r="I1500" s="82">
        <v>1.6</v>
      </c>
      <c r="J1500" s="82">
        <v>7.13</v>
      </c>
      <c r="K1500" s="82">
        <v>443.12</v>
      </c>
      <c r="L1500" s="82">
        <v>14</v>
      </c>
    </row>
    <row r="1501" spans="1:12" x14ac:dyDescent="0.2">
      <c r="A1501" s="4">
        <v>30</v>
      </c>
      <c r="B1501" s="82">
        <v>100</v>
      </c>
      <c r="C1501" s="82">
        <v>0</v>
      </c>
      <c r="D1501" s="82">
        <v>1</v>
      </c>
      <c r="E1501" s="82">
        <v>0</v>
      </c>
      <c r="F1501" s="82">
        <v>0</v>
      </c>
      <c r="G1501" s="82">
        <v>0</v>
      </c>
      <c r="H1501" s="82">
        <v>0</v>
      </c>
      <c r="I1501" s="82">
        <v>1.786</v>
      </c>
      <c r="J1501" s="82">
        <v>0.15</v>
      </c>
      <c r="K1501" s="82">
        <v>0.01</v>
      </c>
      <c r="L1501" s="82">
        <v>72</v>
      </c>
    </row>
    <row r="1502" spans="1:12" x14ac:dyDescent="0.2">
      <c r="A1502" s="4">
        <v>25</v>
      </c>
      <c r="B1502" s="82">
        <v>12</v>
      </c>
      <c r="C1502" s="82">
        <v>0</v>
      </c>
      <c r="D1502" s="82">
        <v>0</v>
      </c>
      <c r="E1502" s="82">
        <v>1</v>
      </c>
      <c r="F1502" s="82">
        <v>0.01</v>
      </c>
      <c r="G1502" s="82">
        <v>0</v>
      </c>
      <c r="H1502" s="82">
        <v>0</v>
      </c>
      <c r="I1502" s="82">
        <v>157</v>
      </c>
      <c r="J1502" s="82">
        <v>16</v>
      </c>
      <c r="K1502" s="82">
        <v>2615.9</v>
      </c>
      <c r="L1502" s="82">
        <v>2</v>
      </c>
    </row>
    <row r="1503" spans="1:12" x14ac:dyDescent="0.2">
      <c r="A1503" s="4">
        <v>22</v>
      </c>
      <c r="B1503" s="82">
        <v>6</v>
      </c>
      <c r="C1503" s="82">
        <v>0</v>
      </c>
      <c r="D1503" s="82">
        <v>0</v>
      </c>
      <c r="E1503" s="82">
        <v>1</v>
      </c>
      <c r="F1503" s="82">
        <v>0.01</v>
      </c>
      <c r="G1503" s="82">
        <v>0</v>
      </c>
      <c r="H1503" s="82">
        <v>0</v>
      </c>
      <c r="I1503" s="82">
        <v>115</v>
      </c>
      <c r="J1503" s="82">
        <v>24.5</v>
      </c>
      <c r="K1503" s="82">
        <v>3641.54</v>
      </c>
      <c r="L1503" s="82">
        <v>2</v>
      </c>
    </row>
    <row r="1504" spans="1:12" x14ac:dyDescent="0.2">
      <c r="A1504" s="4">
        <v>25</v>
      </c>
      <c r="B1504" s="82">
        <v>0</v>
      </c>
      <c r="C1504" s="82">
        <v>0</v>
      </c>
      <c r="D1504" s="82">
        <v>0</v>
      </c>
      <c r="E1504" s="82">
        <v>1</v>
      </c>
      <c r="F1504" s="82">
        <v>0.01</v>
      </c>
      <c r="G1504" s="82">
        <v>0</v>
      </c>
      <c r="H1504" s="82">
        <v>0</v>
      </c>
      <c r="I1504" s="82">
        <v>115</v>
      </c>
      <c r="J1504" s="82">
        <v>24.5</v>
      </c>
      <c r="K1504" s="82">
        <v>3818.7</v>
      </c>
      <c r="L1504" s="82">
        <v>5</v>
      </c>
    </row>
    <row r="1505" spans="1:12" x14ac:dyDescent="0.2">
      <c r="A1505" s="4">
        <v>22</v>
      </c>
      <c r="B1505" s="82">
        <v>1</v>
      </c>
      <c r="C1505" s="82">
        <v>0</v>
      </c>
      <c r="D1505" s="82">
        <v>1</v>
      </c>
      <c r="E1505" s="82">
        <v>1</v>
      </c>
      <c r="F1505" s="82">
        <v>0.01</v>
      </c>
      <c r="G1505" s="82">
        <v>0</v>
      </c>
      <c r="H1505" s="82">
        <v>0</v>
      </c>
      <c r="I1505" s="82">
        <v>180</v>
      </c>
      <c r="J1505" s="82">
        <v>25</v>
      </c>
      <c r="K1505" s="82">
        <v>7999.99</v>
      </c>
      <c r="L1505" s="82">
        <v>1</v>
      </c>
    </row>
    <row r="1506" spans="1:12" x14ac:dyDescent="0.2">
      <c r="A1506" s="4">
        <v>30</v>
      </c>
      <c r="B1506" s="82">
        <v>0</v>
      </c>
      <c r="C1506" s="82">
        <v>0</v>
      </c>
      <c r="D1506" s="82">
        <v>0</v>
      </c>
      <c r="E1506" s="82">
        <v>1</v>
      </c>
      <c r="F1506" s="82">
        <v>0.01</v>
      </c>
      <c r="G1506" s="82">
        <v>0</v>
      </c>
      <c r="H1506" s="82">
        <v>0</v>
      </c>
      <c r="I1506" s="82">
        <v>4.4000000000000004</v>
      </c>
      <c r="J1506" s="82">
        <v>0.754</v>
      </c>
      <c r="K1506" s="82">
        <v>325.25</v>
      </c>
      <c r="L1506" s="82">
        <v>2</v>
      </c>
    </row>
    <row r="1507" spans="1:12" x14ac:dyDescent="0.2">
      <c r="A1507" s="4">
        <v>30</v>
      </c>
      <c r="B1507" s="82">
        <v>0</v>
      </c>
      <c r="C1507" s="82">
        <v>0</v>
      </c>
      <c r="D1507" s="82">
        <v>0</v>
      </c>
      <c r="E1507" s="82">
        <v>1</v>
      </c>
      <c r="F1507" s="82">
        <v>0.01</v>
      </c>
      <c r="G1507" s="82">
        <v>0</v>
      </c>
      <c r="H1507" s="82">
        <v>0</v>
      </c>
      <c r="I1507" s="82">
        <v>1.29</v>
      </c>
      <c r="J1507" s="82">
        <v>1.05</v>
      </c>
      <c r="K1507" s="82">
        <v>257.91000000000003</v>
      </c>
      <c r="L1507" s="82">
        <v>2</v>
      </c>
    </row>
    <row r="1508" spans="1:12" x14ac:dyDescent="0.2">
      <c r="A1508" s="4">
        <v>25</v>
      </c>
      <c r="B1508" s="82">
        <v>6</v>
      </c>
      <c r="C1508" s="82">
        <v>0</v>
      </c>
      <c r="D1508" s="82">
        <v>1</v>
      </c>
      <c r="E1508" s="82">
        <v>1</v>
      </c>
      <c r="F1508" s="82">
        <v>0.01</v>
      </c>
      <c r="G1508" s="82">
        <v>0</v>
      </c>
      <c r="H1508" s="82">
        <v>0</v>
      </c>
      <c r="I1508" s="82">
        <v>101.2</v>
      </c>
      <c r="J1508" s="82">
        <v>24.1</v>
      </c>
      <c r="K1508" s="82">
        <v>2639.73</v>
      </c>
      <c r="L1508" s="82">
        <v>2</v>
      </c>
    </row>
    <row r="1509" spans="1:12" x14ac:dyDescent="0.2">
      <c r="A1509" s="4">
        <v>25</v>
      </c>
      <c r="B1509" s="82">
        <v>108</v>
      </c>
      <c r="C1509" s="82">
        <v>0</v>
      </c>
      <c r="D1509" s="82">
        <v>1</v>
      </c>
      <c r="E1509" s="82">
        <v>1</v>
      </c>
      <c r="F1509" s="82">
        <v>0.01</v>
      </c>
      <c r="G1509" s="82">
        <v>0</v>
      </c>
      <c r="H1509" s="82">
        <v>0</v>
      </c>
      <c r="I1509" s="82">
        <v>7.65</v>
      </c>
      <c r="J1509" s="82">
        <v>0.65500000000000003</v>
      </c>
      <c r="K1509" s="82">
        <v>0</v>
      </c>
      <c r="L1509" s="82">
        <v>45</v>
      </c>
    </row>
    <row r="1510" spans="1:12" x14ac:dyDescent="0.2">
      <c r="A1510" s="4">
        <v>25</v>
      </c>
      <c r="B1510" s="82">
        <v>0</v>
      </c>
      <c r="C1510" s="82">
        <v>0</v>
      </c>
      <c r="D1510" s="82">
        <v>0</v>
      </c>
      <c r="E1510" s="82">
        <v>1</v>
      </c>
      <c r="F1510" s="82">
        <v>0.01</v>
      </c>
      <c r="G1510" s="82">
        <v>0</v>
      </c>
      <c r="H1510" s="82">
        <v>0</v>
      </c>
      <c r="I1510" s="82">
        <v>161</v>
      </c>
      <c r="J1510" s="82">
        <v>15.5</v>
      </c>
      <c r="K1510" s="82">
        <v>2881.12</v>
      </c>
      <c r="L1510" s="82">
        <v>1</v>
      </c>
    </row>
    <row r="1511" spans="1:12" x14ac:dyDescent="0.2">
      <c r="A1511" s="4">
        <v>25</v>
      </c>
      <c r="B1511" s="82">
        <v>0</v>
      </c>
      <c r="C1511" s="82">
        <v>0</v>
      </c>
      <c r="D1511" s="82">
        <v>0</v>
      </c>
      <c r="E1511" s="82">
        <v>1</v>
      </c>
      <c r="F1511" s="82">
        <v>0.01</v>
      </c>
      <c r="G1511" s="82">
        <v>0</v>
      </c>
      <c r="H1511" s="82">
        <v>0</v>
      </c>
      <c r="I1511" s="82">
        <v>1E-4</v>
      </c>
      <c r="J1511" s="82">
        <v>1E-4</v>
      </c>
      <c r="K1511" s="82">
        <v>693.6</v>
      </c>
      <c r="L1511" s="82">
        <v>5</v>
      </c>
    </row>
    <row r="1512" spans="1:12" x14ac:dyDescent="0.2">
      <c r="A1512" s="4">
        <v>25</v>
      </c>
      <c r="B1512" s="82">
        <v>0</v>
      </c>
      <c r="C1512" s="82">
        <v>0</v>
      </c>
      <c r="D1512" s="82">
        <v>0</v>
      </c>
      <c r="E1512" s="82">
        <v>1</v>
      </c>
      <c r="F1512" s="82">
        <v>0.01</v>
      </c>
      <c r="G1512" s="82">
        <v>0</v>
      </c>
      <c r="H1512" s="82">
        <v>0</v>
      </c>
      <c r="I1512" s="82">
        <v>1E-4</v>
      </c>
      <c r="J1512" s="82">
        <v>1E-4</v>
      </c>
      <c r="K1512" s="82">
        <v>480.19</v>
      </c>
      <c r="L1512" s="82">
        <v>13</v>
      </c>
    </row>
    <row r="1513" spans="1:12" x14ac:dyDescent="0.2">
      <c r="A1513" s="4">
        <v>25</v>
      </c>
      <c r="B1513" s="82">
        <v>0</v>
      </c>
      <c r="C1513" s="82">
        <v>0</v>
      </c>
      <c r="D1513" s="82">
        <v>0</v>
      </c>
      <c r="E1513" s="82">
        <v>1</v>
      </c>
      <c r="F1513" s="82">
        <v>0.01</v>
      </c>
      <c r="G1513" s="82">
        <v>0</v>
      </c>
      <c r="H1513" s="82">
        <v>0</v>
      </c>
      <c r="I1513" s="82">
        <v>1E-4</v>
      </c>
      <c r="J1513" s="82">
        <v>1E-4</v>
      </c>
      <c r="K1513" s="82">
        <v>426.83</v>
      </c>
      <c r="L1513" s="82">
        <v>9</v>
      </c>
    </row>
    <row r="1514" spans="1:12" x14ac:dyDescent="0.2">
      <c r="A1514" s="4">
        <v>30</v>
      </c>
      <c r="B1514" s="82">
        <v>0</v>
      </c>
      <c r="C1514" s="82">
        <v>0</v>
      </c>
      <c r="D1514" s="82">
        <v>0</v>
      </c>
      <c r="E1514" s="82">
        <v>1</v>
      </c>
      <c r="F1514" s="82">
        <v>0.01</v>
      </c>
      <c r="G1514" s="82">
        <v>0</v>
      </c>
      <c r="H1514" s="82">
        <v>0</v>
      </c>
      <c r="I1514" s="82">
        <v>47.2</v>
      </c>
      <c r="J1514" s="82">
        <v>4.46</v>
      </c>
      <c r="K1514" s="82">
        <v>837.66</v>
      </c>
      <c r="L1514" s="82">
        <v>2</v>
      </c>
    </row>
    <row r="1515" spans="1:12" x14ac:dyDescent="0.2">
      <c r="A1515" s="4">
        <v>25</v>
      </c>
      <c r="B1515" s="82">
        <v>4</v>
      </c>
      <c r="C1515" s="82">
        <v>0</v>
      </c>
      <c r="D1515" s="82">
        <v>0</v>
      </c>
      <c r="E1515" s="82">
        <v>1</v>
      </c>
      <c r="F1515" s="82">
        <v>0.01</v>
      </c>
      <c r="G1515" s="82">
        <v>0</v>
      </c>
      <c r="H1515" s="82">
        <v>0</v>
      </c>
      <c r="I1515" s="82">
        <v>143</v>
      </c>
      <c r="J1515" s="82">
        <v>13.5</v>
      </c>
      <c r="K1515" s="82">
        <v>2667.7</v>
      </c>
      <c r="L1515" s="82">
        <v>3</v>
      </c>
    </row>
    <row r="1516" spans="1:12" x14ac:dyDescent="0.2">
      <c r="A1516" s="4">
        <v>25</v>
      </c>
      <c r="B1516" s="82">
        <v>0</v>
      </c>
      <c r="C1516" s="82">
        <v>0</v>
      </c>
      <c r="D1516" s="82">
        <v>0</v>
      </c>
      <c r="E1516" s="82">
        <v>1</v>
      </c>
      <c r="F1516" s="82">
        <v>0.01</v>
      </c>
      <c r="G1516" s="82">
        <v>0</v>
      </c>
      <c r="H1516" s="82">
        <v>0</v>
      </c>
      <c r="I1516" s="82">
        <v>143</v>
      </c>
      <c r="J1516" s="82">
        <v>13.5</v>
      </c>
      <c r="K1516" s="82">
        <v>3361.3</v>
      </c>
      <c r="L1516" s="82">
        <v>1</v>
      </c>
    </row>
    <row r="1517" spans="1:12" x14ac:dyDescent="0.2">
      <c r="A1517" s="4">
        <v>25</v>
      </c>
      <c r="B1517" s="82">
        <v>0</v>
      </c>
      <c r="C1517" s="82">
        <v>0</v>
      </c>
      <c r="D1517" s="82">
        <v>0</v>
      </c>
      <c r="E1517" s="82">
        <v>1</v>
      </c>
      <c r="F1517" s="82">
        <v>0.01</v>
      </c>
      <c r="G1517" s="82">
        <v>0</v>
      </c>
      <c r="H1517" s="82">
        <v>0</v>
      </c>
      <c r="I1517" s="82">
        <v>165</v>
      </c>
      <c r="J1517" s="82">
        <v>0.45400000000000001</v>
      </c>
      <c r="K1517" s="82">
        <v>494.92</v>
      </c>
      <c r="L1517" s="82">
        <v>6</v>
      </c>
    </row>
    <row r="1518" spans="1:12" x14ac:dyDescent="0.2">
      <c r="A1518" s="4">
        <v>25</v>
      </c>
      <c r="B1518" s="82">
        <v>0</v>
      </c>
      <c r="C1518" s="82">
        <v>0</v>
      </c>
      <c r="D1518" s="82">
        <v>0</v>
      </c>
      <c r="E1518" s="82">
        <v>1</v>
      </c>
      <c r="F1518" s="82">
        <v>0.01</v>
      </c>
      <c r="G1518" s="82">
        <v>0</v>
      </c>
      <c r="H1518" s="82">
        <v>0</v>
      </c>
      <c r="I1518" s="82">
        <v>3.74</v>
      </c>
      <c r="J1518" s="82">
        <v>0.3</v>
      </c>
      <c r="K1518" s="82">
        <v>95.07</v>
      </c>
      <c r="L1518" s="82">
        <v>37</v>
      </c>
    </row>
    <row r="1519" spans="1:12" x14ac:dyDescent="0.2">
      <c r="A1519" s="4">
        <v>25</v>
      </c>
      <c r="B1519" s="82">
        <v>0</v>
      </c>
      <c r="C1519" s="82">
        <v>0</v>
      </c>
      <c r="D1519" s="82">
        <v>0</v>
      </c>
      <c r="E1519" s="82">
        <v>1</v>
      </c>
      <c r="F1519" s="82">
        <v>0.01</v>
      </c>
      <c r="G1519" s="82">
        <v>0</v>
      </c>
      <c r="H1519" s="82">
        <v>0</v>
      </c>
      <c r="I1519" s="82">
        <v>7</v>
      </c>
      <c r="J1519" s="82">
        <v>0.2</v>
      </c>
      <c r="K1519" s="82">
        <v>64.099999999999994</v>
      </c>
      <c r="L1519" s="82">
        <v>37</v>
      </c>
    </row>
    <row r="1520" spans="1:12" x14ac:dyDescent="0.2">
      <c r="A1520" s="4">
        <v>25</v>
      </c>
      <c r="B1520" s="82">
        <v>0</v>
      </c>
      <c r="C1520" s="82">
        <v>0</v>
      </c>
      <c r="D1520" s="82">
        <v>0</v>
      </c>
      <c r="E1520" s="82">
        <v>1</v>
      </c>
      <c r="F1520" s="82">
        <v>0.01</v>
      </c>
      <c r="G1520" s="82">
        <v>0</v>
      </c>
      <c r="H1520" s="82">
        <v>0</v>
      </c>
      <c r="I1520" s="82">
        <v>106.6</v>
      </c>
      <c r="J1520" s="82">
        <v>14.7</v>
      </c>
      <c r="K1520" s="82">
        <v>1411.75</v>
      </c>
      <c r="L1520" s="82">
        <v>9</v>
      </c>
    </row>
    <row r="1521" spans="1:12" x14ac:dyDescent="0.2">
      <c r="A1521" s="4">
        <v>30</v>
      </c>
      <c r="B1521" s="82">
        <v>100</v>
      </c>
      <c r="C1521" s="82">
        <v>0</v>
      </c>
      <c r="D1521" s="82">
        <v>0</v>
      </c>
      <c r="E1521" s="82">
        <v>1</v>
      </c>
      <c r="F1521" s="82">
        <v>0.01</v>
      </c>
      <c r="G1521" s="82">
        <v>0</v>
      </c>
      <c r="H1521" s="82">
        <v>0</v>
      </c>
      <c r="I1521" s="82">
        <v>0.12</v>
      </c>
      <c r="J1521" s="82">
        <v>0.127</v>
      </c>
      <c r="K1521" s="82">
        <v>66.44</v>
      </c>
      <c r="L1521" s="82">
        <v>0</v>
      </c>
    </row>
    <row r="1522" spans="1:12" x14ac:dyDescent="0.2">
      <c r="A1522" s="4">
        <v>25</v>
      </c>
      <c r="B1522" s="82">
        <v>0</v>
      </c>
      <c r="C1522" s="82">
        <v>0</v>
      </c>
      <c r="D1522" s="82">
        <v>0</v>
      </c>
      <c r="E1522" s="82">
        <v>1</v>
      </c>
      <c r="F1522" s="82">
        <v>0.01</v>
      </c>
      <c r="G1522" s="82">
        <v>0</v>
      </c>
      <c r="H1522" s="82">
        <v>0</v>
      </c>
      <c r="I1522" s="82">
        <v>33</v>
      </c>
      <c r="J1522" s="82">
        <v>11.5</v>
      </c>
      <c r="K1522" s="82">
        <v>1649.42</v>
      </c>
      <c r="L1522" s="82">
        <v>521</v>
      </c>
    </row>
    <row r="1523" spans="1:12" x14ac:dyDescent="0.2">
      <c r="A1523" s="4">
        <v>14</v>
      </c>
      <c r="B1523" s="82">
        <v>0</v>
      </c>
      <c r="C1523" s="82">
        <v>0</v>
      </c>
      <c r="D1523" s="82">
        <v>1</v>
      </c>
      <c r="E1523" s="82">
        <v>1</v>
      </c>
      <c r="F1523" s="82">
        <v>0.01</v>
      </c>
      <c r="G1523" s="82">
        <v>0</v>
      </c>
      <c r="H1523" s="82">
        <v>0</v>
      </c>
      <c r="I1523" s="82">
        <v>33.700000000000003</v>
      </c>
      <c r="J1523" s="82">
        <v>15.3</v>
      </c>
      <c r="K1523" s="82">
        <v>351.41</v>
      </c>
      <c r="L1523" s="82">
        <v>43</v>
      </c>
    </row>
    <row r="1524" spans="1:12" x14ac:dyDescent="0.2">
      <c r="A1524" s="4">
        <v>25</v>
      </c>
      <c r="B1524" s="82">
        <v>30</v>
      </c>
      <c r="C1524" s="82">
        <v>0</v>
      </c>
      <c r="D1524" s="82">
        <v>0</v>
      </c>
      <c r="E1524" s="82">
        <v>1</v>
      </c>
      <c r="F1524" s="82">
        <v>0.01</v>
      </c>
      <c r="G1524" s="82">
        <v>0</v>
      </c>
      <c r="H1524" s="82">
        <v>0</v>
      </c>
      <c r="I1524" s="82">
        <v>18</v>
      </c>
      <c r="J1524" s="82">
        <v>7.3999999999999996E-2</v>
      </c>
      <c r="K1524" s="82">
        <v>75.94</v>
      </c>
      <c r="L1524" s="82">
        <v>47</v>
      </c>
    </row>
    <row r="1525" spans="1:12" x14ac:dyDescent="0.2">
      <c r="A1525" s="4">
        <v>30</v>
      </c>
      <c r="B1525" s="82">
        <v>0</v>
      </c>
      <c r="C1525" s="82">
        <v>0</v>
      </c>
      <c r="D1525" s="82">
        <v>0</v>
      </c>
      <c r="E1525" s="82">
        <v>1</v>
      </c>
      <c r="F1525" s="82">
        <v>0.01</v>
      </c>
      <c r="G1525" s="82">
        <v>0</v>
      </c>
      <c r="H1525" s="82">
        <v>0</v>
      </c>
      <c r="I1525" s="82">
        <v>0.7</v>
      </c>
      <c r="J1525" s="82">
        <v>0.4</v>
      </c>
      <c r="K1525" s="82">
        <v>35.93</v>
      </c>
      <c r="L1525" s="82">
        <v>270</v>
      </c>
    </row>
    <row r="1526" spans="1:12" x14ac:dyDescent="0.2">
      <c r="A1526" s="4">
        <v>25</v>
      </c>
      <c r="B1526" s="82">
        <v>1500</v>
      </c>
      <c r="C1526" s="82">
        <v>0</v>
      </c>
      <c r="D1526" s="82">
        <v>0</v>
      </c>
      <c r="E1526" s="82">
        <v>1</v>
      </c>
      <c r="F1526" s="82">
        <v>0.01</v>
      </c>
      <c r="G1526" s="82">
        <v>0</v>
      </c>
      <c r="H1526" s="82">
        <v>0</v>
      </c>
      <c r="I1526" s="82">
        <v>0.20100000000000001</v>
      </c>
      <c r="J1526" s="82">
        <v>0.126</v>
      </c>
      <c r="K1526" s="82">
        <v>45.61</v>
      </c>
      <c r="L1526" s="82">
        <v>1051</v>
      </c>
    </row>
    <row r="1527" spans="1:12" x14ac:dyDescent="0.2">
      <c r="A1527" s="4">
        <v>25</v>
      </c>
      <c r="B1527" s="82">
        <v>0</v>
      </c>
      <c r="C1527" s="82">
        <v>0</v>
      </c>
      <c r="D1527" s="82">
        <v>0</v>
      </c>
      <c r="E1527" s="82">
        <v>1</v>
      </c>
      <c r="F1527" s="82">
        <v>0.01</v>
      </c>
      <c r="G1527" s="82">
        <v>0</v>
      </c>
      <c r="H1527" s="82">
        <v>0</v>
      </c>
      <c r="I1527" s="82">
        <v>0.52100000000000002</v>
      </c>
      <c r="J1527" s="82">
        <v>0.26900000000000002</v>
      </c>
      <c r="K1527" s="82">
        <v>58.02</v>
      </c>
      <c r="L1527" s="82">
        <v>21</v>
      </c>
    </row>
    <row r="1528" spans="1:12" x14ac:dyDescent="0.2">
      <c r="A1528" s="4">
        <v>25</v>
      </c>
      <c r="B1528" s="82">
        <v>0</v>
      </c>
      <c r="C1528" s="82">
        <v>0</v>
      </c>
      <c r="D1528" s="82">
        <v>0</v>
      </c>
      <c r="E1528" s="82">
        <v>1</v>
      </c>
      <c r="F1528" s="82">
        <v>0.01</v>
      </c>
      <c r="G1528" s="82">
        <v>0</v>
      </c>
      <c r="H1528" s="82">
        <v>0</v>
      </c>
      <c r="I1528" s="82">
        <v>0.79300000000000004</v>
      </c>
      <c r="J1528" s="82">
        <v>0.30599999999999999</v>
      </c>
      <c r="K1528" s="82">
        <v>92.22</v>
      </c>
      <c r="L1528" s="82">
        <v>322</v>
      </c>
    </row>
    <row r="1529" spans="1:12" x14ac:dyDescent="0.2">
      <c r="A1529" s="4">
        <v>25</v>
      </c>
      <c r="B1529" s="82">
        <v>0</v>
      </c>
      <c r="C1529" s="82">
        <v>0</v>
      </c>
      <c r="D1529" s="82">
        <v>0</v>
      </c>
      <c r="E1529" s="82">
        <v>1</v>
      </c>
      <c r="F1529" s="82">
        <v>0.01</v>
      </c>
      <c r="G1529" s="82">
        <v>0</v>
      </c>
      <c r="H1529" s="82">
        <v>0</v>
      </c>
      <c r="I1529" s="82">
        <v>1.1140000000000001</v>
      </c>
      <c r="J1529" s="82">
        <v>0.498</v>
      </c>
      <c r="K1529" s="82">
        <v>113.11</v>
      </c>
      <c r="L1529" s="82">
        <v>155</v>
      </c>
    </row>
    <row r="1530" spans="1:12" x14ac:dyDescent="0.2">
      <c r="A1530" s="4">
        <v>25</v>
      </c>
      <c r="B1530" s="82">
        <v>0</v>
      </c>
      <c r="C1530" s="82">
        <v>0</v>
      </c>
      <c r="D1530" s="82">
        <v>0</v>
      </c>
      <c r="E1530" s="82">
        <v>1</v>
      </c>
      <c r="F1530" s="82">
        <v>0.01</v>
      </c>
      <c r="G1530" s="82">
        <v>0</v>
      </c>
      <c r="H1530" s="82">
        <v>0</v>
      </c>
      <c r="I1530" s="82">
        <v>1.508</v>
      </c>
      <c r="J1530" s="82">
        <v>0.74399999999999999</v>
      </c>
      <c r="K1530" s="82">
        <v>124.09</v>
      </c>
      <c r="L1530" s="82">
        <v>110</v>
      </c>
    </row>
    <row r="1531" spans="1:12" x14ac:dyDescent="0.2">
      <c r="A1531" s="4">
        <v>25</v>
      </c>
      <c r="B1531" s="82">
        <v>0</v>
      </c>
      <c r="C1531" s="82">
        <v>0</v>
      </c>
      <c r="D1531" s="82">
        <v>0</v>
      </c>
      <c r="E1531" s="82">
        <v>1</v>
      </c>
      <c r="F1531" s="82">
        <v>0.01</v>
      </c>
      <c r="G1531" s="82">
        <v>0</v>
      </c>
      <c r="H1531" s="82">
        <v>0</v>
      </c>
      <c r="I1531" s="82">
        <v>1.806</v>
      </c>
      <c r="J1531" s="82">
        <v>0.94</v>
      </c>
      <c r="K1531" s="82">
        <v>218.53</v>
      </c>
      <c r="L1531" s="82">
        <v>0</v>
      </c>
    </row>
    <row r="1532" spans="1:12" x14ac:dyDescent="0.2">
      <c r="A1532" s="4">
        <v>25</v>
      </c>
      <c r="B1532" s="82">
        <v>0</v>
      </c>
      <c r="C1532" s="82">
        <v>0</v>
      </c>
      <c r="D1532" s="82">
        <v>0</v>
      </c>
      <c r="E1532" s="82">
        <v>1</v>
      </c>
      <c r="F1532" s="82">
        <v>0.01</v>
      </c>
      <c r="G1532" s="82">
        <v>0</v>
      </c>
      <c r="H1532" s="82">
        <v>0</v>
      </c>
      <c r="I1532" s="82">
        <v>3.3809999999999998</v>
      </c>
      <c r="J1532" s="82">
        <v>0.95</v>
      </c>
      <c r="K1532" s="82">
        <v>251.48</v>
      </c>
      <c r="L1532" s="82">
        <v>15</v>
      </c>
    </row>
    <row r="1533" spans="1:12" x14ac:dyDescent="0.2">
      <c r="A1533" s="4">
        <v>25</v>
      </c>
      <c r="B1533" s="82">
        <v>0</v>
      </c>
      <c r="C1533" s="82">
        <v>0</v>
      </c>
      <c r="D1533" s="82">
        <v>0</v>
      </c>
      <c r="E1533" s="82">
        <v>1</v>
      </c>
      <c r="F1533" s="82">
        <v>0.01</v>
      </c>
      <c r="G1533" s="82">
        <v>0</v>
      </c>
      <c r="H1533" s="82">
        <v>0</v>
      </c>
      <c r="I1533" s="82">
        <v>5.0250000000000004</v>
      </c>
      <c r="J1533" s="82">
        <v>1.52</v>
      </c>
      <c r="K1533" s="82">
        <v>356.9</v>
      </c>
      <c r="L1533" s="82">
        <v>12</v>
      </c>
    </row>
    <row r="1534" spans="1:12" x14ac:dyDescent="0.2">
      <c r="A1534" s="4">
        <v>25</v>
      </c>
      <c r="B1534" s="82">
        <v>500</v>
      </c>
      <c r="C1534" s="82">
        <v>0</v>
      </c>
      <c r="D1534" s="82">
        <v>0</v>
      </c>
      <c r="E1534" s="82">
        <v>1</v>
      </c>
      <c r="F1534" s="82">
        <v>0.01</v>
      </c>
      <c r="G1534" s="82">
        <v>0</v>
      </c>
      <c r="H1534" s="82">
        <v>0</v>
      </c>
      <c r="I1534" s="82">
        <v>0.64600000000000002</v>
      </c>
      <c r="J1534" s="82">
        <v>0.26</v>
      </c>
      <c r="K1534" s="82">
        <v>63.46</v>
      </c>
      <c r="L1534" s="82">
        <v>34</v>
      </c>
    </row>
    <row r="1535" spans="1:12" x14ac:dyDescent="0.2">
      <c r="A1535" s="4">
        <v>25</v>
      </c>
      <c r="B1535" s="82">
        <v>0</v>
      </c>
      <c r="C1535" s="82">
        <v>0</v>
      </c>
      <c r="D1535" s="82">
        <v>0</v>
      </c>
      <c r="E1535" s="82">
        <v>1</v>
      </c>
      <c r="F1535" s="82">
        <v>0.01</v>
      </c>
      <c r="G1535" s="82">
        <v>0</v>
      </c>
      <c r="H1535" s="82">
        <v>0</v>
      </c>
      <c r="I1535" s="82">
        <v>0.85799999999999998</v>
      </c>
      <c r="J1535" s="82">
        <v>0.41</v>
      </c>
      <c r="K1535" s="82">
        <v>98.67</v>
      </c>
      <c r="L1535" s="82">
        <v>112</v>
      </c>
    </row>
    <row r="1536" spans="1:12" x14ac:dyDescent="0.2">
      <c r="A1536" s="4">
        <v>25</v>
      </c>
      <c r="B1536" s="82">
        <v>0</v>
      </c>
      <c r="C1536" s="82">
        <v>0</v>
      </c>
      <c r="D1536" s="82">
        <v>0</v>
      </c>
      <c r="E1536" s="82">
        <v>1</v>
      </c>
      <c r="F1536" s="82">
        <v>0.01</v>
      </c>
      <c r="G1536" s="82">
        <v>0</v>
      </c>
      <c r="H1536" s="82">
        <v>0</v>
      </c>
      <c r="I1536" s="82">
        <v>2.37</v>
      </c>
      <c r="J1536" s="82">
        <v>1.3</v>
      </c>
      <c r="K1536" s="82">
        <v>47.88</v>
      </c>
      <c r="L1536" s="82">
        <v>2</v>
      </c>
    </row>
    <row r="1537" spans="1:12" x14ac:dyDescent="0.2">
      <c r="A1537" s="4">
        <v>25</v>
      </c>
      <c r="B1537" s="82">
        <v>0</v>
      </c>
      <c r="C1537" s="82">
        <v>0</v>
      </c>
      <c r="D1537" s="82">
        <v>0</v>
      </c>
      <c r="E1537" s="82">
        <v>1</v>
      </c>
      <c r="F1537" s="82">
        <v>0.01</v>
      </c>
      <c r="G1537" s="82">
        <v>0</v>
      </c>
      <c r="H1537" s="82">
        <v>0</v>
      </c>
      <c r="I1537" s="82">
        <v>3.62</v>
      </c>
      <c r="J1537" s="82">
        <v>5</v>
      </c>
      <c r="K1537" s="82">
        <v>79.37</v>
      </c>
      <c r="L1537" s="82">
        <v>130</v>
      </c>
    </row>
    <row r="1538" spans="1:12" x14ac:dyDescent="0.2">
      <c r="A1538" s="4">
        <v>25</v>
      </c>
      <c r="B1538" s="82">
        <v>0</v>
      </c>
      <c r="C1538" s="82">
        <v>0</v>
      </c>
      <c r="D1538" s="82">
        <v>0</v>
      </c>
      <c r="E1538" s="82">
        <v>1</v>
      </c>
      <c r="F1538" s="82">
        <v>0.01</v>
      </c>
      <c r="G1538" s="82">
        <v>0</v>
      </c>
      <c r="H1538" s="82">
        <v>0</v>
      </c>
      <c r="I1538" s="82">
        <v>3.62</v>
      </c>
      <c r="J1538" s="82">
        <v>5</v>
      </c>
      <c r="K1538" s="82">
        <v>79.37</v>
      </c>
      <c r="L1538" s="82">
        <v>4</v>
      </c>
    </row>
    <row r="1539" spans="1:12" x14ac:dyDescent="0.2">
      <c r="A1539" s="4">
        <v>14</v>
      </c>
      <c r="B1539" s="82">
        <v>0</v>
      </c>
      <c r="C1539" s="82">
        <v>0</v>
      </c>
      <c r="D1539" s="82">
        <v>0</v>
      </c>
      <c r="E1539" s="82">
        <v>1</v>
      </c>
      <c r="F1539" s="82">
        <v>0.01</v>
      </c>
      <c r="G1539" s="82">
        <v>0</v>
      </c>
      <c r="H1539" s="82">
        <v>0</v>
      </c>
      <c r="I1539" s="82">
        <v>2.4500000000000002</v>
      </c>
      <c r="J1539" s="82">
        <v>0.76</v>
      </c>
      <c r="K1539" s="82">
        <v>85.47</v>
      </c>
      <c r="L1539" s="82">
        <v>170</v>
      </c>
    </row>
    <row r="1540" spans="1:12" x14ac:dyDescent="0.2">
      <c r="A1540" s="4">
        <v>14</v>
      </c>
      <c r="B1540" s="82">
        <v>200</v>
      </c>
      <c r="C1540" s="82">
        <v>0</v>
      </c>
      <c r="D1540" s="82">
        <v>10</v>
      </c>
      <c r="E1540" s="82">
        <v>1</v>
      </c>
      <c r="F1540" s="82">
        <v>0.01</v>
      </c>
      <c r="G1540" s="82">
        <v>0</v>
      </c>
      <c r="H1540" s="82">
        <v>0</v>
      </c>
      <c r="I1540" s="82">
        <v>1.575</v>
      </c>
      <c r="J1540" s="82">
        <v>1</v>
      </c>
      <c r="K1540" s="82">
        <v>0</v>
      </c>
      <c r="L1540" s="82">
        <v>51</v>
      </c>
    </row>
    <row r="1541" spans="1:12" x14ac:dyDescent="0.2">
      <c r="A1541" s="4">
        <v>25</v>
      </c>
      <c r="B1541" s="82">
        <v>0</v>
      </c>
      <c r="C1541" s="82">
        <v>0</v>
      </c>
      <c r="D1541" s="82">
        <v>1</v>
      </c>
      <c r="E1541" s="82">
        <v>1</v>
      </c>
      <c r="F1541" s="82">
        <v>0.01</v>
      </c>
      <c r="G1541" s="82">
        <v>0</v>
      </c>
      <c r="H1541" s="82">
        <v>0</v>
      </c>
      <c r="I1541" s="82">
        <v>262.74900000000002</v>
      </c>
      <c r="J1541" s="82">
        <v>9.3000000000000007</v>
      </c>
      <c r="K1541" s="82">
        <v>0</v>
      </c>
      <c r="L1541" s="82">
        <v>2</v>
      </c>
    </row>
    <row r="1542" spans="1:12" x14ac:dyDescent="0.2">
      <c r="A1542" s="4">
        <v>30</v>
      </c>
      <c r="B1542" s="82">
        <v>200</v>
      </c>
      <c r="C1542" s="82">
        <v>0</v>
      </c>
      <c r="D1542" s="82">
        <v>20</v>
      </c>
      <c r="E1542" s="82">
        <v>1</v>
      </c>
      <c r="F1542" s="82">
        <v>0.01</v>
      </c>
      <c r="G1542" s="82">
        <v>0</v>
      </c>
      <c r="H1542" s="82">
        <v>0</v>
      </c>
      <c r="I1542" s="82">
        <v>1.58</v>
      </c>
      <c r="J1542" s="82">
        <v>0.3</v>
      </c>
      <c r="K1542" s="82">
        <v>71.48</v>
      </c>
      <c r="L1542" s="82">
        <v>99</v>
      </c>
    </row>
    <row r="1543" spans="1:12" x14ac:dyDescent="0.2">
      <c r="A1543" s="4">
        <v>25</v>
      </c>
      <c r="B1543" s="82">
        <v>50</v>
      </c>
      <c r="C1543" s="82">
        <v>0</v>
      </c>
      <c r="D1543" s="82">
        <v>1</v>
      </c>
      <c r="E1543" s="82">
        <v>1</v>
      </c>
      <c r="F1543" s="82">
        <v>0.01</v>
      </c>
      <c r="G1543" s="82">
        <v>0</v>
      </c>
      <c r="H1543" s="82">
        <v>0</v>
      </c>
      <c r="I1543" s="82">
        <v>1.7</v>
      </c>
      <c r="J1543" s="82">
        <v>3.9</v>
      </c>
      <c r="K1543" s="82">
        <v>116.03</v>
      </c>
      <c r="L1543" s="82">
        <v>111</v>
      </c>
    </row>
    <row r="1544" spans="1:12" x14ac:dyDescent="0.2">
      <c r="A1544" s="4">
        <v>25</v>
      </c>
      <c r="B1544" s="82">
        <v>100</v>
      </c>
      <c r="C1544" s="82">
        <v>0</v>
      </c>
      <c r="D1544" s="82">
        <v>0</v>
      </c>
      <c r="E1544" s="82">
        <v>1</v>
      </c>
      <c r="F1544" s="82">
        <v>0.01</v>
      </c>
      <c r="G1544" s="82">
        <v>0</v>
      </c>
      <c r="H1544" s="82">
        <v>0</v>
      </c>
      <c r="I1544" s="82">
        <v>0.76</v>
      </c>
      <c r="J1544" s="82">
        <v>0.86</v>
      </c>
      <c r="K1544" s="82">
        <v>126.61</v>
      </c>
      <c r="L1544" s="82">
        <v>7</v>
      </c>
    </row>
    <row r="1545" spans="1:12" x14ac:dyDescent="0.2">
      <c r="A1545" s="4">
        <v>25</v>
      </c>
      <c r="B1545" s="82">
        <v>0</v>
      </c>
      <c r="C1545" s="82">
        <v>0</v>
      </c>
      <c r="D1545" s="82">
        <v>0</v>
      </c>
      <c r="E1545" s="82">
        <v>1</v>
      </c>
      <c r="F1545" s="82">
        <v>0.01</v>
      </c>
      <c r="G1545" s="82">
        <v>0</v>
      </c>
      <c r="H1545" s="82">
        <v>0</v>
      </c>
      <c r="I1545" s="82">
        <v>10.199999999999999</v>
      </c>
      <c r="J1545" s="82">
        <v>4.5</v>
      </c>
      <c r="K1545" s="82">
        <v>252.93</v>
      </c>
      <c r="L1545" s="82">
        <v>189</v>
      </c>
    </row>
    <row r="1546" spans="1:12" x14ac:dyDescent="0.2">
      <c r="A1546" s="4">
        <v>25</v>
      </c>
      <c r="B1546" s="82">
        <v>0</v>
      </c>
      <c r="C1546" s="82">
        <v>0</v>
      </c>
      <c r="D1546" s="82">
        <v>0</v>
      </c>
      <c r="E1546" s="82">
        <v>1</v>
      </c>
      <c r="F1546" s="82">
        <v>0.01</v>
      </c>
      <c r="G1546" s="82">
        <v>0</v>
      </c>
      <c r="H1546" s="82">
        <v>0</v>
      </c>
      <c r="I1546" s="82">
        <v>1.62</v>
      </c>
      <c r="J1546" s="82">
        <v>0.04</v>
      </c>
      <c r="K1546" s="82">
        <v>9.16</v>
      </c>
      <c r="L1546" s="82">
        <v>504</v>
      </c>
    </row>
    <row r="1547" spans="1:12" x14ac:dyDescent="0.2">
      <c r="A1547" s="4">
        <v>25</v>
      </c>
      <c r="B1547" s="82">
        <v>80</v>
      </c>
      <c r="C1547" s="82">
        <v>0</v>
      </c>
      <c r="D1547" s="82">
        <v>10</v>
      </c>
      <c r="E1547" s="82">
        <v>1</v>
      </c>
      <c r="F1547" s="82">
        <v>0.01</v>
      </c>
      <c r="G1547" s="82">
        <v>0</v>
      </c>
      <c r="H1547" s="82">
        <v>0</v>
      </c>
      <c r="I1547" s="82">
        <v>8</v>
      </c>
      <c r="J1547" s="82">
        <v>0.4</v>
      </c>
      <c r="K1547" s="82">
        <v>259.32</v>
      </c>
      <c r="L1547" s="82">
        <v>42</v>
      </c>
    </row>
    <row r="1548" spans="1:12" x14ac:dyDescent="0.2">
      <c r="A1548" s="4">
        <v>25</v>
      </c>
      <c r="B1548" s="82">
        <v>100</v>
      </c>
      <c r="C1548" s="82">
        <v>0</v>
      </c>
      <c r="D1548" s="82">
        <v>0</v>
      </c>
      <c r="E1548" s="82">
        <v>1</v>
      </c>
      <c r="F1548" s="82">
        <v>0.01</v>
      </c>
      <c r="G1548" s="82">
        <v>0</v>
      </c>
      <c r="H1548" s="82">
        <v>0</v>
      </c>
      <c r="I1548" s="82">
        <v>1</v>
      </c>
      <c r="J1548" s="82">
        <v>1.5</v>
      </c>
      <c r="K1548" s="82">
        <v>1339.55</v>
      </c>
      <c r="L1548" s="82">
        <v>8</v>
      </c>
    </row>
    <row r="1549" spans="1:12" x14ac:dyDescent="0.2">
      <c r="A1549" s="4">
        <v>30</v>
      </c>
      <c r="B1549" s="82">
        <v>0</v>
      </c>
      <c r="C1549" s="82">
        <v>0</v>
      </c>
      <c r="D1549" s="82">
        <v>0</v>
      </c>
      <c r="E1549" s="82">
        <v>1</v>
      </c>
      <c r="F1549" s="82">
        <v>0.01</v>
      </c>
      <c r="G1549" s="82">
        <v>0</v>
      </c>
      <c r="H1549" s="82">
        <v>0</v>
      </c>
      <c r="I1549" s="82">
        <v>6.2</v>
      </c>
      <c r="J1549" s="82">
        <v>3.5</v>
      </c>
      <c r="K1549" s="82">
        <v>161.84</v>
      </c>
      <c r="L1549" s="82">
        <v>94</v>
      </c>
    </row>
    <row r="1550" spans="1:12" x14ac:dyDescent="0.2">
      <c r="A1550" s="4">
        <v>25</v>
      </c>
      <c r="B1550" s="82">
        <v>45</v>
      </c>
      <c r="C1550" s="82">
        <v>0</v>
      </c>
      <c r="D1550" s="82">
        <v>0</v>
      </c>
      <c r="E1550" s="82">
        <v>1</v>
      </c>
      <c r="F1550" s="82">
        <v>0.01</v>
      </c>
      <c r="G1550" s="82">
        <v>0</v>
      </c>
      <c r="H1550" s="82">
        <v>0</v>
      </c>
      <c r="I1550" s="82">
        <v>70</v>
      </c>
      <c r="J1550" s="82">
        <v>9</v>
      </c>
      <c r="K1550" s="82">
        <v>554.27</v>
      </c>
      <c r="L1550" s="82">
        <v>76</v>
      </c>
    </row>
    <row r="1551" spans="1:12" x14ac:dyDescent="0.2">
      <c r="A1551" s="4">
        <v>25</v>
      </c>
      <c r="B1551" s="82">
        <v>60</v>
      </c>
      <c r="C1551" s="82">
        <v>0</v>
      </c>
      <c r="D1551" s="82">
        <v>0</v>
      </c>
      <c r="E1551" s="82">
        <v>1</v>
      </c>
      <c r="F1551" s="82">
        <v>0.01</v>
      </c>
      <c r="G1551" s="82">
        <v>0</v>
      </c>
      <c r="H1551" s="82">
        <v>0</v>
      </c>
      <c r="I1551" s="82">
        <v>50</v>
      </c>
      <c r="J1551" s="82">
        <v>7</v>
      </c>
      <c r="K1551" s="82">
        <v>419.83</v>
      </c>
      <c r="L1551" s="82">
        <v>16</v>
      </c>
    </row>
    <row r="1552" spans="1:12" x14ac:dyDescent="0.2">
      <c r="A1552" s="4">
        <v>25</v>
      </c>
      <c r="B1552" s="82">
        <v>20</v>
      </c>
      <c r="C1552" s="82">
        <v>0</v>
      </c>
      <c r="D1552" s="82">
        <v>1</v>
      </c>
      <c r="E1552" s="82">
        <v>1</v>
      </c>
      <c r="F1552" s="82">
        <v>0.01</v>
      </c>
      <c r="G1552" s="82">
        <v>0</v>
      </c>
      <c r="H1552" s="82">
        <v>0</v>
      </c>
      <c r="I1552" s="82">
        <v>20</v>
      </c>
      <c r="J1552" s="82">
        <v>3</v>
      </c>
      <c r="K1552" s="82">
        <v>186.33</v>
      </c>
      <c r="L1552" s="82">
        <v>30</v>
      </c>
    </row>
    <row r="1553" spans="1:12" x14ac:dyDescent="0.2">
      <c r="A1553" s="4">
        <v>25</v>
      </c>
      <c r="B1553" s="82">
        <v>0</v>
      </c>
      <c r="C1553" s="82">
        <v>0</v>
      </c>
      <c r="D1553" s="82">
        <v>0</v>
      </c>
      <c r="E1553" s="82">
        <v>1</v>
      </c>
      <c r="F1553" s="82">
        <v>0.01</v>
      </c>
      <c r="G1553" s="82">
        <v>0</v>
      </c>
      <c r="H1553" s="82">
        <v>0</v>
      </c>
      <c r="I1553" s="82">
        <v>30</v>
      </c>
      <c r="J1553" s="82">
        <v>4</v>
      </c>
      <c r="K1553" s="82">
        <v>186.33</v>
      </c>
      <c r="L1553" s="82">
        <v>18</v>
      </c>
    </row>
    <row r="1554" spans="1:12" x14ac:dyDescent="0.2">
      <c r="A1554" s="4">
        <v>25</v>
      </c>
      <c r="B1554" s="82">
        <v>0</v>
      </c>
      <c r="C1554" s="82">
        <v>0</v>
      </c>
      <c r="D1554" s="82">
        <v>0</v>
      </c>
      <c r="E1554" s="82">
        <v>1</v>
      </c>
      <c r="F1554" s="82">
        <v>0.01</v>
      </c>
      <c r="G1554" s="82">
        <v>0</v>
      </c>
      <c r="H1554" s="82">
        <v>0</v>
      </c>
      <c r="I1554" s="82">
        <v>50</v>
      </c>
      <c r="J1554" s="82">
        <v>7</v>
      </c>
      <c r="K1554" s="82">
        <v>419.83</v>
      </c>
      <c r="L1554" s="82">
        <v>4</v>
      </c>
    </row>
    <row r="1555" spans="1:12" x14ac:dyDescent="0.2">
      <c r="A1555" s="4">
        <v>25</v>
      </c>
      <c r="B1555" s="82">
        <v>0</v>
      </c>
      <c r="C1555" s="82">
        <v>0</v>
      </c>
      <c r="D1555" s="82">
        <v>0</v>
      </c>
      <c r="E1555" s="82">
        <v>1</v>
      </c>
      <c r="F1555" s="82">
        <v>0.01</v>
      </c>
      <c r="G1555" s="82">
        <v>0</v>
      </c>
      <c r="H1555" s="82">
        <v>0</v>
      </c>
      <c r="I1555" s="82">
        <v>1.75</v>
      </c>
      <c r="J1555" s="82">
        <v>1.95</v>
      </c>
      <c r="K1555" s="82">
        <v>84.91</v>
      </c>
      <c r="L1555" s="82">
        <v>120</v>
      </c>
    </row>
    <row r="1556" spans="1:12" x14ac:dyDescent="0.2">
      <c r="A1556" s="4">
        <v>25</v>
      </c>
      <c r="B1556" s="82">
        <v>24</v>
      </c>
      <c r="C1556" s="82">
        <v>0</v>
      </c>
      <c r="D1556" s="82">
        <v>0</v>
      </c>
      <c r="E1556" s="82">
        <v>1</v>
      </c>
      <c r="F1556" s="82">
        <v>0.01</v>
      </c>
      <c r="G1556" s="82">
        <v>0</v>
      </c>
      <c r="H1556" s="82">
        <v>0</v>
      </c>
      <c r="I1556" s="82">
        <v>22</v>
      </c>
      <c r="J1556" s="82">
        <v>1</v>
      </c>
      <c r="K1556" s="82">
        <v>314.87</v>
      </c>
      <c r="L1556" s="82">
        <v>12</v>
      </c>
    </row>
    <row r="1557" spans="1:12" x14ac:dyDescent="0.2">
      <c r="A1557" s="4">
        <v>25</v>
      </c>
      <c r="B1557" s="82">
        <v>10</v>
      </c>
      <c r="C1557" s="82">
        <v>0</v>
      </c>
      <c r="D1557" s="82">
        <v>0</v>
      </c>
      <c r="E1557" s="82">
        <v>1</v>
      </c>
      <c r="F1557" s="82">
        <v>0.01</v>
      </c>
      <c r="G1557" s="82">
        <v>0</v>
      </c>
      <c r="H1557" s="82">
        <v>0</v>
      </c>
      <c r="I1557" s="82">
        <v>901</v>
      </c>
      <c r="J1557" s="82">
        <v>26</v>
      </c>
      <c r="K1557" s="82">
        <v>1239.44</v>
      </c>
      <c r="L1557" s="82">
        <v>83</v>
      </c>
    </row>
    <row r="1558" spans="1:12" x14ac:dyDescent="0.2">
      <c r="A1558" s="4">
        <v>25</v>
      </c>
      <c r="B1558" s="82">
        <v>10</v>
      </c>
      <c r="C1558" s="82">
        <v>0</v>
      </c>
      <c r="D1558" s="82">
        <v>0</v>
      </c>
      <c r="E1558" s="82">
        <v>1</v>
      </c>
      <c r="F1558" s="82">
        <v>0.01</v>
      </c>
      <c r="G1558" s="82">
        <v>0</v>
      </c>
      <c r="H1558" s="82">
        <v>0</v>
      </c>
      <c r="I1558" s="82">
        <v>618</v>
      </c>
      <c r="J1558" s="82">
        <v>18</v>
      </c>
      <c r="K1558" s="82">
        <v>971.74</v>
      </c>
      <c r="L1558" s="82">
        <v>15</v>
      </c>
    </row>
    <row r="1559" spans="1:12" x14ac:dyDescent="0.2">
      <c r="A1559" s="4">
        <v>25</v>
      </c>
      <c r="B1559" s="82">
        <v>10</v>
      </c>
      <c r="C1559" s="82">
        <v>0</v>
      </c>
      <c r="D1559" s="82">
        <v>0</v>
      </c>
      <c r="E1559" s="82">
        <v>1</v>
      </c>
      <c r="F1559" s="82">
        <v>0.01</v>
      </c>
      <c r="G1559" s="82">
        <v>0</v>
      </c>
      <c r="H1559" s="82">
        <v>0</v>
      </c>
      <c r="I1559" s="82">
        <v>365</v>
      </c>
      <c r="J1559" s="82">
        <v>16</v>
      </c>
      <c r="K1559" s="82">
        <v>628.57000000000005</v>
      </c>
      <c r="L1559" s="82">
        <v>30</v>
      </c>
    </row>
    <row r="1560" spans="1:12" x14ac:dyDescent="0.2">
      <c r="A1560" s="4">
        <v>25</v>
      </c>
      <c r="B1560" s="82">
        <v>13</v>
      </c>
      <c r="C1560" s="82">
        <v>0</v>
      </c>
      <c r="D1560" s="82">
        <v>1</v>
      </c>
      <c r="E1560" s="82">
        <v>1</v>
      </c>
      <c r="F1560" s="82">
        <v>0.01</v>
      </c>
      <c r="G1560" s="82">
        <v>0</v>
      </c>
      <c r="H1560" s="82">
        <v>0</v>
      </c>
      <c r="I1560" s="82">
        <v>271</v>
      </c>
      <c r="J1560" s="82">
        <v>14</v>
      </c>
      <c r="K1560" s="82">
        <v>513</v>
      </c>
      <c r="L1560" s="82">
        <v>18</v>
      </c>
    </row>
    <row r="1561" spans="1:12" x14ac:dyDescent="0.2">
      <c r="A1561" s="4">
        <v>25</v>
      </c>
      <c r="B1561" s="82">
        <v>6</v>
      </c>
      <c r="C1561" s="82">
        <v>0</v>
      </c>
      <c r="D1561" s="82">
        <v>0</v>
      </c>
      <c r="E1561" s="82">
        <v>1</v>
      </c>
      <c r="F1561" s="82">
        <v>0.01</v>
      </c>
      <c r="G1561" s="82">
        <v>0</v>
      </c>
      <c r="H1561" s="82">
        <v>0</v>
      </c>
      <c r="I1561" s="82">
        <v>618</v>
      </c>
      <c r="J1561" s="82">
        <v>18</v>
      </c>
      <c r="K1561" s="82">
        <v>971.74</v>
      </c>
      <c r="L1561" s="82">
        <v>5</v>
      </c>
    </row>
    <row r="1562" spans="1:12" x14ac:dyDescent="0.2">
      <c r="A1562" s="4">
        <v>30</v>
      </c>
      <c r="B1562" s="82">
        <v>0</v>
      </c>
      <c r="C1562" s="82">
        <v>0</v>
      </c>
      <c r="D1562" s="82">
        <v>0</v>
      </c>
      <c r="E1562" s="82">
        <v>1</v>
      </c>
      <c r="F1562" s="82">
        <v>0.01</v>
      </c>
      <c r="G1562" s="82">
        <v>0</v>
      </c>
      <c r="H1562" s="82">
        <v>0</v>
      </c>
      <c r="I1562" s="82">
        <v>54</v>
      </c>
      <c r="J1562" s="82">
        <v>3.65</v>
      </c>
      <c r="K1562" s="82">
        <v>683.19</v>
      </c>
      <c r="L1562" s="82">
        <v>9</v>
      </c>
    </row>
    <row r="1563" spans="1:12" x14ac:dyDescent="0.2">
      <c r="A1563" s="4">
        <v>25</v>
      </c>
      <c r="B1563" s="82">
        <v>0</v>
      </c>
      <c r="C1563" s="82">
        <v>0</v>
      </c>
      <c r="D1563" s="82">
        <v>0</v>
      </c>
      <c r="E1563" s="82">
        <v>1</v>
      </c>
      <c r="F1563" s="82">
        <v>0.01</v>
      </c>
      <c r="G1563" s="82">
        <v>0</v>
      </c>
      <c r="H1563" s="82">
        <v>0</v>
      </c>
      <c r="I1563" s="82">
        <v>14.1</v>
      </c>
      <c r="J1563" s="82">
        <v>0.36</v>
      </c>
      <c r="K1563" s="82">
        <v>560.16999999999996</v>
      </c>
      <c r="L1563" s="82">
        <v>18</v>
      </c>
    </row>
    <row r="1564" spans="1:12" x14ac:dyDescent="0.2">
      <c r="A1564" s="4">
        <v>25</v>
      </c>
      <c r="B1564" s="82">
        <v>60</v>
      </c>
      <c r="C1564" s="82">
        <v>0</v>
      </c>
      <c r="D1564" s="82">
        <v>0</v>
      </c>
      <c r="E1564" s="82">
        <v>1</v>
      </c>
      <c r="F1564" s="82">
        <v>0.01</v>
      </c>
      <c r="G1564" s="82">
        <v>0</v>
      </c>
      <c r="H1564" s="82">
        <v>0</v>
      </c>
      <c r="I1564" s="82">
        <v>10.75</v>
      </c>
      <c r="J1564" s="82">
        <v>9.5</v>
      </c>
      <c r="K1564" s="82">
        <v>154.41999999999999</v>
      </c>
      <c r="L1564" s="82">
        <v>91</v>
      </c>
    </row>
    <row r="1565" spans="1:12" x14ac:dyDescent="0.2">
      <c r="A1565" s="4">
        <v>25</v>
      </c>
      <c r="B1565" s="82">
        <v>0</v>
      </c>
      <c r="C1565" s="82">
        <v>0</v>
      </c>
      <c r="D1565" s="82">
        <v>0</v>
      </c>
      <c r="E1565" s="82">
        <v>1</v>
      </c>
      <c r="F1565" s="82">
        <v>0.01</v>
      </c>
      <c r="G1565" s="82">
        <v>0</v>
      </c>
      <c r="H1565" s="82">
        <v>0</v>
      </c>
      <c r="I1565" s="82">
        <v>11.025</v>
      </c>
      <c r="J1565" s="82">
        <v>7.5</v>
      </c>
      <c r="K1565" s="82">
        <v>169.45</v>
      </c>
      <c r="L1565" s="82">
        <v>57</v>
      </c>
    </row>
    <row r="1566" spans="1:12" x14ac:dyDescent="0.2">
      <c r="A1566" s="4">
        <v>25</v>
      </c>
      <c r="B1566" s="82">
        <v>0</v>
      </c>
      <c r="C1566" s="82">
        <v>0</v>
      </c>
      <c r="D1566" s="82">
        <v>0</v>
      </c>
      <c r="E1566" s="82">
        <v>1</v>
      </c>
      <c r="F1566" s="82">
        <v>0.01</v>
      </c>
      <c r="G1566" s="82">
        <v>0</v>
      </c>
      <c r="H1566" s="82">
        <v>0</v>
      </c>
      <c r="I1566" s="82">
        <v>7.2</v>
      </c>
      <c r="J1566" s="82">
        <v>15.4</v>
      </c>
      <c r="K1566" s="82">
        <v>362.63</v>
      </c>
      <c r="L1566" s="82">
        <v>102</v>
      </c>
    </row>
    <row r="1567" spans="1:12" x14ac:dyDescent="0.2">
      <c r="A1567" s="4">
        <v>25</v>
      </c>
      <c r="B1567" s="82">
        <v>0</v>
      </c>
      <c r="C1567" s="82">
        <v>0</v>
      </c>
      <c r="D1567" s="82">
        <v>1</v>
      </c>
      <c r="E1567" s="82">
        <v>1</v>
      </c>
      <c r="F1567" s="82">
        <v>0.01</v>
      </c>
      <c r="G1567" s="82">
        <v>0</v>
      </c>
      <c r="H1567" s="82">
        <v>0</v>
      </c>
      <c r="I1567" s="82">
        <v>38.436999999999998</v>
      </c>
      <c r="J1567" s="82">
        <v>6.76</v>
      </c>
      <c r="K1567" s="82">
        <v>558.87</v>
      </c>
      <c r="L1567" s="82">
        <v>14</v>
      </c>
    </row>
    <row r="1568" spans="1:12" x14ac:dyDescent="0.2">
      <c r="A1568" s="4">
        <v>30</v>
      </c>
      <c r="B1568" s="82">
        <v>0</v>
      </c>
      <c r="C1568" s="82">
        <v>0</v>
      </c>
      <c r="D1568" s="82">
        <v>0</v>
      </c>
      <c r="E1568" s="82">
        <v>1</v>
      </c>
      <c r="F1568" s="82">
        <v>0.01</v>
      </c>
      <c r="G1568" s="82">
        <v>0</v>
      </c>
      <c r="H1568" s="82">
        <v>0</v>
      </c>
      <c r="I1568" s="82">
        <v>0.26200000000000001</v>
      </c>
      <c r="J1568" s="82">
        <v>0.45</v>
      </c>
      <c r="K1568" s="82">
        <v>104.1</v>
      </c>
      <c r="L1568" s="82">
        <v>413</v>
      </c>
    </row>
    <row r="1569" spans="1:12" x14ac:dyDescent="0.2">
      <c r="A1569" s="4">
        <v>30</v>
      </c>
      <c r="B1569" s="82">
        <v>0</v>
      </c>
      <c r="C1569" s="82">
        <v>0</v>
      </c>
      <c r="D1569" s="82">
        <v>0</v>
      </c>
      <c r="E1569" s="82">
        <v>1</v>
      </c>
      <c r="F1569" s="82">
        <v>0.01</v>
      </c>
      <c r="G1569" s="82">
        <v>0</v>
      </c>
      <c r="H1569" s="82">
        <v>0</v>
      </c>
      <c r="I1569" s="82">
        <v>0.6</v>
      </c>
      <c r="J1569" s="82">
        <v>0.15</v>
      </c>
      <c r="K1569" s="82">
        <v>34.08</v>
      </c>
      <c r="L1569" s="82">
        <v>387</v>
      </c>
    </row>
    <row r="1570" spans="1:12" x14ac:dyDescent="0.2">
      <c r="A1570" s="4">
        <v>30</v>
      </c>
      <c r="B1570" s="82">
        <v>768</v>
      </c>
      <c r="C1570" s="82">
        <v>1536</v>
      </c>
      <c r="D1570" s="82">
        <v>0</v>
      </c>
      <c r="E1570" s="82">
        <v>1</v>
      </c>
      <c r="F1570" s="82">
        <v>0.01</v>
      </c>
      <c r="G1570" s="82">
        <v>0</v>
      </c>
      <c r="H1570" s="82">
        <v>0</v>
      </c>
      <c r="I1570" s="82">
        <v>0.27500000000000002</v>
      </c>
      <c r="J1570" s="82">
        <v>0.28399999999999997</v>
      </c>
      <c r="K1570" s="82">
        <v>77.98</v>
      </c>
      <c r="L1570" s="82">
        <v>625</v>
      </c>
    </row>
    <row r="1571" spans="1:12" x14ac:dyDescent="0.2">
      <c r="A1571" s="4">
        <v>30</v>
      </c>
      <c r="B1571" s="82">
        <v>0</v>
      </c>
      <c r="C1571" s="82">
        <v>0</v>
      </c>
      <c r="D1571" s="82">
        <v>0</v>
      </c>
      <c r="E1571" s="82">
        <v>1</v>
      </c>
      <c r="F1571" s="82">
        <v>0.01</v>
      </c>
      <c r="G1571" s="82">
        <v>0</v>
      </c>
      <c r="H1571" s="82">
        <v>0</v>
      </c>
      <c r="I1571" s="82">
        <v>0.28000000000000003</v>
      </c>
      <c r="J1571" s="82">
        <v>0.2</v>
      </c>
      <c r="K1571" s="82">
        <v>107.52</v>
      </c>
      <c r="L1571" s="82">
        <v>1</v>
      </c>
    </row>
    <row r="1572" spans="1:12" x14ac:dyDescent="0.2">
      <c r="A1572" s="4">
        <v>30</v>
      </c>
      <c r="B1572" s="82">
        <v>864</v>
      </c>
      <c r="C1572" s="82">
        <v>0</v>
      </c>
      <c r="D1572" s="82">
        <v>0</v>
      </c>
      <c r="E1572" s="82">
        <v>1</v>
      </c>
      <c r="F1572" s="82">
        <v>0.01</v>
      </c>
      <c r="G1572" s="82">
        <v>0</v>
      </c>
      <c r="H1572" s="82">
        <v>0</v>
      </c>
      <c r="I1572" s="82">
        <v>0.44</v>
      </c>
      <c r="J1572" s="82">
        <v>0.106</v>
      </c>
      <c r="K1572" s="82">
        <v>23.17</v>
      </c>
      <c r="L1572" s="82">
        <v>2099</v>
      </c>
    </row>
    <row r="1573" spans="1:12" x14ac:dyDescent="0.2">
      <c r="A1573" s="4">
        <v>30</v>
      </c>
      <c r="B1573" s="82">
        <v>0</v>
      </c>
      <c r="C1573" s="82">
        <v>0</v>
      </c>
      <c r="D1573" s="82">
        <v>0</v>
      </c>
      <c r="E1573" s="82">
        <v>1</v>
      </c>
      <c r="F1573" s="82">
        <v>0.01</v>
      </c>
      <c r="G1573" s="82">
        <v>0</v>
      </c>
      <c r="H1573" s="82">
        <v>0</v>
      </c>
      <c r="I1573" s="82">
        <v>0.44</v>
      </c>
      <c r="J1573" s="82">
        <v>0.106</v>
      </c>
      <c r="K1573" s="82">
        <v>18.71</v>
      </c>
      <c r="L1573" s="82">
        <v>762</v>
      </c>
    </row>
    <row r="1574" spans="1:12" x14ac:dyDescent="0.2">
      <c r="A1574" s="4">
        <v>25</v>
      </c>
      <c r="B1574" s="82">
        <v>8</v>
      </c>
      <c r="C1574" s="82">
        <v>0</v>
      </c>
      <c r="D1574" s="82">
        <v>2</v>
      </c>
      <c r="E1574" s="82">
        <v>1</v>
      </c>
      <c r="F1574" s="82">
        <v>0.01</v>
      </c>
      <c r="G1574" s="82">
        <v>0</v>
      </c>
      <c r="H1574" s="82">
        <v>0</v>
      </c>
      <c r="I1574" s="82">
        <v>22.33</v>
      </c>
      <c r="J1574" s="82">
        <v>7.3</v>
      </c>
      <c r="K1574" s="82">
        <v>332.96</v>
      </c>
      <c r="L1574" s="82">
        <v>0</v>
      </c>
    </row>
    <row r="1575" spans="1:12" x14ac:dyDescent="0.2">
      <c r="A1575" s="4">
        <v>30</v>
      </c>
      <c r="B1575" s="82">
        <v>108</v>
      </c>
      <c r="C1575" s="82">
        <v>0</v>
      </c>
      <c r="D1575" s="82">
        <v>1</v>
      </c>
      <c r="E1575" s="82">
        <v>1</v>
      </c>
      <c r="F1575" s="82">
        <v>0.01</v>
      </c>
      <c r="G1575" s="82">
        <v>0</v>
      </c>
      <c r="H1575" s="82">
        <v>0</v>
      </c>
      <c r="I1575" s="82">
        <v>5.1840000000000002</v>
      </c>
      <c r="J1575" s="82">
        <v>2.5499999999999998</v>
      </c>
      <c r="K1575" s="82">
        <v>767.75</v>
      </c>
      <c r="L1575" s="82">
        <v>48</v>
      </c>
    </row>
    <row r="1576" spans="1:12" x14ac:dyDescent="0.2">
      <c r="A1576" s="4">
        <v>30</v>
      </c>
      <c r="B1576" s="82">
        <v>1008</v>
      </c>
      <c r="C1576" s="82">
        <v>0</v>
      </c>
      <c r="D1576" s="82">
        <v>24</v>
      </c>
      <c r="E1576" s="82">
        <v>1</v>
      </c>
      <c r="F1576" s="82">
        <v>0.01</v>
      </c>
      <c r="G1576" s="82">
        <v>0</v>
      </c>
      <c r="H1576" s="82">
        <v>0</v>
      </c>
      <c r="I1576" s="82">
        <v>0.38300000000000001</v>
      </c>
      <c r="J1576" s="82">
        <v>0.2</v>
      </c>
      <c r="K1576" s="82">
        <v>174.67</v>
      </c>
      <c r="L1576" s="82">
        <v>706</v>
      </c>
    </row>
    <row r="1577" spans="1:12" x14ac:dyDescent="0.2">
      <c r="A1577" s="4">
        <v>30</v>
      </c>
      <c r="B1577" s="82">
        <v>400</v>
      </c>
      <c r="C1577" s="82">
        <v>0</v>
      </c>
      <c r="D1577" s="82">
        <v>10</v>
      </c>
      <c r="E1577" s="82">
        <v>1</v>
      </c>
      <c r="F1577" s="82">
        <v>0.01</v>
      </c>
      <c r="G1577" s="82">
        <v>0</v>
      </c>
      <c r="H1577" s="82">
        <v>0</v>
      </c>
      <c r="I1577" s="82">
        <v>1.26</v>
      </c>
      <c r="J1577" s="82">
        <v>0.53400000000000003</v>
      </c>
      <c r="K1577" s="82">
        <v>119.76</v>
      </c>
      <c r="L1577" s="82">
        <v>57</v>
      </c>
    </row>
    <row r="1578" spans="1:12" x14ac:dyDescent="0.2">
      <c r="A1578" s="4">
        <v>30</v>
      </c>
      <c r="B1578" s="82">
        <v>700</v>
      </c>
      <c r="C1578" s="82">
        <v>0</v>
      </c>
      <c r="D1578" s="82">
        <v>10</v>
      </c>
      <c r="E1578" s="82">
        <v>1</v>
      </c>
      <c r="F1578" s="82">
        <v>0.01</v>
      </c>
      <c r="G1578" s="82">
        <v>0</v>
      </c>
      <c r="H1578" s="82">
        <v>0</v>
      </c>
      <c r="I1578" s="82">
        <v>0.25</v>
      </c>
      <c r="J1578" s="82">
        <v>0.26900000000000002</v>
      </c>
      <c r="K1578" s="82">
        <v>99.97</v>
      </c>
      <c r="L1578" s="82">
        <v>140</v>
      </c>
    </row>
    <row r="1579" spans="1:12" x14ac:dyDescent="0.2">
      <c r="A1579" s="4">
        <v>30</v>
      </c>
      <c r="B1579" s="82">
        <v>0</v>
      </c>
      <c r="C1579" s="82">
        <v>600</v>
      </c>
      <c r="D1579" s="82">
        <v>10</v>
      </c>
      <c r="E1579" s="82">
        <v>1</v>
      </c>
      <c r="F1579" s="82">
        <v>0.01</v>
      </c>
      <c r="G1579" s="82">
        <v>0</v>
      </c>
      <c r="H1579" s="82">
        <v>0</v>
      </c>
      <c r="I1579" s="82">
        <v>0.66</v>
      </c>
      <c r="J1579" s="82">
        <v>0.378</v>
      </c>
      <c r="K1579" s="82">
        <v>88.81</v>
      </c>
      <c r="L1579" s="82">
        <v>11</v>
      </c>
    </row>
    <row r="1580" spans="1:12" x14ac:dyDescent="0.2">
      <c r="A1580" s="4">
        <v>30</v>
      </c>
      <c r="B1580" s="82">
        <v>400</v>
      </c>
      <c r="C1580" s="82">
        <v>0</v>
      </c>
      <c r="D1580" s="82">
        <v>10</v>
      </c>
      <c r="E1580" s="82">
        <v>1</v>
      </c>
      <c r="F1580" s="82">
        <v>0.01</v>
      </c>
      <c r="G1580" s="82">
        <v>0</v>
      </c>
      <c r="H1580" s="82">
        <v>0</v>
      </c>
      <c r="I1580" s="82">
        <v>1.32</v>
      </c>
      <c r="J1580" s="82">
        <v>0.75600000000000001</v>
      </c>
      <c r="K1580" s="82">
        <v>140.22999999999999</v>
      </c>
      <c r="L1580" s="82">
        <v>0</v>
      </c>
    </row>
    <row r="1581" spans="1:12" x14ac:dyDescent="0.2">
      <c r="A1581" s="4">
        <v>30</v>
      </c>
      <c r="B1581" s="82">
        <v>0</v>
      </c>
      <c r="C1581" s="82">
        <v>0</v>
      </c>
      <c r="D1581" s="82">
        <v>0</v>
      </c>
      <c r="E1581" s="82">
        <v>1</v>
      </c>
      <c r="F1581" s="82">
        <v>0.01</v>
      </c>
      <c r="G1581" s="82">
        <v>0</v>
      </c>
      <c r="H1581" s="82">
        <v>0</v>
      </c>
      <c r="I1581" s="82">
        <v>3.7080000000000002</v>
      </c>
      <c r="J1581" s="82">
        <v>1.238</v>
      </c>
      <c r="K1581" s="82">
        <v>888</v>
      </c>
      <c r="L1581" s="82">
        <v>10</v>
      </c>
    </row>
    <row r="1582" spans="1:12" x14ac:dyDescent="0.2">
      <c r="A1582" s="4">
        <v>25</v>
      </c>
      <c r="B1582" s="82">
        <v>0</v>
      </c>
      <c r="C1582" s="82">
        <v>0</v>
      </c>
      <c r="D1582" s="82">
        <v>0</v>
      </c>
      <c r="E1582" s="82">
        <v>1</v>
      </c>
      <c r="F1582" s="82">
        <v>0.01</v>
      </c>
      <c r="G1582" s="82">
        <v>0</v>
      </c>
      <c r="H1582" s="82">
        <v>0</v>
      </c>
      <c r="I1582" s="82">
        <v>1E-4</v>
      </c>
      <c r="J1582" s="82">
        <v>1E-4</v>
      </c>
      <c r="K1582" s="82">
        <v>243.36</v>
      </c>
      <c r="L1582" s="82">
        <v>3</v>
      </c>
    </row>
    <row r="1583" spans="1:12" x14ac:dyDescent="0.2">
      <c r="A1583" s="4">
        <v>30</v>
      </c>
      <c r="B1583" s="82">
        <v>0</v>
      </c>
      <c r="C1583" s="82">
        <v>0</v>
      </c>
      <c r="D1583" s="82">
        <v>0</v>
      </c>
      <c r="E1583" s="82">
        <v>1</v>
      </c>
      <c r="F1583" s="82">
        <v>0.01</v>
      </c>
      <c r="G1583" s="82">
        <v>0</v>
      </c>
      <c r="H1583" s="82">
        <v>0</v>
      </c>
      <c r="I1583" s="82">
        <v>0.2</v>
      </c>
      <c r="J1583" s="82">
        <v>0.1</v>
      </c>
      <c r="K1583" s="82">
        <v>20.66</v>
      </c>
      <c r="L1583" s="82">
        <v>1256</v>
      </c>
    </row>
    <row r="1584" spans="1:12" x14ac:dyDescent="0.2">
      <c r="A1584" s="4">
        <v>30</v>
      </c>
      <c r="B1584" s="82">
        <v>0</v>
      </c>
      <c r="C1584" s="82">
        <v>0</v>
      </c>
      <c r="D1584" s="82">
        <v>0</v>
      </c>
      <c r="E1584" s="82">
        <v>1</v>
      </c>
      <c r="F1584" s="82">
        <v>0.01</v>
      </c>
      <c r="G1584" s="82">
        <v>0</v>
      </c>
      <c r="H1584" s="82">
        <v>0</v>
      </c>
      <c r="I1584" s="82">
        <v>13.5</v>
      </c>
      <c r="J1584" s="82">
        <v>1.7</v>
      </c>
      <c r="K1584" s="82">
        <v>2114.48</v>
      </c>
      <c r="L1584" s="82">
        <v>4</v>
      </c>
    </row>
    <row r="1585" spans="1:12" x14ac:dyDescent="0.2">
      <c r="A1585" s="4">
        <v>25</v>
      </c>
      <c r="B1585" s="82">
        <v>0</v>
      </c>
      <c r="C1585" s="82">
        <v>0</v>
      </c>
      <c r="D1585" s="82">
        <v>0</v>
      </c>
      <c r="E1585" s="82">
        <v>1</v>
      </c>
      <c r="F1585" s="82">
        <v>0.01</v>
      </c>
      <c r="G1585" s="82">
        <v>0</v>
      </c>
      <c r="H1585" s="82">
        <v>0</v>
      </c>
      <c r="I1585" s="82">
        <v>50</v>
      </c>
      <c r="J1585" s="82">
        <v>5.4</v>
      </c>
      <c r="K1585" s="82">
        <v>528.62</v>
      </c>
      <c r="L1585" s="82">
        <v>0</v>
      </c>
    </row>
    <row r="1586" spans="1:12" x14ac:dyDescent="0.2">
      <c r="A1586" s="4">
        <v>30</v>
      </c>
      <c r="B1586" s="82">
        <v>10</v>
      </c>
      <c r="C1586" s="82">
        <v>0</v>
      </c>
      <c r="D1586" s="82">
        <v>0</v>
      </c>
      <c r="E1586" s="82">
        <v>1</v>
      </c>
      <c r="F1586" s="82">
        <v>0.01</v>
      </c>
      <c r="G1586" s="82">
        <v>0</v>
      </c>
      <c r="H1586" s="82">
        <v>0</v>
      </c>
      <c r="I1586" s="82">
        <v>37.51</v>
      </c>
      <c r="J1586" s="82">
        <v>2.2000000000000002</v>
      </c>
      <c r="K1586" s="82">
        <v>3247.86</v>
      </c>
      <c r="L1586" s="82">
        <v>3</v>
      </c>
    </row>
    <row r="1587" spans="1:12" x14ac:dyDescent="0.2">
      <c r="A1587" s="4">
        <v>14</v>
      </c>
      <c r="B1587" s="82">
        <v>400</v>
      </c>
      <c r="C1587" s="82">
        <v>0</v>
      </c>
      <c r="D1587" s="82">
        <v>50</v>
      </c>
      <c r="E1587" s="82">
        <v>1</v>
      </c>
      <c r="F1587" s="82">
        <v>0.01</v>
      </c>
      <c r="G1587" s="82">
        <v>0</v>
      </c>
      <c r="H1587" s="82">
        <v>0</v>
      </c>
      <c r="I1587" s="82">
        <v>2.8</v>
      </c>
      <c r="J1587" s="82">
        <v>0.32</v>
      </c>
      <c r="K1587" s="82">
        <v>34.19</v>
      </c>
      <c r="L1587" s="82">
        <v>127</v>
      </c>
    </row>
    <row r="1588" spans="1:12" x14ac:dyDescent="0.2">
      <c r="A1588" s="4">
        <v>25</v>
      </c>
      <c r="B1588" s="82">
        <v>25</v>
      </c>
      <c r="C1588" s="82">
        <v>50</v>
      </c>
      <c r="D1588" s="82">
        <v>1</v>
      </c>
      <c r="E1588" s="82">
        <v>1</v>
      </c>
      <c r="F1588" s="82">
        <v>0.01</v>
      </c>
      <c r="G1588" s="82">
        <v>0</v>
      </c>
      <c r="H1588" s="82">
        <v>0</v>
      </c>
      <c r="I1588" s="82">
        <v>6.367</v>
      </c>
      <c r="J1588" s="82">
        <v>3.96</v>
      </c>
      <c r="K1588" s="82">
        <v>1470.16</v>
      </c>
      <c r="L1588" s="82">
        <v>11</v>
      </c>
    </row>
    <row r="1589" spans="1:12" x14ac:dyDescent="0.2">
      <c r="A1589" s="4">
        <v>25</v>
      </c>
      <c r="B1589" s="82">
        <v>40</v>
      </c>
      <c r="C1589" s="82">
        <v>0</v>
      </c>
      <c r="D1589" s="82">
        <v>1</v>
      </c>
      <c r="E1589" s="82">
        <v>1</v>
      </c>
      <c r="F1589" s="82">
        <v>0.01</v>
      </c>
      <c r="G1589" s="82">
        <v>0</v>
      </c>
      <c r="H1589" s="82">
        <v>0</v>
      </c>
      <c r="I1589" s="82">
        <v>14.949</v>
      </c>
      <c r="J1589" s="82">
        <v>0.34</v>
      </c>
      <c r="K1589" s="82">
        <v>324.48</v>
      </c>
      <c r="L1589" s="82">
        <v>68</v>
      </c>
    </row>
    <row r="1590" spans="1:12" x14ac:dyDescent="0.2">
      <c r="A1590" s="4">
        <v>25</v>
      </c>
      <c r="B1590" s="82">
        <v>0</v>
      </c>
      <c r="C1590" s="82">
        <v>0</v>
      </c>
      <c r="D1590" s="82">
        <v>0</v>
      </c>
      <c r="E1590" s="82">
        <v>1</v>
      </c>
      <c r="F1590" s="82">
        <v>0.01</v>
      </c>
      <c r="G1590" s="82">
        <v>0</v>
      </c>
      <c r="H1590" s="82">
        <v>0</v>
      </c>
      <c r="I1590" s="82">
        <v>25</v>
      </c>
      <c r="J1590" s="82">
        <v>0.5</v>
      </c>
      <c r="K1590" s="82">
        <v>428.48</v>
      </c>
      <c r="L1590" s="82">
        <v>31</v>
      </c>
    </row>
    <row r="1591" spans="1:12" x14ac:dyDescent="0.2">
      <c r="A1591" s="4">
        <v>25</v>
      </c>
      <c r="B1591" s="82">
        <v>0</v>
      </c>
      <c r="C1591" s="82">
        <v>0</v>
      </c>
      <c r="D1591" s="82">
        <v>0</v>
      </c>
      <c r="E1591" s="82">
        <v>1</v>
      </c>
      <c r="F1591" s="82">
        <v>0.01</v>
      </c>
      <c r="G1591" s="82">
        <v>0</v>
      </c>
      <c r="H1591" s="82">
        <v>0</v>
      </c>
      <c r="I1591" s="82">
        <v>36</v>
      </c>
      <c r="J1591" s="82">
        <v>16.3</v>
      </c>
      <c r="K1591" s="82">
        <v>452.03</v>
      </c>
      <c r="L1591" s="82">
        <v>3</v>
      </c>
    </row>
    <row r="1592" spans="1:12" x14ac:dyDescent="0.2">
      <c r="A1592" s="4">
        <v>30</v>
      </c>
      <c r="B1592" s="82">
        <v>8</v>
      </c>
      <c r="C1592" s="82">
        <v>0</v>
      </c>
      <c r="D1592" s="82">
        <v>1</v>
      </c>
      <c r="E1592" s="82">
        <v>1</v>
      </c>
      <c r="F1592" s="82">
        <v>0.01</v>
      </c>
      <c r="G1592" s="82">
        <v>0</v>
      </c>
      <c r="H1592" s="82">
        <v>0</v>
      </c>
      <c r="I1592" s="82">
        <v>39.610999999999997</v>
      </c>
      <c r="J1592" s="82">
        <v>10</v>
      </c>
      <c r="K1592" s="82">
        <v>2430.46</v>
      </c>
      <c r="L1592" s="82">
        <v>6</v>
      </c>
    </row>
    <row r="1593" spans="1:12" x14ac:dyDescent="0.2">
      <c r="A1593" s="4">
        <v>25</v>
      </c>
      <c r="B1593" s="82">
        <v>12</v>
      </c>
      <c r="C1593" s="82">
        <v>0</v>
      </c>
      <c r="D1593" s="82">
        <v>1</v>
      </c>
      <c r="E1593" s="82">
        <v>1</v>
      </c>
      <c r="F1593" s="82">
        <v>0.1</v>
      </c>
      <c r="G1593" s="82">
        <v>0</v>
      </c>
      <c r="H1593" s="82">
        <v>0</v>
      </c>
      <c r="I1593" s="82">
        <v>58.031999999999996</v>
      </c>
      <c r="J1593" s="82">
        <v>29.72</v>
      </c>
      <c r="K1593" s="82">
        <v>8876.4500000000007</v>
      </c>
      <c r="L1593" s="82">
        <v>23</v>
      </c>
    </row>
    <row r="1594" spans="1:12" x14ac:dyDescent="0.2">
      <c r="A1594" s="4">
        <v>30</v>
      </c>
      <c r="B1594" s="82">
        <v>0</v>
      </c>
      <c r="C1594" s="82">
        <v>0</v>
      </c>
      <c r="D1594" s="82">
        <v>1</v>
      </c>
      <c r="E1594" s="82">
        <v>1</v>
      </c>
      <c r="F1594" s="82">
        <v>0.01</v>
      </c>
      <c r="G1594" s="82">
        <v>0</v>
      </c>
      <c r="H1594" s="82">
        <v>0</v>
      </c>
      <c r="I1594" s="82">
        <v>1.55</v>
      </c>
      <c r="J1594" s="82">
        <v>0.17</v>
      </c>
      <c r="K1594" s="82">
        <v>58.1</v>
      </c>
      <c r="L1594" s="82">
        <v>16</v>
      </c>
    </row>
    <row r="1595" spans="1:12" x14ac:dyDescent="0.2">
      <c r="A1595" s="4">
        <v>30</v>
      </c>
      <c r="B1595" s="82">
        <v>999</v>
      </c>
      <c r="C1595" s="82">
        <v>0</v>
      </c>
      <c r="D1595" s="82">
        <v>1</v>
      </c>
      <c r="E1595" s="82">
        <v>1</v>
      </c>
      <c r="F1595" s="82">
        <v>0.01</v>
      </c>
      <c r="G1595" s="82">
        <v>0</v>
      </c>
      <c r="H1595" s="82">
        <v>0</v>
      </c>
      <c r="I1595" s="82">
        <v>25.84</v>
      </c>
      <c r="J1595" s="82">
        <v>10</v>
      </c>
      <c r="K1595" s="82">
        <v>104.64</v>
      </c>
      <c r="L1595" s="82">
        <v>29</v>
      </c>
    </row>
    <row r="1596" spans="1:12" x14ac:dyDescent="0.2">
      <c r="A1596" s="4">
        <v>25</v>
      </c>
      <c r="B1596" s="82">
        <v>0</v>
      </c>
      <c r="C1596" s="82">
        <v>0</v>
      </c>
      <c r="D1596" s="82">
        <v>0</v>
      </c>
      <c r="E1596" s="82">
        <v>1</v>
      </c>
      <c r="F1596" s="82">
        <v>0.01</v>
      </c>
      <c r="G1596" s="82">
        <v>0</v>
      </c>
      <c r="H1596" s="82">
        <v>0</v>
      </c>
      <c r="I1596" s="82">
        <v>73.040000000000006</v>
      </c>
      <c r="J1596" s="82">
        <v>25</v>
      </c>
      <c r="K1596" s="82">
        <v>246.05</v>
      </c>
      <c r="L1596" s="82">
        <v>8</v>
      </c>
    </row>
    <row r="1597" spans="1:12" x14ac:dyDescent="0.2">
      <c r="A1597" s="4">
        <v>25</v>
      </c>
      <c r="B1597" s="82">
        <v>0</v>
      </c>
      <c r="C1597" s="82">
        <v>0</v>
      </c>
      <c r="D1597" s="82">
        <v>0</v>
      </c>
      <c r="E1597" s="82">
        <v>1</v>
      </c>
      <c r="F1597" s="82">
        <v>0.01</v>
      </c>
      <c r="G1597" s="82">
        <v>0</v>
      </c>
      <c r="H1597" s="82">
        <v>0</v>
      </c>
      <c r="I1597" s="82">
        <v>8.1430000000000007</v>
      </c>
      <c r="J1597" s="82">
        <v>0.23</v>
      </c>
      <c r="K1597" s="82">
        <v>8.5299999999999994</v>
      </c>
      <c r="L1597" s="82">
        <v>105</v>
      </c>
    </row>
    <row r="1598" spans="1:12" x14ac:dyDescent="0.2">
      <c r="A1598" s="4">
        <v>25</v>
      </c>
      <c r="B1598" s="82">
        <v>0</v>
      </c>
      <c r="C1598" s="82">
        <v>0</v>
      </c>
      <c r="D1598" s="82">
        <v>0</v>
      </c>
      <c r="E1598" s="82">
        <v>1</v>
      </c>
      <c r="F1598" s="82">
        <v>0.01</v>
      </c>
      <c r="G1598" s="82">
        <v>0</v>
      </c>
      <c r="H1598" s="82">
        <v>0</v>
      </c>
      <c r="I1598" s="82">
        <v>3.54</v>
      </c>
      <c r="J1598" s="82">
        <v>0.6</v>
      </c>
      <c r="K1598" s="82">
        <v>14.72</v>
      </c>
      <c r="L1598" s="82">
        <v>41</v>
      </c>
    </row>
    <row r="1599" spans="1:12" x14ac:dyDescent="0.2">
      <c r="A1599" s="4">
        <v>30</v>
      </c>
      <c r="B1599" s="82">
        <v>0</v>
      </c>
      <c r="C1599" s="82">
        <v>0</v>
      </c>
      <c r="D1599" s="82">
        <v>0</v>
      </c>
      <c r="E1599" s="82">
        <v>1</v>
      </c>
      <c r="F1599" s="82">
        <v>0.01</v>
      </c>
      <c r="G1599" s="82">
        <v>0</v>
      </c>
      <c r="H1599" s="82">
        <v>0</v>
      </c>
      <c r="I1599" s="82">
        <v>3.78</v>
      </c>
      <c r="J1599" s="82">
        <v>0.41</v>
      </c>
      <c r="K1599" s="82">
        <v>27.93</v>
      </c>
      <c r="L1599" s="82">
        <v>7</v>
      </c>
    </row>
    <row r="1600" spans="1:12" x14ac:dyDescent="0.2">
      <c r="A1600" s="4">
        <v>25</v>
      </c>
      <c r="B1600" s="82">
        <v>0</v>
      </c>
      <c r="C1600" s="82">
        <v>0</v>
      </c>
      <c r="D1600" s="82">
        <v>1</v>
      </c>
      <c r="E1600" s="82">
        <v>1</v>
      </c>
      <c r="F1600" s="82">
        <v>0.01</v>
      </c>
      <c r="G1600" s="82">
        <v>0</v>
      </c>
      <c r="H1600" s="82">
        <v>0</v>
      </c>
      <c r="I1600" s="82">
        <v>23.928000000000001</v>
      </c>
      <c r="J1600" s="82">
        <v>1.9</v>
      </c>
      <c r="K1600" s="82">
        <v>360.74</v>
      </c>
      <c r="L1600" s="82">
        <v>2</v>
      </c>
    </row>
    <row r="1601" spans="1:12" x14ac:dyDescent="0.2">
      <c r="A1601" s="4">
        <v>25</v>
      </c>
      <c r="B1601" s="82">
        <v>30</v>
      </c>
      <c r="C1601" s="82">
        <v>0</v>
      </c>
      <c r="D1601" s="82">
        <v>0</v>
      </c>
      <c r="E1601" s="82">
        <v>1</v>
      </c>
      <c r="F1601" s="82">
        <v>0.01</v>
      </c>
      <c r="G1601" s="82">
        <v>0</v>
      </c>
      <c r="H1601" s="82">
        <v>0</v>
      </c>
      <c r="I1601" s="82">
        <v>30.956</v>
      </c>
      <c r="J1601" s="82">
        <v>1.3</v>
      </c>
      <c r="K1601" s="82">
        <v>339.52</v>
      </c>
      <c r="L1601" s="82">
        <v>39</v>
      </c>
    </row>
    <row r="1602" spans="1:12" x14ac:dyDescent="0.2">
      <c r="A1602" s="4">
        <v>25</v>
      </c>
      <c r="B1602" s="82">
        <v>0</v>
      </c>
      <c r="C1602" s="82">
        <v>0</v>
      </c>
      <c r="D1602" s="82">
        <v>0</v>
      </c>
      <c r="E1602" s="82">
        <v>1</v>
      </c>
      <c r="F1602" s="82">
        <v>0.01</v>
      </c>
      <c r="G1602" s="82">
        <v>0</v>
      </c>
      <c r="H1602" s="82">
        <v>0</v>
      </c>
      <c r="I1602" s="82">
        <v>8</v>
      </c>
      <c r="J1602" s="82">
        <v>0.85</v>
      </c>
      <c r="K1602" s="82">
        <v>123.24</v>
      </c>
      <c r="L1602" s="82">
        <v>135</v>
      </c>
    </row>
    <row r="1603" spans="1:12" x14ac:dyDescent="0.2">
      <c r="A1603" s="4">
        <v>25</v>
      </c>
      <c r="B1603" s="82">
        <v>0</v>
      </c>
      <c r="C1603" s="82">
        <v>0</v>
      </c>
      <c r="D1603" s="82">
        <v>0</v>
      </c>
      <c r="E1603" s="82">
        <v>1</v>
      </c>
      <c r="F1603" s="82">
        <v>0.01</v>
      </c>
      <c r="G1603" s="82">
        <v>0</v>
      </c>
      <c r="H1603" s="82">
        <v>0</v>
      </c>
      <c r="I1603" s="82">
        <v>8</v>
      </c>
      <c r="J1603" s="82">
        <v>0.5</v>
      </c>
      <c r="K1603" s="82">
        <v>272.60000000000002</v>
      </c>
      <c r="L1603" s="82">
        <v>42</v>
      </c>
    </row>
    <row r="1604" spans="1:12" x14ac:dyDescent="0.2">
      <c r="A1604" s="4">
        <v>30</v>
      </c>
      <c r="B1604" s="82">
        <v>80</v>
      </c>
      <c r="C1604" s="82">
        <v>0</v>
      </c>
      <c r="D1604" s="82">
        <v>10</v>
      </c>
      <c r="E1604" s="82">
        <v>1</v>
      </c>
      <c r="F1604" s="82">
        <v>0.01</v>
      </c>
      <c r="G1604" s="82">
        <v>0</v>
      </c>
      <c r="H1604" s="82">
        <v>0</v>
      </c>
      <c r="I1604" s="82">
        <v>13.05</v>
      </c>
      <c r="J1604" s="82">
        <v>1.2</v>
      </c>
      <c r="K1604" s="82">
        <v>592.36</v>
      </c>
      <c r="L1604" s="82">
        <v>0</v>
      </c>
    </row>
    <row r="1605" spans="1:12" x14ac:dyDescent="0.2">
      <c r="A1605" s="4">
        <v>30</v>
      </c>
      <c r="B1605" s="82">
        <v>60</v>
      </c>
      <c r="C1605" s="82">
        <v>0</v>
      </c>
      <c r="D1605" s="82">
        <v>10</v>
      </c>
      <c r="E1605" s="82">
        <v>1</v>
      </c>
      <c r="F1605" s="82">
        <v>0.01</v>
      </c>
      <c r="G1605" s="82">
        <v>0</v>
      </c>
      <c r="H1605" s="82">
        <v>0</v>
      </c>
      <c r="I1605" s="82">
        <v>13.05</v>
      </c>
      <c r="J1605" s="82">
        <v>1.2</v>
      </c>
      <c r="K1605" s="82">
        <v>592.36</v>
      </c>
      <c r="L1605" s="82">
        <v>0</v>
      </c>
    </row>
    <row r="1606" spans="1:12" x14ac:dyDescent="0.2">
      <c r="A1606" s="4">
        <v>30</v>
      </c>
      <c r="B1606" s="82">
        <v>80</v>
      </c>
      <c r="C1606" s="82">
        <v>0</v>
      </c>
      <c r="D1606" s="82">
        <v>10</v>
      </c>
      <c r="E1606" s="82">
        <v>1</v>
      </c>
      <c r="F1606" s="82">
        <v>0.01</v>
      </c>
      <c r="G1606" s="82">
        <v>0</v>
      </c>
      <c r="H1606" s="82">
        <v>0</v>
      </c>
      <c r="I1606" s="82">
        <v>13.05</v>
      </c>
      <c r="J1606" s="82">
        <v>1.2</v>
      </c>
      <c r="K1606" s="82">
        <v>592.36</v>
      </c>
      <c r="L1606" s="82">
        <v>2</v>
      </c>
    </row>
    <row r="1607" spans="1:12" x14ac:dyDescent="0.2">
      <c r="A1607" s="4">
        <v>30</v>
      </c>
      <c r="B1607" s="82">
        <v>60</v>
      </c>
      <c r="C1607" s="82">
        <v>0</v>
      </c>
      <c r="D1607" s="82">
        <v>10</v>
      </c>
      <c r="E1607" s="82">
        <v>1</v>
      </c>
      <c r="F1607" s="82">
        <v>0.01</v>
      </c>
      <c r="G1607" s="82">
        <v>0</v>
      </c>
      <c r="H1607" s="82">
        <v>0</v>
      </c>
      <c r="I1607" s="82">
        <v>13.05</v>
      </c>
      <c r="J1607" s="82">
        <v>1.2</v>
      </c>
      <c r="K1607" s="82">
        <v>592.36</v>
      </c>
      <c r="L1607" s="82">
        <v>0</v>
      </c>
    </row>
    <row r="1608" spans="1:12" x14ac:dyDescent="0.2">
      <c r="A1608" s="4">
        <v>30</v>
      </c>
      <c r="B1608" s="82">
        <v>0</v>
      </c>
      <c r="C1608" s="82">
        <v>0</v>
      </c>
      <c r="D1608" s="82">
        <v>0</v>
      </c>
      <c r="E1608" s="82">
        <v>1</v>
      </c>
      <c r="F1608" s="82">
        <v>0.01</v>
      </c>
      <c r="G1608" s="82">
        <v>0</v>
      </c>
      <c r="H1608" s="82">
        <v>0</v>
      </c>
      <c r="I1608" s="82">
        <v>6.97</v>
      </c>
      <c r="J1608" s="82">
        <v>0.33</v>
      </c>
      <c r="K1608" s="82">
        <v>15.14</v>
      </c>
      <c r="L1608" s="82">
        <v>36</v>
      </c>
    </row>
    <row r="1609" spans="1:12" x14ac:dyDescent="0.2">
      <c r="A1609" s="4">
        <v>25</v>
      </c>
      <c r="B1609" s="82">
        <v>0</v>
      </c>
      <c r="C1609" s="82">
        <v>0</v>
      </c>
      <c r="D1609" s="82">
        <v>0</v>
      </c>
      <c r="E1609" s="82">
        <v>1</v>
      </c>
      <c r="F1609" s="82">
        <v>0.01</v>
      </c>
      <c r="G1609" s="82">
        <v>0</v>
      </c>
      <c r="H1609" s="82">
        <v>0</v>
      </c>
      <c r="I1609" s="82">
        <v>3.6040000000000001</v>
      </c>
      <c r="J1609" s="82">
        <v>2</v>
      </c>
      <c r="K1609" s="82">
        <v>54.86</v>
      </c>
      <c r="L1609" s="82">
        <v>27</v>
      </c>
    </row>
    <row r="1610" spans="1:12" x14ac:dyDescent="0.2">
      <c r="A1610" s="4">
        <v>30</v>
      </c>
      <c r="B1610" s="82">
        <v>72</v>
      </c>
      <c r="C1610" s="82">
        <v>72</v>
      </c>
      <c r="D1610" s="82">
        <v>6</v>
      </c>
      <c r="E1610" s="82">
        <v>1</v>
      </c>
      <c r="F1610" s="82">
        <v>0.01</v>
      </c>
      <c r="G1610" s="82">
        <v>0</v>
      </c>
      <c r="H1610" s="82">
        <v>0</v>
      </c>
      <c r="I1610" s="82">
        <v>2.0099999999999998</v>
      </c>
      <c r="J1610" s="82">
        <v>2.5</v>
      </c>
      <c r="K1610" s="82">
        <v>62.68</v>
      </c>
      <c r="L1610" s="82">
        <v>188</v>
      </c>
    </row>
    <row r="1611" spans="1:12" x14ac:dyDescent="0.2">
      <c r="A1611" s="4">
        <v>30</v>
      </c>
      <c r="B1611" s="82">
        <v>0</v>
      </c>
      <c r="C1611" s="82">
        <v>0</v>
      </c>
      <c r="D1611" s="82">
        <v>0</v>
      </c>
      <c r="E1611" s="82">
        <v>1</v>
      </c>
      <c r="F1611" s="82">
        <v>0.01</v>
      </c>
      <c r="G1611" s="82">
        <v>0</v>
      </c>
      <c r="H1611" s="82">
        <v>0</v>
      </c>
      <c r="I1611" s="82">
        <v>2.4</v>
      </c>
      <c r="J1611" s="82">
        <v>0.2</v>
      </c>
      <c r="K1611" s="82">
        <v>18.86</v>
      </c>
      <c r="L1611" s="82">
        <v>126</v>
      </c>
    </row>
    <row r="1612" spans="1:12" x14ac:dyDescent="0.2">
      <c r="A1612" s="4">
        <v>25</v>
      </c>
      <c r="B1612" s="82">
        <v>0</v>
      </c>
      <c r="C1612" s="82">
        <v>0</v>
      </c>
      <c r="D1612" s="82">
        <v>0</v>
      </c>
      <c r="E1612" s="82">
        <v>1</v>
      </c>
      <c r="F1612" s="82">
        <v>0.01</v>
      </c>
      <c r="G1612" s="82">
        <v>0</v>
      </c>
      <c r="H1612" s="82">
        <v>0</v>
      </c>
      <c r="I1612" s="82">
        <v>10.199999999999999</v>
      </c>
      <c r="J1612" s="82">
        <v>3.3</v>
      </c>
      <c r="K1612" s="82">
        <v>237.79</v>
      </c>
      <c r="L1612" s="82">
        <v>30</v>
      </c>
    </row>
    <row r="1613" spans="1:12" x14ac:dyDescent="0.2">
      <c r="A1613" s="4">
        <v>25</v>
      </c>
      <c r="B1613" s="82">
        <v>0</v>
      </c>
      <c r="C1613" s="82">
        <v>0</v>
      </c>
      <c r="D1613" s="82">
        <v>0</v>
      </c>
      <c r="E1613" s="82">
        <v>1</v>
      </c>
      <c r="F1613" s="82">
        <v>0.01</v>
      </c>
      <c r="G1613" s="82">
        <v>0</v>
      </c>
      <c r="H1613" s="82">
        <v>0</v>
      </c>
      <c r="I1613" s="82">
        <v>23.8</v>
      </c>
      <c r="J1613" s="82">
        <v>2.2000000000000002</v>
      </c>
      <c r="K1613" s="82">
        <v>252.25</v>
      </c>
      <c r="L1613" s="82">
        <v>20</v>
      </c>
    </row>
    <row r="1614" spans="1:12" x14ac:dyDescent="0.2">
      <c r="A1614" s="4">
        <v>25</v>
      </c>
      <c r="B1614" s="82">
        <v>0</v>
      </c>
      <c r="C1614" s="82">
        <v>0</v>
      </c>
      <c r="D1614" s="82">
        <v>0</v>
      </c>
      <c r="E1614" s="82">
        <v>1</v>
      </c>
      <c r="F1614" s="82">
        <v>0.01</v>
      </c>
      <c r="G1614" s="82">
        <v>0</v>
      </c>
      <c r="H1614" s="82">
        <v>0</v>
      </c>
      <c r="I1614" s="82">
        <v>10.84</v>
      </c>
      <c r="J1614" s="82">
        <v>0.2</v>
      </c>
      <c r="K1614" s="82">
        <v>54.88</v>
      </c>
      <c r="L1614" s="82">
        <v>5</v>
      </c>
    </row>
    <row r="1615" spans="1:12" x14ac:dyDescent="0.2">
      <c r="A1615" s="4">
        <v>25</v>
      </c>
      <c r="B1615" s="82">
        <v>0</v>
      </c>
      <c r="C1615" s="82">
        <v>0</v>
      </c>
      <c r="D1615" s="82">
        <v>0</v>
      </c>
      <c r="E1615" s="82">
        <v>1</v>
      </c>
      <c r="F1615" s="82">
        <v>0.01</v>
      </c>
      <c r="G1615" s="82">
        <v>0</v>
      </c>
      <c r="H1615" s="82">
        <v>0</v>
      </c>
      <c r="I1615" s="82">
        <v>4.05</v>
      </c>
      <c r="J1615" s="82">
        <v>0.01</v>
      </c>
      <c r="K1615" s="82">
        <v>43.75</v>
      </c>
      <c r="L1615" s="82">
        <v>0</v>
      </c>
    </row>
    <row r="1616" spans="1:12" x14ac:dyDescent="0.2">
      <c r="A1616" s="4">
        <v>25</v>
      </c>
      <c r="B1616" s="82">
        <v>0</v>
      </c>
      <c r="C1616" s="82">
        <v>0</v>
      </c>
      <c r="D1616" s="82">
        <v>0</v>
      </c>
      <c r="E1616" s="82">
        <v>1</v>
      </c>
      <c r="F1616" s="82">
        <v>0.01</v>
      </c>
      <c r="G1616" s="82">
        <v>0</v>
      </c>
      <c r="H1616" s="82">
        <v>0</v>
      </c>
      <c r="I1616" s="82">
        <v>10.84</v>
      </c>
      <c r="J1616" s="82">
        <v>0.25900000000000001</v>
      </c>
      <c r="K1616" s="82">
        <v>124.82</v>
      </c>
      <c r="L1616" s="82">
        <v>14</v>
      </c>
    </row>
    <row r="1617" spans="1:12" x14ac:dyDescent="0.2">
      <c r="A1617" s="4">
        <v>30</v>
      </c>
      <c r="B1617" s="82">
        <v>320</v>
      </c>
      <c r="C1617" s="82">
        <v>0</v>
      </c>
      <c r="D1617" s="82">
        <v>10</v>
      </c>
      <c r="E1617" s="82">
        <v>1</v>
      </c>
      <c r="F1617" s="82">
        <v>0.01</v>
      </c>
      <c r="G1617" s="82">
        <v>0</v>
      </c>
      <c r="H1617" s="82">
        <v>0</v>
      </c>
      <c r="I1617" s="82">
        <v>1.7</v>
      </c>
      <c r="J1617" s="82">
        <v>0.41399999999999998</v>
      </c>
      <c r="K1617" s="82">
        <v>35.96</v>
      </c>
      <c r="L1617" s="82">
        <v>82</v>
      </c>
    </row>
    <row r="1618" spans="1:12" x14ac:dyDescent="0.2">
      <c r="A1618" s="4">
        <v>25</v>
      </c>
      <c r="B1618" s="82">
        <v>12</v>
      </c>
      <c r="C1618" s="82">
        <v>0</v>
      </c>
      <c r="D1618" s="82">
        <v>1</v>
      </c>
      <c r="E1618" s="82">
        <v>1</v>
      </c>
      <c r="F1618" s="82">
        <v>0.01</v>
      </c>
      <c r="G1618" s="82">
        <v>0</v>
      </c>
      <c r="H1618" s="82">
        <v>0</v>
      </c>
      <c r="I1618" s="82">
        <v>25.9</v>
      </c>
      <c r="J1618" s="82">
        <v>20.55</v>
      </c>
      <c r="K1618" s="82">
        <v>2018.18</v>
      </c>
      <c r="L1618" s="82">
        <v>12</v>
      </c>
    </row>
    <row r="1619" spans="1:12" x14ac:dyDescent="0.2">
      <c r="A1619" s="4">
        <v>25</v>
      </c>
      <c r="B1619" s="82">
        <v>12</v>
      </c>
      <c r="C1619" s="82">
        <v>0</v>
      </c>
      <c r="D1619" s="82">
        <v>1</v>
      </c>
      <c r="E1619" s="82">
        <v>1</v>
      </c>
      <c r="F1619" s="82">
        <v>0.01</v>
      </c>
      <c r="G1619" s="82">
        <v>0</v>
      </c>
      <c r="H1619" s="82">
        <v>0</v>
      </c>
      <c r="I1619" s="82">
        <v>30</v>
      </c>
      <c r="J1619" s="82">
        <v>20.2</v>
      </c>
      <c r="K1619" s="82">
        <v>1651.47</v>
      </c>
      <c r="L1619" s="82">
        <v>2</v>
      </c>
    </row>
    <row r="1620" spans="1:12" x14ac:dyDescent="0.2">
      <c r="A1620" s="4">
        <v>25</v>
      </c>
      <c r="B1620" s="82">
        <v>12</v>
      </c>
      <c r="C1620" s="82">
        <v>0</v>
      </c>
      <c r="D1620" s="82">
        <v>1</v>
      </c>
      <c r="E1620" s="82">
        <v>1</v>
      </c>
      <c r="F1620" s="82">
        <v>0.01</v>
      </c>
      <c r="G1620" s="82">
        <v>0</v>
      </c>
      <c r="H1620" s="82">
        <v>0</v>
      </c>
      <c r="I1620" s="82">
        <v>30</v>
      </c>
      <c r="J1620" s="82">
        <v>20.2</v>
      </c>
      <c r="K1620" s="82">
        <v>1135.3800000000001</v>
      </c>
      <c r="L1620" s="82">
        <v>9</v>
      </c>
    </row>
    <row r="1621" spans="1:12" x14ac:dyDescent="0.2">
      <c r="A1621" s="4">
        <v>25</v>
      </c>
      <c r="B1621" s="82">
        <v>9</v>
      </c>
      <c r="C1621" s="82">
        <v>0</v>
      </c>
      <c r="D1621" s="82">
        <v>1</v>
      </c>
      <c r="E1621" s="82">
        <v>1</v>
      </c>
      <c r="F1621" s="82">
        <v>0.01</v>
      </c>
      <c r="G1621" s="82">
        <v>0</v>
      </c>
      <c r="H1621" s="82">
        <v>0</v>
      </c>
      <c r="I1621" s="82">
        <v>176.4</v>
      </c>
      <c r="J1621" s="82">
        <v>19.3</v>
      </c>
      <c r="K1621" s="82">
        <v>6309.97</v>
      </c>
      <c r="L1621" s="82">
        <v>1</v>
      </c>
    </row>
    <row r="1622" spans="1:12" x14ac:dyDescent="0.2">
      <c r="A1622" s="4">
        <v>30</v>
      </c>
      <c r="B1622" s="82">
        <v>0</v>
      </c>
      <c r="C1622" s="82">
        <v>0</v>
      </c>
      <c r="D1622" s="82">
        <v>0</v>
      </c>
      <c r="E1622" s="82">
        <v>1</v>
      </c>
      <c r="F1622" s="82">
        <v>0.01</v>
      </c>
      <c r="G1622" s="82">
        <v>0</v>
      </c>
      <c r="H1622" s="82">
        <v>0</v>
      </c>
      <c r="I1622" s="82">
        <v>3.206</v>
      </c>
      <c r="J1622" s="82">
        <v>0.45</v>
      </c>
      <c r="K1622" s="82">
        <v>171.25</v>
      </c>
      <c r="L1622" s="82">
        <v>139</v>
      </c>
    </row>
    <row r="1623" spans="1:12" x14ac:dyDescent="0.2">
      <c r="A1623" s="4">
        <v>30</v>
      </c>
      <c r="B1623" s="82">
        <v>0</v>
      </c>
      <c r="C1623" s="82">
        <v>0</v>
      </c>
      <c r="D1623" s="82">
        <v>0</v>
      </c>
      <c r="E1623" s="82">
        <v>1</v>
      </c>
      <c r="F1623" s="82">
        <v>0.01</v>
      </c>
      <c r="G1623" s="82">
        <v>0</v>
      </c>
      <c r="H1623" s="82">
        <v>0</v>
      </c>
      <c r="I1623" s="82">
        <v>18.369</v>
      </c>
      <c r="J1623" s="82">
        <v>0.62</v>
      </c>
      <c r="K1623" s="82">
        <v>54.38</v>
      </c>
      <c r="L1623" s="82">
        <v>124</v>
      </c>
    </row>
    <row r="1624" spans="1:12" x14ac:dyDescent="0.2">
      <c r="A1624" s="4">
        <v>25</v>
      </c>
      <c r="B1624" s="82">
        <v>0</v>
      </c>
      <c r="C1624" s="82">
        <v>0</v>
      </c>
      <c r="D1624" s="82">
        <v>0</v>
      </c>
      <c r="E1624" s="82">
        <v>1</v>
      </c>
      <c r="F1624" s="82">
        <v>0.01</v>
      </c>
      <c r="G1624" s="82">
        <v>0</v>
      </c>
      <c r="H1624" s="82">
        <v>0</v>
      </c>
      <c r="I1624" s="82">
        <v>18.399999999999999</v>
      </c>
      <c r="J1624" s="82">
        <v>25</v>
      </c>
      <c r="K1624" s="82">
        <v>208.2</v>
      </c>
      <c r="L1624" s="82">
        <v>12</v>
      </c>
    </row>
    <row r="1625" spans="1:12" x14ac:dyDescent="0.2">
      <c r="A1625" s="4">
        <v>25</v>
      </c>
      <c r="B1625" s="82">
        <v>0</v>
      </c>
      <c r="C1625" s="82">
        <v>0</v>
      </c>
      <c r="D1625" s="82">
        <v>0</v>
      </c>
      <c r="E1625" s="82">
        <v>1</v>
      </c>
      <c r="F1625" s="82">
        <v>0.01</v>
      </c>
      <c r="G1625" s="82">
        <v>0</v>
      </c>
      <c r="H1625" s="82">
        <v>0</v>
      </c>
      <c r="I1625" s="82">
        <v>0.66900000000000004</v>
      </c>
      <c r="J1625" s="82">
        <v>0.38600000000000001</v>
      </c>
      <c r="K1625" s="82">
        <v>46.09</v>
      </c>
      <c r="L1625" s="82">
        <v>27</v>
      </c>
    </row>
    <row r="1626" spans="1:12" x14ac:dyDescent="0.2">
      <c r="A1626" s="4">
        <v>25</v>
      </c>
      <c r="B1626" s="82">
        <v>0</v>
      </c>
      <c r="C1626" s="82">
        <v>0</v>
      </c>
      <c r="D1626" s="82">
        <v>0</v>
      </c>
      <c r="E1626" s="82">
        <v>1</v>
      </c>
      <c r="F1626" s="82">
        <v>0.01</v>
      </c>
      <c r="G1626" s="82">
        <v>0</v>
      </c>
      <c r="H1626" s="82">
        <v>0</v>
      </c>
      <c r="I1626" s="82">
        <v>3.6</v>
      </c>
      <c r="J1626" s="82">
        <v>4</v>
      </c>
      <c r="K1626" s="82">
        <v>181.18</v>
      </c>
      <c r="L1626" s="82">
        <v>4</v>
      </c>
    </row>
    <row r="1627" spans="1:12" x14ac:dyDescent="0.2">
      <c r="A1627" s="4">
        <v>25</v>
      </c>
      <c r="B1627" s="82">
        <v>0</v>
      </c>
      <c r="C1627" s="82">
        <v>0</v>
      </c>
      <c r="D1627" s="82">
        <v>0</v>
      </c>
      <c r="E1627" s="82">
        <v>1</v>
      </c>
      <c r="F1627" s="82">
        <v>0.01</v>
      </c>
      <c r="G1627" s="82">
        <v>0</v>
      </c>
      <c r="H1627" s="82">
        <v>0</v>
      </c>
      <c r="I1627" s="82">
        <v>2.35</v>
      </c>
      <c r="J1627" s="82">
        <v>5</v>
      </c>
      <c r="K1627" s="82">
        <v>76.290000000000006</v>
      </c>
      <c r="L1627" s="82">
        <v>3</v>
      </c>
    </row>
    <row r="1628" spans="1:12" x14ac:dyDescent="0.2">
      <c r="A1628" s="4">
        <v>25</v>
      </c>
      <c r="B1628" s="82">
        <v>0</v>
      </c>
      <c r="C1628" s="82">
        <v>0</v>
      </c>
      <c r="D1628" s="82">
        <v>0</v>
      </c>
      <c r="E1628" s="82">
        <v>1</v>
      </c>
      <c r="F1628" s="82">
        <v>0.01</v>
      </c>
      <c r="G1628" s="82">
        <v>0</v>
      </c>
      <c r="H1628" s="82">
        <v>0</v>
      </c>
      <c r="I1628" s="82">
        <v>4.3499999999999996</v>
      </c>
      <c r="J1628" s="82">
        <v>5</v>
      </c>
      <c r="K1628" s="82">
        <v>352.03</v>
      </c>
      <c r="L1628" s="82">
        <v>2</v>
      </c>
    </row>
    <row r="1629" spans="1:12" x14ac:dyDescent="0.2">
      <c r="A1629" s="4">
        <v>25</v>
      </c>
      <c r="B1629" s="82">
        <v>0</v>
      </c>
      <c r="C1629" s="82">
        <v>0</v>
      </c>
      <c r="D1629" s="82">
        <v>0</v>
      </c>
      <c r="E1629" s="82">
        <v>1</v>
      </c>
      <c r="F1629" s="82">
        <v>0.01</v>
      </c>
      <c r="G1629" s="82">
        <v>0</v>
      </c>
      <c r="H1629" s="82">
        <v>0</v>
      </c>
      <c r="I1629" s="82">
        <v>0.35199999999999998</v>
      </c>
      <c r="J1629" s="82">
        <v>0.13800000000000001</v>
      </c>
      <c r="K1629" s="82">
        <v>57.61</v>
      </c>
      <c r="L1629" s="82">
        <v>21</v>
      </c>
    </row>
    <row r="1630" spans="1:12" x14ac:dyDescent="0.2">
      <c r="A1630" s="4">
        <v>25</v>
      </c>
      <c r="B1630" s="82">
        <v>0</v>
      </c>
      <c r="C1630" s="82">
        <v>0</v>
      </c>
      <c r="D1630" s="82">
        <v>0</v>
      </c>
      <c r="E1630" s="82">
        <v>1</v>
      </c>
      <c r="F1630" s="82">
        <v>0.01</v>
      </c>
      <c r="G1630" s="82">
        <v>0</v>
      </c>
      <c r="H1630" s="82">
        <v>0</v>
      </c>
      <c r="I1630" s="82">
        <v>0.66</v>
      </c>
      <c r="J1630" s="82">
        <v>0.14000000000000001</v>
      </c>
      <c r="K1630" s="82">
        <v>54.83</v>
      </c>
      <c r="L1630" s="82">
        <v>16</v>
      </c>
    </row>
    <row r="1631" spans="1:12" x14ac:dyDescent="0.2">
      <c r="A1631" s="4">
        <v>25</v>
      </c>
      <c r="B1631" s="82">
        <v>0</v>
      </c>
      <c r="C1631" s="82">
        <v>0</v>
      </c>
      <c r="D1631" s="82">
        <v>0</v>
      </c>
      <c r="E1631" s="82">
        <v>1</v>
      </c>
      <c r="F1631" s="82">
        <v>0.01</v>
      </c>
      <c r="G1631" s="82">
        <v>0</v>
      </c>
      <c r="H1631" s="82">
        <v>0</v>
      </c>
      <c r="I1631" s="82">
        <v>1.6</v>
      </c>
      <c r="J1631" s="82">
        <v>0.03</v>
      </c>
      <c r="K1631" s="82">
        <v>11.6</v>
      </c>
      <c r="L1631" s="82">
        <v>73</v>
      </c>
    </row>
    <row r="1632" spans="1:12" x14ac:dyDescent="0.2">
      <c r="A1632" s="4">
        <v>25</v>
      </c>
      <c r="B1632" s="82">
        <v>0</v>
      </c>
      <c r="C1632" s="82">
        <v>0</v>
      </c>
      <c r="D1632" s="82">
        <v>0</v>
      </c>
      <c r="E1632" s="82">
        <v>1</v>
      </c>
      <c r="F1632" s="82">
        <v>0.01</v>
      </c>
      <c r="G1632" s="82">
        <v>0</v>
      </c>
      <c r="H1632" s="82">
        <v>0</v>
      </c>
      <c r="I1632" s="82">
        <v>38.33</v>
      </c>
      <c r="J1632" s="82">
        <v>0.82</v>
      </c>
      <c r="K1632" s="82">
        <v>19.37</v>
      </c>
      <c r="L1632" s="82">
        <v>0</v>
      </c>
    </row>
    <row r="1633" spans="1:12" x14ac:dyDescent="0.2">
      <c r="A1633" s="4">
        <v>25</v>
      </c>
      <c r="B1633" s="82">
        <v>0</v>
      </c>
      <c r="C1633" s="82">
        <v>0</v>
      </c>
      <c r="D1633" s="82">
        <v>0</v>
      </c>
      <c r="E1633" s="82">
        <v>1</v>
      </c>
      <c r="F1633" s="82">
        <v>0.01</v>
      </c>
      <c r="G1633" s="82">
        <v>0</v>
      </c>
      <c r="H1633" s="82">
        <v>0</v>
      </c>
      <c r="I1633" s="82">
        <v>21.6</v>
      </c>
      <c r="J1633" s="82">
        <v>24.99</v>
      </c>
      <c r="K1633" s="82">
        <v>189.52</v>
      </c>
      <c r="L1633" s="82">
        <v>10</v>
      </c>
    </row>
    <row r="1634" spans="1:12" x14ac:dyDescent="0.2">
      <c r="A1634" s="4">
        <v>30</v>
      </c>
      <c r="B1634" s="82">
        <v>0</v>
      </c>
      <c r="C1634" s="82">
        <v>0</v>
      </c>
      <c r="D1634" s="82">
        <v>0</v>
      </c>
      <c r="E1634" s="82">
        <v>1</v>
      </c>
      <c r="F1634" s="82">
        <v>0.01</v>
      </c>
      <c r="G1634" s="82">
        <v>0</v>
      </c>
      <c r="H1634" s="82">
        <v>0</v>
      </c>
      <c r="I1634" s="82">
        <v>0.8</v>
      </c>
      <c r="J1634" s="82">
        <v>0.25</v>
      </c>
      <c r="K1634" s="82">
        <v>228.61</v>
      </c>
      <c r="L1634" s="82">
        <v>99</v>
      </c>
    </row>
    <row r="1635" spans="1:12" x14ac:dyDescent="0.2">
      <c r="A1635" s="4">
        <v>30</v>
      </c>
      <c r="B1635" s="82">
        <v>0</v>
      </c>
      <c r="C1635" s="82">
        <v>0</v>
      </c>
      <c r="D1635" s="82">
        <v>0</v>
      </c>
      <c r="E1635" s="82">
        <v>1</v>
      </c>
      <c r="F1635" s="82">
        <v>0.01</v>
      </c>
      <c r="G1635" s="82">
        <v>0</v>
      </c>
      <c r="H1635" s="82">
        <v>0</v>
      </c>
      <c r="I1635" s="82">
        <v>1.9</v>
      </c>
      <c r="J1635" s="82">
        <v>0.35</v>
      </c>
      <c r="K1635" s="82">
        <v>63.28</v>
      </c>
      <c r="L1635" s="82">
        <v>218</v>
      </c>
    </row>
    <row r="1636" spans="1:12" x14ac:dyDescent="0.2">
      <c r="A1636" s="4">
        <v>25</v>
      </c>
      <c r="B1636" s="82">
        <v>0</v>
      </c>
      <c r="C1636" s="82">
        <v>0</v>
      </c>
      <c r="D1636" s="82">
        <v>0</v>
      </c>
      <c r="E1636" s="82">
        <v>1</v>
      </c>
      <c r="F1636" s="82">
        <v>0.01</v>
      </c>
      <c r="G1636" s="82">
        <v>0</v>
      </c>
      <c r="H1636" s="82">
        <v>0</v>
      </c>
      <c r="I1636" s="82">
        <v>18.399999999999999</v>
      </c>
      <c r="J1636" s="82">
        <v>25</v>
      </c>
      <c r="K1636" s="82">
        <v>161.31</v>
      </c>
      <c r="L1636" s="82">
        <v>21</v>
      </c>
    </row>
    <row r="1637" spans="1:12" x14ac:dyDescent="0.2">
      <c r="A1637" s="4">
        <v>25</v>
      </c>
      <c r="B1637" s="82">
        <v>40</v>
      </c>
      <c r="C1637" s="82">
        <v>0</v>
      </c>
      <c r="D1637" s="82">
        <v>1</v>
      </c>
      <c r="E1637" s="82">
        <v>1</v>
      </c>
      <c r="F1637" s="82">
        <v>0.01</v>
      </c>
      <c r="G1637" s="82">
        <v>0</v>
      </c>
      <c r="H1637" s="82">
        <v>0</v>
      </c>
      <c r="I1637" s="82">
        <v>21.6</v>
      </c>
      <c r="J1637" s="82">
        <v>24</v>
      </c>
      <c r="K1637" s="82">
        <v>110.46</v>
      </c>
      <c r="L1637" s="82">
        <v>200</v>
      </c>
    </row>
    <row r="1638" spans="1:12" x14ac:dyDescent="0.2">
      <c r="A1638" s="4">
        <v>25</v>
      </c>
      <c r="B1638" s="82">
        <v>31</v>
      </c>
      <c r="C1638" s="82">
        <v>0</v>
      </c>
      <c r="D1638" s="82">
        <v>1</v>
      </c>
      <c r="E1638" s="82">
        <v>1</v>
      </c>
      <c r="F1638" s="82">
        <v>0.01</v>
      </c>
      <c r="G1638" s="82">
        <v>0</v>
      </c>
      <c r="H1638" s="82">
        <v>0</v>
      </c>
      <c r="I1638" s="82">
        <v>5.46</v>
      </c>
      <c r="J1638" s="82">
        <v>2.48</v>
      </c>
      <c r="K1638" s="82">
        <v>810.16</v>
      </c>
      <c r="L1638" s="82">
        <v>28</v>
      </c>
    </row>
    <row r="1639" spans="1:12" x14ac:dyDescent="0.2">
      <c r="A1639" s="4">
        <v>25</v>
      </c>
      <c r="B1639" s="82">
        <v>0</v>
      </c>
      <c r="C1639" s="82">
        <v>0</v>
      </c>
      <c r="D1639" s="82">
        <v>0</v>
      </c>
      <c r="E1639" s="82">
        <v>1</v>
      </c>
      <c r="F1639" s="82">
        <v>0.01</v>
      </c>
      <c r="G1639" s="82">
        <v>0</v>
      </c>
      <c r="H1639" s="82">
        <v>0</v>
      </c>
      <c r="I1639" s="82">
        <v>480</v>
      </c>
      <c r="J1639" s="82">
        <v>25.5</v>
      </c>
      <c r="K1639" s="82">
        <v>1198.8800000000001</v>
      </c>
      <c r="L1639" s="82">
        <v>3</v>
      </c>
    </row>
    <row r="1640" spans="1:12" x14ac:dyDescent="0.2">
      <c r="A1640" s="4">
        <v>30</v>
      </c>
      <c r="B1640" s="82">
        <v>0</v>
      </c>
      <c r="C1640" s="82">
        <v>0</v>
      </c>
      <c r="D1640" s="82">
        <v>0</v>
      </c>
      <c r="E1640" s="82">
        <v>1</v>
      </c>
      <c r="F1640" s="82">
        <v>0.01</v>
      </c>
      <c r="G1640" s="82">
        <v>0</v>
      </c>
      <c r="H1640" s="82">
        <v>0</v>
      </c>
      <c r="I1640" s="82">
        <v>0.312</v>
      </c>
      <c r="J1640" s="82">
        <v>0.255</v>
      </c>
      <c r="K1640" s="82">
        <v>103.4</v>
      </c>
      <c r="L1640" s="82">
        <v>32</v>
      </c>
    </row>
    <row r="1641" spans="1:12" x14ac:dyDescent="0.2">
      <c r="A1641" s="4">
        <v>30</v>
      </c>
      <c r="B1641" s="82">
        <v>180</v>
      </c>
      <c r="C1641" s="82">
        <v>0</v>
      </c>
      <c r="D1641" s="82">
        <v>1</v>
      </c>
      <c r="E1641" s="82">
        <v>1</v>
      </c>
      <c r="F1641" s="82">
        <v>0.01</v>
      </c>
      <c r="G1641" s="82">
        <v>0</v>
      </c>
      <c r="H1641" s="82">
        <v>0</v>
      </c>
      <c r="I1641" s="82">
        <v>2.3E-2</v>
      </c>
      <c r="J1641" s="82">
        <v>0.10199999999999999</v>
      </c>
      <c r="K1641" s="82">
        <v>0</v>
      </c>
      <c r="L1641" s="82">
        <v>1</v>
      </c>
    </row>
    <row r="1642" spans="1:12" x14ac:dyDescent="0.2">
      <c r="A1642" s="4">
        <v>30</v>
      </c>
      <c r="B1642" s="82">
        <v>488</v>
      </c>
      <c r="C1642" s="82">
        <v>0</v>
      </c>
      <c r="D1642" s="82">
        <v>4</v>
      </c>
      <c r="E1642" s="82">
        <v>1</v>
      </c>
      <c r="F1642" s="82">
        <v>0.01</v>
      </c>
      <c r="G1642" s="82">
        <v>0</v>
      </c>
      <c r="H1642" s="82">
        <v>0</v>
      </c>
      <c r="I1642" s="82">
        <v>2.54</v>
      </c>
      <c r="J1642" s="82">
        <v>0.49</v>
      </c>
      <c r="K1642" s="82">
        <v>93.39</v>
      </c>
      <c r="L1642" s="82">
        <v>157</v>
      </c>
    </row>
    <row r="1643" spans="1:12" x14ac:dyDescent="0.2">
      <c r="A1643" s="4">
        <v>30</v>
      </c>
      <c r="B1643" s="82">
        <v>12</v>
      </c>
      <c r="C1643" s="82">
        <v>0</v>
      </c>
      <c r="D1643" s="82">
        <v>2</v>
      </c>
      <c r="E1643" s="82">
        <v>1</v>
      </c>
      <c r="F1643" s="82">
        <v>0.01</v>
      </c>
      <c r="G1643" s="82">
        <v>0</v>
      </c>
      <c r="H1643" s="82">
        <v>0</v>
      </c>
      <c r="I1643" s="82">
        <v>39</v>
      </c>
      <c r="J1643" s="82">
        <v>2.5659999999999998</v>
      </c>
      <c r="K1643" s="82">
        <v>373.1</v>
      </c>
      <c r="L1643" s="82">
        <v>24</v>
      </c>
    </row>
    <row r="1644" spans="1:12" x14ac:dyDescent="0.2">
      <c r="A1644" s="4">
        <v>30</v>
      </c>
      <c r="B1644" s="82">
        <v>0</v>
      </c>
      <c r="C1644" s="82">
        <v>0</v>
      </c>
      <c r="D1644" s="82">
        <v>0</v>
      </c>
      <c r="E1644" s="82">
        <v>1</v>
      </c>
      <c r="F1644" s="82">
        <v>0.01</v>
      </c>
      <c r="G1644" s="82">
        <v>0</v>
      </c>
      <c r="H1644" s="82">
        <v>0</v>
      </c>
      <c r="I1644" s="82">
        <v>1.18</v>
      </c>
      <c r="J1644" s="82">
        <v>0.78</v>
      </c>
      <c r="K1644" s="82">
        <v>221.57</v>
      </c>
      <c r="L1644" s="82">
        <v>12</v>
      </c>
    </row>
    <row r="1645" spans="1:12" x14ac:dyDescent="0.2">
      <c r="A1645" s="4">
        <v>30</v>
      </c>
      <c r="B1645" s="82">
        <v>0</v>
      </c>
      <c r="C1645" s="82">
        <v>0</v>
      </c>
      <c r="D1645" s="82">
        <v>4</v>
      </c>
      <c r="E1645" s="82">
        <v>1</v>
      </c>
      <c r="F1645" s="82">
        <v>0.01</v>
      </c>
      <c r="G1645" s="82">
        <v>0</v>
      </c>
      <c r="H1645" s="82">
        <v>0</v>
      </c>
      <c r="I1645" s="82">
        <v>2.0950000000000002</v>
      </c>
      <c r="J1645" s="82">
        <v>0.56499999999999995</v>
      </c>
      <c r="K1645" s="82">
        <v>141.52000000000001</v>
      </c>
      <c r="L1645" s="82">
        <v>23</v>
      </c>
    </row>
    <row r="1646" spans="1:12" x14ac:dyDescent="0.2">
      <c r="A1646" s="4">
        <v>30</v>
      </c>
      <c r="B1646" s="82">
        <v>0</v>
      </c>
      <c r="C1646" s="82">
        <v>0</v>
      </c>
      <c r="D1646" s="82">
        <v>0</v>
      </c>
      <c r="E1646" s="82">
        <v>1</v>
      </c>
      <c r="F1646" s="82">
        <v>0.01</v>
      </c>
      <c r="G1646" s="82">
        <v>0</v>
      </c>
      <c r="H1646" s="82">
        <v>0</v>
      </c>
      <c r="I1646" s="82">
        <v>27.3</v>
      </c>
      <c r="J1646" s="82">
        <v>7.45</v>
      </c>
      <c r="K1646" s="82">
        <v>400.28</v>
      </c>
      <c r="L1646" s="82">
        <v>2</v>
      </c>
    </row>
    <row r="1647" spans="1:12" x14ac:dyDescent="0.2">
      <c r="A1647" s="4">
        <v>25</v>
      </c>
      <c r="B1647" s="82">
        <v>0</v>
      </c>
      <c r="C1647" s="82">
        <v>0</v>
      </c>
      <c r="D1647" s="82">
        <v>1</v>
      </c>
      <c r="E1647" s="82">
        <v>1</v>
      </c>
      <c r="F1647" s="82">
        <v>0.01</v>
      </c>
      <c r="G1647" s="82">
        <v>0</v>
      </c>
      <c r="H1647" s="82">
        <v>0</v>
      </c>
      <c r="I1647" s="82">
        <v>1.6020000000000001</v>
      </c>
      <c r="J1647" s="82">
        <v>1.1599999999999999</v>
      </c>
      <c r="K1647" s="82">
        <v>345.46</v>
      </c>
      <c r="L1647" s="82">
        <v>153</v>
      </c>
    </row>
    <row r="1648" spans="1:12" x14ac:dyDescent="0.2">
      <c r="A1648" s="4">
        <v>30</v>
      </c>
      <c r="B1648" s="82">
        <v>400</v>
      </c>
      <c r="C1648" s="82">
        <v>0</v>
      </c>
      <c r="D1648" s="82">
        <v>10</v>
      </c>
      <c r="E1648" s="82">
        <v>1</v>
      </c>
      <c r="F1648" s="82">
        <v>0.01</v>
      </c>
      <c r="G1648" s="82">
        <v>0</v>
      </c>
      <c r="H1648" s="82">
        <v>0</v>
      </c>
      <c r="I1648" s="82">
        <v>1.4159999999999999</v>
      </c>
      <c r="J1648" s="82">
        <v>0.42399999999999999</v>
      </c>
      <c r="K1648" s="82">
        <v>45.31</v>
      </c>
      <c r="L1648" s="82">
        <v>1092</v>
      </c>
    </row>
    <row r="1649" spans="1:12" x14ac:dyDescent="0.2">
      <c r="A1649" s="4">
        <v>30</v>
      </c>
      <c r="B1649" s="82">
        <v>250</v>
      </c>
      <c r="C1649" s="82">
        <v>0</v>
      </c>
      <c r="D1649" s="82">
        <v>6</v>
      </c>
      <c r="E1649" s="82">
        <v>1</v>
      </c>
      <c r="F1649" s="82">
        <v>0.01</v>
      </c>
      <c r="G1649" s="82">
        <v>0</v>
      </c>
      <c r="H1649" s="82">
        <v>0</v>
      </c>
      <c r="I1649" s="82">
        <v>0.86399999999999999</v>
      </c>
      <c r="J1649" s="82">
        <v>0.32</v>
      </c>
      <c r="K1649" s="82">
        <v>140.57</v>
      </c>
      <c r="L1649" s="82">
        <v>63</v>
      </c>
    </row>
    <row r="1650" spans="1:12" x14ac:dyDescent="0.2">
      <c r="A1650" s="4">
        <v>25</v>
      </c>
      <c r="B1650" s="82">
        <v>0</v>
      </c>
      <c r="C1650" s="82">
        <v>0</v>
      </c>
      <c r="D1650" s="82">
        <v>0</v>
      </c>
      <c r="E1650" s="82">
        <v>1</v>
      </c>
      <c r="F1650" s="82">
        <v>0.01</v>
      </c>
      <c r="G1650" s="82">
        <v>0</v>
      </c>
      <c r="H1650" s="82">
        <v>0</v>
      </c>
      <c r="I1650" s="82">
        <v>5.04</v>
      </c>
      <c r="J1650" s="82">
        <v>0.38800000000000001</v>
      </c>
      <c r="K1650" s="82">
        <v>264.49</v>
      </c>
      <c r="L1650" s="82">
        <v>17</v>
      </c>
    </row>
    <row r="1651" spans="1:12" x14ac:dyDescent="0.2">
      <c r="A1651" s="4">
        <v>25</v>
      </c>
      <c r="B1651" s="82">
        <v>15</v>
      </c>
      <c r="C1651" s="82">
        <v>30</v>
      </c>
      <c r="D1651" s="82">
        <v>0</v>
      </c>
      <c r="E1651" s="82">
        <v>1</v>
      </c>
      <c r="F1651" s="82">
        <v>0.01</v>
      </c>
      <c r="G1651" s="82">
        <v>0</v>
      </c>
      <c r="H1651" s="82">
        <v>0</v>
      </c>
      <c r="I1651" s="82">
        <v>25.7</v>
      </c>
      <c r="J1651" s="82">
        <v>5.8</v>
      </c>
      <c r="K1651" s="82">
        <v>247.81</v>
      </c>
      <c r="L1651" s="82">
        <v>4</v>
      </c>
    </row>
    <row r="1652" spans="1:12" x14ac:dyDescent="0.2">
      <c r="A1652" s="4">
        <v>30</v>
      </c>
      <c r="B1652" s="82">
        <v>0</v>
      </c>
      <c r="C1652" s="82">
        <v>0</v>
      </c>
      <c r="D1652" s="82">
        <v>0</v>
      </c>
      <c r="E1652" s="82">
        <v>1</v>
      </c>
      <c r="F1652" s="82">
        <v>0.01</v>
      </c>
      <c r="G1652" s="82">
        <v>0</v>
      </c>
      <c r="H1652" s="82">
        <v>0</v>
      </c>
      <c r="I1652" s="82">
        <v>0.33</v>
      </c>
      <c r="J1652" s="82">
        <v>0.1</v>
      </c>
      <c r="K1652" s="82">
        <v>31.65</v>
      </c>
      <c r="L1652" s="82">
        <v>173</v>
      </c>
    </row>
    <row r="1653" spans="1:12" x14ac:dyDescent="0.2">
      <c r="A1653" s="4">
        <v>25</v>
      </c>
      <c r="B1653" s="82">
        <v>18</v>
      </c>
      <c r="C1653" s="82">
        <v>0</v>
      </c>
      <c r="D1653" s="82">
        <v>1</v>
      </c>
      <c r="E1653" s="82">
        <v>0</v>
      </c>
      <c r="F1653" s="82">
        <v>0</v>
      </c>
      <c r="G1653" s="82">
        <v>0</v>
      </c>
      <c r="H1653" s="82">
        <v>0</v>
      </c>
      <c r="I1653" s="82">
        <v>51.262</v>
      </c>
      <c r="J1653" s="82">
        <v>5</v>
      </c>
      <c r="K1653" s="82">
        <v>412.79</v>
      </c>
      <c r="L1653" s="82">
        <v>0</v>
      </c>
    </row>
    <row r="1654" spans="1:12" x14ac:dyDescent="0.2">
      <c r="A1654" s="4">
        <v>22</v>
      </c>
      <c r="B1654" s="82">
        <v>4</v>
      </c>
      <c r="C1654" s="82">
        <v>0</v>
      </c>
      <c r="D1654" s="82">
        <v>0</v>
      </c>
      <c r="E1654" s="82">
        <v>1</v>
      </c>
      <c r="F1654" s="82">
        <v>0.01</v>
      </c>
      <c r="G1654" s="82">
        <v>0</v>
      </c>
      <c r="H1654" s="82">
        <v>0</v>
      </c>
      <c r="I1654" s="82">
        <v>145.6</v>
      </c>
      <c r="J1654" s="82">
        <v>18.399999999999999</v>
      </c>
      <c r="K1654" s="82">
        <v>2350.17</v>
      </c>
      <c r="L1654" s="82">
        <v>5</v>
      </c>
    </row>
    <row r="1655" spans="1:12" x14ac:dyDescent="0.2">
      <c r="A1655" s="4">
        <v>22</v>
      </c>
      <c r="B1655" s="82">
        <v>1</v>
      </c>
      <c r="C1655" s="82">
        <v>0</v>
      </c>
      <c r="D1655" s="82">
        <v>0</v>
      </c>
      <c r="E1655" s="82">
        <v>1</v>
      </c>
      <c r="F1655" s="82">
        <v>0.01</v>
      </c>
      <c r="G1655" s="82">
        <v>0</v>
      </c>
      <c r="H1655" s="82">
        <v>0</v>
      </c>
      <c r="I1655" s="82">
        <v>339.7</v>
      </c>
      <c r="J1655" s="82">
        <v>39</v>
      </c>
      <c r="K1655" s="82">
        <v>4505.05</v>
      </c>
      <c r="L1655" s="82">
        <v>0</v>
      </c>
    </row>
    <row r="1656" spans="1:12" x14ac:dyDescent="0.2">
      <c r="A1656" s="4">
        <v>30</v>
      </c>
      <c r="B1656" s="82">
        <v>30</v>
      </c>
      <c r="C1656" s="82">
        <v>0</v>
      </c>
      <c r="D1656" s="82">
        <v>5</v>
      </c>
      <c r="E1656" s="82">
        <v>1</v>
      </c>
      <c r="F1656" s="82">
        <v>0.01</v>
      </c>
      <c r="G1656" s="82">
        <v>0</v>
      </c>
      <c r="H1656" s="82">
        <v>0</v>
      </c>
      <c r="I1656" s="82">
        <v>4</v>
      </c>
      <c r="J1656" s="82">
        <v>0.8</v>
      </c>
      <c r="K1656" s="82">
        <v>504.38</v>
      </c>
      <c r="L1656" s="82">
        <v>6</v>
      </c>
    </row>
    <row r="1657" spans="1:12" x14ac:dyDescent="0.2">
      <c r="A1657" s="4">
        <v>30</v>
      </c>
      <c r="B1657" s="82">
        <v>0</v>
      </c>
      <c r="C1657" s="82">
        <v>0</v>
      </c>
      <c r="D1657" s="82">
        <v>1</v>
      </c>
      <c r="E1657" s="82">
        <v>0</v>
      </c>
      <c r="F1657" s="82">
        <v>0</v>
      </c>
      <c r="G1657" s="82">
        <v>0</v>
      </c>
      <c r="H1657" s="82">
        <v>0</v>
      </c>
      <c r="I1657" s="82">
        <v>36.911999999999999</v>
      </c>
      <c r="J1657" s="82">
        <v>9.2200000000000006</v>
      </c>
      <c r="K1657" s="82">
        <v>0</v>
      </c>
      <c r="L1657" s="82">
        <v>15</v>
      </c>
    </row>
    <row r="1658" spans="1:12" x14ac:dyDescent="0.2">
      <c r="A1658" s="4">
        <v>25</v>
      </c>
      <c r="B1658" s="82">
        <v>0</v>
      </c>
      <c r="C1658" s="82">
        <v>0</v>
      </c>
      <c r="D1658" s="82">
        <v>0</v>
      </c>
      <c r="E1658" s="82">
        <v>1</v>
      </c>
      <c r="F1658" s="82">
        <v>0.01</v>
      </c>
      <c r="G1658" s="82">
        <v>0</v>
      </c>
      <c r="H1658" s="82">
        <v>0</v>
      </c>
      <c r="I1658" s="82">
        <v>69.5</v>
      </c>
      <c r="J1658" s="82">
        <v>29.9</v>
      </c>
      <c r="K1658" s="82">
        <v>8576.6200000000008</v>
      </c>
      <c r="L1658" s="82">
        <v>6</v>
      </c>
    </row>
    <row r="1659" spans="1:12" x14ac:dyDescent="0.2">
      <c r="A1659" s="4">
        <v>30</v>
      </c>
      <c r="B1659" s="82">
        <v>0</v>
      </c>
      <c r="C1659" s="82">
        <v>0</v>
      </c>
      <c r="D1659" s="82">
        <v>0</v>
      </c>
      <c r="E1659" s="82">
        <v>1</v>
      </c>
      <c r="F1659" s="82">
        <v>0.01</v>
      </c>
      <c r="G1659" s="82">
        <v>0</v>
      </c>
      <c r="H1659" s="82">
        <v>0</v>
      </c>
      <c r="I1659" s="82">
        <v>2.4</v>
      </c>
      <c r="J1659" s="82">
        <v>3.6</v>
      </c>
      <c r="K1659" s="82">
        <v>3756.29</v>
      </c>
      <c r="L1659" s="82">
        <v>3</v>
      </c>
    </row>
    <row r="1660" spans="1:12" x14ac:dyDescent="0.2">
      <c r="A1660" s="4">
        <v>25</v>
      </c>
      <c r="B1660" s="82">
        <v>10</v>
      </c>
      <c r="C1660" s="82">
        <v>0</v>
      </c>
      <c r="D1660" s="82">
        <v>1</v>
      </c>
      <c r="E1660" s="82">
        <v>1</v>
      </c>
      <c r="F1660" s="82">
        <v>0.01</v>
      </c>
      <c r="G1660" s="82">
        <v>0</v>
      </c>
      <c r="H1660" s="82">
        <v>0</v>
      </c>
      <c r="I1660" s="82">
        <v>48.07</v>
      </c>
      <c r="J1660" s="82">
        <v>6.16</v>
      </c>
      <c r="K1660" s="82">
        <v>2169.88</v>
      </c>
      <c r="L1660" s="82">
        <v>12</v>
      </c>
    </row>
    <row r="1661" spans="1:12" x14ac:dyDescent="0.2">
      <c r="A1661" s="4">
        <v>25</v>
      </c>
      <c r="B1661" s="82">
        <v>6</v>
      </c>
      <c r="C1661" s="82">
        <v>0</v>
      </c>
      <c r="D1661" s="82">
        <v>1</v>
      </c>
      <c r="E1661" s="82">
        <v>1</v>
      </c>
      <c r="F1661" s="82">
        <v>0.01</v>
      </c>
      <c r="G1661" s="82">
        <v>0</v>
      </c>
      <c r="H1661" s="82">
        <v>0</v>
      </c>
      <c r="I1661" s="82">
        <v>80.972999999999999</v>
      </c>
      <c r="J1661" s="82">
        <v>24.64</v>
      </c>
      <c r="K1661" s="82">
        <v>743.53</v>
      </c>
      <c r="L1661" s="82">
        <v>17</v>
      </c>
    </row>
    <row r="1662" spans="1:12" x14ac:dyDescent="0.2">
      <c r="A1662" s="4">
        <v>25</v>
      </c>
      <c r="B1662" s="82">
        <v>20</v>
      </c>
      <c r="C1662" s="82">
        <v>40</v>
      </c>
      <c r="D1662" s="82">
        <v>1</v>
      </c>
      <c r="E1662" s="82">
        <v>1</v>
      </c>
      <c r="F1662" s="82">
        <v>0.01</v>
      </c>
      <c r="G1662" s="82">
        <v>0</v>
      </c>
      <c r="H1662" s="82">
        <v>0</v>
      </c>
      <c r="I1662" s="82">
        <v>8.4149999999999991</v>
      </c>
      <c r="J1662" s="82">
        <v>10.06</v>
      </c>
      <c r="K1662" s="82">
        <v>1051.49</v>
      </c>
      <c r="L1662" s="82">
        <v>7</v>
      </c>
    </row>
    <row r="1663" spans="1:12" x14ac:dyDescent="0.2">
      <c r="A1663" s="4">
        <v>25</v>
      </c>
      <c r="B1663" s="82">
        <v>90</v>
      </c>
      <c r="C1663" s="82">
        <v>0</v>
      </c>
      <c r="D1663" s="82">
        <v>1</v>
      </c>
      <c r="E1663" s="82">
        <v>1</v>
      </c>
      <c r="F1663" s="82">
        <v>0.01</v>
      </c>
      <c r="G1663" s="82">
        <v>0</v>
      </c>
      <c r="H1663" s="82">
        <v>0</v>
      </c>
      <c r="I1663" s="82">
        <v>6.1180000000000003</v>
      </c>
      <c r="J1663" s="82">
        <v>2.06</v>
      </c>
      <c r="K1663" s="82">
        <v>849.08</v>
      </c>
      <c r="L1663" s="82">
        <v>61</v>
      </c>
    </row>
    <row r="1664" spans="1:12" x14ac:dyDescent="0.2">
      <c r="A1664" s="4">
        <v>25</v>
      </c>
      <c r="B1664" s="82">
        <v>96</v>
      </c>
      <c r="C1664" s="82">
        <v>250</v>
      </c>
      <c r="D1664" s="82">
        <v>0</v>
      </c>
      <c r="E1664" s="82">
        <v>1</v>
      </c>
      <c r="F1664" s="82">
        <v>0.01</v>
      </c>
      <c r="G1664" s="82">
        <v>0</v>
      </c>
      <c r="H1664" s="82">
        <v>0</v>
      </c>
      <c r="I1664" s="82">
        <v>0.5</v>
      </c>
      <c r="J1664" s="82">
        <v>0.46</v>
      </c>
      <c r="K1664" s="82">
        <v>458.8</v>
      </c>
      <c r="L1664" s="82">
        <v>35</v>
      </c>
    </row>
    <row r="1665" spans="1:12" x14ac:dyDescent="0.2">
      <c r="A1665" s="4">
        <v>30</v>
      </c>
      <c r="B1665" s="82">
        <v>0</v>
      </c>
      <c r="C1665" s="82">
        <v>0</v>
      </c>
      <c r="D1665" s="82">
        <v>0</v>
      </c>
      <c r="E1665" s="82">
        <v>1</v>
      </c>
      <c r="F1665" s="82">
        <v>0.01</v>
      </c>
      <c r="G1665" s="82">
        <v>0</v>
      </c>
      <c r="H1665" s="82">
        <v>0</v>
      </c>
      <c r="I1665" s="82">
        <v>0.28000000000000003</v>
      </c>
      <c r="J1665" s="82">
        <v>13.1</v>
      </c>
      <c r="K1665" s="82">
        <v>2011.66</v>
      </c>
      <c r="L1665" s="82">
        <v>13</v>
      </c>
    </row>
    <row r="1666" spans="1:12" x14ac:dyDescent="0.2">
      <c r="A1666" s="4">
        <v>25</v>
      </c>
      <c r="B1666" s="82">
        <v>0</v>
      </c>
      <c r="C1666" s="82">
        <v>0</v>
      </c>
      <c r="D1666" s="82">
        <v>0</v>
      </c>
      <c r="E1666" s="82">
        <v>1</v>
      </c>
      <c r="F1666" s="82">
        <v>0.01</v>
      </c>
      <c r="G1666" s="82">
        <v>0</v>
      </c>
      <c r="H1666" s="82">
        <v>0</v>
      </c>
      <c r="I1666" s="82">
        <v>66</v>
      </c>
      <c r="J1666" s="82">
        <v>17.606000000000002</v>
      </c>
      <c r="K1666" s="82">
        <v>8687.9</v>
      </c>
      <c r="L1666" s="82">
        <v>2</v>
      </c>
    </row>
    <row r="1667" spans="1:12" x14ac:dyDescent="0.2">
      <c r="A1667" s="4">
        <v>30</v>
      </c>
      <c r="B1667" s="82">
        <v>8</v>
      </c>
      <c r="C1667" s="82">
        <v>0</v>
      </c>
      <c r="D1667" s="82">
        <v>1</v>
      </c>
      <c r="E1667" s="82">
        <v>1</v>
      </c>
      <c r="F1667" s="82">
        <v>0.01</v>
      </c>
      <c r="G1667" s="82">
        <v>0</v>
      </c>
      <c r="H1667" s="82">
        <v>0</v>
      </c>
      <c r="I1667" s="82">
        <v>64.861000000000004</v>
      </c>
      <c r="J1667" s="82">
        <v>12.209</v>
      </c>
      <c r="K1667" s="82">
        <v>0</v>
      </c>
      <c r="L1667" s="82">
        <v>3</v>
      </c>
    </row>
    <row r="1668" spans="1:12" x14ac:dyDescent="0.2">
      <c r="A1668" s="4">
        <v>25</v>
      </c>
      <c r="B1668" s="82">
        <v>0</v>
      </c>
      <c r="C1668" s="82">
        <v>0</v>
      </c>
      <c r="D1668" s="82">
        <v>0</v>
      </c>
      <c r="E1668" s="82">
        <v>1</v>
      </c>
      <c r="F1668" s="82">
        <v>0.01</v>
      </c>
      <c r="G1668" s="82">
        <v>0</v>
      </c>
      <c r="H1668" s="82">
        <v>0</v>
      </c>
      <c r="I1668" s="82">
        <v>0.78</v>
      </c>
      <c r="J1668" s="82">
        <v>4.3999999999999997E-2</v>
      </c>
      <c r="K1668" s="82">
        <v>137.62</v>
      </c>
      <c r="L1668" s="82">
        <v>4</v>
      </c>
    </row>
    <row r="1669" spans="1:12" x14ac:dyDescent="0.2">
      <c r="A1669" s="4">
        <v>30</v>
      </c>
      <c r="B1669" s="82">
        <v>2400</v>
      </c>
      <c r="C1669" s="82">
        <v>0</v>
      </c>
      <c r="D1669" s="82">
        <v>50</v>
      </c>
      <c r="E1669" s="82">
        <v>1</v>
      </c>
      <c r="F1669" s="82">
        <v>0.01</v>
      </c>
      <c r="G1669" s="82">
        <v>0</v>
      </c>
      <c r="H1669" s="82">
        <v>0</v>
      </c>
      <c r="I1669" s="82">
        <v>0.216</v>
      </c>
      <c r="J1669" s="82">
        <v>0.12</v>
      </c>
      <c r="K1669" s="82">
        <v>17.82</v>
      </c>
      <c r="L1669" s="82">
        <v>146</v>
      </c>
    </row>
    <row r="1670" spans="1:12" x14ac:dyDescent="0.2">
      <c r="A1670" s="4">
        <v>30</v>
      </c>
      <c r="B1670" s="82">
        <v>2400</v>
      </c>
      <c r="C1670" s="82">
        <v>0</v>
      </c>
      <c r="D1670" s="82">
        <v>1</v>
      </c>
      <c r="E1670" s="82">
        <v>1</v>
      </c>
      <c r="F1670" s="82">
        <v>0.01</v>
      </c>
      <c r="G1670" s="82">
        <v>0</v>
      </c>
      <c r="H1670" s="82">
        <v>0</v>
      </c>
      <c r="I1670" s="82">
        <v>0.216</v>
      </c>
      <c r="J1670" s="82">
        <v>0.14399999999999999</v>
      </c>
      <c r="K1670" s="82">
        <v>19.32</v>
      </c>
      <c r="L1670" s="82">
        <v>211</v>
      </c>
    </row>
    <row r="1671" spans="1:12" x14ac:dyDescent="0.2">
      <c r="A1671" s="4">
        <v>30</v>
      </c>
      <c r="B1671" s="82">
        <v>60</v>
      </c>
      <c r="C1671" s="82">
        <v>0</v>
      </c>
      <c r="D1671" s="82">
        <v>6</v>
      </c>
      <c r="E1671" s="82">
        <v>1</v>
      </c>
      <c r="F1671" s="82">
        <v>0.1</v>
      </c>
      <c r="G1671" s="82">
        <v>0</v>
      </c>
      <c r="H1671" s="82">
        <v>0</v>
      </c>
      <c r="I1671" s="82">
        <v>9</v>
      </c>
      <c r="J1671" s="82">
        <v>4</v>
      </c>
      <c r="K1671" s="82">
        <v>317.31</v>
      </c>
      <c r="L1671" s="82">
        <v>46</v>
      </c>
    </row>
    <row r="1672" spans="1:12" x14ac:dyDescent="0.2">
      <c r="A1672" s="4">
        <v>30</v>
      </c>
      <c r="B1672" s="82">
        <v>40</v>
      </c>
      <c r="C1672" s="82">
        <v>0</v>
      </c>
      <c r="D1672" s="82">
        <v>4</v>
      </c>
      <c r="E1672" s="82">
        <v>1</v>
      </c>
      <c r="F1672" s="82">
        <v>0.01</v>
      </c>
      <c r="G1672" s="82">
        <v>0</v>
      </c>
      <c r="H1672" s="82">
        <v>0</v>
      </c>
      <c r="I1672" s="82">
        <v>14.58</v>
      </c>
      <c r="J1672" s="82">
        <v>6.25</v>
      </c>
      <c r="K1672" s="82">
        <v>519.66</v>
      </c>
      <c r="L1672" s="82">
        <v>41</v>
      </c>
    </row>
    <row r="1673" spans="1:12" x14ac:dyDescent="0.2">
      <c r="A1673" s="4">
        <v>30</v>
      </c>
      <c r="B1673" s="82">
        <v>0</v>
      </c>
      <c r="C1673" s="82">
        <v>0</v>
      </c>
      <c r="D1673" s="82">
        <v>0</v>
      </c>
      <c r="E1673" s="82">
        <v>1</v>
      </c>
      <c r="F1673" s="82">
        <v>0.01</v>
      </c>
      <c r="G1673" s="82">
        <v>0</v>
      </c>
      <c r="H1673" s="82">
        <v>0</v>
      </c>
      <c r="I1673" s="82">
        <v>0.72</v>
      </c>
      <c r="J1673" s="82">
        <v>0.8</v>
      </c>
      <c r="K1673" s="82">
        <v>250.2</v>
      </c>
      <c r="L1673" s="82">
        <v>15</v>
      </c>
    </row>
    <row r="1674" spans="1:12" x14ac:dyDescent="0.2">
      <c r="A1674" s="4">
        <v>30</v>
      </c>
      <c r="B1674" s="82">
        <v>0</v>
      </c>
      <c r="C1674" s="82">
        <v>0</v>
      </c>
      <c r="D1674" s="82">
        <v>0</v>
      </c>
      <c r="E1674" s="82">
        <v>1</v>
      </c>
      <c r="F1674" s="82">
        <v>0.01</v>
      </c>
      <c r="G1674" s="82">
        <v>0</v>
      </c>
      <c r="H1674" s="82">
        <v>0</v>
      </c>
      <c r="I1674" s="82">
        <v>0.4</v>
      </c>
      <c r="J1674" s="82">
        <v>0.27200000000000002</v>
      </c>
      <c r="K1674" s="82">
        <v>79.180000000000007</v>
      </c>
      <c r="L1674" s="82">
        <v>4</v>
      </c>
    </row>
    <row r="1675" spans="1:12" x14ac:dyDescent="0.2">
      <c r="A1675" s="4">
        <v>25</v>
      </c>
      <c r="B1675" s="82">
        <v>4</v>
      </c>
      <c r="C1675" s="82">
        <v>0</v>
      </c>
      <c r="D1675" s="82">
        <v>0</v>
      </c>
      <c r="E1675" s="82">
        <v>0</v>
      </c>
      <c r="F1675" s="82">
        <v>0</v>
      </c>
      <c r="G1675" s="82">
        <v>0</v>
      </c>
      <c r="H1675" s="82">
        <v>0</v>
      </c>
      <c r="I1675" s="82">
        <v>53.29</v>
      </c>
      <c r="J1675" s="82">
        <v>3.94</v>
      </c>
      <c r="K1675" s="82">
        <v>626.21</v>
      </c>
      <c r="L1675" s="82">
        <v>0</v>
      </c>
    </row>
    <row r="1676" spans="1:12" x14ac:dyDescent="0.2">
      <c r="A1676" s="4">
        <v>25</v>
      </c>
      <c r="B1676" s="82">
        <v>10</v>
      </c>
      <c r="C1676" s="82">
        <v>0</v>
      </c>
      <c r="D1676" s="82">
        <v>0</v>
      </c>
      <c r="E1676" s="82">
        <v>1</v>
      </c>
      <c r="F1676" s="82">
        <v>0.01</v>
      </c>
      <c r="G1676" s="82">
        <v>0</v>
      </c>
      <c r="H1676" s="82">
        <v>0</v>
      </c>
      <c r="I1676" s="82">
        <v>78.84</v>
      </c>
      <c r="J1676" s="82">
        <v>5.5</v>
      </c>
      <c r="K1676" s="82">
        <v>797.15</v>
      </c>
      <c r="L1676" s="82">
        <v>4</v>
      </c>
    </row>
    <row r="1677" spans="1:12" x14ac:dyDescent="0.2">
      <c r="A1677" s="4">
        <v>25</v>
      </c>
      <c r="B1677" s="82">
        <v>0</v>
      </c>
      <c r="C1677" s="82">
        <v>0</v>
      </c>
      <c r="D1677" s="82">
        <v>0</v>
      </c>
      <c r="E1677" s="82">
        <v>1</v>
      </c>
      <c r="F1677" s="82">
        <v>0.01</v>
      </c>
      <c r="G1677" s="82">
        <v>0</v>
      </c>
      <c r="H1677" s="82">
        <v>0</v>
      </c>
      <c r="I1677" s="82">
        <v>109.887</v>
      </c>
      <c r="J1677" s="82">
        <v>6.5</v>
      </c>
      <c r="K1677" s="82">
        <v>882.62</v>
      </c>
      <c r="L1677" s="82">
        <v>2</v>
      </c>
    </row>
    <row r="1678" spans="1:12" x14ac:dyDescent="0.2">
      <c r="A1678" s="4">
        <v>22</v>
      </c>
      <c r="B1678" s="82">
        <v>1</v>
      </c>
      <c r="C1678" s="82">
        <v>0</v>
      </c>
      <c r="D1678" s="82">
        <v>0</v>
      </c>
      <c r="E1678" s="82">
        <v>1</v>
      </c>
      <c r="F1678" s="82">
        <v>0.01</v>
      </c>
      <c r="G1678" s="82">
        <v>0</v>
      </c>
      <c r="H1678" s="82">
        <v>0</v>
      </c>
      <c r="I1678" s="82">
        <v>148.17599999999999</v>
      </c>
      <c r="J1678" s="82">
        <v>8.5</v>
      </c>
      <c r="K1678" s="82">
        <v>1110.54</v>
      </c>
      <c r="L1678" s="82">
        <v>2</v>
      </c>
    </row>
    <row r="1679" spans="1:12" x14ac:dyDescent="0.2">
      <c r="A1679" s="4">
        <v>30</v>
      </c>
      <c r="B1679" s="82">
        <v>0</v>
      </c>
      <c r="C1679" s="82">
        <v>0</v>
      </c>
      <c r="D1679" s="82">
        <v>0</v>
      </c>
      <c r="E1679" s="82">
        <v>1</v>
      </c>
      <c r="F1679" s="82">
        <v>0.01</v>
      </c>
      <c r="G1679" s="82">
        <v>0</v>
      </c>
      <c r="H1679" s="82">
        <v>0</v>
      </c>
      <c r="I1679" s="82">
        <v>92.67</v>
      </c>
      <c r="J1679" s="82">
        <v>13.18</v>
      </c>
      <c r="K1679" s="82">
        <v>942.03</v>
      </c>
      <c r="L1679" s="82">
        <v>17</v>
      </c>
    </row>
    <row r="1680" spans="1:12" x14ac:dyDescent="0.2">
      <c r="A1680" s="4">
        <v>25</v>
      </c>
      <c r="B1680" s="82">
        <v>0</v>
      </c>
      <c r="C1680" s="82">
        <v>0</v>
      </c>
      <c r="D1680" s="82">
        <v>0</v>
      </c>
      <c r="E1680" s="82">
        <v>1</v>
      </c>
      <c r="F1680" s="82">
        <v>0.01</v>
      </c>
      <c r="G1680" s="82">
        <v>0</v>
      </c>
      <c r="H1680" s="82">
        <v>0</v>
      </c>
      <c r="I1680" s="82">
        <v>292</v>
      </c>
      <c r="J1680" s="82">
        <v>8.9</v>
      </c>
      <c r="K1680" s="82">
        <v>1452.42</v>
      </c>
      <c r="L1680" s="82">
        <v>4</v>
      </c>
    </row>
    <row r="1681" spans="1:12" x14ac:dyDescent="0.2">
      <c r="A1681" s="4">
        <v>22</v>
      </c>
      <c r="B1681" s="82">
        <v>1</v>
      </c>
      <c r="C1681" s="82">
        <v>0</v>
      </c>
      <c r="D1681" s="82">
        <v>1</v>
      </c>
      <c r="E1681" s="82">
        <v>1</v>
      </c>
      <c r="F1681" s="82">
        <v>0.01</v>
      </c>
      <c r="G1681" s="82">
        <v>0</v>
      </c>
      <c r="H1681" s="82">
        <v>0</v>
      </c>
      <c r="I1681" s="82">
        <v>198.36</v>
      </c>
      <c r="J1681" s="82">
        <v>11.82</v>
      </c>
      <c r="K1681" s="82">
        <v>597.72</v>
      </c>
      <c r="L1681" s="82">
        <v>2</v>
      </c>
    </row>
    <row r="1682" spans="1:12" x14ac:dyDescent="0.2">
      <c r="A1682" s="4">
        <v>30</v>
      </c>
      <c r="B1682" s="82">
        <v>10</v>
      </c>
      <c r="C1682" s="82">
        <v>480</v>
      </c>
      <c r="D1682" s="82">
        <v>0</v>
      </c>
      <c r="E1682" s="82">
        <v>1</v>
      </c>
      <c r="F1682" s="82">
        <v>0.01</v>
      </c>
      <c r="G1682" s="82">
        <v>0</v>
      </c>
      <c r="H1682" s="82">
        <v>0</v>
      </c>
      <c r="I1682" s="82">
        <v>4.9000000000000004</v>
      </c>
      <c r="J1682" s="82">
        <v>2.5</v>
      </c>
      <c r="K1682" s="82">
        <v>105.14</v>
      </c>
      <c r="L1682" s="82">
        <v>46</v>
      </c>
    </row>
    <row r="1683" spans="1:12" x14ac:dyDescent="0.2">
      <c r="A1683" s="4">
        <v>25</v>
      </c>
      <c r="B1683" s="82">
        <v>0</v>
      </c>
      <c r="C1683" s="82">
        <v>0</v>
      </c>
      <c r="D1683" s="82">
        <v>0</v>
      </c>
      <c r="E1683" s="82">
        <v>1</v>
      </c>
      <c r="F1683" s="82">
        <v>0.01</v>
      </c>
      <c r="G1683" s="82">
        <v>0</v>
      </c>
      <c r="H1683" s="82">
        <v>0</v>
      </c>
      <c r="I1683" s="82">
        <v>56.43</v>
      </c>
      <c r="J1683" s="82">
        <v>6.6</v>
      </c>
      <c r="K1683" s="82">
        <v>1195.1500000000001</v>
      </c>
      <c r="L1683" s="82">
        <v>0</v>
      </c>
    </row>
    <row r="1684" spans="1:12" x14ac:dyDescent="0.2">
      <c r="A1684" s="4">
        <v>22</v>
      </c>
      <c r="B1684" s="82">
        <v>1</v>
      </c>
      <c r="C1684" s="82">
        <v>0</v>
      </c>
      <c r="D1684" s="82">
        <v>0</v>
      </c>
      <c r="E1684" s="82">
        <v>1</v>
      </c>
      <c r="F1684" s="82">
        <v>0.01</v>
      </c>
      <c r="G1684" s="82">
        <v>0</v>
      </c>
      <c r="H1684" s="82">
        <v>0</v>
      </c>
      <c r="I1684" s="82">
        <v>264.8</v>
      </c>
      <c r="J1684" s="82">
        <v>14</v>
      </c>
      <c r="K1684" s="82">
        <v>780.54</v>
      </c>
      <c r="L1684" s="82">
        <v>3</v>
      </c>
    </row>
    <row r="1685" spans="1:12" x14ac:dyDescent="0.2">
      <c r="A1685" s="4">
        <v>25</v>
      </c>
      <c r="B1685" s="82">
        <v>15</v>
      </c>
      <c r="C1685" s="82">
        <v>0</v>
      </c>
      <c r="D1685" s="82">
        <v>1</v>
      </c>
      <c r="E1685" s="82">
        <v>1</v>
      </c>
      <c r="F1685" s="82">
        <v>0.01</v>
      </c>
      <c r="G1685" s="82">
        <v>0</v>
      </c>
      <c r="H1685" s="82">
        <v>0</v>
      </c>
      <c r="I1685" s="82">
        <v>230.58</v>
      </c>
      <c r="J1685" s="82">
        <v>10.199999999999999</v>
      </c>
      <c r="K1685" s="82">
        <v>1697.43</v>
      </c>
      <c r="L1685" s="82">
        <v>5</v>
      </c>
    </row>
    <row r="1686" spans="1:12" x14ac:dyDescent="0.2">
      <c r="A1686" s="4">
        <v>30</v>
      </c>
      <c r="B1686" s="82">
        <v>0</v>
      </c>
      <c r="C1686" s="82">
        <v>0</v>
      </c>
      <c r="D1686" s="82">
        <v>0</v>
      </c>
      <c r="E1686" s="82">
        <v>1</v>
      </c>
      <c r="F1686" s="82">
        <v>0.01</v>
      </c>
      <c r="G1686" s="82">
        <v>0</v>
      </c>
      <c r="H1686" s="82">
        <v>0</v>
      </c>
      <c r="I1686" s="82">
        <v>40</v>
      </c>
      <c r="J1686" s="82">
        <v>7</v>
      </c>
      <c r="K1686" s="82">
        <v>626.21</v>
      </c>
      <c r="L1686" s="82">
        <v>32</v>
      </c>
    </row>
    <row r="1687" spans="1:12" x14ac:dyDescent="0.2">
      <c r="A1687" s="4">
        <v>25</v>
      </c>
      <c r="B1687" s="82">
        <v>4</v>
      </c>
      <c r="C1687" s="82">
        <v>0</v>
      </c>
      <c r="D1687" s="82">
        <v>1</v>
      </c>
      <c r="E1687" s="82">
        <v>1</v>
      </c>
      <c r="F1687" s="82">
        <v>0.01</v>
      </c>
      <c r="G1687" s="82">
        <v>0</v>
      </c>
      <c r="H1687" s="82">
        <v>0</v>
      </c>
      <c r="I1687" s="82">
        <v>45.408000000000001</v>
      </c>
      <c r="J1687" s="82">
        <v>15.49</v>
      </c>
      <c r="K1687" s="82">
        <v>8767.67</v>
      </c>
      <c r="L1687" s="82">
        <v>4</v>
      </c>
    </row>
    <row r="1688" spans="1:12" x14ac:dyDescent="0.2">
      <c r="A1688" s="4">
        <v>30</v>
      </c>
      <c r="B1688" s="82">
        <v>100</v>
      </c>
      <c r="C1688" s="82">
        <v>80</v>
      </c>
      <c r="D1688" s="82">
        <v>0</v>
      </c>
      <c r="E1688" s="82">
        <v>1</v>
      </c>
      <c r="F1688" s="82">
        <v>0.01</v>
      </c>
      <c r="G1688" s="82">
        <v>0</v>
      </c>
      <c r="H1688" s="82">
        <v>0</v>
      </c>
      <c r="I1688" s="82">
        <v>1.6</v>
      </c>
      <c r="J1688" s="82">
        <v>0.5</v>
      </c>
      <c r="K1688" s="82">
        <v>438.17</v>
      </c>
      <c r="L1688" s="82">
        <v>45</v>
      </c>
    </row>
    <row r="1689" spans="1:12" x14ac:dyDescent="0.2">
      <c r="A1689" s="4">
        <v>22</v>
      </c>
      <c r="B1689" s="82">
        <v>1</v>
      </c>
      <c r="C1689" s="82">
        <v>0</v>
      </c>
      <c r="D1689" s="82">
        <v>0</v>
      </c>
      <c r="E1689" s="82">
        <v>1</v>
      </c>
      <c r="F1689" s="82">
        <v>0.01</v>
      </c>
      <c r="G1689" s="82">
        <v>0</v>
      </c>
      <c r="H1689" s="82">
        <v>0</v>
      </c>
      <c r="I1689" s="82">
        <v>86.44</v>
      </c>
      <c r="J1689" s="82">
        <v>22.16</v>
      </c>
      <c r="K1689" s="82">
        <v>14410.76</v>
      </c>
      <c r="L1689" s="82">
        <v>2</v>
      </c>
    </row>
    <row r="1690" spans="1:12" x14ac:dyDescent="0.2">
      <c r="A1690" s="4">
        <v>25</v>
      </c>
      <c r="B1690" s="82">
        <v>0</v>
      </c>
      <c r="C1690" s="82">
        <v>0</v>
      </c>
      <c r="D1690" s="82">
        <v>0</v>
      </c>
      <c r="E1690" s="82">
        <v>1</v>
      </c>
      <c r="F1690" s="82">
        <v>0.01</v>
      </c>
      <c r="G1690" s="82">
        <v>0</v>
      </c>
      <c r="H1690" s="82">
        <v>0</v>
      </c>
      <c r="I1690" s="82">
        <v>15.561</v>
      </c>
      <c r="J1690" s="82">
        <v>3.26</v>
      </c>
      <c r="K1690" s="82">
        <v>3408.44</v>
      </c>
      <c r="L1690" s="82">
        <v>23</v>
      </c>
    </row>
    <row r="1691" spans="1:12" x14ac:dyDescent="0.2">
      <c r="A1691" s="4">
        <v>25</v>
      </c>
      <c r="B1691" s="82">
        <v>0</v>
      </c>
      <c r="C1691" s="82">
        <v>0</v>
      </c>
      <c r="D1691" s="82">
        <v>0</v>
      </c>
      <c r="E1691" s="82">
        <v>1</v>
      </c>
      <c r="F1691" s="82">
        <v>0.01</v>
      </c>
      <c r="G1691" s="82">
        <v>0</v>
      </c>
      <c r="H1691" s="82">
        <v>0</v>
      </c>
      <c r="I1691" s="82">
        <v>21.535</v>
      </c>
      <c r="J1691" s="82">
        <v>2.06</v>
      </c>
      <c r="K1691" s="82">
        <v>239.73</v>
      </c>
      <c r="L1691" s="82">
        <v>10</v>
      </c>
    </row>
    <row r="1692" spans="1:12" x14ac:dyDescent="0.2">
      <c r="A1692" s="4">
        <v>25</v>
      </c>
      <c r="B1692" s="82">
        <v>30</v>
      </c>
      <c r="C1692" s="82">
        <v>0</v>
      </c>
      <c r="D1692" s="82">
        <v>1</v>
      </c>
      <c r="E1692" s="82">
        <v>1</v>
      </c>
      <c r="F1692" s="82">
        <v>0.01</v>
      </c>
      <c r="G1692" s="82">
        <v>0</v>
      </c>
      <c r="H1692" s="82">
        <v>0</v>
      </c>
      <c r="I1692" s="82">
        <v>13.957000000000001</v>
      </c>
      <c r="J1692" s="82">
        <v>2.0760000000000001</v>
      </c>
      <c r="K1692" s="82">
        <v>201</v>
      </c>
      <c r="L1692" s="82">
        <v>6</v>
      </c>
    </row>
    <row r="1693" spans="1:12" x14ac:dyDescent="0.2">
      <c r="A1693" s="4">
        <v>25</v>
      </c>
      <c r="B1693" s="82">
        <v>35</v>
      </c>
      <c r="C1693" s="82">
        <v>0</v>
      </c>
      <c r="D1693" s="82">
        <v>1</v>
      </c>
      <c r="E1693" s="82">
        <v>1</v>
      </c>
      <c r="F1693" s="82">
        <v>0.01</v>
      </c>
      <c r="G1693" s="82">
        <v>0</v>
      </c>
      <c r="H1693" s="82">
        <v>0</v>
      </c>
      <c r="I1693" s="82">
        <v>10.119999999999999</v>
      </c>
      <c r="J1693" s="82">
        <v>1.48</v>
      </c>
      <c r="K1693" s="82">
        <v>220.37</v>
      </c>
      <c r="L1693" s="82">
        <v>34</v>
      </c>
    </row>
    <row r="1694" spans="1:12" x14ac:dyDescent="0.2">
      <c r="A1694" s="4">
        <v>25</v>
      </c>
      <c r="B1694" s="82">
        <v>0</v>
      </c>
      <c r="C1694" s="82">
        <v>0</v>
      </c>
      <c r="D1694" s="82">
        <v>1</v>
      </c>
      <c r="E1694" s="82">
        <v>1</v>
      </c>
      <c r="F1694" s="82">
        <v>0.01</v>
      </c>
      <c r="G1694" s="82">
        <v>0</v>
      </c>
      <c r="H1694" s="82">
        <v>0</v>
      </c>
      <c r="I1694" s="82">
        <v>11.34</v>
      </c>
      <c r="J1694" s="82">
        <v>4.75</v>
      </c>
      <c r="K1694" s="82">
        <v>330.09</v>
      </c>
      <c r="L1694" s="82">
        <v>5</v>
      </c>
    </row>
    <row r="1695" spans="1:12" x14ac:dyDescent="0.2">
      <c r="A1695" s="4">
        <v>25</v>
      </c>
      <c r="B1695" s="82">
        <v>20</v>
      </c>
      <c r="C1695" s="82">
        <v>0</v>
      </c>
      <c r="D1695" s="82">
        <v>1</v>
      </c>
      <c r="E1695" s="82">
        <v>1</v>
      </c>
      <c r="F1695" s="82">
        <v>0.01</v>
      </c>
      <c r="G1695" s="82">
        <v>0</v>
      </c>
      <c r="H1695" s="82">
        <v>0</v>
      </c>
      <c r="I1695" s="82">
        <v>10</v>
      </c>
      <c r="J1695" s="82">
        <v>1.26</v>
      </c>
      <c r="K1695" s="82">
        <v>150.29</v>
      </c>
      <c r="L1695" s="82">
        <v>3</v>
      </c>
    </row>
    <row r="1696" spans="1:12" x14ac:dyDescent="0.2">
      <c r="A1696" s="4">
        <v>25</v>
      </c>
      <c r="B1696" s="82">
        <v>60</v>
      </c>
      <c r="C1696" s="82">
        <v>0</v>
      </c>
      <c r="D1696" s="82">
        <v>0</v>
      </c>
      <c r="E1696" s="82">
        <v>1</v>
      </c>
      <c r="F1696" s="82">
        <v>0.01</v>
      </c>
      <c r="G1696" s="82">
        <v>0</v>
      </c>
      <c r="H1696" s="82">
        <v>0</v>
      </c>
      <c r="I1696" s="82">
        <v>18.593</v>
      </c>
      <c r="J1696" s="82">
        <v>1.48</v>
      </c>
      <c r="K1696" s="82">
        <v>193.63</v>
      </c>
      <c r="L1696" s="82">
        <v>5</v>
      </c>
    </row>
    <row r="1697" spans="1:12" x14ac:dyDescent="0.2">
      <c r="A1697" s="4">
        <v>25</v>
      </c>
      <c r="B1697" s="82">
        <v>10</v>
      </c>
      <c r="C1697" s="82">
        <v>0</v>
      </c>
      <c r="D1697" s="82">
        <v>1</v>
      </c>
      <c r="E1697" s="82">
        <v>1</v>
      </c>
      <c r="F1697" s="82">
        <v>0.01</v>
      </c>
      <c r="G1697" s="82">
        <v>0</v>
      </c>
      <c r="H1697" s="82">
        <v>0</v>
      </c>
      <c r="I1697" s="82">
        <v>16</v>
      </c>
      <c r="J1697" s="82">
        <v>1.355</v>
      </c>
      <c r="K1697" s="82">
        <v>183.49</v>
      </c>
      <c r="L1697" s="82">
        <v>14</v>
      </c>
    </row>
    <row r="1698" spans="1:12" x14ac:dyDescent="0.2">
      <c r="A1698" s="4">
        <v>25</v>
      </c>
      <c r="B1698" s="82">
        <v>0</v>
      </c>
      <c r="C1698" s="82">
        <v>0</v>
      </c>
      <c r="D1698" s="82">
        <v>0</v>
      </c>
      <c r="E1698" s="82">
        <v>1</v>
      </c>
      <c r="F1698" s="82">
        <v>0.01</v>
      </c>
      <c r="G1698" s="82">
        <v>0</v>
      </c>
      <c r="H1698" s="82">
        <v>0</v>
      </c>
      <c r="I1698" s="82">
        <v>21.5</v>
      </c>
      <c r="J1698" s="82">
        <v>2.2000000000000002</v>
      </c>
      <c r="K1698" s="82">
        <v>273.85000000000002</v>
      </c>
      <c r="L1698" s="82">
        <v>10</v>
      </c>
    </row>
    <row r="1699" spans="1:12" x14ac:dyDescent="0.2">
      <c r="A1699" s="4">
        <v>25</v>
      </c>
      <c r="B1699" s="82">
        <v>30</v>
      </c>
      <c r="C1699" s="82">
        <v>0</v>
      </c>
      <c r="D1699" s="82">
        <v>1</v>
      </c>
      <c r="E1699" s="82">
        <v>1</v>
      </c>
      <c r="F1699" s="82">
        <v>0.01</v>
      </c>
      <c r="G1699" s="82">
        <v>0</v>
      </c>
      <c r="H1699" s="82">
        <v>0</v>
      </c>
      <c r="I1699" s="82">
        <v>9.6</v>
      </c>
      <c r="J1699" s="82">
        <v>1.3</v>
      </c>
      <c r="K1699" s="82">
        <v>211.15</v>
      </c>
      <c r="L1699" s="82">
        <v>9</v>
      </c>
    </row>
    <row r="1700" spans="1:12" x14ac:dyDescent="0.2">
      <c r="A1700" s="4">
        <v>25</v>
      </c>
      <c r="B1700" s="82">
        <v>25</v>
      </c>
      <c r="C1700" s="82">
        <v>0</v>
      </c>
      <c r="D1700" s="82">
        <v>1</v>
      </c>
      <c r="E1700" s="82">
        <v>1</v>
      </c>
      <c r="F1700" s="82">
        <v>0.01</v>
      </c>
      <c r="G1700" s="82">
        <v>0</v>
      </c>
      <c r="H1700" s="82">
        <v>0</v>
      </c>
      <c r="I1700" s="82">
        <v>58</v>
      </c>
      <c r="J1700" s="82">
        <v>1.1000000000000001</v>
      </c>
      <c r="K1700" s="82">
        <v>173.34</v>
      </c>
      <c r="L1700" s="82">
        <v>0</v>
      </c>
    </row>
    <row r="1701" spans="1:12" x14ac:dyDescent="0.2">
      <c r="A1701" s="4">
        <v>25</v>
      </c>
      <c r="B1701" s="82">
        <v>0</v>
      </c>
      <c r="C1701" s="82">
        <v>0</v>
      </c>
      <c r="D1701" s="82">
        <v>0</v>
      </c>
      <c r="E1701" s="82">
        <v>1</v>
      </c>
      <c r="F1701" s="82">
        <v>0.01</v>
      </c>
      <c r="G1701" s="82">
        <v>0</v>
      </c>
      <c r="H1701" s="82">
        <v>0</v>
      </c>
      <c r="I1701" s="82">
        <v>5</v>
      </c>
      <c r="J1701" s="82">
        <v>1.54</v>
      </c>
      <c r="K1701" s="82">
        <v>168.73</v>
      </c>
      <c r="L1701" s="82">
        <v>20</v>
      </c>
    </row>
    <row r="1702" spans="1:12" x14ac:dyDescent="0.2">
      <c r="A1702" s="4">
        <v>25</v>
      </c>
      <c r="B1702" s="82">
        <v>0</v>
      </c>
      <c r="C1702" s="82">
        <v>0</v>
      </c>
      <c r="D1702" s="82">
        <v>0</v>
      </c>
      <c r="E1702" s="82">
        <v>1</v>
      </c>
      <c r="F1702" s="82">
        <v>0.01</v>
      </c>
      <c r="G1702" s="82">
        <v>0</v>
      </c>
      <c r="H1702" s="82">
        <v>0</v>
      </c>
      <c r="I1702" s="82">
        <v>5.8550000000000004</v>
      </c>
      <c r="J1702" s="82">
        <v>0.221</v>
      </c>
      <c r="K1702" s="82">
        <v>82.06</v>
      </c>
      <c r="L1702" s="82">
        <v>220</v>
      </c>
    </row>
    <row r="1703" spans="1:12" x14ac:dyDescent="0.2">
      <c r="A1703" s="4">
        <v>25</v>
      </c>
      <c r="B1703" s="82">
        <v>0</v>
      </c>
      <c r="C1703" s="82">
        <v>0</v>
      </c>
      <c r="D1703" s="82">
        <v>0</v>
      </c>
      <c r="E1703" s="82">
        <v>1</v>
      </c>
      <c r="F1703" s="82">
        <v>0.01</v>
      </c>
      <c r="G1703" s="82">
        <v>0</v>
      </c>
      <c r="H1703" s="82">
        <v>0</v>
      </c>
      <c r="I1703" s="82">
        <v>0.6</v>
      </c>
      <c r="J1703" s="82">
        <v>0.79</v>
      </c>
      <c r="K1703" s="82">
        <v>30.43</v>
      </c>
      <c r="L1703" s="82">
        <v>54</v>
      </c>
    </row>
    <row r="1704" spans="1:12" x14ac:dyDescent="0.2">
      <c r="A1704" s="4">
        <v>30</v>
      </c>
      <c r="B1704" s="82">
        <v>30</v>
      </c>
      <c r="C1704" s="82">
        <v>0</v>
      </c>
      <c r="D1704" s="82">
        <v>1</v>
      </c>
      <c r="E1704" s="82">
        <v>1</v>
      </c>
      <c r="F1704" s="82">
        <v>0.01</v>
      </c>
      <c r="G1704" s="82">
        <v>0</v>
      </c>
      <c r="H1704" s="82">
        <v>0</v>
      </c>
      <c r="I1704" s="82">
        <v>0.92700000000000005</v>
      </c>
      <c r="J1704" s="82">
        <v>1.85</v>
      </c>
      <c r="K1704" s="82">
        <v>309.39999999999998</v>
      </c>
      <c r="L1704" s="82">
        <v>80</v>
      </c>
    </row>
    <row r="1705" spans="1:12" x14ac:dyDescent="0.2">
      <c r="A1705" s="4">
        <v>30</v>
      </c>
      <c r="B1705" s="82">
        <v>30</v>
      </c>
      <c r="C1705" s="82">
        <v>0</v>
      </c>
      <c r="D1705" s="82">
        <v>1</v>
      </c>
      <c r="E1705" s="82">
        <v>1</v>
      </c>
      <c r="F1705" s="82">
        <v>0.01</v>
      </c>
      <c r="G1705" s="82">
        <v>0</v>
      </c>
      <c r="H1705" s="82">
        <v>0</v>
      </c>
      <c r="I1705" s="82">
        <v>0.92700000000000005</v>
      </c>
      <c r="J1705" s="82">
        <v>1.85</v>
      </c>
      <c r="K1705" s="82">
        <v>327.64</v>
      </c>
      <c r="L1705" s="82">
        <v>91</v>
      </c>
    </row>
    <row r="1706" spans="1:12" x14ac:dyDescent="0.2">
      <c r="A1706" s="4">
        <v>30</v>
      </c>
      <c r="B1706" s="82">
        <v>40</v>
      </c>
      <c r="C1706" s="82">
        <v>0</v>
      </c>
      <c r="D1706" s="82">
        <v>5</v>
      </c>
      <c r="E1706" s="82">
        <v>1</v>
      </c>
      <c r="F1706" s="82">
        <v>0.01</v>
      </c>
      <c r="G1706" s="82">
        <v>0</v>
      </c>
      <c r="H1706" s="82">
        <v>0</v>
      </c>
      <c r="I1706" s="82">
        <v>1.76</v>
      </c>
      <c r="J1706" s="82">
        <v>2.8</v>
      </c>
      <c r="K1706" s="82">
        <v>1204.8699999999999</v>
      </c>
      <c r="L1706" s="82">
        <v>0</v>
      </c>
    </row>
    <row r="1707" spans="1:12" x14ac:dyDescent="0.2">
      <c r="A1707" s="4">
        <v>30</v>
      </c>
      <c r="B1707" s="82">
        <v>40</v>
      </c>
      <c r="C1707" s="82">
        <v>0</v>
      </c>
      <c r="D1707" s="82">
        <v>5</v>
      </c>
      <c r="E1707" s="82">
        <v>1</v>
      </c>
      <c r="F1707" s="82">
        <v>0.01</v>
      </c>
      <c r="G1707" s="82">
        <v>0</v>
      </c>
      <c r="H1707" s="82">
        <v>0</v>
      </c>
      <c r="I1707" s="82">
        <v>1.76</v>
      </c>
      <c r="J1707" s="82">
        <v>2.8</v>
      </c>
      <c r="K1707" s="82">
        <v>1204.8699999999999</v>
      </c>
      <c r="L1707" s="82">
        <v>4</v>
      </c>
    </row>
    <row r="1708" spans="1:12" x14ac:dyDescent="0.2">
      <c r="A1708" s="4">
        <v>22</v>
      </c>
      <c r="B1708" s="82">
        <v>1</v>
      </c>
      <c r="C1708" s="82">
        <v>0</v>
      </c>
      <c r="D1708" s="82">
        <v>1</v>
      </c>
      <c r="E1708" s="82">
        <v>1</v>
      </c>
      <c r="F1708" s="82">
        <v>0.01</v>
      </c>
      <c r="G1708" s="82">
        <v>0</v>
      </c>
      <c r="H1708" s="82">
        <v>0</v>
      </c>
      <c r="I1708" s="82">
        <v>242.2</v>
      </c>
      <c r="J1708" s="82">
        <v>12</v>
      </c>
      <c r="K1708" s="82">
        <v>2575.4499999999998</v>
      </c>
      <c r="L1708" s="82">
        <v>2</v>
      </c>
    </row>
    <row r="1709" spans="1:12" x14ac:dyDescent="0.2">
      <c r="A1709" s="4">
        <v>30</v>
      </c>
      <c r="B1709" s="82">
        <v>0</v>
      </c>
      <c r="C1709" s="82">
        <v>0</v>
      </c>
      <c r="D1709" s="82">
        <v>0</v>
      </c>
      <c r="E1709" s="82">
        <v>1</v>
      </c>
      <c r="F1709" s="82">
        <v>0.01</v>
      </c>
      <c r="G1709" s="82">
        <v>0</v>
      </c>
      <c r="H1709" s="82">
        <v>0</v>
      </c>
      <c r="I1709" s="82">
        <v>75</v>
      </c>
      <c r="J1709" s="82">
        <v>30</v>
      </c>
      <c r="K1709" s="82">
        <v>12965.39</v>
      </c>
      <c r="L1709" s="82">
        <v>2</v>
      </c>
    </row>
    <row r="1710" spans="1:12" x14ac:dyDescent="0.2">
      <c r="A1710" s="4">
        <v>22</v>
      </c>
      <c r="B1710" s="82">
        <v>1</v>
      </c>
      <c r="C1710" s="82">
        <v>0</v>
      </c>
      <c r="D1710" s="82">
        <v>1</v>
      </c>
      <c r="E1710" s="82">
        <v>1</v>
      </c>
      <c r="F1710" s="82">
        <v>0.01</v>
      </c>
      <c r="G1710" s="82">
        <v>0</v>
      </c>
      <c r="H1710" s="82">
        <v>0</v>
      </c>
      <c r="I1710" s="82">
        <v>69.3</v>
      </c>
      <c r="J1710" s="82">
        <v>43.8</v>
      </c>
      <c r="K1710" s="82">
        <v>14898.73</v>
      </c>
      <c r="L1710" s="82">
        <v>1</v>
      </c>
    </row>
    <row r="1711" spans="1:12" x14ac:dyDescent="0.2">
      <c r="A1711" s="4">
        <v>25</v>
      </c>
      <c r="B1711" s="82">
        <v>0</v>
      </c>
      <c r="C1711" s="82">
        <v>0</v>
      </c>
      <c r="D1711" s="82">
        <v>0</v>
      </c>
      <c r="E1711" s="82">
        <v>1</v>
      </c>
      <c r="F1711" s="82">
        <v>0.01</v>
      </c>
      <c r="G1711" s="82">
        <v>0</v>
      </c>
      <c r="H1711" s="82">
        <v>0</v>
      </c>
      <c r="I1711" s="82">
        <v>221.578</v>
      </c>
      <c r="J1711" s="82">
        <v>22.4</v>
      </c>
      <c r="K1711" s="82">
        <v>2810.47</v>
      </c>
      <c r="L1711" s="82">
        <v>8</v>
      </c>
    </row>
    <row r="1712" spans="1:12" x14ac:dyDescent="0.2">
      <c r="A1712" s="4">
        <v>25</v>
      </c>
      <c r="B1712" s="82">
        <v>0</v>
      </c>
      <c r="C1712" s="82">
        <v>0</v>
      </c>
      <c r="D1712" s="82">
        <v>0</v>
      </c>
      <c r="E1712" s="82">
        <v>1</v>
      </c>
      <c r="F1712" s="82">
        <v>0.01</v>
      </c>
      <c r="G1712" s="82">
        <v>0</v>
      </c>
      <c r="H1712" s="82">
        <v>0</v>
      </c>
      <c r="I1712" s="82">
        <v>47.28</v>
      </c>
      <c r="J1712" s="82">
        <v>7.87</v>
      </c>
      <c r="K1712" s="82">
        <v>1636.76</v>
      </c>
      <c r="L1712" s="82">
        <v>4</v>
      </c>
    </row>
    <row r="1713" spans="1:12" x14ac:dyDescent="0.2">
      <c r="A1713" s="4">
        <v>30</v>
      </c>
      <c r="B1713" s="82">
        <v>5</v>
      </c>
      <c r="C1713" s="82">
        <v>0</v>
      </c>
      <c r="D1713" s="82">
        <v>1</v>
      </c>
      <c r="E1713" s="82">
        <v>1</v>
      </c>
      <c r="F1713" s="82">
        <v>0.01</v>
      </c>
      <c r="G1713" s="82">
        <v>0</v>
      </c>
      <c r="H1713" s="82">
        <v>0</v>
      </c>
      <c r="I1713" s="82">
        <v>289.08</v>
      </c>
      <c r="J1713" s="82">
        <v>28.6</v>
      </c>
      <c r="K1713" s="82">
        <v>3123.84</v>
      </c>
      <c r="L1713" s="82">
        <v>1</v>
      </c>
    </row>
    <row r="1714" spans="1:12" x14ac:dyDescent="0.2">
      <c r="A1714" s="4">
        <v>14</v>
      </c>
      <c r="B1714" s="82">
        <v>640</v>
      </c>
      <c r="C1714" s="82">
        <v>0</v>
      </c>
      <c r="D1714" s="82">
        <v>20</v>
      </c>
      <c r="E1714" s="82">
        <v>1</v>
      </c>
      <c r="F1714" s="82">
        <v>0.01</v>
      </c>
      <c r="G1714" s="82">
        <v>0</v>
      </c>
      <c r="H1714" s="82">
        <v>0</v>
      </c>
      <c r="I1714" s="82">
        <v>0.77500000000000002</v>
      </c>
      <c r="J1714" s="82">
        <v>4.4999999999999998E-2</v>
      </c>
      <c r="K1714" s="82">
        <v>32.25</v>
      </c>
      <c r="L1714" s="82">
        <v>564</v>
      </c>
    </row>
    <row r="1715" spans="1:12" x14ac:dyDescent="0.2">
      <c r="A1715" s="4">
        <v>25</v>
      </c>
      <c r="B1715" s="82">
        <v>400</v>
      </c>
      <c r="C1715" s="82">
        <v>0</v>
      </c>
      <c r="D1715" s="82">
        <v>0</v>
      </c>
      <c r="E1715" s="82">
        <v>1</v>
      </c>
      <c r="F1715" s="82">
        <v>0.01</v>
      </c>
      <c r="G1715" s="82">
        <v>0</v>
      </c>
      <c r="H1715" s="82">
        <v>0</v>
      </c>
      <c r="I1715" s="82">
        <v>0.76500000000000001</v>
      </c>
      <c r="J1715" s="82">
        <v>0.998</v>
      </c>
      <c r="K1715" s="82">
        <v>452.82</v>
      </c>
      <c r="L1715" s="82">
        <v>3</v>
      </c>
    </row>
    <row r="1716" spans="1:12" x14ac:dyDescent="0.2">
      <c r="A1716" s="4">
        <v>30</v>
      </c>
      <c r="B1716" s="82">
        <v>11</v>
      </c>
      <c r="C1716" s="82">
        <v>0</v>
      </c>
      <c r="D1716" s="82">
        <v>1</v>
      </c>
      <c r="E1716" s="82">
        <v>1</v>
      </c>
      <c r="F1716" s="82">
        <v>0.01</v>
      </c>
      <c r="G1716" s="82">
        <v>0</v>
      </c>
      <c r="H1716" s="82">
        <v>0</v>
      </c>
      <c r="I1716" s="82">
        <v>41.8</v>
      </c>
      <c r="J1716" s="82">
        <v>13.55</v>
      </c>
      <c r="K1716" s="82">
        <v>5337.47</v>
      </c>
      <c r="L1716" s="82">
        <v>3</v>
      </c>
    </row>
    <row r="1717" spans="1:12" x14ac:dyDescent="0.2">
      <c r="A1717" s="4">
        <v>30</v>
      </c>
      <c r="B1717" s="82">
        <v>0</v>
      </c>
      <c r="C1717" s="82">
        <v>0</v>
      </c>
      <c r="D1717" s="82">
        <v>0</v>
      </c>
      <c r="E1717" s="82">
        <v>1</v>
      </c>
      <c r="F1717" s="82">
        <v>0.01</v>
      </c>
      <c r="G1717" s="82">
        <v>0</v>
      </c>
      <c r="H1717" s="82">
        <v>0</v>
      </c>
      <c r="I1717" s="82">
        <v>68.057000000000002</v>
      </c>
      <c r="J1717" s="82">
        <v>13.66</v>
      </c>
      <c r="K1717" s="82">
        <v>4539.75</v>
      </c>
      <c r="L1717" s="82">
        <v>1</v>
      </c>
    </row>
    <row r="1718" spans="1:12" x14ac:dyDescent="0.2">
      <c r="A1718" s="4">
        <v>30</v>
      </c>
      <c r="B1718" s="82">
        <v>0</v>
      </c>
      <c r="C1718" s="82">
        <v>0</v>
      </c>
      <c r="D1718" s="82">
        <v>0</v>
      </c>
      <c r="E1718" s="82">
        <v>1</v>
      </c>
      <c r="F1718" s="82">
        <v>0.01</v>
      </c>
      <c r="G1718" s="82">
        <v>0</v>
      </c>
      <c r="H1718" s="82">
        <v>0</v>
      </c>
      <c r="I1718" s="82">
        <v>4.4000000000000004</v>
      </c>
      <c r="J1718" s="82">
        <v>1.2</v>
      </c>
      <c r="K1718" s="82">
        <v>589.48</v>
      </c>
      <c r="L1718" s="82">
        <v>1</v>
      </c>
    </row>
    <row r="1719" spans="1:12" x14ac:dyDescent="0.2">
      <c r="A1719" s="4">
        <v>30</v>
      </c>
      <c r="B1719" s="82">
        <v>0</v>
      </c>
      <c r="C1719" s="82">
        <v>0</v>
      </c>
      <c r="D1719" s="82">
        <v>0</v>
      </c>
      <c r="E1719" s="82">
        <v>1</v>
      </c>
      <c r="F1719" s="82">
        <v>0.01</v>
      </c>
      <c r="G1719" s="82">
        <v>0</v>
      </c>
      <c r="H1719" s="82">
        <v>0</v>
      </c>
      <c r="I1719" s="82">
        <v>4.4000000000000004</v>
      </c>
      <c r="J1719" s="82">
        <v>1.3</v>
      </c>
      <c r="K1719" s="82">
        <v>589.48</v>
      </c>
      <c r="L1719" s="82">
        <v>2</v>
      </c>
    </row>
    <row r="1720" spans="1:12" x14ac:dyDescent="0.2">
      <c r="A1720" s="4">
        <v>30</v>
      </c>
      <c r="B1720" s="82">
        <v>0</v>
      </c>
      <c r="C1720" s="82">
        <v>0</v>
      </c>
      <c r="D1720" s="82">
        <v>0</v>
      </c>
      <c r="E1720" s="82">
        <v>1</v>
      </c>
      <c r="F1720" s="82">
        <v>0.01</v>
      </c>
      <c r="G1720" s="82">
        <v>0</v>
      </c>
      <c r="H1720" s="82">
        <v>0</v>
      </c>
      <c r="I1720" s="82">
        <v>4.4000000000000004</v>
      </c>
      <c r="J1720" s="82">
        <v>1.4</v>
      </c>
      <c r="K1720" s="82">
        <v>589.48</v>
      </c>
      <c r="L1720" s="82">
        <v>4</v>
      </c>
    </row>
    <row r="1721" spans="1:12" x14ac:dyDescent="0.2">
      <c r="A1721" s="4">
        <v>30</v>
      </c>
      <c r="B1721" s="82">
        <v>0</v>
      </c>
      <c r="C1721" s="82">
        <v>0</v>
      </c>
      <c r="D1721" s="82">
        <v>0</v>
      </c>
      <c r="E1721" s="82">
        <v>1</v>
      </c>
      <c r="F1721" s="82">
        <v>0.01</v>
      </c>
      <c r="G1721" s="82">
        <v>0</v>
      </c>
      <c r="H1721" s="82">
        <v>0</v>
      </c>
      <c r="I1721" s="82">
        <v>4.5</v>
      </c>
      <c r="J1721" s="82">
        <v>1.4</v>
      </c>
      <c r="K1721" s="82">
        <v>589.48</v>
      </c>
      <c r="L1721" s="82">
        <v>13</v>
      </c>
    </row>
    <row r="1722" spans="1:12" x14ac:dyDescent="0.2">
      <c r="A1722" s="4">
        <v>30</v>
      </c>
      <c r="B1722" s="82">
        <v>0</v>
      </c>
      <c r="C1722" s="82">
        <v>0</v>
      </c>
      <c r="D1722" s="82">
        <v>0</v>
      </c>
      <c r="E1722" s="82">
        <v>1</v>
      </c>
      <c r="F1722" s="82">
        <v>0.01</v>
      </c>
      <c r="G1722" s="82">
        <v>0</v>
      </c>
      <c r="H1722" s="82">
        <v>0</v>
      </c>
      <c r="I1722" s="82">
        <v>3.6</v>
      </c>
      <c r="J1722" s="82">
        <v>0.2</v>
      </c>
      <c r="K1722" s="82">
        <v>138.74</v>
      </c>
      <c r="L1722" s="82">
        <v>17</v>
      </c>
    </row>
    <row r="1723" spans="1:12" x14ac:dyDescent="0.2">
      <c r="A1723" s="4">
        <v>30</v>
      </c>
      <c r="B1723" s="82">
        <v>2304</v>
      </c>
      <c r="C1723" s="82">
        <v>0</v>
      </c>
      <c r="D1723" s="82">
        <v>12</v>
      </c>
      <c r="E1723" s="82">
        <v>1</v>
      </c>
      <c r="F1723" s="82">
        <v>0.01</v>
      </c>
      <c r="G1723" s="82">
        <v>0</v>
      </c>
      <c r="H1723" s="82">
        <v>0</v>
      </c>
      <c r="I1723" s="82">
        <v>0.46200000000000002</v>
      </c>
      <c r="J1723" s="82">
        <v>8.5999999999999993E-2</v>
      </c>
      <c r="K1723" s="82">
        <v>11.81</v>
      </c>
      <c r="L1723" s="82">
        <v>193</v>
      </c>
    </row>
    <row r="1724" spans="1:12" x14ac:dyDescent="0.2">
      <c r="A1724" s="4">
        <v>30</v>
      </c>
      <c r="B1724" s="82">
        <v>0</v>
      </c>
      <c r="C1724" s="82">
        <v>0</v>
      </c>
      <c r="D1724" s="82">
        <v>0</v>
      </c>
      <c r="E1724" s="82">
        <v>1</v>
      </c>
      <c r="F1724" s="82">
        <v>0.01</v>
      </c>
      <c r="G1724" s="82">
        <v>0</v>
      </c>
      <c r="H1724" s="82">
        <v>0</v>
      </c>
      <c r="I1724" s="82">
        <v>3.1</v>
      </c>
      <c r="J1724" s="82">
        <v>0.08</v>
      </c>
      <c r="K1724" s="82">
        <v>52.26</v>
      </c>
      <c r="L1724" s="82">
        <v>67</v>
      </c>
    </row>
    <row r="1725" spans="1:12" x14ac:dyDescent="0.2">
      <c r="A1725" s="4">
        <v>30</v>
      </c>
      <c r="B1725" s="82">
        <v>0</v>
      </c>
      <c r="C1725" s="82">
        <v>0</v>
      </c>
      <c r="D1725" s="82">
        <v>0</v>
      </c>
      <c r="E1725" s="82">
        <v>1</v>
      </c>
      <c r="F1725" s="82">
        <v>0.01</v>
      </c>
      <c r="G1725" s="82">
        <v>0</v>
      </c>
      <c r="H1725" s="82">
        <v>0</v>
      </c>
      <c r="I1725" s="82">
        <v>1.9</v>
      </c>
      <c r="J1725" s="82">
        <v>0.08</v>
      </c>
      <c r="K1725" s="82">
        <v>52.26</v>
      </c>
      <c r="L1725" s="82">
        <v>49</v>
      </c>
    </row>
    <row r="1726" spans="1:12" x14ac:dyDescent="0.2">
      <c r="A1726" s="4">
        <v>30</v>
      </c>
      <c r="B1726" s="82">
        <v>0</v>
      </c>
      <c r="C1726" s="82">
        <v>0</v>
      </c>
      <c r="D1726" s="82">
        <v>0</v>
      </c>
      <c r="E1726" s="82">
        <v>1</v>
      </c>
      <c r="F1726" s="82">
        <v>0.01</v>
      </c>
      <c r="G1726" s="82">
        <v>0</v>
      </c>
      <c r="H1726" s="82">
        <v>0</v>
      </c>
      <c r="I1726" s="82">
        <v>0.22500000000000001</v>
      </c>
      <c r="J1726" s="82">
        <v>0.08</v>
      </c>
      <c r="K1726" s="82">
        <v>44.03</v>
      </c>
      <c r="L1726" s="82">
        <v>148</v>
      </c>
    </row>
    <row r="1727" spans="1:12" x14ac:dyDescent="0.2">
      <c r="A1727" s="4">
        <v>30</v>
      </c>
      <c r="B1727" s="82">
        <v>180</v>
      </c>
      <c r="C1727" s="82">
        <v>0</v>
      </c>
      <c r="D1727" s="82">
        <v>0</v>
      </c>
      <c r="E1727" s="82">
        <v>1</v>
      </c>
      <c r="F1727" s="82">
        <v>0.01</v>
      </c>
      <c r="G1727" s="82">
        <v>0</v>
      </c>
      <c r="H1727" s="82">
        <v>0</v>
      </c>
      <c r="I1727" s="82">
        <v>12</v>
      </c>
      <c r="J1727" s="82">
        <v>0.8</v>
      </c>
      <c r="K1727" s="82">
        <v>425.17</v>
      </c>
      <c r="L1727" s="82">
        <v>16</v>
      </c>
    </row>
    <row r="1728" spans="1:12" x14ac:dyDescent="0.2">
      <c r="A1728" s="4">
        <v>30</v>
      </c>
      <c r="B1728" s="82">
        <v>180</v>
      </c>
      <c r="C1728" s="82">
        <v>0</v>
      </c>
      <c r="D1728" s="82">
        <v>0</v>
      </c>
      <c r="E1728" s="82">
        <v>1</v>
      </c>
      <c r="F1728" s="82">
        <v>0.01</v>
      </c>
      <c r="G1728" s="82">
        <v>0</v>
      </c>
      <c r="H1728" s="82">
        <v>0</v>
      </c>
      <c r="I1728" s="82">
        <v>12</v>
      </c>
      <c r="J1728" s="82">
        <v>0.8</v>
      </c>
      <c r="K1728" s="82">
        <v>425.17</v>
      </c>
      <c r="L1728" s="82">
        <v>6</v>
      </c>
    </row>
    <row r="1729" spans="1:12" x14ac:dyDescent="0.2">
      <c r="A1729" s="4">
        <v>30</v>
      </c>
      <c r="B1729" s="82">
        <v>0</v>
      </c>
      <c r="C1729" s="82">
        <v>200</v>
      </c>
      <c r="D1729" s="82">
        <v>1</v>
      </c>
      <c r="E1729" s="82">
        <v>1</v>
      </c>
      <c r="F1729" s="82">
        <v>0.01</v>
      </c>
      <c r="G1729" s="82">
        <v>0</v>
      </c>
      <c r="H1729" s="82">
        <v>0</v>
      </c>
      <c r="I1729" s="82">
        <v>0.96</v>
      </c>
      <c r="J1729" s="82">
        <v>0.11</v>
      </c>
      <c r="K1729" s="82">
        <v>97.47</v>
      </c>
      <c r="L1729" s="82">
        <v>195</v>
      </c>
    </row>
    <row r="1730" spans="1:12" x14ac:dyDescent="0.2">
      <c r="A1730" s="4">
        <v>30</v>
      </c>
      <c r="B1730" s="82">
        <v>0</v>
      </c>
      <c r="C1730" s="82">
        <v>0</v>
      </c>
      <c r="D1730" s="82">
        <v>0</v>
      </c>
      <c r="E1730" s="82">
        <v>1</v>
      </c>
      <c r="F1730" s="82">
        <v>0.01</v>
      </c>
      <c r="G1730" s="82">
        <v>0</v>
      </c>
      <c r="H1730" s="82">
        <v>0</v>
      </c>
      <c r="I1730" s="82">
        <v>2.5</v>
      </c>
      <c r="J1730" s="82">
        <v>0.4</v>
      </c>
      <c r="K1730" s="82">
        <v>229.25</v>
      </c>
      <c r="L1730" s="82">
        <v>36</v>
      </c>
    </row>
    <row r="1731" spans="1:12" x14ac:dyDescent="0.2">
      <c r="A1731" s="4">
        <v>30</v>
      </c>
      <c r="B1731" s="82">
        <v>0</v>
      </c>
      <c r="C1731" s="82">
        <v>0</v>
      </c>
      <c r="D1731" s="82">
        <v>0</v>
      </c>
      <c r="E1731" s="82">
        <v>1</v>
      </c>
      <c r="F1731" s="82">
        <v>0.01</v>
      </c>
      <c r="G1731" s="82">
        <v>0</v>
      </c>
      <c r="H1731" s="82">
        <v>0</v>
      </c>
      <c r="I1731" s="82">
        <v>5.32</v>
      </c>
      <c r="J1731" s="82">
        <v>0.45</v>
      </c>
      <c r="K1731" s="82">
        <v>150.22</v>
      </c>
      <c r="L1731" s="82">
        <v>22</v>
      </c>
    </row>
    <row r="1732" spans="1:12" x14ac:dyDescent="0.2">
      <c r="A1732" s="4">
        <v>30</v>
      </c>
      <c r="B1732" s="82">
        <v>360</v>
      </c>
      <c r="C1732" s="82">
        <v>0</v>
      </c>
      <c r="D1732" s="82">
        <v>30</v>
      </c>
      <c r="E1732" s="82">
        <v>1</v>
      </c>
      <c r="F1732" s="82">
        <v>0.01</v>
      </c>
      <c r="G1732" s="82">
        <v>0</v>
      </c>
      <c r="H1732" s="82">
        <v>0</v>
      </c>
      <c r="I1732" s="82">
        <v>0.93600000000000005</v>
      </c>
      <c r="J1732" s="82">
        <v>0.23</v>
      </c>
      <c r="K1732" s="82">
        <v>41.77</v>
      </c>
      <c r="L1732" s="82">
        <v>70</v>
      </c>
    </row>
    <row r="1733" spans="1:12" x14ac:dyDescent="0.2">
      <c r="A1733" s="4">
        <v>30</v>
      </c>
      <c r="B1733" s="82">
        <v>360</v>
      </c>
      <c r="C1733" s="82">
        <v>0</v>
      </c>
      <c r="D1733" s="82">
        <v>30</v>
      </c>
      <c r="E1733" s="82">
        <v>1</v>
      </c>
      <c r="F1733" s="82">
        <v>0.01</v>
      </c>
      <c r="G1733" s="82">
        <v>0</v>
      </c>
      <c r="H1733" s="82">
        <v>0</v>
      </c>
      <c r="I1733" s="82">
        <v>0.93600000000000005</v>
      </c>
      <c r="J1733" s="82">
        <v>0.23</v>
      </c>
      <c r="K1733" s="82">
        <v>41.77</v>
      </c>
      <c r="L1733" s="82">
        <v>59</v>
      </c>
    </row>
    <row r="1734" spans="1:12" x14ac:dyDescent="0.2">
      <c r="A1734" s="4">
        <v>30</v>
      </c>
      <c r="B1734" s="82">
        <v>0</v>
      </c>
      <c r="C1734" s="82">
        <v>0</v>
      </c>
      <c r="D1734" s="82">
        <v>0</v>
      </c>
      <c r="E1734" s="82">
        <v>1</v>
      </c>
      <c r="F1734" s="82">
        <v>0.01</v>
      </c>
      <c r="G1734" s="82">
        <v>0</v>
      </c>
      <c r="H1734" s="82">
        <v>0</v>
      </c>
      <c r="I1734" s="82">
        <v>5.3</v>
      </c>
      <c r="J1734" s="82">
        <v>0.55000000000000004</v>
      </c>
      <c r="K1734" s="82">
        <v>300.85000000000002</v>
      </c>
      <c r="L1734" s="82">
        <v>17</v>
      </c>
    </row>
    <row r="1735" spans="1:12" x14ac:dyDescent="0.2">
      <c r="A1735" s="4">
        <v>30</v>
      </c>
      <c r="B1735" s="82">
        <v>0</v>
      </c>
      <c r="C1735" s="82">
        <v>0</v>
      </c>
      <c r="D1735" s="82">
        <v>0</v>
      </c>
      <c r="E1735" s="82">
        <v>1</v>
      </c>
      <c r="F1735" s="82">
        <v>0.01</v>
      </c>
      <c r="G1735" s="82">
        <v>0</v>
      </c>
      <c r="H1735" s="82">
        <v>0</v>
      </c>
      <c r="I1735" s="82">
        <v>5.5</v>
      </c>
      <c r="J1735" s="82">
        <v>0.75</v>
      </c>
      <c r="K1735" s="82">
        <v>347.1</v>
      </c>
      <c r="L1735" s="82">
        <v>9</v>
      </c>
    </row>
    <row r="1736" spans="1:12" x14ac:dyDescent="0.2">
      <c r="A1736" s="4">
        <v>30</v>
      </c>
      <c r="B1736" s="82">
        <v>0</v>
      </c>
      <c r="C1736" s="82">
        <v>0</v>
      </c>
      <c r="D1736" s="82">
        <v>0</v>
      </c>
      <c r="E1736" s="82">
        <v>1</v>
      </c>
      <c r="F1736" s="82">
        <v>0.01</v>
      </c>
      <c r="G1736" s="82">
        <v>0</v>
      </c>
      <c r="H1736" s="82">
        <v>0</v>
      </c>
      <c r="I1736" s="82">
        <v>5.8</v>
      </c>
      <c r="J1736" s="82">
        <v>0.75</v>
      </c>
      <c r="K1736" s="82">
        <v>347.1</v>
      </c>
      <c r="L1736" s="82">
        <v>12</v>
      </c>
    </row>
    <row r="1737" spans="1:12" x14ac:dyDescent="0.2">
      <c r="A1737" s="4">
        <v>30</v>
      </c>
      <c r="B1737" s="82">
        <v>0</v>
      </c>
      <c r="C1737" s="82">
        <v>0</v>
      </c>
      <c r="D1737" s="82">
        <v>0</v>
      </c>
      <c r="E1737" s="82">
        <v>1</v>
      </c>
      <c r="F1737" s="82">
        <v>0.01</v>
      </c>
      <c r="G1737" s="82">
        <v>0</v>
      </c>
      <c r="H1737" s="82">
        <v>0</v>
      </c>
      <c r="I1737" s="82">
        <v>5.61</v>
      </c>
      <c r="J1737" s="82">
        <v>0.8</v>
      </c>
      <c r="K1737" s="82">
        <v>347.1</v>
      </c>
      <c r="L1737" s="82">
        <v>12</v>
      </c>
    </row>
    <row r="1738" spans="1:12" x14ac:dyDescent="0.2">
      <c r="A1738" s="4">
        <v>30</v>
      </c>
      <c r="B1738" s="82">
        <v>0</v>
      </c>
      <c r="C1738" s="82">
        <v>0</v>
      </c>
      <c r="D1738" s="82">
        <v>0</v>
      </c>
      <c r="E1738" s="82">
        <v>1</v>
      </c>
      <c r="F1738" s="82">
        <v>0.01</v>
      </c>
      <c r="G1738" s="82">
        <v>0</v>
      </c>
      <c r="H1738" s="82">
        <v>0</v>
      </c>
      <c r="I1738" s="82">
        <v>6.3</v>
      </c>
      <c r="J1738" s="82">
        <v>0.9</v>
      </c>
      <c r="K1738" s="82">
        <v>347.1</v>
      </c>
      <c r="L1738" s="82">
        <v>10</v>
      </c>
    </row>
    <row r="1739" spans="1:12" x14ac:dyDescent="0.2">
      <c r="A1739" s="4">
        <v>30</v>
      </c>
      <c r="B1739" s="82">
        <v>0</v>
      </c>
      <c r="C1739" s="82">
        <v>0</v>
      </c>
      <c r="D1739" s="82">
        <v>0</v>
      </c>
      <c r="E1739" s="82">
        <v>1</v>
      </c>
      <c r="F1739" s="82">
        <v>0.01</v>
      </c>
      <c r="G1739" s="82">
        <v>0</v>
      </c>
      <c r="H1739" s="82">
        <v>0</v>
      </c>
      <c r="I1739" s="82">
        <v>8.5839999999999996</v>
      </c>
      <c r="J1739" s="82">
        <v>0.95</v>
      </c>
      <c r="K1739" s="82">
        <v>638.17999999999995</v>
      </c>
      <c r="L1739" s="82">
        <v>20</v>
      </c>
    </row>
    <row r="1740" spans="1:12" x14ac:dyDescent="0.2">
      <c r="A1740" s="4">
        <v>30</v>
      </c>
      <c r="B1740" s="82">
        <v>0</v>
      </c>
      <c r="C1740" s="82">
        <v>0</v>
      </c>
      <c r="D1740" s="82">
        <v>0</v>
      </c>
      <c r="E1740" s="82">
        <v>1</v>
      </c>
      <c r="F1740" s="82">
        <v>0.01</v>
      </c>
      <c r="G1740" s="82">
        <v>0</v>
      </c>
      <c r="H1740" s="82">
        <v>0</v>
      </c>
      <c r="I1740" s="82">
        <v>6.04</v>
      </c>
      <c r="J1740" s="82">
        <v>0.75</v>
      </c>
      <c r="K1740" s="82">
        <v>347.1</v>
      </c>
      <c r="L1740" s="82">
        <v>7</v>
      </c>
    </row>
    <row r="1741" spans="1:12" x14ac:dyDescent="0.2">
      <c r="A1741" s="4">
        <v>30</v>
      </c>
      <c r="B1741" s="82">
        <v>0</v>
      </c>
      <c r="C1741" s="82">
        <v>0</v>
      </c>
      <c r="D1741" s="82">
        <v>0</v>
      </c>
      <c r="E1741" s="82">
        <v>1</v>
      </c>
      <c r="F1741" s="82">
        <v>0.01</v>
      </c>
      <c r="G1741" s="82">
        <v>0</v>
      </c>
      <c r="H1741" s="82">
        <v>0</v>
      </c>
      <c r="I1741" s="82">
        <v>6.78</v>
      </c>
      <c r="J1741" s="82">
        <v>0.75</v>
      </c>
      <c r="K1741" s="82">
        <v>347.1</v>
      </c>
      <c r="L1741" s="82">
        <v>19</v>
      </c>
    </row>
    <row r="1742" spans="1:12" x14ac:dyDescent="0.2">
      <c r="A1742" s="4">
        <v>30</v>
      </c>
      <c r="B1742" s="82">
        <v>0</v>
      </c>
      <c r="C1742" s="82">
        <v>0</v>
      </c>
      <c r="D1742" s="82">
        <v>0</v>
      </c>
      <c r="E1742" s="82">
        <v>1</v>
      </c>
      <c r="F1742" s="82">
        <v>0.01</v>
      </c>
      <c r="G1742" s="82">
        <v>0</v>
      </c>
      <c r="H1742" s="82">
        <v>0</v>
      </c>
      <c r="I1742" s="82">
        <v>6.55</v>
      </c>
      <c r="J1742" s="82">
        <v>0.9</v>
      </c>
      <c r="K1742" s="82">
        <v>347.1</v>
      </c>
      <c r="L1742" s="82">
        <v>11</v>
      </c>
    </row>
    <row r="1743" spans="1:12" x14ac:dyDescent="0.2">
      <c r="A1743" s="4">
        <v>30</v>
      </c>
      <c r="B1743" s="82">
        <v>0</v>
      </c>
      <c r="C1743" s="82">
        <v>0</v>
      </c>
      <c r="D1743" s="82">
        <v>0</v>
      </c>
      <c r="E1743" s="82">
        <v>1</v>
      </c>
      <c r="F1743" s="82">
        <v>0.01</v>
      </c>
      <c r="G1743" s="82">
        <v>0</v>
      </c>
      <c r="H1743" s="82">
        <v>0</v>
      </c>
      <c r="I1743" s="82">
        <v>6.3</v>
      </c>
      <c r="J1743" s="82">
        <v>0.75</v>
      </c>
      <c r="K1743" s="82">
        <v>294.89</v>
      </c>
      <c r="L1743" s="82">
        <v>5</v>
      </c>
    </row>
    <row r="1744" spans="1:12" x14ac:dyDescent="0.2">
      <c r="A1744" s="4">
        <v>30</v>
      </c>
      <c r="B1744" s="82">
        <v>0</v>
      </c>
      <c r="C1744" s="82">
        <v>0</v>
      </c>
      <c r="D1744" s="82">
        <v>0</v>
      </c>
      <c r="E1744" s="82">
        <v>1</v>
      </c>
      <c r="F1744" s="82">
        <v>0.01</v>
      </c>
      <c r="G1744" s="82">
        <v>0</v>
      </c>
      <c r="H1744" s="82">
        <v>0</v>
      </c>
      <c r="I1744" s="82">
        <v>0.36399999999999999</v>
      </c>
      <c r="J1744" s="82">
        <v>0.65</v>
      </c>
      <c r="K1744" s="82">
        <v>294.89</v>
      </c>
      <c r="L1744" s="82">
        <v>7</v>
      </c>
    </row>
    <row r="1745" spans="1:12" x14ac:dyDescent="0.2">
      <c r="A1745" s="4">
        <v>30</v>
      </c>
      <c r="B1745" s="82">
        <v>0</v>
      </c>
      <c r="C1745" s="82">
        <v>0</v>
      </c>
      <c r="D1745" s="82">
        <v>0</v>
      </c>
      <c r="E1745" s="82">
        <v>1</v>
      </c>
      <c r="F1745" s="82">
        <v>0.01</v>
      </c>
      <c r="G1745" s="82">
        <v>0</v>
      </c>
      <c r="H1745" s="82">
        <v>0</v>
      </c>
      <c r="I1745" s="82">
        <v>6.88</v>
      </c>
      <c r="J1745" s="82">
        <v>0.85</v>
      </c>
      <c r="K1745" s="82">
        <v>294.89</v>
      </c>
      <c r="L1745" s="82">
        <v>2</v>
      </c>
    </row>
    <row r="1746" spans="1:12" x14ac:dyDescent="0.2">
      <c r="A1746" s="4">
        <v>30</v>
      </c>
      <c r="B1746" s="82">
        <v>200</v>
      </c>
      <c r="C1746" s="82">
        <v>0</v>
      </c>
      <c r="D1746" s="82">
        <v>50</v>
      </c>
      <c r="E1746" s="82">
        <v>1</v>
      </c>
      <c r="F1746" s="82">
        <v>0.01</v>
      </c>
      <c r="G1746" s="82">
        <v>0</v>
      </c>
      <c r="H1746" s="82">
        <v>0</v>
      </c>
      <c r="I1746" s="82">
        <v>0.82799999999999996</v>
      </c>
      <c r="J1746" s="82">
        <v>0.15</v>
      </c>
      <c r="K1746" s="82">
        <v>123.37</v>
      </c>
      <c r="L1746" s="82">
        <v>31</v>
      </c>
    </row>
    <row r="1747" spans="1:12" x14ac:dyDescent="0.2">
      <c r="A1747" s="4">
        <v>30</v>
      </c>
      <c r="B1747" s="82">
        <v>0</v>
      </c>
      <c r="C1747" s="82">
        <v>0</v>
      </c>
      <c r="D1747" s="82">
        <v>6</v>
      </c>
      <c r="E1747" s="82">
        <v>1</v>
      </c>
      <c r="F1747" s="82">
        <v>0.01</v>
      </c>
      <c r="G1747" s="82">
        <v>0</v>
      </c>
      <c r="H1747" s="82">
        <v>0</v>
      </c>
      <c r="I1747" s="82">
        <v>1E-4</v>
      </c>
      <c r="J1747" s="82">
        <v>0.35099999999999998</v>
      </c>
      <c r="K1747" s="82">
        <v>54.36</v>
      </c>
      <c r="L1747" s="82">
        <v>336</v>
      </c>
    </row>
    <row r="1748" spans="1:12" x14ac:dyDescent="0.2">
      <c r="A1748" s="4">
        <v>30</v>
      </c>
      <c r="B1748" s="82">
        <v>90</v>
      </c>
      <c r="C1748" s="82">
        <v>0</v>
      </c>
      <c r="D1748" s="82">
        <v>0</v>
      </c>
      <c r="E1748" s="82">
        <v>1</v>
      </c>
      <c r="F1748" s="82">
        <v>0.01</v>
      </c>
      <c r="G1748" s="82">
        <v>0</v>
      </c>
      <c r="H1748" s="82">
        <v>0</v>
      </c>
      <c r="I1748" s="82">
        <v>0.30199999999999999</v>
      </c>
      <c r="J1748" s="82">
        <v>0.56999999999999995</v>
      </c>
      <c r="K1748" s="82">
        <v>252.1</v>
      </c>
      <c r="L1748" s="82">
        <v>14</v>
      </c>
    </row>
    <row r="1749" spans="1:12" x14ac:dyDescent="0.2">
      <c r="A1749" s="4">
        <v>30</v>
      </c>
      <c r="B1749" s="82">
        <v>0</v>
      </c>
      <c r="C1749" s="82">
        <v>0</v>
      </c>
      <c r="D1749" s="82">
        <v>0</v>
      </c>
      <c r="E1749" s="82">
        <v>1</v>
      </c>
      <c r="F1749" s="82">
        <v>0.01</v>
      </c>
      <c r="G1749" s="82">
        <v>0</v>
      </c>
      <c r="H1749" s="82">
        <v>0</v>
      </c>
      <c r="I1749" s="82">
        <v>0.40300000000000002</v>
      </c>
      <c r="J1749" s="82">
        <v>0.7</v>
      </c>
      <c r="K1749" s="82">
        <v>328.35</v>
      </c>
      <c r="L1749" s="82">
        <v>0</v>
      </c>
    </row>
    <row r="1750" spans="1:12" x14ac:dyDescent="0.2">
      <c r="A1750" s="4">
        <v>30</v>
      </c>
      <c r="B1750" s="82">
        <v>0</v>
      </c>
      <c r="C1750" s="82">
        <v>0</v>
      </c>
      <c r="D1750" s="82">
        <v>0</v>
      </c>
      <c r="E1750" s="82">
        <v>1</v>
      </c>
      <c r="F1750" s="82">
        <v>0.01</v>
      </c>
      <c r="G1750" s="82">
        <v>0</v>
      </c>
      <c r="H1750" s="82">
        <v>0</v>
      </c>
      <c r="I1750" s="82">
        <v>0.40300000000000002</v>
      </c>
      <c r="J1750" s="82">
        <v>0.7</v>
      </c>
      <c r="K1750" s="82">
        <v>328.35</v>
      </c>
      <c r="L1750" s="82">
        <v>5</v>
      </c>
    </row>
    <row r="1751" spans="1:12" x14ac:dyDescent="0.2">
      <c r="A1751" s="4">
        <v>30</v>
      </c>
      <c r="B1751" s="82">
        <v>0</v>
      </c>
      <c r="C1751" s="82">
        <v>0</v>
      </c>
      <c r="D1751" s="82">
        <v>0</v>
      </c>
      <c r="E1751" s="82">
        <v>1</v>
      </c>
      <c r="F1751" s="82">
        <v>0.01</v>
      </c>
      <c r="G1751" s="82">
        <v>0</v>
      </c>
      <c r="H1751" s="82">
        <v>0</v>
      </c>
      <c r="I1751" s="82">
        <v>1.32</v>
      </c>
      <c r="J1751" s="82">
        <v>0.08</v>
      </c>
      <c r="K1751" s="82">
        <v>35.24</v>
      </c>
      <c r="L1751" s="82">
        <v>13</v>
      </c>
    </row>
    <row r="1752" spans="1:12" x14ac:dyDescent="0.2">
      <c r="A1752" s="4">
        <v>30</v>
      </c>
      <c r="B1752" s="82">
        <v>0</v>
      </c>
      <c r="C1752" s="82">
        <v>0</v>
      </c>
      <c r="D1752" s="82">
        <v>0</v>
      </c>
      <c r="E1752" s="82">
        <v>1</v>
      </c>
      <c r="F1752" s="82">
        <v>0.01</v>
      </c>
      <c r="G1752" s="82">
        <v>0</v>
      </c>
      <c r="H1752" s="82">
        <v>0</v>
      </c>
      <c r="I1752" s="82">
        <v>1.2</v>
      </c>
      <c r="J1752" s="82">
        <v>0.27</v>
      </c>
      <c r="K1752" s="82">
        <v>35.24</v>
      </c>
      <c r="L1752" s="82">
        <v>344</v>
      </c>
    </row>
    <row r="1753" spans="1:12" x14ac:dyDescent="0.2">
      <c r="A1753" s="4">
        <v>25</v>
      </c>
      <c r="B1753" s="82">
        <v>0</v>
      </c>
      <c r="C1753" s="82">
        <v>0</v>
      </c>
      <c r="D1753" s="82">
        <v>12</v>
      </c>
      <c r="E1753" s="82">
        <v>1</v>
      </c>
      <c r="F1753" s="82">
        <v>0.01</v>
      </c>
      <c r="G1753" s="82">
        <v>0</v>
      </c>
      <c r="H1753" s="82">
        <v>0</v>
      </c>
      <c r="I1753" s="82">
        <v>1.32</v>
      </c>
      <c r="J1753" s="82">
        <v>0.08</v>
      </c>
      <c r="K1753" s="82">
        <v>35.24</v>
      </c>
      <c r="L1753" s="82">
        <v>1552</v>
      </c>
    </row>
    <row r="1754" spans="1:12" x14ac:dyDescent="0.2">
      <c r="A1754" s="4">
        <v>25</v>
      </c>
      <c r="B1754" s="82">
        <v>0</v>
      </c>
      <c r="C1754" s="82">
        <v>0</v>
      </c>
      <c r="D1754" s="82">
        <v>15</v>
      </c>
      <c r="E1754" s="82">
        <v>1</v>
      </c>
      <c r="F1754" s="82">
        <v>0.01</v>
      </c>
      <c r="G1754" s="82">
        <v>0</v>
      </c>
      <c r="H1754" s="82">
        <v>0</v>
      </c>
      <c r="I1754" s="82">
        <v>0.63600000000000001</v>
      </c>
      <c r="J1754" s="82">
        <v>0.57999999999999996</v>
      </c>
      <c r="K1754" s="82">
        <v>0.01</v>
      </c>
      <c r="L1754" s="82">
        <v>0</v>
      </c>
    </row>
    <row r="1755" spans="1:12" x14ac:dyDescent="0.2">
      <c r="A1755" s="4">
        <v>14</v>
      </c>
      <c r="B1755" s="82">
        <v>936</v>
      </c>
      <c r="C1755" s="82">
        <v>0</v>
      </c>
      <c r="D1755" s="82">
        <v>18</v>
      </c>
      <c r="E1755" s="82">
        <v>1</v>
      </c>
      <c r="F1755" s="82">
        <v>0.01</v>
      </c>
      <c r="G1755" s="82">
        <v>0</v>
      </c>
      <c r="H1755" s="82">
        <v>0</v>
      </c>
      <c r="I1755" s="82">
        <v>1.575</v>
      </c>
      <c r="J1755" s="82">
        <v>0.6</v>
      </c>
      <c r="K1755" s="82">
        <v>0.01</v>
      </c>
      <c r="L1755" s="82">
        <v>0</v>
      </c>
    </row>
    <row r="1756" spans="1:12" x14ac:dyDescent="0.2">
      <c r="A1756" s="4">
        <v>30</v>
      </c>
      <c r="B1756" s="82">
        <v>0</v>
      </c>
      <c r="C1756" s="82">
        <v>0</v>
      </c>
      <c r="D1756" s="82">
        <v>0</v>
      </c>
      <c r="E1756" s="82">
        <v>1</v>
      </c>
      <c r="F1756" s="82">
        <v>0.01</v>
      </c>
      <c r="G1756" s="82">
        <v>0</v>
      </c>
      <c r="H1756" s="82">
        <v>0</v>
      </c>
      <c r="I1756" s="82">
        <v>0.317</v>
      </c>
      <c r="J1756" s="82">
        <v>0.17899999999999999</v>
      </c>
      <c r="K1756" s="82">
        <v>0.01</v>
      </c>
      <c r="L1756" s="82">
        <v>0</v>
      </c>
    </row>
    <row r="1757" spans="1:12" x14ac:dyDescent="0.2">
      <c r="A1757" s="4">
        <v>30</v>
      </c>
      <c r="B1757" s="82">
        <v>0</v>
      </c>
      <c r="C1757" s="82">
        <v>0</v>
      </c>
      <c r="D1757" s="82">
        <v>0</v>
      </c>
      <c r="E1757" s="82">
        <v>1</v>
      </c>
      <c r="F1757" s="82">
        <v>0.01</v>
      </c>
      <c r="G1757" s="82">
        <v>0</v>
      </c>
      <c r="H1757" s="82">
        <v>0</v>
      </c>
      <c r="I1757" s="82">
        <v>0.63600000000000001</v>
      </c>
      <c r="J1757" s="82">
        <v>0.57999999999999996</v>
      </c>
      <c r="K1757" s="82">
        <v>0.01</v>
      </c>
      <c r="L1757" s="82">
        <v>0</v>
      </c>
    </row>
    <row r="1758" spans="1:12" x14ac:dyDescent="0.2">
      <c r="A1758" s="4">
        <v>30</v>
      </c>
      <c r="B1758" s="82">
        <v>0</v>
      </c>
      <c r="C1758" s="82">
        <v>0</v>
      </c>
      <c r="D1758" s="82">
        <v>0</v>
      </c>
      <c r="E1758" s="82">
        <v>1</v>
      </c>
      <c r="F1758" s="82">
        <v>0.01</v>
      </c>
      <c r="G1758" s="82">
        <v>0</v>
      </c>
      <c r="H1758" s="82">
        <v>0</v>
      </c>
      <c r="I1758" s="82">
        <v>0.63600000000000001</v>
      </c>
      <c r="J1758" s="82">
        <v>0.57999999999999996</v>
      </c>
      <c r="K1758" s="82">
        <v>0.01</v>
      </c>
      <c r="L1758" s="82">
        <v>0</v>
      </c>
    </row>
    <row r="1759" spans="1:12" x14ac:dyDescent="0.2">
      <c r="A1759" s="4">
        <v>30</v>
      </c>
      <c r="B1759" s="82">
        <v>0</v>
      </c>
      <c r="C1759" s="82">
        <v>0</v>
      </c>
      <c r="D1759" s="82">
        <v>0</v>
      </c>
      <c r="E1759" s="82">
        <v>1</v>
      </c>
      <c r="F1759" s="82">
        <v>0.01</v>
      </c>
      <c r="G1759" s="82">
        <v>0</v>
      </c>
      <c r="H1759" s="82">
        <v>0</v>
      </c>
      <c r="I1759" s="82">
        <v>0.63600000000000001</v>
      </c>
      <c r="J1759" s="82">
        <v>0.57999999999999996</v>
      </c>
      <c r="K1759" s="82">
        <v>0.01</v>
      </c>
      <c r="L1759" s="82">
        <v>0</v>
      </c>
    </row>
    <row r="1760" spans="1:12" x14ac:dyDescent="0.2">
      <c r="A1760" s="4">
        <v>30</v>
      </c>
      <c r="B1760" s="82">
        <v>0</v>
      </c>
      <c r="C1760" s="82">
        <v>0</v>
      </c>
      <c r="D1760" s="82">
        <v>0</v>
      </c>
      <c r="E1760" s="82">
        <v>1</v>
      </c>
      <c r="F1760" s="82">
        <v>0.01</v>
      </c>
      <c r="G1760" s="82">
        <v>0</v>
      </c>
      <c r="H1760" s="82">
        <v>0</v>
      </c>
      <c r="I1760" s="82">
        <v>0.63600000000000001</v>
      </c>
      <c r="J1760" s="82">
        <v>0.57999999999999996</v>
      </c>
      <c r="K1760" s="82">
        <v>0.01</v>
      </c>
      <c r="L1760" s="82">
        <v>0</v>
      </c>
    </row>
    <row r="1761" spans="1:12" x14ac:dyDescent="0.2">
      <c r="A1761" s="4">
        <v>30</v>
      </c>
      <c r="B1761" s="82">
        <v>0</v>
      </c>
      <c r="C1761" s="82">
        <v>0</v>
      </c>
      <c r="D1761" s="82">
        <v>0</v>
      </c>
      <c r="E1761" s="82">
        <v>1</v>
      </c>
      <c r="F1761" s="82">
        <v>0.01</v>
      </c>
      <c r="G1761" s="82">
        <v>0</v>
      </c>
      <c r="H1761" s="82">
        <v>0</v>
      </c>
      <c r="I1761" s="82">
        <v>0.63600000000000001</v>
      </c>
      <c r="J1761" s="82">
        <v>0.57999999999999996</v>
      </c>
      <c r="K1761" s="82">
        <v>0.01</v>
      </c>
      <c r="L1761" s="82">
        <v>0</v>
      </c>
    </row>
    <row r="1762" spans="1:12" x14ac:dyDescent="0.2">
      <c r="A1762" s="4">
        <v>30</v>
      </c>
      <c r="B1762" s="82">
        <v>0</v>
      </c>
      <c r="C1762" s="82">
        <v>0</v>
      </c>
      <c r="D1762" s="82">
        <v>0</v>
      </c>
      <c r="E1762" s="82">
        <v>1</v>
      </c>
      <c r="F1762" s="82">
        <v>0.01</v>
      </c>
      <c r="G1762" s="82">
        <v>0</v>
      </c>
      <c r="H1762" s="82">
        <v>0</v>
      </c>
      <c r="I1762" s="82">
        <v>0.63600000000000001</v>
      </c>
      <c r="J1762" s="82">
        <v>0.57999999999999996</v>
      </c>
      <c r="K1762" s="82">
        <v>0.01</v>
      </c>
      <c r="L1762" s="82">
        <v>0</v>
      </c>
    </row>
    <row r="1763" spans="1:12" x14ac:dyDescent="0.2">
      <c r="A1763" s="4">
        <v>30</v>
      </c>
      <c r="B1763" s="82">
        <v>0</v>
      </c>
      <c r="C1763" s="82">
        <v>0</v>
      </c>
      <c r="D1763" s="82">
        <v>0</v>
      </c>
      <c r="E1763" s="82">
        <v>1</v>
      </c>
      <c r="F1763" s="82">
        <v>0.01</v>
      </c>
      <c r="G1763" s="82">
        <v>0</v>
      </c>
      <c r="H1763" s="82">
        <v>0</v>
      </c>
      <c r="I1763" s="82">
        <v>0.63600000000000001</v>
      </c>
      <c r="J1763" s="82">
        <v>0.57999999999999996</v>
      </c>
      <c r="K1763" s="82">
        <v>0.01</v>
      </c>
      <c r="L1763" s="82">
        <v>0</v>
      </c>
    </row>
    <row r="1764" spans="1:12" x14ac:dyDescent="0.2">
      <c r="A1764" s="4">
        <v>30</v>
      </c>
      <c r="B1764" s="82">
        <v>0</v>
      </c>
      <c r="C1764" s="82">
        <v>0</v>
      </c>
      <c r="D1764" s="82">
        <v>0</v>
      </c>
      <c r="E1764" s="82">
        <v>1</v>
      </c>
      <c r="F1764" s="82">
        <v>0.01</v>
      </c>
      <c r="G1764" s="82">
        <v>0</v>
      </c>
      <c r="H1764" s="82">
        <v>0</v>
      </c>
      <c r="I1764" s="82">
        <v>17</v>
      </c>
      <c r="J1764" s="82">
        <v>8.1999999999999993</v>
      </c>
      <c r="K1764" s="82">
        <v>0.01</v>
      </c>
      <c r="L1764" s="82">
        <v>0</v>
      </c>
    </row>
    <row r="1765" spans="1:12" x14ac:dyDescent="0.2">
      <c r="A1765" s="4">
        <v>30</v>
      </c>
      <c r="B1765" s="82">
        <v>0</v>
      </c>
      <c r="C1765" s="82">
        <v>0</v>
      </c>
      <c r="D1765" s="82">
        <v>0</v>
      </c>
      <c r="E1765" s="82">
        <v>1</v>
      </c>
      <c r="F1765" s="82">
        <v>0.01</v>
      </c>
      <c r="G1765" s="82">
        <v>0</v>
      </c>
      <c r="H1765" s="82">
        <v>0</v>
      </c>
      <c r="I1765" s="82">
        <v>0</v>
      </c>
      <c r="J1765" s="82">
        <v>0</v>
      </c>
      <c r="K1765" s="82">
        <v>0.01</v>
      </c>
      <c r="L1765" s="82">
        <v>0</v>
      </c>
    </row>
    <row r="1766" spans="1:12" x14ac:dyDescent="0.2">
      <c r="A1766" s="4">
        <v>14</v>
      </c>
      <c r="B1766" s="82">
        <v>0</v>
      </c>
      <c r="C1766" s="82">
        <v>0</v>
      </c>
      <c r="D1766" s="82">
        <v>0</v>
      </c>
      <c r="E1766" s="82">
        <v>1</v>
      </c>
      <c r="F1766" s="82">
        <v>0.01</v>
      </c>
      <c r="G1766" s="82">
        <v>0</v>
      </c>
      <c r="H1766" s="82">
        <v>0</v>
      </c>
      <c r="I1766" s="82">
        <v>0.25</v>
      </c>
      <c r="J1766" s="82">
        <v>0.25</v>
      </c>
      <c r="K1766" s="82">
        <v>0.01</v>
      </c>
      <c r="L1766" s="82">
        <v>0</v>
      </c>
    </row>
    <row r="1767" spans="1:12" x14ac:dyDescent="0.2">
      <c r="A1767" s="4">
        <v>25</v>
      </c>
      <c r="B1767" s="82">
        <v>768</v>
      </c>
      <c r="C1767" s="82">
        <v>0</v>
      </c>
      <c r="D1767" s="82">
        <v>16</v>
      </c>
      <c r="E1767" s="82">
        <v>1</v>
      </c>
      <c r="F1767" s="82">
        <v>0.01</v>
      </c>
      <c r="G1767" s="82">
        <v>0</v>
      </c>
      <c r="H1767" s="82">
        <v>0</v>
      </c>
      <c r="I1767" s="82">
        <v>0</v>
      </c>
      <c r="J1767" s="82">
        <v>0</v>
      </c>
      <c r="K1767" s="82">
        <v>0.01</v>
      </c>
      <c r="L1767" s="82">
        <v>1542</v>
      </c>
    </row>
    <row r="1768" spans="1:12" x14ac:dyDescent="0.2">
      <c r="A1768" s="4">
        <v>25</v>
      </c>
      <c r="B1768" s="82">
        <v>0</v>
      </c>
      <c r="C1768" s="82">
        <v>0</v>
      </c>
      <c r="D1768" s="82">
        <v>0</v>
      </c>
      <c r="E1768" s="82">
        <v>1</v>
      </c>
      <c r="F1768" s="82">
        <v>0.01</v>
      </c>
      <c r="G1768" s="82">
        <v>0</v>
      </c>
      <c r="H1768" s="82">
        <v>0</v>
      </c>
      <c r="I1768" s="82">
        <v>0</v>
      </c>
      <c r="J1768" s="82">
        <v>0</v>
      </c>
      <c r="K1768" s="82">
        <v>0</v>
      </c>
      <c r="L1768" s="82">
        <v>153</v>
      </c>
    </row>
    <row r="1769" spans="1:12" x14ac:dyDescent="0.2">
      <c r="A1769" s="4">
        <v>33</v>
      </c>
      <c r="B1769" s="82">
        <v>4</v>
      </c>
      <c r="C1769" s="82">
        <v>20</v>
      </c>
      <c r="D1769" s="82">
        <v>1</v>
      </c>
      <c r="E1769" s="82">
        <v>8</v>
      </c>
      <c r="F1769" s="82">
        <v>7.99</v>
      </c>
      <c r="G1769" s="82">
        <v>0</v>
      </c>
      <c r="H1769" s="82">
        <v>0</v>
      </c>
      <c r="I1769" s="82">
        <v>475.2</v>
      </c>
      <c r="J1769" s="82">
        <v>38.5</v>
      </c>
      <c r="K1769" s="82">
        <v>0</v>
      </c>
      <c r="L1769" s="82">
        <v>63</v>
      </c>
    </row>
  </sheetData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XFD1048576"/>
  <sheetViews>
    <sheetView zoomScaleNormal="70" zoomScalePageLayoutView="70" workbookViewId="0"/>
  </sheetViews>
  <sheetFormatPr baseColWidth="10" defaultColWidth="11" defaultRowHeight="16" x14ac:dyDescent="0.2"/>
  <cols>
    <col min="1" max="2" width="3.33203125" style="88" customWidth="1"/>
    <col min="3" max="3" width="11" style="88"/>
    <col min="4" max="4" width="14.83203125" style="88" bestFit="1" customWidth="1"/>
    <col min="5" max="5" width="14.6640625" style="88" bestFit="1" customWidth="1"/>
    <col min="6" max="6" width="18.5" style="88" bestFit="1" customWidth="1"/>
    <col min="7" max="7" width="15.1640625" style="88" customWidth="1"/>
    <col min="8" max="8" width="12.33203125" style="88" bestFit="1" customWidth="1"/>
    <col min="9" max="9" width="11" style="88"/>
    <col min="10" max="10" width="15.1640625" style="88" customWidth="1"/>
    <col min="11" max="11" width="12.83203125" style="88" bestFit="1" customWidth="1"/>
    <col min="12" max="12" width="18.33203125" style="88" bestFit="1" customWidth="1"/>
    <col min="13" max="15" width="11" style="88"/>
    <col min="16" max="16" width="14.1640625" style="88" bestFit="1" customWidth="1"/>
    <col min="17" max="17" width="18.6640625" style="88" bestFit="1" customWidth="1"/>
    <col min="18" max="18" width="15.6640625" style="88" bestFit="1" customWidth="1"/>
    <col min="19" max="19" width="13.33203125" style="88" bestFit="1" customWidth="1"/>
    <col min="20" max="16384" width="11" style="88"/>
  </cols>
  <sheetData>
    <row r="2" spans="2:19" x14ac:dyDescent="0.2">
      <c r="C2" s="96" t="s">
        <v>1</v>
      </c>
      <c r="D2" s="97" t="s">
        <v>3888</v>
      </c>
      <c r="F2" s="98" t="s">
        <v>3889</v>
      </c>
      <c r="G2" s="98" t="s">
        <v>3890</v>
      </c>
      <c r="H2" s="98" t="s">
        <v>3891</v>
      </c>
      <c r="J2" s="97" t="s">
        <v>3892</v>
      </c>
    </row>
    <row r="3" spans="2:19" x14ac:dyDescent="0.2">
      <c r="B3" s="86"/>
      <c r="C3" s="99" t="s">
        <v>20</v>
      </c>
      <c r="D3" s="100">
        <f>50*3.8</f>
        <v>190</v>
      </c>
      <c r="E3" s="100"/>
      <c r="F3" s="100">
        <f>COUNTIF(Filter!$D$1:$D$4095,'MHO-Analyse'!C3)</f>
        <v>767</v>
      </c>
      <c r="G3" s="101">
        <f t="shared" ref="G3:G9" si="0">D53</f>
        <v>131572</v>
      </c>
      <c r="J3" s="88" t="s">
        <v>3893</v>
      </c>
      <c r="K3" s="100">
        <f>SUM(Filter!F2:F4095)</f>
        <v>154773.00999999975</v>
      </c>
    </row>
    <row r="4" spans="2:19" x14ac:dyDescent="0.2">
      <c r="B4" s="212"/>
      <c r="C4" s="99" t="s">
        <v>41</v>
      </c>
      <c r="D4" s="100">
        <f>54*3.8</f>
        <v>205.2</v>
      </c>
      <c r="E4" s="100"/>
      <c r="F4" s="100">
        <f>COUNTIF(Filter!$D$1:$D$4095,'MHO-Analyse'!C4)</f>
        <v>469</v>
      </c>
      <c r="G4" s="101">
        <f t="shared" si="0"/>
        <v>84405</v>
      </c>
      <c r="J4" s="88" t="s">
        <v>3894</v>
      </c>
      <c r="K4" s="100">
        <f>SUM(Filter!G2:G4095)</f>
        <v>38966.399999999921</v>
      </c>
      <c r="P4" s="148" t="s">
        <v>4121</v>
      </c>
      <c r="Q4" s="149" t="s">
        <v>4122</v>
      </c>
      <c r="R4" s="151" t="s">
        <v>4123</v>
      </c>
      <c r="S4" s="151" t="s">
        <v>4124</v>
      </c>
    </row>
    <row r="5" spans="2:19" x14ac:dyDescent="0.2">
      <c r="B5" s="212"/>
      <c r="C5" s="99" t="s">
        <v>82</v>
      </c>
      <c r="D5" s="100">
        <f>60*3.8</f>
        <v>228</v>
      </c>
      <c r="E5" s="100"/>
      <c r="F5" s="100">
        <f>COUNTIF(Filter!$D$1:$D$4095,'MHO-Analyse'!C5)</f>
        <v>238</v>
      </c>
      <c r="G5" s="101">
        <f t="shared" si="0"/>
        <v>33330</v>
      </c>
      <c r="J5" s="88" t="s">
        <v>3895</v>
      </c>
      <c r="K5" s="100">
        <f>SUM(Filter!H2:H4095)</f>
        <v>4768517.0399999861</v>
      </c>
      <c r="P5" s="152" t="s">
        <v>4125</v>
      </c>
      <c r="Q5" s="150">
        <v>190</v>
      </c>
      <c r="R5" s="150">
        <v>767</v>
      </c>
      <c r="S5" s="150">
        <v>131572</v>
      </c>
    </row>
    <row r="6" spans="2:19" x14ac:dyDescent="0.2">
      <c r="B6" s="212"/>
      <c r="C6" s="99" t="s">
        <v>12</v>
      </c>
      <c r="D6" s="100">
        <f>67*3.8</f>
        <v>254.6</v>
      </c>
      <c r="E6" s="100"/>
      <c r="F6" s="100">
        <f>COUNTIF(Filter!$D$1:$D$4095,'MHO-Analyse'!C6)</f>
        <v>484</v>
      </c>
      <c r="G6" s="101">
        <f t="shared" si="0"/>
        <v>109545</v>
      </c>
      <c r="J6" s="88" t="s">
        <v>3896</v>
      </c>
      <c r="K6" s="88">
        <f>COUNTA(Filter!D2:D4095)</f>
        <v>4094</v>
      </c>
      <c r="P6" s="152" t="s">
        <v>4126</v>
      </c>
      <c r="Q6" s="150">
        <v>205.2</v>
      </c>
      <c r="R6" s="150">
        <v>469</v>
      </c>
      <c r="S6" s="150">
        <v>84405</v>
      </c>
    </row>
    <row r="7" spans="2:19" x14ac:dyDescent="0.2">
      <c r="B7" s="212"/>
      <c r="C7" s="99" t="s">
        <v>16</v>
      </c>
      <c r="D7" s="100">
        <f>80*3.8</f>
        <v>304</v>
      </c>
      <c r="E7" s="100"/>
      <c r="F7" s="100">
        <f>COUNTIF(Filter!$D$1:$D$4095,'MHO-Analyse'!C7)</f>
        <v>1106</v>
      </c>
      <c r="G7" s="101">
        <f t="shared" si="0"/>
        <v>89862</v>
      </c>
      <c r="J7" s="88" t="s">
        <v>3897</v>
      </c>
      <c r="K7" s="88">
        <f>SUM(Filter!C2:C4095)</f>
        <v>505500</v>
      </c>
      <c r="P7" s="152" t="s">
        <v>4127</v>
      </c>
      <c r="Q7" s="150">
        <v>228</v>
      </c>
      <c r="R7" s="150">
        <v>238</v>
      </c>
      <c r="S7" s="150">
        <v>33330</v>
      </c>
    </row>
    <row r="8" spans="2:19" x14ac:dyDescent="0.2">
      <c r="B8" s="212"/>
      <c r="C8" s="99" t="s">
        <v>79</v>
      </c>
      <c r="D8" s="100">
        <f>85*3.8</f>
        <v>323</v>
      </c>
      <c r="E8" s="100"/>
      <c r="F8" s="100">
        <f>COUNTIF(Filter!$D$1:$D$4095,'MHO-Analyse'!C8)</f>
        <v>895</v>
      </c>
      <c r="G8" s="101">
        <f t="shared" si="0"/>
        <v>28023</v>
      </c>
      <c r="P8" s="152" t="s">
        <v>4128</v>
      </c>
      <c r="Q8" s="150">
        <v>254.6</v>
      </c>
      <c r="R8" s="150">
        <v>484</v>
      </c>
      <c r="S8" s="150">
        <v>109545</v>
      </c>
    </row>
    <row r="9" spans="2:19" x14ac:dyDescent="0.2">
      <c r="B9" s="212"/>
      <c r="C9" s="99" t="s">
        <v>9</v>
      </c>
      <c r="D9" s="100">
        <f>100*3.8</f>
        <v>380</v>
      </c>
      <c r="E9" s="100"/>
      <c r="F9" s="100">
        <f>COUNTIF(Filter!$D$1:$D$4095,'MHO-Analyse'!C9)</f>
        <v>135</v>
      </c>
      <c r="G9" s="101">
        <f t="shared" si="0"/>
        <v>28763</v>
      </c>
      <c r="P9" s="152" t="s">
        <v>4129</v>
      </c>
      <c r="Q9" s="150">
        <v>304</v>
      </c>
      <c r="R9" s="150">
        <v>1106</v>
      </c>
      <c r="S9" s="150">
        <v>89862</v>
      </c>
    </row>
    <row r="10" spans="2:19" x14ac:dyDescent="0.2">
      <c r="C10" s="99" t="s">
        <v>3898</v>
      </c>
      <c r="D10" s="100"/>
      <c r="E10" s="100"/>
      <c r="F10" s="100">
        <f>SUM(F3:F9)</f>
        <v>4094</v>
      </c>
      <c r="G10" s="88">
        <f>SUM(G3:G9)</f>
        <v>505500</v>
      </c>
      <c r="P10" s="152" t="s">
        <v>4130</v>
      </c>
      <c r="Q10" s="150">
        <v>323</v>
      </c>
      <c r="R10" s="150">
        <v>895</v>
      </c>
      <c r="S10" s="150">
        <v>28023</v>
      </c>
    </row>
    <row r="11" spans="2:19" x14ac:dyDescent="0.2">
      <c r="P11" s="152" t="s">
        <v>4131</v>
      </c>
      <c r="Q11" s="150">
        <v>380</v>
      </c>
      <c r="R11" s="150">
        <v>135</v>
      </c>
      <c r="S11" s="150">
        <v>28763</v>
      </c>
    </row>
    <row r="12" spans="2:19" x14ac:dyDescent="0.2">
      <c r="C12" s="96" t="s">
        <v>3899</v>
      </c>
      <c r="I12" s="96"/>
      <c r="N12" s="97"/>
      <c r="P12" s="152" t="s">
        <v>4132</v>
      </c>
      <c r="Q12" s="150"/>
      <c r="R12" s="150">
        <v>4094</v>
      </c>
      <c r="S12" s="150">
        <v>505500</v>
      </c>
    </row>
    <row r="13" spans="2:19" x14ac:dyDescent="0.2">
      <c r="D13" s="88" t="s">
        <v>3900</v>
      </c>
      <c r="E13" s="88" t="str">
        <f t="shared" ref="E13:E20" si="1">F2</f>
        <v># Plukk-MHO</v>
      </c>
      <c r="F13" s="88" t="s">
        <v>3901</v>
      </c>
      <c r="G13" s="88" t="str">
        <f t="shared" ref="G13:G20" si="2">D2</f>
        <v>Tidsforbruk (sek)</v>
      </c>
    </row>
    <row r="14" spans="2:19" x14ac:dyDescent="0.2">
      <c r="C14" s="88" t="str">
        <f t="shared" ref="C14:C20" si="3">C3</f>
        <v>C4</v>
      </c>
      <c r="D14" s="100">
        <f>SUMIF(Filter!$D$1:$D$4095,'MHO-Analyse'!C14,Filter!$F$1:$F$4095)</f>
        <v>52518.260000000031</v>
      </c>
      <c r="E14" s="100">
        <f t="shared" si="1"/>
        <v>767</v>
      </c>
      <c r="F14" s="100">
        <f>D14/E14</f>
        <v>68.472307692307737</v>
      </c>
      <c r="G14" s="100">
        <f t="shared" si="2"/>
        <v>190</v>
      </c>
      <c r="K14" s="100"/>
      <c r="L14" s="100"/>
      <c r="O14" s="100"/>
    </row>
    <row r="15" spans="2:19" x14ac:dyDescent="0.2">
      <c r="C15" s="88" t="str">
        <f t="shared" si="3"/>
        <v>C6</v>
      </c>
      <c r="D15" s="100">
        <f>SUMIF(Filter!$D$1:$D$4095,'MHO-Analyse'!C15,Filter!$F$1:$F$4095)</f>
        <v>21476.809999999983</v>
      </c>
      <c r="E15" s="100">
        <f t="shared" si="1"/>
        <v>469</v>
      </c>
      <c r="F15" s="100">
        <f t="shared" ref="F15:F20" si="4">D15/E15</f>
        <v>45.792771855010628</v>
      </c>
      <c r="G15" s="100">
        <f t="shared" si="2"/>
        <v>205.2</v>
      </c>
      <c r="K15" s="100"/>
      <c r="L15" s="100"/>
      <c r="O15" s="100"/>
    </row>
    <row r="16" spans="2:19" x14ac:dyDescent="0.2">
      <c r="C16" s="88" t="str">
        <f t="shared" si="3"/>
        <v>C7</v>
      </c>
      <c r="D16" s="100">
        <f>SUMIF(Filter!$D$1:$D$4095,'MHO-Analyse'!C16,Filter!$F$1:$F$4095)</f>
        <v>24524.970000000005</v>
      </c>
      <c r="E16" s="100">
        <f t="shared" si="1"/>
        <v>238</v>
      </c>
      <c r="F16" s="100">
        <f t="shared" si="4"/>
        <v>103.04609243697482</v>
      </c>
      <c r="G16" s="100">
        <f t="shared" si="2"/>
        <v>228</v>
      </c>
      <c r="K16" s="100"/>
      <c r="L16" s="100"/>
      <c r="O16" s="100"/>
    </row>
    <row r="17" spans="3:16" x14ac:dyDescent="0.2">
      <c r="C17" s="88" t="str">
        <f t="shared" si="3"/>
        <v>C8</v>
      </c>
      <c r="D17" s="100">
        <f>SUMIF(Filter!$D$1:$D$4095,'MHO-Analyse'!C17,Filter!$F$1:$F$4095)</f>
        <v>3977.7999999999997</v>
      </c>
      <c r="E17" s="100">
        <f t="shared" si="1"/>
        <v>484</v>
      </c>
      <c r="F17" s="100">
        <f t="shared" si="4"/>
        <v>8.2185950413223132</v>
      </c>
      <c r="G17" s="100">
        <f t="shared" si="2"/>
        <v>254.6</v>
      </c>
      <c r="K17" s="100"/>
      <c r="L17" s="100"/>
      <c r="O17" s="100"/>
    </row>
    <row r="18" spans="3:16" x14ac:dyDescent="0.2">
      <c r="C18" s="88" t="str">
        <f t="shared" si="3"/>
        <v>D1</v>
      </c>
      <c r="D18" s="100">
        <f>SUMIF(Filter!$D$1:$D$4095,'MHO-Analyse'!C18,Filter!$F$1:$F$4095)</f>
        <v>41816.999999999956</v>
      </c>
      <c r="E18" s="100">
        <f t="shared" si="1"/>
        <v>1106</v>
      </c>
      <c r="F18" s="100">
        <f t="shared" si="4"/>
        <v>37.809222423146437</v>
      </c>
      <c r="G18" s="100">
        <f t="shared" si="2"/>
        <v>304</v>
      </c>
      <c r="K18" s="100"/>
      <c r="L18" s="100"/>
      <c r="O18" s="100"/>
    </row>
    <row r="19" spans="3:16" x14ac:dyDescent="0.2">
      <c r="C19" s="88" t="str">
        <f t="shared" si="3"/>
        <v>D2</v>
      </c>
      <c r="D19" s="100">
        <f>SUMIF(Filter!$D$1:$D$4095,'MHO-Analyse'!C19,Filter!$F$1:$F$4095)</f>
        <v>5597.2199999999984</v>
      </c>
      <c r="E19" s="100">
        <f t="shared" si="1"/>
        <v>895</v>
      </c>
      <c r="F19" s="100">
        <f t="shared" si="4"/>
        <v>6.253877094972065</v>
      </c>
      <c r="G19" s="100">
        <f t="shared" si="2"/>
        <v>323</v>
      </c>
      <c r="K19" s="100"/>
      <c r="L19" s="100"/>
      <c r="O19" s="100"/>
    </row>
    <row r="20" spans="3:16" x14ac:dyDescent="0.2">
      <c r="C20" s="88" t="str">
        <f t="shared" si="3"/>
        <v>D11</v>
      </c>
      <c r="D20" s="100">
        <f>SUMIF(Filter!$D$1:$D$4095,'MHO-Analyse'!C20,Filter!$F$1:$F$4095)</f>
        <v>4860.9500000000007</v>
      </c>
      <c r="E20" s="100">
        <f t="shared" si="1"/>
        <v>135</v>
      </c>
      <c r="F20" s="100">
        <f t="shared" si="4"/>
        <v>36.007037037037044</v>
      </c>
      <c r="G20" s="100">
        <f t="shared" si="2"/>
        <v>380</v>
      </c>
      <c r="K20" s="100"/>
      <c r="L20" s="100"/>
      <c r="O20" s="100"/>
    </row>
    <row r="21" spans="3:16" x14ac:dyDescent="0.2">
      <c r="C21" s="88" t="s">
        <v>3898</v>
      </c>
      <c r="D21" s="88">
        <f>SUM(D14:D20)</f>
        <v>154773.00999999998</v>
      </c>
      <c r="E21" s="88">
        <f>SUM(E14:E20)</f>
        <v>4094</v>
      </c>
      <c r="F21" s="88">
        <f>SUM(F14:F20)</f>
        <v>305.59990358077101</v>
      </c>
    </row>
    <row r="22" spans="3:16" x14ac:dyDescent="0.2">
      <c r="C22" s="103" t="s">
        <v>3902</v>
      </c>
      <c r="D22" s="103">
        <f>D21-$K$3</f>
        <v>2.3283064365386963E-10</v>
      </c>
      <c r="E22" s="103">
        <f>E21-$K$6</f>
        <v>0</v>
      </c>
      <c r="F22" s="103"/>
      <c r="G22" s="103"/>
    </row>
    <row r="23" spans="3:16" x14ac:dyDescent="0.2">
      <c r="C23" s="97"/>
      <c r="F23" s="97" t="s">
        <v>3903</v>
      </c>
      <c r="G23" s="97">
        <f>CORREL(F14:F20,G14:G20)</f>
        <v>-0.50469645077880398</v>
      </c>
      <c r="N23" s="97"/>
      <c r="O23" s="97"/>
      <c r="P23" s="97"/>
    </row>
    <row r="25" spans="3:16" x14ac:dyDescent="0.2">
      <c r="C25" s="97" t="s">
        <v>4</v>
      </c>
      <c r="D25" s="100"/>
      <c r="F25" s="100"/>
    </row>
    <row r="26" spans="3:16" x14ac:dyDescent="0.2">
      <c r="D26" s="100" t="s">
        <v>3904</v>
      </c>
      <c r="E26" s="88" t="str">
        <f t="shared" ref="E26:E33" si="5">F2</f>
        <v># Plukk-MHO</v>
      </c>
      <c r="F26" s="100" t="s">
        <v>3905</v>
      </c>
      <c r="G26" s="88" t="str">
        <f t="shared" ref="G26:G33" si="6">D2</f>
        <v>Tidsforbruk (sek)</v>
      </c>
    </row>
    <row r="27" spans="3:16" x14ac:dyDescent="0.2">
      <c r="C27" s="88" t="str">
        <f t="shared" ref="C27:C33" si="7">C14</f>
        <v>C4</v>
      </c>
      <c r="D27" s="100">
        <f>SUMIF(Filter!$D$1:$D$4095,'MHO-Analyse'!C27,Filter!$G$1:$G$4095)</f>
        <v>8828.1800000000076</v>
      </c>
      <c r="E27" s="100">
        <f t="shared" si="5"/>
        <v>767</v>
      </c>
      <c r="F27" s="100">
        <f>D27/E27</f>
        <v>11.510013037809658</v>
      </c>
      <c r="G27" s="100">
        <f t="shared" si="6"/>
        <v>190</v>
      </c>
    </row>
    <row r="28" spans="3:16" x14ac:dyDescent="0.2">
      <c r="C28" s="88" t="str">
        <f t="shared" si="7"/>
        <v>C6</v>
      </c>
      <c r="D28" s="100">
        <f>SUMIF(Filter!$D$1:$D$4095,'MHO-Analyse'!C28,Filter!$G$1:$G$4095)</f>
        <v>1396.8099999999997</v>
      </c>
      <c r="E28" s="100">
        <f t="shared" si="5"/>
        <v>469</v>
      </c>
      <c r="F28" s="100">
        <f t="shared" ref="F28:F33" si="8">D28/E28</f>
        <v>2.9782729211087413</v>
      </c>
      <c r="G28" s="100">
        <f t="shared" si="6"/>
        <v>205.2</v>
      </c>
    </row>
    <row r="29" spans="3:16" x14ac:dyDescent="0.2">
      <c r="C29" s="88" t="str">
        <f t="shared" si="7"/>
        <v>C7</v>
      </c>
      <c r="D29" s="100">
        <f>SUMIF(Filter!$D$1:$D$4095,'MHO-Analyse'!C29,Filter!$G$1:$G$4095)</f>
        <v>3889.2400000000007</v>
      </c>
      <c r="E29" s="100">
        <f t="shared" si="5"/>
        <v>238</v>
      </c>
      <c r="F29" s="100">
        <f t="shared" si="8"/>
        <v>16.341344537815129</v>
      </c>
      <c r="G29" s="100">
        <f t="shared" si="6"/>
        <v>228</v>
      </c>
    </row>
    <row r="30" spans="3:16" x14ac:dyDescent="0.2">
      <c r="C30" s="88" t="str">
        <f t="shared" si="7"/>
        <v>C8</v>
      </c>
      <c r="D30" s="100">
        <f>SUMIF(Filter!$D$1:$D$4095,'MHO-Analyse'!C30,Filter!$G$1:$G$4095)</f>
        <v>1689.9199999999989</v>
      </c>
      <c r="E30" s="100">
        <f t="shared" si="5"/>
        <v>484</v>
      </c>
      <c r="F30" s="100">
        <f t="shared" si="8"/>
        <v>3.4915702479338822</v>
      </c>
      <c r="G30" s="100">
        <f t="shared" si="6"/>
        <v>254.6</v>
      </c>
    </row>
    <row r="31" spans="3:16" x14ac:dyDescent="0.2">
      <c r="C31" s="88" t="str">
        <f t="shared" si="7"/>
        <v>D1</v>
      </c>
      <c r="D31" s="100">
        <f>SUMIF(Filter!$D$1:$D$4095,'MHO-Analyse'!C31,Filter!$G$1:$G$4095)</f>
        <v>14439.720000000001</v>
      </c>
      <c r="E31" s="100">
        <f t="shared" si="5"/>
        <v>1106</v>
      </c>
      <c r="F31" s="100">
        <f t="shared" si="8"/>
        <v>13.055804701627487</v>
      </c>
      <c r="G31" s="100">
        <f t="shared" si="6"/>
        <v>304</v>
      </c>
    </row>
    <row r="32" spans="3:16" x14ac:dyDescent="0.2">
      <c r="C32" s="88" t="str">
        <f t="shared" si="7"/>
        <v>D2</v>
      </c>
      <c r="D32" s="100">
        <f>SUMIF(Filter!$D$1:$D$4095,'MHO-Analyse'!C32,Filter!$G$1:$G$4095)</f>
        <v>6355.2400000000052</v>
      </c>
      <c r="E32" s="100">
        <f t="shared" si="5"/>
        <v>895</v>
      </c>
      <c r="F32" s="100">
        <f t="shared" si="8"/>
        <v>7.1008268156424643</v>
      </c>
      <c r="G32" s="100">
        <f t="shared" si="6"/>
        <v>323</v>
      </c>
    </row>
    <row r="33" spans="3:7" x14ac:dyDescent="0.2">
      <c r="C33" s="88" t="str">
        <f t="shared" si="7"/>
        <v>D11</v>
      </c>
      <c r="D33" s="100">
        <f>SUMIF(Filter!$D$1:$D$4095,'MHO-Analyse'!C33,Filter!$G$1:$G$4095)</f>
        <v>2367.29</v>
      </c>
      <c r="E33" s="100">
        <f t="shared" si="5"/>
        <v>135</v>
      </c>
      <c r="F33" s="100">
        <f t="shared" si="8"/>
        <v>17.535481481481479</v>
      </c>
      <c r="G33" s="100">
        <f t="shared" si="6"/>
        <v>380</v>
      </c>
    </row>
    <row r="34" spans="3:7" x14ac:dyDescent="0.2">
      <c r="C34" s="88" t="s">
        <v>3898</v>
      </c>
      <c r="D34" s="88">
        <f>SUM(D27:D33)</f>
        <v>38966.400000000016</v>
      </c>
      <c r="E34" s="88">
        <f>SUM(E27:E33)</f>
        <v>4094</v>
      </c>
      <c r="F34" s="88">
        <f>SUM(F27:F33)</f>
        <v>72.013313743418834</v>
      </c>
    </row>
    <row r="35" spans="3:7" x14ac:dyDescent="0.2">
      <c r="C35" s="103" t="s">
        <v>3902</v>
      </c>
      <c r="D35" s="103">
        <f>D34-$K$4</f>
        <v>9.4587448984384537E-11</v>
      </c>
      <c r="E35" s="103">
        <f>E34-$K$6</f>
        <v>0</v>
      </c>
    </row>
    <row r="36" spans="3:7" x14ac:dyDescent="0.2">
      <c r="F36" s="97" t="s">
        <v>3903</v>
      </c>
      <c r="G36" s="97">
        <f>CORREL(F27:F33,G27:G33)</f>
        <v>0.38847051734308874</v>
      </c>
    </row>
    <row r="38" spans="3:7" ht="18" x14ac:dyDescent="0.2">
      <c r="C38" s="160" t="s">
        <v>5</v>
      </c>
    </row>
    <row r="39" spans="3:7" x14ac:dyDescent="0.2">
      <c r="D39" s="97" t="s">
        <v>3906</v>
      </c>
      <c r="E39" s="97" t="str">
        <f t="shared" ref="E39:E46" si="9">F2</f>
        <v># Plukk-MHO</v>
      </c>
      <c r="F39" s="97" t="s">
        <v>3907</v>
      </c>
      <c r="G39" s="97" t="str">
        <f t="shared" ref="G39:G46" si="10">D2</f>
        <v>Tidsforbruk (sek)</v>
      </c>
    </row>
    <row r="40" spans="3:7" x14ac:dyDescent="0.2">
      <c r="C40" s="88" t="str">
        <f t="shared" ref="C40:C46" si="11">C27</f>
        <v>C4</v>
      </c>
      <c r="D40" s="100">
        <f>SUMIF(Filter!$D$1:$D$4095,'MHO-Analyse'!C40,Filter!$H$1:$H$4095)</f>
        <v>1195580.3500000006</v>
      </c>
      <c r="E40" s="100">
        <f t="shared" si="9"/>
        <v>767</v>
      </c>
      <c r="F40" s="100">
        <f>D40/E40</f>
        <v>1558.7749022164285</v>
      </c>
      <c r="G40" s="100">
        <f t="shared" si="10"/>
        <v>190</v>
      </c>
    </row>
    <row r="41" spans="3:7" x14ac:dyDescent="0.2">
      <c r="C41" s="88" t="str">
        <f t="shared" si="11"/>
        <v>C6</v>
      </c>
      <c r="D41" s="100">
        <f>SUMIF(Filter!$D$1:$D$4095,'MHO-Analyse'!C41,Filter!$H$1:$H$4095)</f>
        <v>289037.16000000009</v>
      </c>
      <c r="E41" s="100">
        <f t="shared" si="9"/>
        <v>469</v>
      </c>
      <c r="F41" s="100">
        <f t="shared" ref="F41:F46" si="12">D41/E41</f>
        <v>616.28392324093841</v>
      </c>
      <c r="G41" s="100">
        <f t="shared" si="10"/>
        <v>205.2</v>
      </c>
    </row>
    <row r="42" spans="3:7" x14ac:dyDescent="0.2">
      <c r="C42" s="88" t="str">
        <f t="shared" si="11"/>
        <v>C7</v>
      </c>
      <c r="D42" s="100">
        <f>SUMIF(Filter!$D$1:$D$4095,'MHO-Analyse'!C42,Filter!$H$1:$H$4095)</f>
        <v>332731.70999999996</v>
      </c>
      <c r="E42" s="100">
        <f t="shared" si="9"/>
        <v>238</v>
      </c>
      <c r="F42" s="100">
        <f t="shared" si="12"/>
        <v>1398.0323949579831</v>
      </c>
      <c r="G42" s="100">
        <f t="shared" si="10"/>
        <v>228</v>
      </c>
    </row>
    <row r="43" spans="3:7" x14ac:dyDescent="0.2">
      <c r="C43" s="88" t="str">
        <f t="shared" si="11"/>
        <v>C8</v>
      </c>
      <c r="D43" s="100">
        <f>SUMIF(Filter!$D$1:$D$4095,'MHO-Analyse'!C43,Filter!$H$1:$H$4095)</f>
        <v>205041.60000000003</v>
      </c>
      <c r="E43" s="100">
        <f t="shared" si="9"/>
        <v>484</v>
      </c>
      <c r="F43" s="100">
        <f t="shared" si="12"/>
        <v>423.63966942148767</v>
      </c>
      <c r="G43" s="100">
        <f t="shared" si="10"/>
        <v>254.6</v>
      </c>
    </row>
    <row r="44" spans="3:7" x14ac:dyDescent="0.2">
      <c r="C44" s="88" t="str">
        <f t="shared" si="11"/>
        <v>D1</v>
      </c>
      <c r="D44" s="100">
        <f>SUMIF(Filter!$D$1:$D$4095,'MHO-Analyse'!C44,Filter!$H$1:$H$4095)</f>
        <v>1894361.1700000018</v>
      </c>
      <c r="E44" s="100">
        <f t="shared" si="9"/>
        <v>1106</v>
      </c>
      <c r="F44" s="100">
        <f t="shared" si="12"/>
        <v>1712.8039511754084</v>
      </c>
      <c r="G44" s="100">
        <f t="shared" si="10"/>
        <v>304</v>
      </c>
    </row>
    <row r="45" spans="3:7" x14ac:dyDescent="0.2">
      <c r="C45" s="88" t="str">
        <f t="shared" si="11"/>
        <v>D2</v>
      </c>
      <c r="D45" s="100">
        <f>SUMIF(Filter!$D$1:$D$4095,'MHO-Analyse'!C45,Filter!$H$1:$H$4095)</f>
        <v>760583.00000000081</v>
      </c>
      <c r="E45" s="100">
        <f t="shared" si="9"/>
        <v>895</v>
      </c>
      <c r="F45" s="100">
        <f t="shared" si="12"/>
        <v>849.81340782122993</v>
      </c>
      <c r="G45" s="100">
        <f t="shared" si="10"/>
        <v>323</v>
      </c>
    </row>
    <row r="46" spans="3:7" x14ac:dyDescent="0.2">
      <c r="C46" s="88" t="str">
        <f t="shared" si="11"/>
        <v>D11</v>
      </c>
      <c r="D46" s="100">
        <f>SUMIF(Filter!$D$1:$D$4095,'MHO-Analyse'!C46,Filter!$H$1:$H$4095)</f>
        <v>91182.049999999988</v>
      </c>
      <c r="E46" s="100">
        <f t="shared" si="9"/>
        <v>135</v>
      </c>
      <c r="F46" s="100">
        <f t="shared" si="12"/>
        <v>675.42259259259254</v>
      </c>
      <c r="G46" s="100">
        <f t="shared" si="10"/>
        <v>380</v>
      </c>
    </row>
    <row r="47" spans="3:7" x14ac:dyDescent="0.2">
      <c r="C47" s="88" t="s">
        <v>3898</v>
      </c>
      <c r="D47" s="88">
        <f>SUM(D40:D46)</f>
        <v>4768517.0400000028</v>
      </c>
      <c r="E47" s="88">
        <f>SUM(E40:E46)</f>
        <v>4094</v>
      </c>
      <c r="F47" s="88">
        <f>SUM(F40:F46)</f>
        <v>7234.7708414260687</v>
      </c>
    </row>
    <row r="48" spans="3:7" x14ac:dyDescent="0.2">
      <c r="C48" s="103"/>
      <c r="D48" s="103"/>
      <c r="E48" s="103">
        <f>E47-$K$6</f>
        <v>0</v>
      </c>
      <c r="F48" s="97" t="s">
        <v>3903</v>
      </c>
      <c r="G48" s="97">
        <f>CORREL(F40:F46,G40:G46)</f>
        <v>-0.22066877107397165</v>
      </c>
    </row>
    <row r="51" spans="3:12" ht="18" x14ac:dyDescent="0.2">
      <c r="C51" s="160" t="s">
        <v>3908</v>
      </c>
    </row>
    <row r="52" spans="3:12" x14ac:dyDescent="0.2">
      <c r="D52" s="97" t="s">
        <v>3909</v>
      </c>
      <c r="E52" s="97" t="s">
        <v>3910</v>
      </c>
      <c r="F52" s="97" t="s">
        <v>3911</v>
      </c>
      <c r="G52" s="97" t="s">
        <v>3888</v>
      </c>
    </row>
    <row r="53" spans="3:12" x14ac:dyDescent="0.2">
      <c r="C53" s="88" t="str">
        <f t="shared" ref="C53:C59" si="13">C40</f>
        <v>C4</v>
      </c>
      <c r="D53" s="100">
        <f>SUMIF(Filter!$D$1:$D$4095,'MHO-Analyse'!C53,Filter!$C$1:$C$4095)</f>
        <v>131572</v>
      </c>
      <c r="E53" s="100">
        <f t="shared" ref="E53:E59" si="14">E14</f>
        <v>767</v>
      </c>
      <c r="F53" s="100">
        <f>D53/E53</f>
        <v>171.54106910039113</v>
      </c>
      <c r="G53" s="100">
        <f t="shared" ref="G53:G59" si="15">D3</f>
        <v>190</v>
      </c>
    </row>
    <row r="54" spans="3:12" x14ac:dyDescent="0.2">
      <c r="C54" s="88" t="str">
        <f t="shared" si="13"/>
        <v>C6</v>
      </c>
      <c r="D54" s="100">
        <f>SUMIF(Filter!$D$1:$D$4095,'MHO-Analyse'!C54,Filter!$C$1:$C$4095)</f>
        <v>84405</v>
      </c>
      <c r="E54" s="100">
        <f t="shared" si="14"/>
        <v>469</v>
      </c>
      <c r="F54" s="100">
        <f t="shared" ref="F54:F59" si="16">D54/E54</f>
        <v>179.96801705756928</v>
      </c>
      <c r="G54" s="100">
        <f t="shared" si="15"/>
        <v>205.2</v>
      </c>
    </row>
    <row r="55" spans="3:12" x14ac:dyDescent="0.2">
      <c r="C55" s="88" t="str">
        <f t="shared" si="13"/>
        <v>C7</v>
      </c>
      <c r="D55" s="100">
        <f>SUMIF(Filter!$D$1:$D$4095,'MHO-Analyse'!C55,Filter!$C$1:$C$4095)</f>
        <v>33330</v>
      </c>
      <c r="E55" s="100">
        <f t="shared" si="14"/>
        <v>238</v>
      </c>
      <c r="F55" s="100">
        <f t="shared" si="16"/>
        <v>140.0420168067227</v>
      </c>
      <c r="G55" s="100">
        <f t="shared" si="15"/>
        <v>228</v>
      </c>
    </row>
    <row r="56" spans="3:12" x14ac:dyDescent="0.2">
      <c r="C56" s="88" t="str">
        <f t="shared" si="13"/>
        <v>C8</v>
      </c>
      <c r="D56" s="100">
        <f>SUMIF(Filter!$D$1:$D$4095,'MHO-Analyse'!C56,Filter!$C$1:$C$4095)</f>
        <v>109545</v>
      </c>
      <c r="E56" s="100">
        <f t="shared" si="14"/>
        <v>484</v>
      </c>
      <c r="F56" s="100">
        <f t="shared" si="16"/>
        <v>226.33264462809916</v>
      </c>
      <c r="G56" s="100">
        <f t="shared" si="15"/>
        <v>254.6</v>
      </c>
    </row>
    <row r="57" spans="3:12" x14ac:dyDescent="0.2">
      <c r="C57" s="88" t="str">
        <f t="shared" si="13"/>
        <v>D1</v>
      </c>
      <c r="D57" s="100">
        <f>SUMIF(Filter!$D$1:$D$4095,'MHO-Analyse'!C57,Filter!$C$1:$C$4095)</f>
        <v>89862</v>
      </c>
      <c r="E57" s="100">
        <f t="shared" si="14"/>
        <v>1106</v>
      </c>
      <c r="F57" s="100">
        <f t="shared" si="16"/>
        <v>81.249547920433997</v>
      </c>
      <c r="G57" s="100">
        <f t="shared" si="15"/>
        <v>304</v>
      </c>
      <c r="L57" s="88">
        <f>(D60*G53:G59)/60/60</f>
        <v>42686.666666666664</v>
      </c>
    </row>
    <row r="58" spans="3:12" x14ac:dyDescent="0.2">
      <c r="C58" s="88" t="str">
        <f t="shared" si="13"/>
        <v>D2</v>
      </c>
      <c r="D58" s="100">
        <f>SUMIF(Filter!$D$1:$D$4095,'MHO-Analyse'!C58,Filter!$C$1:$C$4095)</f>
        <v>28023</v>
      </c>
      <c r="E58" s="100">
        <f t="shared" si="14"/>
        <v>895</v>
      </c>
      <c r="F58" s="100">
        <f t="shared" si="16"/>
        <v>31.310614525139666</v>
      </c>
      <c r="G58" s="100">
        <f t="shared" si="15"/>
        <v>323</v>
      </c>
      <c r="L58" s="88">
        <f>Filter!J4096</f>
        <v>35195.753055555841</v>
      </c>
    </row>
    <row r="59" spans="3:12" x14ac:dyDescent="0.2">
      <c r="C59" s="88" t="str">
        <f t="shared" si="13"/>
        <v>D11</v>
      </c>
      <c r="D59" s="100">
        <f>SUMIF(Filter!$D$1:$D$4095,'MHO-Analyse'!C59,Filter!$C$1:$C$4095)</f>
        <v>28763</v>
      </c>
      <c r="E59" s="100">
        <f t="shared" si="14"/>
        <v>135</v>
      </c>
      <c r="F59" s="100">
        <f t="shared" si="16"/>
        <v>213.05925925925925</v>
      </c>
      <c r="G59" s="100">
        <f t="shared" si="15"/>
        <v>380</v>
      </c>
      <c r="L59" s="88">
        <f>L57/L58</f>
        <v>1.2128357247900494</v>
      </c>
    </row>
    <row r="60" spans="3:12" x14ac:dyDescent="0.2">
      <c r="C60" s="88" t="s">
        <v>3898</v>
      </c>
      <c r="D60" s="88">
        <f>SUM(D53:D59)</f>
        <v>505500</v>
      </c>
      <c r="E60" s="88">
        <f>SUM(E53:E59)</f>
        <v>4094</v>
      </c>
      <c r="F60" s="88">
        <f>SUM(F53:F59)</f>
        <v>1043.5031692976152</v>
      </c>
    </row>
    <row r="61" spans="3:12" x14ac:dyDescent="0.2">
      <c r="C61" s="103"/>
      <c r="D61" s="103"/>
      <c r="E61" s="103">
        <f>E60-$K$6</f>
        <v>0</v>
      </c>
      <c r="F61" s="97" t="s">
        <v>3903</v>
      </c>
      <c r="G61" s="97">
        <f>CORREL(F53:F59,G53:G59)</f>
        <v>-0.20842028459833359</v>
      </c>
    </row>
    <row r="66" spans="3:7" x14ac:dyDescent="0.2">
      <c r="C66" s="103"/>
      <c r="D66" s="103"/>
      <c r="E66" s="103"/>
    </row>
    <row r="67" spans="3:7" x14ac:dyDescent="0.2">
      <c r="C67" s="88" t="s">
        <v>3912</v>
      </c>
      <c r="F67" s="97"/>
      <c r="G67" s="97"/>
    </row>
    <row r="68" spans="3:7" x14ac:dyDescent="0.2">
      <c r="C68" s="88" t="s">
        <v>3913</v>
      </c>
    </row>
    <row r="69" spans="3:7" x14ac:dyDescent="0.2">
      <c r="C69" s="88" t="s">
        <v>3914</v>
      </c>
    </row>
    <row r="1048576" spans="16384:16384" x14ac:dyDescent="0.2">
      <c r="XFD1048576" s="88" t="s">
        <v>4231</v>
      </c>
    </row>
  </sheetData>
  <mergeCells count="2">
    <mergeCell ref="B6:B9"/>
    <mergeCell ref="B4:B5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B2:XFD1048576"/>
  <sheetViews>
    <sheetView zoomScale="125" workbookViewId="0"/>
  </sheetViews>
  <sheetFormatPr baseColWidth="10" defaultRowHeight="16" x14ac:dyDescent="0.2"/>
  <cols>
    <col min="1" max="16384" width="10.83203125" style="50"/>
  </cols>
  <sheetData>
    <row r="2" spans="2:7" x14ac:dyDescent="0.2">
      <c r="B2" s="148" t="s">
        <v>4121</v>
      </c>
      <c r="C2" s="149" t="s">
        <v>4122</v>
      </c>
      <c r="D2" s="150"/>
      <c r="E2" s="151" t="s">
        <v>4123</v>
      </c>
      <c r="F2" s="151" t="s">
        <v>4124</v>
      </c>
    </row>
    <row r="3" spans="2:7" x14ac:dyDescent="0.2">
      <c r="B3" s="152" t="s">
        <v>4125</v>
      </c>
      <c r="C3" s="150">
        <f>'MHO-Analyse'!D3</f>
        <v>190</v>
      </c>
      <c r="D3" s="150"/>
      <c r="E3" s="150">
        <f>'MHO-Analyse'!F3</f>
        <v>767</v>
      </c>
      <c r="F3" s="150">
        <f>'MHO-Analyse'!G3</f>
        <v>131572</v>
      </c>
      <c r="G3" s="50">
        <f>C3*E3</f>
        <v>145730</v>
      </c>
    </row>
    <row r="4" spans="2:7" x14ac:dyDescent="0.2">
      <c r="B4" s="152" t="s">
        <v>4126</v>
      </c>
      <c r="C4" s="150">
        <f>'MHO-Analyse'!D4</f>
        <v>205.2</v>
      </c>
      <c r="D4" s="150"/>
      <c r="E4" s="150">
        <f>'MHO-Analyse'!F4</f>
        <v>469</v>
      </c>
      <c r="F4" s="150">
        <f>'MHO-Analyse'!G4</f>
        <v>84405</v>
      </c>
      <c r="G4" s="50">
        <f t="shared" ref="G4:G9" si="0">C4*E4</f>
        <v>96238.799999999988</v>
      </c>
    </row>
    <row r="5" spans="2:7" x14ac:dyDescent="0.2">
      <c r="B5" s="152" t="s">
        <v>4127</v>
      </c>
      <c r="C5" s="150">
        <f>'MHO-Analyse'!D5</f>
        <v>228</v>
      </c>
      <c r="D5" s="150"/>
      <c r="E5" s="150">
        <f>'MHO-Analyse'!F5</f>
        <v>238</v>
      </c>
      <c r="F5" s="150">
        <f>'MHO-Analyse'!G5</f>
        <v>33330</v>
      </c>
      <c r="G5" s="50">
        <f t="shared" si="0"/>
        <v>54264</v>
      </c>
    </row>
    <row r="6" spans="2:7" x14ac:dyDescent="0.2">
      <c r="B6" s="152" t="s">
        <v>4128</v>
      </c>
      <c r="C6" s="150">
        <f>'MHO-Analyse'!D6</f>
        <v>254.6</v>
      </c>
      <c r="D6" s="150"/>
      <c r="E6" s="150">
        <f>'MHO-Analyse'!F6</f>
        <v>484</v>
      </c>
      <c r="F6" s="150">
        <f>'MHO-Analyse'!G6</f>
        <v>109545</v>
      </c>
      <c r="G6" s="50">
        <f t="shared" si="0"/>
        <v>123226.4</v>
      </c>
    </row>
    <row r="7" spans="2:7" x14ac:dyDescent="0.2">
      <c r="B7" s="152" t="s">
        <v>4129</v>
      </c>
      <c r="C7" s="150">
        <f>'MHO-Analyse'!D7</f>
        <v>304</v>
      </c>
      <c r="D7" s="150"/>
      <c r="E7" s="150">
        <f>'MHO-Analyse'!F7</f>
        <v>1106</v>
      </c>
      <c r="F7" s="150">
        <f>'MHO-Analyse'!G7</f>
        <v>89862</v>
      </c>
      <c r="G7" s="50">
        <f t="shared" si="0"/>
        <v>336224</v>
      </c>
    </row>
    <row r="8" spans="2:7" x14ac:dyDescent="0.2">
      <c r="B8" s="152" t="s">
        <v>4130</v>
      </c>
      <c r="C8" s="150">
        <f>'MHO-Analyse'!D8</f>
        <v>323</v>
      </c>
      <c r="D8" s="150"/>
      <c r="E8" s="150">
        <f>'MHO-Analyse'!F8</f>
        <v>895</v>
      </c>
      <c r="F8" s="150">
        <f>'MHO-Analyse'!G8</f>
        <v>28023</v>
      </c>
      <c r="G8" s="50">
        <f t="shared" si="0"/>
        <v>289085</v>
      </c>
    </row>
    <row r="9" spans="2:7" x14ac:dyDescent="0.2">
      <c r="B9" s="152" t="s">
        <v>4131</v>
      </c>
      <c r="C9" s="150">
        <f>'MHO-Analyse'!D9</f>
        <v>380</v>
      </c>
      <c r="D9" s="150"/>
      <c r="E9" s="150">
        <f>'MHO-Analyse'!F9</f>
        <v>135</v>
      </c>
      <c r="F9" s="150">
        <f>'MHO-Analyse'!G9</f>
        <v>28763</v>
      </c>
      <c r="G9" s="50">
        <f t="shared" si="0"/>
        <v>51300</v>
      </c>
    </row>
    <row r="10" spans="2:7" x14ac:dyDescent="0.2">
      <c r="B10" s="152" t="s">
        <v>4132</v>
      </c>
      <c r="C10" s="150"/>
      <c r="D10" s="150"/>
      <c r="E10" s="150">
        <f>'MHO-Analyse'!F10</f>
        <v>4094</v>
      </c>
      <c r="F10" s="150">
        <f>'MHO-Analyse'!G10</f>
        <v>505500</v>
      </c>
    </row>
    <row r="11" spans="2:7" x14ac:dyDescent="0.2">
      <c r="B11" s="150"/>
      <c r="C11" s="150"/>
      <c r="D11" s="150"/>
      <c r="E11" s="150"/>
      <c r="F11" s="150"/>
    </row>
    <row r="1048576" spans="16384:16384" x14ac:dyDescent="0.2">
      <c r="XFD1048576" s="50" t="s">
        <v>4232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XFD1048576"/>
  <sheetViews>
    <sheetView topLeftCell="S1" zoomScale="63" workbookViewId="0">
      <selection activeCell="S1" sqref="S1"/>
    </sheetView>
  </sheetViews>
  <sheetFormatPr baseColWidth="10" defaultColWidth="11" defaultRowHeight="16" x14ac:dyDescent="0.2"/>
  <cols>
    <col min="1" max="1" width="12.6640625" style="95" bestFit="1" customWidth="1"/>
    <col min="2" max="2" width="12.83203125" style="88" bestFit="1" customWidth="1"/>
    <col min="3" max="3" width="33.83203125" style="88" bestFit="1" customWidth="1"/>
    <col min="4" max="4" width="11.83203125" style="109" bestFit="1" customWidth="1"/>
    <col min="5" max="5" width="16" style="88" bestFit="1" customWidth="1"/>
    <col min="6" max="6" width="11.83203125" style="109" bestFit="1" customWidth="1"/>
    <col min="7" max="7" width="7" style="88" bestFit="1" customWidth="1"/>
    <col min="8" max="8" width="12.6640625" style="88" bestFit="1" customWidth="1"/>
    <col min="9" max="9" width="7.5" style="88" bestFit="1" customWidth="1"/>
    <col min="10" max="10" width="14" style="88" bestFit="1" customWidth="1"/>
    <col min="11" max="11" width="11.83203125" style="88" bestFit="1" customWidth="1"/>
    <col min="12" max="12" width="8.83203125" style="88" bestFit="1" customWidth="1"/>
    <col min="13" max="13" width="17.83203125" style="88" bestFit="1" customWidth="1"/>
    <col min="14" max="14" width="13.83203125" style="88" bestFit="1" customWidth="1"/>
    <col min="15" max="15" width="10.6640625" style="88" bestFit="1" customWidth="1"/>
    <col min="16" max="16" width="2.1640625" style="88" bestFit="1" customWidth="1"/>
    <col min="17" max="17" width="4.83203125" style="88" bestFit="1" customWidth="1"/>
    <col min="18" max="20" width="11" style="88"/>
    <col min="21" max="22" width="11.1640625" style="88" bestFit="1" customWidth="1"/>
    <col min="23" max="24" width="11" style="88"/>
    <col min="25" max="25" width="12.6640625" style="88" bestFit="1" customWidth="1"/>
    <col min="26" max="26" width="14.1640625" style="88" bestFit="1" customWidth="1"/>
    <col min="27" max="27" width="19.1640625" style="88" bestFit="1" customWidth="1"/>
    <col min="28" max="28" width="12" style="88" bestFit="1" customWidth="1"/>
    <col min="29" max="16384" width="11" style="88"/>
  </cols>
  <sheetData>
    <row r="1" spans="1:35" s="164" customFormat="1" ht="47" customHeight="1" x14ac:dyDescent="0.2">
      <c r="A1" s="162" t="s">
        <v>0</v>
      </c>
      <c r="B1" s="169" t="s">
        <v>4175</v>
      </c>
      <c r="C1" s="169" t="s">
        <v>4170</v>
      </c>
      <c r="D1" s="170" t="s">
        <v>4147</v>
      </c>
      <c r="E1" s="169" t="s">
        <v>4176</v>
      </c>
      <c r="F1" s="170" t="s">
        <v>4148</v>
      </c>
      <c r="G1" s="169" t="s">
        <v>3920</v>
      </c>
      <c r="H1" s="169" t="s">
        <v>5</v>
      </c>
      <c r="I1" s="169" t="s">
        <v>3916</v>
      </c>
      <c r="J1" s="169" t="s">
        <v>3</v>
      </c>
      <c r="K1" s="169" t="s">
        <v>4</v>
      </c>
      <c r="L1" s="169" t="s">
        <v>5</v>
      </c>
      <c r="M1" s="171" t="s">
        <v>4113</v>
      </c>
      <c r="S1" s="164" t="s">
        <v>3917</v>
      </c>
    </row>
    <row r="2" spans="1:35" x14ac:dyDescent="0.2">
      <c r="A2" s="94">
        <v>2010956</v>
      </c>
      <c r="B2" s="88">
        <f>VLOOKUP(I2,$U$2:$V$11,2,TRUE)</f>
        <v>190</v>
      </c>
      <c r="C2" s="93">
        <v>4350</v>
      </c>
      <c r="D2" s="104">
        <f t="shared" ref="D2:D65" si="0">C2/$C$4096</f>
        <v>8.605341246290801E-3</v>
      </c>
      <c r="E2" s="93">
        <f>B2*C2/3600</f>
        <v>229.58333333333334</v>
      </c>
      <c r="F2" s="104">
        <f>E2/$E$4096</f>
        <v>8.2438224774130306E-3</v>
      </c>
      <c r="G2" s="93" t="s">
        <v>9</v>
      </c>
      <c r="H2" s="93">
        <v>24.37</v>
      </c>
      <c r="I2" s="88">
        <v>1</v>
      </c>
      <c r="J2" s="93">
        <v>0.39</v>
      </c>
      <c r="K2" s="93">
        <v>0.14000000000000001</v>
      </c>
      <c r="L2" s="93">
        <v>24.37</v>
      </c>
      <c r="M2" s="88">
        <f>B2*C2</f>
        <v>826500</v>
      </c>
      <c r="R2" s="106"/>
      <c r="T2" s="88" t="s">
        <v>10</v>
      </c>
      <c r="U2" s="88">
        <v>1</v>
      </c>
      <c r="V2" s="88">
        <f>'ABC-Analyse'!D3</f>
        <v>190</v>
      </c>
    </row>
    <row r="3" spans="1:35" x14ac:dyDescent="0.2">
      <c r="A3" s="94">
        <v>2002264</v>
      </c>
      <c r="B3" s="88">
        <f t="shared" ref="B3:B66" si="1">VLOOKUP(I3,$U$2:$V$11,2,TRUE)</f>
        <v>190</v>
      </c>
      <c r="C3" s="93">
        <v>3994</v>
      </c>
      <c r="D3" s="104">
        <f t="shared" si="0"/>
        <v>7.9010880316518293E-3</v>
      </c>
      <c r="E3" s="93">
        <f>B3*C3/3600</f>
        <v>210.79444444444445</v>
      </c>
      <c r="F3" s="104">
        <f t="shared" ref="F3:F65" si="2">E3/$E$4096</f>
        <v>7.5691556263879634E-3</v>
      </c>
      <c r="G3" s="93" t="s">
        <v>12</v>
      </c>
      <c r="H3" s="93">
        <v>88.86</v>
      </c>
      <c r="I3" s="88">
        <v>1</v>
      </c>
      <c r="J3" s="93">
        <v>1.95</v>
      </c>
      <c r="K3" s="93">
        <v>1.54</v>
      </c>
      <c r="L3" s="93">
        <v>88.86</v>
      </c>
      <c r="M3" s="88">
        <f t="shared" ref="M3:M66" si="3">B3*C3</f>
        <v>758860</v>
      </c>
      <c r="T3" s="88" t="s">
        <v>32</v>
      </c>
      <c r="U3" s="88">
        <v>2</v>
      </c>
      <c r="V3" s="88">
        <f>'ABC-Analyse'!D4</f>
        <v>216.6</v>
      </c>
    </row>
    <row r="4" spans="1:35" x14ac:dyDescent="0.2">
      <c r="A4" s="94">
        <v>2002194</v>
      </c>
      <c r="B4" s="88">
        <f t="shared" si="1"/>
        <v>190</v>
      </c>
      <c r="C4" s="93">
        <v>3489</v>
      </c>
      <c r="D4" s="104">
        <f t="shared" si="0"/>
        <v>6.9020771513353119E-3</v>
      </c>
      <c r="E4" s="93">
        <f t="shared" ref="E4:E66" si="4">B4*C4/3600</f>
        <v>184.14166666666668</v>
      </c>
      <c r="F4" s="104">
        <f>E4/$E$4096</f>
        <v>6.6121141663664507E-3</v>
      </c>
      <c r="G4" s="93" t="s">
        <v>12</v>
      </c>
      <c r="H4" s="93">
        <v>63.47</v>
      </c>
      <c r="I4" s="88">
        <v>1</v>
      </c>
      <c r="J4" s="93">
        <v>0.68</v>
      </c>
      <c r="K4" s="93">
        <v>0.88</v>
      </c>
      <c r="L4" s="93">
        <v>63.47</v>
      </c>
      <c r="M4" s="88">
        <f t="shared" si="3"/>
        <v>662910</v>
      </c>
      <c r="T4" s="88" t="s">
        <v>59</v>
      </c>
      <c r="U4" s="88">
        <v>3</v>
      </c>
      <c r="V4" s="88">
        <f>'ABC-Analyse'!D5</f>
        <v>315.39999999999998</v>
      </c>
    </row>
    <row r="5" spans="1:35" x14ac:dyDescent="0.2">
      <c r="A5" s="94">
        <v>2002209</v>
      </c>
      <c r="B5" s="88">
        <f t="shared" si="1"/>
        <v>190</v>
      </c>
      <c r="C5" s="93">
        <v>2888</v>
      </c>
      <c r="D5" s="104">
        <f t="shared" si="0"/>
        <v>5.7131552917903065E-3</v>
      </c>
      <c r="E5" s="93">
        <f t="shared" si="4"/>
        <v>152.42222222222222</v>
      </c>
      <c r="F5" s="104">
        <f t="shared" si="2"/>
        <v>5.4731400723606501E-3</v>
      </c>
      <c r="G5" s="93" t="s">
        <v>12</v>
      </c>
      <c r="H5" s="93">
        <v>67.7</v>
      </c>
      <c r="I5" s="88">
        <v>1</v>
      </c>
      <c r="J5" s="93">
        <v>1.06</v>
      </c>
      <c r="K5" s="93">
        <v>0.86</v>
      </c>
      <c r="L5" s="93">
        <v>67.7</v>
      </c>
      <c r="M5" s="88">
        <f t="shared" si="3"/>
        <v>548720</v>
      </c>
    </row>
    <row r="6" spans="1:35" x14ac:dyDescent="0.2">
      <c r="A6" s="94">
        <v>3521022</v>
      </c>
      <c r="B6" s="88">
        <f t="shared" si="1"/>
        <v>190</v>
      </c>
      <c r="C6" s="93">
        <v>2735</v>
      </c>
      <c r="D6" s="104">
        <f t="shared" si="0"/>
        <v>5.4104846686449061E-3</v>
      </c>
      <c r="E6" s="93">
        <f t="shared" si="4"/>
        <v>144.34722222222223</v>
      </c>
      <c r="F6" s="104">
        <f t="shared" si="2"/>
        <v>5.1831849369481922E-3</v>
      </c>
      <c r="G6" s="93" t="s">
        <v>16</v>
      </c>
      <c r="H6" s="93">
        <v>3.89</v>
      </c>
      <c r="I6" s="88">
        <v>1</v>
      </c>
      <c r="J6" s="93">
        <v>0.05</v>
      </c>
      <c r="K6" s="93">
        <v>0.32</v>
      </c>
      <c r="L6" s="93">
        <v>3.89</v>
      </c>
      <c r="M6" s="88">
        <f t="shared" si="3"/>
        <v>519650</v>
      </c>
      <c r="N6" s="107" t="s">
        <v>3918</v>
      </c>
      <c r="O6" s="107" t="s">
        <v>3919</v>
      </c>
    </row>
    <row r="7" spans="1:35" x14ac:dyDescent="0.2">
      <c r="A7" s="94">
        <v>2002279</v>
      </c>
      <c r="B7" s="88">
        <f t="shared" si="1"/>
        <v>190</v>
      </c>
      <c r="C7" s="93">
        <v>2716</v>
      </c>
      <c r="D7" s="104">
        <f t="shared" si="0"/>
        <v>5.3728981206726013E-3</v>
      </c>
      <c r="E7" s="93">
        <f t="shared" si="4"/>
        <v>143.34444444444443</v>
      </c>
      <c r="F7" s="104">
        <f t="shared" si="2"/>
        <v>5.1471774364721347E-3</v>
      </c>
      <c r="G7" s="93" t="s">
        <v>12</v>
      </c>
      <c r="H7" s="93">
        <v>93.94</v>
      </c>
      <c r="I7" s="88">
        <v>1</v>
      </c>
      <c r="J7" s="93">
        <v>2.1</v>
      </c>
      <c r="K7" s="93">
        <v>2.06</v>
      </c>
      <c r="L7" s="93">
        <v>93.94</v>
      </c>
      <c r="M7" s="88">
        <f t="shared" si="3"/>
        <v>516040</v>
      </c>
      <c r="N7" s="143">
        <f>SUM(F2:F1100)</f>
        <v>0.77779991291490913</v>
      </c>
      <c r="O7" s="143">
        <f>1100/4094</f>
        <v>0.26868588177821201</v>
      </c>
      <c r="P7" s="88" t="s">
        <v>10</v>
      </c>
      <c r="Q7" s="145">
        <v>1</v>
      </c>
    </row>
    <row r="8" spans="1:35" x14ac:dyDescent="0.2">
      <c r="A8" s="94">
        <v>2003329</v>
      </c>
      <c r="B8" s="88">
        <f t="shared" si="1"/>
        <v>190</v>
      </c>
      <c r="C8" s="93">
        <v>2556</v>
      </c>
      <c r="D8" s="104">
        <f t="shared" si="0"/>
        <v>5.0563798219584568E-3</v>
      </c>
      <c r="E8" s="93">
        <f t="shared" si="4"/>
        <v>134.9</v>
      </c>
      <c r="F8" s="104">
        <f t="shared" si="2"/>
        <v>4.8439563798316565E-3</v>
      </c>
      <c r="G8" s="93" t="s">
        <v>12</v>
      </c>
      <c r="H8" s="93">
        <v>170.11</v>
      </c>
      <c r="I8" s="88">
        <v>1</v>
      </c>
      <c r="J8" s="93">
        <v>4.01</v>
      </c>
      <c r="K8" s="93">
        <v>4.22</v>
      </c>
      <c r="L8" s="93">
        <v>170.11</v>
      </c>
      <c r="M8" s="88">
        <f t="shared" si="3"/>
        <v>485640</v>
      </c>
      <c r="N8" s="143">
        <f>SUM(F1101:F2329)</f>
        <v>0.16861880382931754</v>
      </c>
      <c r="O8" s="143">
        <f>1229/4094</f>
        <v>0.3001954079140205</v>
      </c>
      <c r="P8" s="88" t="s">
        <v>32</v>
      </c>
      <c r="Q8" s="145">
        <v>2</v>
      </c>
    </row>
    <row r="9" spans="1:35" ht="18" x14ac:dyDescent="0.2">
      <c r="A9" s="94">
        <v>5113285</v>
      </c>
      <c r="B9" s="88">
        <f t="shared" si="1"/>
        <v>190</v>
      </c>
      <c r="C9" s="93">
        <v>2454</v>
      </c>
      <c r="D9" s="104">
        <f t="shared" si="0"/>
        <v>4.8545994065281898E-3</v>
      </c>
      <c r="E9" s="93">
        <f t="shared" si="4"/>
        <v>129.51666666666668</v>
      </c>
      <c r="F9" s="104">
        <f t="shared" si="2"/>
        <v>4.6506529562233513E-3</v>
      </c>
      <c r="G9" s="93" t="s">
        <v>20</v>
      </c>
      <c r="H9" s="93">
        <v>2066.34</v>
      </c>
      <c r="I9" s="88">
        <v>1</v>
      </c>
      <c r="J9" s="93">
        <v>41</v>
      </c>
      <c r="K9" s="93">
        <v>13.35</v>
      </c>
      <c r="L9" s="93">
        <v>2066.34</v>
      </c>
      <c r="M9" s="88">
        <f t="shared" si="3"/>
        <v>466260</v>
      </c>
      <c r="N9" s="143">
        <f>SUM(F2330:F4095)</f>
        <v>5.3581283255769024E-2</v>
      </c>
      <c r="O9" s="143">
        <f>1765/4094</f>
        <v>0.43111871030776744</v>
      </c>
      <c r="P9" s="88" t="s">
        <v>59</v>
      </c>
      <c r="Q9" s="145">
        <v>3</v>
      </c>
      <c r="T9" s="172" t="s">
        <v>4171</v>
      </c>
      <c r="U9" s="97" t="s">
        <v>4172</v>
      </c>
      <c r="Y9" s="173" t="s">
        <v>0</v>
      </c>
      <c r="Z9" s="174" t="s">
        <v>4177</v>
      </c>
      <c r="AA9" s="174" t="s">
        <v>4185</v>
      </c>
      <c r="AB9" s="174" t="s">
        <v>4178</v>
      </c>
      <c r="AC9" s="174" t="s">
        <v>4179</v>
      </c>
      <c r="AD9" s="174" t="s">
        <v>4180</v>
      </c>
      <c r="AE9" s="174" t="s">
        <v>4181</v>
      </c>
      <c r="AF9" s="174" t="s">
        <v>4146</v>
      </c>
      <c r="AG9" s="174" t="s">
        <v>4182</v>
      </c>
      <c r="AH9" s="174" t="s">
        <v>4183</v>
      </c>
      <c r="AI9" s="174" t="s">
        <v>4184</v>
      </c>
    </row>
    <row r="10" spans="1:35" x14ac:dyDescent="0.2">
      <c r="A10" s="94">
        <v>2003309</v>
      </c>
      <c r="B10" s="88">
        <f t="shared" si="1"/>
        <v>190</v>
      </c>
      <c r="C10" s="93">
        <v>2393</v>
      </c>
      <c r="D10" s="104">
        <f t="shared" si="0"/>
        <v>4.7339268051434227E-3</v>
      </c>
      <c r="E10" s="93">
        <f t="shared" si="4"/>
        <v>126.29722222222222</v>
      </c>
      <c r="F10" s="104">
        <f t="shared" si="2"/>
        <v>4.5350499283791671E-3</v>
      </c>
      <c r="G10" s="93" t="s">
        <v>12</v>
      </c>
      <c r="H10" s="93">
        <v>148.1</v>
      </c>
      <c r="I10" s="88">
        <v>1</v>
      </c>
      <c r="J10" s="93">
        <v>2.7</v>
      </c>
      <c r="K10" s="93">
        <v>2.82</v>
      </c>
      <c r="L10" s="93">
        <v>148.1</v>
      </c>
      <c r="M10" s="88">
        <f t="shared" si="3"/>
        <v>454670</v>
      </c>
      <c r="N10" s="143">
        <f>SUM(N7:N9)</f>
        <v>0.99999999999999567</v>
      </c>
      <c r="O10" s="143">
        <f>SUM(O7:O9)</f>
        <v>1</v>
      </c>
      <c r="T10" s="97" t="s">
        <v>4173</v>
      </c>
      <c r="U10" s="97" t="s">
        <v>4174</v>
      </c>
      <c r="Y10" s="175">
        <v>2010956</v>
      </c>
      <c r="Z10" s="150">
        <v>190</v>
      </c>
      <c r="AA10" s="176">
        <v>4350</v>
      </c>
      <c r="AB10" s="177">
        <f>D2</f>
        <v>8.605341246290801E-3</v>
      </c>
      <c r="AC10" s="176">
        <v>229.6</v>
      </c>
      <c r="AD10" s="177">
        <f>F2</f>
        <v>8.2438224774130306E-3</v>
      </c>
      <c r="AE10" s="176" t="s">
        <v>4131</v>
      </c>
      <c r="AF10" s="176">
        <v>24.4</v>
      </c>
      <c r="AG10" s="150">
        <v>1</v>
      </c>
      <c r="AH10" s="176">
        <v>0.4</v>
      </c>
      <c r="AI10" s="176">
        <v>0.1</v>
      </c>
    </row>
    <row r="11" spans="1:35" x14ac:dyDescent="0.2">
      <c r="A11" s="94">
        <v>3521023</v>
      </c>
      <c r="B11" s="88">
        <f t="shared" si="1"/>
        <v>190</v>
      </c>
      <c r="C11" s="93">
        <v>2268</v>
      </c>
      <c r="D11" s="104">
        <f t="shared" si="0"/>
        <v>4.4866468842729972E-3</v>
      </c>
      <c r="E11" s="93">
        <f t="shared" si="4"/>
        <v>119.7</v>
      </c>
      <c r="F11" s="104">
        <f t="shared" si="2"/>
        <v>4.2981584778787937E-3</v>
      </c>
      <c r="G11" s="93" t="s">
        <v>16</v>
      </c>
      <c r="H11" s="93">
        <v>5.76</v>
      </c>
      <c r="I11" s="88">
        <v>1</v>
      </c>
      <c r="J11" s="93">
        <v>0.08</v>
      </c>
      <c r="K11" s="93">
        <v>0.48</v>
      </c>
      <c r="L11" s="93">
        <v>5.76</v>
      </c>
      <c r="M11" s="88">
        <f t="shared" si="3"/>
        <v>430920</v>
      </c>
      <c r="T11" s="97" t="s">
        <v>4176</v>
      </c>
      <c r="U11" s="97" t="s">
        <v>3915</v>
      </c>
      <c r="Y11" s="175">
        <v>2002264</v>
      </c>
      <c r="Z11" s="150">
        <v>190</v>
      </c>
      <c r="AA11" s="176">
        <v>3994</v>
      </c>
      <c r="AB11" s="177">
        <f t="shared" ref="AB11:AB18" si="5">D3</f>
        <v>7.9010880316518293E-3</v>
      </c>
      <c r="AC11" s="176">
        <v>210.8</v>
      </c>
      <c r="AD11" s="177">
        <f t="shared" ref="AD11:AD18" si="6">F3</f>
        <v>7.5691556263879634E-3</v>
      </c>
      <c r="AE11" s="176" t="s">
        <v>4128</v>
      </c>
      <c r="AF11" s="176">
        <v>88.9</v>
      </c>
      <c r="AG11" s="150">
        <v>1</v>
      </c>
      <c r="AH11" s="176">
        <v>2</v>
      </c>
      <c r="AI11" s="176">
        <v>1.5</v>
      </c>
    </row>
    <row r="12" spans="1:35" x14ac:dyDescent="0.2">
      <c r="A12" s="94">
        <v>5113284</v>
      </c>
      <c r="B12" s="88">
        <f t="shared" si="1"/>
        <v>190</v>
      </c>
      <c r="C12" s="93">
        <v>2223</v>
      </c>
      <c r="D12" s="104">
        <f t="shared" si="0"/>
        <v>4.3976261127596436E-3</v>
      </c>
      <c r="E12" s="93">
        <f t="shared" si="4"/>
        <v>117.325</v>
      </c>
      <c r="F12" s="104">
        <f t="shared" si="2"/>
        <v>4.2128775556986584E-3</v>
      </c>
      <c r="G12" s="93" t="s">
        <v>20</v>
      </c>
      <c r="H12" s="93">
        <v>1774.73</v>
      </c>
      <c r="I12" s="88">
        <v>1</v>
      </c>
      <c r="J12" s="93">
        <v>34.5</v>
      </c>
      <c r="K12" s="93">
        <v>11.1</v>
      </c>
      <c r="L12" s="93">
        <v>1774.73</v>
      </c>
      <c r="M12" s="88">
        <f t="shared" si="3"/>
        <v>422370</v>
      </c>
      <c r="Y12" s="175">
        <v>2002194</v>
      </c>
      <c r="Z12" s="150">
        <v>190</v>
      </c>
      <c r="AA12" s="176">
        <v>3489</v>
      </c>
      <c r="AB12" s="177">
        <f t="shared" si="5"/>
        <v>6.9020771513353119E-3</v>
      </c>
      <c r="AC12" s="176">
        <v>184.1</v>
      </c>
      <c r="AD12" s="177">
        <f t="shared" si="6"/>
        <v>6.6121141663664507E-3</v>
      </c>
      <c r="AE12" s="176" t="s">
        <v>4128</v>
      </c>
      <c r="AF12" s="176">
        <v>63.5</v>
      </c>
      <c r="AG12" s="150">
        <v>1</v>
      </c>
      <c r="AH12" s="176">
        <v>0.7</v>
      </c>
      <c r="AI12" s="176">
        <v>0.9</v>
      </c>
    </row>
    <row r="13" spans="1:35" x14ac:dyDescent="0.2">
      <c r="A13" s="94">
        <v>6121955</v>
      </c>
      <c r="B13" s="88">
        <f t="shared" si="1"/>
        <v>190</v>
      </c>
      <c r="C13" s="93">
        <v>2124</v>
      </c>
      <c r="D13" s="104">
        <f t="shared" si="0"/>
        <v>4.201780415430267E-3</v>
      </c>
      <c r="E13" s="93">
        <f t="shared" si="4"/>
        <v>112.1</v>
      </c>
      <c r="F13" s="104">
        <f t="shared" si="2"/>
        <v>4.0252595269023618E-3</v>
      </c>
      <c r="G13" s="93" t="s">
        <v>20</v>
      </c>
      <c r="H13" s="93">
        <v>1165.54</v>
      </c>
      <c r="I13" s="88">
        <v>1</v>
      </c>
      <c r="J13" s="93">
        <v>75.11</v>
      </c>
      <c r="K13" s="93">
        <v>22.3</v>
      </c>
      <c r="L13" s="93">
        <v>1165.54</v>
      </c>
      <c r="M13" s="88">
        <f t="shared" si="3"/>
        <v>403560</v>
      </c>
      <c r="Y13" s="175">
        <v>2002209</v>
      </c>
      <c r="Z13" s="150">
        <v>190</v>
      </c>
      <c r="AA13" s="176">
        <v>2888</v>
      </c>
      <c r="AB13" s="177">
        <f t="shared" si="5"/>
        <v>5.7131552917903065E-3</v>
      </c>
      <c r="AC13" s="176">
        <v>152.4</v>
      </c>
      <c r="AD13" s="177">
        <f t="shared" si="6"/>
        <v>5.4731400723606501E-3</v>
      </c>
      <c r="AE13" s="176" t="s">
        <v>4128</v>
      </c>
      <c r="AF13" s="176">
        <v>67.7</v>
      </c>
      <c r="AG13" s="150">
        <v>1</v>
      </c>
      <c r="AH13" s="176">
        <v>1.1000000000000001</v>
      </c>
      <c r="AI13" s="176">
        <v>0.9</v>
      </c>
    </row>
    <row r="14" spans="1:35" x14ac:dyDescent="0.2">
      <c r="A14" s="94">
        <v>2392013</v>
      </c>
      <c r="B14" s="88">
        <f t="shared" si="1"/>
        <v>190</v>
      </c>
      <c r="C14" s="93">
        <v>2036</v>
      </c>
      <c r="D14" s="104">
        <f t="shared" si="0"/>
        <v>4.0276953511374875E-3</v>
      </c>
      <c r="E14" s="93">
        <f t="shared" si="4"/>
        <v>107.45555555555555</v>
      </c>
      <c r="F14" s="104">
        <f t="shared" si="2"/>
        <v>3.8584879457500983E-3</v>
      </c>
      <c r="G14" s="93" t="s">
        <v>16</v>
      </c>
      <c r="H14" s="93">
        <v>11.01</v>
      </c>
      <c r="I14" s="88">
        <v>1</v>
      </c>
      <c r="J14" s="93">
        <v>3.26</v>
      </c>
      <c r="K14" s="93">
        <v>0.28999999999999998</v>
      </c>
      <c r="L14" s="93">
        <v>11.01</v>
      </c>
      <c r="M14" s="88">
        <f t="shared" si="3"/>
        <v>386840</v>
      </c>
      <c r="N14" s="88">
        <v>0.75</v>
      </c>
      <c r="Y14" s="175">
        <v>3521022</v>
      </c>
      <c r="Z14" s="150">
        <v>190</v>
      </c>
      <c r="AA14" s="176">
        <v>2735</v>
      </c>
      <c r="AB14" s="177">
        <f t="shared" si="5"/>
        <v>5.4104846686449061E-3</v>
      </c>
      <c r="AC14" s="176">
        <v>144.30000000000001</v>
      </c>
      <c r="AD14" s="177">
        <f t="shared" si="6"/>
        <v>5.1831849369481922E-3</v>
      </c>
      <c r="AE14" s="176" t="s">
        <v>4129</v>
      </c>
      <c r="AF14" s="176">
        <v>3.9</v>
      </c>
      <c r="AG14" s="150">
        <v>1</v>
      </c>
      <c r="AH14" s="176">
        <v>0.1</v>
      </c>
      <c r="AI14" s="176">
        <v>0.3</v>
      </c>
    </row>
    <row r="15" spans="1:35" x14ac:dyDescent="0.2">
      <c r="A15" s="94">
        <v>9253413</v>
      </c>
      <c r="B15" s="88">
        <f t="shared" si="1"/>
        <v>190</v>
      </c>
      <c r="C15" s="93">
        <v>1937</v>
      </c>
      <c r="D15" s="104">
        <f t="shared" si="0"/>
        <v>3.831849653808111E-3</v>
      </c>
      <c r="E15" s="93">
        <f t="shared" si="4"/>
        <v>102.23055555555555</v>
      </c>
      <c r="F15" s="104">
        <f t="shared" si="2"/>
        <v>3.6708699169538017E-3</v>
      </c>
      <c r="G15" s="93" t="s">
        <v>12</v>
      </c>
      <c r="H15" s="93">
        <v>34.119999999999997</v>
      </c>
      <c r="I15" s="88">
        <v>1</v>
      </c>
      <c r="J15" s="93">
        <v>0.39</v>
      </c>
      <c r="K15" s="93">
        <v>0.9</v>
      </c>
      <c r="L15" s="93">
        <v>34.119999999999997</v>
      </c>
      <c r="M15" s="88">
        <f t="shared" si="3"/>
        <v>368030</v>
      </c>
      <c r="N15" s="88">
        <f>4095*0.25</f>
        <v>1023.75</v>
      </c>
      <c r="Y15" s="175">
        <v>2002279</v>
      </c>
      <c r="Z15" s="150">
        <v>190</v>
      </c>
      <c r="AA15" s="176">
        <v>2716</v>
      </c>
      <c r="AB15" s="177">
        <f t="shared" si="5"/>
        <v>5.3728981206726013E-3</v>
      </c>
      <c r="AC15" s="176">
        <v>143.30000000000001</v>
      </c>
      <c r="AD15" s="177">
        <f t="shared" si="6"/>
        <v>5.1471774364721347E-3</v>
      </c>
      <c r="AE15" s="176" t="s">
        <v>4128</v>
      </c>
      <c r="AF15" s="176">
        <v>93.9</v>
      </c>
      <c r="AG15" s="150">
        <v>1</v>
      </c>
      <c r="AH15" s="176">
        <v>2.1</v>
      </c>
      <c r="AI15" s="176">
        <v>2.1</v>
      </c>
    </row>
    <row r="16" spans="1:35" x14ac:dyDescent="0.2">
      <c r="A16" s="94">
        <v>3383606</v>
      </c>
      <c r="B16" s="88">
        <f t="shared" si="1"/>
        <v>190</v>
      </c>
      <c r="C16" s="93">
        <v>1888</v>
      </c>
      <c r="D16" s="104">
        <f t="shared" si="0"/>
        <v>3.734915924826904E-3</v>
      </c>
      <c r="E16" s="93">
        <f t="shared" si="4"/>
        <v>99.644444444444446</v>
      </c>
      <c r="F16" s="104">
        <f t="shared" si="2"/>
        <v>3.5780084683576553E-3</v>
      </c>
      <c r="G16" s="93" t="s">
        <v>16</v>
      </c>
      <c r="H16" s="93">
        <v>729.96</v>
      </c>
      <c r="I16" s="88">
        <v>1</v>
      </c>
      <c r="J16" s="93">
        <v>1.4</v>
      </c>
      <c r="K16" s="93">
        <v>1.91</v>
      </c>
      <c r="L16" s="93">
        <v>729.96</v>
      </c>
      <c r="M16" s="88">
        <f t="shared" si="3"/>
        <v>358720</v>
      </c>
      <c r="Y16" s="175">
        <v>2003329</v>
      </c>
      <c r="Z16" s="150">
        <v>190</v>
      </c>
      <c r="AA16" s="176">
        <v>2556</v>
      </c>
      <c r="AB16" s="177">
        <f t="shared" si="5"/>
        <v>5.0563798219584568E-3</v>
      </c>
      <c r="AC16" s="176">
        <v>134.9</v>
      </c>
      <c r="AD16" s="177">
        <f t="shared" si="6"/>
        <v>4.8439563798316565E-3</v>
      </c>
      <c r="AE16" s="176" t="s">
        <v>4128</v>
      </c>
      <c r="AF16" s="176">
        <v>170.1</v>
      </c>
      <c r="AG16" s="150">
        <v>1</v>
      </c>
      <c r="AH16" s="176">
        <v>4</v>
      </c>
      <c r="AI16" s="176">
        <v>4.2</v>
      </c>
    </row>
    <row r="17" spans="1:35" x14ac:dyDescent="0.2">
      <c r="A17" s="94">
        <v>9253415</v>
      </c>
      <c r="B17" s="88">
        <f t="shared" si="1"/>
        <v>190</v>
      </c>
      <c r="C17" s="93">
        <v>1827</v>
      </c>
      <c r="D17" s="104">
        <f t="shared" si="0"/>
        <v>3.6142433234421364E-3</v>
      </c>
      <c r="E17" s="93">
        <f t="shared" si="4"/>
        <v>96.424999999999997</v>
      </c>
      <c r="F17" s="104">
        <f t="shared" si="2"/>
        <v>3.4624054405134721E-3</v>
      </c>
      <c r="G17" s="93" t="s">
        <v>12</v>
      </c>
      <c r="H17" s="93">
        <v>50.75</v>
      </c>
      <c r="I17" s="88">
        <v>1</v>
      </c>
      <c r="J17" s="93">
        <v>0.49</v>
      </c>
      <c r="K17" s="93">
        <v>1.38</v>
      </c>
      <c r="L17" s="93">
        <v>50.75</v>
      </c>
      <c r="M17" s="88">
        <f t="shared" si="3"/>
        <v>347130</v>
      </c>
      <c r="Y17" s="175">
        <v>5113285</v>
      </c>
      <c r="Z17" s="150">
        <v>190</v>
      </c>
      <c r="AA17" s="176">
        <v>2454</v>
      </c>
      <c r="AB17" s="177">
        <f t="shared" si="5"/>
        <v>4.8545994065281898E-3</v>
      </c>
      <c r="AC17" s="176">
        <v>129.5</v>
      </c>
      <c r="AD17" s="177">
        <f t="shared" si="6"/>
        <v>4.6506529562233513E-3</v>
      </c>
      <c r="AE17" s="176" t="s">
        <v>4125</v>
      </c>
      <c r="AF17" s="176">
        <v>2066.3000000000002</v>
      </c>
      <c r="AG17" s="150">
        <v>1</v>
      </c>
      <c r="AH17" s="176">
        <v>41</v>
      </c>
      <c r="AI17" s="176">
        <v>13.4</v>
      </c>
    </row>
    <row r="18" spans="1:35" x14ac:dyDescent="0.2">
      <c r="A18" s="94">
        <v>7011401</v>
      </c>
      <c r="B18" s="88">
        <f t="shared" si="1"/>
        <v>190</v>
      </c>
      <c r="C18" s="93">
        <v>1713</v>
      </c>
      <c r="D18" s="104">
        <f t="shared" si="0"/>
        <v>3.3887240356083085E-3</v>
      </c>
      <c r="E18" s="93">
        <f t="shared" si="4"/>
        <v>90.408333333333331</v>
      </c>
      <c r="F18" s="104">
        <f t="shared" si="2"/>
        <v>3.2463604376571308E-3</v>
      </c>
      <c r="G18" s="93" t="s">
        <v>20</v>
      </c>
      <c r="H18" s="93">
        <v>612.48</v>
      </c>
      <c r="I18" s="88">
        <v>1</v>
      </c>
      <c r="J18" s="93">
        <v>60</v>
      </c>
      <c r="K18" s="93">
        <v>14</v>
      </c>
      <c r="L18" s="93">
        <v>612.48</v>
      </c>
      <c r="M18" s="88">
        <f t="shared" si="3"/>
        <v>325470</v>
      </c>
      <c r="Y18" s="175">
        <v>2003309</v>
      </c>
      <c r="Z18" s="150">
        <v>190</v>
      </c>
      <c r="AA18" s="176">
        <v>2393</v>
      </c>
      <c r="AB18" s="177">
        <f t="shared" si="5"/>
        <v>4.7339268051434227E-3</v>
      </c>
      <c r="AC18" s="176">
        <v>126.3</v>
      </c>
      <c r="AD18" s="177">
        <f t="shared" si="6"/>
        <v>4.5350499283791671E-3</v>
      </c>
      <c r="AE18" s="176" t="s">
        <v>4128</v>
      </c>
      <c r="AF18" s="176">
        <v>148.1</v>
      </c>
      <c r="AG18" s="150">
        <v>1</v>
      </c>
      <c r="AH18" s="176">
        <v>2.7</v>
      </c>
      <c r="AI18" s="176">
        <v>2.8</v>
      </c>
    </row>
    <row r="19" spans="1:35" x14ac:dyDescent="0.2">
      <c r="A19" s="94">
        <v>5648215</v>
      </c>
      <c r="B19" s="88">
        <f t="shared" si="1"/>
        <v>190</v>
      </c>
      <c r="C19" s="93">
        <v>1682</v>
      </c>
      <c r="D19" s="104">
        <f t="shared" si="0"/>
        <v>3.3273986152324432E-3</v>
      </c>
      <c r="E19" s="93">
        <f t="shared" si="4"/>
        <v>88.772222222222226</v>
      </c>
      <c r="F19" s="104">
        <f t="shared" si="2"/>
        <v>3.1876113579330382E-3</v>
      </c>
      <c r="G19" s="93" t="s">
        <v>16</v>
      </c>
      <c r="H19" s="93">
        <v>1621.86</v>
      </c>
      <c r="I19" s="88">
        <v>1</v>
      </c>
      <c r="J19" s="93">
        <v>3.15</v>
      </c>
      <c r="K19" s="93">
        <v>1.95</v>
      </c>
      <c r="L19" s="93">
        <v>1621.86</v>
      </c>
      <c r="M19" s="88">
        <f t="shared" si="3"/>
        <v>319580</v>
      </c>
    </row>
    <row r="20" spans="1:35" x14ac:dyDescent="0.2">
      <c r="A20" s="94">
        <v>9508518</v>
      </c>
      <c r="B20" s="88">
        <f t="shared" si="1"/>
        <v>190</v>
      </c>
      <c r="C20" s="93">
        <v>1652</v>
      </c>
      <c r="D20" s="104">
        <f t="shared" si="0"/>
        <v>3.2680514342235409E-3</v>
      </c>
      <c r="E20" s="93">
        <f t="shared" si="4"/>
        <v>87.188888888888883</v>
      </c>
      <c r="F20" s="104">
        <f t="shared" si="2"/>
        <v>3.130757409812948E-3</v>
      </c>
      <c r="G20" s="93" t="s">
        <v>16</v>
      </c>
      <c r="H20" s="93">
        <v>45.61</v>
      </c>
      <c r="I20" s="88">
        <v>1</v>
      </c>
      <c r="J20" s="93">
        <v>0.2</v>
      </c>
      <c r="K20" s="93">
        <v>0.13</v>
      </c>
      <c r="L20" s="93">
        <v>45.61</v>
      </c>
      <c r="M20" s="88">
        <f t="shared" si="3"/>
        <v>313880</v>
      </c>
    </row>
    <row r="21" spans="1:35" x14ac:dyDescent="0.2">
      <c r="A21" s="94">
        <v>6002263</v>
      </c>
      <c r="B21" s="88">
        <f t="shared" si="1"/>
        <v>190</v>
      </c>
      <c r="C21" s="93">
        <v>1613</v>
      </c>
      <c r="D21" s="104">
        <f t="shared" si="0"/>
        <v>3.1909000989119684E-3</v>
      </c>
      <c r="E21" s="93">
        <f t="shared" si="4"/>
        <v>85.13055555555556</v>
      </c>
      <c r="F21" s="104">
        <f t="shared" si="2"/>
        <v>3.0568472772568313E-3</v>
      </c>
      <c r="G21" s="93" t="s">
        <v>20</v>
      </c>
      <c r="H21" s="93">
        <v>1702.96</v>
      </c>
      <c r="I21" s="88">
        <v>1</v>
      </c>
      <c r="J21" s="93">
        <v>64.2</v>
      </c>
      <c r="K21" s="93">
        <v>26.3</v>
      </c>
      <c r="L21" s="93">
        <v>1702.96</v>
      </c>
      <c r="M21" s="88">
        <f t="shared" si="3"/>
        <v>306470</v>
      </c>
    </row>
    <row r="22" spans="1:35" x14ac:dyDescent="0.2">
      <c r="A22" s="94">
        <v>2004934</v>
      </c>
      <c r="B22" s="88">
        <f t="shared" si="1"/>
        <v>190</v>
      </c>
      <c r="C22" s="93">
        <v>1607</v>
      </c>
      <c r="D22" s="104">
        <f t="shared" si="0"/>
        <v>3.1790306627101877E-3</v>
      </c>
      <c r="E22" s="93">
        <f t="shared" si="4"/>
        <v>84.813888888888883</v>
      </c>
      <c r="F22" s="104">
        <f t="shared" si="2"/>
        <v>3.0454764876328131E-3</v>
      </c>
      <c r="G22" s="93" t="s">
        <v>12</v>
      </c>
      <c r="H22" s="93">
        <v>55.86</v>
      </c>
      <c r="I22" s="88">
        <v>1</v>
      </c>
      <c r="J22" s="93">
        <v>0.81</v>
      </c>
      <c r="K22" s="93">
        <v>1.06</v>
      </c>
      <c r="L22" s="93">
        <v>55.86</v>
      </c>
      <c r="M22" s="88">
        <f t="shared" si="3"/>
        <v>305330</v>
      </c>
    </row>
    <row r="23" spans="1:35" x14ac:dyDescent="0.2">
      <c r="A23" s="94">
        <v>2003229</v>
      </c>
      <c r="B23" s="88">
        <f t="shared" si="1"/>
        <v>190</v>
      </c>
      <c r="C23" s="93">
        <v>1601</v>
      </c>
      <c r="D23" s="104">
        <f t="shared" si="0"/>
        <v>3.1671612265084075E-3</v>
      </c>
      <c r="E23" s="93">
        <f t="shared" si="4"/>
        <v>84.49722222222222</v>
      </c>
      <c r="F23" s="104">
        <f t="shared" si="2"/>
        <v>3.0341056980087953E-3</v>
      </c>
      <c r="G23" s="93" t="s">
        <v>12</v>
      </c>
      <c r="H23" s="93">
        <v>116.79</v>
      </c>
      <c r="I23" s="88">
        <v>1</v>
      </c>
      <c r="J23" s="93">
        <v>1.43</v>
      </c>
      <c r="K23" s="93">
        <v>2.06</v>
      </c>
      <c r="L23" s="93">
        <v>116.79</v>
      </c>
      <c r="M23" s="88">
        <f t="shared" si="3"/>
        <v>304190</v>
      </c>
    </row>
    <row r="24" spans="1:35" x14ac:dyDescent="0.2">
      <c r="A24" s="94">
        <v>6004216</v>
      </c>
      <c r="B24" s="88">
        <f t="shared" si="1"/>
        <v>190</v>
      </c>
      <c r="C24" s="93">
        <v>1592</v>
      </c>
      <c r="D24" s="104">
        <f t="shared" si="0"/>
        <v>3.1493570722057368E-3</v>
      </c>
      <c r="E24" s="93">
        <f t="shared" si="4"/>
        <v>84.022222222222226</v>
      </c>
      <c r="F24" s="104">
        <f t="shared" si="2"/>
        <v>3.0170495135727685E-3</v>
      </c>
      <c r="G24" s="93" t="s">
        <v>20</v>
      </c>
      <c r="H24" s="93">
        <v>102.97</v>
      </c>
      <c r="I24" s="88">
        <v>1</v>
      </c>
      <c r="J24" s="93">
        <v>6.65</v>
      </c>
      <c r="K24" s="93">
        <v>0.8</v>
      </c>
      <c r="L24" s="93">
        <v>102.97</v>
      </c>
      <c r="M24" s="88">
        <f t="shared" si="3"/>
        <v>302480</v>
      </c>
    </row>
    <row r="25" spans="1:35" x14ac:dyDescent="0.2">
      <c r="A25" s="94">
        <v>9253412</v>
      </c>
      <c r="B25" s="88">
        <f t="shared" si="1"/>
        <v>190</v>
      </c>
      <c r="C25" s="93">
        <v>1572</v>
      </c>
      <c r="D25" s="104">
        <f t="shared" si="0"/>
        <v>3.1097922848664686E-3</v>
      </c>
      <c r="E25" s="93">
        <f t="shared" si="4"/>
        <v>82.966666666666669</v>
      </c>
      <c r="F25" s="104">
        <f t="shared" si="2"/>
        <v>2.9791468814927085E-3</v>
      </c>
      <c r="G25" s="93" t="s">
        <v>12</v>
      </c>
      <c r="H25" s="93">
        <v>31.15</v>
      </c>
      <c r="I25" s="88">
        <v>1</v>
      </c>
      <c r="J25" s="93">
        <v>0.36</v>
      </c>
      <c r="K25" s="93">
        <v>0.86</v>
      </c>
      <c r="L25" s="93">
        <v>31.15</v>
      </c>
      <c r="M25" s="88">
        <f t="shared" si="3"/>
        <v>298680</v>
      </c>
    </row>
    <row r="26" spans="1:35" x14ac:dyDescent="0.2">
      <c r="A26" s="94">
        <v>5111249</v>
      </c>
      <c r="B26" s="88">
        <f t="shared" si="1"/>
        <v>190</v>
      </c>
      <c r="C26" s="93">
        <v>1459</v>
      </c>
      <c r="D26" s="104">
        <f t="shared" si="0"/>
        <v>2.8862512363996042E-3</v>
      </c>
      <c r="E26" s="93">
        <f t="shared" si="4"/>
        <v>77.00277777777778</v>
      </c>
      <c r="F26" s="104">
        <f t="shared" si="2"/>
        <v>2.7649970102403701E-3</v>
      </c>
      <c r="G26" s="93" t="s">
        <v>20</v>
      </c>
      <c r="H26" s="93">
        <v>3.18</v>
      </c>
      <c r="I26" s="88">
        <v>1</v>
      </c>
      <c r="J26" s="93">
        <v>0.03</v>
      </c>
      <c r="K26" s="93">
        <v>0.01</v>
      </c>
      <c r="L26" s="93">
        <v>3.18</v>
      </c>
      <c r="M26" s="88">
        <f t="shared" si="3"/>
        <v>277210</v>
      </c>
    </row>
    <row r="27" spans="1:35" x14ac:dyDescent="0.2">
      <c r="A27" s="94">
        <v>7011429</v>
      </c>
      <c r="B27" s="88">
        <f t="shared" si="1"/>
        <v>190</v>
      </c>
      <c r="C27" s="93">
        <v>1458</v>
      </c>
      <c r="D27" s="104">
        <f t="shared" si="0"/>
        <v>2.8842729970326411E-3</v>
      </c>
      <c r="E27" s="93">
        <f t="shared" si="4"/>
        <v>76.95</v>
      </c>
      <c r="F27" s="104">
        <f t="shared" si="2"/>
        <v>2.7631018786363672E-3</v>
      </c>
      <c r="G27" s="93" t="s">
        <v>12</v>
      </c>
      <c r="H27" s="93">
        <v>820.37</v>
      </c>
      <c r="I27" s="88">
        <v>1</v>
      </c>
      <c r="J27" s="93">
        <v>3.6</v>
      </c>
      <c r="K27" s="93">
        <v>0.5</v>
      </c>
      <c r="L27" s="93">
        <v>820.37</v>
      </c>
      <c r="M27" s="88">
        <f t="shared" si="3"/>
        <v>277020</v>
      </c>
    </row>
    <row r="28" spans="1:35" x14ac:dyDescent="0.2">
      <c r="A28" s="94">
        <v>2214054</v>
      </c>
      <c r="B28" s="88">
        <f t="shared" si="1"/>
        <v>190</v>
      </c>
      <c r="C28" s="93">
        <v>1401</v>
      </c>
      <c r="D28" s="104">
        <f t="shared" si="0"/>
        <v>2.771513353115727E-3</v>
      </c>
      <c r="E28" s="93">
        <f t="shared" si="4"/>
        <v>73.941666666666663</v>
      </c>
      <c r="F28" s="104">
        <f t="shared" si="2"/>
        <v>2.6550793772081964E-3</v>
      </c>
      <c r="G28" s="93" t="s">
        <v>41</v>
      </c>
      <c r="H28" s="93">
        <v>44.62</v>
      </c>
      <c r="I28" s="88">
        <v>1</v>
      </c>
      <c r="J28" s="93">
        <v>1.96</v>
      </c>
      <c r="K28" s="93">
        <v>0.36</v>
      </c>
      <c r="L28" s="93">
        <v>44.62</v>
      </c>
      <c r="M28" s="88">
        <f t="shared" si="3"/>
        <v>266190</v>
      </c>
    </row>
    <row r="29" spans="1:35" x14ac:dyDescent="0.2">
      <c r="A29" s="94">
        <v>2253054</v>
      </c>
      <c r="B29" s="88">
        <f t="shared" si="1"/>
        <v>190</v>
      </c>
      <c r="C29" s="93">
        <v>1359</v>
      </c>
      <c r="D29" s="104">
        <f t="shared" si="0"/>
        <v>2.6884272997032641E-3</v>
      </c>
      <c r="E29" s="93">
        <f t="shared" si="4"/>
        <v>71.724999999999994</v>
      </c>
      <c r="F29" s="104">
        <f t="shared" si="2"/>
        <v>2.5754838498400702E-3</v>
      </c>
      <c r="G29" s="93" t="s">
        <v>41</v>
      </c>
      <c r="H29" s="93">
        <v>120.02</v>
      </c>
      <c r="I29" s="88">
        <v>1</v>
      </c>
      <c r="J29" s="93">
        <v>33.19</v>
      </c>
      <c r="K29" s="93">
        <v>1.9</v>
      </c>
      <c r="L29" s="93">
        <v>120.02</v>
      </c>
      <c r="M29" s="88">
        <f t="shared" si="3"/>
        <v>258210</v>
      </c>
    </row>
    <row r="30" spans="1:35" x14ac:dyDescent="0.2">
      <c r="A30" s="94">
        <v>2002124</v>
      </c>
      <c r="B30" s="88">
        <f t="shared" si="1"/>
        <v>190</v>
      </c>
      <c r="C30" s="93">
        <v>1343</v>
      </c>
      <c r="D30" s="104">
        <f t="shared" si="0"/>
        <v>2.6567754698318497E-3</v>
      </c>
      <c r="E30" s="93">
        <f t="shared" si="4"/>
        <v>70.88055555555556</v>
      </c>
      <c r="F30" s="104">
        <f t="shared" si="2"/>
        <v>2.5451617441760227E-3</v>
      </c>
      <c r="G30" s="93" t="s">
        <v>12</v>
      </c>
      <c r="H30" s="93">
        <v>45.97</v>
      </c>
      <c r="I30" s="88">
        <v>1</v>
      </c>
      <c r="J30" s="93">
        <v>0.31</v>
      </c>
      <c r="K30" s="93">
        <v>0.52</v>
      </c>
      <c r="L30" s="93">
        <v>45.97</v>
      </c>
      <c r="M30" s="88">
        <f t="shared" si="3"/>
        <v>255170</v>
      </c>
    </row>
    <row r="31" spans="1:35" x14ac:dyDescent="0.2">
      <c r="A31" s="94">
        <v>2214027</v>
      </c>
      <c r="B31" s="88">
        <f t="shared" si="1"/>
        <v>190</v>
      </c>
      <c r="C31" s="93">
        <v>1342</v>
      </c>
      <c r="D31" s="104">
        <f t="shared" si="0"/>
        <v>2.6547972304648863E-3</v>
      </c>
      <c r="E31" s="93">
        <f t="shared" si="4"/>
        <v>70.827777777777783</v>
      </c>
      <c r="F31" s="104">
        <f t="shared" si="2"/>
        <v>2.5432666125720198E-3</v>
      </c>
      <c r="G31" s="93" t="s">
        <v>41</v>
      </c>
      <c r="H31" s="93">
        <v>32.880000000000003</v>
      </c>
      <c r="I31" s="88">
        <v>1</v>
      </c>
      <c r="J31" s="93">
        <v>2.1</v>
      </c>
      <c r="K31" s="93">
        <v>0.21</v>
      </c>
      <c r="L31" s="93">
        <v>32.880000000000003</v>
      </c>
      <c r="M31" s="88">
        <f t="shared" si="3"/>
        <v>254980</v>
      </c>
    </row>
    <row r="32" spans="1:35" x14ac:dyDescent="0.2">
      <c r="A32" s="94">
        <v>5111251</v>
      </c>
      <c r="B32" s="88">
        <f t="shared" si="1"/>
        <v>190</v>
      </c>
      <c r="C32" s="93">
        <v>1290</v>
      </c>
      <c r="D32" s="104">
        <f t="shared" si="0"/>
        <v>2.5519287833827894E-3</v>
      </c>
      <c r="E32" s="93">
        <f t="shared" si="4"/>
        <v>68.083333333333329</v>
      </c>
      <c r="F32" s="104">
        <f t="shared" si="2"/>
        <v>2.4447197691638638E-3</v>
      </c>
      <c r="G32" s="93" t="s">
        <v>20</v>
      </c>
      <c r="H32" s="93">
        <v>3.68</v>
      </c>
      <c r="I32" s="88">
        <v>1</v>
      </c>
      <c r="J32" s="93">
        <v>0.05</v>
      </c>
      <c r="K32" s="93">
        <v>0.02</v>
      </c>
      <c r="L32" s="93">
        <v>3.68</v>
      </c>
      <c r="M32" s="88">
        <f t="shared" si="3"/>
        <v>245100</v>
      </c>
    </row>
    <row r="33" spans="1:13" x14ac:dyDescent="0.2">
      <c r="A33" s="94">
        <v>2392012</v>
      </c>
      <c r="B33" s="88">
        <f t="shared" si="1"/>
        <v>190</v>
      </c>
      <c r="C33" s="93">
        <v>1287</v>
      </c>
      <c r="D33" s="104">
        <f t="shared" si="0"/>
        <v>2.545994065281899E-3</v>
      </c>
      <c r="E33" s="93">
        <f t="shared" si="4"/>
        <v>67.924999999999997</v>
      </c>
      <c r="F33" s="104">
        <f t="shared" si="2"/>
        <v>2.4390343743518547E-3</v>
      </c>
      <c r="G33" s="93" t="s">
        <v>41</v>
      </c>
      <c r="H33" s="93">
        <v>11.85</v>
      </c>
      <c r="I33" s="88">
        <v>1</v>
      </c>
      <c r="J33" s="93">
        <v>1.02</v>
      </c>
      <c r="K33" s="93">
        <v>0.27</v>
      </c>
      <c r="L33" s="93">
        <v>11.85</v>
      </c>
      <c r="M33" s="88">
        <f t="shared" si="3"/>
        <v>244530</v>
      </c>
    </row>
    <row r="34" spans="1:13" x14ac:dyDescent="0.2">
      <c r="A34" s="94">
        <v>6002738</v>
      </c>
      <c r="B34" s="88">
        <f t="shared" si="1"/>
        <v>190</v>
      </c>
      <c r="C34" s="93">
        <v>1276</v>
      </c>
      <c r="D34" s="104">
        <f t="shared" si="0"/>
        <v>2.5242334322453015E-3</v>
      </c>
      <c r="E34" s="93">
        <f t="shared" si="4"/>
        <v>67.344444444444449</v>
      </c>
      <c r="F34" s="104">
        <f t="shared" si="2"/>
        <v>2.4181879267078221E-3</v>
      </c>
      <c r="G34" s="93" t="s">
        <v>20</v>
      </c>
      <c r="H34" s="93">
        <v>1841.52</v>
      </c>
      <c r="I34" s="88">
        <v>1</v>
      </c>
      <c r="J34" s="93">
        <v>71.87</v>
      </c>
      <c r="K34" s="93">
        <v>24.2</v>
      </c>
      <c r="L34" s="93">
        <v>1841.52</v>
      </c>
      <c r="M34" s="88">
        <f t="shared" si="3"/>
        <v>242440</v>
      </c>
    </row>
    <row r="35" spans="1:13" x14ac:dyDescent="0.2">
      <c r="A35" s="94">
        <v>5110132</v>
      </c>
      <c r="B35" s="88">
        <f t="shared" si="1"/>
        <v>190</v>
      </c>
      <c r="C35" s="93">
        <v>1268</v>
      </c>
      <c r="D35" s="104">
        <f t="shared" si="0"/>
        <v>2.5084075173095943E-3</v>
      </c>
      <c r="E35" s="93">
        <f t="shared" si="4"/>
        <v>66.922222222222217</v>
      </c>
      <c r="F35" s="104">
        <f t="shared" si="2"/>
        <v>2.4030268738757976E-3</v>
      </c>
      <c r="G35" s="93" t="s">
        <v>20</v>
      </c>
      <c r="H35" s="93">
        <v>22.52</v>
      </c>
      <c r="I35" s="88">
        <v>1</v>
      </c>
      <c r="J35" s="93">
        <v>1.61</v>
      </c>
      <c r="K35" s="93">
        <v>0.22</v>
      </c>
      <c r="L35" s="93">
        <v>22.52</v>
      </c>
      <c r="M35" s="88">
        <f t="shared" si="3"/>
        <v>240920</v>
      </c>
    </row>
    <row r="36" spans="1:13" x14ac:dyDescent="0.2">
      <c r="A36" s="94">
        <v>6070041</v>
      </c>
      <c r="B36" s="88">
        <f t="shared" si="1"/>
        <v>190</v>
      </c>
      <c r="C36" s="93">
        <v>1262</v>
      </c>
      <c r="D36" s="104">
        <f t="shared" si="0"/>
        <v>2.496538081107814E-3</v>
      </c>
      <c r="E36" s="93">
        <f t="shared" si="4"/>
        <v>66.605555555555554</v>
      </c>
      <c r="F36" s="104">
        <f t="shared" si="2"/>
        <v>2.3916560842517798E-3</v>
      </c>
      <c r="G36" s="93" t="s">
        <v>20</v>
      </c>
      <c r="H36" s="93">
        <v>345</v>
      </c>
      <c r="I36" s="88">
        <v>1</v>
      </c>
      <c r="J36" s="93">
        <v>79.36</v>
      </c>
      <c r="K36" s="93">
        <v>15</v>
      </c>
      <c r="L36" s="93">
        <v>345</v>
      </c>
      <c r="M36" s="88">
        <f t="shared" si="3"/>
        <v>239780</v>
      </c>
    </row>
    <row r="37" spans="1:13" x14ac:dyDescent="0.2">
      <c r="A37" s="94">
        <v>9255044</v>
      </c>
      <c r="B37" s="88">
        <f t="shared" si="1"/>
        <v>190</v>
      </c>
      <c r="C37" s="93">
        <v>1242</v>
      </c>
      <c r="D37" s="104">
        <f t="shared" si="0"/>
        <v>2.4569732937685458E-3</v>
      </c>
      <c r="E37" s="93">
        <f t="shared" si="4"/>
        <v>65.55</v>
      </c>
      <c r="F37" s="104">
        <f t="shared" si="2"/>
        <v>2.3537534521717199E-3</v>
      </c>
      <c r="G37" s="93" t="s">
        <v>12</v>
      </c>
      <c r="H37" s="93">
        <v>76.83</v>
      </c>
      <c r="I37" s="88">
        <v>1</v>
      </c>
      <c r="J37" s="93">
        <v>1.1200000000000001</v>
      </c>
      <c r="K37" s="93">
        <v>1.52</v>
      </c>
      <c r="L37" s="93">
        <v>76.83</v>
      </c>
      <c r="M37" s="88">
        <f t="shared" si="3"/>
        <v>235980</v>
      </c>
    </row>
    <row r="38" spans="1:13" x14ac:dyDescent="0.2">
      <c r="A38" s="94">
        <v>5111516</v>
      </c>
      <c r="B38" s="88">
        <f t="shared" si="1"/>
        <v>190</v>
      </c>
      <c r="C38" s="93">
        <v>1218</v>
      </c>
      <c r="D38" s="104">
        <f t="shared" si="0"/>
        <v>2.4094955489614243E-3</v>
      </c>
      <c r="E38" s="93">
        <f t="shared" si="4"/>
        <v>64.283333333333331</v>
      </c>
      <c r="F38" s="104">
        <f t="shared" si="2"/>
        <v>2.3082702936756483E-3</v>
      </c>
      <c r="G38" s="93" t="s">
        <v>20</v>
      </c>
      <c r="H38" s="93">
        <v>27.94</v>
      </c>
      <c r="I38" s="88">
        <v>1</v>
      </c>
      <c r="J38" s="93">
        <v>1.72</v>
      </c>
      <c r="K38" s="93">
        <v>0.26</v>
      </c>
      <c r="L38" s="93">
        <v>27.94</v>
      </c>
      <c r="M38" s="88">
        <f t="shared" si="3"/>
        <v>231420</v>
      </c>
    </row>
    <row r="39" spans="1:13" x14ac:dyDescent="0.2">
      <c r="A39" s="94">
        <v>6192097</v>
      </c>
      <c r="B39" s="88">
        <f t="shared" si="1"/>
        <v>190</v>
      </c>
      <c r="C39" s="93">
        <v>1210</v>
      </c>
      <c r="D39" s="104">
        <f t="shared" si="0"/>
        <v>2.3936696340257171E-3</v>
      </c>
      <c r="E39" s="93">
        <f t="shared" si="4"/>
        <v>63.861111111111114</v>
      </c>
      <c r="F39" s="104">
        <f t="shared" si="2"/>
        <v>2.2931092408436243E-3</v>
      </c>
      <c r="G39" s="93" t="s">
        <v>20</v>
      </c>
      <c r="H39" s="93">
        <v>2615.9</v>
      </c>
      <c r="I39" s="88">
        <v>1</v>
      </c>
      <c r="J39" s="93">
        <v>134.41999999999999</v>
      </c>
      <c r="K39" s="93">
        <v>16</v>
      </c>
      <c r="L39" s="93">
        <v>2615.9</v>
      </c>
      <c r="M39" s="88">
        <f t="shared" si="3"/>
        <v>229900</v>
      </c>
    </row>
    <row r="40" spans="1:13" x14ac:dyDescent="0.2">
      <c r="A40" s="94">
        <v>9253409</v>
      </c>
      <c r="B40" s="88">
        <f t="shared" si="1"/>
        <v>190</v>
      </c>
      <c r="C40" s="93">
        <v>1206</v>
      </c>
      <c r="D40" s="104">
        <f t="shared" si="0"/>
        <v>2.3857566765578637E-3</v>
      </c>
      <c r="E40" s="93">
        <f t="shared" si="4"/>
        <v>63.65</v>
      </c>
      <c r="F40" s="104">
        <f t="shared" si="2"/>
        <v>2.2855287144276123E-3</v>
      </c>
      <c r="G40" s="93" t="s">
        <v>12</v>
      </c>
      <c r="H40" s="93">
        <v>28.61</v>
      </c>
      <c r="I40" s="88">
        <v>1</v>
      </c>
      <c r="J40" s="93">
        <v>0.28999999999999998</v>
      </c>
      <c r="K40" s="93">
        <v>0.63</v>
      </c>
      <c r="L40" s="93">
        <v>28.61</v>
      </c>
      <c r="M40" s="88">
        <f t="shared" si="3"/>
        <v>229140</v>
      </c>
    </row>
    <row r="41" spans="1:13" x14ac:dyDescent="0.2">
      <c r="A41" s="94">
        <v>2002259</v>
      </c>
      <c r="B41" s="88">
        <f t="shared" si="1"/>
        <v>190</v>
      </c>
      <c r="C41" s="93">
        <v>1170</v>
      </c>
      <c r="D41" s="104">
        <f t="shared" si="0"/>
        <v>2.3145400593471812E-3</v>
      </c>
      <c r="E41" s="93">
        <f t="shared" si="4"/>
        <v>61.75</v>
      </c>
      <c r="F41" s="104">
        <f t="shared" si="2"/>
        <v>2.2173039766835044E-3</v>
      </c>
      <c r="G41" s="93" t="s">
        <v>12</v>
      </c>
      <c r="H41" s="93">
        <v>81.239999999999995</v>
      </c>
      <c r="I41" s="88">
        <v>1</v>
      </c>
      <c r="J41" s="93">
        <v>1.7</v>
      </c>
      <c r="K41" s="93">
        <v>1.3</v>
      </c>
      <c r="L41" s="93">
        <v>81.239999999999995</v>
      </c>
      <c r="M41" s="88">
        <f t="shared" si="3"/>
        <v>222300</v>
      </c>
    </row>
    <row r="42" spans="1:13" x14ac:dyDescent="0.2">
      <c r="A42" s="94">
        <v>5112557</v>
      </c>
      <c r="B42" s="88">
        <f t="shared" si="1"/>
        <v>190</v>
      </c>
      <c r="C42" s="93">
        <v>1168</v>
      </c>
      <c r="D42" s="104">
        <f t="shared" si="0"/>
        <v>2.3105835806132543E-3</v>
      </c>
      <c r="E42" s="93">
        <f t="shared" si="4"/>
        <v>61.644444444444446</v>
      </c>
      <c r="F42" s="104">
        <f t="shared" si="2"/>
        <v>2.2135137134754986E-3</v>
      </c>
      <c r="G42" s="93" t="s">
        <v>20</v>
      </c>
      <c r="H42" s="93">
        <v>119.47</v>
      </c>
      <c r="I42" s="88">
        <v>1</v>
      </c>
      <c r="J42" s="93">
        <v>0.35</v>
      </c>
      <c r="K42" s="93">
        <v>0.64</v>
      </c>
      <c r="L42" s="93">
        <v>119.47</v>
      </c>
      <c r="M42" s="88">
        <f t="shared" si="3"/>
        <v>221920</v>
      </c>
    </row>
    <row r="43" spans="1:13" x14ac:dyDescent="0.2">
      <c r="A43" s="94">
        <v>9253432</v>
      </c>
      <c r="B43" s="88">
        <f t="shared" si="1"/>
        <v>190</v>
      </c>
      <c r="C43" s="93">
        <v>1162</v>
      </c>
      <c r="D43" s="104">
        <f t="shared" si="0"/>
        <v>2.298714144411474E-3</v>
      </c>
      <c r="E43" s="93">
        <f t="shared" si="4"/>
        <v>61.327777777777776</v>
      </c>
      <c r="F43" s="104">
        <f t="shared" si="2"/>
        <v>2.2021429238514804E-3</v>
      </c>
      <c r="G43" s="93" t="s">
        <v>12</v>
      </c>
      <c r="H43" s="93">
        <v>66.33</v>
      </c>
      <c r="I43" s="88">
        <v>1</v>
      </c>
      <c r="J43" s="93">
        <v>1.05</v>
      </c>
      <c r="K43" s="93">
        <v>2.31</v>
      </c>
      <c r="L43" s="93">
        <v>66.33</v>
      </c>
      <c r="M43" s="88">
        <f t="shared" si="3"/>
        <v>220780</v>
      </c>
    </row>
    <row r="44" spans="1:13" x14ac:dyDescent="0.2">
      <c r="A44" s="94">
        <v>2252409</v>
      </c>
      <c r="B44" s="88">
        <f t="shared" si="1"/>
        <v>190</v>
      </c>
      <c r="C44" s="93">
        <v>1161</v>
      </c>
      <c r="D44" s="104">
        <f t="shared" si="0"/>
        <v>2.2967359050445105E-3</v>
      </c>
      <c r="E44" s="93">
        <f t="shared" si="4"/>
        <v>61.274999999999999</v>
      </c>
      <c r="F44" s="104">
        <f t="shared" si="2"/>
        <v>2.2002477922474775E-3</v>
      </c>
      <c r="G44" s="93" t="s">
        <v>41</v>
      </c>
      <c r="H44" s="93">
        <v>185.65</v>
      </c>
      <c r="I44" s="88">
        <v>1</v>
      </c>
      <c r="J44" s="93">
        <v>17.739999999999998</v>
      </c>
      <c r="K44" s="93">
        <v>1.02</v>
      </c>
      <c r="L44" s="93">
        <v>185.65</v>
      </c>
      <c r="M44" s="88">
        <f t="shared" si="3"/>
        <v>220590</v>
      </c>
    </row>
    <row r="45" spans="1:13" x14ac:dyDescent="0.2">
      <c r="A45" s="94">
        <v>5510839</v>
      </c>
      <c r="B45" s="88">
        <f t="shared" si="1"/>
        <v>190</v>
      </c>
      <c r="C45" s="93">
        <v>1143</v>
      </c>
      <c r="D45" s="104">
        <f t="shared" si="0"/>
        <v>2.2611275964391692E-3</v>
      </c>
      <c r="E45" s="93">
        <f t="shared" si="4"/>
        <v>60.325000000000003</v>
      </c>
      <c r="F45" s="104">
        <f t="shared" si="2"/>
        <v>2.1661354233754237E-3</v>
      </c>
      <c r="G45" s="93" t="s">
        <v>16</v>
      </c>
      <c r="H45" s="93">
        <v>68.89</v>
      </c>
      <c r="I45" s="88">
        <v>1</v>
      </c>
      <c r="J45" s="93">
        <v>0.65</v>
      </c>
      <c r="K45" s="93">
        <v>1.3</v>
      </c>
      <c r="L45" s="93">
        <v>68.89</v>
      </c>
      <c r="M45" s="88">
        <f t="shared" si="3"/>
        <v>217170</v>
      </c>
    </row>
    <row r="46" spans="1:13" x14ac:dyDescent="0.2">
      <c r="A46" s="94">
        <v>9253429</v>
      </c>
      <c r="B46" s="88">
        <f t="shared" si="1"/>
        <v>190</v>
      </c>
      <c r="C46" s="93">
        <v>1132</v>
      </c>
      <c r="D46" s="104">
        <f t="shared" si="0"/>
        <v>2.2393669634025717E-3</v>
      </c>
      <c r="E46" s="93">
        <f t="shared" si="4"/>
        <v>59.744444444444447</v>
      </c>
      <c r="F46" s="104">
        <f t="shared" si="2"/>
        <v>2.1452889757313906E-3</v>
      </c>
      <c r="G46" s="93" t="s">
        <v>12</v>
      </c>
      <c r="H46" s="93">
        <v>36.770000000000003</v>
      </c>
      <c r="I46" s="88">
        <v>1</v>
      </c>
      <c r="J46" s="93">
        <v>0.72</v>
      </c>
      <c r="K46" s="93">
        <v>1.2</v>
      </c>
      <c r="L46" s="93">
        <v>36.770000000000003</v>
      </c>
      <c r="M46" s="88">
        <f t="shared" si="3"/>
        <v>215080</v>
      </c>
    </row>
    <row r="47" spans="1:13" x14ac:dyDescent="0.2">
      <c r="A47" s="94">
        <v>7011402</v>
      </c>
      <c r="B47" s="88">
        <f t="shared" si="1"/>
        <v>190</v>
      </c>
      <c r="C47" s="93">
        <v>1130</v>
      </c>
      <c r="D47" s="104">
        <f t="shared" si="0"/>
        <v>2.2354104846686448E-3</v>
      </c>
      <c r="E47" s="93">
        <f t="shared" si="4"/>
        <v>59.638888888888886</v>
      </c>
      <c r="F47" s="104">
        <f t="shared" si="2"/>
        <v>2.1414987125233844E-3</v>
      </c>
      <c r="G47" s="93" t="s">
        <v>20</v>
      </c>
      <c r="H47" s="93">
        <v>795.58</v>
      </c>
      <c r="I47" s="88">
        <v>1</v>
      </c>
      <c r="J47" s="93">
        <v>80</v>
      </c>
      <c r="K47" s="93">
        <v>17</v>
      </c>
      <c r="L47" s="93">
        <v>795.58</v>
      </c>
      <c r="M47" s="88">
        <f t="shared" si="3"/>
        <v>214700</v>
      </c>
    </row>
    <row r="48" spans="1:13" x14ac:dyDescent="0.2">
      <c r="A48" s="94">
        <v>9253631</v>
      </c>
      <c r="B48" s="88">
        <f t="shared" si="1"/>
        <v>190</v>
      </c>
      <c r="C48" s="93">
        <v>1110</v>
      </c>
      <c r="D48" s="104">
        <f t="shared" si="0"/>
        <v>2.1958456973293771E-3</v>
      </c>
      <c r="E48" s="93">
        <f t="shared" si="4"/>
        <v>58.583333333333336</v>
      </c>
      <c r="F48" s="104">
        <f t="shared" si="2"/>
        <v>2.1035960804433249E-3</v>
      </c>
      <c r="G48" s="93" t="s">
        <v>12</v>
      </c>
      <c r="H48" s="93">
        <v>62.83</v>
      </c>
      <c r="I48" s="88">
        <v>1</v>
      </c>
      <c r="J48" s="93">
        <v>0.76</v>
      </c>
      <c r="K48" s="93">
        <v>1.3</v>
      </c>
      <c r="L48" s="93">
        <v>62.83</v>
      </c>
      <c r="M48" s="88">
        <f t="shared" si="3"/>
        <v>210900</v>
      </c>
    </row>
    <row r="49" spans="1:13" x14ac:dyDescent="0.2">
      <c r="A49" s="94">
        <v>2002249</v>
      </c>
      <c r="B49" s="88">
        <f t="shared" si="1"/>
        <v>190</v>
      </c>
      <c r="C49" s="93">
        <v>1108</v>
      </c>
      <c r="D49" s="104">
        <f t="shared" si="0"/>
        <v>2.1918892185954502E-3</v>
      </c>
      <c r="E49" s="93">
        <f t="shared" si="4"/>
        <v>58.477777777777774</v>
      </c>
      <c r="F49" s="104">
        <f t="shared" si="2"/>
        <v>2.0998058172353186E-3</v>
      </c>
      <c r="G49" s="93" t="s">
        <v>12</v>
      </c>
      <c r="H49" s="93">
        <v>78.709999999999994</v>
      </c>
      <c r="I49" s="88">
        <v>1</v>
      </c>
      <c r="J49" s="93">
        <v>1.1599999999999999</v>
      </c>
      <c r="K49" s="93">
        <v>1.04</v>
      </c>
      <c r="L49" s="93">
        <v>78.709999999999994</v>
      </c>
      <c r="M49" s="88">
        <f t="shared" si="3"/>
        <v>210520</v>
      </c>
    </row>
    <row r="50" spans="1:13" x14ac:dyDescent="0.2">
      <c r="A50" s="94">
        <v>6022943</v>
      </c>
      <c r="B50" s="88">
        <f t="shared" si="1"/>
        <v>190</v>
      </c>
      <c r="C50" s="93">
        <v>1087</v>
      </c>
      <c r="D50" s="104">
        <f t="shared" si="0"/>
        <v>2.1503461918892185E-3</v>
      </c>
      <c r="E50" s="93">
        <f t="shared" si="4"/>
        <v>57.369444444444447</v>
      </c>
      <c r="F50" s="104">
        <f t="shared" si="2"/>
        <v>2.0600080535512558E-3</v>
      </c>
      <c r="G50" s="93" t="s">
        <v>20</v>
      </c>
      <c r="H50" s="93">
        <v>1493.71</v>
      </c>
      <c r="I50" s="88">
        <v>1</v>
      </c>
      <c r="J50" s="93">
        <v>230.11</v>
      </c>
      <c r="K50" s="93">
        <v>29</v>
      </c>
      <c r="L50" s="93">
        <v>1493.71</v>
      </c>
      <c r="M50" s="88">
        <f t="shared" si="3"/>
        <v>206530</v>
      </c>
    </row>
    <row r="51" spans="1:13" x14ac:dyDescent="0.2">
      <c r="A51" s="94">
        <v>2252419</v>
      </c>
      <c r="B51" s="88">
        <f t="shared" si="1"/>
        <v>190</v>
      </c>
      <c r="C51" s="93">
        <v>1055</v>
      </c>
      <c r="D51" s="104">
        <f t="shared" si="0"/>
        <v>2.0870425321463898E-3</v>
      </c>
      <c r="E51" s="93">
        <f t="shared" si="4"/>
        <v>55.680555555555557</v>
      </c>
      <c r="F51" s="104">
        <f t="shared" si="2"/>
        <v>1.9993638422231602E-3</v>
      </c>
      <c r="G51" s="93" t="s">
        <v>41</v>
      </c>
      <c r="H51" s="93">
        <v>194.65</v>
      </c>
      <c r="I51" s="88">
        <v>1</v>
      </c>
      <c r="J51" s="93">
        <v>21.29</v>
      </c>
      <c r="K51" s="93">
        <v>1.1200000000000001</v>
      </c>
      <c r="L51" s="93">
        <v>194.65</v>
      </c>
      <c r="M51" s="88">
        <f t="shared" si="3"/>
        <v>200450</v>
      </c>
    </row>
    <row r="52" spans="1:13" x14ac:dyDescent="0.2">
      <c r="A52" s="94">
        <v>3351033</v>
      </c>
      <c r="B52" s="88">
        <f t="shared" si="1"/>
        <v>190</v>
      </c>
      <c r="C52" s="93">
        <v>1044</v>
      </c>
      <c r="D52" s="104">
        <f t="shared" si="0"/>
        <v>2.0652818991097922E-3</v>
      </c>
      <c r="E52" s="93">
        <f t="shared" si="4"/>
        <v>55.1</v>
      </c>
      <c r="F52" s="104">
        <f t="shared" si="2"/>
        <v>1.9785173945791271E-3</v>
      </c>
      <c r="G52" s="93" t="s">
        <v>16</v>
      </c>
      <c r="H52" s="93">
        <v>234.23</v>
      </c>
      <c r="I52" s="88">
        <v>1</v>
      </c>
      <c r="J52" s="93">
        <v>4.18</v>
      </c>
      <c r="K52" s="93">
        <v>2.2999999999999998</v>
      </c>
      <c r="L52" s="93">
        <v>234.23</v>
      </c>
      <c r="M52" s="88">
        <f t="shared" si="3"/>
        <v>198360</v>
      </c>
    </row>
    <row r="53" spans="1:13" x14ac:dyDescent="0.2">
      <c r="A53" s="94">
        <v>3381228</v>
      </c>
      <c r="B53" s="88">
        <f t="shared" si="1"/>
        <v>190</v>
      </c>
      <c r="C53" s="93">
        <v>1038</v>
      </c>
      <c r="D53" s="104">
        <f t="shared" si="0"/>
        <v>2.053412462908012E-3</v>
      </c>
      <c r="E53" s="93">
        <f t="shared" si="4"/>
        <v>54.783333333333331</v>
      </c>
      <c r="F53" s="104">
        <f t="shared" si="2"/>
        <v>1.9671466049551089E-3</v>
      </c>
      <c r="G53" s="93" t="s">
        <v>16</v>
      </c>
      <c r="H53" s="93">
        <v>699.49</v>
      </c>
      <c r="I53" s="88">
        <v>1</v>
      </c>
      <c r="J53" s="93">
        <v>0.94</v>
      </c>
      <c r="K53" s="93">
        <v>1.72</v>
      </c>
      <c r="L53" s="93">
        <v>699.49</v>
      </c>
      <c r="M53" s="88">
        <f t="shared" si="3"/>
        <v>197220</v>
      </c>
    </row>
    <row r="54" spans="1:13" x14ac:dyDescent="0.2">
      <c r="A54" s="94">
        <v>2002139</v>
      </c>
      <c r="B54" s="88">
        <f t="shared" si="1"/>
        <v>190</v>
      </c>
      <c r="C54" s="93">
        <v>1033</v>
      </c>
      <c r="D54" s="104">
        <f t="shared" si="0"/>
        <v>2.0435212660731947E-3</v>
      </c>
      <c r="E54" s="93">
        <f t="shared" si="4"/>
        <v>54.519444444444446</v>
      </c>
      <c r="F54" s="104">
        <f t="shared" si="2"/>
        <v>1.957670946935094E-3</v>
      </c>
      <c r="G54" s="93" t="s">
        <v>12</v>
      </c>
      <c r="H54" s="93">
        <v>56.58</v>
      </c>
      <c r="I54" s="88">
        <v>1</v>
      </c>
      <c r="J54" s="93">
        <v>0.68</v>
      </c>
      <c r="K54" s="93">
        <v>0.72</v>
      </c>
      <c r="L54" s="93">
        <v>56.58</v>
      </c>
      <c r="M54" s="88">
        <f t="shared" si="3"/>
        <v>196270</v>
      </c>
    </row>
    <row r="55" spans="1:13" x14ac:dyDescent="0.2">
      <c r="A55" s="94">
        <v>6023034</v>
      </c>
      <c r="B55" s="88">
        <f t="shared" si="1"/>
        <v>190</v>
      </c>
      <c r="C55" s="93">
        <v>1030</v>
      </c>
      <c r="D55" s="104">
        <f t="shared" si="0"/>
        <v>2.0375865479723048E-3</v>
      </c>
      <c r="E55" s="93">
        <f t="shared" si="4"/>
        <v>54.361111111111114</v>
      </c>
      <c r="F55" s="104">
        <f t="shared" si="2"/>
        <v>1.9519855521230851E-3</v>
      </c>
      <c r="G55" s="93" t="s">
        <v>20</v>
      </c>
      <c r="H55" s="93">
        <v>690.39</v>
      </c>
      <c r="I55" s="88">
        <v>1</v>
      </c>
      <c r="J55" s="93">
        <v>89.54</v>
      </c>
      <c r="K55" s="93">
        <v>18</v>
      </c>
      <c r="L55" s="93">
        <v>690.39</v>
      </c>
      <c r="M55" s="88">
        <f t="shared" si="3"/>
        <v>195700</v>
      </c>
    </row>
    <row r="56" spans="1:13" x14ac:dyDescent="0.2">
      <c r="A56" s="94">
        <v>2252424</v>
      </c>
      <c r="B56" s="88">
        <f t="shared" si="1"/>
        <v>190</v>
      </c>
      <c r="C56" s="93">
        <v>1021</v>
      </c>
      <c r="D56" s="104">
        <f t="shared" si="0"/>
        <v>2.0197823936696341E-3</v>
      </c>
      <c r="E56" s="93">
        <f t="shared" si="4"/>
        <v>53.886111111111113</v>
      </c>
      <c r="F56" s="104">
        <f t="shared" si="2"/>
        <v>1.9349293676870583E-3</v>
      </c>
      <c r="G56" s="93" t="s">
        <v>41</v>
      </c>
      <c r="H56" s="93">
        <v>196.51</v>
      </c>
      <c r="I56" s="88">
        <v>1</v>
      </c>
      <c r="J56" s="93">
        <v>21.29</v>
      </c>
      <c r="K56" s="93">
        <v>1.24</v>
      </c>
      <c r="L56" s="93">
        <v>196.51</v>
      </c>
      <c r="M56" s="88">
        <f t="shared" si="3"/>
        <v>193990</v>
      </c>
    </row>
    <row r="57" spans="1:13" x14ac:dyDescent="0.2">
      <c r="A57" s="94">
        <v>2005539</v>
      </c>
      <c r="B57" s="88">
        <f t="shared" si="1"/>
        <v>190</v>
      </c>
      <c r="C57" s="93">
        <v>1011</v>
      </c>
      <c r="D57" s="104">
        <f t="shared" si="0"/>
        <v>2E-3</v>
      </c>
      <c r="E57" s="93">
        <f t="shared" si="4"/>
        <v>53.358333333333334</v>
      </c>
      <c r="F57" s="104">
        <f t="shared" si="2"/>
        <v>1.9159780516470283E-3</v>
      </c>
      <c r="G57" s="93" t="s">
        <v>12</v>
      </c>
      <c r="H57" s="93">
        <v>232.73</v>
      </c>
      <c r="I57" s="88">
        <v>1</v>
      </c>
      <c r="J57" s="93">
        <v>3.31</v>
      </c>
      <c r="K57" s="93">
        <v>5.0599999999999996</v>
      </c>
      <c r="L57" s="93">
        <v>232.73</v>
      </c>
      <c r="M57" s="88">
        <f t="shared" si="3"/>
        <v>192090</v>
      </c>
    </row>
    <row r="58" spans="1:13" x14ac:dyDescent="0.2">
      <c r="A58" s="94">
        <v>7011404</v>
      </c>
      <c r="B58" s="88">
        <f t="shared" si="1"/>
        <v>190</v>
      </c>
      <c r="C58" s="93">
        <v>988</v>
      </c>
      <c r="D58" s="104">
        <f t="shared" si="0"/>
        <v>1.9545004945598419E-3</v>
      </c>
      <c r="E58" s="93">
        <f t="shared" si="4"/>
        <v>52.144444444444446</v>
      </c>
      <c r="F58" s="104">
        <f t="shared" si="2"/>
        <v>1.8723900247549594E-3</v>
      </c>
      <c r="G58" s="93" t="s">
        <v>20</v>
      </c>
      <c r="H58" s="93">
        <v>1317.77</v>
      </c>
      <c r="I58" s="88">
        <v>1</v>
      </c>
      <c r="J58" s="93">
        <v>180</v>
      </c>
      <c r="K58" s="93">
        <v>20</v>
      </c>
      <c r="L58" s="93">
        <v>1317.77</v>
      </c>
      <c r="M58" s="88">
        <f t="shared" si="3"/>
        <v>187720</v>
      </c>
    </row>
    <row r="59" spans="1:13" x14ac:dyDescent="0.2">
      <c r="A59" s="94">
        <v>9253447</v>
      </c>
      <c r="B59" s="88">
        <f t="shared" si="1"/>
        <v>190</v>
      </c>
      <c r="C59" s="93">
        <v>971</v>
      </c>
      <c r="D59" s="104">
        <f t="shared" si="0"/>
        <v>1.9208704253214639E-3</v>
      </c>
      <c r="E59" s="93">
        <f t="shared" si="4"/>
        <v>51.24722222222222</v>
      </c>
      <c r="F59" s="104">
        <f t="shared" si="2"/>
        <v>1.8401727874869083E-3</v>
      </c>
      <c r="G59" s="93" t="s">
        <v>12</v>
      </c>
      <c r="H59" s="93">
        <v>113.05</v>
      </c>
      <c r="I59" s="88">
        <v>1</v>
      </c>
      <c r="J59" s="93">
        <v>1.38</v>
      </c>
      <c r="K59" s="93">
        <v>3.24</v>
      </c>
      <c r="L59" s="93">
        <v>113.05</v>
      </c>
      <c r="M59" s="88">
        <f t="shared" si="3"/>
        <v>184490</v>
      </c>
    </row>
    <row r="60" spans="1:13" x14ac:dyDescent="0.2">
      <c r="A60" s="94">
        <v>6025425</v>
      </c>
      <c r="B60" s="88">
        <f t="shared" si="1"/>
        <v>190</v>
      </c>
      <c r="C60" s="93">
        <v>963</v>
      </c>
      <c r="D60" s="104">
        <f t="shared" si="0"/>
        <v>1.9050445103857567E-3</v>
      </c>
      <c r="E60" s="93">
        <f t="shared" si="4"/>
        <v>50.825000000000003</v>
      </c>
      <c r="F60" s="104">
        <f t="shared" si="2"/>
        <v>1.8250117346548845E-3</v>
      </c>
      <c r="G60" s="93" t="s">
        <v>20</v>
      </c>
      <c r="H60" s="93">
        <v>104.05</v>
      </c>
      <c r="I60" s="88">
        <v>1</v>
      </c>
      <c r="J60" s="93">
        <v>10.43</v>
      </c>
      <c r="K60" s="93">
        <v>1</v>
      </c>
      <c r="L60" s="93">
        <v>104.05</v>
      </c>
      <c r="M60" s="88">
        <f t="shared" si="3"/>
        <v>182970</v>
      </c>
    </row>
    <row r="61" spans="1:13" x14ac:dyDescent="0.2">
      <c r="A61" s="94">
        <v>2207001</v>
      </c>
      <c r="B61" s="88">
        <f t="shared" si="1"/>
        <v>190</v>
      </c>
      <c r="C61" s="93">
        <v>957</v>
      </c>
      <c r="D61" s="104">
        <f t="shared" si="0"/>
        <v>1.8931750741839762E-3</v>
      </c>
      <c r="E61" s="93">
        <f t="shared" si="4"/>
        <v>50.508333333333333</v>
      </c>
      <c r="F61" s="104">
        <f t="shared" si="2"/>
        <v>1.8136409450308665E-3</v>
      </c>
      <c r="G61" s="93" t="s">
        <v>41</v>
      </c>
      <c r="H61" s="93">
        <v>31.69</v>
      </c>
      <c r="I61" s="88">
        <v>1</v>
      </c>
      <c r="J61" s="93">
        <v>2.23</v>
      </c>
      <c r="K61" s="93">
        <v>0.28999999999999998</v>
      </c>
      <c r="L61" s="93">
        <v>31.69</v>
      </c>
      <c r="M61" s="88">
        <f t="shared" si="3"/>
        <v>181830</v>
      </c>
    </row>
    <row r="62" spans="1:13" x14ac:dyDescent="0.2">
      <c r="A62" s="94">
        <v>9253996</v>
      </c>
      <c r="B62" s="88">
        <f t="shared" si="1"/>
        <v>190</v>
      </c>
      <c r="C62" s="93">
        <v>951</v>
      </c>
      <c r="D62" s="104">
        <f t="shared" si="0"/>
        <v>1.8813056379821959E-3</v>
      </c>
      <c r="E62" s="93">
        <f t="shared" si="4"/>
        <v>50.19166666666667</v>
      </c>
      <c r="F62" s="104">
        <f t="shared" si="2"/>
        <v>1.8022701554068485E-3</v>
      </c>
      <c r="G62" s="93" t="s">
        <v>12</v>
      </c>
      <c r="H62" s="93">
        <v>229.39</v>
      </c>
      <c r="I62" s="88">
        <v>1</v>
      </c>
      <c r="J62" s="93">
        <v>0.1</v>
      </c>
      <c r="K62" s="93">
        <v>0.32</v>
      </c>
      <c r="L62" s="93">
        <v>229.39</v>
      </c>
      <c r="M62" s="88">
        <f t="shared" si="3"/>
        <v>180690</v>
      </c>
    </row>
    <row r="63" spans="1:13" x14ac:dyDescent="0.2">
      <c r="A63" s="94">
        <v>1252684</v>
      </c>
      <c r="B63" s="88">
        <f t="shared" si="1"/>
        <v>190</v>
      </c>
      <c r="C63" s="93">
        <v>933</v>
      </c>
      <c r="D63" s="104">
        <f t="shared" si="0"/>
        <v>1.8456973293768547E-3</v>
      </c>
      <c r="E63" s="93">
        <f t="shared" si="4"/>
        <v>49.241666666666667</v>
      </c>
      <c r="F63" s="104">
        <f t="shared" si="2"/>
        <v>1.7681577865347946E-3</v>
      </c>
      <c r="G63" s="93" t="s">
        <v>79</v>
      </c>
      <c r="H63" s="93">
        <v>54.95</v>
      </c>
      <c r="I63" s="88">
        <v>1</v>
      </c>
      <c r="J63" s="93">
        <v>1.29</v>
      </c>
      <c r="K63" s="93">
        <v>3.36</v>
      </c>
      <c r="L63" s="93">
        <v>54.95</v>
      </c>
      <c r="M63" s="88">
        <f t="shared" si="3"/>
        <v>177270</v>
      </c>
    </row>
    <row r="64" spans="1:13" x14ac:dyDescent="0.2">
      <c r="A64" s="94">
        <v>5002232</v>
      </c>
      <c r="B64" s="88">
        <f t="shared" si="1"/>
        <v>190</v>
      </c>
      <c r="C64" s="93">
        <v>931</v>
      </c>
      <c r="D64" s="104">
        <f t="shared" si="0"/>
        <v>1.8417408506429278E-3</v>
      </c>
      <c r="E64" s="93">
        <f t="shared" si="4"/>
        <v>49.136111111111113</v>
      </c>
      <c r="F64" s="104">
        <f t="shared" si="2"/>
        <v>1.7643675233267886E-3</v>
      </c>
      <c r="G64" s="93" t="s">
        <v>20</v>
      </c>
      <c r="H64" s="93">
        <v>31.38</v>
      </c>
      <c r="I64" s="88">
        <v>1</v>
      </c>
      <c r="J64" s="93">
        <v>0.69</v>
      </c>
      <c r="K64" s="93">
        <v>0.36</v>
      </c>
      <c r="L64" s="93">
        <v>31.38</v>
      </c>
      <c r="M64" s="88">
        <f t="shared" si="3"/>
        <v>176890</v>
      </c>
    </row>
    <row r="65" spans="1:13" x14ac:dyDescent="0.2">
      <c r="A65" s="94">
        <v>7011421</v>
      </c>
      <c r="B65" s="88">
        <f t="shared" si="1"/>
        <v>190</v>
      </c>
      <c r="C65" s="93">
        <v>918</v>
      </c>
      <c r="D65" s="104">
        <f t="shared" si="0"/>
        <v>1.8160237388724035E-3</v>
      </c>
      <c r="E65" s="93">
        <f t="shared" si="4"/>
        <v>48.45</v>
      </c>
      <c r="F65" s="104">
        <f t="shared" si="2"/>
        <v>1.7397308124747497E-3</v>
      </c>
      <c r="G65" s="93" t="s">
        <v>82</v>
      </c>
      <c r="H65" s="93">
        <v>785.41</v>
      </c>
      <c r="I65" s="88">
        <v>1</v>
      </c>
      <c r="J65" s="93">
        <v>180</v>
      </c>
      <c r="K65" s="93">
        <v>18</v>
      </c>
      <c r="L65" s="93">
        <v>785.41</v>
      </c>
      <c r="M65" s="88">
        <f t="shared" si="3"/>
        <v>174420</v>
      </c>
    </row>
    <row r="66" spans="1:13" x14ac:dyDescent="0.2">
      <c r="A66" s="94">
        <v>9253411</v>
      </c>
      <c r="B66" s="88">
        <f t="shared" si="1"/>
        <v>190</v>
      </c>
      <c r="C66" s="93">
        <v>908</v>
      </c>
      <c r="D66" s="104">
        <f t="shared" ref="D66:D129" si="7">C66/$C$4096</f>
        <v>1.7962413452027694E-3</v>
      </c>
      <c r="E66" s="93">
        <f t="shared" si="4"/>
        <v>47.922222222222224</v>
      </c>
      <c r="F66" s="104">
        <f t="shared" ref="F66:F129" si="8">E66/$E$4096</f>
        <v>1.7207794964347197E-3</v>
      </c>
      <c r="G66" s="93" t="s">
        <v>12</v>
      </c>
      <c r="H66" s="93">
        <v>28.93</v>
      </c>
      <c r="I66" s="88">
        <v>1</v>
      </c>
      <c r="J66" s="93">
        <v>0.31</v>
      </c>
      <c r="K66" s="93">
        <v>0.68</v>
      </c>
      <c r="L66" s="93">
        <v>28.93</v>
      </c>
      <c r="M66" s="88">
        <f t="shared" si="3"/>
        <v>172520</v>
      </c>
    </row>
    <row r="67" spans="1:13" x14ac:dyDescent="0.2">
      <c r="A67" s="94">
        <v>8010153</v>
      </c>
      <c r="B67" s="88">
        <f t="shared" ref="B67:B130" si="9">VLOOKUP(I67,$U$2:$V$11,2,TRUE)</f>
        <v>190</v>
      </c>
      <c r="C67" s="93">
        <v>898</v>
      </c>
      <c r="D67" s="104">
        <f t="shared" si="7"/>
        <v>1.7764589515331356E-3</v>
      </c>
      <c r="E67" s="93">
        <f t="shared" ref="E67:E130" si="10">B67*C67/3600</f>
        <v>47.394444444444446</v>
      </c>
      <c r="F67" s="104">
        <f t="shared" si="8"/>
        <v>1.7018281803946897E-3</v>
      </c>
      <c r="G67" s="93" t="s">
        <v>20</v>
      </c>
      <c r="H67" s="93">
        <v>2621.08</v>
      </c>
      <c r="I67" s="88">
        <v>1</v>
      </c>
      <c r="J67" s="93">
        <v>138.24</v>
      </c>
      <c r="K67" s="93">
        <v>14.5</v>
      </c>
      <c r="L67" s="93">
        <v>2621.08</v>
      </c>
      <c r="M67" s="88">
        <f t="shared" ref="M67:M130" si="11">B67*C67</f>
        <v>170620</v>
      </c>
    </row>
    <row r="68" spans="1:13" x14ac:dyDescent="0.2">
      <c r="A68" s="94">
        <v>2044159</v>
      </c>
      <c r="B68" s="88">
        <f t="shared" si="9"/>
        <v>190</v>
      </c>
      <c r="C68" s="93">
        <v>893</v>
      </c>
      <c r="D68" s="104">
        <f t="shared" si="7"/>
        <v>1.7665677546983185E-3</v>
      </c>
      <c r="E68" s="93">
        <f t="shared" si="10"/>
        <v>47.130555555555553</v>
      </c>
      <c r="F68" s="104">
        <f t="shared" si="8"/>
        <v>1.6923525223746746E-3</v>
      </c>
      <c r="G68" s="93" t="s">
        <v>16</v>
      </c>
      <c r="H68" s="93">
        <v>429.95</v>
      </c>
      <c r="I68" s="88">
        <v>1</v>
      </c>
      <c r="J68" s="93">
        <v>1.1399999999999999</v>
      </c>
      <c r="K68" s="93">
        <v>4.42</v>
      </c>
      <c r="L68" s="93">
        <v>429.95</v>
      </c>
      <c r="M68" s="88">
        <f t="shared" si="11"/>
        <v>169670</v>
      </c>
    </row>
    <row r="69" spans="1:13" x14ac:dyDescent="0.2">
      <c r="A69" s="94">
        <v>2002189</v>
      </c>
      <c r="B69" s="88">
        <f t="shared" si="9"/>
        <v>190</v>
      </c>
      <c r="C69" s="93">
        <v>883</v>
      </c>
      <c r="D69" s="104">
        <f t="shared" si="7"/>
        <v>1.7467853610286844E-3</v>
      </c>
      <c r="E69" s="93">
        <f t="shared" si="10"/>
        <v>46.602777777777774</v>
      </c>
      <c r="F69" s="104">
        <f t="shared" si="8"/>
        <v>1.6734012063346446E-3</v>
      </c>
      <c r="G69" s="93" t="s">
        <v>12</v>
      </c>
      <c r="H69" s="93">
        <v>55.86</v>
      </c>
      <c r="I69" s="88">
        <v>1</v>
      </c>
      <c r="J69" s="93">
        <v>0.52</v>
      </c>
      <c r="K69" s="93">
        <v>0.68</v>
      </c>
      <c r="L69" s="93">
        <v>55.86</v>
      </c>
      <c r="M69" s="88">
        <f t="shared" si="11"/>
        <v>167770</v>
      </c>
    </row>
    <row r="70" spans="1:13" x14ac:dyDescent="0.2">
      <c r="A70" s="94">
        <v>7539037</v>
      </c>
      <c r="B70" s="88">
        <f t="shared" si="9"/>
        <v>190</v>
      </c>
      <c r="C70" s="93">
        <v>880</v>
      </c>
      <c r="D70" s="104">
        <f t="shared" si="7"/>
        <v>1.7408506429277943E-3</v>
      </c>
      <c r="E70" s="93">
        <f t="shared" si="10"/>
        <v>46.444444444444443</v>
      </c>
      <c r="F70" s="104">
        <f t="shared" si="8"/>
        <v>1.6677158115226357E-3</v>
      </c>
      <c r="G70" s="93" t="s">
        <v>16</v>
      </c>
      <c r="H70" s="93">
        <v>28.2</v>
      </c>
      <c r="I70" s="88">
        <v>1</v>
      </c>
      <c r="J70" s="93">
        <v>4.7300000000000004</v>
      </c>
      <c r="K70" s="93">
        <v>0.71</v>
      </c>
      <c r="L70" s="93">
        <v>28.2</v>
      </c>
      <c r="M70" s="88">
        <f t="shared" si="11"/>
        <v>167200</v>
      </c>
    </row>
    <row r="71" spans="1:13" x14ac:dyDescent="0.2">
      <c r="A71" s="94">
        <v>6192494</v>
      </c>
      <c r="B71" s="88">
        <f t="shared" si="9"/>
        <v>190</v>
      </c>
      <c r="C71" s="93">
        <v>879</v>
      </c>
      <c r="D71" s="104">
        <f t="shared" si="7"/>
        <v>1.7388724035608308E-3</v>
      </c>
      <c r="E71" s="93">
        <f t="shared" si="10"/>
        <v>46.391666666666666</v>
      </c>
      <c r="F71" s="104">
        <f t="shared" si="8"/>
        <v>1.6658206799186328E-3</v>
      </c>
      <c r="G71" s="93" t="s">
        <v>20</v>
      </c>
      <c r="H71" s="93">
        <v>1104.8900000000001</v>
      </c>
      <c r="I71" s="88">
        <v>1</v>
      </c>
      <c r="J71" s="93">
        <v>86.2</v>
      </c>
      <c r="K71" s="93">
        <v>13.8</v>
      </c>
      <c r="L71" s="93">
        <v>1104.8900000000001</v>
      </c>
      <c r="M71" s="88">
        <f t="shared" si="11"/>
        <v>167010</v>
      </c>
    </row>
    <row r="72" spans="1:13" x14ac:dyDescent="0.2">
      <c r="A72" s="94">
        <v>1252699</v>
      </c>
      <c r="B72" s="88">
        <f t="shared" si="9"/>
        <v>190</v>
      </c>
      <c r="C72" s="93">
        <v>870</v>
      </c>
      <c r="D72" s="104">
        <f t="shared" si="7"/>
        <v>1.7210682492581602E-3</v>
      </c>
      <c r="E72" s="93">
        <f t="shared" si="10"/>
        <v>45.916666666666664</v>
      </c>
      <c r="F72" s="104">
        <f t="shared" si="8"/>
        <v>1.6487644954826057E-3</v>
      </c>
      <c r="G72" s="93" t="s">
        <v>79</v>
      </c>
      <c r="H72" s="93">
        <v>78.34</v>
      </c>
      <c r="I72" s="88">
        <v>1</v>
      </c>
      <c r="J72" s="93">
        <v>2.2000000000000002</v>
      </c>
      <c r="K72" s="93">
        <v>4.5599999999999996</v>
      </c>
      <c r="L72" s="93">
        <v>78.34</v>
      </c>
      <c r="M72" s="88">
        <f t="shared" si="11"/>
        <v>165300</v>
      </c>
    </row>
    <row r="73" spans="1:13" x14ac:dyDescent="0.2">
      <c r="A73" s="94">
        <v>2255534</v>
      </c>
      <c r="B73" s="88">
        <f t="shared" si="9"/>
        <v>190</v>
      </c>
      <c r="C73" s="93">
        <v>869</v>
      </c>
      <c r="D73" s="104">
        <f t="shared" si="7"/>
        <v>1.7190900098911967E-3</v>
      </c>
      <c r="E73" s="93">
        <f t="shared" si="10"/>
        <v>45.863888888888887</v>
      </c>
      <c r="F73" s="104">
        <f t="shared" si="8"/>
        <v>1.6468693638786028E-3</v>
      </c>
      <c r="G73" s="93" t="s">
        <v>41</v>
      </c>
      <c r="H73" s="93">
        <v>956.18</v>
      </c>
      <c r="I73" s="88">
        <v>1</v>
      </c>
      <c r="J73" s="93">
        <v>31</v>
      </c>
      <c r="K73" s="93">
        <v>3.42</v>
      </c>
      <c r="L73" s="93">
        <v>956.18</v>
      </c>
      <c r="M73" s="88">
        <f t="shared" si="11"/>
        <v>165110</v>
      </c>
    </row>
    <row r="74" spans="1:13" x14ac:dyDescent="0.2">
      <c r="A74" s="94">
        <v>4245007</v>
      </c>
      <c r="B74" s="88">
        <f t="shared" si="9"/>
        <v>190</v>
      </c>
      <c r="C74" s="93">
        <v>864</v>
      </c>
      <c r="D74" s="104">
        <f t="shared" si="7"/>
        <v>1.7091988130563799E-3</v>
      </c>
      <c r="E74" s="93">
        <f t="shared" si="10"/>
        <v>45.6</v>
      </c>
      <c r="F74" s="104">
        <f t="shared" si="8"/>
        <v>1.637393705858588E-3</v>
      </c>
      <c r="G74" s="93" t="s">
        <v>41</v>
      </c>
      <c r="H74" s="93">
        <v>2660.7</v>
      </c>
      <c r="I74" s="88">
        <v>1</v>
      </c>
      <c r="J74" s="93">
        <v>36.61</v>
      </c>
      <c r="K74" s="93">
        <v>5.92</v>
      </c>
      <c r="L74" s="93">
        <v>2660.7</v>
      </c>
      <c r="M74" s="88">
        <f t="shared" si="11"/>
        <v>164160</v>
      </c>
    </row>
    <row r="75" spans="1:13" x14ac:dyDescent="0.2">
      <c r="A75" s="94">
        <v>2004924</v>
      </c>
      <c r="B75" s="88">
        <f t="shared" si="9"/>
        <v>190</v>
      </c>
      <c r="C75" s="93">
        <v>863</v>
      </c>
      <c r="D75" s="104">
        <f t="shared" si="7"/>
        <v>1.7072205736894165E-3</v>
      </c>
      <c r="E75" s="93">
        <f t="shared" si="10"/>
        <v>45.547222222222224</v>
      </c>
      <c r="F75" s="104">
        <f t="shared" si="8"/>
        <v>1.6354985742545851E-3</v>
      </c>
      <c r="G75" s="93" t="s">
        <v>12</v>
      </c>
      <c r="H75" s="93">
        <v>38.93</v>
      </c>
      <c r="I75" s="88">
        <v>1</v>
      </c>
      <c r="J75" s="93">
        <v>0.33</v>
      </c>
      <c r="K75" s="93">
        <v>0.6</v>
      </c>
      <c r="L75" s="93">
        <v>38.93</v>
      </c>
      <c r="M75" s="88">
        <f t="shared" si="11"/>
        <v>163970</v>
      </c>
    </row>
    <row r="76" spans="1:13" x14ac:dyDescent="0.2">
      <c r="A76" s="94">
        <v>7011441</v>
      </c>
      <c r="B76" s="88">
        <f t="shared" si="9"/>
        <v>190</v>
      </c>
      <c r="C76" s="93">
        <v>856</v>
      </c>
      <c r="D76" s="104">
        <f t="shared" si="7"/>
        <v>1.6933728981206725E-3</v>
      </c>
      <c r="E76" s="93">
        <f t="shared" si="10"/>
        <v>45.177777777777777</v>
      </c>
      <c r="F76" s="104">
        <f t="shared" si="8"/>
        <v>1.622232653026564E-3</v>
      </c>
      <c r="G76" s="93" t="s">
        <v>82</v>
      </c>
      <c r="H76" s="93">
        <v>1001.86</v>
      </c>
      <c r="I76" s="88">
        <v>1</v>
      </c>
      <c r="J76" s="93">
        <v>147.4</v>
      </c>
      <c r="K76" s="93">
        <v>26</v>
      </c>
      <c r="L76" s="93">
        <v>1001.86</v>
      </c>
      <c r="M76" s="88">
        <f t="shared" si="11"/>
        <v>162640</v>
      </c>
    </row>
    <row r="77" spans="1:13" x14ac:dyDescent="0.2">
      <c r="A77" s="94">
        <v>7011543</v>
      </c>
      <c r="B77" s="88">
        <f t="shared" si="9"/>
        <v>190</v>
      </c>
      <c r="C77" s="93">
        <v>856</v>
      </c>
      <c r="D77" s="104">
        <f t="shared" si="7"/>
        <v>1.6933728981206725E-3</v>
      </c>
      <c r="E77" s="93">
        <f t="shared" si="10"/>
        <v>45.177777777777777</v>
      </c>
      <c r="F77" s="104">
        <f t="shared" si="8"/>
        <v>1.622232653026564E-3</v>
      </c>
      <c r="G77" s="93" t="s">
        <v>82</v>
      </c>
      <c r="H77" s="93">
        <v>146.27000000000001</v>
      </c>
      <c r="I77" s="88">
        <v>1</v>
      </c>
      <c r="J77" s="93">
        <v>12.19</v>
      </c>
      <c r="K77" s="93">
        <v>5.85</v>
      </c>
      <c r="L77" s="93">
        <v>146.27000000000001</v>
      </c>
      <c r="M77" s="88">
        <f t="shared" si="11"/>
        <v>162640</v>
      </c>
    </row>
    <row r="78" spans="1:13" x14ac:dyDescent="0.2">
      <c r="A78" s="94">
        <v>6023672</v>
      </c>
      <c r="B78" s="88">
        <f t="shared" si="9"/>
        <v>190</v>
      </c>
      <c r="C78" s="93">
        <v>848</v>
      </c>
      <c r="D78" s="104">
        <f t="shared" si="7"/>
        <v>1.6775469831849653E-3</v>
      </c>
      <c r="E78" s="93">
        <f t="shared" si="10"/>
        <v>44.755555555555553</v>
      </c>
      <c r="F78" s="104">
        <f t="shared" si="8"/>
        <v>1.60707160019454E-3</v>
      </c>
      <c r="G78" s="93" t="s">
        <v>82</v>
      </c>
      <c r="H78" s="93">
        <v>843.39</v>
      </c>
      <c r="I78" s="88">
        <v>1</v>
      </c>
      <c r="J78" s="93">
        <v>91.18</v>
      </c>
      <c r="K78" s="93">
        <v>22.17</v>
      </c>
      <c r="L78" s="93">
        <v>843.39</v>
      </c>
      <c r="M78" s="88">
        <f t="shared" si="11"/>
        <v>161120</v>
      </c>
    </row>
    <row r="79" spans="1:13" x14ac:dyDescent="0.2">
      <c r="A79" s="94">
        <v>6191938</v>
      </c>
      <c r="B79" s="88">
        <f t="shared" si="9"/>
        <v>190</v>
      </c>
      <c r="C79" s="93">
        <v>848</v>
      </c>
      <c r="D79" s="104">
        <f t="shared" si="7"/>
        <v>1.6775469831849653E-3</v>
      </c>
      <c r="E79" s="93">
        <f t="shared" si="10"/>
        <v>44.755555555555553</v>
      </c>
      <c r="F79" s="104">
        <f t="shared" si="8"/>
        <v>1.60707160019454E-3</v>
      </c>
      <c r="G79" s="93" t="s">
        <v>20</v>
      </c>
      <c r="H79" s="93">
        <v>1567.47</v>
      </c>
      <c r="I79" s="88">
        <v>1</v>
      </c>
      <c r="J79" s="93">
        <v>86.2</v>
      </c>
      <c r="K79" s="93">
        <v>13.8</v>
      </c>
      <c r="L79" s="93">
        <v>1567.47</v>
      </c>
      <c r="M79" s="88">
        <f t="shared" si="11"/>
        <v>161120</v>
      </c>
    </row>
    <row r="80" spans="1:13" x14ac:dyDescent="0.2">
      <c r="A80" s="94">
        <v>3227705</v>
      </c>
      <c r="B80" s="88">
        <f t="shared" si="9"/>
        <v>190</v>
      </c>
      <c r="C80" s="93">
        <v>844</v>
      </c>
      <c r="D80" s="104">
        <f t="shared" si="7"/>
        <v>1.6696340257171117E-3</v>
      </c>
      <c r="E80" s="93">
        <f t="shared" si="10"/>
        <v>44.544444444444444</v>
      </c>
      <c r="F80" s="104">
        <f t="shared" si="8"/>
        <v>1.599491073778528E-3</v>
      </c>
      <c r="G80" s="93" t="s">
        <v>41</v>
      </c>
      <c r="H80" s="93">
        <v>1036.75</v>
      </c>
      <c r="I80" s="88">
        <v>1</v>
      </c>
      <c r="J80" s="93">
        <v>182.52</v>
      </c>
      <c r="K80" s="93">
        <v>6.72</v>
      </c>
      <c r="L80" s="93">
        <v>1036.75</v>
      </c>
      <c r="M80" s="88">
        <f t="shared" si="11"/>
        <v>160360</v>
      </c>
    </row>
    <row r="81" spans="1:13" x14ac:dyDescent="0.2">
      <c r="A81" s="94">
        <v>9254008</v>
      </c>
      <c r="B81" s="88">
        <f t="shared" si="9"/>
        <v>190</v>
      </c>
      <c r="C81" s="93">
        <v>840</v>
      </c>
      <c r="D81" s="104">
        <f t="shared" si="7"/>
        <v>1.6617210682492581E-3</v>
      </c>
      <c r="E81" s="93">
        <f t="shared" si="10"/>
        <v>44.333333333333336</v>
      </c>
      <c r="F81" s="104">
        <f t="shared" si="8"/>
        <v>1.5919105473625162E-3</v>
      </c>
      <c r="G81" s="93" t="s">
        <v>12</v>
      </c>
      <c r="H81" s="93">
        <v>282.83999999999997</v>
      </c>
      <c r="I81" s="88">
        <v>1</v>
      </c>
      <c r="J81" s="93">
        <v>4.8</v>
      </c>
      <c r="K81" s="93">
        <v>3.8</v>
      </c>
      <c r="L81" s="93">
        <v>282.83999999999997</v>
      </c>
      <c r="M81" s="88">
        <f t="shared" si="11"/>
        <v>159600</v>
      </c>
    </row>
    <row r="82" spans="1:13" x14ac:dyDescent="0.2">
      <c r="A82" s="94">
        <v>3358309</v>
      </c>
      <c r="B82" s="88">
        <f t="shared" si="9"/>
        <v>190</v>
      </c>
      <c r="C82" s="93">
        <v>827</v>
      </c>
      <c r="D82" s="104">
        <f t="shared" si="7"/>
        <v>1.6360039564787339E-3</v>
      </c>
      <c r="E82" s="93">
        <f t="shared" si="10"/>
        <v>43.647222222222226</v>
      </c>
      <c r="F82" s="104">
        <f t="shared" si="8"/>
        <v>1.5672738365104773E-3</v>
      </c>
      <c r="G82" s="93" t="s">
        <v>16</v>
      </c>
      <c r="H82" s="93">
        <v>1721.74</v>
      </c>
      <c r="I82" s="88">
        <v>1</v>
      </c>
      <c r="J82" s="93">
        <v>167.75</v>
      </c>
      <c r="K82" s="93">
        <v>30</v>
      </c>
      <c r="L82" s="93">
        <v>1721.74</v>
      </c>
      <c r="M82" s="88">
        <f t="shared" si="11"/>
        <v>157130</v>
      </c>
    </row>
    <row r="83" spans="1:13" x14ac:dyDescent="0.2">
      <c r="A83" s="94">
        <v>9253428</v>
      </c>
      <c r="B83" s="88">
        <f t="shared" si="9"/>
        <v>190</v>
      </c>
      <c r="C83" s="93">
        <v>820</v>
      </c>
      <c r="D83" s="104">
        <f t="shared" si="7"/>
        <v>1.6221562809099902E-3</v>
      </c>
      <c r="E83" s="93">
        <f t="shared" si="10"/>
        <v>43.277777777777779</v>
      </c>
      <c r="F83" s="104">
        <f t="shared" si="8"/>
        <v>1.5540079152824562E-3</v>
      </c>
      <c r="G83" s="93" t="s">
        <v>12</v>
      </c>
      <c r="H83" s="93">
        <v>26.28</v>
      </c>
      <c r="I83" s="88">
        <v>1</v>
      </c>
      <c r="J83" s="93">
        <v>0.69</v>
      </c>
      <c r="K83" s="93">
        <v>0.66</v>
      </c>
      <c r="L83" s="93">
        <v>26.28</v>
      </c>
      <c r="M83" s="88">
        <f t="shared" si="11"/>
        <v>155800</v>
      </c>
    </row>
    <row r="84" spans="1:13" x14ac:dyDescent="0.2">
      <c r="A84" s="94">
        <v>2214043</v>
      </c>
      <c r="B84" s="88">
        <f t="shared" si="9"/>
        <v>190</v>
      </c>
      <c r="C84" s="93">
        <v>819</v>
      </c>
      <c r="D84" s="104">
        <f t="shared" si="7"/>
        <v>1.6201780415430267E-3</v>
      </c>
      <c r="E84" s="93">
        <f t="shared" si="10"/>
        <v>43.225000000000001</v>
      </c>
      <c r="F84" s="104">
        <f t="shared" si="8"/>
        <v>1.5521127836784531E-3</v>
      </c>
      <c r="G84" s="93" t="s">
        <v>41</v>
      </c>
      <c r="H84" s="93">
        <v>39.36</v>
      </c>
      <c r="I84" s="88">
        <v>1</v>
      </c>
      <c r="J84" s="93">
        <v>1.26</v>
      </c>
      <c r="K84" s="93">
        <v>0.24</v>
      </c>
      <c r="L84" s="93">
        <v>39.36</v>
      </c>
      <c r="M84" s="88">
        <f t="shared" si="11"/>
        <v>155610</v>
      </c>
    </row>
    <row r="85" spans="1:13" x14ac:dyDescent="0.2">
      <c r="A85" s="94">
        <v>9253652</v>
      </c>
      <c r="B85" s="88">
        <f t="shared" si="9"/>
        <v>190</v>
      </c>
      <c r="C85" s="93">
        <v>818</v>
      </c>
      <c r="D85" s="104">
        <f t="shared" si="7"/>
        <v>1.6181998021760633E-3</v>
      </c>
      <c r="E85" s="93">
        <f t="shared" si="10"/>
        <v>43.172222222222224</v>
      </c>
      <c r="F85" s="104">
        <f t="shared" si="8"/>
        <v>1.5502176520744502E-3</v>
      </c>
      <c r="G85" s="93" t="s">
        <v>12</v>
      </c>
      <c r="H85" s="93">
        <v>73.75</v>
      </c>
      <c r="I85" s="88">
        <v>1</v>
      </c>
      <c r="J85" s="93">
        <v>1.17</v>
      </c>
      <c r="K85" s="93">
        <v>1.45</v>
      </c>
      <c r="L85" s="93">
        <v>73.75</v>
      </c>
      <c r="M85" s="88">
        <f t="shared" si="11"/>
        <v>155420</v>
      </c>
    </row>
    <row r="86" spans="1:13" x14ac:dyDescent="0.2">
      <c r="A86" s="94">
        <v>8522303</v>
      </c>
      <c r="B86" s="88">
        <f t="shared" si="9"/>
        <v>190</v>
      </c>
      <c r="C86" s="93">
        <v>817</v>
      </c>
      <c r="D86" s="104">
        <f t="shared" si="7"/>
        <v>1.6162215628090998E-3</v>
      </c>
      <c r="E86" s="93">
        <f t="shared" si="10"/>
        <v>43.119444444444447</v>
      </c>
      <c r="F86" s="104">
        <f t="shared" si="8"/>
        <v>1.5483225204704473E-3</v>
      </c>
      <c r="G86" s="93" t="s">
        <v>16</v>
      </c>
      <c r="H86" s="93">
        <v>481.01</v>
      </c>
      <c r="I86" s="88">
        <v>1</v>
      </c>
      <c r="J86" s="93">
        <v>1.5</v>
      </c>
      <c r="K86" s="93">
        <v>0.57999999999999996</v>
      </c>
      <c r="L86" s="93">
        <v>481.01</v>
      </c>
      <c r="M86" s="88">
        <f t="shared" si="11"/>
        <v>155230</v>
      </c>
    </row>
    <row r="87" spans="1:13" x14ac:dyDescent="0.2">
      <c r="A87" s="94">
        <v>7011405</v>
      </c>
      <c r="B87" s="88">
        <f t="shared" si="9"/>
        <v>190</v>
      </c>
      <c r="C87" s="93">
        <v>815</v>
      </c>
      <c r="D87" s="104">
        <f t="shared" si="7"/>
        <v>1.6122650840751731E-3</v>
      </c>
      <c r="E87" s="93">
        <f t="shared" si="10"/>
        <v>43.013888888888886</v>
      </c>
      <c r="F87" s="104">
        <f t="shared" si="8"/>
        <v>1.5445322572624411E-3</v>
      </c>
      <c r="G87" s="93" t="s">
        <v>82</v>
      </c>
      <c r="H87" s="93">
        <v>1262.26</v>
      </c>
      <c r="I87" s="88">
        <v>1</v>
      </c>
      <c r="J87" s="93">
        <v>240</v>
      </c>
      <c r="K87" s="93">
        <v>23</v>
      </c>
      <c r="L87" s="93">
        <v>1262.26</v>
      </c>
      <c r="M87" s="88">
        <f t="shared" si="11"/>
        <v>154850</v>
      </c>
    </row>
    <row r="88" spans="1:13" x14ac:dyDescent="0.2">
      <c r="A88" s="94">
        <v>1252689</v>
      </c>
      <c r="B88" s="88">
        <f t="shared" si="9"/>
        <v>190</v>
      </c>
      <c r="C88" s="93">
        <v>812</v>
      </c>
      <c r="D88" s="104">
        <f t="shared" si="7"/>
        <v>1.606330365974283E-3</v>
      </c>
      <c r="E88" s="93">
        <f t="shared" si="10"/>
        <v>42.855555555555554</v>
      </c>
      <c r="F88" s="104">
        <f t="shared" si="8"/>
        <v>1.5388468624504322E-3</v>
      </c>
      <c r="G88" s="93" t="s">
        <v>9</v>
      </c>
      <c r="H88" s="93">
        <v>64.58</v>
      </c>
      <c r="I88" s="88">
        <v>1</v>
      </c>
      <c r="J88" s="93">
        <v>1.8</v>
      </c>
      <c r="K88" s="93">
        <v>3.9</v>
      </c>
      <c r="L88" s="93">
        <v>64.58</v>
      </c>
      <c r="M88" s="88">
        <f t="shared" si="11"/>
        <v>154280</v>
      </c>
    </row>
    <row r="89" spans="1:13" x14ac:dyDescent="0.2">
      <c r="A89" s="94">
        <v>9403498</v>
      </c>
      <c r="B89" s="88">
        <f t="shared" si="9"/>
        <v>190</v>
      </c>
      <c r="C89" s="93">
        <v>809</v>
      </c>
      <c r="D89" s="104">
        <f t="shared" si="7"/>
        <v>1.6003956478733926E-3</v>
      </c>
      <c r="E89" s="93">
        <f t="shared" si="10"/>
        <v>42.697222222222223</v>
      </c>
      <c r="F89" s="104">
        <f t="shared" si="8"/>
        <v>1.5331614676384231E-3</v>
      </c>
      <c r="G89" s="93" t="s">
        <v>9</v>
      </c>
      <c r="H89" s="93">
        <v>35.93</v>
      </c>
      <c r="I89" s="88">
        <v>1</v>
      </c>
      <c r="J89" s="93">
        <v>10.17</v>
      </c>
      <c r="K89" s="93">
        <v>0.46</v>
      </c>
      <c r="L89" s="93">
        <v>35.93</v>
      </c>
      <c r="M89" s="88">
        <f t="shared" si="11"/>
        <v>153710</v>
      </c>
    </row>
    <row r="90" spans="1:13" x14ac:dyDescent="0.2">
      <c r="A90" s="94">
        <v>7011403</v>
      </c>
      <c r="B90" s="88">
        <f t="shared" si="9"/>
        <v>190</v>
      </c>
      <c r="C90" s="93">
        <v>807</v>
      </c>
      <c r="D90" s="104">
        <f t="shared" si="7"/>
        <v>1.5964391691394659E-3</v>
      </c>
      <c r="E90" s="93">
        <f t="shared" si="10"/>
        <v>42.591666666666669</v>
      </c>
      <c r="F90" s="104">
        <f t="shared" si="8"/>
        <v>1.5293712044304173E-3</v>
      </c>
      <c r="G90" s="93" t="s">
        <v>20</v>
      </c>
      <c r="H90" s="93">
        <v>1006.6</v>
      </c>
      <c r="I90" s="88">
        <v>1</v>
      </c>
      <c r="J90" s="93">
        <v>100</v>
      </c>
      <c r="K90" s="93">
        <v>21.6</v>
      </c>
      <c r="L90" s="93">
        <v>1006.6</v>
      </c>
      <c r="M90" s="88">
        <f t="shared" si="11"/>
        <v>153330</v>
      </c>
    </row>
    <row r="91" spans="1:13" x14ac:dyDescent="0.2">
      <c r="A91" s="94">
        <v>2002179</v>
      </c>
      <c r="B91" s="88">
        <f t="shared" si="9"/>
        <v>190</v>
      </c>
      <c r="C91" s="93">
        <v>803</v>
      </c>
      <c r="D91" s="104">
        <f t="shared" si="7"/>
        <v>1.5885262116716124E-3</v>
      </c>
      <c r="E91" s="93">
        <f t="shared" si="10"/>
        <v>42.380555555555553</v>
      </c>
      <c r="F91" s="104">
        <f t="shared" si="8"/>
        <v>1.5217906780144051E-3</v>
      </c>
      <c r="G91" s="93" t="s">
        <v>12</v>
      </c>
      <c r="H91" s="93">
        <v>52.47</v>
      </c>
      <c r="I91" s="88">
        <v>1</v>
      </c>
      <c r="J91" s="93">
        <v>0.5</v>
      </c>
      <c r="K91" s="93">
        <v>0.6</v>
      </c>
      <c r="L91" s="93">
        <v>52.47</v>
      </c>
      <c r="M91" s="88">
        <f t="shared" si="11"/>
        <v>152570</v>
      </c>
    </row>
    <row r="92" spans="1:13" x14ac:dyDescent="0.2">
      <c r="A92" s="94">
        <v>3210046</v>
      </c>
      <c r="B92" s="88">
        <f t="shared" si="9"/>
        <v>190</v>
      </c>
      <c r="C92" s="93">
        <v>800</v>
      </c>
      <c r="D92" s="104">
        <f t="shared" si="7"/>
        <v>1.582591493570722E-3</v>
      </c>
      <c r="E92" s="93">
        <f t="shared" si="10"/>
        <v>42.222222222222221</v>
      </c>
      <c r="F92" s="104">
        <f t="shared" si="8"/>
        <v>1.5161052832023962E-3</v>
      </c>
      <c r="G92" s="93" t="s">
        <v>41</v>
      </c>
      <c r="H92" s="93">
        <v>414.7</v>
      </c>
      <c r="I92" s="88">
        <v>1</v>
      </c>
      <c r="J92" s="93">
        <v>36.799999999999997</v>
      </c>
      <c r="K92" s="93">
        <v>1.85</v>
      </c>
      <c r="L92" s="93">
        <v>414.7</v>
      </c>
      <c r="M92" s="88">
        <f t="shared" si="11"/>
        <v>152000</v>
      </c>
    </row>
    <row r="93" spans="1:13" x14ac:dyDescent="0.2">
      <c r="A93" s="94">
        <v>9253414</v>
      </c>
      <c r="B93" s="88">
        <f t="shared" si="9"/>
        <v>190</v>
      </c>
      <c r="C93" s="93">
        <v>800</v>
      </c>
      <c r="D93" s="104">
        <f t="shared" si="7"/>
        <v>1.582591493570722E-3</v>
      </c>
      <c r="E93" s="93">
        <f t="shared" si="10"/>
        <v>42.222222222222221</v>
      </c>
      <c r="F93" s="104">
        <f t="shared" si="8"/>
        <v>1.5161052832023962E-3</v>
      </c>
      <c r="G93" s="93" t="s">
        <v>12</v>
      </c>
      <c r="H93" s="93">
        <v>37.08</v>
      </c>
      <c r="I93" s="88">
        <v>1</v>
      </c>
      <c r="J93" s="93">
        <v>0.44</v>
      </c>
      <c r="K93" s="93">
        <v>1.04</v>
      </c>
      <c r="L93" s="93">
        <v>37.08</v>
      </c>
      <c r="M93" s="88">
        <f t="shared" si="11"/>
        <v>152000</v>
      </c>
    </row>
    <row r="94" spans="1:13" x14ac:dyDescent="0.2">
      <c r="A94" s="94">
        <v>8364057</v>
      </c>
      <c r="B94" s="88">
        <f t="shared" si="9"/>
        <v>190</v>
      </c>
      <c r="C94" s="93">
        <v>794</v>
      </c>
      <c r="D94" s="104">
        <f t="shared" si="7"/>
        <v>1.5707220573689417E-3</v>
      </c>
      <c r="E94" s="93">
        <f t="shared" si="10"/>
        <v>41.905555555555559</v>
      </c>
      <c r="F94" s="104">
        <f t="shared" si="8"/>
        <v>1.5047344935783784E-3</v>
      </c>
      <c r="G94" s="93" t="s">
        <v>20</v>
      </c>
      <c r="H94" s="93">
        <v>14.03</v>
      </c>
      <c r="I94" s="88">
        <v>1</v>
      </c>
      <c r="J94" s="93">
        <v>1.6</v>
      </c>
      <c r="K94" s="93">
        <v>0.17</v>
      </c>
      <c r="L94" s="93">
        <v>14.03</v>
      </c>
      <c r="M94" s="88">
        <f t="shared" si="11"/>
        <v>150860</v>
      </c>
    </row>
    <row r="95" spans="1:13" x14ac:dyDescent="0.2">
      <c r="A95" s="94">
        <v>7010503</v>
      </c>
      <c r="B95" s="88">
        <f t="shared" si="9"/>
        <v>190</v>
      </c>
      <c r="C95" s="93">
        <v>791</v>
      </c>
      <c r="D95" s="104">
        <f t="shared" si="7"/>
        <v>1.5647873392680514E-3</v>
      </c>
      <c r="E95" s="93">
        <f t="shared" si="10"/>
        <v>41.74722222222222</v>
      </c>
      <c r="F95" s="104">
        <f t="shared" si="8"/>
        <v>1.4990490987663691E-3</v>
      </c>
      <c r="G95" s="93" t="s">
        <v>82</v>
      </c>
      <c r="H95" s="93">
        <v>1022.29</v>
      </c>
      <c r="I95" s="88">
        <v>1</v>
      </c>
      <c r="J95" s="93">
        <v>121.28</v>
      </c>
      <c r="K95" s="93">
        <v>27.5</v>
      </c>
      <c r="L95" s="93">
        <v>1022.29</v>
      </c>
      <c r="M95" s="88">
        <f t="shared" si="11"/>
        <v>150290</v>
      </c>
    </row>
    <row r="96" spans="1:13" x14ac:dyDescent="0.2">
      <c r="A96" s="94">
        <v>3358416</v>
      </c>
      <c r="B96" s="88">
        <f t="shared" si="9"/>
        <v>190</v>
      </c>
      <c r="C96" s="93">
        <v>788</v>
      </c>
      <c r="D96" s="104">
        <f t="shared" si="7"/>
        <v>1.5588526211671612E-3</v>
      </c>
      <c r="E96" s="93">
        <f t="shared" si="10"/>
        <v>41.588888888888889</v>
      </c>
      <c r="F96" s="104">
        <f t="shared" si="8"/>
        <v>1.4933637039543602E-3</v>
      </c>
      <c r="G96" s="93" t="s">
        <v>9</v>
      </c>
      <c r="H96" s="93">
        <v>751.64</v>
      </c>
      <c r="I96" s="88">
        <v>1</v>
      </c>
      <c r="J96" s="93">
        <v>10.08</v>
      </c>
      <c r="K96" s="93">
        <v>13.5</v>
      </c>
      <c r="L96" s="93">
        <v>751.64</v>
      </c>
      <c r="M96" s="88">
        <f t="shared" si="11"/>
        <v>149720</v>
      </c>
    </row>
    <row r="97" spans="1:13" x14ac:dyDescent="0.2">
      <c r="A97" s="94">
        <v>9253224</v>
      </c>
      <c r="B97" s="88">
        <f t="shared" si="9"/>
        <v>190</v>
      </c>
      <c r="C97" s="93">
        <v>788</v>
      </c>
      <c r="D97" s="104">
        <f t="shared" si="7"/>
        <v>1.5588526211671612E-3</v>
      </c>
      <c r="E97" s="93">
        <f t="shared" si="10"/>
        <v>41.588888888888889</v>
      </c>
      <c r="F97" s="104">
        <f t="shared" si="8"/>
        <v>1.4933637039543602E-3</v>
      </c>
      <c r="G97" s="93" t="s">
        <v>12</v>
      </c>
      <c r="H97" s="93">
        <v>77.650000000000006</v>
      </c>
      <c r="I97" s="88">
        <v>1</v>
      </c>
      <c r="J97" s="93">
        <v>0.95</v>
      </c>
      <c r="K97" s="93">
        <v>1.49</v>
      </c>
      <c r="L97" s="93">
        <v>77.650000000000006</v>
      </c>
      <c r="M97" s="88">
        <f t="shared" si="11"/>
        <v>149720</v>
      </c>
    </row>
    <row r="98" spans="1:13" x14ac:dyDescent="0.2">
      <c r="A98" s="94">
        <v>9253445</v>
      </c>
      <c r="B98" s="88">
        <f t="shared" si="9"/>
        <v>190</v>
      </c>
      <c r="C98" s="93">
        <v>783</v>
      </c>
      <c r="D98" s="104">
        <f t="shared" si="7"/>
        <v>1.5489614243323442E-3</v>
      </c>
      <c r="E98" s="93">
        <f t="shared" si="10"/>
        <v>41.325000000000003</v>
      </c>
      <c r="F98" s="104">
        <f t="shared" si="8"/>
        <v>1.4838880459343454E-3</v>
      </c>
      <c r="G98" s="93" t="s">
        <v>12</v>
      </c>
      <c r="H98" s="93">
        <v>63.36</v>
      </c>
      <c r="I98" s="88">
        <v>1</v>
      </c>
      <c r="J98" s="93">
        <v>0.88</v>
      </c>
      <c r="K98" s="93">
        <v>1.66</v>
      </c>
      <c r="L98" s="93">
        <v>63.36</v>
      </c>
      <c r="M98" s="88">
        <f t="shared" si="11"/>
        <v>148770</v>
      </c>
    </row>
    <row r="99" spans="1:13" x14ac:dyDescent="0.2">
      <c r="A99" s="94">
        <v>3356926</v>
      </c>
      <c r="B99" s="88">
        <f t="shared" si="9"/>
        <v>190</v>
      </c>
      <c r="C99" s="93">
        <v>778</v>
      </c>
      <c r="D99" s="104">
        <f t="shared" si="7"/>
        <v>1.5390702274975271E-3</v>
      </c>
      <c r="E99" s="93">
        <f t="shared" si="10"/>
        <v>41.06111111111111</v>
      </c>
      <c r="F99" s="104">
        <f t="shared" si="8"/>
        <v>1.4744123879143302E-3</v>
      </c>
      <c r="G99" s="93" t="s">
        <v>41</v>
      </c>
      <c r="H99" s="93">
        <v>383.47</v>
      </c>
      <c r="I99" s="88">
        <v>1</v>
      </c>
      <c r="J99" s="93">
        <v>63</v>
      </c>
      <c r="K99" s="93">
        <v>3.55</v>
      </c>
      <c r="L99" s="93">
        <v>383.47</v>
      </c>
      <c r="M99" s="88">
        <f t="shared" si="11"/>
        <v>147820</v>
      </c>
    </row>
    <row r="100" spans="1:13" x14ac:dyDescent="0.2">
      <c r="A100" s="94">
        <v>3401051</v>
      </c>
      <c r="B100" s="88">
        <f t="shared" si="9"/>
        <v>190</v>
      </c>
      <c r="C100" s="93">
        <v>777</v>
      </c>
      <c r="D100" s="104">
        <f t="shared" si="7"/>
        <v>1.5370919881305639E-3</v>
      </c>
      <c r="E100" s="93">
        <f t="shared" si="10"/>
        <v>41.008333333333333</v>
      </c>
      <c r="F100" s="104">
        <f t="shared" si="8"/>
        <v>1.4725172563103274E-3</v>
      </c>
      <c r="G100" s="93" t="s">
        <v>41</v>
      </c>
      <c r="H100" s="93">
        <v>723.85</v>
      </c>
      <c r="I100" s="88">
        <v>1</v>
      </c>
      <c r="J100" s="93">
        <v>13.07</v>
      </c>
      <c r="K100" s="93">
        <v>4.38</v>
      </c>
      <c r="L100" s="93">
        <v>723.85</v>
      </c>
      <c r="M100" s="88">
        <f t="shared" si="11"/>
        <v>147630</v>
      </c>
    </row>
    <row r="101" spans="1:13" x14ac:dyDescent="0.2">
      <c r="A101" s="94">
        <v>6002241</v>
      </c>
      <c r="B101" s="88">
        <f t="shared" si="9"/>
        <v>190</v>
      </c>
      <c r="C101" s="93">
        <v>773</v>
      </c>
      <c r="D101" s="104">
        <f t="shared" si="7"/>
        <v>1.5291790306627101E-3</v>
      </c>
      <c r="E101" s="93">
        <f t="shared" si="10"/>
        <v>40.797222222222224</v>
      </c>
      <c r="F101" s="104">
        <f t="shared" si="8"/>
        <v>1.4649367298943154E-3</v>
      </c>
      <c r="G101" s="93" t="s">
        <v>20</v>
      </c>
      <c r="H101" s="93">
        <v>1468.16</v>
      </c>
      <c r="I101" s="88">
        <v>1</v>
      </c>
      <c r="J101" s="93">
        <v>168.64</v>
      </c>
      <c r="K101" s="93">
        <v>33.33</v>
      </c>
      <c r="L101" s="93">
        <v>1468.16</v>
      </c>
      <c r="M101" s="88">
        <f t="shared" si="11"/>
        <v>146870</v>
      </c>
    </row>
    <row r="102" spans="1:13" x14ac:dyDescent="0.2">
      <c r="A102" s="94">
        <v>9403497</v>
      </c>
      <c r="B102" s="88">
        <f t="shared" si="9"/>
        <v>190</v>
      </c>
      <c r="C102" s="93">
        <v>770</v>
      </c>
      <c r="D102" s="104">
        <f t="shared" si="7"/>
        <v>1.5232443125618199E-3</v>
      </c>
      <c r="E102" s="93">
        <f t="shared" si="10"/>
        <v>40.638888888888886</v>
      </c>
      <c r="F102" s="104">
        <f t="shared" si="8"/>
        <v>1.4592513350823063E-3</v>
      </c>
      <c r="G102" s="93" t="s">
        <v>9</v>
      </c>
      <c r="H102" s="93">
        <v>30.84</v>
      </c>
      <c r="I102" s="88">
        <v>1</v>
      </c>
      <c r="J102" s="93">
        <v>9.0399999999999991</v>
      </c>
      <c r="K102" s="93">
        <v>0.41</v>
      </c>
      <c r="L102" s="93">
        <v>30.84</v>
      </c>
      <c r="M102" s="88">
        <f t="shared" si="11"/>
        <v>146300</v>
      </c>
    </row>
    <row r="103" spans="1:13" x14ac:dyDescent="0.2">
      <c r="A103" s="94">
        <v>2251669</v>
      </c>
      <c r="B103" s="88">
        <f t="shared" si="9"/>
        <v>190</v>
      </c>
      <c r="C103" s="93">
        <v>768</v>
      </c>
      <c r="D103" s="104">
        <f t="shared" si="7"/>
        <v>1.5192878338278933E-3</v>
      </c>
      <c r="E103" s="93">
        <f t="shared" si="10"/>
        <v>40.533333333333331</v>
      </c>
      <c r="F103" s="104">
        <f t="shared" si="8"/>
        <v>1.4554610718743003E-3</v>
      </c>
      <c r="G103" s="93" t="s">
        <v>41</v>
      </c>
      <c r="H103" s="93">
        <v>403.59</v>
      </c>
      <c r="I103" s="88">
        <v>1</v>
      </c>
      <c r="J103" s="93">
        <v>44</v>
      </c>
      <c r="K103" s="93">
        <v>3.45</v>
      </c>
      <c r="L103" s="93">
        <v>403.59</v>
      </c>
      <c r="M103" s="88">
        <f t="shared" si="11"/>
        <v>145920</v>
      </c>
    </row>
    <row r="104" spans="1:13" x14ac:dyDescent="0.2">
      <c r="A104" s="94">
        <v>5083705</v>
      </c>
      <c r="B104" s="88">
        <f t="shared" si="9"/>
        <v>190</v>
      </c>
      <c r="C104" s="93">
        <v>763</v>
      </c>
      <c r="D104" s="104">
        <f t="shared" si="7"/>
        <v>1.5093966369930762E-3</v>
      </c>
      <c r="E104" s="93">
        <f t="shared" si="10"/>
        <v>40.269444444444446</v>
      </c>
      <c r="F104" s="104">
        <f t="shared" si="8"/>
        <v>1.4459854138542854E-3</v>
      </c>
      <c r="G104" s="93" t="s">
        <v>20</v>
      </c>
      <c r="H104" s="93">
        <v>21.63</v>
      </c>
      <c r="I104" s="88">
        <v>1</v>
      </c>
      <c r="J104" s="93">
        <v>1.9</v>
      </c>
      <c r="K104" s="93">
        <v>0.21</v>
      </c>
      <c r="L104" s="93">
        <v>21.63</v>
      </c>
      <c r="M104" s="88">
        <f t="shared" si="11"/>
        <v>144970</v>
      </c>
    </row>
    <row r="105" spans="1:13" x14ac:dyDescent="0.2">
      <c r="A105" s="94">
        <v>5110081</v>
      </c>
      <c r="B105" s="88">
        <f t="shared" si="9"/>
        <v>190</v>
      </c>
      <c r="C105" s="93">
        <v>756</v>
      </c>
      <c r="D105" s="104">
        <f t="shared" si="7"/>
        <v>1.4955489614243323E-3</v>
      </c>
      <c r="E105" s="93">
        <f t="shared" si="10"/>
        <v>39.9</v>
      </c>
      <c r="F105" s="104">
        <f t="shared" si="8"/>
        <v>1.4327194926262645E-3</v>
      </c>
      <c r="G105" s="93" t="s">
        <v>20</v>
      </c>
      <c r="H105" s="93">
        <v>15.98</v>
      </c>
      <c r="I105" s="88">
        <v>1</v>
      </c>
      <c r="J105" s="93">
        <v>1.36</v>
      </c>
      <c r="K105" s="93">
        <v>0.19</v>
      </c>
      <c r="L105" s="93">
        <v>15.98</v>
      </c>
      <c r="M105" s="88">
        <f t="shared" si="11"/>
        <v>143640</v>
      </c>
    </row>
    <row r="106" spans="1:13" x14ac:dyDescent="0.2">
      <c r="A106" s="94">
        <v>2215315</v>
      </c>
      <c r="B106" s="88">
        <f t="shared" si="9"/>
        <v>190</v>
      </c>
      <c r="C106" s="93">
        <v>755</v>
      </c>
      <c r="D106" s="104">
        <f t="shared" si="7"/>
        <v>1.493570722057369E-3</v>
      </c>
      <c r="E106" s="93">
        <f t="shared" si="10"/>
        <v>39.847222222222221</v>
      </c>
      <c r="F106" s="104">
        <f t="shared" si="8"/>
        <v>1.4308243610222614E-3</v>
      </c>
      <c r="G106" s="93" t="s">
        <v>12</v>
      </c>
      <c r="H106" s="93">
        <v>56.78</v>
      </c>
      <c r="I106" s="88">
        <v>1</v>
      </c>
      <c r="J106" s="93">
        <v>9.1</v>
      </c>
      <c r="K106" s="93">
        <v>0.64</v>
      </c>
      <c r="L106" s="93">
        <v>56.78</v>
      </c>
      <c r="M106" s="88">
        <f t="shared" si="11"/>
        <v>143450</v>
      </c>
    </row>
    <row r="107" spans="1:13" x14ac:dyDescent="0.2">
      <c r="A107" s="94">
        <v>6020216</v>
      </c>
      <c r="B107" s="88">
        <f t="shared" si="9"/>
        <v>190</v>
      </c>
      <c r="C107" s="93">
        <v>750</v>
      </c>
      <c r="D107" s="104">
        <f t="shared" si="7"/>
        <v>1.483679525222552E-3</v>
      </c>
      <c r="E107" s="93">
        <f t="shared" si="10"/>
        <v>39.583333333333336</v>
      </c>
      <c r="F107" s="104">
        <f t="shared" si="8"/>
        <v>1.4213487030022465E-3</v>
      </c>
      <c r="G107" s="93" t="s">
        <v>20</v>
      </c>
      <c r="H107" s="93">
        <v>306.73</v>
      </c>
      <c r="I107" s="88">
        <v>1</v>
      </c>
      <c r="J107" s="93">
        <v>51.3</v>
      </c>
      <c r="K107" s="93">
        <v>15</v>
      </c>
      <c r="L107" s="93">
        <v>306.73</v>
      </c>
      <c r="M107" s="88">
        <f t="shared" si="11"/>
        <v>142500</v>
      </c>
    </row>
    <row r="108" spans="1:13" x14ac:dyDescent="0.2">
      <c r="A108" s="94">
        <v>3358424</v>
      </c>
      <c r="B108" s="88">
        <f t="shared" si="9"/>
        <v>190</v>
      </c>
      <c r="C108" s="93">
        <v>747</v>
      </c>
      <c r="D108" s="104">
        <f t="shared" si="7"/>
        <v>1.4777448071216616E-3</v>
      </c>
      <c r="E108" s="93">
        <f t="shared" si="10"/>
        <v>39.424999999999997</v>
      </c>
      <c r="F108" s="104">
        <f t="shared" si="8"/>
        <v>1.4156633081902374E-3</v>
      </c>
      <c r="G108" s="93" t="s">
        <v>41</v>
      </c>
      <c r="H108" s="93">
        <v>422.1</v>
      </c>
      <c r="I108" s="88">
        <v>1</v>
      </c>
      <c r="J108" s="93">
        <v>9.27</v>
      </c>
      <c r="K108" s="93">
        <v>0.86</v>
      </c>
      <c r="L108" s="93">
        <v>422.1</v>
      </c>
      <c r="M108" s="88">
        <f t="shared" si="11"/>
        <v>141930</v>
      </c>
    </row>
    <row r="109" spans="1:13" x14ac:dyDescent="0.2">
      <c r="A109" s="94">
        <v>2003289</v>
      </c>
      <c r="B109" s="88">
        <f t="shared" si="9"/>
        <v>190</v>
      </c>
      <c r="C109" s="93">
        <v>743</v>
      </c>
      <c r="D109" s="104">
        <f t="shared" si="7"/>
        <v>1.469831849653808E-3</v>
      </c>
      <c r="E109" s="93">
        <f t="shared" si="10"/>
        <v>39.213888888888889</v>
      </c>
      <c r="F109" s="104">
        <f t="shared" si="8"/>
        <v>1.4080827817742254E-3</v>
      </c>
      <c r="G109" s="93" t="s">
        <v>12</v>
      </c>
      <c r="H109" s="93">
        <v>137.1</v>
      </c>
      <c r="I109" s="88">
        <v>1</v>
      </c>
      <c r="J109" s="93">
        <v>2.2400000000000002</v>
      </c>
      <c r="K109" s="93">
        <v>2.48</v>
      </c>
      <c r="L109" s="93">
        <v>137.1</v>
      </c>
      <c r="M109" s="88">
        <f t="shared" si="11"/>
        <v>141170</v>
      </c>
    </row>
    <row r="110" spans="1:13" x14ac:dyDescent="0.2">
      <c r="A110" s="94">
        <v>2003339</v>
      </c>
      <c r="B110" s="88">
        <f t="shared" si="9"/>
        <v>190</v>
      </c>
      <c r="C110" s="93">
        <v>730</v>
      </c>
      <c r="D110" s="104">
        <f t="shared" si="7"/>
        <v>1.4441147378832838E-3</v>
      </c>
      <c r="E110" s="93">
        <f t="shared" si="10"/>
        <v>38.527777777777779</v>
      </c>
      <c r="F110" s="104">
        <f t="shared" si="8"/>
        <v>1.3834460709221865E-3</v>
      </c>
      <c r="G110" s="93" t="s">
        <v>12</v>
      </c>
      <c r="H110" s="93">
        <v>156.57</v>
      </c>
      <c r="I110" s="88">
        <v>1</v>
      </c>
      <c r="J110" s="93">
        <v>2.86</v>
      </c>
      <c r="K110" s="93">
        <v>2.82</v>
      </c>
      <c r="L110" s="93">
        <v>156.57</v>
      </c>
      <c r="M110" s="88">
        <f t="shared" si="11"/>
        <v>138700</v>
      </c>
    </row>
    <row r="111" spans="1:13" x14ac:dyDescent="0.2">
      <c r="A111" s="94">
        <v>6002737</v>
      </c>
      <c r="B111" s="88">
        <f t="shared" si="9"/>
        <v>190</v>
      </c>
      <c r="C111" s="93">
        <v>730</v>
      </c>
      <c r="D111" s="104">
        <f t="shared" si="7"/>
        <v>1.4441147378832838E-3</v>
      </c>
      <c r="E111" s="93">
        <f t="shared" si="10"/>
        <v>38.527777777777779</v>
      </c>
      <c r="F111" s="104">
        <f t="shared" si="8"/>
        <v>1.3834460709221865E-3</v>
      </c>
      <c r="G111" s="93" t="s">
        <v>20</v>
      </c>
      <c r="H111" s="93">
        <v>2849.26</v>
      </c>
      <c r="I111" s="88">
        <v>1</v>
      </c>
      <c r="J111" s="93">
        <v>244.95</v>
      </c>
      <c r="K111" s="93">
        <v>41.8</v>
      </c>
      <c r="L111" s="93">
        <v>2849.26</v>
      </c>
      <c r="M111" s="88">
        <f t="shared" si="11"/>
        <v>138700</v>
      </c>
    </row>
    <row r="112" spans="1:13" x14ac:dyDescent="0.2">
      <c r="A112" s="94">
        <v>6057473</v>
      </c>
      <c r="B112" s="88">
        <f t="shared" si="9"/>
        <v>190</v>
      </c>
      <c r="C112" s="93">
        <v>722</v>
      </c>
      <c r="D112" s="104">
        <f t="shared" si="7"/>
        <v>1.4282888229475766E-3</v>
      </c>
      <c r="E112" s="93">
        <f t="shared" si="10"/>
        <v>38.105555555555554</v>
      </c>
      <c r="F112" s="104">
        <f t="shared" si="8"/>
        <v>1.3682850180901625E-3</v>
      </c>
      <c r="G112" s="93" t="s">
        <v>20</v>
      </c>
      <c r="H112" s="93">
        <v>430.98</v>
      </c>
      <c r="I112" s="88">
        <v>1</v>
      </c>
      <c r="J112" s="93">
        <v>55.8</v>
      </c>
      <c r="K112" s="93">
        <v>14.24</v>
      </c>
      <c r="L112" s="93">
        <v>430.98</v>
      </c>
      <c r="M112" s="88">
        <f t="shared" si="11"/>
        <v>137180</v>
      </c>
    </row>
    <row r="113" spans="1:13" x14ac:dyDescent="0.2">
      <c r="A113" s="94">
        <v>5521302</v>
      </c>
      <c r="B113" s="88">
        <f t="shared" si="9"/>
        <v>190</v>
      </c>
      <c r="C113" s="93">
        <v>718</v>
      </c>
      <c r="D113" s="104">
        <f t="shared" si="7"/>
        <v>1.420375865479723E-3</v>
      </c>
      <c r="E113" s="93">
        <f t="shared" si="10"/>
        <v>37.894444444444446</v>
      </c>
      <c r="F113" s="104">
        <f t="shared" si="8"/>
        <v>1.3607044916741507E-3</v>
      </c>
      <c r="G113" s="93" t="s">
        <v>12</v>
      </c>
      <c r="H113" s="93">
        <v>326.22000000000003</v>
      </c>
      <c r="I113" s="88">
        <v>1</v>
      </c>
      <c r="J113" s="93">
        <v>11.77</v>
      </c>
      <c r="K113" s="93">
        <v>5.23</v>
      </c>
      <c r="L113" s="93">
        <v>326.22000000000003</v>
      </c>
      <c r="M113" s="88">
        <f t="shared" si="11"/>
        <v>136420</v>
      </c>
    </row>
    <row r="114" spans="1:13" x14ac:dyDescent="0.2">
      <c r="A114" s="94">
        <v>5521304</v>
      </c>
      <c r="B114" s="88">
        <f t="shared" si="9"/>
        <v>190</v>
      </c>
      <c r="C114" s="93">
        <v>710</v>
      </c>
      <c r="D114" s="104">
        <f t="shared" si="7"/>
        <v>1.4045499505440158E-3</v>
      </c>
      <c r="E114" s="93">
        <f t="shared" si="10"/>
        <v>37.472222222222221</v>
      </c>
      <c r="F114" s="104">
        <f t="shared" si="8"/>
        <v>1.3455434388421265E-3</v>
      </c>
      <c r="G114" s="93" t="s">
        <v>12</v>
      </c>
      <c r="H114" s="93">
        <v>441.76</v>
      </c>
      <c r="I114" s="88">
        <v>1</v>
      </c>
      <c r="J114" s="93">
        <v>14.28</v>
      </c>
      <c r="K114" s="93">
        <v>8.51</v>
      </c>
      <c r="L114" s="93">
        <v>441.76</v>
      </c>
      <c r="M114" s="88">
        <f t="shared" si="11"/>
        <v>134900</v>
      </c>
    </row>
    <row r="115" spans="1:13" x14ac:dyDescent="0.2">
      <c r="A115" s="94">
        <v>9255046</v>
      </c>
      <c r="B115" s="88">
        <f t="shared" si="9"/>
        <v>190</v>
      </c>
      <c r="C115" s="93">
        <v>708</v>
      </c>
      <c r="D115" s="104">
        <f t="shared" si="7"/>
        <v>1.4005934718100889E-3</v>
      </c>
      <c r="E115" s="93">
        <f t="shared" si="10"/>
        <v>37.366666666666667</v>
      </c>
      <c r="F115" s="104">
        <f t="shared" si="8"/>
        <v>1.3417531756341207E-3</v>
      </c>
      <c r="G115" s="93" t="s">
        <v>12</v>
      </c>
      <c r="H115" s="93">
        <v>89.69</v>
      </c>
      <c r="I115" s="88">
        <v>1</v>
      </c>
      <c r="J115" s="93">
        <v>1.34</v>
      </c>
      <c r="K115" s="93">
        <v>1.63</v>
      </c>
      <c r="L115" s="93">
        <v>89.69</v>
      </c>
      <c r="M115" s="88">
        <f t="shared" si="11"/>
        <v>134520</v>
      </c>
    </row>
    <row r="116" spans="1:13" x14ac:dyDescent="0.2">
      <c r="A116" s="94">
        <v>2253094</v>
      </c>
      <c r="B116" s="88">
        <f t="shared" si="9"/>
        <v>190</v>
      </c>
      <c r="C116" s="93">
        <v>706</v>
      </c>
      <c r="D116" s="104">
        <f t="shared" si="7"/>
        <v>1.3966369930761622E-3</v>
      </c>
      <c r="E116" s="93">
        <f t="shared" si="10"/>
        <v>37.261111111111113</v>
      </c>
      <c r="F116" s="104">
        <f t="shared" si="8"/>
        <v>1.3379629124261147E-3</v>
      </c>
      <c r="G116" s="93" t="s">
        <v>41</v>
      </c>
      <c r="H116" s="93">
        <v>244.4</v>
      </c>
      <c r="I116" s="88">
        <v>1</v>
      </c>
      <c r="J116" s="93">
        <v>64.36</v>
      </c>
      <c r="K116" s="93">
        <v>2.5299999999999998</v>
      </c>
      <c r="L116" s="93">
        <v>244.4</v>
      </c>
      <c r="M116" s="88">
        <f t="shared" si="11"/>
        <v>134140</v>
      </c>
    </row>
    <row r="117" spans="1:13" x14ac:dyDescent="0.2">
      <c r="A117" s="94">
        <v>5002233</v>
      </c>
      <c r="B117" s="88">
        <f t="shared" si="9"/>
        <v>190</v>
      </c>
      <c r="C117" s="93">
        <v>704</v>
      </c>
      <c r="D117" s="104">
        <f t="shared" si="7"/>
        <v>1.3926805143422353E-3</v>
      </c>
      <c r="E117" s="93">
        <f t="shared" si="10"/>
        <v>37.155555555555559</v>
      </c>
      <c r="F117" s="104">
        <f t="shared" si="8"/>
        <v>1.3341726492181087E-3</v>
      </c>
      <c r="G117" s="93" t="s">
        <v>20</v>
      </c>
      <c r="H117" s="93">
        <v>46.44</v>
      </c>
      <c r="I117" s="88">
        <v>1</v>
      </c>
      <c r="J117" s="93">
        <v>0.96</v>
      </c>
      <c r="K117" s="93">
        <v>0.48</v>
      </c>
      <c r="L117" s="93">
        <v>46.44</v>
      </c>
      <c r="M117" s="88">
        <f t="shared" si="11"/>
        <v>133760</v>
      </c>
    </row>
    <row r="118" spans="1:13" x14ac:dyDescent="0.2">
      <c r="A118" s="94">
        <v>2215317</v>
      </c>
      <c r="B118" s="88">
        <f t="shared" si="9"/>
        <v>190</v>
      </c>
      <c r="C118" s="93">
        <v>702</v>
      </c>
      <c r="D118" s="104">
        <f t="shared" si="7"/>
        <v>1.3887240356083087E-3</v>
      </c>
      <c r="E118" s="93">
        <f t="shared" si="10"/>
        <v>37.049999999999997</v>
      </c>
      <c r="F118" s="104">
        <f t="shared" si="8"/>
        <v>1.3303823860101025E-3</v>
      </c>
      <c r="G118" s="93" t="s">
        <v>12</v>
      </c>
      <c r="H118" s="93">
        <v>77.63</v>
      </c>
      <c r="I118" s="88">
        <v>1</v>
      </c>
      <c r="J118" s="93">
        <v>16.899999999999999</v>
      </c>
      <c r="K118" s="93">
        <v>1.33</v>
      </c>
      <c r="L118" s="93">
        <v>77.63</v>
      </c>
      <c r="M118" s="88">
        <f t="shared" si="11"/>
        <v>133380</v>
      </c>
    </row>
    <row r="119" spans="1:13" x14ac:dyDescent="0.2">
      <c r="A119" s="94">
        <v>8010157</v>
      </c>
      <c r="B119" s="88">
        <f t="shared" si="9"/>
        <v>190</v>
      </c>
      <c r="C119" s="93">
        <v>699</v>
      </c>
      <c r="D119" s="104">
        <f t="shared" si="7"/>
        <v>1.3827893175074183E-3</v>
      </c>
      <c r="E119" s="93">
        <f t="shared" si="10"/>
        <v>36.891666666666666</v>
      </c>
      <c r="F119" s="104">
        <f t="shared" si="8"/>
        <v>1.3246969911980936E-3</v>
      </c>
      <c r="G119" s="93" t="s">
        <v>20</v>
      </c>
      <c r="H119" s="93">
        <v>2883.19</v>
      </c>
      <c r="I119" s="88">
        <v>1</v>
      </c>
      <c r="J119" s="93">
        <v>184.32</v>
      </c>
      <c r="K119" s="93">
        <v>19.12</v>
      </c>
      <c r="L119" s="93">
        <v>2883.19</v>
      </c>
      <c r="M119" s="88">
        <f t="shared" si="11"/>
        <v>132810</v>
      </c>
    </row>
    <row r="120" spans="1:13" x14ac:dyDescent="0.2">
      <c r="A120" s="94">
        <v>8361975</v>
      </c>
      <c r="B120" s="88">
        <f t="shared" si="9"/>
        <v>190</v>
      </c>
      <c r="C120" s="93">
        <v>697</v>
      </c>
      <c r="D120" s="104">
        <f t="shared" si="7"/>
        <v>1.3788328387734916E-3</v>
      </c>
      <c r="E120" s="93">
        <f t="shared" si="10"/>
        <v>36.786111111111111</v>
      </c>
      <c r="F120" s="104">
        <f t="shared" si="8"/>
        <v>1.3209067279900876E-3</v>
      </c>
      <c r="G120" s="93" t="s">
        <v>20</v>
      </c>
      <c r="H120" s="93">
        <v>8.1300000000000008</v>
      </c>
      <c r="I120" s="88">
        <v>1</v>
      </c>
      <c r="J120" s="93">
        <v>0.76</v>
      </c>
      <c r="K120" s="93">
        <v>0.13</v>
      </c>
      <c r="L120" s="93">
        <v>8.1300000000000008</v>
      </c>
      <c r="M120" s="88">
        <f t="shared" si="11"/>
        <v>132430</v>
      </c>
    </row>
    <row r="121" spans="1:13" x14ac:dyDescent="0.2">
      <c r="A121" s="94">
        <v>9253217</v>
      </c>
      <c r="B121" s="88">
        <f t="shared" si="9"/>
        <v>190</v>
      </c>
      <c r="C121" s="93">
        <v>695</v>
      </c>
      <c r="D121" s="104">
        <f t="shared" si="7"/>
        <v>1.3748763600395647E-3</v>
      </c>
      <c r="E121" s="93">
        <f t="shared" si="10"/>
        <v>36.680555555555557</v>
      </c>
      <c r="F121" s="104">
        <f t="shared" si="8"/>
        <v>1.3171164647820819E-3</v>
      </c>
      <c r="G121" s="93" t="s">
        <v>12</v>
      </c>
      <c r="H121" s="93">
        <v>32.42</v>
      </c>
      <c r="I121" s="88">
        <v>1</v>
      </c>
      <c r="J121" s="93">
        <v>0.47</v>
      </c>
      <c r="K121" s="93">
        <v>0.43</v>
      </c>
      <c r="L121" s="93">
        <v>32.42</v>
      </c>
      <c r="M121" s="88">
        <f t="shared" si="11"/>
        <v>132050</v>
      </c>
    </row>
    <row r="122" spans="1:13" x14ac:dyDescent="0.2">
      <c r="A122" s="94">
        <v>7011409</v>
      </c>
      <c r="B122" s="88">
        <f t="shared" si="9"/>
        <v>190</v>
      </c>
      <c r="C122" s="93">
        <v>692</v>
      </c>
      <c r="D122" s="104">
        <f t="shared" si="7"/>
        <v>1.3689416419386746E-3</v>
      </c>
      <c r="E122" s="93">
        <f t="shared" si="10"/>
        <v>36.522222222222226</v>
      </c>
      <c r="F122" s="104">
        <f t="shared" si="8"/>
        <v>1.3114310699700728E-3</v>
      </c>
      <c r="G122" s="93" t="s">
        <v>82</v>
      </c>
      <c r="H122" s="93">
        <v>1224.6199999999999</v>
      </c>
      <c r="I122" s="88">
        <v>1</v>
      </c>
      <c r="J122" s="93">
        <v>240</v>
      </c>
      <c r="K122" s="93">
        <v>18</v>
      </c>
      <c r="L122" s="93">
        <v>1224.6199999999999</v>
      </c>
      <c r="M122" s="88">
        <f t="shared" si="11"/>
        <v>131480</v>
      </c>
    </row>
    <row r="123" spans="1:13" x14ac:dyDescent="0.2">
      <c r="A123" s="94">
        <v>6044101</v>
      </c>
      <c r="B123" s="88">
        <f t="shared" si="9"/>
        <v>190</v>
      </c>
      <c r="C123" s="93">
        <v>689</v>
      </c>
      <c r="D123" s="104">
        <f t="shared" si="7"/>
        <v>1.3630069238377844E-3</v>
      </c>
      <c r="E123" s="93">
        <f t="shared" si="10"/>
        <v>36.363888888888887</v>
      </c>
      <c r="F123" s="104">
        <f t="shared" si="8"/>
        <v>1.3057456751580637E-3</v>
      </c>
      <c r="G123" s="93" t="s">
        <v>20</v>
      </c>
      <c r="H123" s="93">
        <v>1498.06</v>
      </c>
      <c r="I123" s="88">
        <v>1</v>
      </c>
      <c r="J123" s="93">
        <v>237</v>
      </c>
      <c r="K123" s="93">
        <v>28.8</v>
      </c>
      <c r="L123" s="93">
        <v>1498.06</v>
      </c>
      <c r="M123" s="88">
        <f t="shared" si="11"/>
        <v>130910</v>
      </c>
    </row>
    <row r="124" spans="1:13" x14ac:dyDescent="0.2">
      <c r="A124" s="94">
        <v>6070007</v>
      </c>
      <c r="B124" s="88">
        <f t="shared" si="9"/>
        <v>190</v>
      </c>
      <c r="C124" s="93">
        <v>689</v>
      </c>
      <c r="D124" s="104">
        <f t="shared" si="7"/>
        <v>1.3630069238377844E-3</v>
      </c>
      <c r="E124" s="93">
        <f t="shared" si="10"/>
        <v>36.363888888888887</v>
      </c>
      <c r="F124" s="104">
        <f t="shared" si="8"/>
        <v>1.3057456751580637E-3</v>
      </c>
      <c r="G124" s="93" t="s">
        <v>20</v>
      </c>
      <c r="H124" s="93">
        <v>298.2</v>
      </c>
      <c r="I124" s="88">
        <v>1</v>
      </c>
      <c r="J124" s="93">
        <v>96</v>
      </c>
      <c r="K124" s="93">
        <v>6.1</v>
      </c>
      <c r="L124" s="93">
        <v>298.2</v>
      </c>
      <c r="M124" s="88">
        <f t="shared" si="11"/>
        <v>130910</v>
      </c>
    </row>
    <row r="125" spans="1:13" x14ac:dyDescent="0.2">
      <c r="A125" s="94">
        <v>7011406</v>
      </c>
      <c r="B125" s="88">
        <f t="shared" si="9"/>
        <v>190</v>
      </c>
      <c r="C125" s="93">
        <v>688</v>
      </c>
      <c r="D125" s="104">
        <f t="shared" si="7"/>
        <v>1.361028684470821E-3</v>
      </c>
      <c r="E125" s="93">
        <f t="shared" si="10"/>
        <v>36.31111111111111</v>
      </c>
      <c r="F125" s="104">
        <f t="shared" si="8"/>
        <v>1.3038505435540608E-3</v>
      </c>
      <c r="G125" s="93" t="s">
        <v>82</v>
      </c>
      <c r="H125" s="93">
        <v>1473.61</v>
      </c>
      <c r="I125" s="88">
        <v>1</v>
      </c>
      <c r="J125" s="93">
        <v>300</v>
      </c>
      <c r="K125" s="93">
        <v>27</v>
      </c>
      <c r="L125" s="93">
        <v>1473.61</v>
      </c>
      <c r="M125" s="88">
        <f t="shared" si="11"/>
        <v>130720</v>
      </c>
    </row>
    <row r="126" spans="1:13" x14ac:dyDescent="0.2">
      <c r="A126" s="94">
        <v>6044104</v>
      </c>
      <c r="B126" s="88">
        <f t="shared" si="9"/>
        <v>190</v>
      </c>
      <c r="C126" s="93">
        <v>687</v>
      </c>
      <c r="D126" s="104">
        <f t="shared" si="7"/>
        <v>1.3590504451038575E-3</v>
      </c>
      <c r="E126" s="93">
        <f t="shared" si="10"/>
        <v>36.258333333333333</v>
      </c>
      <c r="F126" s="104">
        <f t="shared" si="8"/>
        <v>1.3019554119500577E-3</v>
      </c>
      <c r="G126" s="93" t="s">
        <v>20</v>
      </c>
      <c r="H126" s="93">
        <v>1941.26</v>
      </c>
      <c r="I126" s="88">
        <v>1</v>
      </c>
      <c r="J126" s="93">
        <v>135</v>
      </c>
      <c r="K126" s="93">
        <v>29.78</v>
      </c>
      <c r="L126" s="93">
        <v>1941.26</v>
      </c>
      <c r="M126" s="88">
        <f t="shared" si="11"/>
        <v>130530</v>
      </c>
    </row>
    <row r="127" spans="1:13" x14ac:dyDescent="0.2">
      <c r="A127" s="94">
        <v>7011425</v>
      </c>
      <c r="B127" s="88">
        <f t="shared" si="9"/>
        <v>190</v>
      </c>
      <c r="C127" s="93">
        <v>687</v>
      </c>
      <c r="D127" s="104">
        <f t="shared" si="7"/>
        <v>1.3590504451038575E-3</v>
      </c>
      <c r="E127" s="93">
        <f t="shared" si="10"/>
        <v>36.258333333333333</v>
      </c>
      <c r="F127" s="104">
        <f t="shared" si="8"/>
        <v>1.3019554119500577E-3</v>
      </c>
      <c r="G127" s="93" t="s">
        <v>82</v>
      </c>
      <c r="H127" s="93">
        <v>1484.16</v>
      </c>
      <c r="I127" s="88">
        <v>1</v>
      </c>
      <c r="J127" s="93">
        <v>75</v>
      </c>
      <c r="K127" s="93">
        <v>17</v>
      </c>
      <c r="L127" s="93">
        <v>1484.16</v>
      </c>
      <c r="M127" s="88">
        <f t="shared" si="11"/>
        <v>130530</v>
      </c>
    </row>
    <row r="128" spans="1:13" x14ac:dyDescent="0.2">
      <c r="A128" s="94">
        <v>3300104</v>
      </c>
      <c r="B128" s="88">
        <f t="shared" si="9"/>
        <v>190</v>
      </c>
      <c r="C128" s="93">
        <v>681</v>
      </c>
      <c r="D128" s="104">
        <f t="shared" si="7"/>
        <v>1.3471810089020772E-3</v>
      </c>
      <c r="E128" s="93">
        <f t="shared" si="10"/>
        <v>35.94166666666667</v>
      </c>
      <c r="F128" s="104">
        <f t="shared" si="8"/>
        <v>1.2905846223260399E-3</v>
      </c>
      <c r="G128" s="93" t="s">
        <v>9</v>
      </c>
      <c r="H128" s="93">
        <v>1012.34</v>
      </c>
      <c r="I128" s="88">
        <v>1</v>
      </c>
      <c r="J128" s="93">
        <v>100.48</v>
      </c>
      <c r="K128" s="93">
        <v>46</v>
      </c>
      <c r="L128" s="93">
        <v>1012.34</v>
      </c>
      <c r="M128" s="88">
        <f t="shared" si="11"/>
        <v>129390</v>
      </c>
    </row>
    <row r="129" spans="1:13" x14ac:dyDescent="0.2">
      <c r="A129" s="94">
        <v>3401837</v>
      </c>
      <c r="B129" s="88">
        <f t="shared" si="9"/>
        <v>190</v>
      </c>
      <c r="C129" s="93">
        <v>681</v>
      </c>
      <c r="D129" s="104">
        <f t="shared" si="7"/>
        <v>1.3471810089020772E-3</v>
      </c>
      <c r="E129" s="93">
        <f t="shared" si="10"/>
        <v>35.94166666666667</v>
      </c>
      <c r="F129" s="104">
        <f t="shared" si="8"/>
        <v>1.2905846223260399E-3</v>
      </c>
      <c r="G129" s="93" t="s">
        <v>20</v>
      </c>
      <c r="H129" s="93">
        <v>2320.38</v>
      </c>
      <c r="I129" s="88">
        <v>1</v>
      </c>
      <c r="J129" s="93">
        <v>32</v>
      </c>
      <c r="K129" s="93">
        <v>3.4</v>
      </c>
      <c r="L129" s="93">
        <v>2320.38</v>
      </c>
      <c r="M129" s="88">
        <f t="shared" si="11"/>
        <v>129390</v>
      </c>
    </row>
    <row r="130" spans="1:13" x14ac:dyDescent="0.2">
      <c r="A130" s="94">
        <v>2251684</v>
      </c>
      <c r="B130" s="88">
        <f t="shared" si="9"/>
        <v>190</v>
      </c>
      <c r="C130" s="93">
        <v>674</v>
      </c>
      <c r="D130" s="104">
        <f t="shared" ref="D130:D193" si="12">C130/$C$4096</f>
        <v>1.3333333333333333E-3</v>
      </c>
      <c r="E130" s="93">
        <f t="shared" si="10"/>
        <v>35.572222222222223</v>
      </c>
      <c r="F130" s="104">
        <f t="shared" ref="F130:F193" si="13">E130/$E$4096</f>
        <v>1.2773187010980188E-3</v>
      </c>
      <c r="G130" s="93" t="s">
        <v>41</v>
      </c>
      <c r="H130" s="93">
        <v>403.59</v>
      </c>
      <c r="I130" s="88">
        <v>1</v>
      </c>
      <c r="J130" s="93">
        <v>44</v>
      </c>
      <c r="K130" s="93">
        <v>3.45</v>
      </c>
      <c r="L130" s="93">
        <v>403.59</v>
      </c>
      <c r="M130" s="88">
        <f t="shared" si="11"/>
        <v>128060</v>
      </c>
    </row>
    <row r="131" spans="1:13" x14ac:dyDescent="0.2">
      <c r="A131" s="94">
        <v>6191641</v>
      </c>
      <c r="B131" s="88">
        <f t="shared" ref="B131:B194" si="14">VLOOKUP(I131,$U$2:$V$11,2,TRUE)</f>
        <v>190</v>
      </c>
      <c r="C131" s="93">
        <v>672</v>
      </c>
      <c r="D131" s="104">
        <f t="shared" si="12"/>
        <v>1.3293768545994066E-3</v>
      </c>
      <c r="E131" s="93">
        <f t="shared" ref="E131:E194" si="15">B131*C131/3600</f>
        <v>35.466666666666669</v>
      </c>
      <c r="F131" s="104">
        <f t="shared" si="13"/>
        <v>1.273528437890013E-3</v>
      </c>
      <c r="G131" s="93" t="s">
        <v>20</v>
      </c>
      <c r="H131" s="93">
        <v>813.06</v>
      </c>
      <c r="I131" s="88">
        <v>1</v>
      </c>
      <c r="J131" s="93">
        <v>24.96</v>
      </c>
      <c r="K131" s="93">
        <v>4</v>
      </c>
      <c r="L131" s="93">
        <v>813.06</v>
      </c>
      <c r="M131" s="88">
        <f t="shared" ref="M131:M194" si="16">B131*C131</f>
        <v>127680</v>
      </c>
    </row>
    <row r="132" spans="1:13" x14ac:dyDescent="0.2">
      <c r="A132" s="94">
        <v>5002222</v>
      </c>
      <c r="B132" s="88">
        <f t="shared" si="14"/>
        <v>190</v>
      </c>
      <c r="C132" s="93">
        <v>671</v>
      </c>
      <c r="D132" s="104">
        <f t="shared" si="12"/>
        <v>1.3273986152324431E-3</v>
      </c>
      <c r="E132" s="93">
        <f t="shared" si="15"/>
        <v>35.413888888888891</v>
      </c>
      <c r="F132" s="104">
        <f t="shared" si="13"/>
        <v>1.2716333062860099E-3</v>
      </c>
      <c r="G132" s="93" t="s">
        <v>20</v>
      </c>
      <c r="H132" s="93">
        <v>33.26</v>
      </c>
      <c r="I132" s="88">
        <v>1</v>
      </c>
      <c r="J132" s="93">
        <v>1.38</v>
      </c>
      <c r="K132" s="93">
        <v>0.42</v>
      </c>
      <c r="L132" s="93">
        <v>33.26</v>
      </c>
      <c r="M132" s="88">
        <f t="shared" si="16"/>
        <v>127490</v>
      </c>
    </row>
    <row r="133" spans="1:13" x14ac:dyDescent="0.2">
      <c r="A133" s="94">
        <v>9403485</v>
      </c>
      <c r="B133" s="88">
        <f t="shared" si="14"/>
        <v>190</v>
      </c>
      <c r="C133" s="93">
        <v>670</v>
      </c>
      <c r="D133" s="104">
        <f t="shared" si="12"/>
        <v>1.3254203758654797E-3</v>
      </c>
      <c r="E133" s="93">
        <f t="shared" si="15"/>
        <v>35.361111111111114</v>
      </c>
      <c r="F133" s="104">
        <f t="shared" si="13"/>
        <v>1.269738174682007E-3</v>
      </c>
      <c r="G133" s="93" t="s">
        <v>9</v>
      </c>
      <c r="H133" s="93">
        <v>24.68</v>
      </c>
      <c r="I133" s="88">
        <v>1</v>
      </c>
      <c r="J133" s="93">
        <v>5.42</v>
      </c>
      <c r="K133" s="93">
        <v>0.27</v>
      </c>
      <c r="L133" s="93">
        <v>24.68</v>
      </c>
      <c r="M133" s="88">
        <f t="shared" si="16"/>
        <v>127300</v>
      </c>
    </row>
    <row r="134" spans="1:13" x14ac:dyDescent="0.2">
      <c r="A134" s="94">
        <v>2372423</v>
      </c>
      <c r="B134" s="88">
        <f t="shared" si="14"/>
        <v>190</v>
      </c>
      <c r="C134" s="93">
        <v>662</v>
      </c>
      <c r="D134" s="104">
        <f t="shared" si="12"/>
        <v>1.3095944609297725E-3</v>
      </c>
      <c r="E134" s="93">
        <f t="shared" si="15"/>
        <v>34.93888888888889</v>
      </c>
      <c r="F134" s="104">
        <f t="shared" si="13"/>
        <v>1.254577121849983E-3</v>
      </c>
      <c r="G134" s="93" t="s">
        <v>16</v>
      </c>
      <c r="H134" s="93">
        <v>614.53</v>
      </c>
      <c r="I134" s="88">
        <v>1</v>
      </c>
      <c r="J134" s="93">
        <v>9.9</v>
      </c>
      <c r="K134" s="93">
        <v>10.28</v>
      </c>
      <c r="L134" s="93">
        <v>614.53</v>
      </c>
      <c r="M134" s="88">
        <f t="shared" si="16"/>
        <v>125780</v>
      </c>
    </row>
    <row r="135" spans="1:13" x14ac:dyDescent="0.2">
      <c r="A135" s="94">
        <v>6002246</v>
      </c>
      <c r="B135" s="88">
        <f t="shared" si="14"/>
        <v>190</v>
      </c>
      <c r="C135" s="93">
        <v>661</v>
      </c>
      <c r="D135" s="104">
        <f t="shared" si="12"/>
        <v>1.3076162215628091E-3</v>
      </c>
      <c r="E135" s="93">
        <f t="shared" si="15"/>
        <v>34.886111111111113</v>
      </c>
      <c r="F135" s="104">
        <f t="shared" si="13"/>
        <v>1.2526819902459799E-3</v>
      </c>
      <c r="G135" s="93" t="s">
        <v>20</v>
      </c>
      <c r="H135" s="93">
        <v>2864.26</v>
      </c>
      <c r="I135" s="88">
        <v>1</v>
      </c>
      <c r="J135" s="93">
        <v>152.44</v>
      </c>
      <c r="K135" s="93">
        <v>31.06</v>
      </c>
      <c r="L135" s="93">
        <v>2864.26</v>
      </c>
      <c r="M135" s="88">
        <f t="shared" si="16"/>
        <v>125590</v>
      </c>
    </row>
    <row r="136" spans="1:13" x14ac:dyDescent="0.2">
      <c r="A136" s="94">
        <v>3450136</v>
      </c>
      <c r="B136" s="88">
        <f t="shared" si="14"/>
        <v>190</v>
      </c>
      <c r="C136" s="93">
        <v>660</v>
      </c>
      <c r="D136" s="104">
        <f t="shared" si="12"/>
        <v>1.3056379821958456E-3</v>
      </c>
      <c r="E136" s="93">
        <f t="shared" si="15"/>
        <v>34.833333333333336</v>
      </c>
      <c r="F136" s="104">
        <f t="shared" si="13"/>
        <v>1.250786858641977E-3</v>
      </c>
      <c r="G136" s="93" t="s">
        <v>16</v>
      </c>
      <c r="H136" s="93">
        <v>25.32</v>
      </c>
      <c r="I136" s="88">
        <v>1</v>
      </c>
      <c r="J136" s="93">
        <v>0.06</v>
      </c>
      <c r="K136" s="93">
        <v>0.28999999999999998</v>
      </c>
      <c r="L136" s="93">
        <v>25.32</v>
      </c>
      <c r="M136" s="88">
        <f t="shared" si="16"/>
        <v>125400</v>
      </c>
    </row>
    <row r="137" spans="1:13" x14ac:dyDescent="0.2">
      <c r="A137" s="94">
        <v>2351854</v>
      </c>
      <c r="B137" s="88">
        <f t="shared" si="14"/>
        <v>190</v>
      </c>
      <c r="C137" s="93">
        <v>653</v>
      </c>
      <c r="D137" s="104">
        <f t="shared" si="12"/>
        <v>1.2917903066271019E-3</v>
      </c>
      <c r="E137" s="93">
        <f t="shared" si="15"/>
        <v>34.463888888888889</v>
      </c>
      <c r="F137" s="104">
        <f t="shared" si="13"/>
        <v>1.2375209374139559E-3</v>
      </c>
      <c r="G137" s="93" t="s">
        <v>16</v>
      </c>
      <c r="H137" s="93">
        <v>755.34</v>
      </c>
      <c r="I137" s="88">
        <v>1</v>
      </c>
      <c r="J137" s="93">
        <v>50.5</v>
      </c>
      <c r="K137" s="93">
        <v>5.3</v>
      </c>
      <c r="L137" s="93">
        <v>755.34</v>
      </c>
      <c r="M137" s="88">
        <f t="shared" si="16"/>
        <v>124070</v>
      </c>
    </row>
    <row r="138" spans="1:13" x14ac:dyDescent="0.2">
      <c r="A138" s="94">
        <v>6121909</v>
      </c>
      <c r="B138" s="88">
        <f t="shared" si="14"/>
        <v>190</v>
      </c>
      <c r="C138" s="93">
        <v>653</v>
      </c>
      <c r="D138" s="104">
        <f t="shared" si="12"/>
        <v>1.2917903066271019E-3</v>
      </c>
      <c r="E138" s="93">
        <f t="shared" si="15"/>
        <v>34.463888888888889</v>
      </c>
      <c r="F138" s="104">
        <f t="shared" si="13"/>
        <v>1.2375209374139559E-3</v>
      </c>
      <c r="G138" s="93" t="s">
        <v>20</v>
      </c>
      <c r="H138" s="93">
        <v>1165.54</v>
      </c>
      <c r="I138" s="88">
        <v>1</v>
      </c>
      <c r="J138" s="93">
        <v>222.3</v>
      </c>
      <c r="K138" s="93">
        <v>37.700000000000003</v>
      </c>
      <c r="L138" s="93">
        <v>1165.54</v>
      </c>
      <c r="M138" s="88">
        <f t="shared" si="16"/>
        <v>124070</v>
      </c>
    </row>
    <row r="139" spans="1:13" x14ac:dyDescent="0.2">
      <c r="A139" s="94">
        <v>2207037</v>
      </c>
      <c r="B139" s="88">
        <f t="shared" si="14"/>
        <v>190</v>
      </c>
      <c r="C139" s="93">
        <v>648</v>
      </c>
      <c r="D139" s="104">
        <f t="shared" si="12"/>
        <v>1.2818991097922848E-3</v>
      </c>
      <c r="E139" s="93">
        <f t="shared" si="15"/>
        <v>34.200000000000003</v>
      </c>
      <c r="F139" s="104">
        <f t="shared" si="13"/>
        <v>1.228045279393941E-3</v>
      </c>
      <c r="G139" s="93" t="s">
        <v>41</v>
      </c>
      <c r="H139" s="93">
        <v>23.92</v>
      </c>
      <c r="I139" s="88">
        <v>1</v>
      </c>
      <c r="J139" s="93">
        <v>1.5</v>
      </c>
      <c r="K139" s="93">
        <v>0.08</v>
      </c>
      <c r="L139" s="93">
        <v>23.92</v>
      </c>
      <c r="M139" s="88">
        <f t="shared" si="16"/>
        <v>123120</v>
      </c>
    </row>
    <row r="140" spans="1:13" x14ac:dyDescent="0.2">
      <c r="A140" s="94">
        <v>9253345</v>
      </c>
      <c r="B140" s="88">
        <f t="shared" si="14"/>
        <v>190</v>
      </c>
      <c r="C140" s="93">
        <v>644</v>
      </c>
      <c r="D140" s="104">
        <f t="shared" si="12"/>
        <v>1.2739861523244312E-3</v>
      </c>
      <c r="E140" s="93">
        <f t="shared" si="15"/>
        <v>33.988888888888887</v>
      </c>
      <c r="F140" s="104">
        <f t="shared" si="13"/>
        <v>1.2204647529779288E-3</v>
      </c>
      <c r="G140" s="93" t="s">
        <v>12</v>
      </c>
      <c r="H140" s="93">
        <v>59.55</v>
      </c>
      <c r="I140" s="88">
        <v>1</v>
      </c>
      <c r="J140" s="93">
        <v>1.08</v>
      </c>
      <c r="K140" s="93">
        <v>1.55</v>
      </c>
      <c r="L140" s="93">
        <v>59.55</v>
      </c>
      <c r="M140" s="88">
        <f t="shared" si="16"/>
        <v>122360</v>
      </c>
    </row>
    <row r="141" spans="1:13" x14ac:dyDescent="0.2">
      <c r="A141" s="94">
        <v>6002238</v>
      </c>
      <c r="B141" s="88">
        <f t="shared" si="14"/>
        <v>190</v>
      </c>
      <c r="C141" s="93">
        <v>641</v>
      </c>
      <c r="D141" s="104">
        <f t="shared" si="12"/>
        <v>1.2680514342235411E-3</v>
      </c>
      <c r="E141" s="93">
        <f t="shared" si="15"/>
        <v>33.830555555555556</v>
      </c>
      <c r="F141" s="104">
        <f t="shared" si="13"/>
        <v>1.2147793581659199E-3</v>
      </c>
      <c r="G141" s="93" t="s">
        <v>20</v>
      </c>
      <c r="H141" s="93">
        <v>2780.88</v>
      </c>
      <c r="I141" s="88">
        <v>1</v>
      </c>
      <c r="J141" s="93">
        <v>210</v>
      </c>
      <c r="K141" s="93">
        <v>31</v>
      </c>
      <c r="L141" s="93">
        <v>2780.88</v>
      </c>
      <c r="M141" s="88">
        <f t="shared" si="16"/>
        <v>121790</v>
      </c>
    </row>
    <row r="142" spans="1:13" x14ac:dyDescent="0.2">
      <c r="A142" s="94">
        <v>8364061</v>
      </c>
      <c r="B142" s="88">
        <f t="shared" si="14"/>
        <v>190</v>
      </c>
      <c r="C142" s="93">
        <v>639</v>
      </c>
      <c r="D142" s="104">
        <f t="shared" si="12"/>
        <v>1.2640949554896142E-3</v>
      </c>
      <c r="E142" s="93">
        <f t="shared" si="15"/>
        <v>33.725000000000001</v>
      </c>
      <c r="F142" s="104">
        <f t="shared" si="13"/>
        <v>1.2109890949579141E-3</v>
      </c>
      <c r="G142" s="93" t="s">
        <v>20</v>
      </c>
      <c r="H142" s="93">
        <v>13.33</v>
      </c>
      <c r="I142" s="88">
        <v>1</v>
      </c>
      <c r="J142" s="93">
        <v>1.28</v>
      </c>
      <c r="K142" s="93">
        <v>0.17</v>
      </c>
      <c r="L142" s="93">
        <v>13.33</v>
      </c>
      <c r="M142" s="88">
        <f t="shared" si="16"/>
        <v>121410</v>
      </c>
    </row>
    <row r="143" spans="1:13" x14ac:dyDescent="0.2">
      <c r="A143" s="94">
        <v>4245038</v>
      </c>
      <c r="B143" s="88">
        <f t="shared" si="14"/>
        <v>190</v>
      </c>
      <c r="C143" s="93">
        <v>638</v>
      </c>
      <c r="D143" s="104">
        <f t="shared" si="12"/>
        <v>1.2621167161226507E-3</v>
      </c>
      <c r="E143" s="93">
        <f t="shared" si="15"/>
        <v>33.672222222222224</v>
      </c>
      <c r="F143" s="104">
        <f t="shared" si="13"/>
        <v>1.209093963353911E-3</v>
      </c>
      <c r="G143" s="93" t="s">
        <v>20</v>
      </c>
      <c r="H143" s="93">
        <v>2004.66</v>
      </c>
      <c r="I143" s="88">
        <v>1</v>
      </c>
      <c r="J143" s="93">
        <v>36.200000000000003</v>
      </c>
      <c r="K143" s="93">
        <v>6.35</v>
      </c>
      <c r="L143" s="93">
        <v>2004.66</v>
      </c>
      <c r="M143" s="88">
        <f t="shared" si="16"/>
        <v>121220</v>
      </c>
    </row>
    <row r="144" spans="1:13" x14ac:dyDescent="0.2">
      <c r="A144" s="94">
        <v>2253084</v>
      </c>
      <c r="B144" s="88">
        <f t="shared" si="14"/>
        <v>190</v>
      </c>
      <c r="C144" s="93">
        <v>636</v>
      </c>
      <c r="D144" s="104">
        <f t="shared" si="12"/>
        <v>1.2581602373887241E-3</v>
      </c>
      <c r="E144" s="93">
        <f t="shared" si="15"/>
        <v>33.56666666666667</v>
      </c>
      <c r="F144" s="104">
        <f t="shared" si="13"/>
        <v>1.205303700145905E-3</v>
      </c>
      <c r="G144" s="93" t="s">
        <v>41</v>
      </c>
      <c r="H144" s="93">
        <v>181.59</v>
      </c>
      <c r="I144" s="88">
        <v>1</v>
      </c>
      <c r="J144" s="93">
        <v>42.91</v>
      </c>
      <c r="K144" s="93">
        <v>1.91</v>
      </c>
      <c r="L144" s="93">
        <v>181.59</v>
      </c>
      <c r="M144" s="88">
        <f t="shared" si="16"/>
        <v>120840</v>
      </c>
    </row>
    <row r="145" spans="1:13" x14ac:dyDescent="0.2">
      <c r="A145" s="94">
        <v>2462108</v>
      </c>
      <c r="B145" s="88">
        <f t="shared" si="14"/>
        <v>190</v>
      </c>
      <c r="C145" s="93">
        <v>631</v>
      </c>
      <c r="D145" s="104">
        <f t="shared" si="12"/>
        <v>1.248269040553907E-3</v>
      </c>
      <c r="E145" s="93">
        <f t="shared" si="15"/>
        <v>33.302777777777777</v>
      </c>
      <c r="F145" s="104">
        <f t="shared" si="13"/>
        <v>1.1958280421258899E-3</v>
      </c>
      <c r="G145" s="93" t="s">
        <v>41</v>
      </c>
      <c r="H145" s="93">
        <v>273.93</v>
      </c>
      <c r="I145" s="88">
        <v>1</v>
      </c>
      <c r="J145" s="93">
        <v>5.73</v>
      </c>
      <c r="K145" s="93">
        <v>1.28</v>
      </c>
      <c r="L145" s="93">
        <v>273.93</v>
      </c>
      <c r="M145" s="88">
        <f t="shared" si="16"/>
        <v>119890</v>
      </c>
    </row>
    <row r="146" spans="1:13" x14ac:dyDescent="0.2">
      <c r="A146" s="94">
        <v>6070008</v>
      </c>
      <c r="B146" s="88">
        <f t="shared" si="14"/>
        <v>190</v>
      </c>
      <c r="C146" s="93">
        <v>631</v>
      </c>
      <c r="D146" s="104">
        <f t="shared" si="12"/>
        <v>1.248269040553907E-3</v>
      </c>
      <c r="E146" s="93">
        <f t="shared" si="15"/>
        <v>33.302777777777777</v>
      </c>
      <c r="F146" s="104">
        <f t="shared" si="13"/>
        <v>1.1958280421258899E-3</v>
      </c>
      <c r="G146" s="93" t="s">
        <v>20</v>
      </c>
      <c r="H146" s="93">
        <v>166.86</v>
      </c>
      <c r="I146" s="88">
        <v>1</v>
      </c>
      <c r="J146" s="93">
        <v>9.6</v>
      </c>
      <c r="K146" s="93">
        <v>1.9</v>
      </c>
      <c r="L146" s="93">
        <v>166.86</v>
      </c>
      <c r="M146" s="88">
        <f t="shared" si="16"/>
        <v>119890</v>
      </c>
    </row>
    <row r="147" spans="1:13" x14ac:dyDescent="0.2">
      <c r="A147" s="94">
        <v>6020092</v>
      </c>
      <c r="B147" s="88">
        <f t="shared" si="14"/>
        <v>190</v>
      </c>
      <c r="C147" s="93">
        <v>624</v>
      </c>
      <c r="D147" s="104">
        <f t="shared" si="12"/>
        <v>1.2344213649851633E-3</v>
      </c>
      <c r="E147" s="93">
        <f t="shared" si="15"/>
        <v>32.93333333333333</v>
      </c>
      <c r="F147" s="104">
        <f t="shared" si="13"/>
        <v>1.182562120897869E-3</v>
      </c>
      <c r="G147" s="93" t="s">
        <v>20</v>
      </c>
      <c r="H147" s="93">
        <v>1636.72</v>
      </c>
      <c r="I147" s="88">
        <v>1</v>
      </c>
      <c r="J147" s="93">
        <v>65</v>
      </c>
      <c r="K147" s="93">
        <v>17</v>
      </c>
      <c r="L147" s="93">
        <v>1636.72</v>
      </c>
      <c r="M147" s="88">
        <f t="shared" si="16"/>
        <v>118560</v>
      </c>
    </row>
    <row r="148" spans="1:13" x14ac:dyDescent="0.2">
      <c r="A148" s="94">
        <v>1150933</v>
      </c>
      <c r="B148" s="88">
        <f t="shared" si="14"/>
        <v>190</v>
      </c>
      <c r="C148" s="93">
        <v>623</v>
      </c>
      <c r="D148" s="104">
        <f t="shared" si="12"/>
        <v>1.2324431256181998E-3</v>
      </c>
      <c r="E148" s="93">
        <f t="shared" si="15"/>
        <v>32.880555555555553</v>
      </c>
      <c r="F148" s="104">
        <f t="shared" si="13"/>
        <v>1.1806669892938659E-3</v>
      </c>
      <c r="G148" s="93" t="s">
        <v>9</v>
      </c>
      <c r="H148" s="93">
        <v>17.46</v>
      </c>
      <c r="I148" s="88">
        <v>1</v>
      </c>
      <c r="J148" s="93">
        <v>0.73</v>
      </c>
      <c r="K148" s="93">
        <v>0.78</v>
      </c>
      <c r="L148" s="93">
        <v>17.46</v>
      </c>
      <c r="M148" s="88">
        <f t="shared" si="16"/>
        <v>118370</v>
      </c>
    </row>
    <row r="149" spans="1:13" x14ac:dyDescent="0.2">
      <c r="A149" s="94">
        <v>2207004</v>
      </c>
      <c r="B149" s="88">
        <f t="shared" si="14"/>
        <v>190</v>
      </c>
      <c r="C149" s="93">
        <v>618</v>
      </c>
      <c r="D149" s="104">
        <f t="shared" si="12"/>
        <v>1.2225519287833828E-3</v>
      </c>
      <c r="E149" s="93">
        <f t="shared" si="15"/>
        <v>32.616666666666667</v>
      </c>
      <c r="F149" s="104">
        <f t="shared" si="13"/>
        <v>1.171191331273851E-3</v>
      </c>
      <c r="G149" s="93" t="s">
        <v>41</v>
      </c>
      <c r="H149" s="93">
        <v>37.89</v>
      </c>
      <c r="I149" s="88">
        <v>1</v>
      </c>
      <c r="J149" s="93">
        <v>3.13</v>
      </c>
      <c r="K149" s="93">
        <v>0.39</v>
      </c>
      <c r="L149" s="93">
        <v>37.89</v>
      </c>
      <c r="M149" s="88">
        <f t="shared" si="16"/>
        <v>117420</v>
      </c>
    </row>
    <row r="150" spans="1:13" x14ac:dyDescent="0.2">
      <c r="A150" s="94">
        <v>6067603</v>
      </c>
      <c r="B150" s="88">
        <f t="shared" si="14"/>
        <v>190</v>
      </c>
      <c r="C150" s="93">
        <v>617</v>
      </c>
      <c r="D150" s="104">
        <f t="shared" si="12"/>
        <v>1.2205736894164193E-3</v>
      </c>
      <c r="E150" s="93">
        <f t="shared" si="15"/>
        <v>32.56388888888889</v>
      </c>
      <c r="F150" s="104">
        <f t="shared" si="13"/>
        <v>1.1692961996698482E-3</v>
      </c>
      <c r="G150" s="93" t="s">
        <v>20</v>
      </c>
      <c r="H150" s="93">
        <v>74.98</v>
      </c>
      <c r="I150" s="88">
        <v>1</v>
      </c>
      <c r="J150" s="93">
        <v>0.25</v>
      </c>
      <c r="K150" s="93">
        <v>7.0000000000000007E-2</v>
      </c>
      <c r="L150" s="93">
        <v>74.98</v>
      </c>
      <c r="M150" s="88">
        <f t="shared" si="16"/>
        <v>117230</v>
      </c>
    </row>
    <row r="151" spans="1:13" x14ac:dyDescent="0.2">
      <c r="A151" s="94">
        <v>9403044</v>
      </c>
      <c r="B151" s="88">
        <f t="shared" si="14"/>
        <v>190</v>
      </c>
      <c r="C151" s="93">
        <v>617</v>
      </c>
      <c r="D151" s="104">
        <f t="shared" si="12"/>
        <v>1.2205736894164193E-3</v>
      </c>
      <c r="E151" s="93">
        <f t="shared" si="15"/>
        <v>32.56388888888889</v>
      </c>
      <c r="F151" s="104">
        <f t="shared" si="13"/>
        <v>1.1692961996698482E-3</v>
      </c>
      <c r="G151" s="93" t="s">
        <v>9</v>
      </c>
      <c r="H151" s="93">
        <v>39.65</v>
      </c>
      <c r="I151" s="88">
        <v>1</v>
      </c>
      <c r="J151" s="93">
        <v>0.59</v>
      </c>
      <c r="K151" s="93">
        <v>0.59</v>
      </c>
      <c r="L151" s="93">
        <v>39.65</v>
      </c>
      <c r="M151" s="88">
        <f t="shared" si="16"/>
        <v>117230</v>
      </c>
    </row>
    <row r="152" spans="1:13" x14ac:dyDescent="0.2">
      <c r="A152" s="94">
        <v>9253475</v>
      </c>
      <c r="B152" s="88">
        <f t="shared" si="14"/>
        <v>190</v>
      </c>
      <c r="C152" s="93">
        <v>616</v>
      </c>
      <c r="D152" s="104">
        <f t="shared" si="12"/>
        <v>1.2185954500494561E-3</v>
      </c>
      <c r="E152" s="93">
        <f t="shared" si="15"/>
        <v>32.511111111111113</v>
      </c>
      <c r="F152" s="104">
        <f t="shared" si="13"/>
        <v>1.167401068065845E-3</v>
      </c>
      <c r="G152" s="93" t="s">
        <v>12</v>
      </c>
      <c r="H152" s="93">
        <v>29.56</v>
      </c>
      <c r="I152" s="88">
        <v>1</v>
      </c>
      <c r="J152" s="93">
        <v>0.27</v>
      </c>
      <c r="K152" s="93">
        <v>0.56999999999999995</v>
      </c>
      <c r="L152" s="93">
        <v>29.56</v>
      </c>
      <c r="M152" s="88">
        <f t="shared" si="16"/>
        <v>117040</v>
      </c>
    </row>
    <row r="153" spans="1:13" x14ac:dyDescent="0.2">
      <c r="A153" s="94">
        <v>9045981</v>
      </c>
      <c r="B153" s="88">
        <f t="shared" si="14"/>
        <v>190</v>
      </c>
      <c r="C153" s="93">
        <v>615</v>
      </c>
      <c r="D153" s="104">
        <f t="shared" si="12"/>
        <v>1.2166172106824926E-3</v>
      </c>
      <c r="E153" s="93">
        <f t="shared" si="15"/>
        <v>32.458333333333336</v>
      </c>
      <c r="F153" s="104">
        <f t="shared" si="13"/>
        <v>1.1655059364618422E-3</v>
      </c>
      <c r="G153" s="93" t="s">
        <v>82</v>
      </c>
      <c r="H153" s="93">
        <v>1081.31</v>
      </c>
      <c r="I153" s="88">
        <v>1</v>
      </c>
      <c r="J153" s="93">
        <v>75</v>
      </c>
      <c r="K153" s="93">
        <v>10</v>
      </c>
      <c r="L153" s="93">
        <v>1081.31</v>
      </c>
      <c r="M153" s="88">
        <f t="shared" si="16"/>
        <v>116850</v>
      </c>
    </row>
    <row r="154" spans="1:13" x14ac:dyDescent="0.2">
      <c r="A154" s="94">
        <v>2041008</v>
      </c>
      <c r="B154" s="88">
        <f t="shared" si="14"/>
        <v>190</v>
      </c>
      <c r="C154" s="93">
        <v>614</v>
      </c>
      <c r="D154" s="104">
        <f t="shared" si="12"/>
        <v>1.2146389713155292E-3</v>
      </c>
      <c r="E154" s="93">
        <f t="shared" si="15"/>
        <v>32.405555555555559</v>
      </c>
      <c r="F154" s="104">
        <f t="shared" si="13"/>
        <v>1.1636108048578393E-3</v>
      </c>
      <c r="G154" s="93" t="s">
        <v>16</v>
      </c>
      <c r="H154" s="93">
        <v>260.02</v>
      </c>
      <c r="I154" s="88">
        <v>1</v>
      </c>
      <c r="J154" s="93">
        <v>0.97</v>
      </c>
      <c r="K154" s="93">
        <v>4</v>
      </c>
      <c r="L154" s="93">
        <v>260.02</v>
      </c>
      <c r="M154" s="88">
        <f t="shared" si="16"/>
        <v>116660</v>
      </c>
    </row>
    <row r="155" spans="1:13" x14ac:dyDescent="0.2">
      <c r="A155" s="94">
        <v>2354149</v>
      </c>
      <c r="B155" s="88">
        <f t="shared" si="14"/>
        <v>190</v>
      </c>
      <c r="C155" s="93">
        <v>614</v>
      </c>
      <c r="D155" s="104">
        <f t="shared" si="12"/>
        <v>1.2146389713155292E-3</v>
      </c>
      <c r="E155" s="93">
        <f t="shared" si="15"/>
        <v>32.405555555555559</v>
      </c>
      <c r="F155" s="104">
        <f t="shared" si="13"/>
        <v>1.1636108048578393E-3</v>
      </c>
      <c r="G155" s="93" t="s">
        <v>41</v>
      </c>
      <c r="H155" s="93">
        <v>204.39</v>
      </c>
      <c r="I155" s="88">
        <v>1</v>
      </c>
      <c r="J155" s="93">
        <v>6</v>
      </c>
      <c r="K155" s="93">
        <v>1.04</v>
      </c>
      <c r="L155" s="93">
        <v>204.39</v>
      </c>
      <c r="M155" s="88">
        <f t="shared" si="16"/>
        <v>116660</v>
      </c>
    </row>
    <row r="156" spans="1:13" x14ac:dyDescent="0.2">
      <c r="A156" s="94">
        <v>7011408</v>
      </c>
      <c r="B156" s="88">
        <f t="shared" si="14"/>
        <v>190</v>
      </c>
      <c r="C156" s="93">
        <v>613</v>
      </c>
      <c r="D156" s="104">
        <f t="shared" si="12"/>
        <v>1.2126607319485657E-3</v>
      </c>
      <c r="E156" s="93">
        <f t="shared" si="15"/>
        <v>32.352777777777774</v>
      </c>
      <c r="F156" s="104">
        <f t="shared" si="13"/>
        <v>1.1617156732538359E-3</v>
      </c>
      <c r="G156" s="93" t="s">
        <v>82</v>
      </c>
      <c r="H156" s="93">
        <v>2079.1999999999998</v>
      </c>
      <c r="I156" s="88">
        <v>1</v>
      </c>
      <c r="J156" s="93">
        <v>360</v>
      </c>
      <c r="K156" s="93">
        <v>32</v>
      </c>
      <c r="L156" s="93">
        <v>2079.1999999999998</v>
      </c>
      <c r="M156" s="88">
        <f t="shared" si="16"/>
        <v>116470</v>
      </c>
    </row>
    <row r="157" spans="1:13" x14ac:dyDescent="0.2">
      <c r="A157" s="94">
        <v>2255244</v>
      </c>
      <c r="B157" s="88">
        <f t="shared" si="14"/>
        <v>190</v>
      </c>
      <c r="C157" s="93">
        <v>612</v>
      </c>
      <c r="D157" s="104">
        <f t="shared" si="12"/>
        <v>1.2106824925816023E-3</v>
      </c>
      <c r="E157" s="93">
        <f t="shared" si="15"/>
        <v>32.299999999999997</v>
      </c>
      <c r="F157" s="104">
        <f t="shared" si="13"/>
        <v>1.1598205416498331E-3</v>
      </c>
      <c r="G157" s="93" t="s">
        <v>41</v>
      </c>
      <c r="H157" s="93">
        <v>526.07000000000005</v>
      </c>
      <c r="I157" s="88">
        <v>1</v>
      </c>
      <c r="J157" s="93">
        <v>23.93</v>
      </c>
      <c r="K157" s="93">
        <v>2.06</v>
      </c>
      <c r="L157" s="93">
        <v>526.07000000000005</v>
      </c>
      <c r="M157" s="88">
        <f t="shared" si="16"/>
        <v>116280</v>
      </c>
    </row>
    <row r="158" spans="1:13" x14ac:dyDescent="0.2">
      <c r="A158" s="94">
        <v>2251679</v>
      </c>
      <c r="B158" s="88">
        <f t="shared" si="14"/>
        <v>190</v>
      </c>
      <c r="C158" s="93">
        <v>610</v>
      </c>
      <c r="D158" s="104">
        <f t="shared" si="12"/>
        <v>1.2067260138476756E-3</v>
      </c>
      <c r="E158" s="93">
        <f t="shared" si="15"/>
        <v>32.194444444444443</v>
      </c>
      <c r="F158" s="104">
        <f t="shared" si="13"/>
        <v>1.1560302784418271E-3</v>
      </c>
      <c r="G158" s="93" t="s">
        <v>41</v>
      </c>
      <c r="H158" s="93">
        <v>403.59</v>
      </c>
      <c r="I158" s="88">
        <v>1</v>
      </c>
      <c r="J158" s="93">
        <v>44</v>
      </c>
      <c r="K158" s="93">
        <v>3.45</v>
      </c>
      <c r="L158" s="93">
        <v>403.59</v>
      </c>
      <c r="M158" s="88">
        <f t="shared" si="16"/>
        <v>115900</v>
      </c>
    </row>
    <row r="159" spans="1:13" x14ac:dyDescent="0.2">
      <c r="A159" s="94">
        <v>9403035</v>
      </c>
      <c r="B159" s="88">
        <f t="shared" si="14"/>
        <v>190</v>
      </c>
      <c r="C159" s="93">
        <v>608</v>
      </c>
      <c r="D159" s="104">
        <f t="shared" si="12"/>
        <v>1.2027695351137487E-3</v>
      </c>
      <c r="E159" s="93">
        <f t="shared" si="15"/>
        <v>32.088888888888889</v>
      </c>
      <c r="F159" s="104">
        <f t="shared" si="13"/>
        <v>1.1522400152338211E-3</v>
      </c>
      <c r="G159" s="93" t="s">
        <v>9</v>
      </c>
      <c r="H159" s="93">
        <v>19.440000000000001</v>
      </c>
      <c r="I159" s="88">
        <v>1</v>
      </c>
      <c r="J159" s="93">
        <v>0.17</v>
      </c>
      <c r="K159" s="93">
        <v>0.17</v>
      </c>
      <c r="L159" s="93">
        <v>19.440000000000001</v>
      </c>
      <c r="M159" s="88">
        <f t="shared" si="16"/>
        <v>115520</v>
      </c>
    </row>
    <row r="160" spans="1:13" x14ac:dyDescent="0.2">
      <c r="A160" s="94">
        <v>5110007</v>
      </c>
      <c r="B160" s="88">
        <f t="shared" si="14"/>
        <v>190</v>
      </c>
      <c r="C160" s="93">
        <v>607</v>
      </c>
      <c r="D160" s="104">
        <f t="shared" si="12"/>
        <v>1.2007912957467854E-3</v>
      </c>
      <c r="E160" s="93">
        <f t="shared" si="15"/>
        <v>32.036111111111111</v>
      </c>
      <c r="F160" s="104">
        <f t="shared" si="13"/>
        <v>1.1503448836298182E-3</v>
      </c>
      <c r="G160" s="93" t="s">
        <v>20</v>
      </c>
      <c r="H160" s="93">
        <v>12.09</v>
      </c>
      <c r="I160" s="88">
        <v>1</v>
      </c>
      <c r="J160" s="93">
        <v>0.67</v>
      </c>
      <c r="K160" s="93">
        <v>0.1</v>
      </c>
      <c r="L160" s="93">
        <v>12.09</v>
      </c>
      <c r="M160" s="88">
        <f t="shared" si="16"/>
        <v>115330</v>
      </c>
    </row>
    <row r="161" spans="1:13" x14ac:dyDescent="0.2">
      <c r="A161" s="94">
        <v>9255048</v>
      </c>
      <c r="B161" s="88">
        <f t="shared" si="14"/>
        <v>190</v>
      </c>
      <c r="C161" s="93">
        <v>607</v>
      </c>
      <c r="D161" s="104">
        <f t="shared" si="12"/>
        <v>1.2007912957467854E-3</v>
      </c>
      <c r="E161" s="93">
        <f t="shared" si="15"/>
        <v>32.036111111111111</v>
      </c>
      <c r="F161" s="104">
        <f t="shared" si="13"/>
        <v>1.1503448836298182E-3</v>
      </c>
      <c r="G161" s="93" t="s">
        <v>12</v>
      </c>
      <c r="H161" s="93">
        <v>127.65</v>
      </c>
      <c r="I161" s="88">
        <v>1</v>
      </c>
      <c r="J161" s="93">
        <v>2.0099999999999998</v>
      </c>
      <c r="K161" s="93">
        <v>2.2400000000000002</v>
      </c>
      <c r="L161" s="93">
        <v>127.65</v>
      </c>
      <c r="M161" s="88">
        <f t="shared" si="16"/>
        <v>115330</v>
      </c>
    </row>
    <row r="162" spans="1:13" x14ac:dyDescent="0.2">
      <c r="A162" s="94">
        <v>5521303</v>
      </c>
      <c r="B162" s="88">
        <f t="shared" si="14"/>
        <v>190</v>
      </c>
      <c r="C162" s="93">
        <v>602</v>
      </c>
      <c r="D162" s="104">
        <f t="shared" si="12"/>
        <v>1.1909000989119684E-3</v>
      </c>
      <c r="E162" s="93">
        <f t="shared" si="15"/>
        <v>31.772222222222222</v>
      </c>
      <c r="F162" s="104">
        <f t="shared" si="13"/>
        <v>1.1408692256098031E-3</v>
      </c>
      <c r="G162" s="93" t="s">
        <v>12</v>
      </c>
      <c r="H162" s="93">
        <v>372.04</v>
      </c>
      <c r="I162" s="88">
        <v>1</v>
      </c>
      <c r="J162" s="93">
        <v>13.99</v>
      </c>
      <c r="K162" s="93">
        <v>5.7</v>
      </c>
      <c r="L162" s="93">
        <v>372.04</v>
      </c>
      <c r="M162" s="88">
        <f t="shared" si="16"/>
        <v>114380</v>
      </c>
    </row>
    <row r="163" spans="1:13" x14ac:dyDescent="0.2">
      <c r="A163" s="94">
        <v>5113286</v>
      </c>
      <c r="B163" s="88">
        <f t="shared" si="14"/>
        <v>190</v>
      </c>
      <c r="C163" s="93">
        <v>599</v>
      </c>
      <c r="D163" s="104">
        <f t="shared" si="12"/>
        <v>1.184965380811078E-3</v>
      </c>
      <c r="E163" s="93">
        <f t="shared" si="15"/>
        <v>31.613888888888887</v>
      </c>
      <c r="F163" s="104">
        <f t="shared" si="13"/>
        <v>1.1351838307977942E-3</v>
      </c>
      <c r="G163" s="93" t="s">
        <v>20</v>
      </c>
      <c r="H163" s="93">
        <v>2475.5</v>
      </c>
      <c r="I163" s="88">
        <v>1</v>
      </c>
      <c r="J163" s="93">
        <v>73.03</v>
      </c>
      <c r="K163" s="93">
        <v>19.649999999999999</v>
      </c>
      <c r="L163" s="93">
        <v>2475.5</v>
      </c>
      <c r="M163" s="88">
        <f t="shared" si="16"/>
        <v>113810</v>
      </c>
    </row>
    <row r="164" spans="1:13" x14ac:dyDescent="0.2">
      <c r="A164" s="94">
        <v>2255044</v>
      </c>
      <c r="B164" s="88">
        <f t="shared" si="14"/>
        <v>190</v>
      </c>
      <c r="C164" s="93">
        <v>593</v>
      </c>
      <c r="D164" s="104">
        <f t="shared" si="12"/>
        <v>1.1730959446092978E-3</v>
      </c>
      <c r="E164" s="93">
        <f t="shared" si="15"/>
        <v>31.297222222222221</v>
      </c>
      <c r="F164" s="104">
        <f t="shared" si="13"/>
        <v>1.1238130411737762E-3</v>
      </c>
      <c r="G164" s="93" t="s">
        <v>41</v>
      </c>
      <c r="H164" s="93">
        <v>526.07000000000005</v>
      </c>
      <c r="I164" s="88">
        <v>1</v>
      </c>
      <c r="J164" s="93">
        <v>23.93</v>
      </c>
      <c r="K164" s="93">
        <v>2.12</v>
      </c>
      <c r="L164" s="93">
        <v>526.07000000000005</v>
      </c>
      <c r="M164" s="88">
        <f t="shared" si="16"/>
        <v>112670</v>
      </c>
    </row>
    <row r="165" spans="1:13" x14ac:dyDescent="0.2">
      <c r="A165" s="94">
        <v>5510039</v>
      </c>
      <c r="B165" s="88">
        <f t="shared" si="14"/>
        <v>190</v>
      </c>
      <c r="C165" s="93">
        <v>590</v>
      </c>
      <c r="D165" s="104">
        <f t="shared" si="12"/>
        <v>1.1671612265084074E-3</v>
      </c>
      <c r="E165" s="93">
        <f t="shared" si="15"/>
        <v>31.138888888888889</v>
      </c>
      <c r="F165" s="104">
        <f t="shared" si="13"/>
        <v>1.1181276463617673E-3</v>
      </c>
      <c r="G165" s="93" t="s">
        <v>16</v>
      </c>
      <c r="H165" s="93">
        <v>1869.98</v>
      </c>
      <c r="I165" s="88">
        <v>1</v>
      </c>
      <c r="J165" s="93">
        <v>18.600000000000001</v>
      </c>
      <c r="K165" s="93">
        <v>19</v>
      </c>
      <c r="L165" s="93">
        <v>1869.98</v>
      </c>
      <c r="M165" s="88">
        <f t="shared" si="16"/>
        <v>112100</v>
      </c>
    </row>
    <row r="166" spans="1:13" x14ac:dyDescent="0.2">
      <c r="A166" s="94">
        <v>6023616</v>
      </c>
      <c r="B166" s="88">
        <f t="shared" si="14"/>
        <v>190</v>
      </c>
      <c r="C166" s="93">
        <v>590</v>
      </c>
      <c r="D166" s="104">
        <f t="shared" si="12"/>
        <v>1.1671612265084074E-3</v>
      </c>
      <c r="E166" s="93">
        <f t="shared" si="15"/>
        <v>31.138888888888889</v>
      </c>
      <c r="F166" s="104">
        <f t="shared" si="13"/>
        <v>1.1181276463617673E-3</v>
      </c>
      <c r="G166" s="93" t="s">
        <v>20</v>
      </c>
      <c r="H166" s="93">
        <v>414.4</v>
      </c>
      <c r="I166" s="88">
        <v>1</v>
      </c>
      <c r="J166" s="93">
        <v>68.540000000000006</v>
      </c>
      <c r="K166" s="93">
        <v>20.69</v>
      </c>
      <c r="L166" s="93">
        <v>414.4</v>
      </c>
      <c r="M166" s="88">
        <f t="shared" si="16"/>
        <v>112100</v>
      </c>
    </row>
    <row r="167" spans="1:13" x14ac:dyDescent="0.2">
      <c r="A167" s="94">
        <v>5002223</v>
      </c>
      <c r="B167" s="88">
        <f t="shared" si="14"/>
        <v>190</v>
      </c>
      <c r="C167" s="93">
        <v>589</v>
      </c>
      <c r="D167" s="104">
        <f t="shared" si="12"/>
        <v>1.1651829871414442E-3</v>
      </c>
      <c r="E167" s="93">
        <f t="shared" si="15"/>
        <v>31.086111111111112</v>
      </c>
      <c r="F167" s="104">
        <f t="shared" si="13"/>
        <v>1.1162325147577642E-3</v>
      </c>
      <c r="G167" s="93" t="s">
        <v>20</v>
      </c>
      <c r="H167" s="93">
        <v>49.19</v>
      </c>
      <c r="I167" s="88">
        <v>1</v>
      </c>
      <c r="J167" s="93">
        <v>1.38</v>
      </c>
      <c r="K167" s="93">
        <v>0.54</v>
      </c>
      <c r="L167" s="93">
        <v>49.19</v>
      </c>
      <c r="M167" s="88">
        <f t="shared" si="16"/>
        <v>111910</v>
      </c>
    </row>
    <row r="168" spans="1:13" x14ac:dyDescent="0.2">
      <c r="A168" s="94">
        <v>6023021</v>
      </c>
      <c r="B168" s="88">
        <f t="shared" si="14"/>
        <v>190</v>
      </c>
      <c r="C168" s="93">
        <v>585</v>
      </c>
      <c r="D168" s="104">
        <f t="shared" si="12"/>
        <v>1.1572700296735906E-3</v>
      </c>
      <c r="E168" s="93">
        <f t="shared" si="15"/>
        <v>30.875</v>
      </c>
      <c r="F168" s="104">
        <f t="shared" si="13"/>
        <v>1.1086519883417522E-3</v>
      </c>
      <c r="G168" s="93" t="s">
        <v>20</v>
      </c>
      <c r="H168" s="93">
        <v>1572.61</v>
      </c>
      <c r="I168" s="88">
        <v>1</v>
      </c>
      <c r="J168" s="93">
        <v>230.11</v>
      </c>
      <c r="K168" s="93">
        <v>29</v>
      </c>
      <c r="L168" s="93">
        <v>1572.61</v>
      </c>
      <c r="M168" s="88">
        <f t="shared" si="16"/>
        <v>111150</v>
      </c>
    </row>
    <row r="169" spans="1:13" x14ac:dyDescent="0.2">
      <c r="A169" s="94">
        <v>2252394</v>
      </c>
      <c r="B169" s="88">
        <f t="shared" si="14"/>
        <v>190</v>
      </c>
      <c r="C169" s="93">
        <v>584</v>
      </c>
      <c r="D169" s="104">
        <f t="shared" si="12"/>
        <v>1.1552917903066271E-3</v>
      </c>
      <c r="E169" s="93">
        <f t="shared" si="15"/>
        <v>30.822222222222223</v>
      </c>
      <c r="F169" s="104">
        <f t="shared" si="13"/>
        <v>1.1067568567377493E-3</v>
      </c>
      <c r="G169" s="93" t="s">
        <v>41</v>
      </c>
      <c r="H169" s="93">
        <v>92.89</v>
      </c>
      <c r="I169" s="88">
        <v>1</v>
      </c>
      <c r="J169" s="93">
        <v>17.399999999999999</v>
      </c>
      <c r="K169" s="93">
        <v>0.78</v>
      </c>
      <c r="L169" s="93">
        <v>92.89</v>
      </c>
      <c r="M169" s="88">
        <f t="shared" si="16"/>
        <v>110960</v>
      </c>
    </row>
    <row r="170" spans="1:13" x14ac:dyDescent="0.2">
      <c r="A170" s="94">
        <v>9403042</v>
      </c>
      <c r="B170" s="88">
        <f t="shared" si="14"/>
        <v>190</v>
      </c>
      <c r="C170" s="93">
        <v>582</v>
      </c>
      <c r="D170" s="104">
        <f t="shared" si="12"/>
        <v>1.1513353115727002E-3</v>
      </c>
      <c r="E170" s="93">
        <f t="shared" si="15"/>
        <v>30.716666666666665</v>
      </c>
      <c r="F170" s="104">
        <f t="shared" si="13"/>
        <v>1.1029665935297433E-3</v>
      </c>
      <c r="G170" s="93" t="s">
        <v>9</v>
      </c>
      <c r="H170" s="93">
        <v>37.67</v>
      </c>
      <c r="I170" s="88">
        <v>1</v>
      </c>
      <c r="J170" s="93">
        <v>0.45</v>
      </c>
      <c r="K170" s="93">
        <v>0.45</v>
      </c>
      <c r="L170" s="93">
        <v>37.67</v>
      </c>
      <c r="M170" s="88">
        <f t="shared" si="16"/>
        <v>110580</v>
      </c>
    </row>
    <row r="171" spans="1:13" x14ac:dyDescent="0.2">
      <c r="A171" s="94">
        <v>1150988</v>
      </c>
      <c r="B171" s="88">
        <f t="shared" si="14"/>
        <v>190</v>
      </c>
      <c r="C171" s="93">
        <v>580</v>
      </c>
      <c r="D171" s="104">
        <f t="shared" si="12"/>
        <v>1.1473788328387735E-3</v>
      </c>
      <c r="E171" s="93">
        <f t="shared" si="15"/>
        <v>30.611111111111111</v>
      </c>
      <c r="F171" s="104">
        <f t="shared" si="13"/>
        <v>1.0991763303217373E-3</v>
      </c>
      <c r="G171" s="93" t="s">
        <v>9</v>
      </c>
      <c r="H171" s="93">
        <v>48.63</v>
      </c>
      <c r="I171" s="88">
        <v>1</v>
      </c>
      <c r="J171" s="93">
        <v>2.39</v>
      </c>
      <c r="K171" s="93">
        <v>2.56</v>
      </c>
      <c r="L171" s="93">
        <v>48.63</v>
      </c>
      <c r="M171" s="88">
        <f t="shared" si="16"/>
        <v>110200</v>
      </c>
    </row>
    <row r="172" spans="1:13" x14ac:dyDescent="0.2">
      <c r="A172" s="94">
        <v>8010218</v>
      </c>
      <c r="B172" s="88">
        <f t="shared" si="14"/>
        <v>190</v>
      </c>
      <c r="C172" s="93">
        <v>578</v>
      </c>
      <c r="D172" s="104">
        <f t="shared" si="12"/>
        <v>1.1434223541048466E-3</v>
      </c>
      <c r="E172" s="93">
        <f t="shared" si="15"/>
        <v>30.505555555555556</v>
      </c>
      <c r="F172" s="104">
        <f t="shared" si="13"/>
        <v>1.0953860671137313E-3</v>
      </c>
      <c r="G172" s="93" t="s">
        <v>20</v>
      </c>
      <c r="H172" s="93">
        <v>2871.79</v>
      </c>
      <c r="I172" s="88">
        <v>1</v>
      </c>
      <c r="J172" s="93">
        <v>271.32</v>
      </c>
      <c r="K172" s="93">
        <v>18.7</v>
      </c>
      <c r="L172" s="93">
        <v>2871.79</v>
      </c>
      <c r="M172" s="88">
        <f t="shared" si="16"/>
        <v>109820</v>
      </c>
    </row>
    <row r="173" spans="1:13" x14ac:dyDescent="0.2">
      <c r="A173" s="94">
        <v>2251689</v>
      </c>
      <c r="B173" s="88">
        <f t="shared" si="14"/>
        <v>190</v>
      </c>
      <c r="C173" s="93">
        <v>574</v>
      </c>
      <c r="D173" s="104">
        <f t="shared" si="12"/>
        <v>1.135509396636993E-3</v>
      </c>
      <c r="E173" s="93">
        <f t="shared" si="15"/>
        <v>30.294444444444444</v>
      </c>
      <c r="F173" s="104">
        <f t="shared" si="13"/>
        <v>1.0878055406977193E-3</v>
      </c>
      <c r="G173" s="93" t="s">
        <v>41</v>
      </c>
      <c r="H173" s="93">
        <v>403.59</v>
      </c>
      <c r="I173" s="88">
        <v>1</v>
      </c>
      <c r="J173" s="93">
        <v>44</v>
      </c>
      <c r="K173" s="93">
        <v>3.57</v>
      </c>
      <c r="L173" s="93">
        <v>403.59</v>
      </c>
      <c r="M173" s="88">
        <f t="shared" si="16"/>
        <v>109060</v>
      </c>
    </row>
    <row r="174" spans="1:13" x14ac:dyDescent="0.2">
      <c r="A174" s="94">
        <v>6022955</v>
      </c>
      <c r="B174" s="88">
        <f t="shared" si="14"/>
        <v>190</v>
      </c>
      <c r="C174" s="93">
        <v>574</v>
      </c>
      <c r="D174" s="104">
        <f t="shared" si="12"/>
        <v>1.135509396636993E-3</v>
      </c>
      <c r="E174" s="93">
        <f t="shared" si="15"/>
        <v>30.294444444444444</v>
      </c>
      <c r="F174" s="104">
        <f t="shared" si="13"/>
        <v>1.0878055406977193E-3</v>
      </c>
      <c r="G174" s="93" t="s">
        <v>20</v>
      </c>
      <c r="H174" s="93">
        <v>2203.33</v>
      </c>
      <c r="I174" s="88">
        <v>1</v>
      </c>
      <c r="J174" s="93">
        <v>0</v>
      </c>
      <c r="K174" s="93">
        <v>31</v>
      </c>
      <c r="L174" s="93">
        <v>2203.33</v>
      </c>
      <c r="M174" s="88">
        <f t="shared" si="16"/>
        <v>109060</v>
      </c>
    </row>
    <row r="175" spans="1:13" x14ac:dyDescent="0.2">
      <c r="A175" s="94">
        <v>3356189</v>
      </c>
      <c r="B175" s="88">
        <f t="shared" si="14"/>
        <v>190</v>
      </c>
      <c r="C175" s="93">
        <v>573</v>
      </c>
      <c r="D175" s="104">
        <f t="shared" si="12"/>
        <v>1.1335311572700296E-3</v>
      </c>
      <c r="E175" s="93">
        <f t="shared" si="15"/>
        <v>30.241666666666667</v>
      </c>
      <c r="F175" s="104">
        <f t="shared" si="13"/>
        <v>1.0859104090937164E-3</v>
      </c>
      <c r="G175" s="93" t="s">
        <v>16</v>
      </c>
      <c r="H175" s="93">
        <v>257.66000000000003</v>
      </c>
      <c r="I175" s="88">
        <v>1</v>
      </c>
      <c r="J175" s="93">
        <v>3.78</v>
      </c>
      <c r="K175" s="93">
        <v>3.74</v>
      </c>
      <c r="L175" s="93">
        <v>257.66000000000003</v>
      </c>
      <c r="M175" s="88">
        <f t="shared" si="16"/>
        <v>108870</v>
      </c>
    </row>
    <row r="176" spans="1:13" x14ac:dyDescent="0.2">
      <c r="A176" s="94">
        <v>7011544</v>
      </c>
      <c r="B176" s="88">
        <f t="shared" si="14"/>
        <v>190</v>
      </c>
      <c r="C176" s="93">
        <v>572</v>
      </c>
      <c r="D176" s="104">
        <f t="shared" si="12"/>
        <v>1.1315529179030664E-3</v>
      </c>
      <c r="E176" s="93">
        <f t="shared" si="15"/>
        <v>30.18888888888889</v>
      </c>
      <c r="F176" s="104">
        <f t="shared" si="13"/>
        <v>1.0840152774897133E-3</v>
      </c>
      <c r="G176" s="93" t="s">
        <v>82</v>
      </c>
      <c r="H176" s="93">
        <v>151.5</v>
      </c>
      <c r="I176" s="88">
        <v>1</v>
      </c>
      <c r="J176" s="93">
        <v>13</v>
      </c>
      <c r="K176" s="93">
        <v>6.15</v>
      </c>
      <c r="L176" s="93">
        <v>151.5</v>
      </c>
      <c r="M176" s="88">
        <f t="shared" si="16"/>
        <v>108680</v>
      </c>
    </row>
    <row r="177" spans="1:13" x14ac:dyDescent="0.2">
      <c r="A177" s="94">
        <v>9403037</v>
      </c>
      <c r="B177" s="88">
        <f t="shared" si="14"/>
        <v>190</v>
      </c>
      <c r="C177" s="93">
        <v>568</v>
      </c>
      <c r="D177" s="104">
        <f t="shared" si="12"/>
        <v>1.1236399604352128E-3</v>
      </c>
      <c r="E177" s="93">
        <f t="shared" si="15"/>
        <v>29.977777777777778</v>
      </c>
      <c r="F177" s="104">
        <f t="shared" si="13"/>
        <v>1.0764347510737013E-3</v>
      </c>
      <c r="G177" s="93" t="s">
        <v>9</v>
      </c>
      <c r="H177" s="93">
        <v>22.33</v>
      </c>
      <c r="I177" s="88">
        <v>1</v>
      </c>
      <c r="J177" s="93">
        <v>0.21</v>
      </c>
      <c r="K177" s="93">
        <v>0.21</v>
      </c>
      <c r="L177" s="93">
        <v>22.33</v>
      </c>
      <c r="M177" s="88">
        <f t="shared" si="16"/>
        <v>107920</v>
      </c>
    </row>
    <row r="178" spans="1:13" x14ac:dyDescent="0.2">
      <c r="A178" s="94">
        <v>5110685</v>
      </c>
      <c r="B178" s="88">
        <f t="shared" si="14"/>
        <v>190</v>
      </c>
      <c r="C178" s="93">
        <v>564</v>
      </c>
      <c r="D178" s="104">
        <f t="shared" si="12"/>
        <v>1.1157270029673589E-3</v>
      </c>
      <c r="E178" s="93">
        <f t="shared" si="15"/>
        <v>29.766666666666666</v>
      </c>
      <c r="F178" s="104">
        <f t="shared" si="13"/>
        <v>1.0688542246576893E-3</v>
      </c>
      <c r="G178" s="93" t="s">
        <v>20</v>
      </c>
      <c r="H178" s="93">
        <v>532.09</v>
      </c>
      <c r="I178" s="88">
        <v>1</v>
      </c>
      <c r="J178" s="93">
        <v>9.91</v>
      </c>
      <c r="K178" s="93">
        <v>2.06</v>
      </c>
      <c r="L178" s="93">
        <v>532.09</v>
      </c>
      <c r="M178" s="88">
        <f t="shared" si="16"/>
        <v>107160</v>
      </c>
    </row>
    <row r="179" spans="1:13" x14ac:dyDescent="0.2">
      <c r="A179" s="94">
        <v>6044112</v>
      </c>
      <c r="B179" s="88">
        <f t="shared" si="14"/>
        <v>190</v>
      </c>
      <c r="C179" s="93">
        <v>561</v>
      </c>
      <c r="D179" s="104">
        <f t="shared" si="12"/>
        <v>1.1097922848664688E-3</v>
      </c>
      <c r="E179" s="93">
        <f t="shared" si="15"/>
        <v>29.608333333333334</v>
      </c>
      <c r="F179" s="104">
        <f t="shared" si="13"/>
        <v>1.0631688298456804E-3</v>
      </c>
      <c r="G179" s="93" t="s">
        <v>82</v>
      </c>
      <c r="H179" s="93">
        <v>694.12</v>
      </c>
      <c r="I179" s="88">
        <v>1</v>
      </c>
      <c r="J179" s="93">
        <v>79</v>
      </c>
      <c r="K179" s="93">
        <v>13</v>
      </c>
      <c r="L179" s="93">
        <v>694.12</v>
      </c>
      <c r="M179" s="88">
        <f t="shared" si="16"/>
        <v>106590</v>
      </c>
    </row>
    <row r="180" spans="1:13" x14ac:dyDescent="0.2">
      <c r="A180" s="94">
        <v>1150955</v>
      </c>
      <c r="B180" s="88">
        <f t="shared" si="14"/>
        <v>190</v>
      </c>
      <c r="C180" s="93">
        <v>560</v>
      </c>
      <c r="D180" s="104">
        <f t="shared" si="12"/>
        <v>1.1078140454995054E-3</v>
      </c>
      <c r="E180" s="93">
        <f t="shared" si="15"/>
        <v>29.555555555555557</v>
      </c>
      <c r="F180" s="104">
        <f t="shared" si="13"/>
        <v>1.0612736982416773E-3</v>
      </c>
      <c r="G180" s="93" t="s">
        <v>9</v>
      </c>
      <c r="H180" s="93">
        <v>27.11</v>
      </c>
      <c r="I180" s="88">
        <v>1</v>
      </c>
      <c r="J180" s="93">
        <v>1.08</v>
      </c>
      <c r="K180" s="93">
        <v>1.24</v>
      </c>
      <c r="L180" s="93">
        <v>27.11</v>
      </c>
      <c r="M180" s="88">
        <f t="shared" si="16"/>
        <v>106400</v>
      </c>
    </row>
    <row r="181" spans="1:13" x14ac:dyDescent="0.2">
      <c r="A181" s="94">
        <v>6023215</v>
      </c>
      <c r="B181" s="88">
        <f t="shared" si="14"/>
        <v>190</v>
      </c>
      <c r="C181" s="93">
        <v>558</v>
      </c>
      <c r="D181" s="104">
        <f t="shared" si="12"/>
        <v>1.1038575667655787E-3</v>
      </c>
      <c r="E181" s="93">
        <f t="shared" si="15"/>
        <v>29.45</v>
      </c>
      <c r="F181" s="104">
        <f t="shared" si="13"/>
        <v>1.0574834350336713E-3</v>
      </c>
      <c r="G181" s="93" t="s">
        <v>20</v>
      </c>
      <c r="H181" s="93">
        <v>2749.15</v>
      </c>
      <c r="I181" s="88">
        <v>1</v>
      </c>
      <c r="J181" s="93">
        <v>108.2</v>
      </c>
      <c r="K181" s="93">
        <v>31.4</v>
      </c>
      <c r="L181" s="93">
        <v>2749.15</v>
      </c>
      <c r="M181" s="88">
        <f t="shared" si="16"/>
        <v>106020</v>
      </c>
    </row>
    <row r="182" spans="1:13" x14ac:dyDescent="0.2">
      <c r="A182" s="94">
        <v>2044175</v>
      </c>
      <c r="B182" s="88">
        <f t="shared" si="14"/>
        <v>190</v>
      </c>
      <c r="C182" s="93">
        <v>556</v>
      </c>
      <c r="D182" s="104">
        <f t="shared" si="12"/>
        <v>1.0999010880316518E-3</v>
      </c>
      <c r="E182" s="93">
        <f t="shared" si="15"/>
        <v>29.344444444444445</v>
      </c>
      <c r="F182" s="104">
        <f t="shared" si="13"/>
        <v>1.0536931718256653E-3</v>
      </c>
      <c r="G182" s="93" t="s">
        <v>16</v>
      </c>
      <c r="H182" s="93">
        <v>624.04999999999995</v>
      </c>
      <c r="I182" s="88">
        <v>1</v>
      </c>
      <c r="J182" s="93">
        <v>3.79</v>
      </c>
      <c r="K182" s="93">
        <v>9.48</v>
      </c>
      <c r="L182" s="93">
        <v>624.04999999999995</v>
      </c>
      <c r="M182" s="88">
        <f t="shared" si="16"/>
        <v>105640</v>
      </c>
    </row>
    <row r="183" spans="1:13" x14ac:dyDescent="0.2">
      <c r="A183" s="94">
        <v>2254744</v>
      </c>
      <c r="B183" s="88">
        <f t="shared" si="14"/>
        <v>190</v>
      </c>
      <c r="C183" s="93">
        <v>554</v>
      </c>
      <c r="D183" s="104">
        <f t="shared" si="12"/>
        <v>1.0959446092977251E-3</v>
      </c>
      <c r="E183" s="93">
        <f t="shared" si="15"/>
        <v>29.238888888888887</v>
      </c>
      <c r="F183" s="104">
        <f t="shared" si="13"/>
        <v>1.0499029086176593E-3</v>
      </c>
      <c r="G183" s="93" t="s">
        <v>41</v>
      </c>
      <c r="H183" s="93">
        <v>239.93</v>
      </c>
      <c r="I183" s="88">
        <v>1</v>
      </c>
      <c r="J183" s="93">
        <v>8.4600000000000009</v>
      </c>
      <c r="K183" s="93">
        <v>1.18</v>
      </c>
      <c r="L183" s="93">
        <v>239.93</v>
      </c>
      <c r="M183" s="88">
        <f t="shared" si="16"/>
        <v>105260</v>
      </c>
    </row>
    <row r="184" spans="1:13" x14ac:dyDescent="0.2">
      <c r="A184" s="94">
        <v>9253463</v>
      </c>
      <c r="B184" s="88">
        <f t="shared" si="14"/>
        <v>190</v>
      </c>
      <c r="C184" s="93">
        <v>552</v>
      </c>
      <c r="D184" s="104">
        <f t="shared" si="12"/>
        <v>1.0919881305637982E-3</v>
      </c>
      <c r="E184" s="93">
        <f t="shared" si="15"/>
        <v>29.133333333333333</v>
      </c>
      <c r="F184" s="104">
        <f t="shared" si="13"/>
        <v>1.0461126454096533E-3</v>
      </c>
      <c r="G184" s="93" t="s">
        <v>12</v>
      </c>
      <c r="H184" s="93">
        <v>66.33</v>
      </c>
      <c r="I184" s="88">
        <v>1</v>
      </c>
      <c r="J184" s="93">
        <v>1.05</v>
      </c>
      <c r="K184" s="93">
        <v>2.13</v>
      </c>
      <c r="L184" s="93">
        <v>66.33</v>
      </c>
      <c r="M184" s="88">
        <f t="shared" si="16"/>
        <v>104880</v>
      </c>
    </row>
    <row r="185" spans="1:13" x14ac:dyDescent="0.2">
      <c r="A185" s="94">
        <v>6002226</v>
      </c>
      <c r="B185" s="88">
        <f t="shared" si="14"/>
        <v>190</v>
      </c>
      <c r="C185" s="93">
        <v>551</v>
      </c>
      <c r="D185" s="104">
        <f t="shared" si="12"/>
        <v>1.0900098911968347E-3</v>
      </c>
      <c r="E185" s="93">
        <f t="shared" si="15"/>
        <v>29.080555555555556</v>
      </c>
      <c r="F185" s="104">
        <f t="shared" si="13"/>
        <v>1.0442175138056504E-3</v>
      </c>
      <c r="G185" s="93" t="s">
        <v>20</v>
      </c>
      <c r="H185" s="93">
        <v>1453.62</v>
      </c>
      <c r="I185" s="88">
        <v>1</v>
      </c>
      <c r="J185" s="93">
        <v>190</v>
      </c>
      <c r="K185" s="93">
        <v>30</v>
      </c>
      <c r="L185" s="93">
        <v>1453.62</v>
      </c>
      <c r="M185" s="88">
        <f t="shared" si="16"/>
        <v>104690</v>
      </c>
    </row>
    <row r="186" spans="1:13" x14ac:dyDescent="0.2">
      <c r="A186" s="94">
        <v>6022926</v>
      </c>
      <c r="B186" s="88">
        <f t="shared" si="14"/>
        <v>190</v>
      </c>
      <c r="C186" s="93">
        <v>551</v>
      </c>
      <c r="D186" s="104">
        <f t="shared" si="12"/>
        <v>1.0900098911968347E-3</v>
      </c>
      <c r="E186" s="93">
        <f t="shared" si="15"/>
        <v>29.080555555555556</v>
      </c>
      <c r="F186" s="104">
        <f t="shared" si="13"/>
        <v>1.0442175138056504E-3</v>
      </c>
      <c r="G186" s="93" t="s">
        <v>20</v>
      </c>
      <c r="H186" s="93">
        <v>1328.02</v>
      </c>
      <c r="I186" s="88">
        <v>1</v>
      </c>
      <c r="J186" s="93">
        <v>230.11</v>
      </c>
      <c r="K186" s="93">
        <v>30</v>
      </c>
      <c r="L186" s="93">
        <v>1328.02</v>
      </c>
      <c r="M186" s="88">
        <f t="shared" si="16"/>
        <v>104690</v>
      </c>
    </row>
    <row r="187" spans="1:13" x14ac:dyDescent="0.2">
      <c r="A187" s="94">
        <v>2003209</v>
      </c>
      <c r="B187" s="88">
        <f t="shared" si="14"/>
        <v>190</v>
      </c>
      <c r="C187" s="93">
        <v>548</v>
      </c>
      <c r="D187" s="104">
        <f t="shared" si="12"/>
        <v>1.0840751730959446E-3</v>
      </c>
      <c r="E187" s="93">
        <f t="shared" si="15"/>
        <v>28.922222222222221</v>
      </c>
      <c r="F187" s="104">
        <f t="shared" si="13"/>
        <v>1.0385321189936413E-3</v>
      </c>
      <c r="G187" s="93" t="s">
        <v>12</v>
      </c>
      <c r="H187" s="93">
        <v>104.94</v>
      </c>
      <c r="I187" s="88">
        <v>1</v>
      </c>
      <c r="J187" s="93">
        <v>1.08</v>
      </c>
      <c r="K187" s="93">
        <v>1.5</v>
      </c>
      <c r="L187" s="93">
        <v>104.94</v>
      </c>
      <c r="M187" s="88">
        <f t="shared" si="16"/>
        <v>104120</v>
      </c>
    </row>
    <row r="188" spans="1:13" x14ac:dyDescent="0.2">
      <c r="A188" s="94">
        <v>9000501</v>
      </c>
      <c r="B188" s="88">
        <f t="shared" si="14"/>
        <v>190</v>
      </c>
      <c r="C188" s="93">
        <v>548</v>
      </c>
      <c r="D188" s="104">
        <f t="shared" si="12"/>
        <v>1.0840751730959446E-3</v>
      </c>
      <c r="E188" s="93">
        <f t="shared" si="15"/>
        <v>28.922222222222221</v>
      </c>
      <c r="F188" s="104">
        <f t="shared" si="13"/>
        <v>1.0385321189936413E-3</v>
      </c>
      <c r="G188" s="93" t="s">
        <v>20</v>
      </c>
      <c r="H188" s="93">
        <v>1010.26</v>
      </c>
      <c r="I188" s="88">
        <v>1</v>
      </c>
      <c r="J188" s="93">
        <v>13.36</v>
      </c>
      <c r="K188" s="93">
        <v>3.12</v>
      </c>
      <c r="L188" s="93">
        <v>1010.26</v>
      </c>
      <c r="M188" s="88">
        <f t="shared" si="16"/>
        <v>104120</v>
      </c>
    </row>
    <row r="189" spans="1:13" x14ac:dyDescent="0.2">
      <c r="A189" s="94">
        <v>7539051</v>
      </c>
      <c r="B189" s="88">
        <f t="shared" si="14"/>
        <v>190</v>
      </c>
      <c r="C189" s="93">
        <v>547</v>
      </c>
      <c r="D189" s="104">
        <f t="shared" si="12"/>
        <v>1.0820969337289811E-3</v>
      </c>
      <c r="E189" s="93">
        <f t="shared" si="15"/>
        <v>28.869444444444444</v>
      </c>
      <c r="F189" s="104">
        <f t="shared" si="13"/>
        <v>1.0366369873896384E-3</v>
      </c>
      <c r="G189" s="93" t="s">
        <v>16</v>
      </c>
      <c r="H189" s="93">
        <v>7.89</v>
      </c>
      <c r="I189" s="88">
        <v>1</v>
      </c>
      <c r="J189" s="93">
        <v>1.34</v>
      </c>
      <c r="K189" s="93">
        <v>0.72</v>
      </c>
      <c r="L189" s="93">
        <v>7.89</v>
      </c>
      <c r="M189" s="88">
        <f t="shared" si="16"/>
        <v>103930</v>
      </c>
    </row>
    <row r="190" spans="1:13" x14ac:dyDescent="0.2">
      <c r="A190" s="94">
        <v>7011407</v>
      </c>
      <c r="B190" s="88">
        <f t="shared" si="14"/>
        <v>190</v>
      </c>
      <c r="C190" s="93">
        <v>543</v>
      </c>
      <c r="D190" s="104">
        <f t="shared" si="12"/>
        <v>1.0741839762611275E-3</v>
      </c>
      <c r="E190" s="93">
        <f t="shared" si="15"/>
        <v>28.658333333333335</v>
      </c>
      <c r="F190" s="104">
        <f t="shared" si="13"/>
        <v>1.0290564609736264E-3</v>
      </c>
      <c r="G190" s="93" t="s">
        <v>82</v>
      </c>
      <c r="H190" s="93">
        <v>1704.84</v>
      </c>
      <c r="I190" s="88">
        <v>1</v>
      </c>
      <c r="J190" s="93">
        <v>240</v>
      </c>
      <c r="K190" s="93">
        <v>16</v>
      </c>
      <c r="L190" s="93">
        <v>1704.84</v>
      </c>
      <c r="M190" s="88">
        <f t="shared" si="16"/>
        <v>103170</v>
      </c>
    </row>
    <row r="191" spans="1:13" x14ac:dyDescent="0.2">
      <c r="A191" s="94">
        <v>1150899</v>
      </c>
      <c r="B191" s="88">
        <f t="shared" si="14"/>
        <v>190</v>
      </c>
      <c r="C191" s="93">
        <v>538</v>
      </c>
      <c r="D191" s="104">
        <f t="shared" si="12"/>
        <v>1.0642927794263105E-3</v>
      </c>
      <c r="E191" s="93">
        <f t="shared" si="15"/>
        <v>28.394444444444446</v>
      </c>
      <c r="F191" s="104">
        <f t="shared" si="13"/>
        <v>1.0195808029536116E-3</v>
      </c>
      <c r="G191" s="93" t="s">
        <v>16</v>
      </c>
      <c r="H191" s="93">
        <v>12.39</v>
      </c>
      <c r="I191" s="88">
        <v>1</v>
      </c>
      <c r="J191" s="93">
        <v>0.37</v>
      </c>
      <c r="K191" s="93">
        <v>0.56000000000000005</v>
      </c>
      <c r="L191" s="93">
        <v>12.39</v>
      </c>
      <c r="M191" s="88">
        <f t="shared" si="16"/>
        <v>102220</v>
      </c>
    </row>
    <row r="192" spans="1:13" x14ac:dyDescent="0.2">
      <c r="A192" s="94">
        <v>3535031</v>
      </c>
      <c r="B192" s="88">
        <f t="shared" si="14"/>
        <v>190</v>
      </c>
      <c r="C192" s="93">
        <v>538</v>
      </c>
      <c r="D192" s="104">
        <f t="shared" si="12"/>
        <v>1.0642927794263105E-3</v>
      </c>
      <c r="E192" s="93">
        <f t="shared" si="15"/>
        <v>28.394444444444446</v>
      </c>
      <c r="F192" s="104">
        <f t="shared" si="13"/>
        <v>1.0195808029536116E-3</v>
      </c>
      <c r="G192" s="93" t="s">
        <v>16</v>
      </c>
      <c r="H192" s="93">
        <v>44.1</v>
      </c>
      <c r="I192" s="88">
        <v>1</v>
      </c>
      <c r="J192" s="93">
        <v>4.6500000000000004</v>
      </c>
      <c r="K192" s="93">
        <v>1.46</v>
      </c>
      <c r="L192" s="93">
        <v>44.1</v>
      </c>
      <c r="M192" s="88">
        <f t="shared" si="16"/>
        <v>102220</v>
      </c>
    </row>
    <row r="193" spans="1:13" x14ac:dyDescent="0.2">
      <c r="A193" s="94">
        <v>2253159</v>
      </c>
      <c r="B193" s="88">
        <f t="shared" si="14"/>
        <v>190</v>
      </c>
      <c r="C193" s="93">
        <v>537</v>
      </c>
      <c r="D193" s="104">
        <f t="shared" si="12"/>
        <v>1.0623145400593473E-3</v>
      </c>
      <c r="E193" s="93">
        <f t="shared" si="15"/>
        <v>28.341666666666665</v>
      </c>
      <c r="F193" s="104">
        <f t="shared" si="13"/>
        <v>1.0176856713496084E-3</v>
      </c>
      <c r="G193" s="93" t="s">
        <v>41</v>
      </c>
      <c r="H193" s="93">
        <v>1322.3</v>
      </c>
      <c r="I193" s="88">
        <v>1</v>
      </c>
      <c r="J193" s="93">
        <v>79</v>
      </c>
      <c r="K193" s="93">
        <v>4.8</v>
      </c>
      <c r="L193" s="93">
        <v>1322.3</v>
      </c>
      <c r="M193" s="88">
        <f t="shared" si="16"/>
        <v>102030</v>
      </c>
    </row>
    <row r="194" spans="1:13" x14ac:dyDescent="0.2">
      <c r="A194" s="94">
        <v>2255254</v>
      </c>
      <c r="B194" s="88">
        <f t="shared" si="14"/>
        <v>190</v>
      </c>
      <c r="C194" s="93">
        <v>537</v>
      </c>
      <c r="D194" s="104">
        <f t="shared" ref="D194:D257" si="17">C194/$C$4096</f>
        <v>1.0623145400593473E-3</v>
      </c>
      <c r="E194" s="93">
        <f t="shared" si="15"/>
        <v>28.341666666666665</v>
      </c>
      <c r="F194" s="104">
        <f t="shared" ref="F194:F257" si="18">E194/$E$4096</f>
        <v>1.0176856713496084E-3</v>
      </c>
      <c r="G194" s="93" t="s">
        <v>41</v>
      </c>
      <c r="H194" s="93">
        <v>1073.48</v>
      </c>
      <c r="I194" s="88">
        <v>1</v>
      </c>
      <c r="J194" s="93">
        <v>38.909999999999997</v>
      </c>
      <c r="K194" s="93">
        <v>3.6</v>
      </c>
      <c r="L194" s="93">
        <v>1073.48</v>
      </c>
      <c r="M194" s="88">
        <f t="shared" si="16"/>
        <v>102030</v>
      </c>
    </row>
    <row r="195" spans="1:13" x14ac:dyDescent="0.2">
      <c r="A195" s="94">
        <v>9815931</v>
      </c>
      <c r="B195" s="88">
        <f t="shared" ref="B195:B258" si="19">VLOOKUP(I195,$U$2:$V$11,2,TRUE)</f>
        <v>190</v>
      </c>
      <c r="C195" s="93">
        <v>536</v>
      </c>
      <c r="D195" s="104">
        <f t="shared" si="17"/>
        <v>1.0603363006923838E-3</v>
      </c>
      <c r="E195" s="93">
        <f t="shared" ref="E195:E258" si="20">B195*C195/3600</f>
        <v>28.288888888888888</v>
      </c>
      <c r="F195" s="104">
        <f t="shared" si="18"/>
        <v>1.0157905397456053E-3</v>
      </c>
      <c r="G195" s="93" t="s">
        <v>41</v>
      </c>
      <c r="H195" s="93">
        <v>56.46</v>
      </c>
      <c r="I195" s="88">
        <v>1</v>
      </c>
      <c r="J195" s="93">
        <v>12</v>
      </c>
      <c r="K195" s="93">
        <v>5</v>
      </c>
      <c r="L195" s="93">
        <v>56.46</v>
      </c>
      <c r="M195" s="88">
        <f t="shared" ref="M195:M258" si="21">B195*C195</f>
        <v>101840</v>
      </c>
    </row>
    <row r="196" spans="1:13" x14ac:dyDescent="0.2">
      <c r="A196" s="94">
        <v>6002227</v>
      </c>
      <c r="B196" s="88">
        <f t="shared" si="19"/>
        <v>190</v>
      </c>
      <c r="C196" s="93">
        <v>535</v>
      </c>
      <c r="D196" s="104">
        <f t="shared" si="17"/>
        <v>1.0583580613254203E-3</v>
      </c>
      <c r="E196" s="93">
        <f t="shared" si="20"/>
        <v>28.236111111111111</v>
      </c>
      <c r="F196" s="104">
        <f t="shared" si="18"/>
        <v>1.0138954081416024E-3</v>
      </c>
      <c r="G196" s="93" t="s">
        <v>20</v>
      </c>
      <c r="H196" s="93">
        <v>1998.68</v>
      </c>
      <c r="I196" s="88">
        <v>1</v>
      </c>
      <c r="J196" s="93">
        <v>190</v>
      </c>
      <c r="K196" s="93">
        <v>30</v>
      </c>
      <c r="L196" s="93">
        <v>1998.68</v>
      </c>
      <c r="M196" s="88">
        <f t="shared" si="21"/>
        <v>101650</v>
      </c>
    </row>
    <row r="197" spans="1:13" x14ac:dyDescent="0.2">
      <c r="A197" s="94">
        <v>8361973</v>
      </c>
      <c r="B197" s="88">
        <f t="shared" si="19"/>
        <v>190</v>
      </c>
      <c r="C197" s="93">
        <v>534</v>
      </c>
      <c r="D197" s="104">
        <f t="shared" si="17"/>
        <v>1.0563798219584569E-3</v>
      </c>
      <c r="E197" s="93">
        <f t="shared" si="20"/>
        <v>28.183333333333334</v>
      </c>
      <c r="F197" s="104">
        <f t="shared" si="18"/>
        <v>1.0120002765375996E-3</v>
      </c>
      <c r="G197" s="93" t="s">
        <v>20</v>
      </c>
      <c r="H197" s="93">
        <v>10.79</v>
      </c>
      <c r="I197" s="88">
        <v>1</v>
      </c>
      <c r="J197" s="93">
        <v>0.78</v>
      </c>
      <c r="K197" s="93">
        <v>0.13</v>
      </c>
      <c r="L197" s="93">
        <v>10.79</v>
      </c>
      <c r="M197" s="88">
        <f t="shared" si="21"/>
        <v>101460</v>
      </c>
    </row>
    <row r="198" spans="1:13" x14ac:dyDescent="0.2">
      <c r="A198" s="94">
        <v>4364944</v>
      </c>
      <c r="B198" s="88">
        <f t="shared" si="19"/>
        <v>190</v>
      </c>
      <c r="C198" s="93">
        <v>532</v>
      </c>
      <c r="D198" s="104">
        <f t="shared" si="17"/>
        <v>1.0524233432245302E-3</v>
      </c>
      <c r="E198" s="93">
        <f t="shared" si="20"/>
        <v>28.077777777777779</v>
      </c>
      <c r="F198" s="104">
        <f t="shared" si="18"/>
        <v>1.0082100133295936E-3</v>
      </c>
      <c r="G198" s="93" t="s">
        <v>41</v>
      </c>
      <c r="H198" s="93">
        <v>1478.54</v>
      </c>
      <c r="I198" s="88">
        <v>1</v>
      </c>
      <c r="J198" s="93">
        <v>22.8</v>
      </c>
      <c r="K198" s="93">
        <v>4.0999999999999996</v>
      </c>
      <c r="L198" s="93">
        <v>1478.54</v>
      </c>
      <c r="M198" s="88">
        <f t="shared" si="21"/>
        <v>101080</v>
      </c>
    </row>
    <row r="199" spans="1:13" x14ac:dyDescent="0.2">
      <c r="A199" s="94">
        <v>2252484</v>
      </c>
      <c r="B199" s="88">
        <f t="shared" si="19"/>
        <v>190</v>
      </c>
      <c r="C199" s="93">
        <v>528</v>
      </c>
      <c r="D199" s="104">
        <f t="shared" si="17"/>
        <v>1.0445103857566766E-3</v>
      </c>
      <c r="E199" s="93">
        <f t="shared" si="20"/>
        <v>27.866666666666667</v>
      </c>
      <c r="F199" s="104">
        <f t="shared" si="18"/>
        <v>1.0006294869135816E-3</v>
      </c>
      <c r="G199" s="93" t="s">
        <v>41</v>
      </c>
      <c r="H199" s="93">
        <v>1062.81</v>
      </c>
      <c r="I199" s="88">
        <v>1</v>
      </c>
      <c r="J199" s="93">
        <v>25.08</v>
      </c>
      <c r="K199" s="93">
        <v>2.3199999999999998</v>
      </c>
      <c r="L199" s="93">
        <v>1062.81</v>
      </c>
      <c r="M199" s="88">
        <f t="shared" si="21"/>
        <v>100320</v>
      </c>
    </row>
    <row r="200" spans="1:13" x14ac:dyDescent="0.2">
      <c r="A200" s="94">
        <v>3401856</v>
      </c>
      <c r="B200" s="88">
        <f t="shared" si="19"/>
        <v>190</v>
      </c>
      <c r="C200" s="93">
        <v>528</v>
      </c>
      <c r="D200" s="104">
        <f t="shared" si="17"/>
        <v>1.0445103857566766E-3</v>
      </c>
      <c r="E200" s="93">
        <f t="shared" si="20"/>
        <v>27.866666666666667</v>
      </c>
      <c r="F200" s="104">
        <f t="shared" si="18"/>
        <v>1.0006294869135816E-3</v>
      </c>
      <c r="G200" s="93" t="s">
        <v>20</v>
      </c>
      <c r="H200" s="93">
        <v>2401.4</v>
      </c>
      <c r="I200" s="88">
        <v>1</v>
      </c>
      <c r="J200" s="93">
        <v>40</v>
      </c>
      <c r="K200" s="93">
        <v>3.5</v>
      </c>
      <c r="L200" s="93">
        <v>2401.4</v>
      </c>
      <c r="M200" s="88">
        <f t="shared" si="21"/>
        <v>100320</v>
      </c>
    </row>
    <row r="201" spans="1:13" x14ac:dyDescent="0.2">
      <c r="A201" s="94">
        <v>9253219</v>
      </c>
      <c r="B201" s="88">
        <f t="shared" si="19"/>
        <v>190</v>
      </c>
      <c r="C201" s="93">
        <v>527</v>
      </c>
      <c r="D201" s="104">
        <f t="shared" si="17"/>
        <v>1.0425321463897132E-3</v>
      </c>
      <c r="E201" s="93">
        <f t="shared" si="20"/>
        <v>27.81388888888889</v>
      </c>
      <c r="F201" s="104">
        <f t="shared" si="18"/>
        <v>9.9873435530957845E-4</v>
      </c>
      <c r="G201" s="93" t="s">
        <v>12</v>
      </c>
      <c r="H201" s="93">
        <v>36.130000000000003</v>
      </c>
      <c r="I201" s="88">
        <v>1</v>
      </c>
      <c r="J201" s="93">
        <v>0.56999999999999995</v>
      </c>
      <c r="K201" s="93">
        <v>0.56999999999999995</v>
      </c>
      <c r="L201" s="93">
        <v>36.130000000000003</v>
      </c>
      <c r="M201" s="88">
        <f t="shared" si="21"/>
        <v>100130</v>
      </c>
    </row>
    <row r="202" spans="1:13" x14ac:dyDescent="0.2">
      <c r="A202" s="94">
        <v>5636515</v>
      </c>
      <c r="B202" s="88">
        <f t="shared" si="19"/>
        <v>190</v>
      </c>
      <c r="C202" s="93">
        <v>525</v>
      </c>
      <c r="D202" s="104">
        <f t="shared" si="17"/>
        <v>1.0385756676557863E-3</v>
      </c>
      <c r="E202" s="93">
        <f t="shared" si="20"/>
        <v>27.708333333333332</v>
      </c>
      <c r="F202" s="104">
        <f t="shared" si="18"/>
        <v>9.9494409210157246E-4</v>
      </c>
      <c r="G202" s="93" t="s">
        <v>16</v>
      </c>
      <c r="H202" s="93">
        <v>2087.54</v>
      </c>
      <c r="I202" s="88">
        <v>1</v>
      </c>
      <c r="J202" s="93">
        <v>3.32</v>
      </c>
      <c r="K202" s="93">
        <v>1.1499999999999999</v>
      </c>
      <c r="L202" s="93">
        <v>2087.54</v>
      </c>
      <c r="M202" s="88">
        <f t="shared" si="21"/>
        <v>99750</v>
      </c>
    </row>
    <row r="203" spans="1:13" x14ac:dyDescent="0.2">
      <c r="A203" s="94">
        <v>3025983</v>
      </c>
      <c r="B203" s="88">
        <f t="shared" si="19"/>
        <v>190</v>
      </c>
      <c r="C203" s="93">
        <v>524</v>
      </c>
      <c r="D203" s="104">
        <f t="shared" si="17"/>
        <v>1.036597428288823E-3</v>
      </c>
      <c r="E203" s="93">
        <f t="shared" si="20"/>
        <v>27.655555555555555</v>
      </c>
      <c r="F203" s="104">
        <f t="shared" si="18"/>
        <v>9.9304896049756957E-4</v>
      </c>
      <c r="G203" s="93" t="s">
        <v>41</v>
      </c>
      <c r="H203" s="93">
        <v>168.58</v>
      </c>
      <c r="I203" s="88">
        <v>1</v>
      </c>
      <c r="J203" s="93">
        <v>24</v>
      </c>
      <c r="K203" s="93">
        <v>1.46</v>
      </c>
      <c r="L203" s="93">
        <v>168.58</v>
      </c>
      <c r="M203" s="88">
        <f t="shared" si="21"/>
        <v>99560</v>
      </c>
    </row>
    <row r="204" spans="1:13" x14ac:dyDescent="0.2">
      <c r="A204" s="94">
        <v>4522004</v>
      </c>
      <c r="B204" s="88">
        <f t="shared" si="19"/>
        <v>190</v>
      </c>
      <c r="C204" s="93">
        <v>523</v>
      </c>
      <c r="D204" s="104">
        <f t="shared" si="17"/>
        <v>1.0346191889218596E-3</v>
      </c>
      <c r="E204" s="93">
        <f t="shared" si="20"/>
        <v>27.602777777777778</v>
      </c>
      <c r="F204" s="104">
        <f t="shared" si="18"/>
        <v>9.9115382889356646E-4</v>
      </c>
      <c r="G204" s="93" t="s">
        <v>41</v>
      </c>
      <c r="H204" s="93">
        <v>119.73</v>
      </c>
      <c r="I204" s="88">
        <v>1</v>
      </c>
      <c r="J204" s="93">
        <v>12.44</v>
      </c>
      <c r="K204" s="93">
        <v>1.1399999999999999</v>
      </c>
      <c r="L204" s="93">
        <v>119.73</v>
      </c>
      <c r="M204" s="88">
        <f t="shared" si="21"/>
        <v>99370</v>
      </c>
    </row>
    <row r="205" spans="1:13" x14ac:dyDescent="0.2">
      <c r="A205" s="94">
        <v>2251749</v>
      </c>
      <c r="B205" s="88">
        <f t="shared" si="19"/>
        <v>190</v>
      </c>
      <c r="C205" s="93">
        <v>522</v>
      </c>
      <c r="D205" s="104">
        <f t="shared" si="17"/>
        <v>1.0326409495548961E-3</v>
      </c>
      <c r="E205" s="93">
        <f t="shared" si="20"/>
        <v>27.55</v>
      </c>
      <c r="F205" s="104">
        <f t="shared" si="18"/>
        <v>9.8925869728956357E-4</v>
      </c>
      <c r="G205" s="93" t="s">
        <v>41</v>
      </c>
      <c r="H205" s="93">
        <v>714.61</v>
      </c>
      <c r="I205" s="88">
        <v>1</v>
      </c>
      <c r="J205" s="93">
        <v>65</v>
      </c>
      <c r="K205" s="93">
        <v>6.53</v>
      </c>
      <c r="L205" s="93">
        <v>714.61</v>
      </c>
      <c r="M205" s="88">
        <f t="shared" si="21"/>
        <v>99180</v>
      </c>
    </row>
    <row r="206" spans="1:13" x14ac:dyDescent="0.2">
      <c r="A206" s="94">
        <v>5110168</v>
      </c>
      <c r="B206" s="88">
        <f t="shared" si="19"/>
        <v>190</v>
      </c>
      <c r="C206" s="93">
        <v>518</v>
      </c>
      <c r="D206" s="104">
        <f t="shared" si="17"/>
        <v>1.0247279920870425E-3</v>
      </c>
      <c r="E206" s="93">
        <f t="shared" si="20"/>
        <v>27.338888888888889</v>
      </c>
      <c r="F206" s="104">
        <f t="shared" si="18"/>
        <v>9.8167817087355157E-4</v>
      </c>
      <c r="G206" s="93" t="s">
        <v>41</v>
      </c>
      <c r="H206" s="93">
        <v>160.16999999999999</v>
      </c>
      <c r="I206" s="88">
        <v>1</v>
      </c>
      <c r="J206" s="93">
        <v>0.24</v>
      </c>
      <c r="K206" s="93">
        <v>0.31</v>
      </c>
      <c r="L206" s="93">
        <v>160.16999999999999</v>
      </c>
      <c r="M206" s="88">
        <f t="shared" si="21"/>
        <v>98420</v>
      </c>
    </row>
    <row r="207" spans="1:13" x14ac:dyDescent="0.2">
      <c r="A207" s="94">
        <v>9253335</v>
      </c>
      <c r="B207" s="88">
        <f t="shared" si="19"/>
        <v>190</v>
      </c>
      <c r="C207" s="93">
        <v>518</v>
      </c>
      <c r="D207" s="104">
        <f t="shared" si="17"/>
        <v>1.0247279920870425E-3</v>
      </c>
      <c r="E207" s="93">
        <f t="shared" si="20"/>
        <v>27.338888888888889</v>
      </c>
      <c r="F207" s="104">
        <f t="shared" si="18"/>
        <v>9.8167817087355157E-4</v>
      </c>
      <c r="G207" s="93" t="s">
        <v>12</v>
      </c>
      <c r="H207" s="93">
        <v>62.51</v>
      </c>
      <c r="I207" s="88">
        <v>1</v>
      </c>
      <c r="J207" s="93">
        <v>0.95</v>
      </c>
      <c r="K207" s="93">
        <v>0.72</v>
      </c>
      <c r="L207" s="93">
        <v>62.51</v>
      </c>
      <c r="M207" s="88">
        <f t="shared" si="21"/>
        <v>98420</v>
      </c>
    </row>
    <row r="208" spans="1:13" x14ac:dyDescent="0.2">
      <c r="A208" s="94">
        <v>7010098</v>
      </c>
      <c r="B208" s="88">
        <f t="shared" si="19"/>
        <v>190</v>
      </c>
      <c r="C208" s="93">
        <v>516</v>
      </c>
      <c r="D208" s="104">
        <f t="shared" si="17"/>
        <v>1.0207715133531156E-3</v>
      </c>
      <c r="E208" s="93">
        <f t="shared" si="20"/>
        <v>27.233333333333334</v>
      </c>
      <c r="F208" s="104">
        <f t="shared" si="18"/>
        <v>9.7788790766554557E-4</v>
      </c>
      <c r="G208" s="93" t="s">
        <v>82</v>
      </c>
      <c r="H208" s="93">
        <v>903.59</v>
      </c>
      <c r="I208" s="88">
        <v>1</v>
      </c>
      <c r="J208" s="93">
        <v>87.89</v>
      </c>
      <c r="K208" s="93">
        <v>20.2</v>
      </c>
      <c r="L208" s="93">
        <v>903.59</v>
      </c>
      <c r="M208" s="88">
        <f t="shared" si="21"/>
        <v>98040</v>
      </c>
    </row>
    <row r="209" spans="1:13" x14ac:dyDescent="0.2">
      <c r="A209" s="94">
        <v>2372414</v>
      </c>
      <c r="B209" s="88">
        <f t="shared" si="19"/>
        <v>190</v>
      </c>
      <c r="C209" s="93">
        <v>512</v>
      </c>
      <c r="D209" s="104">
        <f t="shared" si="17"/>
        <v>1.012858555885262E-3</v>
      </c>
      <c r="E209" s="93">
        <f t="shared" si="20"/>
        <v>27.022222222222222</v>
      </c>
      <c r="F209" s="104">
        <f t="shared" si="18"/>
        <v>9.7030738124953358E-4</v>
      </c>
      <c r="G209" s="93" t="s">
        <v>16</v>
      </c>
      <c r="H209" s="93">
        <v>371.35</v>
      </c>
      <c r="I209" s="88">
        <v>1</v>
      </c>
      <c r="J209" s="93">
        <v>5.7</v>
      </c>
      <c r="K209" s="93">
        <v>5.94</v>
      </c>
      <c r="L209" s="93">
        <v>371.35</v>
      </c>
      <c r="M209" s="88">
        <f t="shared" si="21"/>
        <v>97280</v>
      </c>
    </row>
    <row r="210" spans="1:13" x14ac:dyDescent="0.2">
      <c r="A210" s="94">
        <v>3358436</v>
      </c>
      <c r="B210" s="88">
        <f t="shared" si="19"/>
        <v>190</v>
      </c>
      <c r="C210" s="93">
        <v>510</v>
      </c>
      <c r="D210" s="104">
        <f t="shared" si="17"/>
        <v>1.0089020771513353E-3</v>
      </c>
      <c r="E210" s="93">
        <f t="shared" si="20"/>
        <v>26.916666666666668</v>
      </c>
      <c r="F210" s="104">
        <f t="shared" si="18"/>
        <v>9.6651711804152769E-4</v>
      </c>
      <c r="G210" s="93" t="s">
        <v>41</v>
      </c>
      <c r="H210" s="93">
        <v>422.1</v>
      </c>
      <c r="I210" s="88">
        <v>1</v>
      </c>
      <c r="J210" s="93">
        <v>8.84</v>
      </c>
      <c r="K210" s="93">
        <v>0.88</v>
      </c>
      <c r="L210" s="93">
        <v>422.1</v>
      </c>
      <c r="M210" s="88">
        <f t="shared" si="21"/>
        <v>96900</v>
      </c>
    </row>
    <row r="211" spans="1:13" x14ac:dyDescent="0.2">
      <c r="A211" s="94">
        <v>1252679</v>
      </c>
      <c r="B211" s="88">
        <f t="shared" si="19"/>
        <v>190</v>
      </c>
      <c r="C211" s="93">
        <v>505</v>
      </c>
      <c r="D211" s="104">
        <f t="shared" si="17"/>
        <v>9.9901088031651829E-4</v>
      </c>
      <c r="E211" s="93">
        <f t="shared" si="20"/>
        <v>26.652777777777779</v>
      </c>
      <c r="F211" s="104">
        <f t="shared" si="18"/>
        <v>9.5704146002151269E-4</v>
      </c>
      <c r="G211" s="93" t="s">
        <v>9</v>
      </c>
      <c r="H211" s="93">
        <v>44.4</v>
      </c>
      <c r="I211" s="88">
        <v>1</v>
      </c>
      <c r="J211" s="93">
        <v>1.07</v>
      </c>
      <c r="K211" s="93">
        <v>2.62</v>
      </c>
      <c r="L211" s="93">
        <v>44.4</v>
      </c>
      <c r="M211" s="88">
        <f t="shared" si="21"/>
        <v>95950</v>
      </c>
    </row>
    <row r="212" spans="1:13" x14ac:dyDescent="0.2">
      <c r="A212" s="94">
        <v>9215622</v>
      </c>
      <c r="B212" s="88">
        <f t="shared" si="19"/>
        <v>190</v>
      </c>
      <c r="C212" s="93">
        <v>504</v>
      </c>
      <c r="D212" s="104">
        <f t="shared" si="17"/>
        <v>9.9703264094955484E-4</v>
      </c>
      <c r="E212" s="93">
        <f t="shared" si="20"/>
        <v>26.6</v>
      </c>
      <c r="F212" s="104">
        <f t="shared" si="18"/>
        <v>9.5514632841750969E-4</v>
      </c>
      <c r="G212" s="93" t="s">
        <v>20</v>
      </c>
      <c r="H212" s="93">
        <v>4050.62</v>
      </c>
      <c r="I212" s="88">
        <v>1</v>
      </c>
      <c r="J212" s="93">
        <v>92.99</v>
      </c>
      <c r="K212" s="93">
        <v>44.46</v>
      </c>
      <c r="L212" s="93">
        <v>4050.62</v>
      </c>
      <c r="M212" s="88">
        <f t="shared" si="21"/>
        <v>95760</v>
      </c>
    </row>
    <row r="213" spans="1:13" x14ac:dyDescent="0.2">
      <c r="A213" s="94">
        <v>9253625</v>
      </c>
      <c r="B213" s="88">
        <f t="shared" si="19"/>
        <v>190</v>
      </c>
      <c r="C213" s="93">
        <v>503</v>
      </c>
      <c r="D213" s="104">
        <f t="shared" si="17"/>
        <v>9.9505440158259139E-4</v>
      </c>
      <c r="E213" s="93">
        <f t="shared" si="20"/>
        <v>26.547222222222221</v>
      </c>
      <c r="F213" s="104">
        <f t="shared" si="18"/>
        <v>9.5325119681350658E-4</v>
      </c>
      <c r="G213" s="93" t="s">
        <v>12</v>
      </c>
      <c r="H213" s="93">
        <v>44.4</v>
      </c>
      <c r="I213" s="88">
        <v>1</v>
      </c>
      <c r="J213" s="93">
        <v>0.76</v>
      </c>
      <c r="K213" s="93">
        <v>1.23</v>
      </c>
      <c r="L213" s="93">
        <v>44.4</v>
      </c>
      <c r="M213" s="88">
        <f t="shared" si="21"/>
        <v>95570</v>
      </c>
    </row>
    <row r="214" spans="1:13" x14ac:dyDescent="0.2">
      <c r="A214" s="94">
        <v>8000602</v>
      </c>
      <c r="B214" s="88">
        <f t="shared" si="19"/>
        <v>190</v>
      </c>
      <c r="C214" s="93">
        <v>498</v>
      </c>
      <c r="D214" s="104">
        <f t="shared" si="17"/>
        <v>9.8516320474777456E-4</v>
      </c>
      <c r="E214" s="93">
        <f t="shared" si="20"/>
        <v>26.283333333333335</v>
      </c>
      <c r="F214" s="104">
        <f t="shared" si="18"/>
        <v>9.437755387934917E-4</v>
      </c>
      <c r="G214" s="93" t="s">
        <v>20</v>
      </c>
      <c r="H214" s="93">
        <v>4695.1499999999996</v>
      </c>
      <c r="I214" s="88">
        <v>1</v>
      </c>
      <c r="J214" s="93">
        <v>430</v>
      </c>
      <c r="K214" s="93">
        <v>41</v>
      </c>
      <c r="L214" s="93">
        <v>4695.1499999999996</v>
      </c>
      <c r="M214" s="88">
        <f t="shared" si="21"/>
        <v>94620</v>
      </c>
    </row>
    <row r="215" spans="1:13" x14ac:dyDescent="0.2">
      <c r="A215" s="94">
        <v>9253431</v>
      </c>
      <c r="B215" s="88">
        <f t="shared" si="19"/>
        <v>190</v>
      </c>
      <c r="C215" s="93">
        <v>495</v>
      </c>
      <c r="D215" s="104">
        <f t="shared" si="17"/>
        <v>9.792284866468842E-4</v>
      </c>
      <c r="E215" s="93">
        <f t="shared" si="20"/>
        <v>26.125</v>
      </c>
      <c r="F215" s="104">
        <f t="shared" si="18"/>
        <v>9.380901439814827E-4</v>
      </c>
      <c r="G215" s="93" t="s">
        <v>12</v>
      </c>
      <c r="H215" s="93">
        <v>47.36</v>
      </c>
      <c r="I215" s="88">
        <v>1</v>
      </c>
      <c r="J215" s="93">
        <v>0.85</v>
      </c>
      <c r="K215" s="93">
        <v>1.46</v>
      </c>
      <c r="L215" s="93">
        <v>47.36</v>
      </c>
      <c r="M215" s="88">
        <f t="shared" si="21"/>
        <v>94050</v>
      </c>
    </row>
    <row r="216" spans="1:13" x14ac:dyDescent="0.2">
      <c r="A216" s="94">
        <v>9253632</v>
      </c>
      <c r="B216" s="88">
        <f t="shared" si="19"/>
        <v>190</v>
      </c>
      <c r="C216" s="93">
        <v>495</v>
      </c>
      <c r="D216" s="104">
        <f t="shared" si="17"/>
        <v>9.792284866468842E-4</v>
      </c>
      <c r="E216" s="93">
        <f t="shared" si="20"/>
        <v>26.125</v>
      </c>
      <c r="F216" s="104">
        <f t="shared" si="18"/>
        <v>9.380901439814827E-4</v>
      </c>
      <c r="G216" s="93" t="s">
        <v>12</v>
      </c>
      <c r="H216" s="93">
        <v>62.83</v>
      </c>
      <c r="I216" s="88">
        <v>1</v>
      </c>
      <c r="J216" s="93">
        <v>0.94</v>
      </c>
      <c r="K216" s="93">
        <v>1.53</v>
      </c>
      <c r="L216" s="93">
        <v>62.83</v>
      </c>
      <c r="M216" s="88">
        <f t="shared" si="21"/>
        <v>94050</v>
      </c>
    </row>
    <row r="217" spans="1:13" x14ac:dyDescent="0.2">
      <c r="A217" s="94">
        <v>1212122</v>
      </c>
      <c r="B217" s="88">
        <f t="shared" si="19"/>
        <v>190</v>
      </c>
      <c r="C217" s="93">
        <v>494</v>
      </c>
      <c r="D217" s="104">
        <f t="shared" si="17"/>
        <v>9.7725024727992097E-4</v>
      </c>
      <c r="E217" s="93">
        <f t="shared" si="20"/>
        <v>26.072222222222223</v>
      </c>
      <c r="F217" s="104">
        <f t="shared" si="18"/>
        <v>9.361950123774797E-4</v>
      </c>
      <c r="G217" s="93" t="s">
        <v>79</v>
      </c>
      <c r="H217" s="93">
        <v>13.1</v>
      </c>
      <c r="I217" s="88">
        <v>1</v>
      </c>
      <c r="J217" s="93">
        <v>0.46</v>
      </c>
      <c r="K217" s="93">
        <v>0.46</v>
      </c>
      <c r="L217" s="93">
        <v>13.1</v>
      </c>
      <c r="M217" s="88">
        <f t="shared" si="21"/>
        <v>93860</v>
      </c>
    </row>
    <row r="218" spans="1:13" x14ac:dyDescent="0.2">
      <c r="A218" s="94">
        <v>5118124</v>
      </c>
      <c r="B218" s="88">
        <f t="shared" si="19"/>
        <v>190</v>
      </c>
      <c r="C218" s="93">
        <v>494</v>
      </c>
      <c r="D218" s="104">
        <f t="shared" si="17"/>
        <v>9.7725024727992097E-4</v>
      </c>
      <c r="E218" s="93">
        <f t="shared" si="20"/>
        <v>26.072222222222223</v>
      </c>
      <c r="F218" s="104">
        <f t="shared" si="18"/>
        <v>9.361950123774797E-4</v>
      </c>
      <c r="G218" s="93" t="s">
        <v>20</v>
      </c>
      <c r="H218" s="93">
        <v>510.23</v>
      </c>
      <c r="I218" s="88">
        <v>1</v>
      </c>
      <c r="J218" s="93">
        <v>5.22</v>
      </c>
      <c r="K218" s="93">
        <v>3.75</v>
      </c>
      <c r="L218" s="93">
        <v>510.23</v>
      </c>
      <c r="M218" s="88">
        <f t="shared" si="21"/>
        <v>93860</v>
      </c>
    </row>
    <row r="219" spans="1:13" x14ac:dyDescent="0.2">
      <c r="A219" s="94">
        <v>2392008</v>
      </c>
      <c r="B219" s="88">
        <f t="shared" si="19"/>
        <v>190</v>
      </c>
      <c r="C219" s="93">
        <v>491</v>
      </c>
      <c r="D219" s="104">
        <f t="shared" si="17"/>
        <v>9.7131552917903061E-4</v>
      </c>
      <c r="E219" s="93">
        <f t="shared" si="20"/>
        <v>25.913888888888888</v>
      </c>
      <c r="F219" s="104">
        <f t="shared" si="18"/>
        <v>9.305096175654706E-4</v>
      </c>
      <c r="G219" s="93" t="s">
        <v>16</v>
      </c>
      <c r="H219" s="93">
        <v>6.68</v>
      </c>
      <c r="I219" s="88">
        <v>1</v>
      </c>
      <c r="J219" s="93">
        <v>2</v>
      </c>
      <c r="K219" s="93">
        <v>0.18</v>
      </c>
      <c r="L219" s="93">
        <v>6.68</v>
      </c>
      <c r="M219" s="88">
        <f t="shared" si="21"/>
        <v>93290</v>
      </c>
    </row>
    <row r="220" spans="1:13" x14ac:dyDescent="0.2">
      <c r="A220" s="94">
        <v>5110131</v>
      </c>
      <c r="B220" s="88">
        <f t="shared" si="19"/>
        <v>190</v>
      </c>
      <c r="C220" s="93">
        <v>490</v>
      </c>
      <c r="D220" s="104">
        <f t="shared" si="17"/>
        <v>9.6933728981206727E-4</v>
      </c>
      <c r="E220" s="93">
        <f t="shared" si="20"/>
        <v>25.861111111111111</v>
      </c>
      <c r="F220" s="104">
        <f t="shared" si="18"/>
        <v>9.286144859614677E-4</v>
      </c>
      <c r="G220" s="93" t="s">
        <v>20</v>
      </c>
      <c r="H220" s="93">
        <v>11.01</v>
      </c>
      <c r="I220" s="88">
        <v>1</v>
      </c>
      <c r="J220" s="93">
        <v>1.1399999999999999</v>
      </c>
      <c r="K220" s="93">
        <v>0.17</v>
      </c>
      <c r="L220" s="93">
        <v>11.01</v>
      </c>
      <c r="M220" s="88">
        <f t="shared" si="21"/>
        <v>93100</v>
      </c>
    </row>
    <row r="221" spans="1:13" x14ac:dyDescent="0.2">
      <c r="A221" s="94">
        <v>9253444</v>
      </c>
      <c r="B221" s="88">
        <f t="shared" si="19"/>
        <v>190</v>
      </c>
      <c r="C221" s="93">
        <v>488</v>
      </c>
      <c r="D221" s="104">
        <f t="shared" si="17"/>
        <v>9.6538081107814047E-4</v>
      </c>
      <c r="E221" s="93">
        <f t="shared" si="20"/>
        <v>25.755555555555556</v>
      </c>
      <c r="F221" s="104">
        <f t="shared" si="18"/>
        <v>9.2482422275346171E-4</v>
      </c>
      <c r="G221" s="93" t="s">
        <v>12</v>
      </c>
      <c r="H221" s="93">
        <v>43.65</v>
      </c>
      <c r="I221" s="88">
        <v>1</v>
      </c>
      <c r="J221" s="93">
        <v>0.75</v>
      </c>
      <c r="K221" s="93">
        <v>1.1000000000000001</v>
      </c>
      <c r="L221" s="93">
        <v>43.65</v>
      </c>
      <c r="M221" s="88">
        <f t="shared" si="21"/>
        <v>92720</v>
      </c>
    </row>
    <row r="222" spans="1:13" x14ac:dyDescent="0.2">
      <c r="A222" s="94">
        <v>2255054</v>
      </c>
      <c r="B222" s="88">
        <f t="shared" si="19"/>
        <v>190</v>
      </c>
      <c r="C222" s="93">
        <v>487</v>
      </c>
      <c r="D222" s="104">
        <f t="shared" si="17"/>
        <v>9.6340257171117702E-4</v>
      </c>
      <c r="E222" s="93">
        <f t="shared" si="20"/>
        <v>25.702777777777779</v>
      </c>
      <c r="F222" s="104">
        <f t="shared" si="18"/>
        <v>9.2292909114945871E-4</v>
      </c>
      <c r="G222" s="93" t="s">
        <v>41</v>
      </c>
      <c r="H222" s="93">
        <v>1073.48</v>
      </c>
      <c r="I222" s="88">
        <v>1</v>
      </c>
      <c r="J222" s="93">
        <v>38.909999999999997</v>
      </c>
      <c r="K222" s="93">
        <v>3.6</v>
      </c>
      <c r="L222" s="93">
        <v>1073.48</v>
      </c>
      <c r="M222" s="88">
        <f t="shared" si="21"/>
        <v>92530</v>
      </c>
    </row>
    <row r="223" spans="1:13" x14ac:dyDescent="0.2">
      <c r="A223" s="94">
        <v>6020064</v>
      </c>
      <c r="B223" s="88">
        <f t="shared" si="19"/>
        <v>190</v>
      </c>
      <c r="C223" s="93">
        <v>487</v>
      </c>
      <c r="D223" s="104">
        <f t="shared" si="17"/>
        <v>9.6340257171117702E-4</v>
      </c>
      <c r="E223" s="93">
        <f t="shared" si="20"/>
        <v>25.702777777777779</v>
      </c>
      <c r="F223" s="104">
        <f t="shared" si="18"/>
        <v>9.2292909114945871E-4</v>
      </c>
      <c r="G223" s="93" t="s">
        <v>20</v>
      </c>
      <c r="H223" s="93">
        <v>266.29000000000002</v>
      </c>
      <c r="I223" s="88">
        <v>1</v>
      </c>
      <c r="J223" s="93">
        <v>57.49</v>
      </c>
      <c r="K223" s="93">
        <v>13.66</v>
      </c>
      <c r="L223" s="93">
        <v>266.29000000000002</v>
      </c>
      <c r="M223" s="88">
        <f t="shared" si="21"/>
        <v>92530</v>
      </c>
    </row>
    <row r="224" spans="1:13" x14ac:dyDescent="0.2">
      <c r="A224" s="94">
        <v>3312032</v>
      </c>
      <c r="B224" s="88">
        <f t="shared" si="19"/>
        <v>190</v>
      </c>
      <c r="C224" s="93">
        <v>482</v>
      </c>
      <c r="D224" s="104">
        <f t="shared" si="17"/>
        <v>9.5351137487636008E-4</v>
      </c>
      <c r="E224" s="93">
        <f t="shared" si="20"/>
        <v>25.43888888888889</v>
      </c>
      <c r="F224" s="104">
        <f t="shared" si="18"/>
        <v>9.1345343312944371E-4</v>
      </c>
      <c r="G224" s="93" t="s">
        <v>16</v>
      </c>
      <c r="H224" s="93">
        <v>1567.45</v>
      </c>
      <c r="I224" s="88">
        <v>1</v>
      </c>
      <c r="J224" s="93">
        <v>4.3</v>
      </c>
      <c r="K224" s="93">
        <v>4.7</v>
      </c>
      <c r="L224" s="93">
        <v>1567.45</v>
      </c>
      <c r="M224" s="88">
        <f t="shared" si="21"/>
        <v>91580</v>
      </c>
    </row>
    <row r="225" spans="1:13" x14ac:dyDescent="0.2">
      <c r="A225" s="94">
        <v>8361957</v>
      </c>
      <c r="B225" s="88">
        <f t="shared" si="19"/>
        <v>190</v>
      </c>
      <c r="C225" s="93">
        <v>482</v>
      </c>
      <c r="D225" s="104">
        <f t="shared" si="17"/>
        <v>9.5351137487636008E-4</v>
      </c>
      <c r="E225" s="93">
        <f t="shared" si="20"/>
        <v>25.43888888888889</v>
      </c>
      <c r="F225" s="104">
        <f t="shared" si="18"/>
        <v>9.1345343312944371E-4</v>
      </c>
      <c r="G225" s="93" t="s">
        <v>20</v>
      </c>
      <c r="H225" s="93">
        <v>8.27</v>
      </c>
      <c r="I225" s="88">
        <v>1</v>
      </c>
      <c r="J225" s="93">
        <v>0.62</v>
      </c>
      <c r="K225" s="93">
        <v>0.13</v>
      </c>
      <c r="L225" s="93">
        <v>8.27</v>
      </c>
      <c r="M225" s="88">
        <f t="shared" si="21"/>
        <v>91580</v>
      </c>
    </row>
    <row r="226" spans="1:13" x14ac:dyDescent="0.2">
      <c r="A226" s="94">
        <v>2207157</v>
      </c>
      <c r="B226" s="88">
        <f t="shared" si="19"/>
        <v>190</v>
      </c>
      <c r="C226" s="93">
        <v>480</v>
      </c>
      <c r="D226" s="104">
        <f t="shared" si="17"/>
        <v>9.4955489614243329E-4</v>
      </c>
      <c r="E226" s="93">
        <f t="shared" si="20"/>
        <v>25.333333333333332</v>
      </c>
      <c r="F226" s="104">
        <f t="shared" si="18"/>
        <v>9.0966316992143771E-4</v>
      </c>
      <c r="G226" s="93" t="s">
        <v>41</v>
      </c>
      <c r="H226" s="93">
        <v>23.76</v>
      </c>
      <c r="I226" s="88">
        <v>1</v>
      </c>
      <c r="J226" s="93">
        <v>0.27</v>
      </c>
      <c r="K226" s="93">
        <v>0.02</v>
      </c>
      <c r="L226" s="93">
        <v>23.76</v>
      </c>
      <c r="M226" s="88">
        <f t="shared" si="21"/>
        <v>91200</v>
      </c>
    </row>
    <row r="227" spans="1:13" x14ac:dyDescent="0.2">
      <c r="A227" s="94">
        <v>3356825</v>
      </c>
      <c r="B227" s="88">
        <f t="shared" si="19"/>
        <v>190</v>
      </c>
      <c r="C227" s="93">
        <v>479</v>
      </c>
      <c r="D227" s="104">
        <f t="shared" si="17"/>
        <v>9.4757665677546983E-4</v>
      </c>
      <c r="E227" s="93">
        <f t="shared" si="20"/>
        <v>25.280555555555555</v>
      </c>
      <c r="F227" s="104">
        <f t="shared" si="18"/>
        <v>9.0776803831743471E-4</v>
      </c>
      <c r="G227" s="93" t="s">
        <v>41</v>
      </c>
      <c r="H227" s="93">
        <v>706.73</v>
      </c>
      <c r="I227" s="88">
        <v>1</v>
      </c>
      <c r="J227" s="93">
        <v>50.5</v>
      </c>
      <c r="K227" s="93">
        <v>1.26</v>
      </c>
      <c r="L227" s="93">
        <v>706.73</v>
      </c>
      <c r="M227" s="88">
        <f t="shared" si="21"/>
        <v>91010</v>
      </c>
    </row>
    <row r="228" spans="1:13" x14ac:dyDescent="0.2">
      <c r="A228" s="94">
        <v>9253339</v>
      </c>
      <c r="B228" s="88">
        <f t="shared" si="19"/>
        <v>190</v>
      </c>
      <c r="C228" s="93">
        <v>479</v>
      </c>
      <c r="D228" s="104">
        <f t="shared" si="17"/>
        <v>9.4757665677546983E-4</v>
      </c>
      <c r="E228" s="93">
        <f t="shared" si="20"/>
        <v>25.280555555555555</v>
      </c>
      <c r="F228" s="104">
        <f t="shared" si="18"/>
        <v>9.0776803831743471E-4</v>
      </c>
      <c r="G228" s="93" t="s">
        <v>12</v>
      </c>
      <c r="H228" s="93">
        <v>59.34</v>
      </c>
      <c r="I228" s="88">
        <v>1</v>
      </c>
      <c r="J228" s="93">
        <v>0.95</v>
      </c>
      <c r="K228" s="93">
        <v>0.84</v>
      </c>
      <c r="L228" s="93">
        <v>59.34</v>
      </c>
      <c r="M228" s="88">
        <f t="shared" si="21"/>
        <v>91010</v>
      </c>
    </row>
    <row r="229" spans="1:13" x14ac:dyDescent="0.2">
      <c r="A229" s="94">
        <v>9403486</v>
      </c>
      <c r="B229" s="88">
        <f t="shared" si="19"/>
        <v>190</v>
      </c>
      <c r="C229" s="93">
        <v>475</v>
      </c>
      <c r="D229" s="104">
        <f t="shared" si="17"/>
        <v>9.3966369930761624E-4</v>
      </c>
      <c r="E229" s="93">
        <f t="shared" si="20"/>
        <v>25.069444444444443</v>
      </c>
      <c r="F229" s="104">
        <f t="shared" si="18"/>
        <v>9.0018751190142272E-4</v>
      </c>
      <c r="G229" s="93" t="s">
        <v>9</v>
      </c>
      <c r="H229" s="93">
        <v>24.84</v>
      </c>
      <c r="I229" s="88">
        <v>1</v>
      </c>
      <c r="J229" s="93">
        <v>6.51</v>
      </c>
      <c r="K229" s="93">
        <v>0.3</v>
      </c>
      <c r="L229" s="93">
        <v>24.84</v>
      </c>
      <c r="M229" s="88">
        <f t="shared" si="21"/>
        <v>90250</v>
      </c>
    </row>
    <row r="230" spans="1:13" x14ac:dyDescent="0.2">
      <c r="A230" s="94">
        <v>3535019</v>
      </c>
      <c r="B230" s="88">
        <f t="shared" si="19"/>
        <v>190</v>
      </c>
      <c r="C230" s="93">
        <v>472</v>
      </c>
      <c r="D230" s="104">
        <f t="shared" si="17"/>
        <v>9.3372898120672599E-4</v>
      </c>
      <c r="E230" s="93">
        <f t="shared" si="20"/>
        <v>24.911111111111111</v>
      </c>
      <c r="F230" s="104">
        <f t="shared" si="18"/>
        <v>8.9450211708941383E-4</v>
      </c>
      <c r="G230" s="93" t="s">
        <v>16</v>
      </c>
      <c r="H230" s="93">
        <v>25.81</v>
      </c>
      <c r="I230" s="88">
        <v>1</v>
      </c>
      <c r="J230" s="93">
        <v>1.4</v>
      </c>
      <c r="K230" s="93">
        <v>0.68</v>
      </c>
      <c r="L230" s="93">
        <v>25.81</v>
      </c>
      <c r="M230" s="88">
        <f t="shared" si="21"/>
        <v>89680</v>
      </c>
    </row>
    <row r="231" spans="1:13" x14ac:dyDescent="0.2">
      <c r="A231" s="94">
        <v>9254963</v>
      </c>
      <c r="B231" s="88">
        <f t="shared" si="19"/>
        <v>190</v>
      </c>
      <c r="C231" s="93">
        <v>468</v>
      </c>
      <c r="D231" s="104">
        <f t="shared" si="17"/>
        <v>9.258160237388724E-4</v>
      </c>
      <c r="E231" s="93">
        <f t="shared" si="20"/>
        <v>24.7</v>
      </c>
      <c r="F231" s="104">
        <f t="shared" si="18"/>
        <v>8.8692159067340173E-4</v>
      </c>
      <c r="G231" s="93" t="s">
        <v>12</v>
      </c>
      <c r="H231" s="93">
        <v>93.03</v>
      </c>
      <c r="I231" s="88">
        <v>1</v>
      </c>
      <c r="J231" s="93">
        <v>0.2</v>
      </c>
      <c r="K231" s="93">
        <v>0.35</v>
      </c>
      <c r="L231" s="93">
        <v>93.03</v>
      </c>
      <c r="M231" s="88">
        <f t="shared" si="21"/>
        <v>88920</v>
      </c>
    </row>
    <row r="232" spans="1:13" x14ac:dyDescent="0.2">
      <c r="A232" s="94">
        <v>5112544</v>
      </c>
      <c r="B232" s="88">
        <f t="shared" si="19"/>
        <v>190</v>
      </c>
      <c r="C232" s="93">
        <v>467</v>
      </c>
      <c r="D232" s="104">
        <f t="shared" si="17"/>
        <v>9.2383778437190895E-4</v>
      </c>
      <c r="E232" s="93">
        <f t="shared" si="20"/>
        <v>24.647222222222222</v>
      </c>
      <c r="F232" s="104">
        <f t="shared" si="18"/>
        <v>8.8502645906939883E-4</v>
      </c>
      <c r="G232" s="93" t="s">
        <v>41</v>
      </c>
      <c r="H232" s="93">
        <v>103.41</v>
      </c>
      <c r="I232" s="88">
        <v>1</v>
      </c>
      <c r="J232" s="93">
        <v>1.5</v>
      </c>
      <c r="K232" s="93">
        <v>0.65</v>
      </c>
      <c r="L232" s="93">
        <v>103.41</v>
      </c>
      <c r="M232" s="88">
        <f t="shared" si="21"/>
        <v>88730</v>
      </c>
    </row>
    <row r="233" spans="1:13" x14ac:dyDescent="0.2">
      <c r="A233" s="94">
        <v>4203971</v>
      </c>
      <c r="B233" s="88">
        <f t="shared" si="19"/>
        <v>190</v>
      </c>
      <c r="C233" s="93">
        <v>466</v>
      </c>
      <c r="D233" s="104">
        <f t="shared" si="17"/>
        <v>9.218595450049456E-4</v>
      </c>
      <c r="E233" s="93">
        <f t="shared" si="20"/>
        <v>24.594444444444445</v>
      </c>
      <c r="F233" s="104">
        <f t="shared" si="18"/>
        <v>8.8313132746539584E-4</v>
      </c>
      <c r="G233" s="93" t="s">
        <v>41</v>
      </c>
      <c r="H233" s="93">
        <v>73.099999999999994</v>
      </c>
      <c r="I233" s="88">
        <v>1</v>
      </c>
      <c r="J233" s="93">
        <v>0.27</v>
      </c>
      <c r="K233" s="93">
        <v>0.19</v>
      </c>
      <c r="L233" s="93">
        <v>73.099999999999994</v>
      </c>
      <c r="M233" s="88">
        <f t="shared" si="21"/>
        <v>88540</v>
      </c>
    </row>
    <row r="234" spans="1:13" x14ac:dyDescent="0.2">
      <c r="A234" s="94">
        <v>2002254</v>
      </c>
      <c r="B234" s="88">
        <f t="shared" si="19"/>
        <v>190</v>
      </c>
      <c r="C234" s="93">
        <v>464</v>
      </c>
      <c r="D234" s="104">
        <f t="shared" si="17"/>
        <v>9.1790306627101881E-4</v>
      </c>
      <c r="E234" s="93">
        <f t="shared" si="20"/>
        <v>24.488888888888887</v>
      </c>
      <c r="F234" s="104">
        <f t="shared" si="18"/>
        <v>8.7934106425738973E-4</v>
      </c>
      <c r="G234" s="93" t="s">
        <v>12</v>
      </c>
      <c r="H234" s="93">
        <v>88.02</v>
      </c>
      <c r="I234" s="88">
        <v>1</v>
      </c>
      <c r="J234" s="93">
        <v>1.6</v>
      </c>
      <c r="K234" s="93">
        <v>1.1599999999999999</v>
      </c>
      <c r="L234" s="93">
        <v>88.02</v>
      </c>
      <c r="M234" s="88">
        <f t="shared" si="21"/>
        <v>88160</v>
      </c>
    </row>
    <row r="235" spans="1:13" x14ac:dyDescent="0.2">
      <c r="A235" s="94">
        <v>3535028</v>
      </c>
      <c r="B235" s="88">
        <f t="shared" si="19"/>
        <v>190</v>
      </c>
      <c r="C235" s="93">
        <v>464</v>
      </c>
      <c r="D235" s="104">
        <f t="shared" si="17"/>
        <v>9.1790306627101881E-4</v>
      </c>
      <c r="E235" s="93">
        <f t="shared" si="20"/>
        <v>24.488888888888887</v>
      </c>
      <c r="F235" s="104">
        <f t="shared" si="18"/>
        <v>8.7934106425738973E-4</v>
      </c>
      <c r="G235" s="93" t="s">
        <v>16</v>
      </c>
      <c r="H235" s="93">
        <v>39.479999999999997</v>
      </c>
      <c r="I235" s="88">
        <v>1</v>
      </c>
      <c r="J235" s="93">
        <v>3.77</v>
      </c>
      <c r="K235" s="93">
        <v>1.3</v>
      </c>
      <c r="L235" s="93">
        <v>39.479999999999997</v>
      </c>
      <c r="M235" s="88">
        <f t="shared" si="21"/>
        <v>88160</v>
      </c>
    </row>
    <row r="236" spans="1:13" x14ac:dyDescent="0.2">
      <c r="A236" s="94">
        <v>8010211</v>
      </c>
      <c r="B236" s="88">
        <f t="shared" si="19"/>
        <v>190</v>
      </c>
      <c r="C236" s="93">
        <v>464</v>
      </c>
      <c r="D236" s="104">
        <f t="shared" si="17"/>
        <v>9.1790306627101881E-4</v>
      </c>
      <c r="E236" s="93">
        <f t="shared" si="20"/>
        <v>24.488888888888887</v>
      </c>
      <c r="F236" s="104">
        <f t="shared" si="18"/>
        <v>8.7934106425738973E-4</v>
      </c>
      <c r="G236" s="93" t="s">
        <v>20</v>
      </c>
      <c r="H236" s="93">
        <v>3019.94</v>
      </c>
      <c r="I236" s="88">
        <v>1</v>
      </c>
      <c r="J236" s="93">
        <v>215.95</v>
      </c>
      <c r="K236" s="93">
        <v>15.66</v>
      </c>
      <c r="L236" s="93">
        <v>3019.94</v>
      </c>
      <c r="M236" s="88">
        <f t="shared" si="21"/>
        <v>88160</v>
      </c>
    </row>
    <row r="237" spans="1:13" x14ac:dyDescent="0.2">
      <c r="A237" s="94">
        <v>6020207</v>
      </c>
      <c r="B237" s="88">
        <f t="shared" si="19"/>
        <v>190</v>
      </c>
      <c r="C237" s="93">
        <v>462</v>
      </c>
      <c r="D237" s="104">
        <f t="shared" si="17"/>
        <v>9.1394658753709201E-4</v>
      </c>
      <c r="E237" s="93">
        <f t="shared" si="20"/>
        <v>24.383333333333333</v>
      </c>
      <c r="F237" s="104">
        <f t="shared" si="18"/>
        <v>8.7555080104938384E-4</v>
      </c>
      <c r="G237" s="93" t="s">
        <v>20</v>
      </c>
      <c r="H237" s="93">
        <v>323.5</v>
      </c>
      <c r="I237" s="88">
        <v>1</v>
      </c>
      <c r="J237" s="93">
        <v>37.880000000000003</v>
      </c>
      <c r="K237" s="93">
        <v>12</v>
      </c>
      <c r="L237" s="93">
        <v>323.5</v>
      </c>
      <c r="M237" s="88">
        <f t="shared" si="21"/>
        <v>87780</v>
      </c>
    </row>
    <row r="238" spans="1:13" x14ac:dyDescent="0.2">
      <c r="A238" s="94">
        <v>9253461</v>
      </c>
      <c r="B238" s="88">
        <f t="shared" si="19"/>
        <v>190</v>
      </c>
      <c r="C238" s="93">
        <v>462</v>
      </c>
      <c r="D238" s="104">
        <f t="shared" si="17"/>
        <v>9.1394658753709201E-4</v>
      </c>
      <c r="E238" s="93">
        <f t="shared" si="20"/>
        <v>24.383333333333333</v>
      </c>
      <c r="F238" s="104">
        <f t="shared" si="18"/>
        <v>8.7555080104938384E-4</v>
      </c>
      <c r="G238" s="93" t="s">
        <v>12</v>
      </c>
      <c r="H238" s="93">
        <v>36.770000000000003</v>
      </c>
      <c r="I238" s="88">
        <v>1</v>
      </c>
      <c r="J238" s="93">
        <v>0.72</v>
      </c>
      <c r="K238" s="93">
        <v>1.02</v>
      </c>
      <c r="L238" s="93">
        <v>36.770000000000003</v>
      </c>
      <c r="M238" s="88">
        <f t="shared" si="21"/>
        <v>87780</v>
      </c>
    </row>
    <row r="239" spans="1:13" x14ac:dyDescent="0.2">
      <c r="A239" s="94">
        <v>3100675</v>
      </c>
      <c r="B239" s="88">
        <f t="shared" si="19"/>
        <v>190</v>
      </c>
      <c r="C239" s="93">
        <v>460</v>
      </c>
      <c r="D239" s="104">
        <f t="shared" si="17"/>
        <v>9.0999010880316521E-4</v>
      </c>
      <c r="E239" s="93">
        <f t="shared" si="20"/>
        <v>24.277777777777779</v>
      </c>
      <c r="F239" s="104">
        <f t="shared" si="18"/>
        <v>8.7176053784137784E-4</v>
      </c>
      <c r="G239" s="93" t="s">
        <v>41</v>
      </c>
      <c r="H239" s="93">
        <v>93.77</v>
      </c>
      <c r="I239" s="88">
        <v>1</v>
      </c>
      <c r="J239" s="93">
        <v>1</v>
      </c>
      <c r="K239" s="93">
        <v>0.15</v>
      </c>
      <c r="L239" s="93">
        <v>93.77</v>
      </c>
      <c r="M239" s="88">
        <f t="shared" si="21"/>
        <v>87400</v>
      </c>
    </row>
    <row r="240" spans="1:13" x14ac:dyDescent="0.2">
      <c r="A240" s="94">
        <v>9253401</v>
      </c>
      <c r="B240" s="88">
        <f t="shared" si="19"/>
        <v>190</v>
      </c>
      <c r="C240" s="93">
        <v>457</v>
      </c>
      <c r="D240" s="104">
        <f t="shared" si="17"/>
        <v>9.0405539070227497E-4</v>
      </c>
      <c r="E240" s="93">
        <f t="shared" si="20"/>
        <v>24.119444444444444</v>
      </c>
      <c r="F240" s="104">
        <f t="shared" si="18"/>
        <v>8.6607514302936884E-4</v>
      </c>
      <c r="G240" s="93" t="s">
        <v>12</v>
      </c>
      <c r="H240" s="93">
        <v>214.88</v>
      </c>
      <c r="I240" s="88">
        <v>1</v>
      </c>
      <c r="J240" s="93">
        <v>1</v>
      </c>
      <c r="K240" s="93">
        <v>1</v>
      </c>
      <c r="L240" s="93">
        <v>214.88</v>
      </c>
      <c r="M240" s="88">
        <f t="shared" si="21"/>
        <v>86830</v>
      </c>
    </row>
    <row r="241" spans="1:13" x14ac:dyDescent="0.2">
      <c r="A241" s="94">
        <v>5111239</v>
      </c>
      <c r="B241" s="88">
        <f t="shared" si="19"/>
        <v>190</v>
      </c>
      <c r="C241" s="93">
        <v>456</v>
      </c>
      <c r="D241" s="104">
        <f t="shared" si="17"/>
        <v>9.0207715133531162E-4</v>
      </c>
      <c r="E241" s="93">
        <f t="shared" si="20"/>
        <v>24.066666666666666</v>
      </c>
      <c r="F241" s="104">
        <f t="shared" si="18"/>
        <v>8.6418001142536584E-4</v>
      </c>
      <c r="G241" s="93" t="s">
        <v>41</v>
      </c>
      <c r="H241" s="93">
        <v>55.2</v>
      </c>
      <c r="I241" s="88">
        <v>1</v>
      </c>
      <c r="J241" s="93">
        <v>0.26</v>
      </c>
      <c r="K241" s="93">
        <v>0</v>
      </c>
      <c r="L241" s="93">
        <v>55.2</v>
      </c>
      <c r="M241" s="88">
        <f t="shared" si="21"/>
        <v>86640</v>
      </c>
    </row>
    <row r="242" spans="1:13" x14ac:dyDescent="0.2">
      <c r="A242" s="94">
        <v>9253226</v>
      </c>
      <c r="B242" s="88">
        <f t="shared" si="19"/>
        <v>190</v>
      </c>
      <c r="C242" s="93">
        <v>456</v>
      </c>
      <c r="D242" s="104">
        <f t="shared" si="17"/>
        <v>9.0207715133531162E-4</v>
      </c>
      <c r="E242" s="93">
        <f t="shared" si="20"/>
        <v>24.066666666666666</v>
      </c>
      <c r="F242" s="104">
        <f t="shared" si="18"/>
        <v>8.6418001142536584E-4</v>
      </c>
      <c r="G242" s="93" t="s">
        <v>12</v>
      </c>
      <c r="H242" s="93">
        <v>100.1</v>
      </c>
      <c r="I242" s="88">
        <v>1</v>
      </c>
      <c r="J242" s="93">
        <v>1.1399999999999999</v>
      </c>
      <c r="K242" s="93">
        <v>1.97</v>
      </c>
      <c r="L242" s="93">
        <v>100.1</v>
      </c>
      <c r="M242" s="88">
        <f t="shared" si="21"/>
        <v>86640</v>
      </c>
    </row>
    <row r="243" spans="1:13" x14ac:dyDescent="0.2">
      <c r="A243" s="94">
        <v>3227703</v>
      </c>
      <c r="B243" s="88">
        <f t="shared" si="19"/>
        <v>190</v>
      </c>
      <c r="C243" s="93">
        <v>454</v>
      </c>
      <c r="D243" s="104">
        <f t="shared" si="17"/>
        <v>8.9812067260138472E-4</v>
      </c>
      <c r="E243" s="93">
        <f t="shared" si="20"/>
        <v>23.961111111111112</v>
      </c>
      <c r="F243" s="104">
        <f t="shared" si="18"/>
        <v>8.6038974821735985E-4</v>
      </c>
      <c r="G243" s="93" t="s">
        <v>41</v>
      </c>
      <c r="H243" s="93">
        <v>673.88</v>
      </c>
      <c r="I243" s="88">
        <v>1</v>
      </c>
      <c r="J243" s="93">
        <v>119.34</v>
      </c>
      <c r="K243" s="93">
        <v>5.8</v>
      </c>
      <c r="L243" s="93">
        <v>673.88</v>
      </c>
      <c r="M243" s="88">
        <f t="shared" si="21"/>
        <v>86260</v>
      </c>
    </row>
    <row r="244" spans="1:13" x14ac:dyDescent="0.2">
      <c r="A244" s="94">
        <v>6025637</v>
      </c>
      <c r="B244" s="88">
        <f t="shared" si="19"/>
        <v>190</v>
      </c>
      <c r="C244" s="93">
        <v>453</v>
      </c>
      <c r="D244" s="104">
        <f t="shared" si="17"/>
        <v>8.9614243323442137E-4</v>
      </c>
      <c r="E244" s="93">
        <f t="shared" si="20"/>
        <v>23.908333333333335</v>
      </c>
      <c r="F244" s="104">
        <f t="shared" si="18"/>
        <v>8.5849461661335696E-4</v>
      </c>
      <c r="G244" s="93" t="s">
        <v>20</v>
      </c>
      <c r="H244" s="93">
        <v>2039.12</v>
      </c>
      <c r="I244" s="88">
        <v>1</v>
      </c>
      <c r="J244" s="93">
        <v>37.299999999999997</v>
      </c>
      <c r="K244" s="93">
        <v>8.25</v>
      </c>
      <c r="L244" s="93">
        <v>2039.12</v>
      </c>
      <c r="M244" s="88">
        <f t="shared" si="21"/>
        <v>86070</v>
      </c>
    </row>
    <row r="245" spans="1:13" x14ac:dyDescent="0.2">
      <c r="A245" s="94">
        <v>6044123</v>
      </c>
      <c r="B245" s="88">
        <f t="shared" si="19"/>
        <v>190</v>
      </c>
      <c r="C245" s="93">
        <v>452</v>
      </c>
      <c r="D245" s="104">
        <f t="shared" si="17"/>
        <v>8.9416419386745792E-4</v>
      </c>
      <c r="E245" s="93">
        <f t="shared" si="20"/>
        <v>23.855555555555554</v>
      </c>
      <c r="F245" s="104">
        <f t="shared" si="18"/>
        <v>8.5659948500935385E-4</v>
      </c>
      <c r="G245" s="93" t="s">
        <v>20</v>
      </c>
      <c r="H245" s="93">
        <v>2426.73</v>
      </c>
      <c r="I245" s="88">
        <v>1</v>
      </c>
      <c r="J245" s="93">
        <v>180.54</v>
      </c>
      <c r="K245" s="93">
        <v>31.42</v>
      </c>
      <c r="L245" s="93">
        <v>2426.73</v>
      </c>
      <c r="M245" s="88">
        <f t="shared" si="21"/>
        <v>85880</v>
      </c>
    </row>
    <row r="246" spans="1:13" x14ac:dyDescent="0.2">
      <c r="A246" s="94">
        <v>2254754</v>
      </c>
      <c r="B246" s="88">
        <f t="shared" si="19"/>
        <v>190</v>
      </c>
      <c r="C246" s="93">
        <v>450</v>
      </c>
      <c r="D246" s="104">
        <f t="shared" si="17"/>
        <v>8.9020771513353112E-4</v>
      </c>
      <c r="E246" s="93">
        <f t="shared" si="20"/>
        <v>23.75</v>
      </c>
      <c r="F246" s="104">
        <f t="shared" si="18"/>
        <v>8.5280922180134785E-4</v>
      </c>
      <c r="G246" s="93" t="s">
        <v>41</v>
      </c>
      <c r="H246" s="93">
        <v>440.62</v>
      </c>
      <c r="I246" s="88">
        <v>1</v>
      </c>
      <c r="J246" s="93">
        <v>12.64</v>
      </c>
      <c r="K246" s="93">
        <v>2.04</v>
      </c>
      <c r="L246" s="93">
        <v>440.62</v>
      </c>
      <c r="M246" s="88">
        <f t="shared" si="21"/>
        <v>85500</v>
      </c>
    </row>
    <row r="247" spans="1:13" x14ac:dyDescent="0.2">
      <c r="A247" s="94">
        <v>9824941</v>
      </c>
      <c r="B247" s="88">
        <f t="shared" si="19"/>
        <v>190</v>
      </c>
      <c r="C247" s="93">
        <v>450</v>
      </c>
      <c r="D247" s="104">
        <f t="shared" si="17"/>
        <v>8.9020771513353112E-4</v>
      </c>
      <c r="E247" s="93">
        <f t="shared" si="20"/>
        <v>23.75</v>
      </c>
      <c r="F247" s="104">
        <f t="shared" si="18"/>
        <v>8.5280922180134785E-4</v>
      </c>
      <c r="G247" s="93" t="s">
        <v>16</v>
      </c>
      <c r="H247" s="93">
        <v>345.46</v>
      </c>
      <c r="I247" s="88">
        <v>1</v>
      </c>
      <c r="J247" s="93">
        <v>1.6</v>
      </c>
      <c r="K247" s="93">
        <v>1.1599999999999999</v>
      </c>
      <c r="L247" s="93">
        <v>345.46</v>
      </c>
      <c r="M247" s="88">
        <f t="shared" si="21"/>
        <v>85500</v>
      </c>
    </row>
    <row r="248" spans="1:13" x14ac:dyDescent="0.2">
      <c r="A248" s="94">
        <v>8362642</v>
      </c>
      <c r="B248" s="88">
        <f t="shared" si="19"/>
        <v>190</v>
      </c>
      <c r="C248" s="93">
        <v>449</v>
      </c>
      <c r="D248" s="104">
        <f t="shared" si="17"/>
        <v>8.8822947576656778E-4</v>
      </c>
      <c r="E248" s="93">
        <f t="shared" si="20"/>
        <v>23.697222222222223</v>
      </c>
      <c r="F248" s="104">
        <f t="shared" si="18"/>
        <v>8.5091409019734485E-4</v>
      </c>
      <c r="G248" s="93" t="s">
        <v>20</v>
      </c>
      <c r="H248" s="93">
        <v>1878.72</v>
      </c>
      <c r="I248" s="88">
        <v>1</v>
      </c>
      <c r="J248" s="93">
        <v>92.92</v>
      </c>
      <c r="K248" s="93">
        <v>20.36</v>
      </c>
      <c r="L248" s="93">
        <v>1878.72</v>
      </c>
      <c r="M248" s="88">
        <f t="shared" si="21"/>
        <v>85310</v>
      </c>
    </row>
    <row r="249" spans="1:13" x14ac:dyDescent="0.2">
      <c r="A249" s="94">
        <v>3025893</v>
      </c>
      <c r="B249" s="88">
        <f t="shared" si="19"/>
        <v>190</v>
      </c>
      <c r="C249" s="93">
        <v>448</v>
      </c>
      <c r="D249" s="104">
        <f t="shared" si="17"/>
        <v>8.8625123639960433E-4</v>
      </c>
      <c r="E249" s="93">
        <f t="shared" si="20"/>
        <v>23.644444444444446</v>
      </c>
      <c r="F249" s="104">
        <f t="shared" si="18"/>
        <v>8.4901895859334196E-4</v>
      </c>
      <c r="G249" s="93" t="s">
        <v>41</v>
      </c>
      <c r="H249" s="93">
        <v>201.03</v>
      </c>
      <c r="I249" s="88">
        <v>1</v>
      </c>
      <c r="J249" s="93">
        <v>11.7</v>
      </c>
      <c r="K249" s="93">
        <v>1.7</v>
      </c>
      <c r="L249" s="93">
        <v>201.03</v>
      </c>
      <c r="M249" s="88">
        <f t="shared" si="21"/>
        <v>85120</v>
      </c>
    </row>
    <row r="250" spans="1:13" x14ac:dyDescent="0.2">
      <c r="A250" s="94">
        <v>5506733</v>
      </c>
      <c r="B250" s="88">
        <f t="shared" si="19"/>
        <v>190</v>
      </c>
      <c r="C250" s="93">
        <v>447</v>
      </c>
      <c r="D250" s="104">
        <f t="shared" si="17"/>
        <v>8.8427299703264098E-4</v>
      </c>
      <c r="E250" s="93">
        <f t="shared" si="20"/>
        <v>23.591666666666665</v>
      </c>
      <c r="F250" s="104">
        <f t="shared" si="18"/>
        <v>8.4712382698933885E-4</v>
      </c>
      <c r="G250" s="93" t="s">
        <v>16</v>
      </c>
      <c r="H250" s="93">
        <v>65.19</v>
      </c>
      <c r="I250" s="88">
        <v>1</v>
      </c>
      <c r="J250" s="93">
        <v>1.26</v>
      </c>
      <c r="K250" s="93">
        <v>1.26</v>
      </c>
      <c r="L250" s="93">
        <v>65.19</v>
      </c>
      <c r="M250" s="88">
        <f t="shared" si="21"/>
        <v>84930</v>
      </c>
    </row>
    <row r="251" spans="1:13" x14ac:dyDescent="0.2">
      <c r="A251" s="94">
        <v>9253636</v>
      </c>
      <c r="B251" s="88">
        <f t="shared" si="19"/>
        <v>190</v>
      </c>
      <c r="C251" s="93">
        <v>447</v>
      </c>
      <c r="D251" s="104">
        <f t="shared" si="17"/>
        <v>8.8427299703264098E-4</v>
      </c>
      <c r="E251" s="93">
        <f t="shared" si="20"/>
        <v>23.591666666666665</v>
      </c>
      <c r="F251" s="104">
        <f t="shared" si="18"/>
        <v>8.4712382698933885E-4</v>
      </c>
      <c r="G251" s="93" t="s">
        <v>12</v>
      </c>
      <c r="H251" s="93">
        <v>62.83</v>
      </c>
      <c r="I251" s="88">
        <v>1</v>
      </c>
      <c r="J251" s="93">
        <v>0.98</v>
      </c>
      <c r="K251" s="93">
        <v>1.39</v>
      </c>
      <c r="L251" s="93">
        <v>62.83</v>
      </c>
      <c r="M251" s="88">
        <f t="shared" si="21"/>
        <v>84930</v>
      </c>
    </row>
    <row r="252" spans="1:13" x14ac:dyDescent="0.2">
      <c r="A252" s="94">
        <v>3100676</v>
      </c>
      <c r="B252" s="88">
        <f t="shared" si="19"/>
        <v>190</v>
      </c>
      <c r="C252" s="93">
        <v>446</v>
      </c>
      <c r="D252" s="104">
        <f t="shared" si="17"/>
        <v>8.8229475766567753E-4</v>
      </c>
      <c r="E252" s="93">
        <f t="shared" si="20"/>
        <v>23.538888888888888</v>
      </c>
      <c r="F252" s="104">
        <f t="shared" si="18"/>
        <v>8.4522869538533585E-4</v>
      </c>
      <c r="G252" s="93" t="s">
        <v>41</v>
      </c>
      <c r="H252" s="93">
        <v>109.76</v>
      </c>
      <c r="I252" s="88">
        <v>1</v>
      </c>
      <c r="J252" s="93">
        <v>1</v>
      </c>
      <c r="K252" s="93">
        <v>0.23</v>
      </c>
      <c r="L252" s="93">
        <v>109.76</v>
      </c>
      <c r="M252" s="88">
        <f t="shared" si="21"/>
        <v>84740</v>
      </c>
    </row>
    <row r="253" spans="1:13" x14ac:dyDescent="0.2">
      <c r="A253" s="94">
        <v>5110152</v>
      </c>
      <c r="B253" s="88">
        <f t="shared" si="19"/>
        <v>190</v>
      </c>
      <c r="C253" s="93">
        <v>445</v>
      </c>
      <c r="D253" s="104">
        <f t="shared" si="17"/>
        <v>8.8031651829871419E-4</v>
      </c>
      <c r="E253" s="93">
        <f t="shared" si="20"/>
        <v>23.486111111111111</v>
      </c>
      <c r="F253" s="104">
        <f t="shared" si="18"/>
        <v>8.4333356378133285E-4</v>
      </c>
      <c r="G253" s="93" t="s">
        <v>20</v>
      </c>
      <c r="H253" s="93">
        <v>16.48</v>
      </c>
      <c r="I253" s="88">
        <v>1</v>
      </c>
      <c r="J253" s="93">
        <v>1.22</v>
      </c>
      <c r="K253" s="93">
        <v>0.16</v>
      </c>
      <c r="L253" s="93">
        <v>16.48</v>
      </c>
      <c r="M253" s="88">
        <f t="shared" si="21"/>
        <v>84550</v>
      </c>
    </row>
    <row r="254" spans="1:13" x14ac:dyDescent="0.2">
      <c r="A254" s="94">
        <v>9253388</v>
      </c>
      <c r="B254" s="88">
        <f t="shared" si="19"/>
        <v>190</v>
      </c>
      <c r="C254" s="93">
        <v>444</v>
      </c>
      <c r="D254" s="104">
        <f t="shared" si="17"/>
        <v>8.7833827893175074E-4</v>
      </c>
      <c r="E254" s="93">
        <f t="shared" si="20"/>
        <v>23.433333333333334</v>
      </c>
      <c r="F254" s="104">
        <f t="shared" si="18"/>
        <v>8.4143843217732996E-4</v>
      </c>
      <c r="G254" s="93" t="s">
        <v>12</v>
      </c>
      <c r="H254" s="93">
        <v>28.4</v>
      </c>
      <c r="I254" s="88">
        <v>1</v>
      </c>
      <c r="J254" s="93">
        <v>0.33</v>
      </c>
      <c r="K254" s="93">
        <v>0.54</v>
      </c>
      <c r="L254" s="93">
        <v>28.4</v>
      </c>
      <c r="M254" s="88">
        <f t="shared" si="21"/>
        <v>84360</v>
      </c>
    </row>
    <row r="255" spans="1:13" x14ac:dyDescent="0.2">
      <c r="A255" s="94">
        <v>9511455</v>
      </c>
      <c r="B255" s="88">
        <f t="shared" si="19"/>
        <v>190</v>
      </c>
      <c r="C255" s="93">
        <v>442</v>
      </c>
      <c r="D255" s="104">
        <f t="shared" si="17"/>
        <v>8.7438180019782394E-4</v>
      </c>
      <c r="E255" s="93">
        <f t="shared" si="20"/>
        <v>23.327777777777779</v>
      </c>
      <c r="F255" s="104">
        <f t="shared" si="18"/>
        <v>8.3764816896932397E-4</v>
      </c>
      <c r="G255" s="93" t="s">
        <v>20</v>
      </c>
      <c r="H255" s="93">
        <v>85.47</v>
      </c>
      <c r="I255" s="88">
        <v>1</v>
      </c>
      <c r="J255" s="93">
        <v>2.4500000000000002</v>
      </c>
      <c r="K255" s="93">
        <v>0.76</v>
      </c>
      <c r="L255" s="93">
        <v>85.47</v>
      </c>
      <c r="M255" s="88">
        <f t="shared" si="21"/>
        <v>83980</v>
      </c>
    </row>
    <row r="256" spans="1:13" x14ac:dyDescent="0.2">
      <c r="A256" s="94">
        <v>9253477</v>
      </c>
      <c r="B256" s="88">
        <f t="shared" si="19"/>
        <v>190</v>
      </c>
      <c r="C256" s="93">
        <v>438</v>
      </c>
      <c r="D256" s="104">
        <f t="shared" si="17"/>
        <v>8.6646884272997035E-4</v>
      </c>
      <c r="E256" s="93">
        <f t="shared" si="20"/>
        <v>23.116666666666667</v>
      </c>
      <c r="F256" s="104">
        <f t="shared" si="18"/>
        <v>8.3006764255331197E-4</v>
      </c>
      <c r="G256" s="93" t="s">
        <v>12</v>
      </c>
      <c r="H256" s="93">
        <v>30.73</v>
      </c>
      <c r="I256" s="88">
        <v>1</v>
      </c>
      <c r="J256" s="93">
        <v>0.62</v>
      </c>
      <c r="K256" s="93">
        <v>0.5</v>
      </c>
      <c r="L256" s="93">
        <v>30.73</v>
      </c>
      <c r="M256" s="88">
        <f t="shared" si="21"/>
        <v>83220</v>
      </c>
    </row>
    <row r="257" spans="1:13" x14ac:dyDescent="0.2">
      <c r="A257" s="94">
        <v>5510049</v>
      </c>
      <c r="B257" s="88">
        <f t="shared" si="19"/>
        <v>190</v>
      </c>
      <c r="C257" s="93">
        <v>434</v>
      </c>
      <c r="D257" s="104">
        <f t="shared" si="17"/>
        <v>8.5855588526211675E-4</v>
      </c>
      <c r="E257" s="93">
        <f t="shared" si="20"/>
        <v>22.905555555555555</v>
      </c>
      <c r="F257" s="104">
        <f t="shared" si="18"/>
        <v>8.2248711613729997E-4</v>
      </c>
      <c r="G257" s="93" t="s">
        <v>16</v>
      </c>
      <c r="H257" s="93">
        <v>3127.68</v>
      </c>
      <c r="I257" s="88">
        <v>1</v>
      </c>
      <c r="J257" s="93">
        <v>38.369999999999997</v>
      </c>
      <c r="K257" s="93">
        <v>34</v>
      </c>
      <c r="L257" s="93">
        <v>3127.68</v>
      </c>
      <c r="M257" s="88">
        <f t="shared" si="21"/>
        <v>82460</v>
      </c>
    </row>
    <row r="258" spans="1:13" x14ac:dyDescent="0.2">
      <c r="A258" s="94">
        <v>5118123</v>
      </c>
      <c r="B258" s="88">
        <f t="shared" si="19"/>
        <v>190</v>
      </c>
      <c r="C258" s="93">
        <v>433</v>
      </c>
      <c r="D258" s="104">
        <f t="shared" ref="D258:D321" si="22">C258/$C$4096</f>
        <v>8.565776458951533E-4</v>
      </c>
      <c r="E258" s="93">
        <f t="shared" si="20"/>
        <v>22.852777777777778</v>
      </c>
      <c r="F258" s="104">
        <f t="shared" ref="F258:F321" si="23">E258/$E$4096</f>
        <v>8.2059198453329697E-4</v>
      </c>
      <c r="G258" s="93" t="s">
        <v>20</v>
      </c>
      <c r="H258" s="93">
        <v>483.29</v>
      </c>
      <c r="I258" s="88">
        <v>1</v>
      </c>
      <c r="J258" s="93">
        <v>3.89</v>
      </c>
      <c r="K258" s="93">
        <v>2.75</v>
      </c>
      <c r="L258" s="93">
        <v>483.29</v>
      </c>
      <c r="M258" s="88">
        <f t="shared" si="21"/>
        <v>82270</v>
      </c>
    </row>
    <row r="259" spans="1:13" x14ac:dyDescent="0.2">
      <c r="A259" s="94">
        <v>6166047</v>
      </c>
      <c r="B259" s="88">
        <f t="shared" ref="B259:B322" si="24">VLOOKUP(I259,$U$2:$V$11,2,TRUE)</f>
        <v>190</v>
      </c>
      <c r="C259" s="93">
        <v>433</v>
      </c>
      <c r="D259" s="104">
        <f t="shared" si="22"/>
        <v>8.565776458951533E-4</v>
      </c>
      <c r="E259" s="93">
        <f t="shared" ref="E259:E322" si="25">B259*C259/3600</f>
        <v>22.852777777777778</v>
      </c>
      <c r="F259" s="104">
        <f t="shared" si="23"/>
        <v>8.2059198453329697E-4</v>
      </c>
      <c r="G259" s="93" t="s">
        <v>20</v>
      </c>
      <c r="H259" s="93">
        <v>1777.15</v>
      </c>
      <c r="I259" s="88">
        <v>1</v>
      </c>
      <c r="J259" s="93">
        <v>66.7</v>
      </c>
      <c r="K259" s="93">
        <v>14.3</v>
      </c>
      <c r="L259" s="93">
        <v>1777.15</v>
      </c>
      <c r="M259" s="88">
        <f t="shared" ref="M259:M322" si="26">B259*C259</f>
        <v>82270</v>
      </c>
    </row>
    <row r="260" spans="1:13" x14ac:dyDescent="0.2">
      <c r="A260" s="94">
        <v>2207154</v>
      </c>
      <c r="B260" s="88">
        <f t="shared" si="24"/>
        <v>190</v>
      </c>
      <c r="C260" s="93">
        <v>432</v>
      </c>
      <c r="D260" s="104">
        <f t="shared" si="22"/>
        <v>8.5459940652818996E-4</v>
      </c>
      <c r="E260" s="93">
        <f t="shared" si="25"/>
        <v>22.8</v>
      </c>
      <c r="F260" s="104">
        <f t="shared" si="23"/>
        <v>8.1869685292929398E-4</v>
      </c>
      <c r="G260" s="93" t="s">
        <v>41</v>
      </c>
      <c r="H260" s="93">
        <v>12.16</v>
      </c>
      <c r="I260" s="88">
        <v>1</v>
      </c>
      <c r="J260" s="93">
        <v>0.25</v>
      </c>
      <c r="K260" s="93">
        <v>0.04</v>
      </c>
      <c r="L260" s="93">
        <v>12.16</v>
      </c>
      <c r="M260" s="88">
        <f t="shared" si="26"/>
        <v>82080</v>
      </c>
    </row>
    <row r="261" spans="1:13" x14ac:dyDescent="0.2">
      <c r="A261" s="94">
        <v>9253382</v>
      </c>
      <c r="B261" s="88">
        <f t="shared" si="24"/>
        <v>190</v>
      </c>
      <c r="C261" s="93">
        <v>427</v>
      </c>
      <c r="D261" s="104">
        <f t="shared" si="22"/>
        <v>8.4470820969337291E-4</v>
      </c>
      <c r="E261" s="93">
        <f t="shared" si="25"/>
        <v>22.536111111111111</v>
      </c>
      <c r="F261" s="104">
        <f t="shared" si="23"/>
        <v>8.0922119490927898E-4</v>
      </c>
      <c r="G261" s="93" t="s">
        <v>12</v>
      </c>
      <c r="H261" s="93">
        <v>17.91</v>
      </c>
      <c r="I261" s="88">
        <v>1</v>
      </c>
      <c r="J261" s="93">
        <v>0.22</v>
      </c>
      <c r="K261" s="93">
        <v>0.15</v>
      </c>
      <c r="L261" s="93">
        <v>17.91</v>
      </c>
      <c r="M261" s="88">
        <f t="shared" si="26"/>
        <v>81130</v>
      </c>
    </row>
    <row r="262" spans="1:13" x14ac:dyDescent="0.2">
      <c r="A262" s="94">
        <v>3351035</v>
      </c>
      <c r="B262" s="88">
        <f t="shared" si="24"/>
        <v>190</v>
      </c>
      <c r="C262" s="93">
        <v>426</v>
      </c>
      <c r="D262" s="104">
        <f t="shared" si="22"/>
        <v>8.4272997032640946E-4</v>
      </c>
      <c r="E262" s="93">
        <f t="shared" si="25"/>
        <v>22.483333333333334</v>
      </c>
      <c r="F262" s="104">
        <f t="shared" si="23"/>
        <v>8.0732606330527598E-4</v>
      </c>
      <c r="G262" s="93" t="s">
        <v>16</v>
      </c>
      <c r="H262" s="93">
        <v>221.27</v>
      </c>
      <c r="I262" s="88">
        <v>1</v>
      </c>
      <c r="J262" s="93">
        <v>2.87</v>
      </c>
      <c r="K262" s="93">
        <v>1.6</v>
      </c>
      <c r="L262" s="93">
        <v>221.27</v>
      </c>
      <c r="M262" s="88">
        <f t="shared" si="26"/>
        <v>80940</v>
      </c>
    </row>
    <row r="263" spans="1:13" x14ac:dyDescent="0.2">
      <c r="A263" s="94">
        <v>6067866</v>
      </c>
      <c r="B263" s="88">
        <f t="shared" si="24"/>
        <v>190</v>
      </c>
      <c r="C263" s="93">
        <v>423</v>
      </c>
      <c r="D263" s="104">
        <f t="shared" si="22"/>
        <v>8.3679525222551932E-4</v>
      </c>
      <c r="E263" s="93">
        <f t="shared" si="25"/>
        <v>22.324999999999999</v>
      </c>
      <c r="F263" s="104">
        <f t="shared" si="23"/>
        <v>8.0164066849326698E-4</v>
      </c>
      <c r="G263" s="93" t="s">
        <v>20</v>
      </c>
      <c r="H263" s="93">
        <v>308.92</v>
      </c>
      <c r="I263" s="88">
        <v>1</v>
      </c>
      <c r="J263" s="93">
        <v>3.22</v>
      </c>
      <c r="K263" s="93">
        <v>0.9</v>
      </c>
      <c r="L263" s="93">
        <v>308.92</v>
      </c>
      <c r="M263" s="88">
        <f t="shared" si="26"/>
        <v>80370</v>
      </c>
    </row>
    <row r="264" spans="1:13" x14ac:dyDescent="0.2">
      <c r="A264" s="94">
        <v>1252719</v>
      </c>
      <c r="B264" s="88">
        <f t="shared" si="24"/>
        <v>190</v>
      </c>
      <c r="C264" s="93">
        <v>422</v>
      </c>
      <c r="D264" s="104">
        <f t="shared" si="22"/>
        <v>8.3481701285855587E-4</v>
      </c>
      <c r="E264" s="93">
        <f t="shared" si="25"/>
        <v>22.272222222222222</v>
      </c>
      <c r="F264" s="104">
        <f t="shared" si="23"/>
        <v>7.9974553688926398E-4</v>
      </c>
      <c r="G264" s="93" t="s">
        <v>79</v>
      </c>
      <c r="H264" s="93">
        <v>142.30000000000001</v>
      </c>
      <c r="I264" s="88">
        <v>1</v>
      </c>
      <c r="J264" s="93">
        <v>3.83</v>
      </c>
      <c r="K264" s="93">
        <v>7.8</v>
      </c>
      <c r="L264" s="93">
        <v>142.30000000000001</v>
      </c>
      <c r="M264" s="88">
        <f t="shared" si="26"/>
        <v>80180</v>
      </c>
    </row>
    <row r="265" spans="1:13" x14ac:dyDescent="0.2">
      <c r="A265" s="94">
        <v>2003319</v>
      </c>
      <c r="B265" s="88">
        <f t="shared" si="24"/>
        <v>190</v>
      </c>
      <c r="C265" s="93">
        <v>422</v>
      </c>
      <c r="D265" s="104">
        <f t="shared" si="22"/>
        <v>8.3481701285855587E-4</v>
      </c>
      <c r="E265" s="93">
        <f t="shared" si="25"/>
        <v>22.272222222222222</v>
      </c>
      <c r="F265" s="104">
        <f t="shared" si="23"/>
        <v>7.9974553688926398E-4</v>
      </c>
      <c r="G265" s="93" t="s">
        <v>12</v>
      </c>
      <c r="H265" s="93">
        <v>148.1</v>
      </c>
      <c r="I265" s="88">
        <v>1</v>
      </c>
      <c r="J265" s="93">
        <v>2.2400000000000002</v>
      </c>
      <c r="K265" s="93">
        <v>2.36</v>
      </c>
      <c r="L265" s="93">
        <v>148.1</v>
      </c>
      <c r="M265" s="88">
        <f t="shared" si="26"/>
        <v>80180</v>
      </c>
    </row>
    <row r="266" spans="1:13" x14ac:dyDescent="0.2">
      <c r="A266" s="94">
        <v>6057224</v>
      </c>
      <c r="B266" s="88">
        <f t="shared" si="24"/>
        <v>190</v>
      </c>
      <c r="C266" s="93">
        <v>422</v>
      </c>
      <c r="D266" s="104">
        <f t="shared" si="22"/>
        <v>8.3481701285855587E-4</v>
      </c>
      <c r="E266" s="93">
        <f t="shared" si="25"/>
        <v>22.272222222222222</v>
      </c>
      <c r="F266" s="104">
        <f t="shared" si="23"/>
        <v>7.9974553688926398E-4</v>
      </c>
      <c r="G266" s="93" t="s">
        <v>20</v>
      </c>
      <c r="H266" s="93">
        <v>195.08</v>
      </c>
      <c r="I266" s="88">
        <v>1</v>
      </c>
      <c r="J266" s="93">
        <v>33.299999999999997</v>
      </c>
      <c r="K266" s="93">
        <v>10.5</v>
      </c>
      <c r="L266" s="93">
        <v>195.08</v>
      </c>
      <c r="M266" s="88">
        <f t="shared" si="26"/>
        <v>80180</v>
      </c>
    </row>
    <row r="267" spans="1:13" x14ac:dyDescent="0.2">
      <c r="A267" s="94">
        <v>2252499</v>
      </c>
      <c r="B267" s="88">
        <f t="shared" si="24"/>
        <v>190</v>
      </c>
      <c r="C267" s="93">
        <v>419</v>
      </c>
      <c r="D267" s="104">
        <f t="shared" si="22"/>
        <v>8.2888229475766573E-4</v>
      </c>
      <c r="E267" s="93">
        <f t="shared" si="25"/>
        <v>22.113888888888887</v>
      </c>
      <c r="F267" s="104">
        <f t="shared" si="23"/>
        <v>7.9406014207725499E-4</v>
      </c>
      <c r="G267" s="93" t="s">
        <v>41</v>
      </c>
      <c r="H267" s="93">
        <v>1144.57</v>
      </c>
      <c r="I267" s="88">
        <v>1</v>
      </c>
      <c r="J267" s="93">
        <v>52.67</v>
      </c>
      <c r="K267" s="93">
        <v>3.52</v>
      </c>
      <c r="L267" s="93">
        <v>1144.57</v>
      </c>
      <c r="M267" s="88">
        <f t="shared" si="26"/>
        <v>79610</v>
      </c>
    </row>
    <row r="268" spans="1:13" x14ac:dyDescent="0.2">
      <c r="A268" s="94">
        <v>6166445</v>
      </c>
      <c r="B268" s="88">
        <f t="shared" si="24"/>
        <v>190</v>
      </c>
      <c r="C268" s="93">
        <v>419</v>
      </c>
      <c r="D268" s="104">
        <f t="shared" si="22"/>
        <v>8.2888229475766573E-4</v>
      </c>
      <c r="E268" s="93">
        <f t="shared" si="25"/>
        <v>22.113888888888887</v>
      </c>
      <c r="F268" s="104">
        <f t="shared" si="23"/>
        <v>7.9406014207725499E-4</v>
      </c>
      <c r="G268" s="93" t="s">
        <v>41</v>
      </c>
      <c r="H268" s="93">
        <v>439.24</v>
      </c>
      <c r="I268" s="88">
        <v>1</v>
      </c>
      <c r="J268" s="93">
        <v>6.65</v>
      </c>
      <c r="K268" s="93">
        <v>0.61</v>
      </c>
      <c r="L268" s="93">
        <v>439.24</v>
      </c>
      <c r="M268" s="88">
        <f t="shared" si="26"/>
        <v>79610</v>
      </c>
    </row>
    <row r="269" spans="1:13" x14ac:dyDescent="0.2">
      <c r="A269" s="94">
        <v>8010203</v>
      </c>
      <c r="B269" s="88">
        <f t="shared" si="24"/>
        <v>190</v>
      </c>
      <c r="C269" s="93">
        <v>418</v>
      </c>
      <c r="D269" s="104">
        <f t="shared" si="22"/>
        <v>8.2690405539070228E-4</v>
      </c>
      <c r="E269" s="93">
        <f t="shared" si="25"/>
        <v>22.06111111111111</v>
      </c>
      <c r="F269" s="104">
        <f t="shared" si="23"/>
        <v>7.9216501047325199E-4</v>
      </c>
      <c r="G269" s="93" t="s">
        <v>20</v>
      </c>
      <c r="H269" s="93">
        <v>2735.04</v>
      </c>
      <c r="I269" s="88">
        <v>1</v>
      </c>
      <c r="J269" s="93">
        <v>140.54</v>
      </c>
      <c r="K269" s="93">
        <v>10.44</v>
      </c>
      <c r="L269" s="93">
        <v>2735.04</v>
      </c>
      <c r="M269" s="88">
        <f t="shared" si="26"/>
        <v>79420</v>
      </c>
    </row>
    <row r="270" spans="1:13" x14ac:dyDescent="0.2">
      <c r="A270" s="94">
        <v>2108416</v>
      </c>
      <c r="B270" s="88">
        <f t="shared" si="24"/>
        <v>190</v>
      </c>
      <c r="C270" s="93">
        <v>417</v>
      </c>
      <c r="D270" s="104">
        <f t="shared" si="22"/>
        <v>8.2492581602373882E-4</v>
      </c>
      <c r="E270" s="93">
        <f t="shared" si="25"/>
        <v>22.008333333333333</v>
      </c>
      <c r="F270" s="104">
        <f t="shared" si="23"/>
        <v>7.9026987886924899E-4</v>
      </c>
      <c r="G270" s="93" t="s">
        <v>16</v>
      </c>
      <c r="H270" s="93">
        <v>89.13</v>
      </c>
      <c r="I270" s="88">
        <v>1</v>
      </c>
      <c r="J270" s="93">
        <v>2.2000000000000002</v>
      </c>
      <c r="K270" s="93">
        <v>0.57999999999999996</v>
      </c>
      <c r="L270" s="93">
        <v>89.13</v>
      </c>
      <c r="M270" s="88">
        <f t="shared" si="26"/>
        <v>79230</v>
      </c>
    </row>
    <row r="271" spans="1:13" x14ac:dyDescent="0.2">
      <c r="A271" s="94">
        <v>9403036</v>
      </c>
      <c r="B271" s="88">
        <f t="shared" si="24"/>
        <v>190</v>
      </c>
      <c r="C271" s="93">
        <v>417</v>
      </c>
      <c r="D271" s="104">
        <f t="shared" si="22"/>
        <v>8.2492581602373882E-4</v>
      </c>
      <c r="E271" s="93">
        <f t="shared" si="25"/>
        <v>22.008333333333333</v>
      </c>
      <c r="F271" s="104">
        <f t="shared" si="23"/>
        <v>7.9026987886924899E-4</v>
      </c>
      <c r="G271" s="93" t="s">
        <v>9</v>
      </c>
      <c r="H271" s="93">
        <v>20.36</v>
      </c>
      <c r="I271" s="88">
        <v>1</v>
      </c>
      <c r="J271" s="93">
        <v>0.2</v>
      </c>
      <c r="K271" s="93">
        <v>0.2</v>
      </c>
      <c r="L271" s="93">
        <v>20.36</v>
      </c>
      <c r="M271" s="88">
        <f t="shared" si="26"/>
        <v>79230</v>
      </c>
    </row>
    <row r="272" spans="1:13" x14ac:dyDescent="0.2">
      <c r="A272" s="94">
        <v>4405032</v>
      </c>
      <c r="B272" s="88">
        <f t="shared" si="24"/>
        <v>190</v>
      </c>
      <c r="C272" s="93">
        <v>415</v>
      </c>
      <c r="D272" s="104">
        <f t="shared" si="22"/>
        <v>8.2096933728981203E-4</v>
      </c>
      <c r="E272" s="93">
        <f t="shared" si="25"/>
        <v>21.902777777777779</v>
      </c>
      <c r="F272" s="104">
        <f t="shared" si="23"/>
        <v>7.864796156612431E-4</v>
      </c>
      <c r="G272" s="93" t="s">
        <v>41</v>
      </c>
      <c r="H272" s="93">
        <v>1753.93</v>
      </c>
      <c r="I272" s="88">
        <v>1</v>
      </c>
      <c r="J272" s="93">
        <v>55.21</v>
      </c>
      <c r="K272" s="93">
        <v>5.15</v>
      </c>
      <c r="L272" s="93">
        <v>1753.93</v>
      </c>
      <c r="M272" s="88">
        <f t="shared" si="26"/>
        <v>78850</v>
      </c>
    </row>
    <row r="273" spans="1:13" x14ac:dyDescent="0.2">
      <c r="A273" s="94">
        <v>6002749</v>
      </c>
      <c r="B273" s="88">
        <f t="shared" si="24"/>
        <v>190</v>
      </c>
      <c r="C273" s="93">
        <v>415</v>
      </c>
      <c r="D273" s="104">
        <f t="shared" si="22"/>
        <v>8.2096933728981203E-4</v>
      </c>
      <c r="E273" s="93">
        <f t="shared" si="25"/>
        <v>21.902777777777779</v>
      </c>
      <c r="F273" s="104">
        <f t="shared" si="23"/>
        <v>7.864796156612431E-4</v>
      </c>
      <c r="G273" s="93" t="s">
        <v>20</v>
      </c>
      <c r="H273" s="93">
        <v>2780.88</v>
      </c>
      <c r="I273" s="88">
        <v>1</v>
      </c>
      <c r="J273" s="93">
        <v>210</v>
      </c>
      <c r="K273" s="93">
        <v>29.5</v>
      </c>
      <c r="L273" s="93">
        <v>2780.88</v>
      </c>
      <c r="M273" s="88">
        <f t="shared" si="26"/>
        <v>78850</v>
      </c>
    </row>
    <row r="274" spans="1:13" x14ac:dyDescent="0.2">
      <c r="A274" s="94">
        <v>6044128</v>
      </c>
      <c r="B274" s="88">
        <f t="shared" si="24"/>
        <v>190</v>
      </c>
      <c r="C274" s="93">
        <v>415</v>
      </c>
      <c r="D274" s="104">
        <f t="shared" si="22"/>
        <v>8.2096933728981203E-4</v>
      </c>
      <c r="E274" s="93">
        <f t="shared" si="25"/>
        <v>21.902777777777779</v>
      </c>
      <c r="F274" s="104">
        <f t="shared" si="23"/>
        <v>7.864796156612431E-4</v>
      </c>
      <c r="G274" s="93" t="s">
        <v>82</v>
      </c>
      <c r="H274" s="93">
        <v>1881.58</v>
      </c>
      <c r="I274" s="88">
        <v>1</v>
      </c>
      <c r="J274" s="93">
        <v>75.5</v>
      </c>
      <c r="K274" s="93">
        <v>23</v>
      </c>
      <c r="L274" s="93">
        <v>1881.58</v>
      </c>
      <c r="M274" s="88">
        <f t="shared" si="26"/>
        <v>78850</v>
      </c>
    </row>
    <row r="275" spans="1:13" x14ac:dyDescent="0.2">
      <c r="A275" s="94">
        <v>1010378</v>
      </c>
      <c r="B275" s="88">
        <f t="shared" si="24"/>
        <v>190</v>
      </c>
      <c r="C275" s="93">
        <v>414</v>
      </c>
      <c r="D275" s="104">
        <f t="shared" si="22"/>
        <v>8.1899109792284868E-4</v>
      </c>
      <c r="E275" s="93">
        <f t="shared" si="25"/>
        <v>21.85</v>
      </c>
      <c r="F275" s="104">
        <f t="shared" si="23"/>
        <v>7.845844840572401E-4</v>
      </c>
      <c r="G275" s="93" t="s">
        <v>79</v>
      </c>
      <c r="H275" s="93">
        <v>7.51</v>
      </c>
      <c r="I275" s="88">
        <v>1</v>
      </c>
      <c r="J275" s="93">
        <v>0.21</v>
      </c>
      <c r="K275" s="93">
        <v>0.38</v>
      </c>
      <c r="L275" s="93">
        <v>7.51</v>
      </c>
      <c r="M275" s="88">
        <f t="shared" si="26"/>
        <v>78660</v>
      </c>
    </row>
    <row r="276" spans="1:13" x14ac:dyDescent="0.2">
      <c r="A276" s="94">
        <v>2215359</v>
      </c>
      <c r="B276" s="88">
        <f t="shared" si="24"/>
        <v>190</v>
      </c>
      <c r="C276" s="93">
        <v>414</v>
      </c>
      <c r="D276" s="104">
        <f t="shared" si="22"/>
        <v>8.1899109792284868E-4</v>
      </c>
      <c r="E276" s="93">
        <f t="shared" si="25"/>
        <v>21.85</v>
      </c>
      <c r="F276" s="104">
        <f t="shared" si="23"/>
        <v>7.845844840572401E-4</v>
      </c>
      <c r="G276" s="93" t="s">
        <v>41</v>
      </c>
      <c r="H276" s="93">
        <v>51.83</v>
      </c>
      <c r="I276" s="88">
        <v>1</v>
      </c>
      <c r="J276" s="93">
        <v>3.3</v>
      </c>
      <c r="K276" s="93">
        <v>0.24</v>
      </c>
      <c r="L276" s="93">
        <v>51.83</v>
      </c>
      <c r="M276" s="88">
        <f t="shared" si="26"/>
        <v>78660</v>
      </c>
    </row>
    <row r="277" spans="1:13" x14ac:dyDescent="0.2">
      <c r="A277" s="94">
        <v>6190512</v>
      </c>
      <c r="B277" s="88">
        <f t="shared" si="24"/>
        <v>190</v>
      </c>
      <c r="C277" s="93">
        <v>412</v>
      </c>
      <c r="D277" s="104">
        <f t="shared" si="22"/>
        <v>8.1503461918892189E-4</v>
      </c>
      <c r="E277" s="93">
        <f t="shared" si="25"/>
        <v>21.744444444444444</v>
      </c>
      <c r="F277" s="104">
        <f t="shared" si="23"/>
        <v>7.8079422084923399E-4</v>
      </c>
      <c r="G277" s="93" t="s">
        <v>82</v>
      </c>
      <c r="H277" s="93">
        <v>372.72</v>
      </c>
      <c r="I277" s="88">
        <v>1</v>
      </c>
      <c r="J277" s="93">
        <v>13.6</v>
      </c>
      <c r="K277" s="93">
        <v>3.2</v>
      </c>
      <c r="L277" s="93">
        <v>372.72</v>
      </c>
      <c r="M277" s="88">
        <f t="shared" si="26"/>
        <v>78280</v>
      </c>
    </row>
    <row r="278" spans="1:13" x14ac:dyDescent="0.2">
      <c r="A278" s="94">
        <v>9215623</v>
      </c>
      <c r="B278" s="88">
        <f t="shared" si="24"/>
        <v>190</v>
      </c>
      <c r="C278" s="93">
        <v>410</v>
      </c>
      <c r="D278" s="104">
        <f t="shared" si="22"/>
        <v>8.1107814045499509E-4</v>
      </c>
      <c r="E278" s="93">
        <f t="shared" si="25"/>
        <v>21.638888888888889</v>
      </c>
      <c r="F278" s="104">
        <f t="shared" si="23"/>
        <v>7.770039576412281E-4</v>
      </c>
      <c r="G278" s="93" t="s">
        <v>20</v>
      </c>
      <c r="H278" s="93">
        <v>4111.57</v>
      </c>
      <c r="I278" s="88">
        <v>1</v>
      </c>
      <c r="J278" s="93">
        <v>92.99</v>
      </c>
      <c r="K278" s="93">
        <v>46.76</v>
      </c>
      <c r="L278" s="93">
        <v>4111.57</v>
      </c>
      <c r="M278" s="88">
        <f t="shared" si="26"/>
        <v>77900</v>
      </c>
    </row>
    <row r="279" spans="1:13" x14ac:dyDescent="0.2">
      <c r="A279" s="94">
        <v>3222718</v>
      </c>
      <c r="B279" s="88">
        <f t="shared" si="24"/>
        <v>190</v>
      </c>
      <c r="C279" s="93">
        <v>409</v>
      </c>
      <c r="D279" s="104">
        <f t="shared" si="22"/>
        <v>8.0909990108803164E-4</v>
      </c>
      <c r="E279" s="93">
        <f t="shared" si="25"/>
        <v>21.586111111111112</v>
      </c>
      <c r="F279" s="104">
        <f t="shared" si="23"/>
        <v>7.751088260372251E-4</v>
      </c>
      <c r="G279" s="93" t="s">
        <v>41</v>
      </c>
      <c r="H279" s="93">
        <v>875.16</v>
      </c>
      <c r="I279" s="88">
        <v>1</v>
      </c>
      <c r="J279" s="93">
        <v>100.5</v>
      </c>
      <c r="K279" s="93">
        <v>2.72</v>
      </c>
      <c r="L279" s="93">
        <v>875.16</v>
      </c>
      <c r="M279" s="88">
        <f t="shared" si="26"/>
        <v>77710</v>
      </c>
    </row>
    <row r="280" spans="1:13" x14ac:dyDescent="0.2">
      <c r="A280" s="94">
        <v>9253964</v>
      </c>
      <c r="B280" s="88">
        <f t="shared" si="24"/>
        <v>190</v>
      </c>
      <c r="C280" s="93">
        <v>409</v>
      </c>
      <c r="D280" s="104">
        <f t="shared" si="22"/>
        <v>8.0909990108803164E-4</v>
      </c>
      <c r="E280" s="93">
        <f t="shared" si="25"/>
        <v>21.586111111111112</v>
      </c>
      <c r="F280" s="104">
        <f t="shared" si="23"/>
        <v>7.751088260372251E-4</v>
      </c>
      <c r="G280" s="93" t="s">
        <v>12</v>
      </c>
      <c r="H280" s="93">
        <v>93.45</v>
      </c>
      <c r="I280" s="88">
        <v>1</v>
      </c>
      <c r="J280" s="93">
        <v>2.2000000000000002</v>
      </c>
      <c r="K280" s="93">
        <v>3.4</v>
      </c>
      <c r="L280" s="93">
        <v>93.45</v>
      </c>
      <c r="M280" s="88">
        <f t="shared" si="26"/>
        <v>77710</v>
      </c>
    </row>
    <row r="281" spans="1:13" x14ac:dyDescent="0.2">
      <c r="A281" s="94">
        <v>6023177</v>
      </c>
      <c r="B281" s="88">
        <f t="shared" si="24"/>
        <v>190</v>
      </c>
      <c r="C281" s="93">
        <v>408</v>
      </c>
      <c r="D281" s="104">
        <f t="shared" si="22"/>
        <v>8.0712166172106829E-4</v>
      </c>
      <c r="E281" s="93">
        <f t="shared" si="25"/>
        <v>21.533333333333335</v>
      </c>
      <c r="F281" s="104">
        <f t="shared" si="23"/>
        <v>7.7321369443322211E-4</v>
      </c>
      <c r="G281" s="93" t="s">
        <v>20</v>
      </c>
      <c r="H281" s="93">
        <v>872.84</v>
      </c>
      <c r="I281" s="88">
        <v>1</v>
      </c>
      <c r="J281" s="93">
        <v>70.56</v>
      </c>
      <c r="K281" s="93">
        <v>23.69</v>
      </c>
      <c r="L281" s="93">
        <v>872.84</v>
      </c>
      <c r="M281" s="88">
        <f t="shared" si="26"/>
        <v>77520</v>
      </c>
    </row>
    <row r="282" spans="1:13" x14ac:dyDescent="0.2">
      <c r="A282" s="94">
        <v>7011426</v>
      </c>
      <c r="B282" s="88">
        <f t="shared" si="24"/>
        <v>190</v>
      </c>
      <c r="C282" s="93">
        <v>408</v>
      </c>
      <c r="D282" s="104">
        <f t="shared" si="22"/>
        <v>8.0712166172106829E-4</v>
      </c>
      <c r="E282" s="93">
        <f t="shared" si="25"/>
        <v>21.533333333333335</v>
      </c>
      <c r="F282" s="104">
        <f t="shared" si="23"/>
        <v>7.7321369443322211E-4</v>
      </c>
      <c r="G282" s="93" t="s">
        <v>20</v>
      </c>
      <c r="H282" s="93">
        <v>1565.42</v>
      </c>
      <c r="I282" s="88">
        <v>1</v>
      </c>
      <c r="J282" s="93">
        <v>95</v>
      </c>
      <c r="K282" s="93">
        <v>22</v>
      </c>
      <c r="L282" s="93">
        <v>1565.42</v>
      </c>
      <c r="M282" s="88">
        <f t="shared" si="26"/>
        <v>77520</v>
      </c>
    </row>
    <row r="283" spans="1:13" x14ac:dyDescent="0.2">
      <c r="A283" s="94">
        <v>9253633</v>
      </c>
      <c r="B283" s="88">
        <f t="shared" si="24"/>
        <v>190</v>
      </c>
      <c r="C283" s="93">
        <v>408</v>
      </c>
      <c r="D283" s="104">
        <f t="shared" si="22"/>
        <v>8.0712166172106829E-4</v>
      </c>
      <c r="E283" s="93">
        <f t="shared" si="25"/>
        <v>21.533333333333335</v>
      </c>
      <c r="F283" s="104">
        <f t="shared" si="23"/>
        <v>7.7321369443322211E-4</v>
      </c>
      <c r="G283" s="93" t="s">
        <v>12</v>
      </c>
      <c r="H283" s="93">
        <v>62.83</v>
      </c>
      <c r="I283" s="88">
        <v>1</v>
      </c>
      <c r="J283" s="93">
        <v>1.1599999999999999</v>
      </c>
      <c r="K283" s="93">
        <v>1.55</v>
      </c>
      <c r="L283" s="93">
        <v>62.83</v>
      </c>
      <c r="M283" s="88">
        <f t="shared" si="26"/>
        <v>77520</v>
      </c>
    </row>
    <row r="284" spans="1:13" x14ac:dyDescent="0.2">
      <c r="A284" s="94">
        <v>2252559</v>
      </c>
      <c r="B284" s="88">
        <f t="shared" si="24"/>
        <v>190</v>
      </c>
      <c r="C284" s="93">
        <v>406</v>
      </c>
      <c r="D284" s="104">
        <f t="shared" si="22"/>
        <v>8.031651829871415E-4</v>
      </c>
      <c r="E284" s="93">
        <f t="shared" si="25"/>
        <v>21.427777777777777</v>
      </c>
      <c r="F284" s="104">
        <f t="shared" si="23"/>
        <v>7.6942343122521611E-4</v>
      </c>
      <c r="G284" s="93" t="s">
        <v>41</v>
      </c>
      <c r="H284" s="93">
        <v>1642.21</v>
      </c>
      <c r="I284" s="88">
        <v>1</v>
      </c>
      <c r="J284" s="93">
        <v>61</v>
      </c>
      <c r="K284" s="93">
        <v>3.9</v>
      </c>
      <c r="L284" s="93">
        <v>1642.21</v>
      </c>
      <c r="M284" s="88">
        <f t="shared" si="26"/>
        <v>77140</v>
      </c>
    </row>
    <row r="285" spans="1:13" x14ac:dyDescent="0.2">
      <c r="A285" s="94">
        <v>2351824</v>
      </c>
      <c r="B285" s="88">
        <f t="shared" si="24"/>
        <v>190</v>
      </c>
      <c r="C285" s="93">
        <v>406</v>
      </c>
      <c r="D285" s="104">
        <f t="shared" si="22"/>
        <v>8.031651829871415E-4</v>
      </c>
      <c r="E285" s="93">
        <f t="shared" si="25"/>
        <v>21.427777777777777</v>
      </c>
      <c r="F285" s="104">
        <f t="shared" si="23"/>
        <v>7.6942343122521611E-4</v>
      </c>
      <c r="G285" s="93" t="s">
        <v>41</v>
      </c>
      <c r="H285" s="93">
        <v>335.46</v>
      </c>
      <c r="I285" s="88">
        <v>1</v>
      </c>
      <c r="J285" s="93">
        <v>20.5</v>
      </c>
      <c r="K285" s="93">
        <v>1.84</v>
      </c>
      <c r="L285" s="93">
        <v>335.46</v>
      </c>
      <c r="M285" s="88">
        <f t="shared" si="26"/>
        <v>77140</v>
      </c>
    </row>
    <row r="286" spans="1:13" x14ac:dyDescent="0.2">
      <c r="A286" s="94">
        <v>2392009</v>
      </c>
      <c r="B286" s="88">
        <f t="shared" si="24"/>
        <v>190</v>
      </c>
      <c r="C286" s="93">
        <v>406</v>
      </c>
      <c r="D286" s="104">
        <f t="shared" si="22"/>
        <v>8.031651829871415E-4</v>
      </c>
      <c r="E286" s="93">
        <f t="shared" si="25"/>
        <v>21.427777777777777</v>
      </c>
      <c r="F286" s="104">
        <f t="shared" si="23"/>
        <v>7.6942343122521611E-4</v>
      </c>
      <c r="G286" s="93" t="s">
        <v>16</v>
      </c>
      <c r="H286" s="93">
        <v>12</v>
      </c>
      <c r="I286" s="88">
        <v>1</v>
      </c>
      <c r="J286" s="93">
        <v>9.68</v>
      </c>
      <c r="K286" s="93">
        <v>0.3</v>
      </c>
      <c r="L286" s="93">
        <v>12</v>
      </c>
      <c r="M286" s="88">
        <f t="shared" si="26"/>
        <v>77140</v>
      </c>
    </row>
    <row r="287" spans="1:13" x14ac:dyDescent="0.2">
      <c r="A287" s="94">
        <v>4301829</v>
      </c>
      <c r="B287" s="88">
        <f t="shared" si="24"/>
        <v>190</v>
      </c>
      <c r="C287" s="93">
        <v>406</v>
      </c>
      <c r="D287" s="104">
        <f t="shared" si="22"/>
        <v>8.031651829871415E-4</v>
      </c>
      <c r="E287" s="93">
        <f t="shared" si="25"/>
        <v>21.427777777777777</v>
      </c>
      <c r="F287" s="104">
        <f t="shared" si="23"/>
        <v>7.6942343122521611E-4</v>
      </c>
      <c r="G287" s="93" t="s">
        <v>20</v>
      </c>
      <c r="H287" s="93">
        <v>3019.62</v>
      </c>
      <c r="I287" s="88">
        <v>1</v>
      </c>
      <c r="J287" s="93">
        <v>28.6</v>
      </c>
      <c r="K287" s="93">
        <v>6.05</v>
      </c>
      <c r="L287" s="93">
        <v>3019.62</v>
      </c>
      <c r="M287" s="88">
        <f t="shared" si="26"/>
        <v>77140</v>
      </c>
    </row>
    <row r="288" spans="1:13" x14ac:dyDescent="0.2">
      <c r="A288" s="94">
        <v>6192419</v>
      </c>
      <c r="B288" s="88">
        <f t="shared" si="24"/>
        <v>190</v>
      </c>
      <c r="C288" s="93">
        <v>406</v>
      </c>
      <c r="D288" s="104">
        <f t="shared" si="22"/>
        <v>8.031651829871415E-4</v>
      </c>
      <c r="E288" s="93">
        <f t="shared" si="25"/>
        <v>21.427777777777777</v>
      </c>
      <c r="F288" s="104">
        <f t="shared" si="23"/>
        <v>7.6942343122521611E-4</v>
      </c>
      <c r="G288" s="93" t="s">
        <v>20</v>
      </c>
      <c r="H288" s="93">
        <v>130.54</v>
      </c>
      <c r="I288" s="88">
        <v>1</v>
      </c>
      <c r="J288" s="93">
        <v>4.5199999999999996</v>
      </c>
      <c r="K288" s="93">
        <v>0.4</v>
      </c>
      <c r="L288" s="93">
        <v>130.54</v>
      </c>
      <c r="M288" s="88">
        <f t="shared" si="26"/>
        <v>77140</v>
      </c>
    </row>
    <row r="289" spans="1:13" x14ac:dyDescent="0.2">
      <c r="A289" s="94">
        <v>9253646</v>
      </c>
      <c r="B289" s="88">
        <f t="shared" si="24"/>
        <v>190</v>
      </c>
      <c r="C289" s="93">
        <v>406</v>
      </c>
      <c r="D289" s="104">
        <f t="shared" si="22"/>
        <v>8.031651829871415E-4</v>
      </c>
      <c r="E289" s="93">
        <f t="shared" si="25"/>
        <v>21.427777777777777</v>
      </c>
      <c r="F289" s="104">
        <f t="shared" si="23"/>
        <v>7.6942343122521611E-4</v>
      </c>
      <c r="G289" s="93" t="s">
        <v>12</v>
      </c>
      <c r="H289" s="93">
        <v>73.75</v>
      </c>
      <c r="I289" s="88">
        <v>1</v>
      </c>
      <c r="J289" s="93">
        <v>1.7</v>
      </c>
      <c r="K289" s="93">
        <v>1.65</v>
      </c>
      <c r="L289" s="93">
        <v>73.75</v>
      </c>
      <c r="M289" s="88">
        <f t="shared" si="26"/>
        <v>77140</v>
      </c>
    </row>
    <row r="290" spans="1:13" x14ac:dyDescent="0.2">
      <c r="A290" s="94">
        <v>2041011</v>
      </c>
      <c r="B290" s="88">
        <f t="shared" si="24"/>
        <v>190</v>
      </c>
      <c r="C290" s="93">
        <v>405</v>
      </c>
      <c r="D290" s="104">
        <f t="shared" si="22"/>
        <v>8.0118694362017804E-4</v>
      </c>
      <c r="E290" s="93">
        <f t="shared" si="25"/>
        <v>21.375</v>
      </c>
      <c r="F290" s="104">
        <f t="shared" si="23"/>
        <v>7.6752829962121311E-4</v>
      </c>
      <c r="G290" s="93" t="s">
        <v>16</v>
      </c>
      <c r="H290" s="93">
        <v>414.57</v>
      </c>
      <c r="I290" s="88">
        <v>1</v>
      </c>
      <c r="J290" s="93">
        <v>1.57</v>
      </c>
      <c r="K290" s="93">
        <v>5.5</v>
      </c>
      <c r="L290" s="93">
        <v>414.57</v>
      </c>
      <c r="M290" s="88">
        <f t="shared" si="26"/>
        <v>76950</v>
      </c>
    </row>
    <row r="291" spans="1:13" x14ac:dyDescent="0.2">
      <c r="A291" s="94">
        <v>9253205</v>
      </c>
      <c r="B291" s="88">
        <f t="shared" si="24"/>
        <v>190</v>
      </c>
      <c r="C291" s="93">
        <v>404</v>
      </c>
      <c r="D291" s="104">
        <f t="shared" si="22"/>
        <v>7.9920870425321459E-4</v>
      </c>
      <c r="E291" s="93">
        <f t="shared" si="25"/>
        <v>21.322222222222223</v>
      </c>
      <c r="F291" s="104">
        <f t="shared" si="23"/>
        <v>7.6563316801721011E-4</v>
      </c>
      <c r="G291" s="93" t="s">
        <v>12</v>
      </c>
      <c r="H291" s="93">
        <v>1180.76</v>
      </c>
      <c r="I291" s="88">
        <v>1</v>
      </c>
      <c r="J291" s="93">
        <v>1.04</v>
      </c>
      <c r="K291" s="93">
        <v>2.9</v>
      </c>
      <c r="L291" s="93">
        <v>1180.76</v>
      </c>
      <c r="M291" s="88">
        <f t="shared" si="26"/>
        <v>76760</v>
      </c>
    </row>
    <row r="292" spans="1:13" x14ac:dyDescent="0.2">
      <c r="A292" s="94">
        <v>5635609</v>
      </c>
      <c r="B292" s="88">
        <f t="shared" si="24"/>
        <v>190</v>
      </c>
      <c r="C292" s="93">
        <v>403</v>
      </c>
      <c r="D292" s="104">
        <f t="shared" si="22"/>
        <v>7.9723046488625125E-4</v>
      </c>
      <c r="E292" s="93">
        <f t="shared" si="25"/>
        <v>21.269444444444446</v>
      </c>
      <c r="F292" s="104">
        <f t="shared" si="23"/>
        <v>7.6373803641320711E-4</v>
      </c>
      <c r="G292" s="93" t="s">
        <v>16</v>
      </c>
      <c r="H292" s="93">
        <v>531.76</v>
      </c>
      <c r="I292" s="88">
        <v>1</v>
      </c>
      <c r="J292" s="93">
        <v>2</v>
      </c>
      <c r="K292" s="93">
        <v>4.5</v>
      </c>
      <c r="L292" s="93">
        <v>531.76</v>
      </c>
      <c r="M292" s="88">
        <f t="shared" si="26"/>
        <v>76570</v>
      </c>
    </row>
    <row r="293" spans="1:13" x14ac:dyDescent="0.2">
      <c r="A293" s="94">
        <v>1253269</v>
      </c>
      <c r="B293" s="88">
        <f t="shared" si="24"/>
        <v>190</v>
      </c>
      <c r="C293" s="93">
        <v>402</v>
      </c>
      <c r="D293" s="104">
        <f t="shared" si="22"/>
        <v>7.952522255192878E-4</v>
      </c>
      <c r="E293" s="93">
        <f t="shared" si="25"/>
        <v>21.216666666666665</v>
      </c>
      <c r="F293" s="104">
        <f t="shared" si="23"/>
        <v>7.61842904809204E-4</v>
      </c>
      <c r="G293" s="93" t="s">
        <v>79</v>
      </c>
      <c r="H293" s="93">
        <v>41.19</v>
      </c>
      <c r="I293" s="88">
        <v>1</v>
      </c>
      <c r="J293" s="93">
        <v>1.2</v>
      </c>
      <c r="K293" s="93">
        <v>2.2000000000000002</v>
      </c>
      <c r="L293" s="93">
        <v>41.19</v>
      </c>
      <c r="M293" s="88">
        <f t="shared" si="26"/>
        <v>76380</v>
      </c>
    </row>
    <row r="294" spans="1:13" x14ac:dyDescent="0.2">
      <c r="A294" s="94">
        <v>2060356</v>
      </c>
      <c r="B294" s="88">
        <f t="shared" si="24"/>
        <v>190</v>
      </c>
      <c r="C294" s="93">
        <v>402</v>
      </c>
      <c r="D294" s="104">
        <f t="shared" si="22"/>
        <v>7.952522255192878E-4</v>
      </c>
      <c r="E294" s="93">
        <f t="shared" si="25"/>
        <v>21.216666666666665</v>
      </c>
      <c r="F294" s="104">
        <f t="shared" si="23"/>
        <v>7.61842904809204E-4</v>
      </c>
      <c r="G294" s="93" t="s">
        <v>16</v>
      </c>
      <c r="H294" s="93">
        <v>947.06</v>
      </c>
      <c r="I294" s="88">
        <v>1</v>
      </c>
      <c r="J294" s="93">
        <v>13.11</v>
      </c>
      <c r="K294" s="93">
        <v>6.7</v>
      </c>
      <c r="L294" s="93">
        <v>947.06</v>
      </c>
      <c r="M294" s="88">
        <f t="shared" si="26"/>
        <v>76380</v>
      </c>
    </row>
    <row r="295" spans="1:13" x14ac:dyDescent="0.2">
      <c r="A295" s="94">
        <v>2251764</v>
      </c>
      <c r="B295" s="88">
        <f t="shared" si="24"/>
        <v>190</v>
      </c>
      <c r="C295" s="93">
        <v>401</v>
      </c>
      <c r="D295" s="104">
        <f t="shared" si="22"/>
        <v>7.9327398615232445E-4</v>
      </c>
      <c r="E295" s="93">
        <f t="shared" si="25"/>
        <v>21.163888888888888</v>
      </c>
      <c r="F295" s="104">
        <f t="shared" si="23"/>
        <v>7.5994777320520111E-4</v>
      </c>
      <c r="G295" s="93" t="s">
        <v>41</v>
      </c>
      <c r="H295" s="93">
        <v>714.61</v>
      </c>
      <c r="I295" s="88">
        <v>1</v>
      </c>
      <c r="J295" s="93">
        <v>70</v>
      </c>
      <c r="K295" s="93">
        <v>6.53</v>
      </c>
      <c r="L295" s="93">
        <v>714.61</v>
      </c>
      <c r="M295" s="88">
        <f t="shared" si="26"/>
        <v>76190</v>
      </c>
    </row>
    <row r="296" spans="1:13" x14ac:dyDescent="0.2">
      <c r="A296" s="94">
        <v>6067622</v>
      </c>
      <c r="B296" s="88">
        <f t="shared" si="24"/>
        <v>190</v>
      </c>
      <c r="C296" s="93">
        <v>401</v>
      </c>
      <c r="D296" s="104">
        <f t="shared" si="22"/>
        <v>7.9327398615232445E-4</v>
      </c>
      <c r="E296" s="93">
        <f t="shared" si="25"/>
        <v>21.163888888888888</v>
      </c>
      <c r="F296" s="104">
        <f t="shared" si="23"/>
        <v>7.5994777320520111E-4</v>
      </c>
      <c r="G296" s="93" t="s">
        <v>20</v>
      </c>
      <c r="H296" s="93">
        <v>364.71</v>
      </c>
      <c r="I296" s="88">
        <v>1</v>
      </c>
      <c r="J296" s="93">
        <v>9.1199999999999992</v>
      </c>
      <c r="K296" s="93">
        <v>0.79</v>
      </c>
      <c r="L296" s="93">
        <v>364.71</v>
      </c>
      <c r="M296" s="88">
        <f t="shared" si="26"/>
        <v>76190</v>
      </c>
    </row>
    <row r="297" spans="1:13" x14ac:dyDescent="0.2">
      <c r="A297" s="94">
        <v>1212188</v>
      </c>
      <c r="B297" s="88">
        <f t="shared" si="24"/>
        <v>190</v>
      </c>
      <c r="C297" s="93">
        <v>400</v>
      </c>
      <c r="D297" s="104">
        <f t="shared" si="22"/>
        <v>7.91295746785361E-4</v>
      </c>
      <c r="E297" s="93">
        <f t="shared" si="25"/>
        <v>21.111111111111111</v>
      </c>
      <c r="F297" s="104">
        <f t="shared" si="23"/>
        <v>7.5805264160119811E-4</v>
      </c>
      <c r="G297" s="93" t="s">
        <v>9</v>
      </c>
      <c r="H297" s="93">
        <v>16.43</v>
      </c>
      <c r="I297" s="88">
        <v>1</v>
      </c>
      <c r="J297" s="93">
        <v>0.63</v>
      </c>
      <c r="K297" s="93">
        <v>0.6</v>
      </c>
      <c r="L297" s="93">
        <v>16.43</v>
      </c>
      <c r="M297" s="88">
        <f t="shared" si="26"/>
        <v>76000</v>
      </c>
    </row>
    <row r="298" spans="1:13" x14ac:dyDescent="0.2">
      <c r="A298" s="94">
        <v>7011498</v>
      </c>
      <c r="B298" s="88">
        <f t="shared" si="24"/>
        <v>190</v>
      </c>
      <c r="C298" s="93">
        <v>400</v>
      </c>
      <c r="D298" s="104">
        <f t="shared" si="22"/>
        <v>7.91295746785361E-4</v>
      </c>
      <c r="E298" s="93">
        <f t="shared" si="25"/>
        <v>21.111111111111111</v>
      </c>
      <c r="F298" s="104">
        <f t="shared" si="23"/>
        <v>7.5805264160119811E-4</v>
      </c>
      <c r="G298" s="93" t="s">
        <v>82</v>
      </c>
      <c r="H298" s="93">
        <v>404.37</v>
      </c>
      <c r="I298" s="88">
        <v>1</v>
      </c>
      <c r="J298" s="93">
        <v>0.36</v>
      </c>
      <c r="K298" s="93">
        <v>0.5</v>
      </c>
      <c r="L298" s="93">
        <v>404.37</v>
      </c>
      <c r="M298" s="88">
        <f t="shared" si="26"/>
        <v>76000</v>
      </c>
    </row>
    <row r="299" spans="1:13" x14ac:dyDescent="0.2">
      <c r="A299" s="94">
        <v>3227707</v>
      </c>
      <c r="B299" s="88">
        <f t="shared" si="24"/>
        <v>190</v>
      </c>
      <c r="C299" s="93">
        <v>399</v>
      </c>
      <c r="D299" s="104">
        <f t="shared" si="22"/>
        <v>7.8931750741839766E-4</v>
      </c>
      <c r="E299" s="93">
        <f t="shared" si="25"/>
        <v>21.058333333333334</v>
      </c>
      <c r="F299" s="104">
        <f t="shared" si="23"/>
        <v>7.5615750999719511E-4</v>
      </c>
      <c r="G299" s="93" t="s">
        <v>41</v>
      </c>
      <c r="H299" s="93">
        <v>1225.58</v>
      </c>
      <c r="I299" s="88">
        <v>1</v>
      </c>
      <c r="J299" s="93">
        <v>248.29</v>
      </c>
      <c r="K299" s="93">
        <v>8.89</v>
      </c>
      <c r="L299" s="93">
        <v>1225.58</v>
      </c>
      <c r="M299" s="88">
        <f t="shared" si="26"/>
        <v>75810</v>
      </c>
    </row>
    <row r="300" spans="1:13" x14ac:dyDescent="0.2">
      <c r="A300" s="94">
        <v>9253273</v>
      </c>
      <c r="B300" s="88">
        <f t="shared" si="24"/>
        <v>190</v>
      </c>
      <c r="C300" s="93">
        <v>399</v>
      </c>
      <c r="D300" s="104">
        <f t="shared" si="22"/>
        <v>7.8931750741839766E-4</v>
      </c>
      <c r="E300" s="93">
        <f t="shared" si="25"/>
        <v>21.058333333333334</v>
      </c>
      <c r="F300" s="104">
        <f t="shared" si="23"/>
        <v>7.5615750999719511E-4</v>
      </c>
      <c r="G300" s="93" t="s">
        <v>12</v>
      </c>
      <c r="H300" s="93">
        <v>134.07</v>
      </c>
      <c r="I300" s="88">
        <v>1</v>
      </c>
      <c r="J300" s="93">
        <v>0.95</v>
      </c>
      <c r="K300" s="93">
        <v>2.41</v>
      </c>
      <c r="L300" s="93">
        <v>134.07</v>
      </c>
      <c r="M300" s="88">
        <f t="shared" si="26"/>
        <v>75810</v>
      </c>
    </row>
    <row r="301" spans="1:13" x14ac:dyDescent="0.2">
      <c r="A301" s="94">
        <v>4501677</v>
      </c>
      <c r="B301" s="88">
        <f t="shared" si="24"/>
        <v>190</v>
      </c>
      <c r="C301" s="93">
        <v>398</v>
      </c>
      <c r="D301" s="104">
        <f t="shared" si="22"/>
        <v>7.873392680514342E-4</v>
      </c>
      <c r="E301" s="93">
        <f t="shared" si="25"/>
        <v>21.005555555555556</v>
      </c>
      <c r="F301" s="104">
        <f t="shared" si="23"/>
        <v>7.5426237839319211E-4</v>
      </c>
      <c r="G301" s="93" t="s">
        <v>20</v>
      </c>
      <c r="H301" s="93">
        <v>245</v>
      </c>
      <c r="I301" s="88">
        <v>1</v>
      </c>
      <c r="J301" s="93">
        <v>0.01</v>
      </c>
      <c r="K301" s="93">
        <v>0.8</v>
      </c>
      <c r="L301" s="93">
        <v>245</v>
      </c>
      <c r="M301" s="88">
        <f t="shared" si="26"/>
        <v>75620</v>
      </c>
    </row>
    <row r="302" spans="1:13" x14ac:dyDescent="0.2">
      <c r="A302" s="94">
        <v>2251569</v>
      </c>
      <c r="B302" s="88">
        <f t="shared" si="24"/>
        <v>190</v>
      </c>
      <c r="C302" s="93">
        <v>397</v>
      </c>
      <c r="D302" s="104">
        <f t="shared" si="22"/>
        <v>7.8536102868447086E-4</v>
      </c>
      <c r="E302" s="93">
        <f t="shared" si="25"/>
        <v>20.952777777777779</v>
      </c>
      <c r="F302" s="104">
        <f t="shared" si="23"/>
        <v>7.5236724678918922E-4</v>
      </c>
      <c r="G302" s="93" t="s">
        <v>41</v>
      </c>
      <c r="H302" s="93">
        <v>174.77</v>
      </c>
      <c r="I302" s="88">
        <v>1</v>
      </c>
      <c r="J302" s="93">
        <v>5</v>
      </c>
      <c r="K302" s="93">
        <v>1.71</v>
      </c>
      <c r="L302" s="93">
        <v>174.77</v>
      </c>
      <c r="M302" s="88">
        <f t="shared" si="26"/>
        <v>75430</v>
      </c>
    </row>
    <row r="303" spans="1:13" x14ac:dyDescent="0.2">
      <c r="A303" s="94">
        <v>5002221</v>
      </c>
      <c r="B303" s="88">
        <f t="shared" si="24"/>
        <v>190</v>
      </c>
      <c r="C303" s="93">
        <v>395</v>
      </c>
      <c r="D303" s="104">
        <f t="shared" si="22"/>
        <v>7.8140454995054406E-4</v>
      </c>
      <c r="E303" s="93">
        <f t="shared" si="25"/>
        <v>20.847222222222221</v>
      </c>
      <c r="F303" s="104">
        <f t="shared" si="23"/>
        <v>7.4857698358118312E-4</v>
      </c>
      <c r="G303" s="93" t="s">
        <v>20</v>
      </c>
      <c r="H303" s="93">
        <v>28.56</v>
      </c>
      <c r="I303" s="88">
        <v>1</v>
      </c>
      <c r="J303" s="93">
        <v>1.93</v>
      </c>
      <c r="K303" s="93">
        <v>0.31</v>
      </c>
      <c r="L303" s="93">
        <v>28.56</v>
      </c>
      <c r="M303" s="88">
        <f t="shared" si="26"/>
        <v>75050</v>
      </c>
    </row>
    <row r="304" spans="1:13" x14ac:dyDescent="0.2">
      <c r="A304" s="94">
        <v>1150822</v>
      </c>
      <c r="B304" s="88">
        <f t="shared" si="24"/>
        <v>190</v>
      </c>
      <c r="C304" s="93">
        <v>394</v>
      </c>
      <c r="D304" s="104">
        <f t="shared" si="22"/>
        <v>7.7942631058358061E-4</v>
      </c>
      <c r="E304" s="93">
        <f t="shared" si="25"/>
        <v>20.794444444444444</v>
      </c>
      <c r="F304" s="104">
        <f t="shared" si="23"/>
        <v>7.4668185197718012E-4</v>
      </c>
      <c r="G304" s="93" t="s">
        <v>79</v>
      </c>
      <c r="H304" s="93">
        <v>5.28</v>
      </c>
      <c r="I304" s="88">
        <v>1</v>
      </c>
      <c r="J304" s="93">
        <v>0.06</v>
      </c>
      <c r="K304" s="93">
        <v>0.14000000000000001</v>
      </c>
      <c r="L304" s="93">
        <v>5.28</v>
      </c>
      <c r="M304" s="88">
        <f t="shared" si="26"/>
        <v>74860</v>
      </c>
    </row>
    <row r="305" spans="1:13" x14ac:dyDescent="0.2">
      <c r="A305" s="94">
        <v>2034544</v>
      </c>
      <c r="B305" s="88">
        <f t="shared" si="24"/>
        <v>190</v>
      </c>
      <c r="C305" s="93">
        <v>392</v>
      </c>
      <c r="D305" s="104">
        <f t="shared" si="22"/>
        <v>7.7546983184965381E-4</v>
      </c>
      <c r="E305" s="93">
        <f t="shared" si="25"/>
        <v>20.68888888888889</v>
      </c>
      <c r="F305" s="104">
        <f t="shared" si="23"/>
        <v>7.4289158876917423E-4</v>
      </c>
      <c r="G305" s="93" t="s">
        <v>16</v>
      </c>
      <c r="H305" s="93">
        <v>3938.8</v>
      </c>
      <c r="I305" s="88">
        <v>1</v>
      </c>
      <c r="J305" s="93">
        <v>18.43</v>
      </c>
      <c r="K305" s="93">
        <v>15.5</v>
      </c>
      <c r="L305" s="93">
        <v>3938.8</v>
      </c>
      <c r="M305" s="88">
        <f t="shared" si="26"/>
        <v>74480</v>
      </c>
    </row>
    <row r="306" spans="1:13" x14ac:dyDescent="0.2">
      <c r="A306" s="94">
        <v>2252494</v>
      </c>
      <c r="B306" s="88">
        <f t="shared" si="24"/>
        <v>190</v>
      </c>
      <c r="C306" s="93">
        <v>392</v>
      </c>
      <c r="D306" s="104">
        <f t="shared" si="22"/>
        <v>7.7546983184965381E-4</v>
      </c>
      <c r="E306" s="93">
        <f t="shared" si="25"/>
        <v>20.68888888888889</v>
      </c>
      <c r="F306" s="104">
        <f t="shared" si="23"/>
        <v>7.4289158876917423E-4</v>
      </c>
      <c r="G306" s="93" t="s">
        <v>41</v>
      </c>
      <c r="H306" s="93">
        <v>1123.24</v>
      </c>
      <c r="I306" s="88">
        <v>1</v>
      </c>
      <c r="J306" s="93">
        <v>39.5</v>
      </c>
      <c r="K306" s="93">
        <v>2.9</v>
      </c>
      <c r="L306" s="93">
        <v>1123.24</v>
      </c>
      <c r="M306" s="88">
        <f t="shared" si="26"/>
        <v>74480</v>
      </c>
    </row>
    <row r="307" spans="1:13" x14ac:dyDescent="0.2">
      <c r="A307" s="94">
        <v>3381231</v>
      </c>
      <c r="B307" s="88">
        <f t="shared" si="24"/>
        <v>190</v>
      </c>
      <c r="C307" s="93">
        <v>392</v>
      </c>
      <c r="D307" s="104">
        <f t="shared" si="22"/>
        <v>7.7546983184965381E-4</v>
      </c>
      <c r="E307" s="93">
        <f t="shared" si="25"/>
        <v>20.68888888888889</v>
      </c>
      <c r="F307" s="104">
        <f t="shared" si="23"/>
        <v>7.4289158876917423E-4</v>
      </c>
      <c r="G307" s="93" t="s">
        <v>16</v>
      </c>
      <c r="H307" s="93">
        <v>1147.02</v>
      </c>
      <c r="I307" s="88">
        <v>1</v>
      </c>
      <c r="J307" s="93">
        <v>1.08</v>
      </c>
      <c r="K307" s="93">
        <v>2.36</v>
      </c>
      <c r="L307" s="93">
        <v>1147.02</v>
      </c>
      <c r="M307" s="88">
        <f t="shared" si="26"/>
        <v>74480</v>
      </c>
    </row>
    <row r="308" spans="1:13" x14ac:dyDescent="0.2">
      <c r="A308" s="94">
        <v>9254119</v>
      </c>
      <c r="B308" s="88">
        <f t="shared" si="24"/>
        <v>190</v>
      </c>
      <c r="C308" s="93">
        <v>391</v>
      </c>
      <c r="D308" s="104">
        <f t="shared" si="22"/>
        <v>7.7349159248269036E-4</v>
      </c>
      <c r="E308" s="93">
        <f t="shared" si="25"/>
        <v>20.636111111111113</v>
      </c>
      <c r="F308" s="104">
        <f t="shared" si="23"/>
        <v>7.4099645716517123E-4</v>
      </c>
      <c r="G308" s="93" t="s">
        <v>12</v>
      </c>
      <c r="H308" s="93">
        <v>1700.12</v>
      </c>
      <c r="I308" s="88">
        <v>1</v>
      </c>
      <c r="J308" s="93">
        <v>21.25</v>
      </c>
      <c r="K308" s="93">
        <v>14</v>
      </c>
      <c r="L308" s="93">
        <v>1700.12</v>
      </c>
      <c r="M308" s="88">
        <f t="shared" si="26"/>
        <v>74290</v>
      </c>
    </row>
    <row r="309" spans="1:13" x14ac:dyDescent="0.2">
      <c r="A309" s="94">
        <v>1212299</v>
      </c>
      <c r="B309" s="88">
        <f t="shared" si="24"/>
        <v>190</v>
      </c>
      <c r="C309" s="93">
        <v>389</v>
      </c>
      <c r="D309" s="104">
        <f t="shared" si="22"/>
        <v>7.6953511374876357E-4</v>
      </c>
      <c r="E309" s="93">
        <f t="shared" si="25"/>
        <v>20.530555555555555</v>
      </c>
      <c r="F309" s="104">
        <f t="shared" si="23"/>
        <v>7.3720619395716512E-4</v>
      </c>
      <c r="G309" s="93" t="s">
        <v>79</v>
      </c>
      <c r="H309" s="93">
        <v>22.88</v>
      </c>
      <c r="I309" s="88">
        <v>1</v>
      </c>
      <c r="J309" s="93">
        <v>1.0900000000000001</v>
      </c>
      <c r="K309" s="93">
        <v>0.9</v>
      </c>
      <c r="L309" s="93">
        <v>22.88</v>
      </c>
      <c r="M309" s="88">
        <f t="shared" si="26"/>
        <v>73910</v>
      </c>
    </row>
    <row r="310" spans="1:13" x14ac:dyDescent="0.2">
      <c r="A310" s="94">
        <v>3521006</v>
      </c>
      <c r="B310" s="88">
        <f t="shared" si="24"/>
        <v>190</v>
      </c>
      <c r="C310" s="93">
        <v>386</v>
      </c>
      <c r="D310" s="104">
        <f t="shared" si="22"/>
        <v>7.6360039564787343E-4</v>
      </c>
      <c r="E310" s="93">
        <f t="shared" si="25"/>
        <v>20.372222222222224</v>
      </c>
      <c r="F310" s="104">
        <f t="shared" si="23"/>
        <v>7.3152079914515623E-4</v>
      </c>
      <c r="G310" s="93" t="s">
        <v>16</v>
      </c>
      <c r="H310" s="93">
        <v>69.88</v>
      </c>
      <c r="I310" s="88">
        <v>1</v>
      </c>
      <c r="J310" s="93">
        <v>2.4300000000000002</v>
      </c>
      <c r="K310" s="93">
        <v>4.0599999999999996</v>
      </c>
      <c r="L310" s="93">
        <v>69.88</v>
      </c>
      <c r="M310" s="88">
        <f t="shared" si="26"/>
        <v>73340</v>
      </c>
    </row>
    <row r="311" spans="1:13" x14ac:dyDescent="0.2">
      <c r="A311" s="94">
        <v>9253468</v>
      </c>
      <c r="B311" s="88">
        <f t="shared" si="24"/>
        <v>190</v>
      </c>
      <c r="C311" s="93">
        <v>386</v>
      </c>
      <c r="D311" s="104">
        <f t="shared" si="22"/>
        <v>7.6360039564787343E-4</v>
      </c>
      <c r="E311" s="93">
        <f t="shared" si="25"/>
        <v>20.372222222222224</v>
      </c>
      <c r="F311" s="104">
        <f t="shared" si="23"/>
        <v>7.3152079914515623E-4</v>
      </c>
      <c r="G311" s="93" t="s">
        <v>12</v>
      </c>
      <c r="H311" s="93">
        <v>25.64</v>
      </c>
      <c r="I311" s="88">
        <v>1</v>
      </c>
      <c r="J311" s="93">
        <v>0.3</v>
      </c>
      <c r="K311" s="93">
        <v>0.35</v>
      </c>
      <c r="L311" s="93">
        <v>25.64</v>
      </c>
      <c r="M311" s="88">
        <f t="shared" si="26"/>
        <v>73340</v>
      </c>
    </row>
    <row r="312" spans="1:13" x14ac:dyDescent="0.2">
      <c r="A312" s="94">
        <v>1252709</v>
      </c>
      <c r="B312" s="88">
        <f t="shared" si="24"/>
        <v>190</v>
      </c>
      <c r="C312" s="93">
        <v>384</v>
      </c>
      <c r="D312" s="104">
        <f t="shared" si="22"/>
        <v>7.5964391691394663E-4</v>
      </c>
      <c r="E312" s="93">
        <f t="shared" si="25"/>
        <v>20.266666666666666</v>
      </c>
      <c r="F312" s="104">
        <f t="shared" si="23"/>
        <v>7.2773053593715013E-4</v>
      </c>
      <c r="G312" s="93" t="s">
        <v>79</v>
      </c>
      <c r="H312" s="93">
        <v>124.6</v>
      </c>
      <c r="I312" s="88">
        <v>1</v>
      </c>
      <c r="J312" s="93">
        <v>2.85</v>
      </c>
      <c r="K312" s="93">
        <v>6.16</v>
      </c>
      <c r="L312" s="93">
        <v>124.6</v>
      </c>
      <c r="M312" s="88">
        <f t="shared" si="26"/>
        <v>72960</v>
      </c>
    </row>
    <row r="313" spans="1:13" x14ac:dyDescent="0.2">
      <c r="A313" s="94">
        <v>2251759</v>
      </c>
      <c r="B313" s="88">
        <f t="shared" si="24"/>
        <v>190</v>
      </c>
      <c r="C313" s="93">
        <v>384</v>
      </c>
      <c r="D313" s="104">
        <f t="shared" si="22"/>
        <v>7.5964391691394663E-4</v>
      </c>
      <c r="E313" s="93">
        <f t="shared" si="25"/>
        <v>20.266666666666666</v>
      </c>
      <c r="F313" s="104">
        <f t="shared" si="23"/>
        <v>7.2773053593715013E-4</v>
      </c>
      <c r="G313" s="93" t="s">
        <v>41</v>
      </c>
      <c r="H313" s="93">
        <v>714.61</v>
      </c>
      <c r="I313" s="88">
        <v>1</v>
      </c>
      <c r="J313" s="93">
        <v>65</v>
      </c>
      <c r="K313" s="93">
        <v>6.53</v>
      </c>
      <c r="L313" s="93">
        <v>714.61</v>
      </c>
      <c r="M313" s="88">
        <f t="shared" si="26"/>
        <v>72960</v>
      </c>
    </row>
    <row r="314" spans="1:13" x14ac:dyDescent="0.2">
      <c r="A314" s="94">
        <v>3301212</v>
      </c>
      <c r="B314" s="88">
        <f t="shared" si="24"/>
        <v>190</v>
      </c>
      <c r="C314" s="93">
        <v>383</v>
      </c>
      <c r="D314" s="104">
        <f t="shared" si="22"/>
        <v>7.5766567754698318E-4</v>
      </c>
      <c r="E314" s="93">
        <f t="shared" si="25"/>
        <v>20.213888888888889</v>
      </c>
      <c r="F314" s="104">
        <f t="shared" si="23"/>
        <v>7.2583540433314713E-4</v>
      </c>
      <c r="G314" s="93" t="s">
        <v>9</v>
      </c>
      <c r="H314" s="93">
        <v>1466.09</v>
      </c>
      <c r="I314" s="88">
        <v>1</v>
      </c>
      <c r="J314" s="93">
        <v>26.52</v>
      </c>
      <c r="K314" s="93">
        <v>5.2</v>
      </c>
      <c r="L314" s="93">
        <v>1466.09</v>
      </c>
      <c r="M314" s="88">
        <f t="shared" si="26"/>
        <v>72770</v>
      </c>
    </row>
    <row r="315" spans="1:13" x14ac:dyDescent="0.2">
      <c r="A315" s="94">
        <v>1151066</v>
      </c>
      <c r="B315" s="88">
        <f t="shared" si="24"/>
        <v>190</v>
      </c>
      <c r="C315" s="93">
        <v>381</v>
      </c>
      <c r="D315" s="104">
        <f t="shared" si="22"/>
        <v>7.5370919881305638E-4</v>
      </c>
      <c r="E315" s="93">
        <f t="shared" si="25"/>
        <v>20.108333333333334</v>
      </c>
      <c r="F315" s="104">
        <f t="shared" si="23"/>
        <v>7.2204514112514124E-4</v>
      </c>
      <c r="G315" s="93" t="s">
        <v>9</v>
      </c>
      <c r="H315" s="93">
        <v>120.72</v>
      </c>
      <c r="I315" s="88">
        <v>1</v>
      </c>
      <c r="J315" s="93">
        <v>7.94</v>
      </c>
      <c r="K315" s="93">
        <v>6.6</v>
      </c>
      <c r="L315" s="93">
        <v>120.72</v>
      </c>
      <c r="M315" s="88">
        <f t="shared" si="26"/>
        <v>72390</v>
      </c>
    </row>
    <row r="316" spans="1:13" x14ac:dyDescent="0.2">
      <c r="A316" s="94">
        <v>1150233</v>
      </c>
      <c r="B316" s="88">
        <f t="shared" si="24"/>
        <v>190</v>
      </c>
      <c r="C316" s="93">
        <v>379</v>
      </c>
      <c r="D316" s="104">
        <f t="shared" si="22"/>
        <v>7.4975272007912958E-4</v>
      </c>
      <c r="E316" s="93">
        <f t="shared" si="25"/>
        <v>20.002777777777776</v>
      </c>
      <c r="F316" s="104">
        <f t="shared" si="23"/>
        <v>7.1825487791713513E-4</v>
      </c>
      <c r="G316" s="93" t="s">
        <v>9</v>
      </c>
      <c r="H316" s="93">
        <v>16.350000000000001</v>
      </c>
      <c r="I316" s="88">
        <v>1</v>
      </c>
      <c r="J316" s="93">
        <v>0.7</v>
      </c>
      <c r="K316" s="93">
        <v>0.8</v>
      </c>
      <c r="L316" s="93">
        <v>16.350000000000001</v>
      </c>
      <c r="M316" s="88">
        <f t="shared" si="26"/>
        <v>72010</v>
      </c>
    </row>
    <row r="317" spans="1:13" x14ac:dyDescent="0.2">
      <c r="A317" s="94">
        <v>6022909</v>
      </c>
      <c r="B317" s="88">
        <f t="shared" si="24"/>
        <v>190</v>
      </c>
      <c r="C317" s="93">
        <v>379</v>
      </c>
      <c r="D317" s="104">
        <f t="shared" si="22"/>
        <v>7.4975272007912958E-4</v>
      </c>
      <c r="E317" s="93">
        <f t="shared" si="25"/>
        <v>20.002777777777776</v>
      </c>
      <c r="F317" s="104">
        <f t="shared" si="23"/>
        <v>7.1825487791713513E-4</v>
      </c>
      <c r="G317" s="93" t="s">
        <v>20</v>
      </c>
      <c r="H317" s="93">
        <v>1189.94</v>
      </c>
      <c r="I317" s="88">
        <v>1</v>
      </c>
      <c r="J317" s="93">
        <v>230.11</v>
      </c>
      <c r="K317" s="93">
        <v>30</v>
      </c>
      <c r="L317" s="93">
        <v>1189.94</v>
      </c>
      <c r="M317" s="88">
        <f t="shared" si="26"/>
        <v>72010</v>
      </c>
    </row>
    <row r="318" spans="1:13" x14ac:dyDescent="0.2">
      <c r="A318" s="94">
        <v>7010521</v>
      </c>
      <c r="B318" s="88">
        <f t="shared" si="24"/>
        <v>190</v>
      </c>
      <c r="C318" s="93">
        <v>379</v>
      </c>
      <c r="D318" s="104">
        <f t="shared" si="22"/>
        <v>7.4975272007912958E-4</v>
      </c>
      <c r="E318" s="93">
        <f t="shared" si="25"/>
        <v>20.002777777777776</v>
      </c>
      <c r="F318" s="104">
        <f t="shared" si="23"/>
        <v>7.1825487791713513E-4</v>
      </c>
      <c r="G318" s="93" t="s">
        <v>82</v>
      </c>
      <c r="H318" s="93">
        <v>1139.81</v>
      </c>
      <c r="I318" s="88">
        <v>1</v>
      </c>
      <c r="J318" s="93">
        <v>105</v>
      </c>
      <c r="K318" s="93">
        <v>31</v>
      </c>
      <c r="L318" s="93">
        <v>1139.81</v>
      </c>
      <c r="M318" s="88">
        <f t="shared" si="26"/>
        <v>72010</v>
      </c>
    </row>
    <row r="319" spans="1:13" x14ac:dyDescent="0.2">
      <c r="A319" s="94">
        <v>3300097</v>
      </c>
      <c r="B319" s="88">
        <f t="shared" si="24"/>
        <v>190</v>
      </c>
      <c r="C319" s="93">
        <v>378</v>
      </c>
      <c r="D319" s="104">
        <f t="shared" si="22"/>
        <v>7.4777448071216613E-4</v>
      </c>
      <c r="E319" s="93">
        <f t="shared" si="25"/>
        <v>19.95</v>
      </c>
      <c r="F319" s="104">
        <f t="shared" si="23"/>
        <v>7.1635974631313224E-4</v>
      </c>
      <c r="G319" s="93" t="s">
        <v>9</v>
      </c>
      <c r="H319" s="93">
        <v>1119.07</v>
      </c>
      <c r="I319" s="88">
        <v>1</v>
      </c>
      <c r="J319" s="93">
        <v>37.44</v>
      </c>
      <c r="K319" s="93">
        <v>34.83</v>
      </c>
      <c r="L319" s="93">
        <v>1119.07</v>
      </c>
      <c r="M319" s="88">
        <f t="shared" si="26"/>
        <v>71820</v>
      </c>
    </row>
    <row r="320" spans="1:13" x14ac:dyDescent="0.2">
      <c r="A320" s="94">
        <v>6046551</v>
      </c>
      <c r="B320" s="88">
        <f t="shared" si="24"/>
        <v>190</v>
      </c>
      <c r="C320" s="93">
        <v>378</v>
      </c>
      <c r="D320" s="104">
        <f t="shared" si="22"/>
        <v>7.4777448071216613E-4</v>
      </c>
      <c r="E320" s="93">
        <f t="shared" si="25"/>
        <v>19.95</v>
      </c>
      <c r="F320" s="104">
        <f t="shared" si="23"/>
        <v>7.1635974631313224E-4</v>
      </c>
      <c r="G320" s="93" t="s">
        <v>20</v>
      </c>
      <c r="H320" s="93">
        <v>175.6</v>
      </c>
      <c r="I320" s="88">
        <v>1</v>
      </c>
      <c r="J320" s="93">
        <v>4.3499999999999996</v>
      </c>
      <c r="K320" s="93">
        <v>0.71</v>
      </c>
      <c r="L320" s="93">
        <v>175.6</v>
      </c>
      <c r="M320" s="88">
        <f t="shared" si="26"/>
        <v>71820</v>
      </c>
    </row>
    <row r="321" spans="1:13" x14ac:dyDescent="0.2">
      <c r="A321" s="94">
        <v>8370035</v>
      </c>
      <c r="B321" s="88">
        <f t="shared" si="24"/>
        <v>190</v>
      </c>
      <c r="C321" s="93">
        <v>377</v>
      </c>
      <c r="D321" s="104">
        <f t="shared" si="22"/>
        <v>7.4579624134520279E-4</v>
      </c>
      <c r="E321" s="93">
        <f t="shared" si="25"/>
        <v>19.897222222222222</v>
      </c>
      <c r="F321" s="104">
        <f t="shared" si="23"/>
        <v>7.1446461470912924E-4</v>
      </c>
      <c r="G321" s="93" t="s">
        <v>20</v>
      </c>
      <c r="H321" s="93">
        <v>8.16</v>
      </c>
      <c r="I321" s="88">
        <v>1</v>
      </c>
      <c r="J321" s="93">
        <v>0.45</v>
      </c>
      <c r="K321" s="93">
        <v>0.1</v>
      </c>
      <c r="L321" s="93">
        <v>8.16</v>
      </c>
      <c r="M321" s="88">
        <f t="shared" si="26"/>
        <v>71630</v>
      </c>
    </row>
    <row r="322" spans="1:13" x14ac:dyDescent="0.2">
      <c r="A322" s="94">
        <v>9253227</v>
      </c>
      <c r="B322" s="88">
        <f t="shared" si="24"/>
        <v>190</v>
      </c>
      <c r="C322" s="93">
        <v>375</v>
      </c>
      <c r="D322" s="104">
        <f t="shared" ref="D322:D385" si="27">C322/$C$4096</f>
        <v>7.4183976261127599E-4</v>
      </c>
      <c r="E322" s="93">
        <f t="shared" si="25"/>
        <v>19.791666666666668</v>
      </c>
      <c r="F322" s="104">
        <f t="shared" ref="F322:F385" si="28">E322/$E$4096</f>
        <v>7.1067435150112324E-4</v>
      </c>
      <c r="G322" s="93" t="s">
        <v>12</v>
      </c>
      <c r="H322" s="93">
        <v>140.19999999999999</v>
      </c>
      <c r="I322" s="88">
        <v>1</v>
      </c>
      <c r="J322" s="93">
        <v>1.27</v>
      </c>
      <c r="K322" s="93">
        <v>3.24</v>
      </c>
      <c r="L322" s="93">
        <v>140.19999999999999</v>
      </c>
      <c r="M322" s="88">
        <f t="shared" si="26"/>
        <v>71250</v>
      </c>
    </row>
    <row r="323" spans="1:13" x14ac:dyDescent="0.2">
      <c r="A323" s="94">
        <v>9403496</v>
      </c>
      <c r="B323" s="88">
        <f t="shared" ref="B323:B386" si="29">VLOOKUP(I323,$U$2:$V$11,2,TRUE)</f>
        <v>190</v>
      </c>
      <c r="C323" s="93">
        <v>375</v>
      </c>
      <c r="D323" s="104">
        <f t="shared" si="27"/>
        <v>7.4183976261127599E-4</v>
      </c>
      <c r="E323" s="93">
        <f t="shared" ref="E323:E386" si="30">B323*C323/3600</f>
        <v>19.791666666666668</v>
      </c>
      <c r="F323" s="104">
        <f t="shared" si="28"/>
        <v>7.1067435150112324E-4</v>
      </c>
      <c r="G323" s="93" t="s">
        <v>9</v>
      </c>
      <c r="H323" s="93">
        <v>30</v>
      </c>
      <c r="I323" s="88">
        <v>1</v>
      </c>
      <c r="J323" s="93">
        <v>0.86</v>
      </c>
      <c r="K323" s="93">
        <v>0.5</v>
      </c>
      <c r="L323" s="93">
        <v>30</v>
      </c>
      <c r="M323" s="88">
        <f t="shared" ref="M323:M386" si="31">B323*C323</f>
        <v>71250</v>
      </c>
    </row>
    <row r="324" spans="1:13" x14ac:dyDescent="0.2">
      <c r="A324" s="94">
        <v>3302462</v>
      </c>
      <c r="B324" s="88">
        <f t="shared" si="29"/>
        <v>190</v>
      </c>
      <c r="C324" s="93">
        <v>374</v>
      </c>
      <c r="D324" s="104">
        <f t="shared" si="27"/>
        <v>7.3986152324431254E-4</v>
      </c>
      <c r="E324" s="93">
        <f t="shared" si="30"/>
        <v>19.738888888888887</v>
      </c>
      <c r="F324" s="104">
        <f t="shared" si="28"/>
        <v>7.0877921989712014E-4</v>
      </c>
      <c r="G324" s="93" t="s">
        <v>9</v>
      </c>
      <c r="H324" s="93">
        <v>1091.3800000000001</v>
      </c>
      <c r="I324" s="88">
        <v>1</v>
      </c>
      <c r="J324" s="93">
        <v>134.4</v>
      </c>
      <c r="K324" s="93">
        <v>44.43</v>
      </c>
      <c r="L324" s="93">
        <v>1091.3800000000001</v>
      </c>
      <c r="M324" s="88">
        <f t="shared" si="31"/>
        <v>71060</v>
      </c>
    </row>
    <row r="325" spans="1:13" x14ac:dyDescent="0.2">
      <c r="A325" s="94">
        <v>3383322</v>
      </c>
      <c r="B325" s="88">
        <f t="shared" si="29"/>
        <v>190</v>
      </c>
      <c r="C325" s="93">
        <v>373</v>
      </c>
      <c r="D325" s="104">
        <f t="shared" si="27"/>
        <v>7.378832838773492E-4</v>
      </c>
      <c r="E325" s="93">
        <f t="shared" si="30"/>
        <v>19.68611111111111</v>
      </c>
      <c r="F325" s="104">
        <f t="shared" si="28"/>
        <v>7.0688408829311725E-4</v>
      </c>
      <c r="G325" s="93" t="s">
        <v>16</v>
      </c>
      <c r="H325" s="93">
        <v>902.51</v>
      </c>
      <c r="I325" s="88">
        <v>1</v>
      </c>
      <c r="J325" s="93">
        <v>2.08</v>
      </c>
      <c r="K325" s="93">
        <v>2.46</v>
      </c>
      <c r="L325" s="93">
        <v>902.51</v>
      </c>
      <c r="M325" s="88">
        <f t="shared" si="31"/>
        <v>70870</v>
      </c>
    </row>
    <row r="326" spans="1:13" x14ac:dyDescent="0.2">
      <c r="A326" s="94">
        <v>2207003</v>
      </c>
      <c r="B326" s="88">
        <f t="shared" si="29"/>
        <v>190</v>
      </c>
      <c r="C326" s="93">
        <v>372</v>
      </c>
      <c r="D326" s="104">
        <f t="shared" si="27"/>
        <v>7.3590504451038574E-4</v>
      </c>
      <c r="E326" s="93">
        <f t="shared" si="30"/>
        <v>19.633333333333333</v>
      </c>
      <c r="F326" s="104">
        <f t="shared" si="28"/>
        <v>7.0498895668911425E-4</v>
      </c>
      <c r="G326" s="93" t="s">
        <v>12</v>
      </c>
      <c r="H326" s="93">
        <v>250.87</v>
      </c>
      <c r="I326" s="88">
        <v>1</v>
      </c>
      <c r="J326" s="93">
        <v>0.7</v>
      </c>
      <c r="K326" s="93">
        <v>0.23</v>
      </c>
      <c r="L326" s="93">
        <v>250.87</v>
      </c>
      <c r="M326" s="88">
        <f t="shared" si="31"/>
        <v>70680</v>
      </c>
    </row>
    <row r="327" spans="1:13" x14ac:dyDescent="0.2">
      <c r="A327" s="94">
        <v>3535032</v>
      </c>
      <c r="B327" s="88">
        <f t="shared" si="29"/>
        <v>190</v>
      </c>
      <c r="C327" s="93">
        <v>371</v>
      </c>
      <c r="D327" s="104">
        <f t="shared" si="27"/>
        <v>7.339268051434224E-4</v>
      </c>
      <c r="E327" s="93">
        <f t="shared" si="30"/>
        <v>19.580555555555556</v>
      </c>
      <c r="F327" s="104">
        <f t="shared" si="28"/>
        <v>7.0309382508511125E-4</v>
      </c>
      <c r="G327" s="93" t="s">
        <v>9</v>
      </c>
      <c r="H327" s="93">
        <v>49.11</v>
      </c>
      <c r="I327" s="88">
        <v>1</v>
      </c>
      <c r="J327" s="93">
        <v>5.57</v>
      </c>
      <c r="K327" s="93">
        <v>1.7</v>
      </c>
      <c r="L327" s="93">
        <v>49.11</v>
      </c>
      <c r="M327" s="88">
        <f t="shared" si="31"/>
        <v>70490</v>
      </c>
    </row>
    <row r="328" spans="1:13" x14ac:dyDescent="0.2">
      <c r="A328" s="94">
        <v>2392007</v>
      </c>
      <c r="B328" s="88">
        <f t="shared" si="29"/>
        <v>190</v>
      </c>
      <c r="C328" s="93">
        <v>370</v>
      </c>
      <c r="D328" s="104">
        <f t="shared" si="27"/>
        <v>7.3194856577645895E-4</v>
      </c>
      <c r="E328" s="93">
        <f t="shared" si="30"/>
        <v>19.527777777777779</v>
      </c>
      <c r="F328" s="104">
        <f t="shared" si="28"/>
        <v>7.0119869348110825E-4</v>
      </c>
      <c r="G328" s="93" t="s">
        <v>16</v>
      </c>
      <c r="H328" s="93">
        <v>6.93</v>
      </c>
      <c r="I328" s="88">
        <v>1</v>
      </c>
      <c r="J328" s="93">
        <v>2.2200000000000002</v>
      </c>
      <c r="K328" s="93">
        <v>0.2</v>
      </c>
      <c r="L328" s="93">
        <v>6.93</v>
      </c>
      <c r="M328" s="88">
        <f t="shared" si="31"/>
        <v>70300</v>
      </c>
    </row>
    <row r="329" spans="1:13" x14ac:dyDescent="0.2">
      <c r="A329" s="94">
        <v>8000266</v>
      </c>
      <c r="B329" s="88">
        <f t="shared" si="29"/>
        <v>190</v>
      </c>
      <c r="C329" s="93">
        <v>370</v>
      </c>
      <c r="D329" s="104">
        <f t="shared" si="27"/>
        <v>7.3194856577645895E-4</v>
      </c>
      <c r="E329" s="93">
        <f t="shared" si="30"/>
        <v>19.527777777777779</v>
      </c>
      <c r="F329" s="104">
        <f t="shared" si="28"/>
        <v>7.0119869348110825E-4</v>
      </c>
      <c r="G329" s="93" t="s">
        <v>20</v>
      </c>
      <c r="H329" s="93">
        <v>10507.11</v>
      </c>
      <c r="I329" s="88">
        <v>1</v>
      </c>
      <c r="J329" s="93">
        <v>600</v>
      </c>
      <c r="K329" s="93">
        <v>75</v>
      </c>
      <c r="L329" s="93">
        <v>10507.11</v>
      </c>
      <c r="M329" s="88">
        <f t="shared" si="31"/>
        <v>70300</v>
      </c>
    </row>
    <row r="330" spans="1:13" x14ac:dyDescent="0.2">
      <c r="A330" s="94">
        <v>9253393</v>
      </c>
      <c r="B330" s="88">
        <f t="shared" si="29"/>
        <v>190</v>
      </c>
      <c r="C330" s="93">
        <v>370</v>
      </c>
      <c r="D330" s="104">
        <f t="shared" si="27"/>
        <v>7.3194856577645895E-4</v>
      </c>
      <c r="E330" s="93">
        <f t="shared" si="30"/>
        <v>19.527777777777779</v>
      </c>
      <c r="F330" s="104">
        <f t="shared" si="28"/>
        <v>7.0119869348110825E-4</v>
      </c>
      <c r="G330" s="93" t="s">
        <v>12</v>
      </c>
      <c r="H330" s="93">
        <v>32.950000000000003</v>
      </c>
      <c r="I330" s="88">
        <v>1</v>
      </c>
      <c r="J330" s="93">
        <v>0.44</v>
      </c>
      <c r="K330" s="93">
        <v>1.37</v>
      </c>
      <c r="L330" s="93">
        <v>32.950000000000003</v>
      </c>
      <c r="M330" s="88">
        <f t="shared" si="31"/>
        <v>70300</v>
      </c>
    </row>
    <row r="331" spans="1:13" x14ac:dyDescent="0.2">
      <c r="A331" s="94">
        <v>9253898</v>
      </c>
      <c r="B331" s="88">
        <f t="shared" si="29"/>
        <v>190</v>
      </c>
      <c r="C331" s="93">
        <v>370</v>
      </c>
      <c r="D331" s="104">
        <f t="shared" si="27"/>
        <v>7.3194856577645895E-4</v>
      </c>
      <c r="E331" s="93">
        <f t="shared" si="30"/>
        <v>19.527777777777779</v>
      </c>
      <c r="F331" s="104">
        <f t="shared" si="28"/>
        <v>7.0119869348110825E-4</v>
      </c>
      <c r="G331" s="93" t="s">
        <v>12</v>
      </c>
      <c r="H331" s="93">
        <v>267.33</v>
      </c>
      <c r="I331" s="88">
        <v>1</v>
      </c>
      <c r="J331" s="93">
        <v>0.62</v>
      </c>
      <c r="K331" s="93">
        <v>0.56999999999999995</v>
      </c>
      <c r="L331" s="93">
        <v>267.33</v>
      </c>
      <c r="M331" s="88">
        <f t="shared" si="31"/>
        <v>70300</v>
      </c>
    </row>
    <row r="332" spans="1:13" x14ac:dyDescent="0.2">
      <c r="A332" s="94">
        <v>1210511</v>
      </c>
      <c r="B332" s="88">
        <f t="shared" si="29"/>
        <v>190</v>
      </c>
      <c r="C332" s="93">
        <v>369</v>
      </c>
      <c r="D332" s="104">
        <f t="shared" si="27"/>
        <v>7.299703264094956E-4</v>
      </c>
      <c r="E332" s="93">
        <f t="shared" si="30"/>
        <v>19.475000000000001</v>
      </c>
      <c r="F332" s="104">
        <f t="shared" si="28"/>
        <v>6.9930356187710536E-4</v>
      </c>
      <c r="G332" s="93" t="s">
        <v>79</v>
      </c>
      <c r="H332" s="93">
        <v>107.52</v>
      </c>
      <c r="I332" s="88">
        <v>1</v>
      </c>
      <c r="J332" s="93">
        <v>4.49</v>
      </c>
      <c r="K332" s="93">
        <v>3.6</v>
      </c>
      <c r="L332" s="93">
        <v>107.52</v>
      </c>
      <c r="M332" s="88">
        <f t="shared" si="31"/>
        <v>70110</v>
      </c>
    </row>
    <row r="333" spans="1:13" x14ac:dyDescent="0.2">
      <c r="A333" s="94">
        <v>3100673</v>
      </c>
      <c r="B333" s="88">
        <f t="shared" si="29"/>
        <v>190</v>
      </c>
      <c r="C333" s="93">
        <v>369</v>
      </c>
      <c r="D333" s="104">
        <f t="shared" si="27"/>
        <v>7.299703264094956E-4</v>
      </c>
      <c r="E333" s="93">
        <f t="shared" si="30"/>
        <v>19.475000000000001</v>
      </c>
      <c r="F333" s="104">
        <f t="shared" si="28"/>
        <v>6.9930356187710536E-4</v>
      </c>
      <c r="G333" s="93" t="s">
        <v>41</v>
      </c>
      <c r="H333" s="93">
        <v>33.950000000000003</v>
      </c>
      <c r="I333" s="88">
        <v>1</v>
      </c>
      <c r="J333" s="93">
        <v>1</v>
      </c>
      <c r="K333" s="93">
        <v>7.0000000000000007E-2</v>
      </c>
      <c r="L333" s="93">
        <v>33.950000000000003</v>
      </c>
      <c r="M333" s="88">
        <f t="shared" si="31"/>
        <v>70110</v>
      </c>
    </row>
    <row r="334" spans="1:13" x14ac:dyDescent="0.2">
      <c r="A334" s="94">
        <v>9301463</v>
      </c>
      <c r="B334" s="88">
        <f t="shared" si="29"/>
        <v>190</v>
      </c>
      <c r="C334" s="93">
        <v>369</v>
      </c>
      <c r="D334" s="104">
        <f t="shared" si="27"/>
        <v>7.299703264094956E-4</v>
      </c>
      <c r="E334" s="93">
        <f t="shared" si="30"/>
        <v>19.475000000000001</v>
      </c>
      <c r="F334" s="104">
        <f t="shared" si="28"/>
        <v>6.9930356187710536E-4</v>
      </c>
      <c r="G334" s="93" t="s">
        <v>41</v>
      </c>
      <c r="H334" s="93">
        <v>55.55</v>
      </c>
      <c r="I334" s="88">
        <v>1</v>
      </c>
      <c r="J334" s="93">
        <v>0.4</v>
      </c>
      <c r="K334" s="93">
        <v>0.16</v>
      </c>
      <c r="L334" s="93">
        <v>55.55</v>
      </c>
      <c r="M334" s="88">
        <f t="shared" si="31"/>
        <v>70110</v>
      </c>
    </row>
    <row r="335" spans="1:13" x14ac:dyDescent="0.2">
      <c r="A335" s="94">
        <v>9318506</v>
      </c>
      <c r="B335" s="88">
        <f t="shared" si="29"/>
        <v>190</v>
      </c>
      <c r="C335" s="93">
        <v>369</v>
      </c>
      <c r="D335" s="104">
        <f t="shared" si="27"/>
        <v>7.299703264094956E-4</v>
      </c>
      <c r="E335" s="93">
        <f t="shared" si="30"/>
        <v>19.475000000000001</v>
      </c>
      <c r="F335" s="104">
        <f t="shared" si="28"/>
        <v>6.9930356187710536E-4</v>
      </c>
      <c r="G335" s="93" t="s">
        <v>41</v>
      </c>
      <c r="H335" s="93">
        <v>151.09</v>
      </c>
      <c r="I335" s="88">
        <v>1</v>
      </c>
      <c r="J335" s="93">
        <v>5.5</v>
      </c>
      <c r="K335" s="93">
        <v>4.0999999999999996</v>
      </c>
      <c r="L335" s="93">
        <v>151.09</v>
      </c>
      <c r="M335" s="88">
        <f t="shared" si="31"/>
        <v>70110</v>
      </c>
    </row>
    <row r="336" spans="1:13" x14ac:dyDescent="0.2">
      <c r="A336" s="94">
        <v>1210477</v>
      </c>
      <c r="B336" s="88">
        <f t="shared" si="29"/>
        <v>190</v>
      </c>
      <c r="C336" s="93">
        <v>368</v>
      </c>
      <c r="D336" s="104">
        <f t="shared" si="27"/>
        <v>7.2799208704253215E-4</v>
      </c>
      <c r="E336" s="93">
        <f t="shared" si="30"/>
        <v>19.422222222222221</v>
      </c>
      <c r="F336" s="104">
        <f t="shared" si="28"/>
        <v>6.9740843027310225E-4</v>
      </c>
      <c r="G336" s="93" t="s">
        <v>79</v>
      </c>
      <c r="H336" s="93">
        <v>62.19</v>
      </c>
      <c r="I336" s="88">
        <v>1</v>
      </c>
      <c r="J336" s="93">
        <v>1.72</v>
      </c>
      <c r="K336" s="93">
        <v>1.22</v>
      </c>
      <c r="L336" s="93">
        <v>62.19</v>
      </c>
      <c r="M336" s="88">
        <f t="shared" si="31"/>
        <v>69920</v>
      </c>
    </row>
    <row r="337" spans="1:13" x14ac:dyDescent="0.2">
      <c r="A337" s="94">
        <v>3227723</v>
      </c>
      <c r="B337" s="88">
        <f t="shared" si="29"/>
        <v>190</v>
      </c>
      <c r="C337" s="93">
        <v>368</v>
      </c>
      <c r="D337" s="104">
        <f t="shared" si="27"/>
        <v>7.2799208704253215E-4</v>
      </c>
      <c r="E337" s="93">
        <f t="shared" si="30"/>
        <v>19.422222222222221</v>
      </c>
      <c r="F337" s="104">
        <f t="shared" si="28"/>
        <v>6.9740843027310225E-4</v>
      </c>
      <c r="G337" s="93" t="s">
        <v>41</v>
      </c>
      <c r="H337" s="93">
        <v>655.37</v>
      </c>
      <c r="I337" s="88">
        <v>1</v>
      </c>
      <c r="J337" s="93">
        <v>95</v>
      </c>
      <c r="K337" s="93">
        <v>4.45</v>
      </c>
      <c r="L337" s="93">
        <v>655.37</v>
      </c>
      <c r="M337" s="88">
        <f t="shared" si="31"/>
        <v>69920</v>
      </c>
    </row>
    <row r="338" spans="1:13" x14ac:dyDescent="0.2">
      <c r="A338" s="94">
        <v>6000166</v>
      </c>
      <c r="B338" s="88">
        <f t="shared" si="29"/>
        <v>190</v>
      </c>
      <c r="C338" s="93">
        <v>367</v>
      </c>
      <c r="D338" s="104">
        <f t="shared" si="27"/>
        <v>7.260138476755687E-4</v>
      </c>
      <c r="E338" s="93">
        <f t="shared" si="30"/>
        <v>19.369444444444444</v>
      </c>
      <c r="F338" s="104">
        <f t="shared" si="28"/>
        <v>6.9551329866909925E-4</v>
      </c>
      <c r="G338" s="93" t="s">
        <v>20</v>
      </c>
      <c r="H338" s="93">
        <v>641.23</v>
      </c>
      <c r="I338" s="88">
        <v>1</v>
      </c>
      <c r="J338" s="93">
        <v>26.39</v>
      </c>
      <c r="K338" s="93">
        <v>7.8</v>
      </c>
      <c r="L338" s="93">
        <v>641.23</v>
      </c>
      <c r="M338" s="88">
        <f t="shared" si="31"/>
        <v>69730</v>
      </c>
    </row>
    <row r="339" spans="1:13" x14ac:dyDescent="0.2">
      <c r="A339" s="94">
        <v>6067783</v>
      </c>
      <c r="B339" s="88">
        <f t="shared" si="29"/>
        <v>190</v>
      </c>
      <c r="C339" s="93">
        <v>367</v>
      </c>
      <c r="D339" s="104">
        <f t="shared" si="27"/>
        <v>7.260138476755687E-4</v>
      </c>
      <c r="E339" s="93">
        <f t="shared" si="30"/>
        <v>19.369444444444444</v>
      </c>
      <c r="F339" s="104">
        <f t="shared" si="28"/>
        <v>6.9551329866909925E-4</v>
      </c>
      <c r="G339" s="93" t="s">
        <v>16</v>
      </c>
      <c r="H339" s="93">
        <v>147.56</v>
      </c>
      <c r="I339" s="88">
        <v>1</v>
      </c>
      <c r="J339" s="93">
        <v>5.0999999999999996</v>
      </c>
      <c r="K339" s="93">
        <v>0.76</v>
      </c>
      <c r="L339" s="93">
        <v>147.56</v>
      </c>
      <c r="M339" s="88">
        <f t="shared" si="31"/>
        <v>69730</v>
      </c>
    </row>
    <row r="340" spans="1:13" x14ac:dyDescent="0.2">
      <c r="A340" s="94">
        <v>9253346</v>
      </c>
      <c r="B340" s="88">
        <f t="shared" si="29"/>
        <v>190</v>
      </c>
      <c r="C340" s="93">
        <v>367</v>
      </c>
      <c r="D340" s="104">
        <f t="shared" si="27"/>
        <v>7.260138476755687E-4</v>
      </c>
      <c r="E340" s="93">
        <f t="shared" si="30"/>
        <v>19.369444444444444</v>
      </c>
      <c r="F340" s="104">
        <f t="shared" si="28"/>
        <v>6.9551329866909925E-4</v>
      </c>
      <c r="G340" s="93" t="s">
        <v>12</v>
      </c>
      <c r="H340" s="93">
        <v>59.55</v>
      </c>
      <c r="I340" s="88">
        <v>1</v>
      </c>
      <c r="J340" s="93">
        <v>1.08</v>
      </c>
      <c r="K340" s="93">
        <v>1.46</v>
      </c>
      <c r="L340" s="93">
        <v>59.55</v>
      </c>
      <c r="M340" s="88">
        <f t="shared" si="31"/>
        <v>69730</v>
      </c>
    </row>
    <row r="341" spans="1:13" x14ac:dyDescent="0.2">
      <c r="A341" s="94">
        <v>2108506</v>
      </c>
      <c r="B341" s="88">
        <f t="shared" si="29"/>
        <v>190</v>
      </c>
      <c r="C341" s="93">
        <v>366</v>
      </c>
      <c r="D341" s="104">
        <f t="shared" si="27"/>
        <v>7.2403560830860535E-4</v>
      </c>
      <c r="E341" s="93">
        <f t="shared" si="30"/>
        <v>19.316666666666666</v>
      </c>
      <c r="F341" s="104">
        <f t="shared" si="28"/>
        <v>6.9361816706509625E-4</v>
      </c>
      <c r="G341" s="93" t="s">
        <v>9</v>
      </c>
      <c r="H341" s="93">
        <v>281.72000000000003</v>
      </c>
      <c r="I341" s="88">
        <v>1</v>
      </c>
      <c r="J341" s="93">
        <v>9.34</v>
      </c>
      <c r="K341" s="93">
        <v>1.94</v>
      </c>
      <c r="L341" s="93">
        <v>281.72000000000003</v>
      </c>
      <c r="M341" s="88">
        <f t="shared" si="31"/>
        <v>69540</v>
      </c>
    </row>
    <row r="342" spans="1:13" x14ac:dyDescent="0.2">
      <c r="A342" s="94">
        <v>6000138</v>
      </c>
      <c r="B342" s="88">
        <f t="shared" si="29"/>
        <v>190</v>
      </c>
      <c r="C342" s="93">
        <v>366</v>
      </c>
      <c r="D342" s="104">
        <f t="shared" si="27"/>
        <v>7.2403560830860535E-4</v>
      </c>
      <c r="E342" s="93">
        <f t="shared" si="30"/>
        <v>19.316666666666666</v>
      </c>
      <c r="F342" s="104">
        <f t="shared" si="28"/>
        <v>6.9361816706509625E-4</v>
      </c>
      <c r="G342" s="93" t="s">
        <v>20</v>
      </c>
      <c r="H342" s="93">
        <v>2765.88</v>
      </c>
      <c r="I342" s="88">
        <v>1</v>
      </c>
      <c r="J342" s="93">
        <v>92.2</v>
      </c>
      <c r="K342" s="93">
        <v>21.52</v>
      </c>
      <c r="L342" s="93">
        <v>2765.88</v>
      </c>
      <c r="M342" s="88">
        <f t="shared" si="31"/>
        <v>69540</v>
      </c>
    </row>
    <row r="343" spans="1:13" x14ac:dyDescent="0.2">
      <c r="A343" s="94">
        <v>2392004</v>
      </c>
      <c r="B343" s="88">
        <f t="shared" si="29"/>
        <v>190</v>
      </c>
      <c r="C343" s="93">
        <v>365</v>
      </c>
      <c r="D343" s="104">
        <f t="shared" si="27"/>
        <v>7.220573689416419E-4</v>
      </c>
      <c r="E343" s="93">
        <f t="shared" si="30"/>
        <v>19.263888888888889</v>
      </c>
      <c r="F343" s="104">
        <f t="shared" si="28"/>
        <v>6.9172303546109325E-4</v>
      </c>
      <c r="G343" s="93" t="s">
        <v>16</v>
      </c>
      <c r="H343" s="93">
        <v>4.8600000000000003</v>
      </c>
      <c r="I343" s="88">
        <v>1</v>
      </c>
      <c r="J343" s="93">
        <v>4.2699999999999996</v>
      </c>
      <c r="K343" s="93">
        <v>0.3</v>
      </c>
      <c r="L343" s="93">
        <v>4.8600000000000003</v>
      </c>
      <c r="M343" s="88">
        <f t="shared" si="31"/>
        <v>69350</v>
      </c>
    </row>
    <row r="344" spans="1:13" x14ac:dyDescent="0.2">
      <c r="A344" s="94">
        <v>7011542</v>
      </c>
      <c r="B344" s="88">
        <f t="shared" si="29"/>
        <v>190</v>
      </c>
      <c r="C344" s="93">
        <v>365</v>
      </c>
      <c r="D344" s="104">
        <f t="shared" si="27"/>
        <v>7.220573689416419E-4</v>
      </c>
      <c r="E344" s="93">
        <f t="shared" si="30"/>
        <v>19.263888888888889</v>
      </c>
      <c r="F344" s="104">
        <f t="shared" si="28"/>
        <v>6.9172303546109325E-4</v>
      </c>
      <c r="G344" s="93" t="s">
        <v>82</v>
      </c>
      <c r="H344" s="93">
        <v>141.09</v>
      </c>
      <c r="I344" s="88">
        <v>1</v>
      </c>
      <c r="J344" s="93">
        <v>10.85</v>
      </c>
      <c r="K344" s="93">
        <v>5.3</v>
      </c>
      <c r="L344" s="93">
        <v>141.09</v>
      </c>
      <c r="M344" s="88">
        <f t="shared" si="31"/>
        <v>69350</v>
      </c>
    </row>
    <row r="345" spans="1:13" x14ac:dyDescent="0.2">
      <c r="A345" s="94">
        <v>9254977</v>
      </c>
      <c r="B345" s="88">
        <f t="shared" si="29"/>
        <v>190</v>
      </c>
      <c r="C345" s="93">
        <v>365</v>
      </c>
      <c r="D345" s="104">
        <f t="shared" si="27"/>
        <v>7.220573689416419E-4</v>
      </c>
      <c r="E345" s="93">
        <f t="shared" si="30"/>
        <v>19.263888888888889</v>
      </c>
      <c r="F345" s="104">
        <f t="shared" si="28"/>
        <v>6.9172303546109325E-4</v>
      </c>
      <c r="G345" s="93" t="s">
        <v>12</v>
      </c>
      <c r="H345" s="93">
        <v>410.8</v>
      </c>
      <c r="I345" s="88">
        <v>1</v>
      </c>
      <c r="J345" s="93">
        <v>2.6</v>
      </c>
      <c r="K345" s="93">
        <v>5.79</v>
      </c>
      <c r="L345" s="93">
        <v>410.8</v>
      </c>
      <c r="M345" s="88">
        <f t="shared" si="31"/>
        <v>69350</v>
      </c>
    </row>
    <row r="346" spans="1:13" x14ac:dyDescent="0.2">
      <c r="A346" s="94">
        <v>9301464</v>
      </c>
      <c r="B346" s="88">
        <f t="shared" si="29"/>
        <v>190</v>
      </c>
      <c r="C346" s="93">
        <v>365</v>
      </c>
      <c r="D346" s="104">
        <f t="shared" si="27"/>
        <v>7.220573689416419E-4</v>
      </c>
      <c r="E346" s="93">
        <f t="shared" si="30"/>
        <v>19.263888888888889</v>
      </c>
      <c r="F346" s="104">
        <f t="shared" si="28"/>
        <v>6.9172303546109325E-4</v>
      </c>
      <c r="G346" s="93" t="s">
        <v>41</v>
      </c>
      <c r="H346" s="93">
        <v>65.16</v>
      </c>
      <c r="I346" s="88">
        <v>1</v>
      </c>
      <c r="J346" s="93">
        <v>0.64</v>
      </c>
      <c r="K346" s="93">
        <v>0.2</v>
      </c>
      <c r="L346" s="93">
        <v>65.16</v>
      </c>
      <c r="M346" s="88">
        <f t="shared" si="31"/>
        <v>69350</v>
      </c>
    </row>
    <row r="347" spans="1:13" x14ac:dyDescent="0.2">
      <c r="A347" s="94">
        <v>9253248</v>
      </c>
      <c r="B347" s="88">
        <f t="shared" si="29"/>
        <v>190</v>
      </c>
      <c r="C347" s="93">
        <v>364</v>
      </c>
      <c r="D347" s="104">
        <f t="shared" si="27"/>
        <v>7.2007912957467856E-4</v>
      </c>
      <c r="E347" s="93">
        <f t="shared" si="30"/>
        <v>19.211111111111112</v>
      </c>
      <c r="F347" s="104">
        <f t="shared" si="28"/>
        <v>6.8982790385709036E-4</v>
      </c>
      <c r="G347" s="93" t="s">
        <v>12</v>
      </c>
      <c r="H347" s="93">
        <v>77.650000000000006</v>
      </c>
      <c r="I347" s="88">
        <v>1</v>
      </c>
      <c r="J347" s="93">
        <v>0.75</v>
      </c>
      <c r="K347" s="93">
        <v>1.1000000000000001</v>
      </c>
      <c r="L347" s="93">
        <v>77.650000000000006</v>
      </c>
      <c r="M347" s="88">
        <f t="shared" si="31"/>
        <v>69160</v>
      </c>
    </row>
    <row r="348" spans="1:13" x14ac:dyDescent="0.2">
      <c r="A348" s="94">
        <v>2351859</v>
      </c>
      <c r="B348" s="88">
        <f t="shared" si="29"/>
        <v>190</v>
      </c>
      <c r="C348" s="93">
        <v>360</v>
      </c>
      <c r="D348" s="104">
        <f t="shared" si="27"/>
        <v>7.1216617210682496E-4</v>
      </c>
      <c r="E348" s="93">
        <f t="shared" si="30"/>
        <v>19</v>
      </c>
      <c r="F348" s="104">
        <f t="shared" si="28"/>
        <v>6.8224737744107826E-4</v>
      </c>
      <c r="G348" s="93" t="s">
        <v>16</v>
      </c>
      <c r="H348" s="93">
        <v>755.34</v>
      </c>
      <c r="I348" s="88">
        <v>1</v>
      </c>
      <c r="J348" s="93">
        <v>50.4</v>
      </c>
      <c r="K348" s="93">
        <v>5.68</v>
      </c>
      <c r="L348" s="93">
        <v>755.34</v>
      </c>
      <c r="M348" s="88">
        <f t="shared" si="31"/>
        <v>68400</v>
      </c>
    </row>
    <row r="349" spans="1:13" x14ac:dyDescent="0.2">
      <c r="A349" s="94">
        <v>3521043</v>
      </c>
      <c r="B349" s="88">
        <f t="shared" si="29"/>
        <v>190</v>
      </c>
      <c r="C349" s="93">
        <v>360</v>
      </c>
      <c r="D349" s="104">
        <f t="shared" si="27"/>
        <v>7.1216617210682496E-4</v>
      </c>
      <c r="E349" s="93">
        <f t="shared" si="30"/>
        <v>19</v>
      </c>
      <c r="F349" s="104">
        <f t="shared" si="28"/>
        <v>6.8224737744107826E-4</v>
      </c>
      <c r="G349" s="93" t="s">
        <v>16</v>
      </c>
      <c r="H349" s="93">
        <v>10.08</v>
      </c>
      <c r="I349" s="88">
        <v>1</v>
      </c>
      <c r="J349" s="93">
        <v>0.08</v>
      </c>
      <c r="K349" s="93">
        <v>0.5</v>
      </c>
      <c r="L349" s="93">
        <v>10.08</v>
      </c>
      <c r="M349" s="88">
        <f t="shared" si="31"/>
        <v>68400</v>
      </c>
    </row>
    <row r="350" spans="1:13" x14ac:dyDescent="0.2">
      <c r="A350" s="94">
        <v>3356944</v>
      </c>
      <c r="B350" s="88">
        <f t="shared" si="29"/>
        <v>190</v>
      </c>
      <c r="C350" s="93">
        <v>358</v>
      </c>
      <c r="D350" s="104">
        <f t="shared" si="27"/>
        <v>7.0820969337289817E-4</v>
      </c>
      <c r="E350" s="93">
        <f t="shared" si="30"/>
        <v>18.894444444444446</v>
      </c>
      <c r="F350" s="104">
        <f t="shared" si="28"/>
        <v>6.7845711423307237E-4</v>
      </c>
      <c r="G350" s="93" t="s">
        <v>9</v>
      </c>
      <c r="H350" s="93">
        <v>678.06</v>
      </c>
      <c r="I350" s="88">
        <v>1</v>
      </c>
      <c r="J350" s="93">
        <v>125.5</v>
      </c>
      <c r="K350" s="93">
        <v>5.66</v>
      </c>
      <c r="L350" s="93">
        <v>678.06</v>
      </c>
      <c r="M350" s="88">
        <f t="shared" si="31"/>
        <v>68020</v>
      </c>
    </row>
    <row r="351" spans="1:13" x14ac:dyDescent="0.2">
      <c r="A351" s="94">
        <v>3419027</v>
      </c>
      <c r="B351" s="88">
        <f t="shared" si="29"/>
        <v>190</v>
      </c>
      <c r="C351" s="93">
        <v>358</v>
      </c>
      <c r="D351" s="104">
        <f t="shared" si="27"/>
        <v>7.0820969337289817E-4</v>
      </c>
      <c r="E351" s="93">
        <f t="shared" si="30"/>
        <v>18.894444444444446</v>
      </c>
      <c r="F351" s="104">
        <f t="shared" si="28"/>
        <v>6.7845711423307237E-4</v>
      </c>
      <c r="G351" s="93" t="s">
        <v>16</v>
      </c>
      <c r="H351" s="93">
        <v>275.57</v>
      </c>
      <c r="I351" s="88">
        <v>1</v>
      </c>
      <c r="J351" s="93">
        <v>4.3099999999999996</v>
      </c>
      <c r="K351" s="93">
        <v>4.16</v>
      </c>
      <c r="L351" s="93">
        <v>275.57</v>
      </c>
      <c r="M351" s="88">
        <f t="shared" si="31"/>
        <v>68020</v>
      </c>
    </row>
    <row r="352" spans="1:13" x14ac:dyDescent="0.2">
      <c r="A352" s="94">
        <v>5002231</v>
      </c>
      <c r="B352" s="88">
        <f t="shared" si="29"/>
        <v>190</v>
      </c>
      <c r="C352" s="93">
        <v>357</v>
      </c>
      <c r="D352" s="104">
        <f t="shared" si="27"/>
        <v>7.0623145400593472E-4</v>
      </c>
      <c r="E352" s="93">
        <f t="shared" si="30"/>
        <v>18.841666666666665</v>
      </c>
      <c r="F352" s="104">
        <f t="shared" si="28"/>
        <v>6.7656198262906926E-4</v>
      </c>
      <c r="G352" s="93" t="s">
        <v>20</v>
      </c>
      <c r="H352" s="93">
        <v>27.08</v>
      </c>
      <c r="I352" s="88">
        <v>1</v>
      </c>
      <c r="J352" s="93">
        <v>0.61</v>
      </c>
      <c r="K352" s="93">
        <v>0.26</v>
      </c>
      <c r="L352" s="93">
        <v>27.08</v>
      </c>
      <c r="M352" s="88">
        <f t="shared" si="31"/>
        <v>67830</v>
      </c>
    </row>
    <row r="353" spans="1:13" x14ac:dyDescent="0.2">
      <c r="A353" s="94">
        <v>6000141</v>
      </c>
      <c r="B353" s="88">
        <f t="shared" si="29"/>
        <v>190</v>
      </c>
      <c r="C353" s="93">
        <v>357</v>
      </c>
      <c r="D353" s="104">
        <f t="shared" si="27"/>
        <v>7.0623145400593472E-4</v>
      </c>
      <c r="E353" s="93">
        <f t="shared" si="30"/>
        <v>18.841666666666665</v>
      </c>
      <c r="F353" s="104">
        <f t="shared" si="28"/>
        <v>6.7656198262906926E-4</v>
      </c>
      <c r="G353" s="93" t="s">
        <v>20</v>
      </c>
      <c r="H353" s="93">
        <v>527.86</v>
      </c>
      <c r="I353" s="88">
        <v>1</v>
      </c>
      <c r="J353" s="93">
        <v>57.36</v>
      </c>
      <c r="K353" s="93">
        <v>15</v>
      </c>
      <c r="L353" s="93">
        <v>527.86</v>
      </c>
      <c r="M353" s="88">
        <f t="shared" si="31"/>
        <v>67830</v>
      </c>
    </row>
    <row r="354" spans="1:13" x14ac:dyDescent="0.2">
      <c r="A354" s="94">
        <v>9100151</v>
      </c>
      <c r="B354" s="88">
        <f t="shared" si="29"/>
        <v>190</v>
      </c>
      <c r="C354" s="93">
        <v>357</v>
      </c>
      <c r="D354" s="104">
        <f t="shared" si="27"/>
        <v>7.0623145400593472E-4</v>
      </c>
      <c r="E354" s="93">
        <f t="shared" si="30"/>
        <v>18.841666666666665</v>
      </c>
      <c r="F354" s="104">
        <f t="shared" si="28"/>
        <v>6.7656198262906926E-4</v>
      </c>
      <c r="G354" s="93" t="s">
        <v>20</v>
      </c>
      <c r="H354" s="93">
        <v>2097.9</v>
      </c>
      <c r="I354" s="88">
        <v>1</v>
      </c>
      <c r="J354" s="93">
        <v>125</v>
      </c>
      <c r="K354" s="93">
        <v>5</v>
      </c>
      <c r="L354" s="93">
        <v>2097.9</v>
      </c>
      <c r="M354" s="88">
        <f t="shared" si="31"/>
        <v>67830</v>
      </c>
    </row>
    <row r="355" spans="1:13" x14ac:dyDescent="0.2">
      <c r="A355" s="94">
        <v>1150866</v>
      </c>
      <c r="B355" s="88">
        <f t="shared" si="29"/>
        <v>190</v>
      </c>
      <c r="C355" s="93">
        <v>356</v>
      </c>
      <c r="D355" s="104">
        <f t="shared" si="27"/>
        <v>7.0425321463897126E-4</v>
      </c>
      <c r="E355" s="93">
        <f t="shared" si="30"/>
        <v>18.788888888888888</v>
      </c>
      <c r="F355" s="104">
        <f t="shared" si="28"/>
        <v>6.7466685102506626E-4</v>
      </c>
      <c r="G355" s="93" t="s">
        <v>79</v>
      </c>
      <c r="H355" s="93">
        <v>7.72</v>
      </c>
      <c r="I355" s="88">
        <v>1</v>
      </c>
      <c r="J355" s="93">
        <v>0.22</v>
      </c>
      <c r="K355" s="93">
        <v>0.3</v>
      </c>
      <c r="L355" s="93">
        <v>7.72</v>
      </c>
      <c r="M355" s="88">
        <f t="shared" si="31"/>
        <v>67640</v>
      </c>
    </row>
    <row r="356" spans="1:13" x14ac:dyDescent="0.2">
      <c r="A356" s="94">
        <v>8361004</v>
      </c>
      <c r="B356" s="88">
        <f t="shared" si="29"/>
        <v>190</v>
      </c>
      <c r="C356" s="93">
        <v>356</v>
      </c>
      <c r="D356" s="104">
        <f t="shared" si="27"/>
        <v>7.0425321463897126E-4</v>
      </c>
      <c r="E356" s="93">
        <f t="shared" si="30"/>
        <v>18.788888888888888</v>
      </c>
      <c r="F356" s="104">
        <f t="shared" si="28"/>
        <v>6.7466685102506626E-4</v>
      </c>
      <c r="G356" s="93" t="s">
        <v>20</v>
      </c>
      <c r="H356" s="93">
        <v>30.83</v>
      </c>
      <c r="I356" s="88">
        <v>1</v>
      </c>
      <c r="J356" s="93">
        <v>0.21</v>
      </c>
      <c r="K356" s="93">
        <v>0.3</v>
      </c>
      <c r="L356" s="93">
        <v>30.83</v>
      </c>
      <c r="M356" s="88">
        <f t="shared" si="31"/>
        <v>67640</v>
      </c>
    </row>
    <row r="357" spans="1:13" x14ac:dyDescent="0.2">
      <c r="A357" s="94">
        <v>9823152</v>
      </c>
      <c r="B357" s="88">
        <f t="shared" si="29"/>
        <v>190</v>
      </c>
      <c r="C357" s="93">
        <v>356</v>
      </c>
      <c r="D357" s="104">
        <f t="shared" si="27"/>
        <v>7.0425321463897126E-4</v>
      </c>
      <c r="E357" s="93">
        <f t="shared" si="30"/>
        <v>18.788888888888888</v>
      </c>
      <c r="F357" s="104">
        <f t="shared" si="28"/>
        <v>6.7466685102506626E-4</v>
      </c>
      <c r="G357" s="93" t="s">
        <v>16</v>
      </c>
      <c r="H357" s="93">
        <v>810.16</v>
      </c>
      <c r="I357" s="88">
        <v>1</v>
      </c>
      <c r="J357" s="93">
        <v>5.46</v>
      </c>
      <c r="K357" s="93">
        <v>2.48</v>
      </c>
      <c r="L357" s="93">
        <v>810.16</v>
      </c>
      <c r="M357" s="88">
        <f t="shared" si="31"/>
        <v>67640</v>
      </c>
    </row>
    <row r="358" spans="1:13" x14ac:dyDescent="0.2">
      <c r="A358" s="94">
        <v>4200509</v>
      </c>
      <c r="B358" s="88">
        <f t="shared" si="29"/>
        <v>190</v>
      </c>
      <c r="C358" s="93">
        <v>355</v>
      </c>
      <c r="D358" s="104">
        <f t="shared" si="27"/>
        <v>7.0227497527200792E-4</v>
      </c>
      <c r="E358" s="93">
        <f t="shared" si="30"/>
        <v>18.736111111111111</v>
      </c>
      <c r="F358" s="104">
        <f t="shared" si="28"/>
        <v>6.7277171942106326E-4</v>
      </c>
      <c r="G358" s="93" t="s">
        <v>20</v>
      </c>
      <c r="H358" s="93">
        <v>3502.72</v>
      </c>
      <c r="I358" s="88">
        <v>1</v>
      </c>
      <c r="J358" s="93">
        <v>2.65</v>
      </c>
      <c r="K358" s="93">
        <v>4.5999999999999996</v>
      </c>
      <c r="L358" s="93">
        <v>3502.72</v>
      </c>
      <c r="M358" s="88">
        <f t="shared" si="31"/>
        <v>67450</v>
      </c>
    </row>
    <row r="359" spans="1:13" x14ac:dyDescent="0.2">
      <c r="A359" s="94">
        <v>3358421</v>
      </c>
      <c r="B359" s="88">
        <f t="shared" si="29"/>
        <v>190</v>
      </c>
      <c r="C359" s="93">
        <v>352</v>
      </c>
      <c r="D359" s="104">
        <f t="shared" si="27"/>
        <v>6.9634025717111767E-4</v>
      </c>
      <c r="E359" s="93">
        <f t="shared" si="30"/>
        <v>18.577777777777779</v>
      </c>
      <c r="F359" s="104">
        <f t="shared" si="28"/>
        <v>6.6708632460905437E-4</v>
      </c>
      <c r="G359" s="93" t="s">
        <v>41</v>
      </c>
      <c r="H359" s="93">
        <v>175.51</v>
      </c>
      <c r="I359" s="88">
        <v>1</v>
      </c>
      <c r="J359" s="93">
        <v>8.7899999999999991</v>
      </c>
      <c r="K359" s="93">
        <v>0.72</v>
      </c>
      <c r="L359" s="93">
        <v>175.51</v>
      </c>
      <c r="M359" s="88">
        <f t="shared" si="31"/>
        <v>66880</v>
      </c>
    </row>
    <row r="360" spans="1:13" x14ac:dyDescent="0.2">
      <c r="A360" s="94">
        <v>7050115</v>
      </c>
      <c r="B360" s="88">
        <f t="shared" si="29"/>
        <v>190</v>
      </c>
      <c r="C360" s="93">
        <v>352</v>
      </c>
      <c r="D360" s="104">
        <f t="shared" si="27"/>
        <v>6.9634025717111767E-4</v>
      </c>
      <c r="E360" s="93">
        <f t="shared" si="30"/>
        <v>18.577777777777779</v>
      </c>
      <c r="F360" s="104">
        <f t="shared" si="28"/>
        <v>6.6708632460905437E-4</v>
      </c>
      <c r="G360" s="93" t="s">
        <v>20</v>
      </c>
      <c r="H360" s="93">
        <v>1059.82</v>
      </c>
      <c r="I360" s="88">
        <v>1</v>
      </c>
      <c r="J360" s="93">
        <v>87</v>
      </c>
      <c r="K360" s="93">
        <v>18</v>
      </c>
      <c r="L360" s="93">
        <v>1059.82</v>
      </c>
      <c r="M360" s="88">
        <f t="shared" si="31"/>
        <v>66880</v>
      </c>
    </row>
    <row r="361" spans="1:13" x14ac:dyDescent="0.2">
      <c r="A361" s="94">
        <v>3381229</v>
      </c>
      <c r="B361" s="88">
        <f t="shared" si="29"/>
        <v>190</v>
      </c>
      <c r="C361" s="93">
        <v>351</v>
      </c>
      <c r="D361" s="104">
        <f t="shared" si="27"/>
        <v>6.9436201780415433E-4</v>
      </c>
      <c r="E361" s="93">
        <f t="shared" si="30"/>
        <v>18.524999999999999</v>
      </c>
      <c r="F361" s="104">
        <f t="shared" si="28"/>
        <v>6.6519119300505127E-4</v>
      </c>
      <c r="G361" s="93" t="s">
        <v>16</v>
      </c>
      <c r="H361" s="93">
        <v>773.47</v>
      </c>
      <c r="I361" s="88">
        <v>1</v>
      </c>
      <c r="J361" s="93">
        <v>0.99</v>
      </c>
      <c r="K361" s="93">
        <v>1.92</v>
      </c>
      <c r="L361" s="93">
        <v>773.47</v>
      </c>
      <c r="M361" s="88">
        <f t="shared" si="31"/>
        <v>66690</v>
      </c>
    </row>
    <row r="362" spans="1:13" x14ac:dyDescent="0.2">
      <c r="A362" s="94">
        <v>9508541</v>
      </c>
      <c r="B362" s="88">
        <f t="shared" si="29"/>
        <v>190</v>
      </c>
      <c r="C362" s="93">
        <v>351</v>
      </c>
      <c r="D362" s="104">
        <f t="shared" si="27"/>
        <v>6.9436201780415433E-4</v>
      </c>
      <c r="E362" s="93">
        <f t="shared" si="30"/>
        <v>18.524999999999999</v>
      </c>
      <c r="F362" s="104">
        <f t="shared" si="28"/>
        <v>6.6519119300505127E-4</v>
      </c>
      <c r="G362" s="93" t="s">
        <v>16</v>
      </c>
      <c r="H362" s="93">
        <v>63.46</v>
      </c>
      <c r="I362" s="88">
        <v>1</v>
      </c>
      <c r="J362" s="93">
        <v>0.65</v>
      </c>
      <c r="K362" s="93">
        <v>0.26</v>
      </c>
      <c r="L362" s="93">
        <v>63.46</v>
      </c>
      <c r="M362" s="88">
        <f t="shared" si="31"/>
        <v>66690</v>
      </c>
    </row>
    <row r="363" spans="1:13" x14ac:dyDescent="0.2">
      <c r="A363" s="94">
        <v>2002184</v>
      </c>
      <c r="B363" s="88">
        <f t="shared" si="29"/>
        <v>190</v>
      </c>
      <c r="C363" s="93">
        <v>350</v>
      </c>
      <c r="D363" s="104">
        <f t="shared" si="27"/>
        <v>6.9238377843719087E-4</v>
      </c>
      <c r="E363" s="93">
        <f t="shared" si="30"/>
        <v>18.472222222222221</v>
      </c>
      <c r="F363" s="104">
        <f t="shared" si="28"/>
        <v>6.6329606140104827E-4</v>
      </c>
      <c r="G363" s="93" t="s">
        <v>12</v>
      </c>
      <c r="H363" s="93">
        <v>60.93</v>
      </c>
      <c r="I363" s="88">
        <v>1</v>
      </c>
      <c r="J363" s="93">
        <v>1.02</v>
      </c>
      <c r="K363" s="93">
        <v>0.94</v>
      </c>
      <c r="L363" s="93">
        <v>60.93</v>
      </c>
      <c r="M363" s="88">
        <f t="shared" si="31"/>
        <v>66500</v>
      </c>
    </row>
    <row r="364" spans="1:13" x14ac:dyDescent="0.2">
      <c r="A364" s="94">
        <v>8010221</v>
      </c>
      <c r="B364" s="88">
        <f t="shared" si="29"/>
        <v>190</v>
      </c>
      <c r="C364" s="93">
        <v>350</v>
      </c>
      <c r="D364" s="104">
        <f t="shared" si="27"/>
        <v>6.9238377843719087E-4</v>
      </c>
      <c r="E364" s="93">
        <f t="shared" si="30"/>
        <v>18.472222222222221</v>
      </c>
      <c r="F364" s="104">
        <f t="shared" si="28"/>
        <v>6.6329606140104827E-4</v>
      </c>
      <c r="G364" s="93" t="s">
        <v>20</v>
      </c>
      <c r="H364" s="93">
        <v>4250.71</v>
      </c>
      <c r="I364" s="88">
        <v>1</v>
      </c>
      <c r="J364" s="93">
        <v>275.38</v>
      </c>
      <c r="K364" s="93">
        <v>20.34</v>
      </c>
      <c r="L364" s="93">
        <v>4250.71</v>
      </c>
      <c r="M364" s="88">
        <f t="shared" si="31"/>
        <v>66500</v>
      </c>
    </row>
    <row r="365" spans="1:13" x14ac:dyDescent="0.2">
      <c r="A365" s="94">
        <v>2003239</v>
      </c>
      <c r="B365" s="88">
        <f t="shared" si="29"/>
        <v>190</v>
      </c>
      <c r="C365" s="93">
        <v>349</v>
      </c>
      <c r="D365" s="104">
        <f t="shared" si="27"/>
        <v>6.9040553907022753E-4</v>
      </c>
      <c r="E365" s="93">
        <f t="shared" si="30"/>
        <v>18.419444444444444</v>
      </c>
      <c r="F365" s="104">
        <f t="shared" si="28"/>
        <v>6.6140092979704538E-4</v>
      </c>
      <c r="G365" s="93" t="s">
        <v>12</v>
      </c>
      <c r="H365" s="93">
        <v>117.64</v>
      </c>
      <c r="I365" s="88">
        <v>1</v>
      </c>
      <c r="J365" s="93">
        <v>1.24</v>
      </c>
      <c r="K365" s="93">
        <v>1.54</v>
      </c>
      <c r="L365" s="93">
        <v>117.64</v>
      </c>
      <c r="M365" s="88">
        <f t="shared" si="31"/>
        <v>66310</v>
      </c>
    </row>
    <row r="366" spans="1:13" x14ac:dyDescent="0.2">
      <c r="A366" s="94">
        <v>2005729</v>
      </c>
      <c r="B366" s="88">
        <f t="shared" si="29"/>
        <v>190</v>
      </c>
      <c r="C366" s="93">
        <v>349</v>
      </c>
      <c r="D366" s="104">
        <f t="shared" si="27"/>
        <v>6.9040553907022753E-4</v>
      </c>
      <c r="E366" s="93">
        <f t="shared" si="30"/>
        <v>18.419444444444444</v>
      </c>
      <c r="F366" s="104">
        <f t="shared" si="28"/>
        <v>6.6140092979704538E-4</v>
      </c>
      <c r="G366" s="93" t="s">
        <v>12</v>
      </c>
      <c r="H366" s="93">
        <v>33.01</v>
      </c>
      <c r="I366" s="88">
        <v>1</v>
      </c>
      <c r="J366" s="93">
        <v>0.16</v>
      </c>
      <c r="K366" s="93">
        <v>0.38</v>
      </c>
      <c r="L366" s="93">
        <v>33.01</v>
      </c>
      <c r="M366" s="88">
        <f t="shared" si="31"/>
        <v>66310</v>
      </c>
    </row>
    <row r="367" spans="1:13" x14ac:dyDescent="0.2">
      <c r="A367" s="94">
        <v>1210488</v>
      </c>
      <c r="B367" s="88">
        <f t="shared" si="29"/>
        <v>190</v>
      </c>
      <c r="C367" s="93">
        <v>348</v>
      </c>
      <c r="D367" s="104">
        <f t="shared" si="27"/>
        <v>6.8842729970326408E-4</v>
      </c>
      <c r="E367" s="93">
        <f t="shared" si="30"/>
        <v>18.366666666666667</v>
      </c>
      <c r="F367" s="104">
        <f t="shared" si="28"/>
        <v>6.5950579819304238E-4</v>
      </c>
      <c r="G367" s="93" t="s">
        <v>79</v>
      </c>
      <c r="H367" s="93">
        <v>87.86</v>
      </c>
      <c r="I367" s="88">
        <v>1</v>
      </c>
      <c r="J367" s="93">
        <v>2.62</v>
      </c>
      <c r="K367" s="93">
        <v>1.82</v>
      </c>
      <c r="L367" s="93">
        <v>87.86</v>
      </c>
      <c r="M367" s="88">
        <f t="shared" si="31"/>
        <v>66120</v>
      </c>
    </row>
    <row r="368" spans="1:13" x14ac:dyDescent="0.2">
      <c r="A368" s="94">
        <v>2005739</v>
      </c>
      <c r="B368" s="88">
        <f t="shared" si="29"/>
        <v>190</v>
      </c>
      <c r="C368" s="93">
        <v>348</v>
      </c>
      <c r="D368" s="104">
        <f t="shared" si="27"/>
        <v>6.8842729970326408E-4</v>
      </c>
      <c r="E368" s="93">
        <f t="shared" si="30"/>
        <v>18.366666666666667</v>
      </c>
      <c r="F368" s="104">
        <f t="shared" si="28"/>
        <v>6.5950579819304238E-4</v>
      </c>
      <c r="G368" s="93" t="s">
        <v>12</v>
      </c>
      <c r="H368" s="93">
        <v>53.32</v>
      </c>
      <c r="I368" s="88">
        <v>1</v>
      </c>
      <c r="J368" s="93">
        <v>0.33</v>
      </c>
      <c r="K368" s="93">
        <v>0.64</v>
      </c>
      <c r="L368" s="93">
        <v>53.32</v>
      </c>
      <c r="M368" s="88">
        <f t="shared" si="31"/>
        <v>66120</v>
      </c>
    </row>
    <row r="369" spans="1:13" x14ac:dyDescent="0.2">
      <c r="A369" s="94">
        <v>6040317</v>
      </c>
      <c r="B369" s="88">
        <f t="shared" si="29"/>
        <v>190</v>
      </c>
      <c r="C369" s="93">
        <v>348</v>
      </c>
      <c r="D369" s="104">
        <f t="shared" si="27"/>
        <v>6.8842729970326408E-4</v>
      </c>
      <c r="E369" s="93">
        <f t="shared" si="30"/>
        <v>18.366666666666667</v>
      </c>
      <c r="F369" s="104">
        <f t="shared" si="28"/>
        <v>6.5950579819304238E-4</v>
      </c>
      <c r="G369" s="93" t="s">
        <v>20</v>
      </c>
      <c r="H369" s="93">
        <v>2295.5700000000002</v>
      </c>
      <c r="I369" s="88">
        <v>1</v>
      </c>
      <c r="J369" s="93">
        <v>155.52000000000001</v>
      </c>
      <c r="K369" s="93">
        <v>18.420000000000002</v>
      </c>
      <c r="L369" s="93">
        <v>2295.5700000000002</v>
      </c>
      <c r="M369" s="88">
        <f t="shared" si="31"/>
        <v>66120</v>
      </c>
    </row>
    <row r="370" spans="1:13" x14ac:dyDescent="0.2">
      <c r="A370" s="94">
        <v>9254118</v>
      </c>
      <c r="B370" s="88">
        <f t="shared" si="29"/>
        <v>190</v>
      </c>
      <c r="C370" s="93">
        <v>347</v>
      </c>
      <c r="D370" s="104">
        <f t="shared" si="27"/>
        <v>6.8644906033630073E-4</v>
      </c>
      <c r="E370" s="93">
        <f t="shared" si="30"/>
        <v>18.31388888888889</v>
      </c>
      <c r="F370" s="104">
        <f t="shared" si="28"/>
        <v>6.5761066658903938E-4</v>
      </c>
      <c r="G370" s="93" t="s">
        <v>12</v>
      </c>
      <c r="H370" s="93">
        <v>1532.98</v>
      </c>
      <c r="I370" s="88">
        <v>1</v>
      </c>
      <c r="J370" s="93">
        <v>1.86</v>
      </c>
      <c r="K370" s="93">
        <v>1.05</v>
      </c>
      <c r="L370" s="93">
        <v>1532.98</v>
      </c>
      <c r="M370" s="88">
        <f t="shared" si="31"/>
        <v>65930</v>
      </c>
    </row>
    <row r="371" spans="1:13" x14ac:dyDescent="0.2">
      <c r="A371" s="94">
        <v>9508521</v>
      </c>
      <c r="B371" s="88">
        <f t="shared" si="29"/>
        <v>190</v>
      </c>
      <c r="C371" s="93">
        <v>347</v>
      </c>
      <c r="D371" s="104">
        <f t="shared" si="27"/>
        <v>6.8644906033630073E-4</v>
      </c>
      <c r="E371" s="93">
        <f t="shared" si="30"/>
        <v>18.31388888888889</v>
      </c>
      <c r="F371" s="104">
        <f t="shared" si="28"/>
        <v>6.5761066658903938E-4</v>
      </c>
      <c r="G371" s="93" t="s">
        <v>16</v>
      </c>
      <c r="H371" s="93">
        <v>58.02</v>
      </c>
      <c r="I371" s="88">
        <v>1</v>
      </c>
      <c r="J371" s="93">
        <v>0.52</v>
      </c>
      <c r="K371" s="93">
        <v>0.27</v>
      </c>
      <c r="L371" s="93">
        <v>58.02</v>
      </c>
      <c r="M371" s="88">
        <f t="shared" si="31"/>
        <v>65930</v>
      </c>
    </row>
    <row r="372" spans="1:13" x14ac:dyDescent="0.2">
      <c r="A372" s="94">
        <v>3521042</v>
      </c>
      <c r="B372" s="88">
        <f t="shared" si="29"/>
        <v>190</v>
      </c>
      <c r="C372" s="93">
        <v>346</v>
      </c>
      <c r="D372" s="104">
        <f t="shared" si="27"/>
        <v>6.8447082096933728E-4</v>
      </c>
      <c r="E372" s="93">
        <f t="shared" si="30"/>
        <v>18.261111111111113</v>
      </c>
      <c r="F372" s="104">
        <f t="shared" si="28"/>
        <v>6.5571553498503638E-4</v>
      </c>
      <c r="G372" s="93" t="s">
        <v>16</v>
      </c>
      <c r="H372" s="93">
        <v>6.4</v>
      </c>
      <c r="I372" s="88">
        <v>1</v>
      </c>
      <c r="J372" s="93">
        <v>0.05</v>
      </c>
      <c r="K372" s="93">
        <v>0.32</v>
      </c>
      <c r="L372" s="93">
        <v>6.4</v>
      </c>
      <c r="M372" s="88">
        <f t="shared" si="31"/>
        <v>65740</v>
      </c>
    </row>
    <row r="373" spans="1:13" x14ac:dyDescent="0.2">
      <c r="A373" s="94">
        <v>9253888</v>
      </c>
      <c r="B373" s="88">
        <f t="shared" si="29"/>
        <v>190</v>
      </c>
      <c r="C373" s="93">
        <v>345</v>
      </c>
      <c r="D373" s="104">
        <f t="shared" si="27"/>
        <v>6.8249258160237394E-4</v>
      </c>
      <c r="E373" s="93">
        <f t="shared" si="30"/>
        <v>18.208333333333332</v>
      </c>
      <c r="F373" s="104">
        <f t="shared" si="28"/>
        <v>6.5382040338103338E-4</v>
      </c>
      <c r="G373" s="93" t="s">
        <v>12</v>
      </c>
      <c r="H373" s="93">
        <v>51.49</v>
      </c>
      <c r="I373" s="88">
        <v>1</v>
      </c>
      <c r="J373" s="93">
        <v>0.1</v>
      </c>
      <c r="K373" s="93">
        <v>0.35</v>
      </c>
      <c r="L373" s="93">
        <v>51.49</v>
      </c>
      <c r="M373" s="88">
        <f t="shared" si="31"/>
        <v>65550</v>
      </c>
    </row>
    <row r="374" spans="1:13" x14ac:dyDescent="0.2">
      <c r="A374" s="94">
        <v>2070753</v>
      </c>
      <c r="B374" s="88">
        <f t="shared" si="29"/>
        <v>190</v>
      </c>
      <c r="C374" s="93">
        <v>343</v>
      </c>
      <c r="D374" s="104">
        <f t="shared" si="27"/>
        <v>6.7853610286844703E-4</v>
      </c>
      <c r="E374" s="93">
        <f t="shared" si="30"/>
        <v>18.102777777777778</v>
      </c>
      <c r="F374" s="104">
        <f t="shared" si="28"/>
        <v>6.5003014017302738E-4</v>
      </c>
      <c r="G374" s="93" t="s">
        <v>16</v>
      </c>
      <c r="H374" s="93">
        <v>1283.02</v>
      </c>
      <c r="I374" s="88">
        <v>1</v>
      </c>
      <c r="J374" s="93">
        <v>6.4</v>
      </c>
      <c r="K374" s="93">
        <v>6.32</v>
      </c>
      <c r="L374" s="93">
        <v>1283.02</v>
      </c>
      <c r="M374" s="88">
        <f t="shared" si="31"/>
        <v>65170</v>
      </c>
    </row>
    <row r="375" spans="1:13" x14ac:dyDescent="0.2">
      <c r="A375" s="94">
        <v>9253647</v>
      </c>
      <c r="B375" s="88">
        <f t="shared" si="29"/>
        <v>190</v>
      </c>
      <c r="C375" s="93">
        <v>343</v>
      </c>
      <c r="D375" s="104">
        <f t="shared" si="27"/>
        <v>6.7853610286844703E-4</v>
      </c>
      <c r="E375" s="93">
        <f t="shared" si="30"/>
        <v>18.102777777777778</v>
      </c>
      <c r="F375" s="104">
        <f t="shared" si="28"/>
        <v>6.5003014017302738E-4</v>
      </c>
      <c r="G375" s="93" t="s">
        <v>12</v>
      </c>
      <c r="H375" s="93">
        <v>73.75</v>
      </c>
      <c r="I375" s="88">
        <v>1</v>
      </c>
      <c r="J375" s="93">
        <v>1.99</v>
      </c>
      <c r="K375" s="93">
        <v>1.8</v>
      </c>
      <c r="L375" s="93">
        <v>73.75</v>
      </c>
      <c r="M375" s="88">
        <f t="shared" si="31"/>
        <v>65170</v>
      </c>
    </row>
    <row r="376" spans="1:13" x14ac:dyDescent="0.2">
      <c r="A376" s="94">
        <v>9508522</v>
      </c>
      <c r="B376" s="88">
        <f t="shared" si="29"/>
        <v>190</v>
      </c>
      <c r="C376" s="93">
        <v>343</v>
      </c>
      <c r="D376" s="104">
        <f t="shared" si="27"/>
        <v>6.7853610286844703E-4</v>
      </c>
      <c r="E376" s="93">
        <f t="shared" si="30"/>
        <v>18.102777777777778</v>
      </c>
      <c r="F376" s="104">
        <f t="shared" si="28"/>
        <v>6.5003014017302738E-4</v>
      </c>
      <c r="G376" s="93" t="s">
        <v>16</v>
      </c>
      <c r="H376" s="93">
        <v>92.22</v>
      </c>
      <c r="I376" s="88">
        <v>1</v>
      </c>
      <c r="J376" s="93">
        <v>0.79</v>
      </c>
      <c r="K376" s="93">
        <v>0.31</v>
      </c>
      <c r="L376" s="93">
        <v>92.22</v>
      </c>
      <c r="M376" s="88">
        <f t="shared" si="31"/>
        <v>65170</v>
      </c>
    </row>
    <row r="377" spans="1:13" x14ac:dyDescent="0.2">
      <c r="A377" s="94">
        <v>1253249</v>
      </c>
      <c r="B377" s="88">
        <f t="shared" si="29"/>
        <v>190</v>
      </c>
      <c r="C377" s="93">
        <v>342</v>
      </c>
      <c r="D377" s="104">
        <f t="shared" si="27"/>
        <v>6.7655786350148369E-4</v>
      </c>
      <c r="E377" s="93">
        <f t="shared" si="30"/>
        <v>18.05</v>
      </c>
      <c r="F377" s="104">
        <f t="shared" si="28"/>
        <v>6.4813500856902438E-4</v>
      </c>
      <c r="G377" s="93" t="s">
        <v>9</v>
      </c>
      <c r="H377" s="93">
        <v>24.63</v>
      </c>
      <c r="I377" s="88">
        <v>1</v>
      </c>
      <c r="J377" s="93">
        <v>0.42</v>
      </c>
      <c r="K377" s="93">
        <v>1.26</v>
      </c>
      <c r="L377" s="93">
        <v>24.63</v>
      </c>
      <c r="M377" s="88">
        <f t="shared" si="31"/>
        <v>64980</v>
      </c>
    </row>
    <row r="378" spans="1:13" x14ac:dyDescent="0.2">
      <c r="A378" s="94">
        <v>3381227</v>
      </c>
      <c r="B378" s="88">
        <f t="shared" si="29"/>
        <v>190</v>
      </c>
      <c r="C378" s="93">
        <v>341</v>
      </c>
      <c r="D378" s="104">
        <f t="shared" si="27"/>
        <v>6.7457962413452024E-4</v>
      </c>
      <c r="E378" s="93">
        <f t="shared" si="30"/>
        <v>17.997222222222224</v>
      </c>
      <c r="F378" s="104">
        <f t="shared" si="28"/>
        <v>6.4623987696502138E-4</v>
      </c>
      <c r="G378" s="93" t="s">
        <v>16</v>
      </c>
      <c r="H378" s="93">
        <v>563.26</v>
      </c>
      <c r="I378" s="88">
        <v>1</v>
      </c>
      <c r="J378" s="93">
        <v>0.9</v>
      </c>
      <c r="K378" s="93">
        <v>1.58</v>
      </c>
      <c r="L378" s="93">
        <v>563.26</v>
      </c>
      <c r="M378" s="88">
        <f t="shared" si="31"/>
        <v>64790</v>
      </c>
    </row>
    <row r="379" spans="1:13" x14ac:dyDescent="0.2">
      <c r="A379" s="94">
        <v>9253648</v>
      </c>
      <c r="B379" s="88">
        <f t="shared" si="29"/>
        <v>190</v>
      </c>
      <c r="C379" s="93">
        <v>341</v>
      </c>
      <c r="D379" s="104">
        <f t="shared" si="27"/>
        <v>6.7457962413452024E-4</v>
      </c>
      <c r="E379" s="93">
        <f t="shared" si="30"/>
        <v>17.997222222222224</v>
      </c>
      <c r="F379" s="104">
        <f t="shared" si="28"/>
        <v>6.4623987696502138E-4</v>
      </c>
      <c r="G379" s="93" t="s">
        <v>12</v>
      </c>
      <c r="H379" s="93">
        <v>76.08</v>
      </c>
      <c r="I379" s="88">
        <v>1</v>
      </c>
      <c r="J379" s="93">
        <v>2.08</v>
      </c>
      <c r="K379" s="93">
        <v>2.0499999999999998</v>
      </c>
      <c r="L379" s="93">
        <v>76.08</v>
      </c>
      <c r="M379" s="88">
        <f t="shared" si="31"/>
        <v>64790</v>
      </c>
    </row>
    <row r="380" spans="1:13" x14ac:dyDescent="0.2">
      <c r="A380" s="94">
        <v>7080026</v>
      </c>
      <c r="B380" s="88">
        <f t="shared" si="29"/>
        <v>190</v>
      </c>
      <c r="C380" s="93">
        <v>340</v>
      </c>
      <c r="D380" s="104">
        <f t="shared" si="27"/>
        <v>6.7260138476755689E-4</v>
      </c>
      <c r="E380" s="93">
        <f t="shared" si="30"/>
        <v>17.944444444444443</v>
      </c>
      <c r="F380" s="104">
        <f t="shared" si="28"/>
        <v>6.4434474536101839E-4</v>
      </c>
      <c r="G380" s="93" t="s">
        <v>82</v>
      </c>
      <c r="H380" s="93">
        <v>68.650000000000006</v>
      </c>
      <c r="I380" s="88">
        <v>1</v>
      </c>
      <c r="J380" s="93">
        <v>0.25</v>
      </c>
      <c r="K380" s="93">
        <v>0.21</v>
      </c>
      <c r="L380" s="93">
        <v>68.650000000000006</v>
      </c>
      <c r="M380" s="88">
        <f t="shared" si="31"/>
        <v>64600</v>
      </c>
    </row>
    <row r="381" spans="1:13" x14ac:dyDescent="0.2">
      <c r="A381" s="94">
        <v>9830279</v>
      </c>
      <c r="B381" s="88">
        <f t="shared" si="29"/>
        <v>190</v>
      </c>
      <c r="C381" s="93">
        <v>340</v>
      </c>
      <c r="D381" s="104">
        <f t="shared" si="27"/>
        <v>6.7260138476755689E-4</v>
      </c>
      <c r="E381" s="93">
        <f t="shared" si="30"/>
        <v>17.944444444444443</v>
      </c>
      <c r="F381" s="104">
        <f t="shared" si="28"/>
        <v>6.4434474536101839E-4</v>
      </c>
      <c r="G381" s="93" t="s">
        <v>16</v>
      </c>
      <c r="H381" s="93">
        <v>849.08</v>
      </c>
      <c r="I381" s="88">
        <v>1</v>
      </c>
      <c r="J381" s="93">
        <v>6.12</v>
      </c>
      <c r="K381" s="93">
        <v>2.06</v>
      </c>
      <c r="L381" s="93">
        <v>849.08</v>
      </c>
      <c r="M381" s="88">
        <f t="shared" si="31"/>
        <v>64600</v>
      </c>
    </row>
    <row r="382" spans="1:13" x14ac:dyDescent="0.2">
      <c r="A382" s="94">
        <v>1150844</v>
      </c>
      <c r="B382" s="88">
        <f t="shared" si="29"/>
        <v>190</v>
      </c>
      <c r="C382" s="93">
        <v>338</v>
      </c>
      <c r="D382" s="104">
        <f t="shared" si="27"/>
        <v>6.686449060336301E-4</v>
      </c>
      <c r="E382" s="93">
        <f t="shared" si="30"/>
        <v>17.838888888888889</v>
      </c>
      <c r="F382" s="104">
        <f t="shared" si="28"/>
        <v>6.4055448215301239E-4</v>
      </c>
      <c r="G382" s="93" t="s">
        <v>79</v>
      </c>
      <c r="H382" s="93">
        <v>6.19</v>
      </c>
      <c r="I382" s="88">
        <v>1</v>
      </c>
      <c r="J382" s="93">
        <v>0.11</v>
      </c>
      <c r="K382" s="93">
        <v>0.2</v>
      </c>
      <c r="L382" s="93">
        <v>6.19</v>
      </c>
      <c r="M382" s="88">
        <f t="shared" si="31"/>
        <v>64220</v>
      </c>
    </row>
    <row r="383" spans="1:13" x14ac:dyDescent="0.2">
      <c r="A383" s="94">
        <v>2207152</v>
      </c>
      <c r="B383" s="88">
        <f t="shared" si="29"/>
        <v>190</v>
      </c>
      <c r="C383" s="93">
        <v>337</v>
      </c>
      <c r="D383" s="104">
        <f t="shared" si="27"/>
        <v>6.6666666666666664E-4</v>
      </c>
      <c r="E383" s="93">
        <f t="shared" si="30"/>
        <v>17.786111111111111</v>
      </c>
      <c r="F383" s="104">
        <f t="shared" si="28"/>
        <v>6.3865935054900939E-4</v>
      </c>
      <c r="G383" s="93" t="s">
        <v>41</v>
      </c>
      <c r="H383" s="93">
        <v>10.64</v>
      </c>
      <c r="I383" s="88">
        <v>1</v>
      </c>
      <c r="J383" s="93">
        <v>0.25</v>
      </c>
      <c r="K383" s="93">
        <v>0.02</v>
      </c>
      <c r="L383" s="93">
        <v>10.64</v>
      </c>
      <c r="M383" s="88">
        <f t="shared" si="31"/>
        <v>64030</v>
      </c>
    </row>
    <row r="384" spans="1:13" x14ac:dyDescent="0.2">
      <c r="A384" s="94">
        <v>4501659</v>
      </c>
      <c r="B384" s="88">
        <f t="shared" si="29"/>
        <v>190</v>
      </c>
      <c r="C384" s="93">
        <v>337</v>
      </c>
      <c r="D384" s="104">
        <f t="shared" si="27"/>
        <v>6.6666666666666664E-4</v>
      </c>
      <c r="E384" s="93">
        <f t="shared" si="30"/>
        <v>17.786111111111111</v>
      </c>
      <c r="F384" s="104">
        <f t="shared" si="28"/>
        <v>6.3865935054900939E-4</v>
      </c>
      <c r="G384" s="93" t="s">
        <v>82</v>
      </c>
      <c r="H384" s="93">
        <v>148</v>
      </c>
      <c r="I384" s="88">
        <v>1</v>
      </c>
      <c r="J384" s="93">
        <v>10.8</v>
      </c>
      <c r="K384" s="93">
        <v>1</v>
      </c>
      <c r="L384" s="93">
        <v>148</v>
      </c>
      <c r="M384" s="88">
        <f t="shared" si="31"/>
        <v>64030</v>
      </c>
    </row>
    <row r="385" spans="1:13" x14ac:dyDescent="0.2">
      <c r="A385" s="94">
        <v>9253386</v>
      </c>
      <c r="B385" s="88">
        <f t="shared" si="29"/>
        <v>190</v>
      </c>
      <c r="C385" s="93">
        <v>337</v>
      </c>
      <c r="D385" s="104">
        <f t="shared" si="27"/>
        <v>6.6666666666666664E-4</v>
      </c>
      <c r="E385" s="93">
        <f t="shared" si="30"/>
        <v>17.786111111111111</v>
      </c>
      <c r="F385" s="104">
        <f t="shared" si="28"/>
        <v>6.3865935054900939E-4</v>
      </c>
      <c r="G385" s="93" t="s">
        <v>12</v>
      </c>
      <c r="H385" s="93">
        <v>17.91</v>
      </c>
      <c r="I385" s="88">
        <v>1</v>
      </c>
      <c r="J385" s="93">
        <v>33</v>
      </c>
      <c r="K385" s="93">
        <v>0.34</v>
      </c>
      <c r="L385" s="93">
        <v>17.91</v>
      </c>
      <c r="M385" s="88">
        <f t="shared" si="31"/>
        <v>64030</v>
      </c>
    </row>
    <row r="386" spans="1:13" x14ac:dyDescent="0.2">
      <c r="A386" s="94">
        <v>3026008</v>
      </c>
      <c r="B386" s="88">
        <f t="shared" si="29"/>
        <v>190</v>
      </c>
      <c r="C386" s="93">
        <v>336</v>
      </c>
      <c r="D386" s="104">
        <f t="shared" ref="D386:D449" si="32">C386/$C$4096</f>
        <v>6.646884272997033E-4</v>
      </c>
      <c r="E386" s="93">
        <f t="shared" si="30"/>
        <v>17.733333333333334</v>
      </c>
      <c r="F386" s="104">
        <f t="shared" ref="F386:F449" si="33">E386/$E$4096</f>
        <v>6.367642189450065E-4</v>
      </c>
      <c r="G386" s="93" t="s">
        <v>41</v>
      </c>
      <c r="H386" s="93">
        <v>13.26</v>
      </c>
      <c r="I386" s="88">
        <v>1</v>
      </c>
      <c r="J386" s="93">
        <v>0.65</v>
      </c>
      <c r="K386" s="93">
        <v>0.04</v>
      </c>
      <c r="L386" s="93">
        <v>13.26</v>
      </c>
      <c r="M386" s="88">
        <f t="shared" si="31"/>
        <v>63840</v>
      </c>
    </row>
    <row r="387" spans="1:13" x14ac:dyDescent="0.2">
      <c r="A387" s="94">
        <v>1936006</v>
      </c>
      <c r="B387" s="88">
        <f t="shared" ref="B387:B450" si="34">VLOOKUP(I387,$U$2:$V$11,2,TRUE)</f>
        <v>190</v>
      </c>
      <c r="C387" s="93">
        <v>334</v>
      </c>
      <c r="D387" s="104">
        <f t="shared" si="32"/>
        <v>6.607319485657765E-4</v>
      </c>
      <c r="E387" s="93">
        <f t="shared" ref="E387:E450" si="35">B387*C387/3600</f>
        <v>17.627777777777776</v>
      </c>
      <c r="F387" s="104">
        <f t="shared" si="33"/>
        <v>6.3297395573700039E-4</v>
      </c>
      <c r="G387" s="93" t="s">
        <v>79</v>
      </c>
      <c r="H387" s="93">
        <v>197.33</v>
      </c>
      <c r="I387" s="88">
        <v>1</v>
      </c>
      <c r="J387" s="93">
        <v>1.3</v>
      </c>
      <c r="K387" s="93">
        <v>1.18</v>
      </c>
      <c r="L387" s="93">
        <v>197.33</v>
      </c>
      <c r="M387" s="88">
        <f t="shared" ref="M387:M450" si="36">B387*C387</f>
        <v>63460</v>
      </c>
    </row>
    <row r="388" spans="1:13" x14ac:dyDescent="0.2">
      <c r="A388" s="94">
        <v>4385341</v>
      </c>
      <c r="B388" s="88">
        <f t="shared" si="34"/>
        <v>190</v>
      </c>
      <c r="C388" s="93">
        <v>334</v>
      </c>
      <c r="D388" s="104">
        <f t="shared" si="32"/>
        <v>6.607319485657765E-4</v>
      </c>
      <c r="E388" s="93">
        <f t="shared" si="35"/>
        <v>17.627777777777776</v>
      </c>
      <c r="F388" s="104">
        <f t="shared" si="33"/>
        <v>6.3297395573700039E-4</v>
      </c>
      <c r="G388" s="93" t="s">
        <v>20</v>
      </c>
      <c r="H388" s="93">
        <v>350.22</v>
      </c>
      <c r="I388" s="88">
        <v>1</v>
      </c>
      <c r="J388" s="93">
        <v>3.35</v>
      </c>
      <c r="K388" s="93">
        <v>1.24</v>
      </c>
      <c r="L388" s="93">
        <v>350.22</v>
      </c>
      <c r="M388" s="88">
        <f t="shared" si="36"/>
        <v>63460</v>
      </c>
    </row>
    <row r="389" spans="1:13" x14ac:dyDescent="0.2">
      <c r="A389" s="94">
        <v>5110682</v>
      </c>
      <c r="B389" s="88">
        <f t="shared" si="34"/>
        <v>190</v>
      </c>
      <c r="C389" s="93">
        <v>334</v>
      </c>
      <c r="D389" s="104">
        <f t="shared" si="32"/>
        <v>6.607319485657765E-4</v>
      </c>
      <c r="E389" s="93">
        <f t="shared" si="35"/>
        <v>17.627777777777776</v>
      </c>
      <c r="F389" s="104">
        <f t="shared" si="33"/>
        <v>6.3297395573700039E-4</v>
      </c>
      <c r="G389" s="93" t="s">
        <v>20</v>
      </c>
      <c r="H389" s="93">
        <v>451.53</v>
      </c>
      <c r="I389" s="88">
        <v>1</v>
      </c>
      <c r="J389" s="93">
        <v>4.0999999999999996</v>
      </c>
      <c r="K389" s="93">
        <v>1.3</v>
      </c>
      <c r="L389" s="93">
        <v>451.53</v>
      </c>
      <c r="M389" s="88">
        <f t="shared" si="36"/>
        <v>63460</v>
      </c>
    </row>
    <row r="390" spans="1:13" x14ac:dyDescent="0.2">
      <c r="A390" s="94">
        <v>8362641</v>
      </c>
      <c r="B390" s="88">
        <f t="shared" si="34"/>
        <v>190</v>
      </c>
      <c r="C390" s="93">
        <v>334</v>
      </c>
      <c r="D390" s="104">
        <f t="shared" si="32"/>
        <v>6.607319485657765E-4</v>
      </c>
      <c r="E390" s="93">
        <f t="shared" si="35"/>
        <v>17.627777777777776</v>
      </c>
      <c r="F390" s="104">
        <f t="shared" si="33"/>
        <v>6.3297395573700039E-4</v>
      </c>
      <c r="G390" s="93" t="s">
        <v>20</v>
      </c>
      <c r="H390" s="93">
        <v>1492.83</v>
      </c>
      <c r="I390" s="88">
        <v>1</v>
      </c>
      <c r="J390" s="93">
        <v>55.98</v>
      </c>
      <c r="K390" s="93">
        <v>13.86</v>
      </c>
      <c r="L390" s="93">
        <v>1492.83</v>
      </c>
      <c r="M390" s="88">
        <f t="shared" si="36"/>
        <v>63460</v>
      </c>
    </row>
    <row r="391" spans="1:13" x14ac:dyDescent="0.2">
      <c r="A391" s="94">
        <v>4341967</v>
      </c>
      <c r="B391" s="88">
        <f t="shared" si="34"/>
        <v>190</v>
      </c>
      <c r="C391" s="93">
        <v>333</v>
      </c>
      <c r="D391" s="104">
        <f t="shared" si="32"/>
        <v>6.5875370919881305E-4</v>
      </c>
      <c r="E391" s="93">
        <f t="shared" si="35"/>
        <v>17.574999999999999</v>
      </c>
      <c r="F391" s="104">
        <f t="shared" si="33"/>
        <v>6.3107882413299739E-4</v>
      </c>
      <c r="G391" s="93" t="s">
        <v>82</v>
      </c>
      <c r="H391" s="93">
        <v>2020.2</v>
      </c>
      <c r="I391" s="88">
        <v>1</v>
      </c>
      <c r="J391" s="93">
        <v>48</v>
      </c>
      <c r="K391" s="93">
        <v>7.56</v>
      </c>
      <c r="L391" s="93">
        <v>2020.2</v>
      </c>
      <c r="M391" s="88">
        <f t="shared" si="36"/>
        <v>63270</v>
      </c>
    </row>
    <row r="392" spans="1:13" x14ac:dyDescent="0.2">
      <c r="A392" s="94">
        <v>5110134</v>
      </c>
      <c r="B392" s="88">
        <f t="shared" si="34"/>
        <v>190</v>
      </c>
      <c r="C392" s="93">
        <v>332</v>
      </c>
      <c r="D392" s="104">
        <f t="shared" si="32"/>
        <v>6.5677546983184971E-4</v>
      </c>
      <c r="E392" s="93">
        <f t="shared" si="35"/>
        <v>17.522222222222222</v>
      </c>
      <c r="F392" s="104">
        <f t="shared" si="33"/>
        <v>6.2918369252899439E-4</v>
      </c>
      <c r="G392" s="93" t="s">
        <v>20</v>
      </c>
      <c r="H392" s="93">
        <v>27.76</v>
      </c>
      <c r="I392" s="88">
        <v>1</v>
      </c>
      <c r="J392" s="93">
        <v>2.34</v>
      </c>
      <c r="K392" s="93">
        <v>0.31</v>
      </c>
      <c r="L392" s="93">
        <v>27.76</v>
      </c>
      <c r="M392" s="88">
        <f t="shared" si="36"/>
        <v>63080</v>
      </c>
    </row>
    <row r="393" spans="1:13" x14ac:dyDescent="0.2">
      <c r="A393" s="94">
        <v>6166116</v>
      </c>
      <c r="B393" s="88">
        <f t="shared" si="34"/>
        <v>190</v>
      </c>
      <c r="C393" s="93">
        <v>332</v>
      </c>
      <c r="D393" s="104">
        <f t="shared" si="32"/>
        <v>6.5677546983184971E-4</v>
      </c>
      <c r="E393" s="93">
        <f t="shared" si="35"/>
        <v>17.522222222222222</v>
      </c>
      <c r="F393" s="104">
        <f t="shared" si="33"/>
        <v>6.2918369252899439E-4</v>
      </c>
      <c r="G393" s="93" t="s">
        <v>20</v>
      </c>
      <c r="H393" s="93">
        <v>4988.84</v>
      </c>
      <c r="I393" s="88">
        <v>1</v>
      </c>
      <c r="J393" s="93">
        <v>144</v>
      </c>
      <c r="K393" s="93">
        <v>27.98</v>
      </c>
      <c r="L393" s="93">
        <v>4988.84</v>
      </c>
      <c r="M393" s="88">
        <f t="shared" si="36"/>
        <v>63080</v>
      </c>
    </row>
    <row r="394" spans="1:13" x14ac:dyDescent="0.2">
      <c r="A394" s="94">
        <v>9255042</v>
      </c>
      <c r="B394" s="88">
        <f t="shared" si="34"/>
        <v>190</v>
      </c>
      <c r="C394" s="93">
        <v>332</v>
      </c>
      <c r="D394" s="104">
        <f t="shared" si="32"/>
        <v>6.5677546983184971E-4</v>
      </c>
      <c r="E394" s="93">
        <f t="shared" si="35"/>
        <v>17.522222222222222</v>
      </c>
      <c r="F394" s="104">
        <f t="shared" si="33"/>
        <v>6.2918369252899439E-4</v>
      </c>
      <c r="G394" s="93" t="s">
        <v>12</v>
      </c>
      <c r="H394" s="93">
        <v>66.430000000000007</v>
      </c>
      <c r="I394" s="88">
        <v>1</v>
      </c>
      <c r="J394" s="93">
        <v>0.84</v>
      </c>
      <c r="K394" s="93">
        <v>1.23</v>
      </c>
      <c r="L394" s="93">
        <v>66.430000000000007</v>
      </c>
      <c r="M394" s="88">
        <f t="shared" si="36"/>
        <v>63080</v>
      </c>
    </row>
    <row r="395" spans="1:13" x14ac:dyDescent="0.2">
      <c r="A395" s="94">
        <v>8364058</v>
      </c>
      <c r="B395" s="88">
        <f t="shared" si="34"/>
        <v>190</v>
      </c>
      <c r="C395" s="93">
        <v>331</v>
      </c>
      <c r="D395" s="104">
        <f t="shared" si="32"/>
        <v>6.5479723046488626E-4</v>
      </c>
      <c r="E395" s="93">
        <f t="shared" si="35"/>
        <v>17.469444444444445</v>
      </c>
      <c r="F395" s="104">
        <f t="shared" si="33"/>
        <v>6.272885609249915E-4</v>
      </c>
      <c r="G395" s="93" t="s">
        <v>20</v>
      </c>
      <c r="H395" s="93">
        <v>25.17</v>
      </c>
      <c r="I395" s="88">
        <v>1</v>
      </c>
      <c r="J395" s="93">
        <v>2.56</v>
      </c>
      <c r="K395" s="93">
        <v>0.26</v>
      </c>
      <c r="L395" s="93">
        <v>25.17</v>
      </c>
      <c r="M395" s="88">
        <f t="shared" si="36"/>
        <v>62890</v>
      </c>
    </row>
    <row r="396" spans="1:13" x14ac:dyDescent="0.2">
      <c r="A396" s="94">
        <v>9254973</v>
      </c>
      <c r="B396" s="88">
        <f t="shared" si="34"/>
        <v>190</v>
      </c>
      <c r="C396" s="93">
        <v>331</v>
      </c>
      <c r="D396" s="104">
        <f t="shared" si="32"/>
        <v>6.5479723046488626E-4</v>
      </c>
      <c r="E396" s="93">
        <f t="shared" si="35"/>
        <v>17.469444444444445</v>
      </c>
      <c r="F396" s="104">
        <f t="shared" si="33"/>
        <v>6.272885609249915E-4</v>
      </c>
      <c r="G396" s="93" t="s">
        <v>12</v>
      </c>
      <c r="H396" s="93">
        <v>296.31</v>
      </c>
      <c r="I396" s="88">
        <v>1</v>
      </c>
      <c r="J396" s="93">
        <v>2</v>
      </c>
      <c r="K396" s="93">
        <v>3.95</v>
      </c>
      <c r="L396" s="93">
        <v>296.31</v>
      </c>
      <c r="M396" s="88">
        <f t="shared" si="36"/>
        <v>62890</v>
      </c>
    </row>
    <row r="397" spans="1:13" x14ac:dyDescent="0.2">
      <c r="A397" s="94">
        <v>2041919</v>
      </c>
      <c r="B397" s="88">
        <f t="shared" si="34"/>
        <v>190</v>
      </c>
      <c r="C397" s="93">
        <v>327</v>
      </c>
      <c r="D397" s="104">
        <f t="shared" si="32"/>
        <v>6.4688427299703266E-4</v>
      </c>
      <c r="E397" s="93">
        <f t="shared" si="35"/>
        <v>17.258333333333333</v>
      </c>
      <c r="F397" s="104">
        <f t="shared" si="33"/>
        <v>6.197080345089794E-4</v>
      </c>
      <c r="G397" s="93" t="s">
        <v>16</v>
      </c>
      <c r="H397" s="93">
        <v>1103.81</v>
      </c>
      <c r="I397" s="88">
        <v>1</v>
      </c>
      <c r="J397" s="93">
        <v>21.09</v>
      </c>
      <c r="K397" s="93">
        <v>17</v>
      </c>
      <c r="L397" s="93">
        <v>1103.81</v>
      </c>
      <c r="M397" s="88">
        <f t="shared" si="36"/>
        <v>62130</v>
      </c>
    </row>
    <row r="398" spans="1:13" x14ac:dyDescent="0.2">
      <c r="A398" s="94">
        <v>3300339</v>
      </c>
      <c r="B398" s="88">
        <f t="shared" si="34"/>
        <v>190</v>
      </c>
      <c r="C398" s="93">
        <v>327</v>
      </c>
      <c r="D398" s="104">
        <f t="shared" si="32"/>
        <v>6.4688427299703266E-4</v>
      </c>
      <c r="E398" s="93">
        <f t="shared" si="35"/>
        <v>17.258333333333333</v>
      </c>
      <c r="F398" s="104">
        <f t="shared" si="33"/>
        <v>6.197080345089794E-4</v>
      </c>
      <c r="G398" s="93" t="s">
        <v>9</v>
      </c>
      <c r="H398" s="93">
        <v>2136.2399999999998</v>
      </c>
      <c r="I398" s="88">
        <v>1</v>
      </c>
      <c r="J398" s="93">
        <v>42.8</v>
      </c>
      <c r="K398" s="93">
        <v>56</v>
      </c>
      <c r="L398" s="93">
        <v>2136.2399999999998</v>
      </c>
      <c r="M398" s="88">
        <f t="shared" si="36"/>
        <v>62130</v>
      </c>
    </row>
    <row r="399" spans="1:13" x14ac:dyDescent="0.2">
      <c r="A399" s="94">
        <v>6121922</v>
      </c>
      <c r="B399" s="88">
        <f t="shared" si="34"/>
        <v>190</v>
      </c>
      <c r="C399" s="93">
        <v>327</v>
      </c>
      <c r="D399" s="104">
        <f t="shared" si="32"/>
        <v>6.4688427299703266E-4</v>
      </c>
      <c r="E399" s="93">
        <f t="shared" si="35"/>
        <v>17.258333333333333</v>
      </c>
      <c r="F399" s="104">
        <f t="shared" si="33"/>
        <v>6.197080345089794E-4</v>
      </c>
      <c r="G399" s="93" t="s">
        <v>20</v>
      </c>
      <c r="H399" s="93">
        <v>1569.95</v>
      </c>
      <c r="I399" s="88">
        <v>1</v>
      </c>
      <c r="J399" s="93">
        <v>222.3</v>
      </c>
      <c r="K399" s="93">
        <v>33.9</v>
      </c>
      <c r="L399" s="93">
        <v>1569.95</v>
      </c>
      <c r="M399" s="88">
        <f t="shared" si="36"/>
        <v>62130</v>
      </c>
    </row>
    <row r="400" spans="1:13" x14ac:dyDescent="0.2">
      <c r="A400" s="94">
        <v>7011422</v>
      </c>
      <c r="B400" s="88">
        <f t="shared" si="34"/>
        <v>190</v>
      </c>
      <c r="C400" s="93">
        <v>327</v>
      </c>
      <c r="D400" s="104">
        <f t="shared" si="32"/>
        <v>6.4688427299703266E-4</v>
      </c>
      <c r="E400" s="93">
        <f t="shared" si="35"/>
        <v>17.258333333333333</v>
      </c>
      <c r="F400" s="104">
        <f t="shared" si="33"/>
        <v>6.197080345089794E-4</v>
      </c>
      <c r="G400" s="93" t="s">
        <v>82</v>
      </c>
      <c r="H400" s="93">
        <v>960.21</v>
      </c>
      <c r="I400" s="88">
        <v>1</v>
      </c>
      <c r="J400" s="93">
        <v>240</v>
      </c>
      <c r="K400" s="93">
        <v>21</v>
      </c>
      <c r="L400" s="93">
        <v>960.21</v>
      </c>
      <c r="M400" s="88">
        <f t="shared" si="36"/>
        <v>62130</v>
      </c>
    </row>
    <row r="401" spans="1:13" x14ac:dyDescent="0.2">
      <c r="A401" s="94">
        <v>9253266</v>
      </c>
      <c r="B401" s="88">
        <f t="shared" si="34"/>
        <v>190</v>
      </c>
      <c r="C401" s="93">
        <v>327</v>
      </c>
      <c r="D401" s="104">
        <f t="shared" si="32"/>
        <v>6.4688427299703266E-4</v>
      </c>
      <c r="E401" s="93">
        <f t="shared" si="35"/>
        <v>17.258333333333333</v>
      </c>
      <c r="F401" s="104">
        <f t="shared" si="33"/>
        <v>6.197080345089794E-4</v>
      </c>
      <c r="G401" s="93" t="s">
        <v>12</v>
      </c>
      <c r="H401" s="93">
        <v>52.87</v>
      </c>
      <c r="I401" s="88">
        <v>1</v>
      </c>
      <c r="J401" s="93">
        <v>0.56999999999999995</v>
      </c>
      <c r="K401" s="93">
        <v>0.67</v>
      </c>
      <c r="L401" s="93">
        <v>52.87</v>
      </c>
      <c r="M401" s="88">
        <f t="shared" si="36"/>
        <v>62130</v>
      </c>
    </row>
    <row r="402" spans="1:13" x14ac:dyDescent="0.2">
      <c r="A402" s="94">
        <v>6023016</v>
      </c>
      <c r="B402" s="88">
        <f t="shared" si="34"/>
        <v>190</v>
      </c>
      <c r="C402" s="93">
        <v>326</v>
      </c>
      <c r="D402" s="104">
        <f t="shared" si="32"/>
        <v>6.4490603363006921E-4</v>
      </c>
      <c r="E402" s="93">
        <f t="shared" si="35"/>
        <v>17.205555555555556</v>
      </c>
      <c r="F402" s="104">
        <f t="shared" si="33"/>
        <v>6.1781290290497651E-4</v>
      </c>
      <c r="G402" s="93" t="s">
        <v>20</v>
      </c>
      <c r="H402" s="93">
        <v>1358.59</v>
      </c>
      <c r="I402" s="88">
        <v>1</v>
      </c>
      <c r="J402" s="93">
        <v>230.11</v>
      </c>
      <c r="K402" s="93">
        <v>30</v>
      </c>
      <c r="L402" s="93">
        <v>1358.59</v>
      </c>
      <c r="M402" s="88">
        <f t="shared" si="36"/>
        <v>61940</v>
      </c>
    </row>
    <row r="403" spans="1:13" x14ac:dyDescent="0.2">
      <c r="A403" s="94">
        <v>6045003</v>
      </c>
      <c r="B403" s="88">
        <f t="shared" si="34"/>
        <v>190</v>
      </c>
      <c r="C403" s="93">
        <v>325</v>
      </c>
      <c r="D403" s="104">
        <f t="shared" si="32"/>
        <v>6.4292779426310587E-4</v>
      </c>
      <c r="E403" s="93">
        <f t="shared" si="35"/>
        <v>17.152777777777779</v>
      </c>
      <c r="F403" s="104">
        <f t="shared" si="33"/>
        <v>6.1591777130097351E-4</v>
      </c>
      <c r="G403" s="93" t="s">
        <v>20</v>
      </c>
      <c r="H403" s="93">
        <v>1908.31</v>
      </c>
      <c r="I403" s="88">
        <v>1</v>
      </c>
      <c r="J403" s="93">
        <v>81.37</v>
      </c>
      <c r="K403" s="93">
        <v>22</v>
      </c>
      <c r="L403" s="93">
        <v>1908.31</v>
      </c>
      <c r="M403" s="88">
        <f t="shared" si="36"/>
        <v>61750</v>
      </c>
    </row>
    <row r="404" spans="1:13" x14ac:dyDescent="0.2">
      <c r="A404" s="94">
        <v>8402806</v>
      </c>
      <c r="B404" s="88">
        <f t="shared" si="34"/>
        <v>190</v>
      </c>
      <c r="C404" s="93">
        <v>325</v>
      </c>
      <c r="D404" s="104">
        <f t="shared" si="32"/>
        <v>6.4292779426310587E-4</v>
      </c>
      <c r="E404" s="93">
        <f t="shared" si="35"/>
        <v>17.152777777777779</v>
      </c>
      <c r="F404" s="104">
        <f t="shared" si="33"/>
        <v>6.1591777130097351E-4</v>
      </c>
      <c r="G404" s="93" t="s">
        <v>20</v>
      </c>
      <c r="H404" s="93">
        <v>401.97</v>
      </c>
      <c r="I404" s="88">
        <v>1</v>
      </c>
      <c r="J404" s="93">
        <v>22.81</v>
      </c>
      <c r="K404" s="93">
        <v>3.16</v>
      </c>
      <c r="L404" s="93">
        <v>401.97</v>
      </c>
      <c r="M404" s="88">
        <f t="shared" si="36"/>
        <v>61750</v>
      </c>
    </row>
    <row r="405" spans="1:13" x14ac:dyDescent="0.2">
      <c r="A405" s="94">
        <v>7011411</v>
      </c>
      <c r="B405" s="88">
        <f t="shared" si="34"/>
        <v>190</v>
      </c>
      <c r="C405" s="93">
        <v>324</v>
      </c>
      <c r="D405" s="104">
        <f t="shared" si="32"/>
        <v>6.4094955489614241E-4</v>
      </c>
      <c r="E405" s="93">
        <f t="shared" si="35"/>
        <v>17.100000000000001</v>
      </c>
      <c r="F405" s="104">
        <f t="shared" si="33"/>
        <v>6.1402263969697051E-4</v>
      </c>
      <c r="G405" s="93" t="s">
        <v>20</v>
      </c>
      <c r="H405" s="93">
        <v>708.07</v>
      </c>
      <c r="I405" s="88">
        <v>1</v>
      </c>
      <c r="J405" s="93">
        <v>47.6</v>
      </c>
      <c r="K405" s="93">
        <v>12.3</v>
      </c>
      <c r="L405" s="93">
        <v>708.07</v>
      </c>
      <c r="M405" s="88">
        <f t="shared" si="36"/>
        <v>61560</v>
      </c>
    </row>
    <row r="406" spans="1:13" x14ac:dyDescent="0.2">
      <c r="A406" s="94">
        <v>8010163</v>
      </c>
      <c r="B406" s="88">
        <f t="shared" si="34"/>
        <v>190</v>
      </c>
      <c r="C406" s="93">
        <v>324</v>
      </c>
      <c r="D406" s="104">
        <f t="shared" si="32"/>
        <v>6.4094955489614241E-4</v>
      </c>
      <c r="E406" s="93">
        <f t="shared" si="35"/>
        <v>17.100000000000001</v>
      </c>
      <c r="F406" s="104">
        <f t="shared" si="33"/>
        <v>6.1402263969697051E-4</v>
      </c>
      <c r="G406" s="93" t="s">
        <v>20</v>
      </c>
      <c r="H406" s="93">
        <v>3794.87</v>
      </c>
      <c r="I406" s="88">
        <v>1</v>
      </c>
      <c r="J406" s="93">
        <v>290.52</v>
      </c>
      <c r="K406" s="93">
        <v>31.04</v>
      </c>
      <c r="L406" s="93">
        <v>3794.87</v>
      </c>
      <c r="M406" s="88">
        <f t="shared" si="36"/>
        <v>61560</v>
      </c>
    </row>
    <row r="407" spans="1:13" x14ac:dyDescent="0.2">
      <c r="A407" s="94">
        <v>7011451</v>
      </c>
      <c r="B407" s="88">
        <f t="shared" si="34"/>
        <v>190</v>
      </c>
      <c r="C407" s="93">
        <v>323</v>
      </c>
      <c r="D407" s="104">
        <f t="shared" si="32"/>
        <v>6.3897131552917907E-4</v>
      </c>
      <c r="E407" s="93">
        <f t="shared" si="35"/>
        <v>17.047222222222221</v>
      </c>
      <c r="F407" s="104">
        <f t="shared" si="33"/>
        <v>6.121275080929674E-4</v>
      </c>
      <c r="G407" s="93" t="s">
        <v>82</v>
      </c>
      <c r="H407" s="93">
        <v>1195.8399999999999</v>
      </c>
      <c r="I407" s="88">
        <v>1</v>
      </c>
      <c r="J407" s="93">
        <v>141.36000000000001</v>
      </c>
      <c r="K407" s="93">
        <v>20</v>
      </c>
      <c r="L407" s="93">
        <v>1195.8399999999999</v>
      </c>
      <c r="M407" s="88">
        <f t="shared" si="36"/>
        <v>61370</v>
      </c>
    </row>
    <row r="408" spans="1:13" x14ac:dyDescent="0.2">
      <c r="A408" s="94">
        <v>9253459</v>
      </c>
      <c r="B408" s="88">
        <f t="shared" si="34"/>
        <v>190</v>
      </c>
      <c r="C408" s="93">
        <v>322</v>
      </c>
      <c r="D408" s="104">
        <f t="shared" si="32"/>
        <v>6.3699307616221562E-4</v>
      </c>
      <c r="E408" s="93">
        <f t="shared" si="35"/>
        <v>16.994444444444444</v>
      </c>
      <c r="F408" s="104">
        <f t="shared" si="33"/>
        <v>6.102323764889644E-4</v>
      </c>
      <c r="G408" s="93" t="s">
        <v>12</v>
      </c>
      <c r="H408" s="93">
        <v>26.28</v>
      </c>
      <c r="I408" s="88">
        <v>1</v>
      </c>
      <c r="J408" s="93">
        <v>0.69</v>
      </c>
      <c r="K408" s="93">
        <v>0.67</v>
      </c>
      <c r="L408" s="93">
        <v>26.28</v>
      </c>
      <c r="M408" s="88">
        <f t="shared" si="36"/>
        <v>61180</v>
      </c>
    </row>
    <row r="409" spans="1:13" x14ac:dyDescent="0.2">
      <c r="A409" s="94">
        <v>5083701</v>
      </c>
      <c r="B409" s="88">
        <f t="shared" si="34"/>
        <v>190</v>
      </c>
      <c r="C409" s="93">
        <v>321</v>
      </c>
      <c r="D409" s="104">
        <f t="shared" si="32"/>
        <v>6.3501483679525227E-4</v>
      </c>
      <c r="E409" s="93">
        <f t="shared" si="35"/>
        <v>16.941666666666666</v>
      </c>
      <c r="F409" s="104">
        <f t="shared" si="33"/>
        <v>6.0833724488496151E-4</v>
      </c>
      <c r="G409" s="93" t="s">
        <v>20</v>
      </c>
      <c r="H409" s="93">
        <v>13.73</v>
      </c>
      <c r="I409" s="88">
        <v>1</v>
      </c>
      <c r="J409" s="93">
        <v>0.24</v>
      </c>
      <c r="K409" s="93">
        <v>0.14000000000000001</v>
      </c>
      <c r="L409" s="93">
        <v>13.73</v>
      </c>
      <c r="M409" s="88">
        <f t="shared" si="36"/>
        <v>60990</v>
      </c>
    </row>
    <row r="410" spans="1:13" x14ac:dyDescent="0.2">
      <c r="A410" s="94">
        <v>2041241</v>
      </c>
      <c r="B410" s="88">
        <f t="shared" si="34"/>
        <v>190</v>
      </c>
      <c r="C410" s="93">
        <v>320</v>
      </c>
      <c r="D410" s="104">
        <f t="shared" si="32"/>
        <v>6.3303659742828882E-4</v>
      </c>
      <c r="E410" s="93">
        <f t="shared" si="35"/>
        <v>16.888888888888889</v>
      </c>
      <c r="F410" s="104">
        <f t="shared" si="33"/>
        <v>6.0644211328095851E-4</v>
      </c>
      <c r="G410" s="93" t="s">
        <v>16</v>
      </c>
      <c r="H410" s="93">
        <v>1037.8800000000001</v>
      </c>
      <c r="I410" s="88">
        <v>1</v>
      </c>
      <c r="J410" s="93">
        <v>20.18</v>
      </c>
      <c r="K410" s="93">
        <v>14.5</v>
      </c>
      <c r="L410" s="93">
        <v>1037.8800000000001</v>
      </c>
      <c r="M410" s="88">
        <f t="shared" si="36"/>
        <v>60800</v>
      </c>
    </row>
    <row r="411" spans="1:13" x14ac:dyDescent="0.2">
      <c r="A411" s="94">
        <v>3105928</v>
      </c>
      <c r="B411" s="88">
        <f t="shared" si="34"/>
        <v>190</v>
      </c>
      <c r="C411" s="93">
        <v>320</v>
      </c>
      <c r="D411" s="104">
        <f t="shared" si="32"/>
        <v>6.3303659742828882E-4</v>
      </c>
      <c r="E411" s="93">
        <f t="shared" si="35"/>
        <v>16.888888888888889</v>
      </c>
      <c r="F411" s="104">
        <f t="shared" si="33"/>
        <v>6.0644211328095851E-4</v>
      </c>
      <c r="G411" s="93" t="s">
        <v>41</v>
      </c>
      <c r="H411" s="93">
        <v>173.69</v>
      </c>
      <c r="I411" s="88">
        <v>1</v>
      </c>
      <c r="J411" s="93">
        <v>0.24</v>
      </c>
      <c r="K411" s="93">
        <v>0.95</v>
      </c>
      <c r="L411" s="93">
        <v>173.69</v>
      </c>
      <c r="M411" s="88">
        <f t="shared" si="36"/>
        <v>60800</v>
      </c>
    </row>
    <row r="412" spans="1:13" x14ac:dyDescent="0.2">
      <c r="A412" s="94">
        <v>6070533</v>
      </c>
      <c r="B412" s="88">
        <f t="shared" si="34"/>
        <v>190</v>
      </c>
      <c r="C412" s="93">
        <v>320</v>
      </c>
      <c r="D412" s="104">
        <f t="shared" si="32"/>
        <v>6.3303659742828882E-4</v>
      </c>
      <c r="E412" s="93">
        <f t="shared" si="35"/>
        <v>16.888888888888889</v>
      </c>
      <c r="F412" s="104">
        <f t="shared" si="33"/>
        <v>6.0644211328095851E-4</v>
      </c>
      <c r="G412" s="93" t="s">
        <v>20</v>
      </c>
      <c r="H412" s="93">
        <v>549.14</v>
      </c>
      <c r="I412" s="88">
        <v>1</v>
      </c>
      <c r="J412" s="93">
        <v>50.27</v>
      </c>
      <c r="K412" s="93">
        <v>14</v>
      </c>
      <c r="L412" s="93">
        <v>549.14</v>
      </c>
      <c r="M412" s="88">
        <f t="shared" si="36"/>
        <v>60800</v>
      </c>
    </row>
    <row r="413" spans="1:13" x14ac:dyDescent="0.2">
      <c r="A413" s="94">
        <v>9301465</v>
      </c>
      <c r="B413" s="88">
        <f t="shared" si="34"/>
        <v>190</v>
      </c>
      <c r="C413" s="93">
        <v>320</v>
      </c>
      <c r="D413" s="104">
        <f t="shared" si="32"/>
        <v>6.3303659742828882E-4</v>
      </c>
      <c r="E413" s="93">
        <f t="shared" si="35"/>
        <v>16.888888888888889</v>
      </c>
      <c r="F413" s="104">
        <f t="shared" si="33"/>
        <v>6.0644211328095851E-4</v>
      </c>
      <c r="G413" s="93" t="s">
        <v>41</v>
      </c>
      <c r="H413" s="93">
        <v>73.39</v>
      </c>
      <c r="I413" s="88">
        <v>1</v>
      </c>
      <c r="J413" s="93">
        <v>0.5</v>
      </c>
      <c r="K413" s="93">
        <v>0.22</v>
      </c>
      <c r="L413" s="93">
        <v>73.39</v>
      </c>
      <c r="M413" s="88">
        <f t="shared" si="36"/>
        <v>60800</v>
      </c>
    </row>
    <row r="414" spans="1:13" x14ac:dyDescent="0.2">
      <c r="A414" s="94">
        <v>2004929</v>
      </c>
      <c r="B414" s="88">
        <f t="shared" si="34"/>
        <v>190</v>
      </c>
      <c r="C414" s="93">
        <v>319</v>
      </c>
      <c r="D414" s="104">
        <f t="shared" si="32"/>
        <v>6.3105835806132537E-4</v>
      </c>
      <c r="E414" s="93">
        <f t="shared" si="35"/>
        <v>16.836111111111112</v>
      </c>
      <c r="F414" s="104">
        <f t="shared" si="33"/>
        <v>6.0454698167695551E-4</v>
      </c>
      <c r="G414" s="93" t="s">
        <v>12</v>
      </c>
      <c r="H414" s="93">
        <v>56.7</v>
      </c>
      <c r="I414" s="88">
        <v>1</v>
      </c>
      <c r="J414" s="93">
        <v>0.54</v>
      </c>
      <c r="K414" s="93">
        <v>0.82</v>
      </c>
      <c r="L414" s="93">
        <v>56.7</v>
      </c>
      <c r="M414" s="88">
        <f t="shared" si="36"/>
        <v>60610</v>
      </c>
    </row>
    <row r="415" spans="1:13" x14ac:dyDescent="0.2">
      <c r="A415" s="94">
        <v>2354179</v>
      </c>
      <c r="B415" s="88">
        <f t="shared" si="34"/>
        <v>190</v>
      </c>
      <c r="C415" s="93">
        <v>319</v>
      </c>
      <c r="D415" s="104">
        <f t="shared" si="32"/>
        <v>6.3105835806132537E-4</v>
      </c>
      <c r="E415" s="93">
        <f t="shared" si="35"/>
        <v>16.836111111111112</v>
      </c>
      <c r="F415" s="104">
        <f t="shared" si="33"/>
        <v>6.0454698167695551E-4</v>
      </c>
      <c r="G415" s="93" t="s">
        <v>16</v>
      </c>
      <c r="H415" s="93">
        <v>1010.83</v>
      </c>
      <c r="I415" s="88">
        <v>1</v>
      </c>
      <c r="J415" s="93">
        <v>32</v>
      </c>
      <c r="K415" s="93">
        <v>5.94</v>
      </c>
      <c r="L415" s="93">
        <v>1010.83</v>
      </c>
      <c r="M415" s="88">
        <f t="shared" si="36"/>
        <v>60610</v>
      </c>
    </row>
    <row r="416" spans="1:13" x14ac:dyDescent="0.2">
      <c r="A416" s="94">
        <v>9253446</v>
      </c>
      <c r="B416" s="88">
        <f t="shared" si="34"/>
        <v>190</v>
      </c>
      <c r="C416" s="93">
        <v>319</v>
      </c>
      <c r="D416" s="104">
        <f t="shared" si="32"/>
        <v>6.3105835806132537E-4</v>
      </c>
      <c r="E416" s="93">
        <f t="shared" si="35"/>
        <v>16.836111111111112</v>
      </c>
      <c r="F416" s="104">
        <f t="shared" si="33"/>
        <v>6.0454698167695551E-4</v>
      </c>
      <c r="G416" s="93" t="s">
        <v>12</v>
      </c>
      <c r="H416" s="93">
        <v>83.28</v>
      </c>
      <c r="I416" s="88">
        <v>1</v>
      </c>
      <c r="J416" s="93">
        <v>1.05</v>
      </c>
      <c r="K416" s="93">
        <v>2.25</v>
      </c>
      <c r="L416" s="93">
        <v>83.28</v>
      </c>
      <c r="M416" s="88">
        <f t="shared" si="36"/>
        <v>60610</v>
      </c>
    </row>
    <row r="417" spans="1:13" x14ac:dyDescent="0.2">
      <c r="A417" s="94">
        <v>1254699</v>
      </c>
      <c r="B417" s="88">
        <f t="shared" si="34"/>
        <v>190</v>
      </c>
      <c r="C417" s="93">
        <v>317</v>
      </c>
      <c r="D417" s="104">
        <f t="shared" si="32"/>
        <v>6.2710187932739857E-4</v>
      </c>
      <c r="E417" s="93">
        <f t="shared" si="35"/>
        <v>16.730555555555554</v>
      </c>
      <c r="F417" s="104">
        <f t="shared" si="33"/>
        <v>6.0075671846894941E-4</v>
      </c>
      <c r="G417" s="93" t="s">
        <v>9</v>
      </c>
      <c r="H417" s="93">
        <v>45.32</v>
      </c>
      <c r="I417" s="88">
        <v>1</v>
      </c>
      <c r="J417" s="93">
        <v>0.87</v>
      </c>
      <c r="K417" s="93">
        <v>4.18</v>
      </c>
      <c r="L417" s="93">
        <v>45.32</v>
      </c>
      <c r="M417" s="88">
        <f t="shared" si="36"/>
        <v>60230</v>
      </c>
    </row>
    <row r="418" spans="1:13" x14ac:dyDescent="0.2">
      <c r="A418" s="94">
        <v>5521306</v>
      </c>
      <c r="B418" s="88">
        <f t="shared" si="34"/>
        <v>190</v>
      </c>
      <c r="C418" s="93">
        <v>317</v>
      </c>
      <c r="D418" s="104">
        <f t="shared" si="32"/>
        <v>6.2710187932739857E-4</v>
      </c>
      <c r="E418" s="93">
        <f t="shared" si="35"/>
        <v>16.730555555555554</v>
      </c>
      <c r="F418" s="104">
        <f t="shared" si="33"/>
        <v>6.0075671846894941E-4</v>
      </c>
      <c r="G418" s="93" t="s">
        <v>12</v>
      </c>
      <c r="H418" s="93">
        <v>635.04999999999995</v>
      </c>
      <c r="I418" s="88">
        <v>1</v>
      </c>
      <c r="J418" s="93">
        <v>25.52</v>
      </c>
      <c r="K418" s="93">
        <v>12.62</v>
      </c>
      <c r="L418" s="93">
        <v>635.04999999999995</v>
      </c>
      <c r="M418" s="88">
        <f t="shared" si="36"/>
        <v>60230</v>
      </c>
    </row>
    <row r="419" spans="1:13" x14ac:dyDescent="0.2">
      <c r="A419" s="94">
        <v>7011541</v>
      </c>
      <c r="B419" s="88">
        <f t="shared" si="34"/>
        <v>190</v>
      </c>
      <c r="C419" s="93">
        <v>316</v>
      </c>
      <c r="D419" s="104">
        <f t="shared" si="32"/>
        <v>6.2512363996043523E-4</v>
      </c>
      <c r="E419" s="93">
        <f t="shared" si="35"/>
        <v>16.677777777777777</v>
      </c>
      <c r="F419" s="104">
        <f t="shared" si="33"/>
        <v>5.9886158686494652E-4</v>
      </c>
      <c r="G419" s="93" t="s">
        <v>82</v>
      </c>
      <c r="H419" s="93">
        <v>135.26</v>
      </c>
      <c r="I419" s="88">
        <v>1</v>
      </c>
      <c r="J419" s="93">
        <v>8.84</v>
      </c>
      <c r="K419" s="93">
        <v>4.25</v>
      </c>
      <c r="L419" s="93">
        <v>135.26</v>
      </c>
      <c r="M419" s="88">
        <f t="shared" si="36"/>
        <v>60040</v>
      </c>
    </row>
    <row r="420" spans="1:13" x14ac:dyDescent="0.2">
      <c r="A420" s="94">
        <v>9215472</v>
      </c>
      <c r="B420" s="88">
        <f t="shared" si="34"/>
        <v>190</v>
      </c>
      <c r="C420" s="93">
        <v>316</v>
      </c>
      <c r="D420" s="104">
        <f t="shared" si="32"/>
        <v>6.2512363996043523E-4</v>
      </c>
      <c r="E420" s="93">
        <f t="shared" si="35"/>
        <v>16.677777777777777</v>
      </c>
      <c r="F420" s="104">
        <f t="shared" si="33"/>
        <v>5.9886158686494652E-4</v>
      </c>
      <c r="G420" s="93" t="s">
        <v>20</v>
      </c>
      <c r="H420" s="93">
        <v>312.79000000000002</v>
      </c>
      <c r="I420" s="88">
        <v>1</v>
      </c>
      <c r="J420" s="93">
        <v>17.02</v>
      </c>
      <c r="K420" s="93">
        <v>9.52</v>
      </c>
      <c r="L420" s="93">
        <v>312.79000000000002</v>
      </c>
      <c r="M420" s="88">
        <f t="shared" si="36"/>
        <v>60040</v>
      </c>
    </row>
    <row r="421" spans="1:13" x14ac:dyDescent="0.2">
      <c r="A421" s="94">
        <v>3401875</v>
      </c>
      <c r="B421" s="88">
        <f t="shared" si="34"/>
        <v>190</v>
      </c>
      <c r="C421" s="93">
        <v>315</v>
      </c>
      <c r="D421" s="104">
        <f t="shared" si="32"/>
        <v>6.2314540059347178E-4</v>
      </c>
      <c r="E421" s="93">
        <f t="shared" si="35"/>
        <v>16.625</v>
      </c>
      <c r="F421" s="104">
        <f t="shared" si="33"/>
        <v>5.9696645526094352E-4</v>
      </c>
      <c r="G421" s="93" t="s">
        <v>20</v>
      </c>
      <c r="H421" s="93">
        <v>2478.89</v>
      </c>
      <c r="I421" s="88">
        <v>1</v>
      </c>
      <c r="J421" s="93">
        <v>40</v>
      </c>
      <c r="K421" s="93">
        <v>3.6</v>
      </c>
      <c r="L421" s="93">
        <v>2478.89</v>
      </c>
      <c r="M421" s="88">
        <f t="shared" si="36"/>
        <v>59850</v>
      </c>
    </row>
    <row r="422" spans="1:13" x14ac:dyDescent="0.2">
      <c r="A422" s="94">
        <v>3300077</v>
      </c>
      <c r="B422" s="88">
        <f t="shared" si="34"/>
        <v>190</v>
      </c>
      <c r="C422" s="93">
        <v>314</v>
      </c>
      <c r="D422" s="104">
        <f t="shared" si="32"/>
        <v>6.2116716122650843E-4</v>
      </c>
      <c r="E422" s="93">
        <f t="shared" si="35"/>
        <v>16.572222222222223</v>
      </c>
      <c r="F422" s="104">
        <f t="shared" si="33"/>
        <v>5.9507132365694052E-4</v>
      </c>
      <c r="G422" s="93" t="s">
        <v>9</v>
      </c>
      <c r="H422" s="93">
        <v>1247.99</v>
      </c>
      <c r="I422" s="88">
        <v>1</v>
      </c>
      <c r="J422" s="93">
        <v>32.15</v>
      </c>
      <c r="K422" s="93">
        <v>43</v>
      </c>
      <c r="L422" s="93">
        <v>1247.99</v>
      </c>
      <c r="M422" s="88">
        <f t="shared" si="36"/>
        <v>59660</v>
      </c>
    </row>
    <row r="423" spans="1:13" x14ac:dyDescent="0.2">
      <c r="A423" s="94">
        <v>6121902</v>
      </c>
      <c r="B423" s="88">
        <f t="shared" si="34"/>
        <v>190</v>
      </c>
      <c r="C423" s="93">
        <v>314</v>
      </c>
      <c r="D423" s="104">
        <f t="shared" si="32"/>
        <v>6.2116716122650843E-4</v>
      </c>
      <c r="E423" s="93">
        <f t="shared" si="35"/>
        <v>16.572222222222223</v>
      </c>
      <c r="F423" s="104">
        <f t="shared" si="33"/>
        <v>5.9507132365694052E-4</v>
      </c>
      <c r="G423" s="93" t="s">
        <v>82</v>
      </c>
      <c r="H423" s="93">
        <v>397.31</v>
      </c>
      <c r="I423" s="88">
        <v>1</v>
      </c>
      <c r="J423" s="93">
        <v>73.64</v>
      </c>
      <c r="K423" s="93">
        <v>15.4</v>
      </c>
      <c r="L423" s="93">
        <v>397.31</v>
      </c>
      <c r="M423" s="88">
        <f t="shared" si="36"/>
        <v>59660</v>
      </c>
    </row>
    <row r="424" spans="1:13" x14ac:dyDescent="0.2">
      <c r="A424" s="94">
        <v>8361971</v>
      </c>
      <c r="B424" s="88">
        <f t="shared" si="34"/>
        <v>190</v>
      </c>
      <c r="C424" s="93">
        <v>314</v>
      </c>
      <c r="D424" s="104">
        <f t="shared" si="32"/>
        <v>6.2116716122650843E-4</v>
      </c>
      <c r="E424" s="93">
        <f t="shared" si="35"/>
        <v>16.572222222222223</v>
      </c>
      <c r="F424" s="104">
        <f t="shared" si="33"/>
        <v>5.9507132365694052E-4</v>
      </c>
      <c r="G424" s="93" t="s">
        <v>20</v>
      </c>
      <c r="H424" s="93">
        <v>11.06</v>
      </c>
      <c r="I424" s="88">
        <v>1</v>
      </c>
      <c r="J424" s="93">
        <v>0.83</v>
      </c>
      <c r="K424" s="93">
        <v>0.12</v>
      </c>
      <c r="L424" s="93">
        <v>11.06</v>
      </c>
      <c r="M424" s="88">
        <f t="shared" si="36"/>
        <v>59660</v>
      </c>
    </row>
    <row r="425" spans="1:13" x14ac:dyDescent="0.2">
      <c r="A425" s="94">
        <v>2252569</v>
      </c>
      <c r="B425" s="88">
        <f t="shared" si="34"/>
        <v>190</v>
      </c>
      <c r="C425" s="93">
        <v>313</v>
      </c>
      <c r="D425" s="104">
        <f t="shared" si="32"/>
        <v>6.1918892185954498E-4</v>
      </c>
      <c r="E425" s="93">
        <f t="shared" si="35"/>
        <v>16.519444444444446</v>
      </c>
      <c r="F425" s="104">
        <f t="shared" si="33"/>
        <v>5.9317619205293752E-4</v>
      </c>
      <c r="G425" s="93" t="s">
        <v>41</v>
      </c>
      <c r="H425" s="93">
        <v>1734.62</v>
      </c>
      <c r="I425" s="88">
        <v>1</v>
      </c>
      <c r="J425" s="93">
        <v>79</v>
      </c>
      <c r="K425" s="93">
        <v>5.0599999999999996</v>
      </c>
      <c r="L425" s="93">
        <v>1734.62</v>
      </c>
      <c r="M425" s="88">
        <f t="shared" si="36"/>
        <v>59470</v>
      </c>
    </row>
    <row r="426" spans="1:13" x14ac:dyDescent="0.2">
      <c r="A426" s="94">
        <v>7011428</v>
      </c>
      <c r="B426" s="88">
        <f t="shared" si="34"/>
        <v>190</v>
      </c>
      <c r="C426" s="93">
        <v>313</v>
      </c>
      <c r="D426" s="104">
        <f t="shared" si="32"/>
        <v>6.1918892185954498E-4</v>
      </c>
      <c r="E426" s="93">
        <f t="shared" si="35"/>
        <v>16.519444444444446</v>
      </c>
      <c r="F426" s="104">
        <f t="shared" si="33"/>
        <v>5.9317619205293752E-4</v>
      </c>
      <c r="G426" s="93" t="s">
        <v>82</v>
      </c>
      <c r="H426" s="93">
        <v>2153.2399999999998</v>
      </c>
      <c r="I426" s="88">
        <v>1</v>
      </c>
      <c r="J426" s="93">
        <v>140</v>
      </c>
      <c r="K426" s="93">
        <v>32</v>
      </c>
      <c r="L426" s="93">
        <v>2153.2399999999998</v>
      </c>
      <c r="M426" s="88">
        <f t="shared" si="36"/>
        <v>59470</v>
      </c>
    </row>
    <row r="427" spans="1:13" x14ac:dyDescent="0.2">
      <c r="A427" s="94">
        <v>9253268</v>
      </c>
      <c r="B427" s="88">
        <f t="shared" si="34"/>
        <v>190</v>
      </c>
      <c r="C427" s="93">
        <v>311</v>
      </c>
      <c r="D427" s="104">
        <f t="shared" si="32"/>
        <v>6.1523244312561818E-4</v>
      </c>
      <c r="E427" s="93">
        <f t="shared" si="35"/>
        <v>16.413888888888888</v>
      </c>
      <c r="F427" s="104">
        <f t="shared" si="33"/>
        <v>5.8938592884493152E-4</v>
      </c>
      <c r="G427" s="93" t="s">
        <v>12</v>
      </c>
      <c r="H427" s="93">
        <v>56.37</v>
      </c>
      <c r="I427" s="88">
        <v>1</v>
      </c>
      <c r="J427" s="93">
        <v>0.7</v>
      </c>
      <c r="K427" s="93">
        <v>0.77</v>
      </c>
      <c r="L427" s="93">
        <v>56.37</v>
      </c>
      <c r="M427" s="88">
        <f t="shared" si="36"/>
        <v>59090</v>
      </c>
    </row>
    <row r="428" spans="1:13" x14ac:dyDescent="0.2">
      <c r="A428" s="94">
        <v>1212288</v>
      </c>
      <c r="B428" s="88">
        <f t="shared" si="34"/>
        <v>190</v>
      </c>
      <c r="C428" s="93">
        <v>310</v>
      </c>
      <c r="D428" s="104">
        <f t="shared" si="32"/>
        <v>6.1325420375865484E-4</v>
      </c>
      <c r="E428" s="93">
        <f t="shared" si="35"/>
        <v>16.361111111111111</v>
      </c>
      <c r="F428" s="104">
        <f t="shared" si="33"/>
        <v>5.8749079724092852E-4</v>
      </c>
      <c r="G428" s="93" t="s">
        <v>9</v>
      </c>
      <c r="H428" s="93">
        <v>25.67</v>
      </c>
      <c r="I428" s="88">
        <v>1</v>
      </c>
      <c r="J428" s="93">
        <v>1.0900000000000001</v>
      </c>
      <c r="K428" s="93">
        <v>0.96</v>
      </c>
      <c r="L428" s="93">
        <v>25.67</v>
      </c>
      <c r="M428" s="88">
        <f t="shared" si="36"/>
        <v>58900</v>
      </c>
    </row>
    <row r="429" spans="1:13" x14ac:dyDescent="0.2">
      <c r="A429" s="94">
        <v>2070136</v>
      </c>
      <c r="B429" s="88">
        <f t="shared" si="34"/>
        <v>190</v>
      </c>
      <c r="C429" s="93">
        <v>310</v>
      </c>
      <c r="D429" s="104">
        <f t="shared" si="32"/>
        <v>6.1325420375865484E-4</v>
      </c>
      <c r="E429" s="93">
        <f t="shared" si="35"/>
        <v>16.361111111111111</v>
      </c>
      <c r="F429" s="104">
        <f t="shared" si="33"/>
        <v>5.8749079724092852E-4</v>
      </c>
      <c r="G429" s="93" t="s">
        <v>9</v>
      </c>
      <c r="H429" s="93">
        <v>197.42</v>
      </c>
      <c r="I429" s="88">
        <v>1</v>
      </c>
      <c r="J429" s="93">
        <v>0.2</v>
      </c>
      <c r="K429" s="93">
        <v>0.7</v>
      </c>
      <c r="L429" s="93">
        <v>197.42</v>
      </c>
      <c r="M429" s="88">
        <f t="shared" si="36"/>
        <v>58900</v>
      </c>
    </row>
    <row r="430" spans="1:13" x14ac:dyDescent="0.2">
      <c r="A430" s="94">
        <v>2207272</v>
      </c>
      <c r="B430" s="88">
        <f t="shared" si="34"/>
        <v>190</v>
      </c>
      <c r="C430" s="93">
        <v>309</v>
      </c>
      <c r="D430" s="104">
        <f t="shared" si="32"/>
        <v>6.1127596439169139E-4</v>
      </c>
      <c r="E430" s="93">
        <f t="shared" si="35"/>
        <v>16.308333333333334</v>
      </c>
      <c r="F430" s="104">
        <f t="shared" si="33"/>
        <v>5.8559566563692552E-4</v>
      </c>
      <c r="G430" s="93" t="s">
        <v>41</v>
      </c>
      <c r="H430" s="93">
        <v>30.25</v>
      </c>
      <c r="I430" s="88">
        <v>1</v>
      </c>
      <c r="J430" s="93">
        <v>0.05</v>
      </c>
      <c r="K430" s="93">
        <v>0.13</v>
      </c>
      <c r="L430" s="93">
        <v>30.25</v>
      </c>
      <c r="M430" s="88">
        <f t="shared" si="36"/>
        <v>58710</v>
      </c>
    </row>
    <row r="431" spans="1:13" x14ac:dyDescent="0.2">
      <c r="A431" s="94">
        <v>2251564</v>
      </c>
      <c r="B431" s="88">
        <f t="shared" si="34"/>
        <v>190</v>
      </c>
      <c r="C431" s="93">
        <v>309</v>
      </c>
      <c r="D431" s="104">
        <f t="shared" si="32"/>
        <v>6.1127596439169139E-4</v>
      </c>
      <c r="E431" s="93">
        <f t="shared" si="35"/>
        <v>16.308333333333334</v>
      </c>
      <c r="F431" s="104">
        <f t="shared" si="33"/>
        <v>5.8559566563692552E-4</v>
      </c>
      <c r="G431" s="93" t="s">
        <v>41</v>
      </c>
      <c r="H431" s="93">
        <v>174.77</v>
      </c>
      <c r="I431" s="88">
        <v>1</v>
      </c>
      <c r="J431" s="93">
        <v>5</v>
      </c>
      <c r="K431" s="93">
        <v>1.71</v>
      </c>
      <c r="L431" s="93">
        <v>174.77</v>
      </c>
      <c r="M431" s="88">
        <f t="shared" si="36"/>
        <v>58710</v>
      </c>
    </row>
    <row r="432" spans="1:13" x14ac:dyDescent="0.2">
      <c r="A432" s="94">
        <v>4303724</v>
      </c>
      <c r="B432" s="88">
        <f t="shared" si="34"/>
        <v>190</v>
      </c>
      <c r="C432" s="93">
        <v>309</v>
      </c>
      <c r="D432" s="104">
        <f t="shared" si="32"/>
        <v>6.1127596439169139E-4</v>
      </c>
      <c r="E432" s="93">
        <f t="shared" si="35"/>
        <v>16.308333333333334</v>
      </c>
      <c r="F432" s="104">
        <f t="shared" si="33"/>
        <v>5.8559566563692552E-4</v>
      </c>
      <c r="G432" s="93" t="s">
        <v>20</v>
      </c>
      <c r="H432" s="93">
        <v>557.72</v>
      </c>
      <c r="I432" s="88">
        <v>1</v>
      </c>
      <c r="J432" s="93">
        <v>6.6</v>
      </c>
      <c r="K432" s="93">
        <v>1.1000000000000001</v>
      </c>
      <c r="L432" s="93">
        <v>557.72</v>
      </c>
      <c r="M432" s="88">
        <f t="shared" si="36"/>
        <v>58710</v>
      </c>
    </row>
    <row r="433" spans="1:13" x14ac:dyDescent="0.2">
      <c r="A433" s="94">
        <v>6000082</v>
      </c>
      <c r="B433" s="88">
        <f t="shared" si="34"/>
        <v>190</v>
      </c>
      <c r="C433" s="93">
        <v>309</v>
      </c>
      <c r="D433" s="104">
        <f t="shared" si="32"/>
        <v>6.1127596439169139E-4</v>
      </c>
      <c r="E433" s="93">
        <f t="shared" si="35"/>
        <v>16.308333333333334</v>
      </c>
      <c r="F433" s="104">
        <f t="shared" si="33"/>
        <v>5.8559566563692552E-4</v>
      </c>
      <c r="G433" s="93" t="s">
        <v>20</v>
      </c>
      <c r="H433" s="93">
        <v>694.02</v>
      </c>
      <c r="I433" s="88">
        <v>1</v>
      </c>
      <c r="J433" s="93">
        <v>30.13</v>
      </c>
      <c r="K433" s="93">
        <v>8.18</v>
      </c>
      <c r="L433" s="93">
        <v>694.02</v>
      </c>
      <c r="M433" s="88">
        <f t="shared" si="36"/>
        <v>58710</v>
      </c>
    </row>
    <row r="434" spans="1:13" x14ac:dyDescent="0.2">
      <c r="A434" s="94">
        <v>6044107</v>
      </c>
      <c r="B434" s="88">
        <f t="shared" si="34"/>
        <v>190</v>
      </c>
      <c r="C434" s="93">
        <v>309</v>
      </c>
      <c r="D434" s="104">
        <f t="shared" si="32"/>
        <v>6.1127596439169139E-4</v>
      </c>
      <c r="E434" s="93">
        <f t="shared" si="35"/>
        <v>16.308333333333334</v>
      </c>
      <c r="F434" s="104">
        <f t="shared" si="33"/>
        <v>5.8559566563692552E-4</v>
      </c>
      <c r="G434" s="93" t="s">
        <v>20</v>
      </c>
      <c r="H434" s="93">
        <v>1911.42</v>
      </c>
      <c r="I434" s="88">
        <v>1</v>
      </c>
      <c r="J434" s="93">
        <v>185</v>
      </c>
      <c r="K434" s="93">
        <v>29.36</v>
      </c>
      <c r="L434" s="93">
        <v>1911.42</v>
      </c>
      <c r="M434" s="88">
        <f t="shared" si="36"/>
        <v>58710</v>
      </c>
    </row>
    <row r="435" spans="1:13" x14ac:dyDescent="0.2">
      <c r="A435" s="94">
        <v>4343681</v>
      </c>
      <c r="B435" s="88">
        <f t="shared" si="34"/>
        <v>190</v>
      </c>
      <c r="C435" s="93">
        <v>308</v>
      </c>
      <c r="D435" s="104">
        <f t="shared" si="32"/>
        <v>6.0929772502472804E-4</v>
      </c>
      <c r="E435" s="93">
        <f t="shared" si="35"/>
        <v>16.255555555555556</v>
      </c>
      <c r="F435" s="104">
        <f t="shared" si="33"/>
        <v>5.8370053403292252E-4</v>
      </c>
      <c r="G435" s="93" t="s">
        <v>41</v>
      </c>
      <c r="H435" s="93">
        <v>2100.27</v>
      </c>
      <c r="I435" s="88">
        <v>1</v>
      </c>
      <c r="J435" s="93">
        <v>43.2</v>
      </c>
      <c r="K435" s="93">
        <v>7.56</v>
      </c>
      <c r="L435" s="93">
        <v>2100.27</v>
      </c>
      <c r="M435" s="88">
        <f t="shared" si="36"/>
        <v>58520</v>
      </c>
    </row>
    <row r="436" spans="1:13" x14ac:dyDescent="0.2">
      <c r="A436" s="94">
        <v>2212248</v>
      </c>
      <c r="B436" s="88">
        <f t="shared" si="34"/>
        <v>190</v>
      </c>
      <c r="C436" s="93">
        <v>306</v>
      </c>
      <c r="D436" s="104">
        <f t="shared" si="32"/>
        <v>6.0534124629080114E-4</v>
      </c>
      <c r="E436" s="93">
        <f t="shared" si="35"/>
        <v>16.149999999999999</v>
      </c>
      <c r="F436" s="104">
        <f t="shared" si="33"/>
        <v>5.7991027082491653E-4</v>
      </c>
      <c r="G436" s="93" t="s">
        <v>41</v>
      </c>
      <c r="H436" s="93">
        <v>155.69</v>
      </c>
      <c r="I436" s="88">
        <v>1</v>
      </c>
      <c r="J436" s="93">
        <v>10.31</v>
      </c>
      <c r="K436" s="93">
        <v>1.72</v>
      </c>
      <c r="L436" s="93">
        <v>155.69</v>
      </c>
      <c r="M436" s="88">
        <f t="shared" si="36"/>
        <v>58140</v>
      </c>
    </row>
    <row r="437" spans="1:13" x14ac:dyDescent="0.2">
      <c r="A437" s="94">
        <v>6090211</v>
      </c>
      <c r="B437" s="88">
        <f t="shared" si="34"/>
        <v>190</v>
      </c>
      <c r="C437" s="93">
        <v>305</v>
      </c>
      <c r="D437" s="104">
        <f t="shared" si="32"/>
        <v>6.0336300692383779E-4</v>
      </c>
      <c r="E437" s="93">
        <f t="shared" si="35"/>
        <v>16.097222222222221</v>
      </c>
      <c r="F437" s="104">
        <f t="shared" si="33"/>
        <v>5.7801513922091353E-4</v>
      </c>
      <c r="G437" s="93" t="s">
        <v>20</v>
      </c>
      <c r="H437" s="93">
        <v>1631.7</v>
      </c>
      <c r="I437" s="88">
        <v>1</v>
      </c>
      <c r="J437" s="93">
        <v>107.76</v>
      </c>
      <c r="K437" s="93">
        <v>24.8</v>
      </c>
      <c r="L437" s="93">
        <v>1631.7</v>
      </c>
      <c r="M437" s="88">
        <f t="shared" si="36"/>
        <v>57950</v>
      </c>
    </row>
    <row r="438" spans="1:13" x14ac:dyDescent="0.2">
      <c r="A438" s="94">
        <v>7010846</v>
      </c>
      <c r="B438" s="88">
        <f t="shared" si="34"/>
        <v>190</v>
      </c>
      <c r="C438" s="93">
        <v>305</v>
      </c>
      <c r="D438" s="104">
        <f t="shared" si="32"/>
        <v>6.0336300692383779E-4</v>
      </c>
      <c r="E438" s="93">
        <f t="shared" si="35"/>
        <v>16.097222222222221</v>
      </c>
      <c r="F438" s="104">
        <f t="shared" si="33"/>
        <v>5.7801513922091353E-4</v>
      </c>
      <c r="G438" s="93" t="s">
        <v>82</v>
      </c>
      <c r="H438" s="93">
        <v>1103.3599999999999</v>
      </c>
      <c r="I438" s="88">
        <v>1</v>
      </c>
      <c r="J438" s="93">
        <v>43.16</v>
      </c>
      <c r="K438" s="93">
        <v>9.1</v>
      </c>
      <c r="L438" s="93">
        <v>1103.3599999999999</v>
      </c>
      <c r="M438" s="88">
        <f t="shared" si="36"/>
        <v>57950</v>
      </c>
    </row>
    <row r="439" spans="1:13" x14ac:dyDescent="0.2">
      <c r="A439" s="94">
        <v>2010966</v>
      </c>
      <c r="B439" s="88">
        <f t="shared" si="34"/>
        <v>190</v>
      </c>
      <c r="C439" s="93">
        <v>303</v>
      </c>
      <c r="D439" s="104">
        <f t="shared" si="32"/>
        <v>5.99406528189911E-4</v>
      </c>
      <c r="E439" s="93">
        <f t="shared" si="35"/>
        <v>15.991666666666667</v>
      </c>
      <c r="F439" s="104">
        <f t="shared" si="33"/>
        <v>5.7422487601290764E-4</v>
      </c>
      <c r="G439" s="93" t="s">
        <v>12</v>
      </c>
      <c r="H439" s="93">
        <v>51.03</v>
      </c>
      <c r="I439" s="88">
        <v>1</v>
      </c>
      <c r="J439" s="93">
        <v>1.48</v>
      </c>
      <c r="K439" s="93">
        <v>0.32</v>
      </c>
      <c r="L439" s="93">
        <v>51.03</v>
      </c>
      <c r="M439" s="88">
        <f t="shared" si="36"/>
        <v>57570</v>
      </c>
    </row>
    <row r="440" spans="1:13" x14ac:dyDescent="0.2">
      <c r="A440" s="94">
        <v>8015432</v>
      </c>
      <c r="B440" s="88">
        <f t="shared" si="34"/>
        <v>190</v>
      </c>
      <c r="C440" s="93">
        <v>303</v>
      </c>
      <c r="D440" s="104">
        <f t="shared" si="32"/>
        <v>5.99406528189911E-4</v>
      </c>
      <c r="E440" s="93">
        <f t="shared" si="35"/>
        <v>15.991666666666667</v>
      </c>
      <c r="F440" s="104">
        <f t="shared" si="33"/>
        <v>5.7422487601290764E-4</v>
      </c>
      <c r="G440" s="93" t="s">
        <v>20</v>
      </c>
      <c r="H440" s="93">
        <v>729.34</v>
      </c>
      <c r="I440" s="88">
        <v>1</v>
      </c>
      <c r="J440" s="93">
        <v>104.39</v>
      </c>
      <c r="K440" s="93">
        <v>12.42</v>
      </c>
      <c r="L440" s="93">
        <v>729.34</v>
      </c>
      <c r="M440" s="88">
        <f t="shared" si="36"/>
        <v>57570</v>
      </c>
    </row>
    <row r="441" spans="1:13" x14ac:dyDescent="0.2">
      <c r="A441" s="94">
        <v>9253889</v>
      </c>
      <c r="B441" s="88">
        <f t="shared" si="34"/>
        <v>190</v>
      </c>
      <c r="C441" s="93">
        <v>303</v>
      </c>
      <c r="D441" s="104">
        <f t="shared" si="32"/>
        <v>5.99406528189911E-4</v>
      </c>
      <c r="E441" s="93">
        <f t="shared" si="35"/>
        <v>15.991666666666667</v>
      </c>
      <c r="F441" s="104">
        <f t="shared" si="33"/>
        <v>5.7422487601290764E-4</v>
      </c>
      <c r="G441" s="93" t="s">
        <v>12</v>
      </c>
      <c r="H441" s="93">
        <v>51.49</v>
      </c>
      <c r="I441" s="88">
        <v>1</v>
      </c>
      <c r="J441" s="93">
        <v>0.24</v>
      </c>
      <c r="K441" s="93">
        <v>0.5</v>
      </c>
      <c r="L441" s="93">
        <v>51.49</v>
      </c>
      <c r="M441" s="88">
        <f t="shared" si="36"/>
        <v>57570</v>
      </c>
    </row>
    <row r="442" spans="1:13" x14ac:dyDescent="0.2">
      <c r="A442" s="94">
        <v>9253744</v>
      </c>
      <c r="B442" s="88">
        <f t="shared" si="34"/>
        <v>190</v>
      </c>
      <c r="C442" s="93">
        <v>302</v>
      </c>
      <c r="D442" s="104">
        <f t="shared" si="32"/>
        <v>5.9742828882294755E-4</v>
      </c>
      <c r="E442" s="93">
        <f t="shared" si="35"/>
        <v>15.938888888888888</v>
      </c>
      <c r="F442" s="104">
        <f t="shared" si="33"/>
        <v>5.7232974440890453E-4</v>
      </c>
      <c r="G442" s="93" t="s">
        <v>12</v>
      </c>
      <c r="H442" s="93">
        <v>244.99</v>
      </c>
      <c r="I442" s="88">
        <v>1</v>
      </c>
      <c r="J442" s="93">
        <v>0.09</v>
      </c>
      <c r="K442" s="93">
        <v>0.08</v>
      </c>
      <c r="L442" s="93">
        <v>244.99</v>
      </c>
      <c r="M442" s="88">
        <f t="shared" si="36"/>
        <v>57380</v>
      </c>
    </row>
    <row r="443" spans="1:13" x14ac:dyDescent="0.2">
      <c r="A443" s="94">
        <v>9301466</v>
      </c>
      <c r="B443" s="88">
        <f t="shared" si="34"/>
        <v>190</v>
      </c>
      <c r="C443" s="93">
        <v>302</v>
      </c>
      <c r="D443" s="104">
        <f t="shared" si="32"/>
        <v>5.9742828882294755E-4</v>
      </c>
      <c r="E443" s="93">
        <f t="shared" si="35"/>
        <v>15.938888888888888</v>
      </c>
      <c r="F443" s="104">
        <f t="shared" si="33"/>
        <v>5.7232974440890453E-4</v>
      </c>
      <c r="G443" s="93" t="s">
        <v>20</v>
      </c>
      <c r="H443" s="93">
        <v>80.59</v>
      </c>
      <c r="I443" s="88">
        <v>1</v>
      </c>
      <c r="J443" s="93">
        <v>0.96</v>
      </c>
      <c r="K443" s="93">
        <v>0.24</v>
      </c>
      <c r="L443" s="93">
        <v>80.59</v>
      </c>
      <c r="M443" s="88">
        <f t="shared" si="36"/>
        <v>57380</v>
      </c>
    </row>
    <row r="444" spans="1:13" x14ac:dyDescent="0.2">
      <c r="A444" s="94">
        <v>3222562</v>
      </c>
      <c r="B444" s="88">
        <f t="shared" si="34"/>
        <v>190</v>
      </c>
      <c r="C444" s="93">
        <v>298</v>
      </c>
      <c r="D444" s="104">
        <f t="shared" si="32"/>
        <v>5.8951533135509395E-4</v>
      </c>
      <c r="E444" s="93">
        <f t="shared" si="35"/>
        <v>15.727777777777778</v>
      </c>
      <c r="F444" s="104">
        <f t="shared" si="33"/>
        <v>5.6474921799289264E-4</v>
      </c>
      <c r="G444" s="93" t="s">
        <v>41</v>
      </c>
      <c r="H444" s="93">
        <v>369.03</v>
      </c>
      <c r="I444" s="88">
        <v>1</v>
      </c>
      <c r="J444" s="93">
        <v>1</v>
      </c>
      <c r="K444" s="93">
        <v>1.8</v>
      </c>
      <c r="L444" s="93">
        <v>369.03</v>
      </c>
      <c r="M444" s="88">
        <f t="shared" si="36"/>
        <v>56620</v>
      </c>
    </row>
    <row r="445" spans="1:13" x14ac:dyDescent="0.2">
      <c r="A445" s="94">
        <v>3358514</v>
      </c>
      <c r="B445" s="88">
        <f t="shared" si="34"/>
        <v>190</v>
      </c>
      <c r="C445" s="93">
        <v>298</v>
      </c>
      <c r="D445" s="104">
        <f t="shared" si="32"/>
        <v>5.8951533135509395E-4</v>
      </c>
      <c r="E445" s="93">
        <f t="shared" si="35"/>
        <v>15.727777777777778</v>
      </c>
      <c r="F445" s="104">
        <f t="shared" si="33"/>
        <v>5.6474921799289264E-4</v>
      </c>
      <c r="G445" s="93" t="s">
        <v>16</v>
      </c>
      <c r="H445" s="93">
        <v>1788.39</v>
      </c>
      <c r="I445" s="88">
        <v>1</v>
      </c>
      <c r="J445" s="93">
        <v>85.3</v>
      </c>
      <c r="K445" s="93">
        <v>17.5</v>
      </c>
      <c r="L445" s="93">
        <v>1788.39</v>
      </c>
      <c r="M445" s="88">
        <f t="shared" si="36"/>
        <v>56620</v>
      </c>
    </row>
    <row r="446" spans="1:13" x14ac:dyDescent="0.2">
      <c r="A446" s="94">
        <v>3535026</v>
      </c>
      <c r="B446" s="88">
        <f t="shared" si="34"/>
        <v>190</v>
      </c>
      <c r="C446" s="93">
        <v>297</v>
      </c>
      <c r="D446" s="104">
        <f t="shared" si="32"/>
        <v>5.8753709198813061E-4</v>
      </c>
      <c r="E446" s="93">
        <f t="shared" si="35"/>
        <v>15.675000000000001</v>
      </c>
      <c r="F446" s="104">
        <f t="shared" si="33"/>
        <v>5.6285408638888964E-4</v>
      </c>
      <c r="G446" s="93" t="s">
        <v>16</v>
      </c>
      <c r="H446" s="93">
        <v>34.630000000000003</v>
      </c>
      <c r="I446" s="88">
        <v>1</v>
      </c>
      <c r="J446" s="93">
        <v>2.81</v>
      </c>
      <c r="K446" s="93">
        <v>1.1399999999999999</v>
      </c>
      <c r="L446" s="93">
        <v>34.630000000000003</v>
      </c>
      <c r="M446" s="88">
        <f t="shared" si="36"/>
        <v>56430</v>
      </c>
    </row>
    <row r="447" spans="1:13" x14ac:dyDescent="0.2">
      <c r="A447" s="94">
        <v>4513736</v>
      </c>
      <c r="B447" s="88">
        <f t="shared" si="34"/>
        <v>190</v>
      </c>
      <c r="C447" s="93">
        <v>295</v>
      </c>
      <c r="D447" s="104">
        <f t="shared" si="32"/>
        <v>5.835806132542037E-4</v>
      </c>
      <c r="E447" s="93">
        <f t="shared" si="35"/>
        <v>15.569444444444445</v>
      </c>
      <c r="F447" s="104">
        <f t="shared" si="33"/>
        <v>5.5906382318088364E-4</v>
      </c>
      <c r="G447" s="93" t="s">
        <v>41</v>
      </c>
      <c r="H447" s="93">
        <v>30.82</v>
      </c>
      <c r="I447" s="88">
        <v>1</v>
      </c>
      <c r="J447" s="93">
        <v>0.6</v>
      </c>
      <c r="K447" s="93">
        <v>0.16</v>
      </c>
      <c r="L447" s="93">
        <v>30.82</v>
      </c>
      <c r="M447" s="88">
        <f t="shared" si="36"/>
        <v>56050</v>
      </c>
    </row>
    <row r="448" spans="1:13" x14ac:dyDescent="0.2">
      <c r="A448" s="94">
        <v>1212099</v>
      </c>
      <c r="B448" s="88">
        <f t="shared" si="34"/>
        <v>190</v>
      </c>
      <c r="C448" s="93">
        <v>294</v>
      </c>
      <c r="D448" s="104">
        <f t="shared" si="32"/>
        <v>5.8160237388724036E-4</v>
      </c>
      <c r="E448" s="93">
        <f t="shared" si="35"/>
        <v>15.516666666666667</v>
      </c>
      <c r="F448" s="104">
        <f t="shared" si="33"/>
        <v>5.5716869157688064E-4</v>
      </c>
      <c r="G448" s="93" t="s">
        <v>79</v>
      </c>
      <c r="H448" s="93">
        <v>15.25</v>
      </c>
      <c r="I448" s="88">
        <v>1</v>
      </c>
      <c r="J448" s="93">
        <v>0.46</v>
      </c>
      <c r="K448" s="93">
        <v>0.46</v>
      </c>
      <c r="L448" s="93">
        <v>15.25</v>
      </c>
      <c r="M448" s="88">
        <f t="shared" si="36"/>
        <v>55860</v>
      </c>
    </row>
    <row r="449" spans="1:13" x14ac:dyDescent="0.2">
      <c r="A449" s="94">
        <v>5112654</v>
      </c>
      <c r="B449" s="88">
        <f t="shared" si="34"/>
        <v>190</v>
      </c>
      <c r="C449" s="93">
        <v>294</v>
      </c>
      <c r="D449" s="104">
        <f t="shared" si="32"/>
        <v>5.8160237388724036E-4</v>
      </c>
      <c r="E449" s="93">
        <f t="shared" si="35"/>
        <v>15.516666666666667</v>
      </c>
      <c r="F449" s="104">
        <f t="shared" si="33"/>
        <v>5.5716869157688064E-4</v>
      </c>
      <c r="G449" s="93" t="s">
        <v>12</v>
      </c>
      <c r="H449" s="93">
        <v>209.4</v>
      </c>
      <c r="I449" s="88">
        <v>1</v>
      </c>
      <c r="J449" s="93">
        <v>2.16</v>
      </c>
      <c r="K449" s="93">
        <v>0.3</v>
      </c>
      <c r="L449" s="93">
        <v>209.4</v>
      </c>
      <c r="M449" s="88">
        <f t="shared" si="36"/>
        <v>55860</v>
      </c>
    </row>
    <row r="450" spans="1:13" x14ac:dyDescent="0.2">
      <c r="A450" s="94">
        <v>6070536</v>
      </c>
      <c r="B450" s="88">
        <f t="shared" si="34"/>
        <v>190</v>
      </c>
      <c r="C450" s="93">
        <v>294</v>
      </c>
      <c r="D450" s="104">
        <f t="shared" ref="D450:D513" si="37">C450/$C$4096</f>
        <v>5.8160237388724036E-4</v>
      </c>
      <c r="E450" s="93">
        <f t="shared" si="35"/>
        <v>15.516666666666667</v>
      </c>
      <c r="F450" s="104">
        <f t="shared" ref="F450:F513" si="38">E450/$E$4096</f>
        <v>5.5716869157688064E-4</v>
      </c>
      <c r="G450" s="93" t="s">
        <v>20</v>
      </c>
      <c r="H450" s="93">
        <v>669.49</v>
      </c>
      <c r="I450" s="88">
        <v>1</v>
      </c>
      <c r="J450" s="93">
        <v>44.29</v>
      </c>
      <c r="K450" s="93">
        <v>11</v>
      </c>
      <c r="L450" s="93">
        <v>669.49</v>
      </c>
      <c r="M450" s="88">
        <f t="shared" si="36"/>
        <v>55860</v>
      </c>
    </row>
    <row r="451" spans="1:13" x14ac:dyDescent="0.2">
      <c r="A451" s="94">
        <v>2462113</v>
      </c>
      <c r="B451" s="88">
        <f t="shared" ref="B451:B514" si="39">VLOOKUP(I451,$U$2:$V$11,2,TRUE)</f>
        <v>190</v>
      </c>
      <c r="C451" s="93">
        <v>293</v>
      </c>
      <c r="D451" s="104">
        <f t="shared" si="37"/>
        <v>5.7962413452027691E-4</v>
      </c>
      <c r="E451" s="93">
        <f t="shared" ref="E451:E514" si="40">B451*C451/3600</f>
        <v>15.463888888888889</v>
      </c>
      <c r="F451" s="104">
        <f t="shared" si="38"/>
        <v>5.5527355997287765E-4</v>
      </c>
      <c r="G451" s="93" t="s">
        <v>41</v>
      </c>
      <c r="H451" s="93">
        <v>745.99</v>
      </c>
      <c r="I451" s="88">
        <v>1</v>
      </c>
      <c r="J451" s="93">
        <v>31.64</v>
      </c>
      <c r="K451" s="93">
        <v>3.6</v>
      </c>
      <c r="L451" s="93">
        <v>745.99</v>
      </c>
      <c r="M451" s="88">
        <f t="shared" ref="M451:M514" si="41">B451*C451</f>
        <v>55670</v>
      </c>
    </row>
    <row r="452" spans="1:13" x14ac:dyDescent="0.2">
      <c r="A452" s="94">
        <v>1151033</v>
      </c>
      <c r="B452" s="88">
        <f t="shared" si="39"/>
        <v>190</v>
      </c>
      <c r="C452" s="93">
        <v>292</v>
      </c>
      <c r="D452" s="104">
        <f t="shared" si="37"/>
        <v>5.7764589515331356E-4</v>
      </c>
      <c r="E452" s="93">
        <f t="shared" si="40"/>
        <v>15.411111111111111</v>
      </c>
      <c r="F452" s="104">
        <f t="shared" si="38"/>
        <v>5.5337842836887465E-4</v>
      </c>
      <c r="G452" s="93" t="s">
        <v>9</v>
      </c>
      <c r="H452" s="93">
        <v>81.02</v>
      </c>
      <c r="I452" s="88">
        <v>1</v>
      </c>
      <c r="J452" s="93">
        <v>4.3099999999999996</v>
      </c>
      <c r="K452" s="93">
        <v>4.0999999999999996</v>
      </c>
      <c r="L452" s="93">
        <v>81.02</v>
      </c>
      <c r="M452" s="88">
        <f t="shared" si="41"/>
        <v>55480</v>
      </c>
    </row>
    <row r="453" spans="1:13" x14ac:dyDescent="0.2">
      <c r="A453" s="94">
        <v>2005529</v>
      </c>
      <c r="B453" s="88">
        <f t="shared" si="39"/>
        <v>190</v>
      </c>
      <c r="C453" s="93">
        <v>292</v>
      </c>
      <c r="D453" s="104">
        <f t="shared" si="37"/>
        <v>5.7764589515331356E-4</v>
      </c>
      <c r="E453" s="93">
        <f t="shared" si="40"/>
        <v>15.411111111111111</v>
      </c>
      <c r="F453" s="104">
        <f t="shared" si="38"/>
        <v>5.5337842836887465E-4</v>
      </c>
      <c r="G453" s="93" t="s">
        <v>12</v>
      </c>
      <c r="H453" s="93">
        <v>186.19</v>
      </c>
      <c r="I453" s="88">
        <v>1</v>
      </c>
      <c r="J453" s="93">
        <v>1</v>
      </c>
      <c r="K453" s="93">
        <v>1.54</v>
      </c>
      <c r="L453" s="93">
        <v>186.19</v>
      </c>
      <c r="M453" s="88">
        <f t="shared" si="41"/>
        <v>55480</v>
      </c>
    </row>
    <row r="454" spans="1:13" x14ac:dyDescent="0.2">
      <c r="A454" s="94">
        <v>2003169</v>
      </c>
      <c r="B454" s="88">
        <f t="shared" si="39"/>
        <v>190</v>
      </c>
      <c r="C454" s="93">
        <v>291</v>
      </c>
      <c r="D454" s="104">
        <f t="shared" si="37"/>
        <v>5.7566765578635011E-4</v>
      </c>
      <c r="E454" s="93">
        <f t="shared" si="40"/>
        <v>15.358333333333333</v>
      </c>
      <c r="F454" s="104">
        <f t="shared" si="38"/>
        <v>5.5148329676487165E-4</v>
      </c>
      <c r="G454" s="93" t="s">
        <v>12</v>
      </c>
      <c r="H454" s="93">
        <v>91.95</v>
      </c>
      <c r="I454" s="88">
        <v>1</v>
      </c>
      <c r="J454" s="93">
        <v>0.78</v>
      </c>
      <c r="K454" s="93">
        <v>1.4</v>
      </c>
      <c r="L454" s="93">
        <v>91.95</v>
      </c>
      <c r="M454" s="88">
        <f t="shared" si="41"/>
        <v>55290</v>
      </c>
    </row>
    <row r="455" spans="1:13" x14ac:dyDescent="0.2">
      <c r="A455" s="94">
        <v>6201402</v>
      </c>
      <c r="B455" s="88">
        <f t="shared" si="39"/>
        <v>190</v>
      </c>
      <c r="C455" s="93">
        <v>290</v>
      </c>
      <c r="D455" s="104">
        <f t="shared" si="37"/>
        <v>5.7368941641938677E-4</v>
      </c>
      <c r="E455" s="93">
        <f t="shared" si="40"/>
        <v>15.305555555555555</v>
      </c>
      <c r="F455" s="104">
        <f t="shared" si="38"/>
        <v>5.4958816516086865E-4</v>
      </c>
      <c r="G455" s="93" t="s">
        <v>20</v>
      </c>
      <c r="H455" s="93">
        <v>105.67</v>
      </c>
      <c r="I455" s="88">
        <v>1</v>
      </c>
      <c r="J455" s="93">
        <v>6.84</v>
      </c>
      <c r="K455" s="93">
        <v>1.0900000000000001</v>
      </c>
      <c r="L455" s="93">
        <v>105.67</v>
      </c>
      <c r="M455" s="88">
        <f t="shared" si="41"/>
        <v>55100</v>
      </c>
    </row>
    <row r="456" spans="1:13" x14ac:dyDescent="0.2">
      <c r="A456" s="94">
        <v>7011412</v>
      </c>
      <c r="B456" s="88">
        <f t="shared" si="39"/>
        <v>190</v>
      </c>
      <c r="C456" s="93">
        <v>290</v>
      </c>
      <c r="D456" s="104">
        <f t="shared" si="37"/>
        <v>5.7368941641938677E-4</v>
      </c>
      <c r="E456" s="93">
        <f t="shared" si="40"/>
        <v>15.305555555555555</v>
      </c>
      <c r="F456" s="104">
        <f t="shared" si="38"/>
        <v>5.4958816516086865E-4</v>
      </c>
      <c r="G456" s="93" t="s">
        <v>20</v>
      </c>
      <c r="H456" s="93">
        <v>800.93</v>
      </c>
      <c r="I456" s="88">
        <v>1</v>
      </c>
      <c r="J456" s="93">
        <v>62</v>
      </c>
      <c r="K456" s="93">
        <v>15.6</v>
      </c>
      <c r="L456" s="93">
        <v>800.93</v>
      </c>
      <c r="M456" s="88">
        <f t="shared" si="41"/>
        <v>55100</v>
      </c>
    </row>
    <row r="457" spans="1:13" x14ac:dyDescent="0.2">
      <c r="A457" s="94">
        <v>2002109</v>
      </c>
      <c r="B457" s="88">
        <f t="shared" si="39"/>
        <v>190</v>
      </c>
      <c r="C457" s="93">
        <v>289</v>
      </c>
      <c r="D457" s="104">
        <f t="shared" si="37"/>
        <v>5.7171117705242332E-4</v>
      </c>
      <c r="E457" s="93">
        <f t="shared" si="40"/>
        <v>15.252777777777778</v>
      </c>
      <c r="F457" s="104">
        <f t="shared" si="38"/>
        <v>5.4769303355686565E-4</v>
      </c>
      <c r="G457" s="93" t="s">
        <v>12</v>
      </c>
      <c r="H457" s="93">
        <v>40.67</v>
      </c>
      <c r="I457" s="88">
        <v>1</v>
      </c>
      <c r="J457" s="93">
        <v>0.26</v>
      </c>
      <c r="K457" s="93">
        <v>0.42</v>
      </c>
      <c r="L457" s="93">
        <v>40.67</v>
      </c>
      <c r="M457" s="88">
        <f t="shared" si="41"/>
        <v>54910</v>
      </c>
    </row>
    <row r="458" spans="1:13" x14ac:dyDescent="0.2">
      <c r="A458" s="94">
        <v>3025892</v>
      </c>
      <c r="B458" s="88">
        <f t="shared" si="39"/>
        <v>190</v>
      </c>
      <c r="C458" s="93">
        <v>289</v>
      </c>
      <c r="D458" s="104">
        <f t="shared" si="37"/>
        <v>5.7171117705242332E-4</v>
      </c>
      <c r="E458" s="93">
        <f t="shared" si="40"/>
        <v>15.252777777777778</v>
      </c>
      <c r="F458" s="104">
        <f t="shared" si="38"/>
        <v>5.4769303355686565E-4</v>
      </c>
      <c r="G458" s="93" t="s">
        <v>41</v>
      </c>
      <c r="H458" s="93">
        <v>201.03</v>
      </c>
      <c r="I458" s="88">
        <v>1</v>
      </c>
      <c r="J458" s="93">
        <v>5.8</v>
      </c>
      <c r="K458" s="93">
        <v>1.7</v>
      </c>
      <c r="L458" s="93">
        <v>201.03</v>
      </c>
      <c r="M458" s="88">
        <f t="shared" si="41"/>
        <v>54910</v>
      </c>
    </row>
    <row r="459" spans="1:13" x14ac:dyDescent="0.2">
      <c r="A459" s="94">
        <v>9253104</v>
      </c>
      <c r="B459" s="88">
        <f t="shared" si="39"/>
        <v>190</v>
      </c>
      <c r="C459" s="93">
        <v>289</v>
      </c>
      <c r="D459" s="104">
        <f t="shared" si="37"/>
        <v>5.7171117705242332E-4</v>
      </c>
      <c r="E459" s="93">
        <f t="shared" si="40"/>
        <v>15.252777777777778</v>
      </c>
      <c r="F459" s="104">
        <f t="shared" si="38"/>
        <v>5.4769303355686565E-4</v>
      </c>
      <c r="G459" s="93" t="s">
        <v>12</v>
      </c>
      <c r="H459" s="93">
        <v>62.83</v>
      </c>
      <c r="I459" s="88">
        <v>1</v>
      </c>
      <c r="J459" s="93">
        <v>0.76</v>
      </c>
      <c r="K459" s="93">
        <v>1.31</v>
      </c>
      <c r="L459" s="93">
        <v>62.83</v>
      </c>
      <c r="M459" s="88">
        <f t="shared" si="41"/>
        <v>54910</v>
      </c>
    </row>
    <row r="460" spans="1:13" x14ac:dyDescent="0.2">
      <c r="A460" s="94">
        <v>9254117</v>
      </c>
      <c r="B460" s="88">
        <f t="shared" si="39"/>
        <v>190</v>
      </c>
      <c r="C460" s="93">
        <v>289</v>
      </c>
      <c r="D460" s="104">
        <f t="shared" si="37"/>
        <v>5.7171117705242332E-4</v>
      </c>
      <c r="E460" s="93">
        <f t="shared" si="40"/>
        <v>15.252777777777778</v>
      </c>
      <c r="F460" s="104">
        <f t="shared" si="38"/>
        <v>5.4769303355686565E-4</v>
      </c>
      <c r="G460" s="93" t="s">
        <v>12</v>
      </c>
      <c r="H460" s="93">
        <v>1455.84</v>
      </c>
      <c r="I460" s="88">
        <v>1</v>
      </c>
      <c r="J460" s="93">
        <v>1.9</v>
      </c>
      <c r="K460" s="93">
        <v>1.1000000000000001</v>
      </c>
      <c r="L460" s="93">
        <v>1455.84</v>
      </c>
      <c r="M460" s="88">
        <f t="shared" si="41"/>
        <v>54910</v>
      </c>
    </row>
    <row r="461" spans="1:13" x14ac:dyDescent="0.2">
      <c r="A461" s="94">
        <v>3210047</v>
      </c>
      <c r="B461" s="88">
        <f t="shared" si="39"/>
        <v>190</v>
      </c>
      <c r="C461" s="93">
        <v>288</v>
      </c>
      <c r="D461" s="104">
        <f t="shared" si="37"/>
        <v>5.6973293768545997E-4</v>
      </c>
      <c r="E461" s="93">
        <f t="shared" si="40"/>
        <v>15.2</v>
      </c>
      <c r="F461" s="104">
        <f t="shared" si="38"/>
        <v>5.4579790195286265E-4</v>
      </c>
      <c r="G461" s="93" t="s">
        <v>41</v>
      </c>
      <c r="H461" s="93">
        <v>459.13</v>
      </c>
      <c r="I461" s="88">
        <v>1</v>
      </c>
      <c r="J461" s="93">
        <v>2</v>
      </c>
      <c r="K461" s="93">
        <v>2.61</v>
      </c>
      <c r="L461" s="93">
        <v>459.13</v>
      </c>
      <c r="M461" s="88">
        <f t="shared" si="41"/>
        <v>54720</v>
      </c>
    </row>
    <row r="462" spans="1:13" x14ac:dyDescent="0.2">
      <c r="A462" s="94">
        <v>2253239</v>
      </c>
      <c r="B462" s="88">
        <f t="shared" si="39"/>
        <v>190</v>
      </c>
      <c r="C462" s="93">
        <v>287</v>
      </c>
      <c r="D462" s="104">
        <f t="shared" si="37"/>
        <v>5.6775469831849652E-4</v>
      </c>
      <c r="E462" s="93">
        <f t="shared" si="40"/>
        <v>15.147222222222222</v>
      </c>
      <c r="F462" s="104">
        <f t="shared" si="38"/>
        <v>5.4390277034885965E-4</v>
      </c>
      <c r="G462" s="93" t="s">
        <v>41</v>
      </c>
      <c r="H462" s="93">
        <v>1748.84</v>
      </c>
      <c r="I462" s="88">
        <v>1</v>
      </c>
      <c r="J462" s="93">
        <v>135.43</v>
      </c>
      <c r="K462" s="93">
        <v>8.6</v>
      </c>
      <c r="L462" s="93">
        <v>1748.84</v>
      </c>
      <c r="M462" s="88">
        <f t="shared" si="41"/>
        <v>54530</v>
      </c>
    </row>
    <row r="463" spans="1:13" x14ac:dyDescent="0.2">
      <c r="A463" s="94">
        <v>2255449</v>
      </c>
      <c r="B463" s="88">
        <f t="shared" si="39"/>
        <v>190</v>
      </c>
      <c r="C463" s="93">
        <v>287</v>
      </c>
      <c r="D463" s="104">
        <f t="shared" si="37"/>
        <v>5.6775469831849652E-4</v>
      </c>
      <c r="E463" s="93">
        <f t="shared" si="40"/>
        <v>15.147222222222222</v>
      </c>
      <c r="F463" s="104">
        <f t="shared" si="38"/>
        <v>5.4390277034885965E-4</v>
      </c>
      <c r="G463" s="93" t="s">
        <v>41</v>
      </c>
      <c r="H463" s="93">
        <v>151.07</v>
      </c>
      <c r="I463" s="88">
        <v>1</v>
      </c>
      <c r="J463" s="93">
        <v>12</v>
      </c>
      <c r="K463" s="93">
        <v>0.86</v>
      </c>
      <c r="L463" s="93">
        <v>151.07</v>
      </c>
      <c r="M463" s="88">
        <f t="shared" si="41"/>
        <v>54530</v>
      </c>
    </row>
    <row r="464" spans="1:13" x14ac:dyDescent="0.2">
      <c r="A464" s="94">
        <v>9253402</v>
      </c>
      <c r="B464" s="88">
        <f t="shared" si="39"/>
        <v>190</v>
      </c>
      <c r="C464" s="93">
        <v>287</v>
      </c>
      <c r="D464" s="104">
        <f t="shared" si="37"/>
        <v>5.6775469831849652E-4</v>
      </c>
      <c r="E464" s="93">
        <f t="shared" si="40"/>
        <v>15.147222222222222</v>
      </c>
      <c r="F464" s="104">
        <f t="shared" si="38"/>
        <v>5.4390277034885965E-4</v>
      </c>
      <c r="G464" s="93" t="s">
        <v>12</v>
      </c>
      <c r="H464" s="93">
        <v>42.17</v>
      </c>
      <c r="I464" s="88">
        <v>1</v>
      </c>
      <c r="J464" s="93">
        <v>0.25</v>
      </c>
      <c r="K464" s="93">
        <v>0.15</v>
      </c>
      <c r="L464" s="93">
        <v>42.17</v>
      </c>
      <c r="M464" s="88">
        <f t="shared" si="41"/>
        <v>54530</v>
      </c>
    </row>
    <row r="465" spans="1:13" x14ac:dyDescent="0.2">
      <c r="A465" s="94">
        <v>2215376</v>
      </c>
      <c r="B465" s="88">
        <f t="shared" si="39"/>
        <v>190</v>
      </c>
      <c r="C465" s="93">
        <v>286</v>
      </c>
      <c r="D465" s="104">
        <f t="shared" si="37"/>
        <v>5.6577645895153318E-4</v>
      </c>
      <c r="E465" s="93">
        <f t="shared" si="40"/>
        <v>15.094444444444445</v>
      </c>
      <c r="F465" s="104">
        <f t="shared" si="38"/>
        <v>5.4200763874485665E-4</v>
      </c>
      <c r="G465" s="93" t="s">
        <v>41</v>
      </c>
      <c r="H465" s="93">
        <v>58.37</v>
      </c>
      <c r="I465" s="88">
        <v>1</v>
      </c>
      <c r="J465" s="93">
        <v>9</v>
      </c>
      <c r="K465" s="93">
        <v>0.47</v>
      </c>
      <c r="L465" s="93">
        <v>58.37</v>
      </c>
      <c r="M465" s="88">
        <f t="shared" si="41"/>
        <v>54340</v>
      </c>
    </row>
    <row r="466" spans="1:13" x14ac:dyDescent="0.2">
      <c r="A466" s="94">
        <v>9301421</v>
      </c>
      <c r="B466" s="88">
        <f t="shared" si="39"/>
        <v>190</v>
      </c>
      <c r="C466" s="93">
        <v>286</v>
      </c>
      <c r="D466" s="104">
        <f t="shared" si="37"/>
        <v>5.6577645895153318E-4</v>
      </c>
      <c r="E466" s="93">
        <f t="shared" si="40"/>
        <v>15.094444444444445</v>
      </c>
      <c r="F466" s="104">
        <f t="shared" si="38"/>
        <v>5.4200763874485665E-4</v>
      </c>
      <c r="G466" s="93" t="s">
        <v>79</v>
      </c>
      <c r="H466" s="93">
        <v>80.92</v>
      </c>
      <c r="I466" s="88">
        <v>1</v>
      </c>
      <c r="J466" s="93">
        <v>0.96</v>
      </c>
      <c r="K466" s="93">
        <v>0.67</v>
      </c>
      <c r="L466" s="93">
        <v>80.92</v>
      </c>
      <c r="M466" s="88">
        <f t="shared" si="41"/>
        <v>54340</v>
      </c>
    </row>
    <row r="467" spans="1:13" x14ac:dyDescent="0.2">
      <c r="A467" s="94">
        <v>2207158</v>
      </c>
      <c r="B467" s="88">
        <f t="shared" si="39"/>
        <v>190</v>
      </c>
      <c r="C467" s="93">
        <v>285</v>
      </c>
      <c r="D467" s="104">
        <f t="shared" si="37"/>
        <v>5.6379821958456972E-4</v>
      </c>
      <c r="E467" s="93">
        <f t="shared" si="40"/>
        <v>15.041666666666666</v>
      </c>
      <c r="F467" s="104">
        <f t="shared" si="38"/>
        <v>5.4011250714085365E-4</v>
      </c>
      <c r="G467" s="93" t="s">
        <v>41</v>
      </c>
      <c r="H467" s="93">
        <v>33.26</v>
      </c>
      <c r="I467" s="88">
        <v>1</v>
      </c>
      <c r="J467" s="93">
        <v>0.27</v>
      </c>
      <c r="K467" s="93">
        <v>0.02</v>
      </c>
      <c r="L467" s="93">
        <v>33.26</v>
      </c>
      <c r="M467" s="88">
        <f t="shared" si="41"/>
        <v>54150</v>
      </c>
    </row>
    <row r="468" spans="1:13" x14ac:dyDescent="0.2">
      <c r="A468" s="94">
        <v>5083706</v>
      </c>
      <c r="B468" s="88">
        <f t="shared" si="39"/>
        <v>190</v>
      </c>
      <c r="C468" s="93">
        <v>285</v>
      </c>
      <c r="D468" s="104">
        <f t="shared" si="37"/>
        <v>5.6379821958456972E-4</v>
      </c>
      <c r="E468" s="93">
        <f t="shared" si="40"/>
        <v>15.041666666666666</v>
      </c>
      <c r="F468" s="104">
        <f t="shared" si="38"/>
        <v>5.4011250714085365E-4</v>
      </c>
      <c r="G468" s="93" t="s">
        <v>20</v>
      </c>
      <c r="H468" s="93">
        <v>28.23</v>
      </c>
      <c r="I468" s="88">
        <v>1</v>
      </c>
      <c r="J468" s="93">
        <v>2.94</v>
      </c>
      <c r="K468" s="93">
        <v>0.31</v>
      </c>
      <c r="L468" s="93">
        <v>28.23</v>
      </c>
      <c r="M468" s="88">
        <f t="shared" si="41"/>
        <v>54150</v>
      </c>
    </row>
    <row r="469" spans="1:13" x14ac:dyDescent="0.2">
      <c r="A469" s="94">
        <v>5521305</v>
      </c>
      <c r="B469" s="88">
        <f t="shared" si="39"/>
        <v>190</v>
      </c>
      <c r="C469" s="93">
        <v>285</v>
      </c>
      <c r="D469" s="104">
        <f t="shared" si="37"/>
        <v>5.6379821958456972E-4</v>
      </c>
      <c r="E469" s="93">
        <f t="shared" si="40"/>
        <v>15.041666666666666</v>
      </c>
      <c r="F469" s="104">
        <f t="shared" si="38"/>
        <v>5.4011250714085365E-4</v>
      </c>
      <c r="G469" s="93" t="s">
        <v>12</v>
      </c>
      <c r="H469" s="93">
        <v>539.27</v>
      </c>
      <c r="I469" s="88">
        <v>1</v>
      </c>
      <c r="J469" s="93">
        <v>19.27</v>
      </c>
      <c r="K469" s="93">
        <v>11.41</v>
      </c>
      <c r="L469" s="93">
        <v>539.27</v>
      </c>
      <c r="M469" s="88">
        <f t="shared" si="41"/>
        <v>54150</v>
      </c>
    </row>
    <row r="470" spans="1:13" x14ac:dyDescent="0.2">
      <c r="A470" s="94">
        <v>7011547</v>
      </c>
      <c r="B470" s="88">
        <f t="shared" si="39"/>
        <v>190</v>
      </c>
      <c r="C470" s="93">
        <v>285</v>
      </c>
      <c r="D470" s="104">
        <f t="shared" si="37"/>
        <v>5.6379821958456972E-4</v>
      </c>
      <c r="E470" s="93">
        <f t="shared" si="40"/>
        <v>15.041666666666666</v>
      </c>
      <c r="F470" s="104">
        <f t="shared" si="38"/>
        <v>5.4011250714085365E-4</v>
      </c>
      <c r="G470" s="93" t="s">
        <v>82</v>
      </c>
      <c r="H470" s="93">
        <v>296.35000000000002</v>
      </c>
      <c r="I470" s="88">
        <v>1</v>
      </c>
      <c r="J470" s="93">
        <v>29.81</v>
      </c>
      <c r="K470" s="93">
        <v>12.1</v>
      </c>
      <c r="L470" s="93">
        <v>296.35000000000002</v>
      </c>
      <c r="M470" s="88">
        <f t="shared" si="41"/>
        <v>54150</v>
      </c>
    </row>
    <row r="471" spans="1:13" x14ac:dyDescent="0.2">
      <c r="A471" s="94">
        <v>9253469</v>
      </c>
      <c r="B471" s="88">
        <f t="shared" si="39"/>
        <v>190</v>
      </c>
      <c r="C471" s="93">
        <v>285</v>
      </c>
      <c r="D471" s="104">
        <f t="shared" si="37"/>
        <v>5.6379821958456972E-4</v>
      </c>
      <c r="E471" s="93">
        <f t="shared" si="40"/>
        <v>15.041666666666666</v>
      </c>
      <c r="F471" s="104">
        <f t="shared" si="38"/>
        <v>5.4011250714085365E-4</v>
      </c>
      <c r="G471" s="93" t="s">
        <v>12</v>
      </c>
      <c r="H471" s="93">
        <v>25.85</v>
      </c>
      <c r="I471" s="88">
        <v>1</v>
      </c>
      <c r="J471" s="93">
        <v>0.23</v>
      </c>
      <c r="K471" s="93">
        <v>0.3</v>
      </c>
      <c r="L471" s="93">
        <v>25.85</v>
      </c>
      <c r="M471" s="88">
        <f t="shared" si="41"/>
        <v>54150</v>
      </c>
    </row>
    <row r="472" spans="1:13" x14ac:dyDescent="0.2">
      <c r="A472" s="94">
        <v>5577133</v>
      </c>
      <c r="B472" s="88">
        <f t="shared" si="39"/>
        <v>190</v>
      </c>
      <c r="C472" s="93">
        <v>284</v>
      </c>
      <c r="D472" s="104">
        <f t="shared" si="37"/>
        <v>5.6181998021760638E-4</v>
      </c>
      <c r="E472" s="93">
        <f t="shared" si="40"/>
        <v>14.988888888888889</v>
      </c>
      <c r="F472" s="104">
        <f t="shared" si="38"/>
        <v>5.3821737553685065E-4</v>
      </c>
      <c r="G472" s="93" t="s">
        <v>16</v>
      </c>
      <c r="H472" s="93">
        <v>2369.48</v>
      </c>
      <c r="I472" s="88">
        <v>1</v>
      </c>
      <c r="J472" s="93">
        <v>13</v>
      </c>
      <c r="K472" s="93">
        <v>14.64</v>
      </c>
      <c r="L472" s="93">
        <v>2369.48</v>
      </c>
      <c r="M472" s="88">
        <f t="shared" si="41"/>
        <v>53960</v>
      </c>
    </row>
    <row r="473" spans="1:13" x14ac:dyDescent="0.2">
      <c r="A473" s="94">
        <v>1212177</v>
      </c>
      <c r="B473" s="88">
        <f t="shared" si="39"/>
        <v>190</v>
      </c>
      <c r="C473" s="93">
        <v>283</v>
      </c>
      <c r="D473" s="104">
        <f t="shared" si="37"/>
        <v>5.5984174085064293E-4</v>
      </c>
      <c r="E473" s="93">
        <f t="shared" si="40"/>
        <v>14.936111111111112</v>
      </c>
      <c r="F473" s="104">
        <f t="shared" si="38"/>
        <v>5.3632224393284765E-4</v>
      </c>
      <c r="G473" s="93" t="s">
        <v>9</v>
      </c>
      <c r="H473" s="93">
        <v>16.43</v>
      </c>
      <c r="I473" s="88">
        <v>1</v>
      </c>
      <c r="J473" s="93">
        <v>0.63</v>
      </c>
      <c r="K473" s="93">
        <v>0.62</v>
      </c>
      <c r="L473" s="93">
        <v>16.43</v>
      </c>
      <c r="M473" s="88">
        <f t="shared" si="41"/>
        <v>53770</v>
      </c>
    </row>
    <row r="474" spans="1:13" x14ac:dyDescent="0.2">
      <c r="A474" s="94">
        <v>2033106</v>
      </c>
      <c r="B474" s="88">
        <f t="shared" si="39"/>
        <v>190</v>
      </c>
      <c r="C474" s="93">
        <v>283</v>
      </c>
      <c r="D474" s="104">
        <f t="shared" si="37"/>
        <v>5.5984174085064293E-4</v>
      </c>
      <c r="E474" s="93">
        <f t="shared" si="40"/>
        <v>14.936111111111112</v>
      </c>
      <c r="F474" s="104">
        <f t="shared" si="38"/>
        <v>5.3632224393284765E-4</v>
      </c>
      <c r="G474" s="93" t="s">
        <v>16</v>
      </c>
      <c r="H474" s="93">
        <v>173.45</v>
      </c>
      <c r="I474" s="88">
        <v>1</v>
      </c>
      <c r="J474" s="93">
        <v>1.57</v>
      </c>
      <c r="K474" s="93">
        <v>0.3</v>
      </c>
      <c r="L474" s="93">
        <v>173.45</v>
      </c>
      <c r="M474" s="88">
        <f t="shared" si="41"/>
        <v>53770</v>
      </c>
    </row>
    <row r="475" spans="1:13" x14ac:dyDescent="0.2">
      <c r="A475" s="94">
        <v>3419036</v>
      </c>
      <c r="B475" s="88">
        <f t="shared" si="39"/>
        <v>190</v>
      </c>
      <c r="C475" s="93">
        <v>283</v>
      </c>
      <c r="D475" s="104">
        <f t="shared" si="37"/>
        <v>5.5984174085064293E-4</v>
      </c>
      <c r="E475" s="93">
        <f t="shared" si="40"/>
        <v>14.936111111111112</v>
      </c>
      <c r="F475" s="104">
        <f t="shared" si="38"/>
        <v>5.3632224393284765E-4</v>
      </c>
      <c r="G475" s="93" t="s">
        <v>16</v>
      </c>
      <c r="H475" s="93">
        <v>195.38</v>
      </c>
      <c r="I475" s="88">
        <v>1</v>
      </c>
      <c r="J475" s="93">
        <v>1.84</v>
      </c>
      <c r="K475" s="93">
        <v>4.0999999999999996</v>
      </c>
      <c r="L475" s="93">
        <v>195.38</v>
      </c>
      <c r="M475" s="88">
        <f t="shared" si="41"/>
        <v>53770</v>
      </c>
    </row>
    <row r="476" spans="1:13" x14ac:dyDescent="0.2">
      <c r="A476" s="94">
        <v>6157749</v>
      </c>
      <c r="B476" s="88">
        <f t="shared" si="39"/>
        <v>190</v>
      </c>
      <c r="C476" s="93">
        <v>283</v>
      </c>
      <c r="D476" s="104">
        <f t="shared" si="37"/>
        <v>5.5984174085064293E-4</v>
      </c>
      <c r="E476" s="93">
        <f t="shared" si="40"/>
        <v>14.936111111111112</v>
      </c>
      <c r="F476" s="104">
        <f t="shared" si="38"/>
        <v>5.3632224393284765E-4</v>
      </c>
      <c r="G476" s="93" t="s">
        <v>41</v>
      </c>
      <c r="H476" s="93">
        <v>46.58</v>
      </c>
      <c r="I476" s="88">
        <v>1</v>
      </c>
      <c r="J476" s="93">
        <v>0</v>
      </c>
      <c r="K476" s="93">
        <v>0.2</v>
      </c>
      <c r="L476" s="93">
        <v>46.58</v>
      </c>
      <c r="M476" s="88">
        <f t="shared" si="41"/>
        <v>53770</v>
      </c>
    </row>
    <row r="477" spans="1:13" x14ac:dyDescent="0.2">
      <c r="A477" s="94">
        <v>8363913</v>
      </c>
      <c r="B477" s="88">
        <f t="shared" si="39"/>
        <v>190</v>
      </c>
      <c r="C477" s="93">
        <v>283</v>
      </c>
      <c r="D477" s="104">
        <f t="shared" si="37"/>
        <v>5.5984174085064293E-4</v>
      </c>
      <c r="E477" s="93">
        <f t="shared" si="40"/>
        <v>14.936111111111112</v>
      </c>
      <c r="F477" s="104">
        <f t="shared" si="38"/>
        <v>5.3632224393284765E-4</v>
      </c>
      <c r="G477" s="93" t="s">
        <v>20</v>
      </c>
      <c r="H477" s="93">
        <v>6.55</v>
      </c>
      <c r="I477" s="88">
        <v>1</v>
      </c>
      <c r="J477" s="93">
        <v>0.51</v>
      </c>
      <c r="K477" s="93">
        <v>0.09</v>
      </c>
      <c r="L477" s="93">
        <v>6.55</v>
      </c>
      <c r="M477" s="88">
        <f t="shared" si="41"/>
        <v>53770</v>
      </c>
    </row>
    <row r="478" spans="1:13" x14ac:dyDescent="0.2">
      <c r="A478" s="94">
        <v>2252239</v>
      </c>
      <c r="B478" s="88">
        <f t="shared" si="39"/>
        <v>190</v>
      </c>
      <c r="C478" s="93">
        <v>281</v>
      </c>
      <c r="D478" s="104">
        <f t="shared" si="37"/>
        <v>5.5588526211671613E-4</v>
      </c>
      <c r="E478" s="93">
        <f t="shared" si="40"/>
        <v>14.830555555555556</v>
      </c>
      <c r="F478" s="104">
        <f t="shared" si="38"/>
        <v>5.3253198072484166E-4</v>
      </c>
      <c r="G478" s="93" t="s">
        <v>41</v>
      </c>
      <c r="H478" s="93">
        <v>16.440000000000001</v>
      </c>
      <c r="I478" s="88">
        <v>1</v>
      </c>
      <c r="J478" s="93">
        <v>3</v>
      </c>
      <c r="K478" s="93">
        <v>0.15</v>
      </c>
      <c r="L478" s="93">
        <v>16.440000000000001</v>
      </c>
      <c r="M478" s="88">
        <f t="shared" si="41"/>
        <v>53390</v>
      </c>
    </row>
    <row r="479" spans="1:13" x14ac:dyDescent="0.2">
      <c r="A479" s="94">
        <v>4501675</v>
      </c>
      <c r="B479" s="88">
        <f t="shared" si="39"/>
        <v>190</v>
      </c>
      <c r="C479" s="93">
        <v>281</v>
      </c>
      <c r="D479" s="104">
        <f t="shared" si="37"/>
        <v>5.5588526211671613E-4</v>
      </c>
      <c r="E479" s="93">
        <f t="shared" si="40"/>
        <v>14.830555555555556</v>
      </c>
      <c r="F479" s="104">
        <f t="shared" si="38"/>
        <v>5.3253198072484166E-4</v>
      </c>
      <c r="G479" s="93" t="s">
        <v>20</v>
      </c>
      <c r="H479" s="93">
        <v>132</v>
      </c>
      <c r="I479" s="88">
        <v>1</v>
      </c>
      <c r="J479" s="93">
        <v>0.01</v>
      </c>
      <c r="K479" s="93">
        <v>0.67</v>
      </c>
      <c r="L479" s="93">
        <v>132</v>
      </c>
      <c r="M479" s="88">
        <f t="shared" si="41"/>
        <v>53390</v>
      </c>
    </row>
    <row r="480" spans="1:13" x14ac:dyDescent="0.2">
      <c r="A480" s="94">
        <v>7011427</v>
      </c>
      <c r="B480" s="88">
        <f t="shared" si="39"/>
        <v>190</v>
      </c>
      <c r="C480" s="93">
        <v>281</v>
      </c>
      <c r="D480" s="104">
        <f t="shared" si="37"/>
        <v>5.5588526211671613E-4</v>
      </c>
      <c r="E480" s="93">
        <f t="shared" si="40"/>
        <v>14.830555555555556</v>
      </c>
      <c r="F480" s="104">
        <f t="shared" si="38"/>
        <v>5.3253198072484166E-4</v>
      </c>
      <c r="G480" s="93" t="s">
        <v>82</v>
      </c>
      <c r="H480" s="93">
        <v>1686.03</v>
      </c>
      <c r="I480" s="88">
        <v>1</v>
      </c>
      <c r="J480" s="93">
        <v>110</v>
      </c>
      <c r="K480" s="93">
        <v>27</v>
      </c>
      <c r="L480" s="93">
        <v>1686.03</v>
      </c>
      <c r="M480" s="88">
        <f t="shared" si="41"/>
        <v>53390</v>
      </c>
    </row>
    <row r="481" spans="1:13" x14ac:dyDescent="0.2">
      <c r="A481" s="94">
        <v>9300637</v>
      </c>
      <c r="B481" s="88">
        <f t="shared" si="39"/>
        <v>190</v>
      </c>
      <c r="C481" s="93">
        <v>281</v>
      </c>
      <c r="D481" s="104">
        <f t="shared" si="37"/>
        <v>5.5588526211671613E-4</v>
      </c>
      <c r="E481" s="93">
        <f t="shared" si="40"/>
        <v>14.830555555555556</v>
      </c>
      <c r="F481" s="104">
        <f t="shared" si="38"/>
        <v>5.3253198072484166E-4</v>
      </c>
      <c r="G481" s="93" t="s">
        <v>16</v>
      </c>
      <c r="H481" s="93">
        <v>30.29</v>
      </c>
      <c r="I481" s="88">
        <v>1</v>
      </c>
      <c r="J481" s="93">
        <v>1.05</v>
      </c>
      <c r="K481" s="93">
        <v>0.31</v>
      </c>
      <c r="L481" s="93">
        <v>30.29</v>
      </c>
      <c r="M481" s="88">
        <f t="shared" si="41"/>
        <v>53390</v>
      </c>
    </row>
    <row r="482" spans="1:13" x14ac:dyDescent="0.2">
      <c r="A482" s="94">
        <v>1208611</v>
      </c>
      <c r="B482" s="88">
        <f t="shared" si="39"/>
        <v>190</v>
      </c>
      <c r="C482" s="93">
        <v>280</v>
      </c>
      <c r="D482" s="104">
        <f t="shared" si="37"/>
        <v>5.5390702274975268E-4</v>
      </c>
      <c r="E482" s="93">
        <f t="shared" si="40"/>
        <v>14.777777777777779</v>
      </c>
      <c r="F482" s="104">
        <f t="shared" si="38"/>
        <v>5.3063684912083866E-4</v>
      </c>
      <c r="G482" s="93" t="s">
        <v>79</v>
      </c>
      <c r="H482" s="93">
        <v>47.86</v>
      </c>
      <c r="I482" s="88">
        <v>1</v>
      </c>
      <c r="J482" s="93">
        <v>0.52</v>
      </c>
      <c r="K482" s="93">
        <v>0.56000000000000005</v>
      </c>
      <c r="L482" s="93">
        <v>47.86</v>
      </c>
      <c r="M482" s="88">
        <f t="shared" si="41"/>
        <v>53200</v>
      </c>
    </row>
    <row r="483" spans="1:13" x14ac:dyDescent="0.2">
      <c r="A483" s="94">
        <v>7011455</v>
      </c>
      <c r="B483" s="88">
        <f t="shared" si="39"/>
        <v>190</v>
      </c>
      <c r="C483" s="93">
        <v>280</v>
      </c>
      <c r="D483" s="104">
        <f t="shared" si="37"/>
        <v>5.5390702274975268E-4</v>
      </c>
      <c r="E483" s="93">
        <f t="shared" si="40"/>
        <v>14.777777777777779</v>
      </c>
      <c r="F483" s="104">
        <f t="shared" si="38"/>
        <v>5.3063684912083866E-4</v>
      </c>
      <c r="G483" s="93" t="s">
        <v>82</v>
      </c>
      <c r="H483" s="93">
        <v>1166.32</v>
      </c>
      <c r="I483" s="88">
        <v>1</v>
      </c>
      <c r="J483" s="93">
        <v>130.76</v>
      </c>
      <c r="K483" s="93">
        <v>21.5</v>
      </c>
      <c r="L483" s="93">
        <v>1166.32</v>
      </c>
      <c r="M483" s="88">
        <f t="shared" si="41"/>
        <v>53200</v>
      </c>
    </row>
    <row r="484" spans="1:13" x14ac:dyDescent="0.2">
      <c r="A484" s="94">
        <v>9254961</v>
      </c>
      <c r="B484" s="88">
        <f t="shared" si="39"/>
        <v>190</v>
      </c>
      <c r="C484" s="93">
        <v>280</v>
      </c>
      <c r="D484" s="104">
        <f t="shared" si="37"/>
        <v>5.5390702274975268E-4</v>
      </c>
      <c r="E484" s="93">
        <f t="shared" si="40"/>
        <v>14.777777777777779</v>
      </c>
      <c r="F484" s="104">
        <f t="shared" si="38"/>
        <v>5.3063684912083866E-4</v>
      </c>
      <c r="G484" s="93" t="s">
        <v>12</v>
      </c>
      <c r="H484" s="93">
        <v>93.03</v>
      </c>
      <c r="I484" s="88">
        <v>1</v>
      </c>
      <c r="J484" s="93">
        <v>0.2</v>
      </c>
      <c r="K484" s="93">
        <v>0.5</v>
      </c>
      <c r="L484" s="93">
        <v>93.03</v>
      </c>
      <c r="M484" s="88">
        <f t="shared" si="41"/>
        <v>53200</v>
      </c>
    </row>
    <row r="485" spans="1:13" x14ac:dyDescent="0.2">
      <c r="A485" s="94">
        <v>1150288</v>
      </c>
      <c r="B485" s="88">
        <f t="shared" si="39"/>
        <v>190</v>
      </c>
      <c r="C485" s="93">
        <v>279</v>
      </c>
      <c r="D485" s="104">
        <f t="shared" si="37"/>
        <v>5.5192878338278933E-4</v>
      </c>
      <c r="E485" s="93">
        <f t="shared" si="40"/>
        <v>14.725</v>
      </c>
      <c r="F485" s="104">
        <f t="shared" si="38"/>
        <v>5.2874171751683566E-4</v>
      </c>
      <c r="G485" s="93" t="s">
        <v>9</v>
      </c>
      <c r="H485" s="93">
        <v>40.92</v>
      </c>
      <c r="I485" s="88">
        <v>1</v>
      </c>
      <c r="J485" s="93">
        <v>2.39</v>
      </c>
      <c r="K485" s="93">
        <v>2.46</v>
      </c>
      <c r="L485" s="93">
        <v>40.92</v>
      </c>
      <c r="M485" s="88">
        <f t="shared" si="41"/>
        <v>53010</v>
      </c>
    </row>
    <row r="486" spans="1:13" x14ac:dyDescent="0.2">
      <c r="A486" s="94">
        <v>1258159</v>
      </c>
      <c r="B486" s="88">
        <f t="shared" si="39"/>
        <v>190</v>
      </c>
      <c r="C486" s="93">
        <v>279</v>
      </c>
      <c r="D486" s="104">
        <f t="shared" si="37"/>
        <v>5.5192878338278933E-4</v>
      </c>
      <c r="E486" s="93">
        <f t="shared" si="40"/>
        <v>14.725</v>
      </c>
      <c r="F486" s="104">
        <f t="shared" si="38"/>
        <v>5.2874171751683566E-4</v>
      </c>
      <c r="G486" s="93" t="s">
        <v>16</v>
      </c>
      <c r="H486" s="93">
        <v>107.21</v>
      </c>
      <c r="I486" s="88">
        <v>1</v>
      </c>
      <c r="J486" s="93">
        <v>0.84</v>
      </c>
      <c r="K486" s="93">
        <v>5.68</v>
      </c>
      <c r="L486" s="93">
        <v>107.21</v>
      </c>
      <c r="M486" s="88">
        <f t="shared" si="41"/>
        <v>53010</v>
      </c>
    </row>
    <row r="487" spans="1:13" x14ac:dyDescent="0.2">
      <c r="A487" s="94">
        <v>7010842</v>
      </c>
      <c r="B487" s="88">
        <f t="shared" si="39"/>
        <v>190</v>
      </c>
      <c r="C487" s="93">
        <v>279</v>
      </c>
      <c r="D487" s="104">
        <f t="shared" si="37"/>
        <v>5.5192878338278933E-4</v>
      </c>
      <c r="E487" s="93">
        <f t="shared" si="40"/>
        <v>14.725</v>
      </c>
      <c r="F487" s="104">
        <f t="shared" si="38"/>
        <v>5.2874171751683566E-4</v>
      </c>
      <c r="G487" s="93" t="s">
        <v>82</v>
      </c>
      <c r="H487" s="93">
        <v>671.68</v>
      </c>
      <c r="I487" s="88">
        <v>1</v>
      </c>
      <c r="J487" s="93">
        <v>26.48</v>
      </c>
      <c r="K487" s="93">
        <v>5.4</v>
      </c>
      <c r="L487" s="93">
        <v>671.68</v>
      </c>
      <c r="M487" s="88">
        <f t="shared" si="41"/>
        <v>53010</v>
      </c>
    </row>
    <row r="488" spans="1:13" x14ac:dyDescent="0.2">
      <c r="A488" s="94">
        <v>9253112</v>
      </c>
      <c r="B488" s="88">
        <f t="shared" si="39"/>
        <v>190</v>
      </c>
      <c r="C488" s="93">
        <v>279</v>
      </c>
      <c r="D488" s="104">
        <f t="shared" si="37"/>
        <v>5.5192878338278933E-4</v>
      </c>
      <c r="E488" s="93">
        <f t="shared" si="40"/>
        <v>14.725</v>
      </c>
      <c r="F488" s="104">
        <f t="shared" si="38"/>
        <v>5.2874171751683566E-4</v>
      </c>
      <c r="G488" s="93" t="s">
        <v>12</v>
      </c>
      <c r="H488" s="93">
        <v>76.08</v>
      </c>
      <c r="I488" s="88">
        <v>1</v>
      </c>
      <c r="J488" s="93">
        <v>2.21</v>
      </c>
      <c r="K488" s="93">
        <v>1.6</v>
      </c>
      <c r="L488" s="93">
        <v>76.08</v>
      </c>
      <c r="M488" s="88">
        <f t="shared" si="41"/>
        <v>53010</v>
      </c>
    </row>
    <row r="489" spans="1:13" x14ac:dyDescent="0.2">
      <c r="A489" s="94">
        <v>1208555</v>
      </c>
      <c r="B489" s="88">
        <f t="shared" si="39"/>
        <v>190</v>
      </c>
      <c r="C489" s="93">
        <v>278</v>
      </c>
      <c r="D489" s="104">
        <f t="shared" si="37"/>
        <v>5.4995054401582588E-4</v>
      </c>
      <c r="E489" s="93">
        <f t="shared" si="40"/>
        <v>14.672222222222222</v>
      </c>
      <c r="F489" s="104">
        <f t="shared" si="38"/>
        <v>5.2684658591283266E-4</v>
      </c>
      <c r="G489" s="93" t="s">
        <v>79</v>
      </c>
      <c r="H489" s="93">
        <v>34.29</v>
      </c>
      <c r="I489" s="88">
        <v>1</v>
      </c>
      <c r="J489" s="93">
        <v>0.18</v>
      </c>
      <c r="K489" s="93">
        <v>0.26</v>
      </c>
      <c r="L489" s="93">
        <v>34.29</v>
      </c>
      <c r="M489" s="88">
        <f t="shared" si="41"/>
        <v>52820</v>
      </c>
    </row>
    <row r="490" spans="1:13" x14ac:dyDescent="0.2">
      <c r="A490" s="94">
        <v>3521024</v>
      </c>
      <c r="B490" s="88">
        <f t="shared" si="39"/>
        <v>190</v>
      </c>
      <c r="C490" s="93">
        <v>278</v>
      </c>
      <c r="D490" s="104">
        <f t="shared" si="37"/>
        <v>5.4995054401582588E-4</v>
      </c>
      <c r="E490" s="93">
        <f t="shared" si="40"/>
        <v>14.672222222222222</v>
      </c>
      <c r="F490" s="104">
        <f t="shared" si="38"/>
        <v>5.2684658591283266E-4</v>
      </c>
      <c r="G490" s="93" t="s">
        <v>16</v>
      </c>
      <c r="H490" s="93">
        <v>8.35</v>
      </c>
      <c r="I490" s="88">
        <v>1</v>
      </c>
      <c r="J490" s="93">
        <v>0.11</v>
      </c>
      <c r="K490" s="93">
        <v>0.73</v>
      </c>
      <c r="L490" s="93">
        <v>8.35</v>
      </c>
      <c r="M490" s="88">
        <f t="shared" si="41"/>
        <v>52820</v>
      </c>
    </row>
    <row r="491" spans="1:13" x14ac:dyDescent="0.2">
      <c r="A491" s="94">
        <v>6167421</v>
      </c>
      <c r="B491" s="88">
        <f t="shared" si="39"/>
        <v>190</v>
      </c>
      <c r="C491" s="93">
        <v>278</v>
      </c>
      <c r="D491" s="104">
        <f t="shared" si="37"/>
        <v>5.4995054401582588E-4</v>
      </c>
      <c r="E491" s="93">
        <f t="shared" si="40"/>
        <v>14.672222222222222</v>
      </c>
      <c r="F491" s="104">
        <f t="shared" si="38"/>
        <v>5.2684658591283266E-4</v>
      </c>
      <c r="G491" s="93" t="s">
        <v>41</v>
      </c>
      <c r="H491" s="93">
        <v>206.77</v>
      </c>
      <c r="I491" s="88">
        <v>1</v>
      </c>
      <c r="J491" s="93">
        <v>5.86</v>
      </c>
      <c r="K491" s="93">
        <v>0.6</v>
      </c>
      <c r="L491" s="93">
        <v>206.77</v>
      </c>
      <c r="M491" s="88">
        <f t="shared" si="41"/>
        <v>52820</v>
      </c>
    </row>
    <row r="492" spans="1:13" x14ac:dyDescent="0.2">
      <c r="A492" s="94">
        <v>9042657</v>
      </c>
      <c r="B492" s="88">
        <f t="shared" si="39"/>
        <v>190</v>
      </c>
      <c r="C492" s="93">
        <v>278</v>
      </c>
      <c r="D492" s="104">
        <f t="shared" si="37"/>
        <v>5.4995054401582588E-4</v>
      </c>
      <c r="E492" s="93">
        <f t="shared" si="40"/>
        <v>14.672222222222222</v>
      </c>
      <c r="F492" s="104">
        <f t="shared" si="38"/>
        <v>5.2684658591283266E-4</v>
      </c>
      <c r="G492" s="93" t="s">
        <v>20</v>
      </c>
      <c r="H492" s="93">
        <v>6162.13</v>
      </c>
      <c r="I492" s="88">
        <v>1</v>
      </c>
      <c r="J492" s="93">
        <v>39.9</v>
      </c>
      <c r="K492" s="93">
        <v>17.7</v>
      </c>
      <c r="L492" s="93">
        <v>6162.13</v>
      </c>
      <c r="M492" s="88">
        <f t="shared" si="41"/>
        <v>52820</v>
      </c>
    </row>
    <row r="493" spans="1:13" x14ac:dyDescent="0.2">
      <c r="A493" s="94">
        <v>2392003</v>
      </c>
      <c r="B493" s="88">
        <f t="shared" si="39"/>
        <v>190</v>
      </c>
      <c r="C493" s="93">
        <v>277</v>
      </c>
      <c r="D493" s="104">
        <f t="shared" si="37"/>
        <v>5.4797230464886254E-4</v>
      </c>
      <c r="E493" s="93">
        <f t="shared" si="40"/>
        <v>14.619444444444444</v>
      </c>
      <c r="F493" s="104">
        <f t="shared" si="38"/>
        <v>5.2495145430882966E-4</v>
      </c>
      <c r="G493" s="93" t="s">
        <v>16</v>
      </c>
      <c r="H493" s="93">
        <v>4.8099999999999996</v>
      </c>
      <c r="I493" s="88">
        <v>1</v>
      </c>
      <c r="J493" s="93">
        <v>0.4</v>
      </c>
      <c r="K493" s="93">
        <v>0.12</v>
      </c>
      <c r="L493" s="93">
        <v>4.8099999999999996</v>
      </c>
      <c r="M493" s="88">
        <f t="shared" si="41"/>
        <v>52630</v>
      </c>
    </row>
    <row r="494" spans="1:13" x14ac:dyDescent="0.2">
      <c r="A494" s="94">
        <v>3450153</v>
      </c>
      <c r="B494" s="88">
        <f t="shared" si="39"/>
        <v>190</v>
      </c>
      <c r="C494" s="93">
        <v>276</v>
      </c>
      <c r="D494" s="104">
        <f t="shared" si="37"/>
        <v>5.4599406528189909E-4</v>
      </c>
      <c r="E494" s="93">
        <f t="shared" si="40"/>
        <v>14.566666666666666</v>
      </c>
      <c r="F494" s="104">
        <f t="shared" si="38"/>
        <v>5.2305632270482666E-4</v>
      </c>
      <c r="G494" s="93" t="s">
        <v>16</v>
      </c>
      <c r="H494" s="93">
        <v>33.74</v>
      </c>
      <c r="I494" s="88">
        <v>1</v>
      </c>
      <c r="J494" s="93">
        <v>2.71</v>
      </c>
      <c r="K494" s="93">
        <v>0.34</v>
      </c>
      <c r="L494" s="93">
        <v>33.74</v>
      </c>
      <c r="M494" s="88">
        <f t="shared" si="41"/>
        <v>52440</v>
      </c>
    </row>
    <row r="495" spans="1:13" x14ac:dyDescent="0.2">
      <c r="A495" s="94">
        <v>9040014</v>
      </c>
      <c r="B495" s="88">
        <f t="shared" si="39"/>
        <v>190</v>
      </c>
      <c r="C495" s="93">
        <v>276</v>
      </c>
      <c r="D495" s="104">
        <f t="shared" si="37"/>
        <v>5.4599406528189909E-4</v>
      </c>
      <c r="E495" s="93">
        <f t="shared" si="40"/>
        <v>14.566666666666666</v>
      </c>
      <c r="F495" s="104">
        <f t="shared" si="38"/>
        <v>5.2305632270482666E-4</v>
      </c>
      <c r="G495" s="93" t="s">
        <v>20</v>
      </c>
      <c r="H495" s="93">
        <v>3412.58</v>
      </c>
      <c r="I495" s="88">
        <v>1</v>
      </c>
      <c r="J495" s="93">
        <v>135.94</v>
      </c>
      <c r="K495" s="93">
        <v>21</v>
      </c>
      <c r="L495" s="93">
        <v>3412.58</v>
      </c>
      <c r="M495" s="88">
        <f t="shared" si="41"/>
        <v>52440</v>
      </c>
    </row>
    <row r="496" spans="1:13" x14ac:dyDescent="0.2">
      <c r="A496" s="94">
        <v>2228776</v>
      </c>
      <c r="B496" s="88">
        <f t="shared" si="39"/>
        <v>190</v>
      </c>
      <c r="C496" s="93">
        <v>275</v>
      </c>
      <c r="D496" s="104">
        <f t="shared" si="37"/>
        <v>5.4401582591493574E-4</v>
      </c>
      <c r="E496" s="93">
        <f t="shared" si="40"/>
        <v>14.513888888888889</v>
      </c>
      <c r="F496" s="104">
        <f t="shared" si="38"/>
        <v>5.2116119110082366E-4</v>
      </c>
      <c r="G496" s="93" t="s">
        <v>9</v>
      </c>
      <c r="H496" s="93">
        <v>278.32</v>
      </c>
      <c r="I496" s="88">
        <v>1</v>
      </c>
      <c r="J496" s="93">
        <v>2.52</v>
      </c>
      <c r="K496" s="93">
        <v>1.2</v>
      </c>
      <c r="L496" s="93">
        <v>278.32</v>
      </c>
      <c r="M496" s="88">
        <f t="shared" si="41"/>
        <v>52250</v>
      </c>
    </row>
    <row r="497" spans="1:13" x14ac:dyDescent="0.2">
      <c r="A497" s="94">
        <v>4501626</v>
      </c>
      <c r="B497" s="88">
        <f t="shared" si="39"/>
        <v>190</v>
      </c>
      <c r="C497" s="93">
        <v>275</v>
      </c>
      <c r="D497" s="104">
        <f t="shared" si="37"/>
        <v>5.4401582591493574E-4</v>
      </c>
      <c r="E497" s="93">
        <f t="shared" si="40"/>
        <v>14.513888888888889</v>
      </c>
      <c r="F497" s="104">
        <f t="shared" si="38"/>
        <v>5.2116119110082366E-4</v>
      </c>
      <c r="G497" s="93" t="s">
        <v>41</v>
      </c>
      <c r="H497" s="93">
        <v>298</v>
      </c>
      <c r="I497" s="88">
        <v>1</v>
      </c>
      <c r="J497" s="93">
        <v>14.2</v>
      </c>
      <c r="K497" s="93">
        <v>1.6</v>
      </c>
      <c r="L497" s="93">
        <v>298</v>
      </c>
      <c r="M497" s="88">
        <f t="shared" si="41"/>
        <v>52250</v>
      </c>
    </row>
    <row r="498" spans="1:13" x14ac:dyDescent="0.2">
      <c r="A498" s="94">
        <v>6070509</v>
      </c>
      <c r="B498" s="88">
        <f t="shared" si="39"/>
        <v>190</v>
      </c>
      <c r="C498" s="93">
        <v>274</v>
      </c>
      <c r="D498" s="104">
        <f t="shared" si="37"/>
        <v>5.4203758654797229E-4</v>
      </c>
      <c r="E498" s="93">
        <f t="shared" si="40"/>
        <v>14.46111111111111</v>
      </c>
      <c r="F498" s="104">
        <f t="shared" si="38"/>
        <v>5.1926605949682066E-4</v>
      </c>
      <c r="G498" s="93" t="s">
        <v>20</v>
      </c>
      <c r="H498" s="93">
        <v>884.03</v>
      </c>
      <c r="I498" s="88">
        <v>1</v>
      </c>
      <c r="J498" s="93">
        <v>74.239999999999995</v>
      </c>
      <c r="K498" s="93">
        <v>23</v>
      </c>
      <c r="L498" s="93">
        <v>884.03</v>
      </c>
      <c r="M498" s="88">
        <f t="shared" si="41"/>
        <v>52060</v>
      </c>
    </row>
    <row r="499" spans="1:13" x14ac:dyDescent="0.2">
      <c r="A499" s="94">
        <v>2252574</v>
      </c>
      <c r="B499" s="88">
        <f t="shared" si="39"/>
        <v>190</v>
      </c>
      <c r="C499" s="93">
        <v>273</v>
      </c>
      <c r="D499" s="104">
        <f t="shared" si="37"/>
        <v>5.4005934718100895E-4</v>
      </c>
      <c r="E499" s="93">
        <f t="shared" si="40"/>
        <v>14.408333333333333</v>
      </c>
      <c r="F499" s="104">
        <f t="shared" si="38"/>
        <v>5.1737092789281766E-4</v>
      </c>
      <c r="G499" s="93" t="s">
        <v>41</v>
      </c>
      <c r="H499" s="93">
        <v>2299.8000000000002</v>
      </c>
      <c r="I499" s="88">
        <v>1</v>
      </c>
      <c r="J499" s="93">
        <v>89.28</v>
      </c>
      <c r="K499" s="93">
        <v>6.5</v>
      </c>
      <c r="L499" s="93">
        <v>2299.8000000000002</v>
      </c>
      <c r="M499" s="88">
        <f t="shared" si="41"/>
        <v>51870</v>
      </c>
    </row>
    <row r="500" spans="1:13" x14ac:dyDescent="0.2">
      <c r="A500" s="94">
        <v>7010844</v>
      </c>
      <c r="B500" s="88">
        <f t="shared" si="39"/>
        <v>190</v>
      </c>
      <c r="C500" s="93">
        <v>273</v>
      </c>
      <c r="D500" s="104">
        <f t="shared" si="37"/>
        <v>5.4005934718100895E-4</v>
      </c>
      <c r="E500" s="93">
        <f t="shared" si="40"/>
        <v>14.408333333333333</v>
      </c>
      <c r="F500" s="104">
        <f t="shared" si="38"/>
        <v>5.1737092789281766E-4</v>
      </c>
      <c r="G500" s="93" t="s">
        <v>82</v>
      </c>
      <c r="H500" s="93">
        <v>701.47</v>
      </c>
      <c r="I500" s="88">
        <v>1</v>
      </c>
      <c r="J500" s="93">
        <v>34.82</v>
      </c>
      <c r="K500" s="93">
        <v>6.95</v>
      </c>
      <c r="L500" s="93">
        <v>701.47</v>
      </c>
      <c r="M500" s="88">
        <f t="shared" si="41"/>
        <v>51870</v>
      </c>
    </row>
    <row r="501" spans="1:13" x14ac:dyDescent="0.2">
      <c r="A501" s="94">
        <v>4501676</v>
      </c>
      <c r="B501" s="88">
        <f t="shared" si="39"/>
        <v>190</v>
      </c>
      <c r="C501" s="93">
        <v>272</v>
      </c>
      <c r="D501" s="104">
        <f t="shared" si="37"/>
        <v>5.3808110781404549E-4</v>
      </c>
      <c r="E501" s="93">
        <f t="shared" si="40"/>
        <v>14.355555555555556</v>
      </c>
      <c r="F501" s="104">
        <f t="shared" si="38"/>
        <v>5.1547579628881477E-4</v>
      </c>
      <c r="G501" s="93" t="s">
        <v>20</v>
      </c>
      <c r="H501" s="93">
        <v>82</v>
      </c>
      <c r="I501" s="88">
        <v>1</v>
      </c>
      <c r="J501" s="93">
        <v>0</v>
      </c>
      <c r="K501" s="93">
        <v>0.5</v>
      </c>
      <c r="L501" s="93">
        <v>82</v>
      </c>
      <c r="M501" s="88">
        <f t="shared" si="41"/>
        <v>51680</v>
      </c>
    </row>
    <row r="502" spans="1:13" x14ac:dyDescent="0.2">
      <c r="A502" s="94">
        <v>5506039</v>
      </c>
      <c r="B502" s="88">
        <f t="shared" si="39"/>
        <v>190</v>
      </c>
      <c r="C502" s="93">
        <v>272</v>
      </c>
      <c r="D502" s="104">
        <f t="shared" si="37"/>
        <v>5.3808110781404549E-4</v>
      </c>
      <c r="E502" s="93">
        <f t="shared" si="40"/>
        <v>14.355555555555556</v>
      </c>
      <c r="F502" s="104">
        <f t="shared" si="38"/>
        <v>5.1547579628881477E-4</v>
      </c>
      <c r="G502" s="93" t="s">
        <v>16</v>
      </c>
      <c r="H502" s="93">
        <v>1937.04</v>
      </c>
      <c r="I502" s="88">
        <v>1</v>
      </c>
      <c r="J502" s="93">
        <v>26.22</v>
      </c>
      <c r="K502" s="93">
        <v>22.22</v>
      </c>
      <c r="L502" s="93">
        <v>1937.04</v>
      </c>
      <c r="M502" s="88">
        <f t="shared" si="41"/>
        <v>51680</v>
      </c>
    </row>
    <row r="503" spans="1:13" x14ac:dyDescent="0.2">
      <c r="A503" s="94">
        <v>1150255</v>
      </c>
      <c r="B503" s="88">
        <f t="shared" si="39"/>
        <v>190</v>
      </c>
      <c r="C503" s="93">
        <v>271</v>
      </c>
      <c r="D503" s="104">
        <f t="shared" si="37"/>
        <v>5.3610286844708215E-4</v>
      </c>
      <c r="E503" s="93">
        <f t="shared" si="40"/>
        <v>14.302777777777777</v>
      </c>
      <c r="F503" s="104">
        <f t="shared" si="38"/>
        <v>5.1358066468481167E-4</v>
      </c>
      <c r="G503" s="93" t="s">
        <v>9</v>
      </c>
      <c r="H503" s="93">
        <v>23.35</v>
      </c>
      <c r="I503" s="88">
        <v>1</v>
      </c>
      <c r="J503" s="93">
        <v>1.08</v>
      </c>
      <c r="K503" s="93">
        <v>1.26</v>
      </c>
      <c r="L503" s="93">
        <v>23.35</v>
      </c>
      <c r="M503" s="88">
        <f t="shared" si="41"/>
        <v>51490</v>
      </c>
    </row>
    <row r="504" spans="1:13" x14ac:dyDescent="0.2">
      <c r="A504" s="94">
        <v>2004939</v>
      </c>
      <c r="B504" s="88">
        <f t="shared" si="39"/>
        <v>190</v>
      </c>
      <c r="C504" s="93">
        <v>271</v>
      </c>
      <c r="D504" s="104">
        <f t="shared" si="37"/>
        <v>5.3610286844708215E-4</v>
      </c>
      <c r="E504" s="93">
        <f t="shared" si="40"/>
        <v>14.302777777777777</v>
      </c>
      <c r="F504" s="104">
        <f t="shared" si="38"/>
        <v>5.1358066468481167E-4</v>
      </c>
      <c r="G504" s="93" t="s">
        <v>12</v>
      </c>
      <c r="H504" s="93">
        <v>100.71</v>
      </c>
      <c r="I504" s="88">
        <v>1</v>
      </c>
      <c r="J504" s="93">
        <v>1.36</v>
      </c>
      <c r="K504" s="93">
        <v>1.56</v>
      </c>
      <c r="L504" s="93">
        <v>100.71</v>
      </c>
      <c r="M504" s="88">
        <f t="shared" si="41"/>
        <v>51490</v>
      </c>
    </row>
    <row r="505" spans="1:13" x14ac:dyDescent="0.2">
      <c r="A505" s="94">
        <v>2253005</v>
      </c>
      <c r="B505" s="88">
        <f t="shared" si="39"/>
        <v>190</v>
      </c>
      <c r="C505" s="93">
        <v>271</v>
      </c>
      <c r="D505" s="104">
        <f t="shared" si="37"/>
        <v>5.3610286844708215E-4</v>
      </c>
      <c r="E505" s="93">
        <f t="shared" si="40"/>
        <v>14.302777777777777</v>
      </c>
      <c r="F505" s="104">
        <f t="shared" si="38"/>
        <v>5.1358066468481167E-4</v>
      </c>
      <c r="G505" s="93" t="s">
        <v>41</v>
      </c>
      <c r="H505" s="93">
        <v>32.880000000000003</v>
      </c>
      <c r="I505" s="88">
        <v>1</v>
      </c>
      <c r="J505" s="93">
        <v>8.8000000000000007</v>
      </c>
      <c r="K505" s="93">
        <v>0.21</v>
      </c>
      <c r="L505" s="93">
        <v>32.880000000000003</v>
      </c>
      <c r="M505" s="88">
        <f t="shared" si="41"/>
        <v>51490</v>
      </c>
    </row>
    <row r="506" spans="1:13" x14ac:dyDescent="0.2">
      <c r="A506" s="94">
        <v>2253144</v>
      </c>
      <c r="B506" s="88">
        <f t="shared" si="39"/>
        <v>190</v>
      </c>
      <c r="C506" s="93">
        <v>270</v>
      </c>
      <c r="D506" s="104">
        <f t="shared" si="37"/>
        <v>5.341246290801187E-4</v>
      </c>
      <c r="E506" s="93">
        <f t="shared" si="40"/>
        <v>14.25</v>
      </c>
      <c r="F506" s="104">
        <f t="shared" si="38"/>
        <v>5.1168553308080878E-4</v>
      </c>
      <c r="G506" s="93" t="s">
        <v>41</v>
      </c>
      <c r="H506" s="93">
        <v>1268.98</v>
      </c>
      <c r="I506" s="88">
        <v>1</v>
      </c>
      <c r="J506" s="93">
        <v>79</v>
      </c>
      <c r="K506" s="93">
        <v>4.58</v>
      </c>
      <c r="L506" s="93">
        <v>1268.98</v>
      </c>
      <c r="M506" s="88">
        <f t="shared" si="41"/>
        <v>51300</v>
      </c>
    </row>
    <row r="507" spans="1:13" x14ac:dyDescent="0.2">
      <c r="A507" s="94">
        <v>5110186</v>
      </c>
      <c r="B507" s="88">
        <f t="shared" si="39"/>
        <v>190</v>
      </c>
      <c r="C507" s="93">
        <v>269</v>
      </c>
      <c r="D507" s="104">
        <f t="shared" si="37"/>
        <v>5.3214638971315524E-4</v>
      </c>
      <c r="E507" s="93">
        <f t="shared" si="40"/>
        <v>14.197222222222223</v>
      </c>
      <c r="F507" s="104">
        <f t="shared" si="38"/>
        <v>5.0979040147680578E-4</v>
      </c>
      <c r="G507" s="93" t="s">
        <v>20</v>
      </c>
      <c r="H507" s="93">
        <v>14.73</v>
      </c>
      <c r="I507" s="88">
        <v>1</v>
      </c>
      <c r="J507" s="93">
        <v>0.32</v>
      </c>
      <c r="K507" s="93">
        <v>0.11</v>
      </c>
      <c r="L507" s="93">
        <v>14.73</v>
      </c>
      <c r="M507" s="88">
        <f t="shared" si="41"/>
        <v>51110</v>
      </c>
    </row>
    <row r="508" spans="1:13" x14ac:dyDescent="0.2">
      <c r="A508" s="94">
        <v>6070508</v>
      </c>
      <c r="B508" s="88">
        <f t="shared" si="39"/>
        <v>190</v>
      </c>
      <c r="C508" s="93">
        <v>269</v>
      </c>
      <c r="D508" s="104">
        <f t="shared" si="37"/>
        <v>5.3214638971315524E-4</v>
      </c>
      <c r="E508" s="93">
        <f t="shared" si="40"/>
        <v>14.197222222222223</v>
      </c>
      <c r="F508" s="104">
        <f t="shared" si="38"/>
        <v>5.0979040147680578E-4</v>
      </c>
      <c r="G508" s="93" t="s">
        <v>20</v>
      </c>
      <c r="H508" s="93">
        <v>416.76</v>
      </c>
      <c r="I508" s="88">
        <v>1</v>
      </c>
      <c r="J508" s="93">
        <v>69.430000000000007</v>
      </c>
      <c r="K508" s="93">
        <v>20.5</v>
      </c>
      <c r="L508" s="93">
        <v>416.76</v>
      </c>
      <c r="M508" s="88">
        <f t="shared" si="41"/>
        <v>51110</v>
      </c>
    </row>
    <row r="509" spans="1:13" x14ac:dyDescent="0.2">
      <c r="A509" s="94">
        <v>2002334</v>
      </c>
      <c r="B509" s="88">
        <f t="shared" si="39"/>
        <v>190</v>
      </c>
      <c r="C509" s="93">
        <v>268</v>
      </c>
      <c r="D509" s="104">
        <f t="shared" si="37"/>
        <v>5.301681503461919E-4</v>
      </c>
      <c r="E509" s="93">
        <f t="shared" si="40"/>
        <v>14.144444444444444</v>
      </c>
      <c r="F509" s="104">
        <f t="shared" si="38"/>
        <v>5.0789526987280267E-4</v>
      </c>
      <c r="G509" s="93" t="s">
        <v>12</v>
      </c>
      <c r="H509" s="93">
        <v>163.34</v>
      </c>
      <c r="I509" s="88">
        <v>1</v>
      </c>
      <c r="J509" s="93">
        <v>3.8</v>
      </c>
      <c r="K509" s="93">
        <v>2.1800000000000002</v>
      </c>
      <c r="L509" s="93">
        <v>163.34</v>
      </c>
      <c r="M509" s="88">
        <f t="shared" si="41"/>
        <v>50920</v>
      </c>
    </row>
    <row r="510" spans="1:13" x14ac:dyDescent="0.2">
      <c r="A510" s="94">
        <v>2090029</v>
      </c>
      <c r="B510" s="88">
        <f t="shared" si="39"/>
        <v>190</v>
      </c>
      <c r="C510" s="93">
        <v>268</v>
      </c>
      <c r="D510" s="104">
        <f t="shared" si="37"/>
        <v>5.301681503461919E-4</v>
      </c>
      <c r="E510" s="93">
        <f t="shared" si="40"/>
        <v>14.144444444444444</v>
      </c>
      <c r="F510" s="104">
        <f t="shared" si="38"/>
        <v>5.0789526987280267E-4</v>
      </c>
      <c r="G510" s="93" t="s">
        <v>16</v>
      </c>
      <c r="H510" s="93">
        <v>1060.28</v>
      </c>
      <c r="I510" s="88">
        <v>1</v>
      </c>
      <c r="J510" s="93">
        <v>9.1999999999999993</v>
      </c>
      <c r="K510" s="93">
        <v>9</v>
      </c>
      <c r="L510" s="93">
        <v>1060.28</v>
      </c>
      <c r="M510" s="88">
        <f t="shared" si="41"/>
        <v>50920</v>
      </c>
    </row>
    <row r="511" spans="1:13" x14ac:dyDescent="0.2">
      <c r="A511" s="94">
        <v>9723029</v>
      </c>
      <c r="B511" s="88">
        <f t="shared" si="39"/>
        <v>190</v>
      </c>
      <c r="C511" s="93">
        <v>268</v>
      </c>
      <c r="D511" s="104">
        <f t="shared" si="37"/>
        <v>5.301681503461919E-4</v>
      </c>
      <c r="E511" s="93">
        <f t="shared" si="40"/>
        <v>14.144444444444444</v>
      </c>
      <c r="F511" s="104">
        <f t="shared" si="38"/>
        <v>5.0789526987280267E-4</v>
      </c>
      <c r="G511" s="93" t="s">
        <v>16</v>
      </c>
      <c r="H511" s="93">
        <v>84.91</v>
      </c>
      <c r="I511" s="88">
        <v>1</v>
      </c>
      <c r="J511" s="93">
        <v>1.75</v>
      </c>
      <c r="K511" s="93">
        <v>1.95</v>
      </c>
      <c r="L511" s="93">
        <v>84.91</v>
      </c>
      <c r="M511" s="88">
        <f t="shared" si="41"/>
        <v>50920</v>
      </c>
    </row>
    <row r="512" spans="1:13" x14ac:dyDescent="0.2">
      <c r="A512" s="94">
        <v>2215341</v>
      </c>
      <c r="B512" s="88">
        <f t="shared" si="39"/>
        <v>190</v>
      </c>
      <c r="C512" s="93">
        <v>267</v>
      </c>
      <c r="D512" s="104">
        <f t="shared" si="37"/>
        <v>5.2818991097922845E-4</v>
      </c>
      <c r="E512" s="93">
        <f t="shared" si="40"/>
        <v>14.091666666666667</v>
      </c>
      <c r="F512" s="104">
        <f t="shared" si="38"/>
        <v>5.0600013826879978E-4</v>
      </c>
      <c r="G512" s="93" t="s">
        <v>41</v>
      </c>
      <c r="H512" s="93">
        <v>55.99</v>
      </c>
      <c r="I512" s="88">
        <v>1</v>
      </c>
      <c r="J512" s="93">
        <v>8.1</v>
      </c>
      <c r="K512" s="93">
        <v>0.52</v>
      </c>
      <c r="L512" s="93">
        <v>55.99</v>
      </c>
      <c r="M512" s="88">
        <f t="shared" si="41"/>
        <v>50730</v>
      </c>
    </row>
    <row r="513" spans="1:13" x14ac:dyDescent="0.2">
      <c r="A513" s="94">
        <v>3356821</v>
      </c>
      <c r="B513" s="88">
        <f t="shared" si="39"/>
        <v>190</v>
      </c>
      <c r="C513" s="93">
        <v>267</v>
      </c>
      <c r="D513" s="104">
        <f t="shared" si="37"/>
        <v>5.2818991097922845E-4</v>
      </c>
      <c r="E513" s="93">
        <f t="shared" si="40"/>
        <v>14.091666666666667</v>
      </c>
      <c r="F513" s="104">
        <f t="shared" si="38"/>
        <v>5.0600013826879978E-4</v>
      </c>
      <c r="G513" s="93" t="s">
        <v>41</v>
      </c>
      <c r="H513" s="93">
        <v>225.78</v>
      </c>
      <c r="I513" s="88">
        <v>1</v>
      </c>
      <c r="J513" s="93">
        <v>17.100000000000001</v>
      </c>
      <c r="K513" s="93">
        <v>0.62</v>
      </c>
      <c r="L513" s="93">
        <v>225.78</v>
      </c>
      <c r="M513" s="88">
        <f t="shared" si="41"/>
        <v>50730</v>
      </c>
    </row>
    <row r="514" spans="1:13" x14ac:dyDescent="0.2">
      <c r="A514" s="94">
        <v>4246199</v>
      </c>
      <c r="B514" s="88">
        <f t="shared" si="39"/>
        <v>190</v>
      </c>
      <c r="C514" s="93">
        <v>266</v>
      </c>
      <c r="D514" s="104">
        <f t="shared" ref="D514:D577" si="42">C514/$C$4096</f>
        <v>5.262116716122651E-4</v>
      </c>
      <c r="E514" s="93">
        <f t="shared" si="40"/>
        <v>14.03888888888889</v>
      </c>
      <c r="F514" s="104">
        <f t="shared" ref="F514:F577" si="43">E514/$E$4096</f>
        <v>5.0410500666479678E-4</v>
      </c>
      <c r="G514" s="93" t="s">
        <v>41</v>
      </c>
      <c r="H514" s="93">
        <v>847.45</v>
      </c>
      <c r="I514" s="88">
        <v>1</v>
      </c>
      <c r="J514" s="93">
        <v>3.98</v>
      </c>
      <c r="K514" s="93">
        <v>2.31</v>
      </c>
      <c r="L514" s="93">
        <v>847.45</v>
      </c>
      <c r="M514" s="88">
        <f t="shared" si="41"/>
        <v>50540</v>
      </c>
    </row>
    <row r="515" spans="1:13" x14ac:dyDescent="0.2">
      <c r="A515" s="94">
        <v>4303854</v>
      </c>
      <c r="B515" s="88">
        <f t="shared" ref="B515:B578" si="44">VLOOKUP(I515,$U$2:$V$11,2,TRUE)</f>
        <v>190</v>
      </c>
      <c r="C515" s="93">
        <v>266</v>
      </c>
      <c r="D515" s="104">
        <f t="shared" si="42"/>
        <v>5.262116716122651E-4</v>
      </c>
      <c r="E515" s="93">
        <f t="shared" ref="E515:E578" si="45">B515*C515/3600</f>
        <v>14.03888888888889</v>
      </c>
      <c r="F515" s="104">
        <f t="shared" si="43"/>
        <v>5.0410500666479678E-4</v>
      </c>
      <c r="G515" s="93" t="s">
        <v>41</v>
      </c>
      <c r="H515" s="93">
        <v>231.01</v>
      </c>
      <c r="I515" s="88">
        <v>1</v>
      </c>
      <c r="J515" s="93">
        <v>0.64</v>
      </c>
      <c r="K515" s="93">
        <v>0.3</v>
      </c>
      <c r="L515" s="93">
        <v>231.01</v>
      </c>
      <c r="M515" s="88">
        <f t="shared" ref="M515:M578" si="46">B515*C515</f>
        <v>50540</v>
      </c>
    </row>
    <row r="516" spans="1:13" x14ac:dyDescent="0.2">
      <c r="A516" s="94">
        <v>5577709</v>
      </c>
      <c r="B516" s="88">
        <f t="shared" si="44"/>
        <v>190</v>
      </c>
      <c r="C516" s="93">
        <v>266</v>
      </c>
      <c r="D516" s="104">
        <f t="shared" si="42"/>
        <v>5.262116716122651E-4</v>
      </c>
      <c r="E516" s="93">
        <f t="shared" si="45"/>
        <v>14.03888888888889</v>
      </c>
      <c r="F516" s="104">
        <f t="shared" si="43"/>
        <v>5.0410500666479678E-4</v>
      </c>
      <c r="G516" s="93" t="s">
        <v>16</v>
      </c>
      <c r="H516" s="93">
        <v>1534.32</v>
      </c>
      <c r="I516" s="88">
        <v>1</v>
      </c>
      <c r="J516" s="93">
        <v>7.44</v>
      </c>
      <c r="K516" s="93">
        <v>10.96</v>
      </c>
      <c r="L516" s="93">
        <v>1534.32</v>
      </c>
      <c r="M516" s="88">
        <f t="shared" si="46"/>
        <v>50540</v>
      </c>
    </row>
    <row r="517" spans="1:13" x14ac:dyDescent="0.2">
      <c r="A517" s="94">
        <v>8000603</v>
      </c>
      <c r="B517" s="88">
        <f t="shared" si="44"/>
        <v>190</v>
      </c>
      <c r="C517" s="93">
        <v>266</v>
      </c>
      <c r="D517" s="104">
        <f t="shared" si="42"/>
        <v>5.262116716122651E-4</v>
      </c>
      <c r="E517" s="93">
        <f t="shared" si="45"/>
        <v>14.03888888888889</v>
      </c>
      <c r="F517" s="104">
        <f t="shared" si="43"/>
        <v>5.0410500666479678E-4</v>
      </c>
      <c r="G517" s="93" t="s">
        <v>20</v>
      </c>
      <c r="H517" s="93">
        <v>5470.08</v>
      </c>
      <c r="I517" s="88">
        <v>1</v>
      </c>
      <c r="J517" s="93">
        <v>598</v>
      </c>
      <c r="K517" s="93">
        <v>51</v>
      </c>
      <c r="L517" s="93">
        <v>5470.08</v>
      </c>
      <c r="M517" s="88">
        <f t="shared" si="46"/>
        <v>50540</v>
      </c>
    </row>
    <row r="518" spans="1:13" x14ac:dyDescent="0.2">
      <c r="A518" s="94">
        <v>8370094</v>
      </c>
      <c r="B518" s="88">
        <f t="shared" si="44"/>
        <v>190</v>
      </c>
      <c r="C518" s="93">
        <v>265</v>
      </c>
      <c r="D518" s="104">
        <f t="shared" si="42"/>
        <v>5.2423343224530165E-4</v>
      </c>
      <c r="E518" s="93">
        <f t="shared" si="45"/>
        <v>13.986111111111111</v>
      </c>
      <c r="F518" s="104">
        <f t="shared" si="43"/>
        <v>5.0220987506079378E-4</v>
      </c>
      <c r="G518" s="93" t="s">
        <v>20</v>
      </c>
      <c r="H518" s="93">
        <v>8.94</v>
      </c>
      <c r="I518" s="88">
        <v>1</v>
      </c>
      <c r="J518" s="93">
        <v>1.65</v>
      </c>
      <c r="K518" s="93">
        <v>0.09</v>
      </c>
      <c r="L518" s="93">
        <v>8.94</v>
      </c>
      <c r="M518" s="88">
        <f t="shared" si="46"/>
        <v>50350</v>
      </c>
    </row>
    <row r="519" spans="1:13" x14ac:dyDescent="0.2">
      <c r="A519" s="94">
        <v>3401818</v>
      </c>
      <c r="B519" s="88">
        <f t="shared" si="44"/>
        <v>190</v>
      </c>
      <c r="C519" s="93">
        <v>263</v>
      </c>
      <c r="D519" s="104">
        <f t="shared" si="42"/>
        <v>5.2027695351137486E-4</v>
      </c>
      <c r="E519" s="93">
        <f t="shared" si="45"/>
        <v>13.880555555555556</v>
      </c>
      <c r="F519" s="104">
        <f t="shared" si="43"/>
        <v>4.9841961185278778E-4</v>
      </c>
      <c r="G519" s="93" t="s">
        <v>20</v>
      </c>
      <c r="H519" s="93">
        <v>2264.9</v>
      </c>
      <c r="I519" s="88">
        <v>1</v>
      </c>
      <c r="J519" s="93">
        <v>32</v>
      </c>
      <c r="K519" s="93">
        <v>3.3</v>
      </c>
      <c r="L519" s="93">
        <v>2264.9</v>
      </c>
      <c r="M519" s="88">
        <f t="shared" si="46"/>
        <v>49970</v>
      </c>
    </row>
    <row r="520" spans="1:13" x14ac:dyDescent="0.2">
      <c r="A520" s="94">
        <v>5635613</v>
      </c>
      <c r="B520" s="88">
        <f t="shared" si="44"/>
        <v>190</v>
      </c>
      <c r="C520" s="93">
        <v>263</v>
      </c>
      <c r="D520" s="104">
        <f t="shared" si="42"/>
        <v>5.2027695351137486E-4</v>
      </c>
      <c r="E520" s="93">
        <f t="shared" si="45"/>
        <v>13.880555555555556</v>
      </c>
      <c r="F520" s="104">
        <f t="shared" si="43"/>
        <v>4.9841961185278778E-4</v>
      </c>
      <c r="G520" s="93" t="s">
        <v>16</v>
      </c>
      <c r="H520" s="93">
        <v>636.5</v>
      </c>
      <c r="I520" s="88">
        <v>1</v>
      </c>
      <c r="J520" s="93">
        <v>3.47</v>
      </c>
      <c r="K520" s="93">
        <v>6.9</v>
      </c>
      <c r="L520" s="93">
        <v>636.5</v>
      </c>
      <c r="M520" s="88">
        <f t="shared" si="46"/>
        <v>49970</v>
      </c>
    </row>
    <row r="521" spans="1:13" x14ac:dyDescent="0.2">
      <c r="A521" s="94">
        <v>9254093</v>
      </c>
      <c r="B521" s="88">
        <f t="shared" si="44"/>
        <v>190</v>
      </c>
      <c r="C521" s="93">
        <v>263</v>
      </c>
      <c r="D521" s="104">
        <f t="shared" si="42"/>
        <v>5.2027695351137486E-4</v>
      </c>
      <c r="E521" s="93">
        <f t="shared" si="45"/>
        <v>13.880555555555556</v>
      </c>
      <c r="F521" s="104">
        <f t="shared" si="43"/>
        <v>4.9841961185278778E-4</v>
      </c>
      <c r="G521" s="93" t="s">
        <v>12</v>
      </c>
      <c r="H521" s="93">
        <v>76.709999999999994</v>
      </c>
      <c r="I521" s="88">
        <v>1</v>
      </c>
      <c r="J521" s="93">
        <v>0.4</v>
      </c>
      <c r="K521" s="93">
        <v>0.6</v>
      </c>
      <c r="L521" s="93">
        <v>76.709999999999994</v>
      </c>
      <c r="M521" s="88">
        <f t="shared" si="46"/>
        <v>49970</v>
      </c>
    </row>
    <row r="522" spans="1:13" x14ac:dyDescent="0.2">
      <c r="A522" s="94">
        <v>3351504</v>
      </c>
      <c r="B522" s="88">
        <f t="shared" si="44"/>
        <v>190</v>
      </c>
      <c r="C522" s="93">
        <v>262</v>
      </c>
      <c r="D522" s="104">
        <f t="shared" si="42"/>
        <v>5.1829871414441151E-4</v>
      </c>
      <c r="E522" s="93">
        <f t="shared" si="45"/>
        <v>13.827777777777778</v>
      </c>
      <c r="F522" s="104">
        <f t="shared" si="43"/>
        <v>4.9652448024878478E-4</v>
      </c>
      <c r="G522" s="93" t="s">
        <v>16</v>
      </c>
      <c r="H522" s="93">
        <v>485.41</v>
      </c>
      <c r="I522" s="88">
        <v>1</v>
      </c>
      <c r="J522" s="93">
        <v>1.4</v>
      </c>
      <c r="K522" s="93">
        <v>3.56</v>
      </c>
      <c r="L522" s="93">
        <v>485.41</v>
      </c>
      <c r="M522" s="88">
        <f t="shared" si="46"/>
        <v>49780</v>
      </c>
    </row>
    <row r="523" spans="1:13" x14ac:dyDescent="0.2">
      <c r="A523" s="94">
        <v>9508542</v>
      </c>
      <c r="B523" s="88">
        <f t="shared" si="44"/>
        <v>190</v>
      </c>
      <c r="C523" s="93">
        <v>261</v>
      </c>
      <c r="D523" s="104">
        <f t="shared" si="42"/>
        <v>5.1632047477744806E-4</v>
      </c>
      <c r="E523" s="93">
        <f t="shared" si="45"/>
        <v>13.775</v>
      </c>
      <c r="F523" s="104">
        <f t="shared" si="43"/>
        <v>4.9462934864478178E-4</v>
      </c>
      <c r="G523" s="93" t="s">
        <v>16</v>
      </c>
      <c r="H523" s="93">
        <v>98.67</v>
      </c>
      <c r="I523" s="88">
        <v>1</v>
      </c>
      <c r="J523" s="93">
        <v>0.86</v>
      </c>
      <c r="K523" s="93">
        <v>0.41</v>
      </c>
      <c r="L523" s="93">
        <v>98.67</v>
      </c>
      <c r="M523" s="88">
        <f t="shared" si="46"/>
        <v>49590</v>
      </c>
    </row>
    <row r="524" spans="1:13" x14ac:dyDescent="0.2">
      <c r="A524" s="94">
        <v>4501674</v>
      </c>
      <c r="B524" s="88">
        <f t="shared" si="44"/>
        <v>190</v>
      </c>
      <c r="C524" s="93">
        <v>260</v>
      </c>
      <c r="D524" s="104">
        <f t="shared" si="42"/>
        <v>5.1434223541048471E-4</v>
      </c>
      <c r="E524" s="93">
        <f t="shared" si="45"/>
        <v>13.722222222222221</v>
      </c>
      <c r="F524" s="104">
        <f t="shared" si="43"/>
        <v>4.9273421704077878E-4</v>
      </c>
      <c r="G524" s="93" t="s">
        <v>20</v>
      </c>
      <c r="H524" s="93">
        <v>34</v>
      </c>
      <c r="I524" s="88">
        <v>1</v>
      </c>
      <c r="J524" s="93">
        <v>0</v>
      </c>
      <c r="K524" s="93">
        <v>0.35</v>
      </c>
      <c r="L524" s="93">
        <v>34</v>
      </c>
      <c r="M524" s="88">
        <f t="shared" si="46"/>
        <v>49400</v>
      </c>
    </row>
    <row r="525" spans="1:13" x14ac:dyDescent="0.2">
      <c r="A525" s="94">
        <v>7011545</v>
      </c>
      <c r="B525" s="88">
        <f t="shared" si="44"/>
        <v>190</v>
      </c>
      <c r="C525" s="93">
        <v>260</v>
      </c>
      <c r="D525" s="104">
        <f t="shared" si="42"/>
        <v>5.1434223541048471E-4</v>
      </c>
      <c r="E525" s="93">
        <f t="shared" si="45"/>
        <v>13.722222222222221</v>
      </c>
      <c r="F525" s="104">
        <f t="shared" si="43"/>
        <v>4.9273421704077878E-4</v>
      </c>
      <c r="G525" s="93" t="s">
        <v>82</v>
      </c>
      <c r="H525" s="93">
        <v>200.55</v>
      </c>
      <c r="I525" s="88">
        <v>1</v>
      </c>
      <c r="J525" s="93">
        <v>21.17</v>
      </c>
      <c r="K525" s="93">
        <v>8.25</v>
      </c>
      <c r="L525" s="93">
        <v>200.55</v>
      </c>
      <c r="M525" s="88">
        <f t="shared" si="46"/>
        <v>49400</v>
      </c>
    </row>
    <row r="526" spans="1:13" x14ac:dyDescent="0.2">
      <c r="A526" s="94">
        <v>1150766</v>
      </c>
      <c r="B526" s="88">
        <f t="shared" si="44"/>
        <v>190</v>
      </c>
      <c r="C526" s="93">
        <v>259</v>
      </c>
      <c r="D526" s="104">
        <f t="shared" si="42"/>
        <v>5.1236399604352126E-4</v>
      </c>
      <c r="E526" s="93">
        <f t="shared" si="45"/>
        <v>13.669444444444444</v>
      </c>
      <c r="F526" s="104">
        <f t="shared" si="43"/>
        <v>4.9083908543677579E-4</v>
      </c>
      <c r="G526" s="93" t="s">
        <v>79</v>
      </c>
      <c r="H526" s="93">
        <v>5.58</v>
      </c>
      <c r="I526" s="88">
        <v>1</v>
      </c>
      <c r="J526" s="93">
        <v>0.03</v>
      </c>
      <c r="K526" s="93">
        <v>0.03</v>
      </c>
      <c r="L526" s="93">
        <v>5.58</v>
      </c>
      <c r="M526" s="88">
        <f t="shared" si="46"/>
        <v>49210</v>
      </c>
    </row>
    <row r="527" spans="1:13" x14ac:dyDescent="0.2">
      <c r="A527" s="94">
        <v>2003369</v>
      </c>
      <c r="B527" s="88">
        <f t="shared" si="44"/>
        <v>190</v>
      </c>
      <c r="C527" s="93">
        <v>259</v>
      </c>
      <c r="D527" s="104">
        <f t="shared" si="42"/>
        <v>5.1236399604352126E-4</v>
      </c>
      <c r="E527" s="93">
        <f t="shared" si="45"/>
        <v>13.669444444444444</v>
      </c>
      <c r="F527" s="104">
        <f t="shared" si="43"/>
        <v>4.9083908543677579E-4</v>
      </c>
      <c r="G527" s="93" t="s">
        <v>12</v>
      </c>
      <c r="H527" s="93">
        <v>298.74</v>
      </c>
      <c r="I527" s="88">
        <v>1</v>
      </c>
      <c r="J527" s="93">
        <v>5.56</v>
      </c>
      <c r="K527" s="93">
        <v>4.96</v>
      </c>
      <c r="L527" s="93">
        <v>298.74</v>
      </c>
      <c r="M527" s="88">
        <f t="shared" si="46"/>
        <v>49210</v>
      </c>
    </row>
    <row r="528" spans="1:13" x14ac:dyDescent="0.2">
      <c r="A528" s="94">
        <v>2252434</v>
      </c>
      <c r="B528" s="88">
        <f t="shared" si="44"/>
        <v>190</v>
      </c>
      <c r="C528" s="93">
        <v>259</v>
      </c>
      <c r="D528" s="104">
        <f t="shared" si="42"/>
        <v>5.1236399604352126E-4</v>
      </c>
      <c r="E528" s="93">
        <f t="shared" si="45"/>
        <v>13.669444444444444</v>
      </c>
      <c r="F528" s="104">
        <f t="shared" si="43"/>
        <v>4.9083908543677579E-4</v>
      </c>
      <c r="G528" s="93" t="s">
        <v>41</v>
      </c>
      <c r="H528" s="93">
        <v>206.29</v>
      </c>
      <c r="I528" s="88">
        <v>1</v>
      </c>
      <c r="J528" s="93">
        <v>30.6</v>
      </c>
      <c r="K528" s="93">
        <v>1.52</v>
      </c>
      <c r="L528" s="93">
        <v>206.29</v>
      </c>
      <c r="M528" s="88">
        <f t="shared" si="46"/>
        <v>49210</v>
      </c>
    </row>
    <row r="529" spans="1:13" x14ac:dyDescent="0.2">
      <c r="A529" s="94">
        <v>3418032</v>
      </c>
      <c r="B529" s="88">
        <f t="shared" si="44"/>
        <v>190</v>
      </c>
      <c r="C529" s="93">
        <v>259</v>
      </c>
      <c r="D529" s="104">
        <f t="shared" si="42"/>
        <v>5.1236399604352126E-4</v>
      </c>
      <c r="E529" s="93">
        <f t="shared" si="45"/>
        <v>13.669444444444444</v>
      </c>
      <c r="F529" s="104">
        <f t="shared" si="43"/>
        <v>4.9083908543677579E-4</v>
      </c>
      <c r="G529" s="93" t="s">
        <v>16</v>
      </c>
      <c r="H529" s="93">
        <v>191.94</v>
      </c>
      <c r="I529" s="88">
        <v>1</v>
      </c>
      <c r="J529" s="93">
        <v>12</v>
      </c>
      <c r="K529" s="93">
        <v>8.74</v>
      </c>
      <c r="L529" s="93">
        <v>191.94</v>
      </c>
      <c r="M529" s="88">
        <f t="shared" si="46"/>
        <v>49210</v>
      </c>
    </row>
    <row r="530" spans="1:13" x14ac:dyDescent="0.2">
      <c r="A530" s="94">
        <v>4304822</v>
      </c>
      <c r="B530" s="88">
        <f t="shared" si="44"/>
        <v>190</v>
      </c>
      <c r="C530" s="93">
        <v>259</v>
      </c>
      <c r="D530" s="104">
        <f t="shared" si="42"/>
        <v>5.1236399604352126E-4</v>
      </c>
      <c r="E530" s="93">
        <f t="shared" si="45"/>
        <v>13.669444444444444</v>
      </c>
      <c r="F530" s="104">
        <f t="shared" si="43"/>
        <v>4.9083908543677579E-4</v>
      </c>
      <c r="G530" s="93" t="s">
        <v>41</v>
      </c>
      <c r="H530" s="93">
        <v>2521.83</v>
      </c>
      <c r="I530" s="88">
        <v>1</v>
      </c>
      <c r="J530" s="93">
        <v>21.94</v>
      </c>
      <c r="K530" s="93">
        <v>5.36</v>
      </c>
      <c r="L530" s="93">
        <v>2521.83</v>
      </c>
      <c r="M530" s="88">
        <f t="shared" si="46"/>
        <v>49210</v>
      </c>
    </row>
    <row r="531" spans="1:13" x14ac:dyDescent="0.2">
      <c r="A531" s="94">
        <v>5110187</v>
      </c>
      <c r="B531" s="88">
        <f t="shared" si="44"/>
        <v>190</v>
      </c>
      <c r="C531" s="93">
        <v>259</v>
      </c>
      <c r="D531" s="104">
        <f t="shared" si="42"/>
        <v>5.1236399604352126E-4</v>
      </c>
      <c r="E531" s="93">
        <f t="shared" si="45"/>
        <v>13.669444444444444</v>
      </c>
      <c r="F531" s="104">
        <f t="shared" si="43"/>
        <v>4.9083908543677579E-4</v>
      </c>
      <c r="G531" s="93" t="s">
        <v>20</v>
      </c>
      <c r="H531" s="93">
        <v>10.31</v>
      </c>
      <c r="I531" s="88">
        <v>1</v>
      </c>
      <c r="J531" s="93">
        <v>0.01</v>
      </c>
      <c r="K531" s="93">
        <v>7.0000000000000007E-2</v>
      </c>
      <c r="L531" s="93">
        <v>10.31</v>
      </c>
      <c r="M531" s="88">
        <f t="shared" si="46"/>
        <v>49210</v>
      </c>
    </row>
    <row r="532" spans="1:13" x14ac:dyDescent="0.2">
      <c r="A532" s="94">
        <v>8254726</v>
      </c>
      <c r="B532" s="88">
        <f t="shared" si="44"/>
        <v>190</v>
      </c>
      <c r="C532" s="93">
        <v>258</v>
      </c>
      <c r="D532" s="104">
        <f t="shared" si="42"/>
        <v>5.1038575667655781E-4</v>
      </c>
      <c r="E532" s="93">
        <f t="shared" si="45"/>
        <v>13.616666666666667</v>
      </c>
      <c r="F532" s="104">
        <f t="shared" si="43"/>
        <v>4.8894395383277279E-4</v>
      </c>
      <c r="G532" s="93" t="s">
        <v>20</v>
      </c>
      <c r="H532" s="93">
        <v>2046.35</v>
      </c>
      <c r="I532" s="88">
        <v>1</v>
      </c>
      <c r="J532" s="93">
        <v>4.32</v>
      </c>
      <c r="K532" s="93">
        <v>1.5</v>
      </c>
      <c r="L532" s="93">
        <v>2046.35</v>
      </c>
      <c r="M532" s="88">
        <f t="shared" si="46"/>
        <v>49020</v>
      </c>
    </row>
    <row r="533" spans="1:13" x14ac:dyDescent="0.2">
      <c r="A533" s="94">
        <v>9253102</v>
      </c>
      <c r="B533" s="88">
        <f t="shared" si="44"/>
        <v>190</v>
      </c>
      <c r="C533" s="93">
        <v>258</v>
      </c>
      <c r="D533" s="104">
        <f t="shared" si="42"/>
        <v>5.1038575667655781E-4</v>
      </c>
      <c r="E533" s="93">
        <f t="shared" si="45"/>
        <v>13.616666666666667</v>
      </c>
      <c r="F533" s="104">
        <f t="shared" si="43"/>
        <v>4.8894395383277279E-4</v>
      </c>
      <c r="G533" s="93" t="s">
        <v>12</v>
      </c>
      <c r="H533" s="93">
        <v>51.39</v>
      </c>
      <c r="I533" s="88">
        <v>1</v>
      </c>
      <c r="J533" s="93">
        <v>0.91</v>
      </c>
      <c r="K533" s="93">
        <v>1.2</v>
      </c>
      <c r="L533" s="93">
        <v>51.39</v>
      </c>
      <c r="M533" s="88">
        <f t="shared" si="46"/>
        <v>49020</v>
      </c>
    </row>
    <row r="534" spans="1:13" x14ac:dyDescent="0.2">
      <c r="A534" s="94">
        <v>2041926</v>
      </c>
      <c r="B534" s="88">
        <f t="shared" si="44"/>
        <v>190</v>
      </c>
      <c r="C534" s="93">
        <v>257</v>
      </c>
      <c r="D534" s="104">
        <f t="shared" si="42"/>
        <v>5.0840751730959447E-4</v>
      </c>
      <c r="E534" s="93">
        <f t="shared" si="45"/>
        <v>13.563888888888888</v>
      </c>
      <c r="F534" s="104">
        <f t="shared" si="43"/>
        <v>4.8704882222876979E-4</v>
      </c>
      <c r="G534" s="93" t="s">
        <v>16</v>
      </c>
      <c r="H534" s="93">
        <v>1724.19</v>
      </c>
      <c r="I534" s="88">
        <v>1</v>
      </c>
      <c r="J534" s="93">
        <v>72</v>
      </c>
      <c r="K534" s="93">
        <v>29.5</v>
      </c>
      <c r="L534" s="93">
        <v>1724.19</v>
      </c>
      <c r="M534" s="88">
        <f t="shared" si="46"/>
        <v>48830</v>
      </c>
    </row>
    <row r="535" spans="1:13" x14ac:dyDescent="0.2">
      <c r="A535" s="94">
        <v>8362117</v>
      </c>
      <c r="B535" s="88">
        <f t="shared" si="44"/>
        <v>190</v>
      </c>
      <c r="C535" s="93">
        <v>256</v>
      </c>
      <c r="D535" s="104">
        <f t="shared" si="42"/>
        <v>5.0642927794263101E-4</v>
      </c>
      <c r="E535" s="93">
        <f t="shared" si="45"/>
        <v>13.511111111111111</v>
      </c>
      <c r="F535" s="104">
        <f t="shared" si="43"/>
        <v>4.8515369062476679E-4</v>
      </c>
      <c r="G535" s="93" t="s">
        <v>20</v>
      </c>
      <c r="H535" s="93">
        <v>8.01</v>
      </c>
      <c r="I535" s="88">
        <v>1</v>
      </c>
      <c r="J535" s="93">
        <v>0.79</v>
      </c>
      <c r="K535" s="93">
        <v>0.1</v>
      </c>
      <c r="L535" s="93">
        <v>8.01</v>
      </c>
      <c r="M535" s="88">
        <f t="shared" si="46"/>
        <v>48640</v>
      </c>
    </row>
    <row r="536" spans="1:13" x14ac:dyDescent="0.2">
      <c r="A536" s="94">
        <v>3413121</v>
      </c>
      <c r="B536" s="88">
        <f t="shared" si="44"/>
        <v>190</v>
      </c>
      <c r="C536" s="93">
        <v>255</v>
      </c>
      <c r="D536" s="104">
        <f t="shared" si="42"/>
        <v>5.0445103857566767E-4</v>
      </c>
      <c r="E536" s="93">
        <f t="shared" si="45"/>
        <v>13.458333333333334</v>
      </c>
      <c r="F536" s="104">
        <f t="shared" si="43"/>
        <v>4.8325855902076384E-4</v>
      </c>
      <c r="G536" s="93" t="s">
        <v>20</v>
      </c>
      <c r="H536" s="93">
        <v>253.26</v>
      </c>
      <c r="I536" s="88">
        <v>1</v>
      </c>
      <c r="J536" s="93">
        <v>8.09</v>
      </c>
      <c r="K536" s="93">
        <v>0.52</v>
      </c>
      <c r="L536" s="93">
        <v>253.26</v>
      </c>
      <c r="M536" s="88">
        <f t="shared" si="46"/>
        <v>48450</v>
      </c>
    </row>
    <row r="537" spans="1:13" x14ac:dyDescent="0.2">
      <c r="A537" s="94">
        <v>9253628</v>
      </c>
      <c r="B537" s="88">
        <f t="shared" si="44"/>
        <v>190</v>
      </c>
      <c r="C537" s="93">
        <v>255</v>
      </c>
      <c r="D537" s="104">
        <f t="shared" si="42"/>
        <v>5.0445103857566767E-4</v>
      </c>
      <c r="E537" s="93">
        <f t="shared" si="45"/>
        <v>13.458333333333334</v>
      </c>
      <c r="F537" s="104">
        <f t="shared" si="43"/>
        <v>4.8325855902076384E-4</v>
      </c>
      <c r="G537" s="93" t="s">
        <v>12</v>
      </c>
      <c r="H537" s="93">
        <v>48.74</v>
      </c>
      <c r="I537" s="88">
        <v>1</v>
      </c>
      <c r="J537" s="93">
        <v>1.3</v>
      </c>
      <c r="K537" s="93">
        <v>1.4</v>
      </c>
      <c r="L537" s="93">
        <v>48.74</v>
      </c>
      <c r="M537" s="88">
        <f t="shared" si="46"/>
        <v>48450</v>
      </c>
    </row>
    <row r="538" spans="1:13" x14ac:dyDescent="0.2">
      <c r="A538" s="94">
        <v>6200651</v>
      </c>
      <c r="B538" s="88">
        <f t="shared" si="44"/>
        <v>190</v>
      </c>
      <c r="C538" s="93">
        <v>254</v>
      </c>
      <c r="D538" s="104">
        <f t="shared" si="42"/>
        <v>5.0247279920870422E-4</v>
      </c>
      <c r="E538" s="93">
        <f t="shared" si="45"/>
        <v>13.405555555555555</v>
      </c>
      <c r="F538" s="104">
        <f t="shared" si="43"/>
        <v>4.8136342741676079E-4</v>
      </c>
      <c r="G538" s="93" t="s">
        <v>20</v>
      </c>
      <c r="H538" s="93">
        <v>48.32</v>
      </c>
      <c r="I538" s="88">
        <v>1</v>
      </c>
      <c r="J538" s="93">
        <v>5.72</v>
      </c>
      <c r="K538" s="93">
        <v>0.36</v>
      </c>
      <c r="L538" s="93">
        <v>48.32</v>
      </c>
      <c r="M538" s="88">
        <f t="shared" si="46"/>
        <v>48260</v>
      </c>
    </row>
    <row r="539" spans="1:13" x14ac:dyDescent="0.2">
      <c r="A539" s="94">
        <v>7011539</v>
      </c>
      <c r="B539" s="88">
        <f t="shared" si="44"/>
        <v>190</v>
      </c>
      <c r="C539" s="93">
        <v>254</v>
      </c>
      <c r="D539" s="104">
        <f t="shared" si="42"/>
        <v>5.0247279920870422E-4</v>
      </c>
      <c r="E539" s="93">
        <f t="shared" si="45"/>
        <v>13.405555555555555</v>
      </c>
      <c r="F539" s="104">
        <f t="shared" si="43"/>
        <v>4.8136342741676079E-4</v>
      </c>
      <c r="G539" s="93" t="s">
        <v>82</v>
      </c>
      <c r="H539" s="93">
        <v>119.28</v>
      </c>
      <c r="I539" s="88">
        <v>1</v>
      </c>
      <c r="J539" s="93">
        <v>8.84</v>
      </c>
      <c r="K539" s="93">
        <v>3.35</v>
      </c>
      <c r="L539" s="93">
        <v>119.28</v>
      </c>
      <c r="M539" s="88">
        <f t="shared" si="46"/>
        <v>48260</v>
      </c>
    </row>
    <row r="540" spans="1:13" x14ac:dyDescent="0.2">
      <c r="A540" s="94">
        <v>2351864</v>
      </c>
      <c r="B540" s="88">
        <f t="shared" si="44"/>
        <v>190</v>
      </c>
      <c r="C540" s="93">
        <v>253</v>
      </c>
      <c r="D540" s="104">
        <f t="shared" si="42"/>
        <v>5.0049455984174087E-4</v>
      </c>
      <c r="E540" s="93">
        <f t="shared" si="45"/>
        <v>13.352777777777778</v>
      </c>
      <c r="F540" s="104">
        <f t="shared" si="43"/>
        <v>4.7946829581275779E-4</v>
      </c>
      <c r="G540" s="93" t="s">
        <v>16</v>
      </c>
      <c r="H540" s="93">
        <v>755.34</v>
      </c>
      <c r="I540" s="88">
        <v>1</v>
      </c>
      <c r="J540" s="93">
        <v>50.5</v>
      </c>
      <c r="K540" s="93">
        <v>5.7</v>
      </c>
      <c r="L540" s="93">
        <v>755.34</v>
      </c>
      <c r="M540" s="88">
        <f t="shared" si="46"/>
        <v>48070</v>
      </c>
    </row>
    <row r="541" spans="1:13" x14ac:dyDescent="0.2">
      <c r="A541" s="94">
        <v>9253384</v>
      </c>
      <c r="B541" s="88">
        <f t="shared" si="44"/>
        <v>190</v>
      </c>
      <c r="C541" s="93">
        <v>253</v>
      </c>
      <c r="D541" s="104">
        <f t="shared" si="42"/>
        <v>5.0049455984174087E-4</v>
      </c>
      <c r="E541" s="93">
        <f t="shared" si="45"/>
        <v>13.352777777777778</v>
      </c>
      <c r="F541" s="104">
        <f t="shared" si="43"/>
        <v>4.7946829581275779E-4</v>
      </c>
      <c r="G541" s="93" t="s">
        <v>12</v>
      </c>
      <c r="H541" s="93">
        <v>17.91</v>
      </c>
      <c r="I541" s="88">
        <v>1</v>
      </c>
      <c r="J541" s="93">
        <v>0.25</v>
      </c>
      <c r="K541" s="93">
        <v>0.2</v>
      </c>
      <c r="L541" s="93">
        <v>17.91</v>
      </c>
      <c r="M541" s="88">
        <f t="shared" si="46"/>
        <v>48070</v>
      </c>
    </row>
    <row r="542" spans="1:13" x14ac:dyDescent="0.2">
      <c r="A542" s="94">
        <v>3418024</v>
      </c>
      <c r="B542" s="88">
        <f t="shared" si="44"/>
        <v>190</v>
      </c>
      <c r="C542" s="93">
        <v>252</v>
      </c>
      <c r="D542" s="104">
        <f t="shared" si="42"/>
        <v>4.9851632047477742E-4</v>
      </c>
      <c r="E542" s="93">
        <f t="shared" si="45"/>
        <v>13.3</v>
      </c>
      <c r="F542" s="104">
        <f t="shared" si="43"/>
        <v>4.7757316420875485E-4</v>
      </c>
      <c r="G542" s="93" t="s">
        <v>16</v>
      </c>
      <c r="H542" s="93">
        <v>34.72</v>
      </c>
      <c r="I542" s="88">
        <v>1</v>
      </c>
      <c r="J542" s="93">
        <v>1</v>
      </c>
      <c r="K542" s="93">
        <v>0.7</v>
      </c>
      <c r="L542" s="93">
        <v>34.72</v>
      </c>
      <c r="M542" s="88">
        <f t="shared" si="46"/>
        <v>47880</v>
      </c>
    </row>
    <row r="543" spans="1:13" x14ac:dyDescent="0.2">
      <c r="A543" s="94">
        <v>5112689</v>
      </c>
      <c r="B543" s="88">
        <f t="shared" si="44"/>
        <v>190</v>
      </c>
      <c r="C543" s="93">
        <v>252</v>
      </c>
      <c r="D543" s="104">
        <f t="shared" si="42"/>
        <v>4.9851632047477742E-4</v>
      </c>
      <c r="E543" s="93">
        <f t="shared" si="45"/>
        <v>13.3</v>
      </c>
      <c r="F543" s="104">
        <f t="shared" si="43"/>
        <v>4.7757316420875485E-4</v>
      </c>
      <c r="G543" s="93" t="s">
        <v>20</v>
      </c>
      <c r="H543" s="93">
        <v>102.77</v>
      </c>
      <c r="I543" s="88">
        <v>1</v>
      </c>
      <c r="J543" s="93">
        <v>0.7</v>
      </c>
      <c r="K543" s="93">
        <v>0.09</v>
      </c>
      <c r="L543" s="93">
        <v>102.77</v>
      </c>
      <c r="M543" s="88">
        <f t="shared" si="46"/>
        <v>47880</v>
      </c>
    </row>
    <row r="544" spans="1:13" x14ac:dyDescent="0.2">
      <c r="A544" s="94">
        <v>3025973</v>
      </c>
      <c r="B544" s="88">
        <f t="shared" si="44"/>
        <v>190</v>
      </c>
      <c r="C544" s="93">
        <v>251</v>
      </c>
      <c r="D544" s="104">
        <f t="shared" si="42"/>
        <v>4.9653808110781408E-4</v>
      </c>
      <c r="E544" s="93">
        <f t="shared" si="45"/>
        <v>13.247222222222222</v>
      </c>
      <c r="F544" s="104">
        <f t="shared" si="43"/>
        <v>4.7567803260475179E-4</v>
      </c>
      <c r="G544" s="93" t="s">
        <v>41</v>
      </c>
      <c r="H544" s="93">
        <v>162.97999999999999</v>
      </c>
      <c r="I544" s="88">
        <v>1</v>
      </c>
      <c r="J544" s="93">
        <v>20</v>
      </c>
      <c r="K544" s="93">
        <v>2</v>
      </c>
      <c r="L544" s="93">
        <v>162.97999999999999</v>
      </c>
      <c r="M544" s="88">
        <f t="shared" si="46"/>
        <v>47690</v>
      </c>
    </row>
    <row r="545" spans="1:13" x14ac:dyDescent="0.2">
      <c r="A545" s="94">
        <v>6189308</v>
      </c>
      <c r="B545" s="88">
        <f t="shared" si="44"/>
        <v>190</v>
      </c>
      <c r="C545" s="93">
        <v>251</v>
      </c>
      <c r="D545" s="104">
        <f t="shared" si="42"/>
        <v>4.9653808110781408E-4</v>
      </c>
      <c r="E545" s="93">
        <f t="shared" si="45"/>
        <v>13.247222222222222</v>
      </c>
      <c r="F545" s="104">
        <f t="shared" si="43"/>
        <v>4.7567803260475179E-4</v>
      </c>
      <c r="G545" s="93" t="s">
        <v>20</v>
      </c>
      <c r="H545" s="93">
        <v>1965.29</v>
      </c>
      <c r="I545" s="88">
        <v>1</v>
      </c>
      <c r="J545" s="93">
        <v>97.1</v>
      </c>
      <c r="K545" s="93">
        <v>31.5</v>
      </c>
      <c r="L545" s="93">
        <v>1965.29</v>
      </c>
      <c r="M545" s="88">
        <f t="shared" si="46"/>
        <v>47690</v>
      </c>
    </row>
    <row r="546" spans="1:13" x14ac:dyDescent="0.2">
      <c r="A546" s="94">
        <v>8370034</v>
      </c>
      <c r="B546" s="88">
        <f t="shared" si="44"/>
        <v>190</v>
      </c>
      <c r="C546" s="93">
        <v>251</v>
      </c>
      <c r="D546" s="104">
        <f t="shared" si="42"/>
        <v>4.9653808110781408E-4</v>
      </c>
      <c r="E546" s="93">
        <f t="shared" si="45"/>
        <v>13.247222222222222</v>
      </c>
      <c r="F546" s="104">
        <f t="shared" si="43"/>
        <v>4.7567803260475179E-4</v>
      </c>
      <c r="G546" s="93" t="s">
        <v>20</v>
      </c>
      <c r="H546" s="93">
        <v>8.16</v>
      </c>
      <c r="I546" s="88">
        <v>1</v>
      </c>
      <c r="J546" s="93">
        <v>0.9</v>
      </c>
      <c r="K546" s="93">
        <v>0.1</v>
      </c>
      <c r="L546" s="93">
        <v>8.16</v>
      </c>
      <c r="M546" s="88">
        <f t="shared" si="46"/>
        <v>47690</v>
      </c>
    </row>
    <row r="547" spans="1:13" x14ac:dyDescent="0.2">
      <c r="A547" s="94">
        <v>3356188</v>
      </c>
      <c r="B547" s="88">
        <f t="shared" si="44"/>
        <v>190</v>
      </c>
      <c r="C547" s="93">
        <v>250</v>
      </c>
      <c r="D547" s="104">
        <f t="shared" si="42"/>
        <v>4.9455984174085062E-4</v>
      </c>
      <c r="E547" s="93">
        <f t="shared" si="45"/>
        <v>13.194444444444445</v>
      </c>
      <c r="F547" s="104">
        <f t="shared" si="43"/>
        <v>4.7378290100074885E-4</v>
      </c>
      <c r="G547" s="93" t="s">
        <v>16</v>
      </c>
      <c r="H547" s="93">
        <v>215.64</v>
      </c>
      <c r="I547" s="88">
        <v>1</v>
      </c>
      <c r="J547" s="93">
        <v>2.52</v>
      </c>
      <c r="K547" s="93">
        <v>2.52</v>
      </c>
      <c r="L547" s="93">
        <v>215.64</v>
      </c>
      <c r="M547" s="88">
        <f t="shared" si="46"/>
        <v>47500</v>
      </c>
    </row>
    <row r="548" spans="1:13" x14ac:dyDescent="0.2">
      <c r="A548" s="94">
        <v>3521055</v>
      </c>
      <c r="B548" s="88">
        <f t="shared" si="44"/>
        <v>190</v>
      </c>
      <c r="C548" s="93">
        <v>250</v>
      </c>
      <c r="D548" s="104">
        <f t="shared" si="42"/>
        <v>4.9455984174085062E-4</v>
      </c>
      <c r="E548" s="93">
        <f t="shared" si="45"/>
        <v>13.194444444444445</v>
      </c>
      <c r="F548" s="104">
        <f t="shared" si="43"/>
        <v>4.7378290100074885E-4</v>
      </c>
      <c r="G548" s="93" t="s">
        <v>16</v>
      </c>
      <c r="H548" s="93">
        <v>48.62</v>
      </c>
      <c r="I548" s="88">
        <v>1</v>
      </c>
      <c r="J548" s="93">
        <v>0.2</v>
      </c>
      <c r="K548" s="93">
        <v>2.08</v>
      </c>
      <c r="L548" s="93">
        <v>48.62</v>
      </c>
      <c r="M548" s="88">
        <f t="shared" si="46"/>
        <v>47500</v>
      </c>
    </row>
    <row r="549" spans="1:13" x14ac:dyDescent="0.2">
      <c r="A549" s="94">
        <v>5521301</v>
      </c>
      <c r="B549" s="88">
        <f t="shared" si="44"/>
        <v>190</v>
      </c>
      <c r="C549" s="93">
        <v>250</v>
      </c>
      <c r="D549" s="104">
        <f t="shared" si="42"/>
        <v>4.9455984174085062E-4</v>
      </c>
      <c r="E549" s="93">
        <f t="shared" si="45"/>
        <v>13.194444444444445</v>
      </c>
      <c r="F549" s="104">
        <f t="shared" si="43"/>
        <v>4.7378290100074885E-4</v>
      </c>
      <c r="G549" s="93" t="s">
        <v>12</v>
      </c>
      <c r="H549" s="93">
        <v>316.01</v>
      </c>
      <c r="I549" s="88">
        <v>1</v>
      </c>
      <c r="J549" s="93">
        <v>10.75</v>
      </c>
      <c r="K549" s="93">
        <v>5.0999999999999996</v>
      </c>
      <c r="L549" s="93">
        <v>316.01</v>
      </c>
      <c r="M549" s="88">
        <f t="shared" si="46"/>
        <v>47500</v>
      </c>
    </row>
    <row r="550" spans="1:13" x14ac:dyDescent="0.2">
      <c r="A550" s="94">
        <v>5002601</v>
      </c>
      <c r="B550" s="88">
        <f t="shared" si="44"/>
        <v>190</v>
      </c>
      <c r="C550" s="93">
        <v>249</v>
      </c>
      <c r="D550" s="104">
        <f t="shared" si="42"/>
        <v>4.9258160237388728E-4</v>
      </c>
      <c r="E550" s="93">
        <f t="shared" si="45"/>
        <v>13.141666666666667</v>
      </c>
      <c r="F550" s="104">
        <f t="shared" si="43"/>
        <v>4.7188776939674585E-4</v>
      </c>
      <c r="G550" s="93" t="s">
        <v>16</v>
      </c>
      <c r="H550" s="93">
        <v>42.38</v>
      </c>
      <c r="I550" s="88">
        <v>1</v>
      </c>
      <c r="J550" s="93">
        <v>0.53</v>
      </c>
      <c r="K550" s="93">
        <v>0.3</v>
      </c>
      <c r="L550" s="93">
        <v>42.38</v>
      </c>
      <c r="M550" s="88">
        <f t="shared" si="46"/>
        <v>47310</v>
      </c>
    </row>
    <row r="551" spans="1:13" x14ac:dyDescent="0.2">
      <c r="A551" s="94">
        <v>6198853</v>
      </c>
      <c r="B551" s="88">
        <f t="shared" si="44"/>
        <v>190</v>
      </c>
      <c r="C551" s="93">
        <v>249</v>
      </c>
      <c r="D551" s="104">
        <f t="shared" si="42"/>
        <v>4.9258160237388728E-4</v>
      </c>
      <c r="E551" s="93">
        <f t="shared" si="45"/>
        <v>13.141666666666667</v>
      </c>
      <c r="F551" s="104">
        <f t="shared" si="43"/>
        <v>4.7188776939674585E-4</v>
      </c>
      <c r="G551" s="93" t="s">
        <v>41</v>
      </c>
      <c r="H551" s="93">
        <v>51.27</v>
      </c>
      <c r="I551" s="88">
        <v>1</v>
      </c>
      <c r="J551" s="93">
        <v>2.34</v>
      </c>
      <c r="K551" s="93">
        <v>0.42</v>
      </c>
      <c r="L551" s="93">
        <v>51.27</v>
      </c>
      <c r="M551" s="88">
        <f t="shared" si="46"/>
        <v>47310</v>
      </c>
    </row>
    <row r="552" spans="1:13" x14ac:dyDescent="0.2">
      <c r="A552" s="94">
        <v>9254113</v>
      </c>
      <c r="B552" s="88">
        <f t="shared" si="44"/>
        <v>190</v>
      </c>
      <c r="C552" s="93">
        <v>249</v>
      </c>
      <c r="D552" s="104">
        <f t="shared" si="42"/>
        <v>4.9258160237388728E-4</v>
      </c>
      <c r="E552" s="93">
        <f t="shared" si="45"/>
        <v>13.141666666666667</v>
      </c>
      <c r="F552" s="104">
        <f t="shared" si="43"/>
        <v>4.7188776939674585E-4</v>
      </c>
      <c r="G552" s="93" t="s">
        <v>12</v>
      </c>
      <c r="H552" s="93">
        <v>142.94999999999999</v>
      </c>
      <c r="I552" s="88">
        <v>1</v>
      </c>
      <c r="J552" s="93">
        <v>0.2</v>
      </c>
      <c r="K552" s="93">
        <v>0.1</v>
      </c>
      <c r="L552" s="93">
        <v>142.94999999999999</v>
      </c>
      <c r="M552" s="88">
        <f t="shared" si="46"/>
        <v>47310</v>
      </c>
    </row>
    <row r="553" spans="1:13" x14ac:dyDescent="0.2">
      <c r="A553" s="94">
        <v>2251559</v>
      </c>
      <c r="B553" s="88">
        <f t="shared" si="44"/>
        <v>190</v>
      </c>
      <c r="C553" s="93">
        <v>248</v>
      </c>
      <c r="D553" s="104">
        <f t="shared" si="42"/>
        <v>4.9060336300692383E-4</v>
      </c>
      <c r="E553" s="93">
        <f t="shared" si="45"/>
        <v>13.088888888888889</v>
      </c>
      <c r="F553" s="104">
        <f t="shared" si="43"/>
        <v>4.699926377927428E-4</v>
      </c>
      <c r="G553" s="93" t="s">
        <v>41</v>
      </c>
      <c r="H553" s="93">
        <v>174.77</v>
      </c>
      <c r="I553" s="88">
        <v>1</v>
      </c>
      <c r="J553" s="93">
        <v>12</v>
      </c>
      <c r="K553" s="93">
        <v>1.71</v>
      </c>
      <c r="L553" s="93">
        <v>174.77</v>
      </c>
      <c r="M553" s="88">
        <f t="shared" si="46"/>
        <v>47120</v>
      </c>
    </row>
    <row r="554" spans="1:13" x14ac:dyDescent="0.2">
      <c r="A554" s="94">
        <v>3401055</v>
      </c>
      <c r="B554" s="88">
        <f t="shared" si="44"/>
        <v>190</v>
      </c>
      <c r="C554" s="93">
        <v>248</v>
      </c>
      <c r="D554" s="104">
        <f t="shared" si="42"/>
        <v>4.9060336300692383E-4</v>
      </c>
      <c r="E554" s="93">
        <f t="shared" si="45"/>
        <v>13.088888888888889</v>
      </c>
      <c r="F554" s="104">
        <f t="shared" si="43"/>
        <v>4.699926377927428E-4</v>
      </c>
      <c r="G554" s="93" t="s">
        <v>12</v>
      </c>
      <c r="H554" s="93">
        <v>695.67</v>
      </c>
      <c r="I554" s="88">
        <v>1</v>
      </c>
      <c r="J554" s="93">
        <v>10.199999999999999</v>
      </c>
      <c r="K554" s="93">
        <v>4.4000000000000004</v>
      </c>
      <c r="L554" s="93">
        <v>695.67</v>
      </c>
      <c r="M554" s="88">
        <f t="shared" si="46"/>
        <v>47120</v>
      </c>
    </row>
    <row r="555" spans="1:13" x14ac:dyDescent="0.2">
      <c r="A555" s="94">
        <v>9254088</v>
      </c>
      <c r="B555" s="88">
        <f t="shared" si="44"/>
        <v>190</v>
      </c>
      <c r="C555" s="93">
        <v>248</v>
      </c>
      <c r="D555" s="104">
        <f t="shared" si="42"/>
        <v>4.9060336300692383E-4</v>
      </c>
      <c r="E555" s="93">
        <f t="shared" si="45"/>
        <v>13.088888888888889</v>
      </c>
      <c r="F555" s="104">
        <f t="shared" si="43"/>
        <v>4.699926377927428E-4</v>
      </c>
      <c r="G555" s="93" t="s">
        <v>12</v>
      </c>
      <c r="H555" s="93">
        <v>29.39</v>
      </c>
      <c r="I555" s="88">
        <v>1</v>
      </c>
      <c r="J555" s="93">
        <v>0.5</v>
      </c>
      <c r="K555" s="93">
        <v>0.3</v>
      </c>
      <c r="L555" s="93">
        <v>29.39</v>
      </c>
      <c r="M555" s="88">
        <f t="shared" si="46"/>
        <v>47120</v>
      </c>
    </row>
    <row r="556" spans="1:13" x14ac:dyDescent="0.2">
      <c r="A556" s="94">
        <v>9300686</v>
      </c>
      <c r="B556" s="88">
        <f t="shared" si="44"/>
        <v>190</v>
      </c>
      <c r="C556" s="93">
        <v>248</v>
      </c>
      <c r="D556" s="104">
        <f t="shared" si="42"/>
        <v>4.9060336300692383E-4</v>
      </c>
      <c r="E556" s="93">
        <f t="shared" si="45"/>
        <v>13.088888888888889</v>
      </c>
      <c r="F556" s="104">
        <f t="shared" si="43"/>
        <v>4.699926377927428E-4</v>
      </c>
      <c r="G556" s="93" t="s">
        <v>16</v>
      </c>
      <c r="H556" s="93">
        <v>272.18</v>
      </c>
      <c r="I556" s="88">
        <v>1</v>
      </c>
      <c r="J556" s="93">
        <v>5.0999999999999996</v>
      </c>
      <c r="K556" s="93">
        <v>4.75</v>
      </c>
      <c r="L556" s="93">
        <v>272.18</v>
      </c>
      <c r="M556" s="88">
        <f t="shared" si="46"/>
        <v>47120</v>
      </c>
    </row>
    <row r="557" spans="1:13" x14ac:dyDescent="0.2">
      <c r="A557" s="94">
        <v>2212258</v>
      </c>
      <c r="B557" s="88">
        <f t="shared" si="44"/>
        <v>190</v>
      </c>
      <c r="C557" s="93">
        <v>247</v>
      </c>
      <c r="D557" s="104">
        <f t="shared" si="42"/>
        <v>4.8862512363996048E-4</v>
      </c>
      <c r="E557" s="93">
        <f t="shared" si="45"/>
        <v>13.036111111111111</v>
      </c>
      <c r="F557" s="104">
        <f t="shared" si="43"/>
        <v>4.6809750618873985E-4</v>
      </c>
      <c r="G557" s="93" t="s">
        <v>41</v>
      </c>
      <c r="H557" s="93">
        <v>32.92</v>
      </c>
      <c r="I557" s="88">
        <v>1</v>
      </c>
      <c r="J557" s="93">
        <v>2.5</v>
      </c>
      <c r="K557" s="93">
        <v>0.06</v>
      </c>
      <c r="L557" s="93">
        <v>32.92</v>
      </c>
      <c r="M557" s="88">
        <f t="shared" si="46"/>
        <v>46930</v>
      </c>
    </row>
    <row r="558" spans="1:13" x14ac:dyDescent="0.2">
      <c r="A558" s="94">
        <v>2351829</v>
      </c>
      <c r="B558" s="88">
        <f t="shared" si="44"/>
        <v>190</v>
      </c>
      <c r="C558" s="93">
        <v>247</v>
      </c>
      <c r="D558" s="104">
        <f t="shared" si="42"/>
        <v>4.8862512363996048E-4</v>
      </c>
      <c r="E558" s="93">
        <f t="shared" si="45"/>
        <v>13.036111111111111</v>
      </c>
      <c r="F558" s="104">
        <f t="shared" si="43"/>
        <v>4.6809750618873985E-4</v>
      </c>
      <c r="G558" s="93" t="s">
        <v>41</v>
      </c>
      <c r="H558" s="93">
        <v>335.46</v>
      </c>
      <c r="I558" s="88">
        <v>1</v>
      </c>
      <c r="J558" s="93">
        <v>40.5</v>
      </c>
      <c r="K558" s="93">
        <v>2.36</v>
      </c>
      <c r="L558" s="93">
        <v>335.46</v>
      </c>
      <c r="M558" s="88">
        <f t="shared" si="46"/>
        <v>46930</v>
      </c>
    </row>
    <row r="559" spans="1:13" x14ac:dyDescent="0.2">
      <c r="A559" s="94">
        <v>3222774</v>
      </c>
      <c r="B559" s="88">
        <f t="shared" si="44"/>
        <v>190</v>
      </c>
      <c r="C559" s="93">
        <v>247</v>
      </c>
      <c r="D559" s="104">
        <f t="shared" si="42"/>
        <v>4.8862512363996048E-4</v>
      </c>
      <c r="E559" s="93">
        <f t="shared" si="45"/>
        <v>13.036111111111111</v>
      </c>
      <c r="F559" s="104">
        <f t="shared" si="43"/>
        <v>4.6809750618873985E-4</v>
      </c>
      <c r="G559" s="93" t="s">
        <v>41</v>
      </c>
      <c r="H559" s="93">
        <v>892.37</v>
      </c>
      <c r="I559" s="88">
        <v>1</v>
      </c>
      <c r="J559" s="93">
        <v>133.80000000000001</v>
      </c>
      <c r="K559" s="93">
        <v>6.15</v>
      </c>
      <c r="L559" s="93">
        <v>892.37</v>
      </c>
      <c r="M559" s="88">
        <f t="shared" si="46"/>
        <v>46930</v>
      </c>
    </row>
    <row r="560" spans="1:13" x14ac:dyDescent="0.2">
      <c r="A560" s="94">
        <v>6090218</v>
      </c>
      <c r="B560" s="88">
        <f t="shared" si="44"/>
        <v>190</v>
      </c>
      <c r="C560" s="93">
        <v>247</v>
      </c>
      <c r="D560" s="104">
        <f t="shared" si="42"/>
        <v>4.8862512363996048E-4</v>
      </c>
      <c r="E560" s="93">
        <f t="shared" si="45"/>
        <v>13.036111111111111</v>
      </c>
      <c r="F560" s="104">
        <f t="shared" si="43"/>
        <v>4.6809750618873985E-4</v>
      </c>
      <c r="G560" s="93" t="s">
        <v>20</v>
      </c>
      <c r="H560" s="93">
        <v>1534.32</v>
      </c>
      <c r="I560" s="88">
        <v>1</v>
      </c>
      <c r="J560" s="93">
        <v>80</v>
      </c>
      <c r="K560" s="93">
        <v>28.5</v>
      </c>
      <c r="L560" s="93">
        <v>1534.32</v>
      </c>
      <c r="M560" s="88">
        <f t="shared" si="46"/>
        <v>46930</v>
      </c>
    </row>
    <row r="561" spans="1:13" x14ac:dyDescent="0.2">
      <c r="A561" s="94">
        <v>8442006</v>
      </c>
      <c r="B561" s="88">
        <f t="shared" si="44"/>
        <v>190</v>
      </c>
      <c r="C561" s="93">
        <v>246</v>
      </c>
      <c r="D561" s="104">
        <f t="shared" si="42"/>
        <v>4.8664688427299703E-4</v>
      </c>
      <c r="E561" s="93">
        <f t="shared" si="45"/>
        <v>12.983333333333333</v>
      </c>
      <c r="F561" s="104">
        <f t="shared" si="43"/>
        <v>4.662023745847368E-4</v>
      </c>
      <c r="G561" s="93" t="s">
        <v>20</v>
      </c>
      <c r="H561" s="93">
        <v>429.74</v>
      </c>
      <c r="I561" s="88">
        <v>1</v>
      </c>
      <c r="J561" s="93">
        <v>88.7</v>
      </c>
      <c r="K561" s="93">
        <v>12</v>
      </c>
      <c r="L561" s="93">
        <v>429.74</v>
      </c>
      <c r="M561" s="88">
        <f t="shared" si="46"/>
        <v>46740</v>
      </c>
    </row>
    <row r="562" spans="1:13" x14ac:dyDescent="0.2">
      <c r="A562" s="94">
        <v>5051704</v>
      </c>
      <c r="B562" s="88">
        <f t="shared" si="44"/>
        <v>190</v>
      </c>
      <c r="C562" s="93">
        <v>245</v>
      </c>
      <c r="D562" s="104">
        <f t="shared" si="42"/>
        <v>4.8466864490603363E-4</v>
      </c>
      <c r="E562" s="93">
        <f t="shared" si="45"/>
        <v>12.930555555555555</v>
      </c>
      <c r="F562" s="104">
        <f t="shared" si="43"/>
        <v>4.6430724298073385E-4</v>
      </c>
      <c r="G562" s="93" t="s">
        <v>20</v>
      </c>
      <c r="H562" s="93">
        <v>482.16</v>
      </c>
      <c r="I562" s="88">
        <v>1</v>
      </c>
      <c r="J562" s="93">
        <v>12.04</v>
      </c>
      <c r="K562" s="93">
        <v>3.9</v>
      </c>
      <c r="L562" s="93">
        <v>482.16</v>
      </c>
      <c r="M562" s="88">
        <f t="shared" si="46"/>
        <v>46550</v>
      </c>
    </row>
    <row r="563" spans="1:13" x14ac:dyDescent="0.2">
      <c r="A563" s="94">
        <v>8020519</v>
      </c>
      <c r="B563" s="88">
        <f t="shared" si="44"/>
        <v>190</v>
      </c>
      <c r="C563" s="93">
        <v>244</v>
      </c>
      <c r="D563" s="104">
        <f t="shared" si="42"/>
        <v>4.8269040553907024E-4</v>
      </c>
      <c r="E563" s="93">
        <f t="shared" si="45"/>
        <v>12.877777777777778</v>
      </c>
      <c r="F563" s="104">
        <f t="shared" si="43"/>
        <v>4.6241211137673085E-4</v>
      </c>
      <c r="G563" s="93" t="s">
        <v>20</v>
      </c>
      <c r="H563" s="93">
        <v>2878.42</v>
      </c>
      <c r="I563" s="88">
        <v>1</v>
      </c>
      <c r="J563" s="93">
        <v>431.88</v>
      </c>
      <c r="K563" s="93">
        <v>43.14</v>
      </c>
      <c r="L563" s="93">
        <v>2878.42</v>
      </c>
      <c r="M563" s="88">
        <f t="shared" si="46"/>
        <v>46360</v>
      </c>
    </row>
    <row r="564" spans="1:13" x14ac:dyDescent="0.2">
      <c r="A564" s="94">
        <v>8362101</v>
      </c>
      <c r="B564" s="88">
        <f t="shared" si="44"/>
        <v>190</v>
      </c>
      <c r="C564" s="93">
        <v>244</v>
      </c>
      <c r="D564" s="104">
        <f t="shared" si="42"/>
        <v>4.8269040553907024E-4</v>
      </c>
      <c r="E564" s="93">
        <f t="shared" si="45"/>
        <v>12.877777777777778</v>
      </c>
      <c r="F564" s="104">
        <f t="shared" si="43"/>
        <v>4.6241211137673085E-4</v>
      </c>
      <c r="G564" s="93" t="s">
        <v>20</v>
      </c>
      <c r="H564" s="93">
        <v>42.17</v>
      </c>
      <c r="I564" s="88">
        <v>1</v>
      </c>
      <c r="J564" s="93">
        <v>3.97</v>
      </c>
      <c r="K564" s="93">
        <v>0.56999999999999995</v>
      </c>
      <c r="L564" s="93">
        <v>42.17</v>
      </c>
      <c r="M564" s="88">
        <f t="shared" si="46"/>
        <v>46360</v>
      </c>
    </row>
    <row r="565" spans="1:13" x14ac:dyDescent="0.2">
      <c r="A565" s="94">
        <v>8362659</v>
      </c>
      <c r="B565" s="88">
        <f t="shared" si="44"/>
        <v>190</v>
      </c>
      <c r="C565" s="93">
        <v>244</v>
      </c>
      <c r="D565" s="104">
        <f t="shared" si="42"/>
        <v>4.8269040553907024E-4</v>
      </c>
      <c r="E565" s="93">
        <f t="shared" si="45"/>
        <v>12.877777777777778</v>
      </c>
      <c r="F565" s="104">
        <f t="shared" si="43"/>
        <v>4.6241211137673085E-4</v>
      </c>
      <c r="G565" s="93" t="s">
        <v>20</v>
      </c>
      <c r="H565" s="93">
        <v>193.94</v>
      </c>
      <c r="I565" s="88">
        <v>1</v>
      </c>
      <c r="J565" s="93">
        <v>1.1299999999999999</v>
      </c>
      <c r="K565" s="93">
        <v>0.25</v>
      </c>
      <c r="L565" s="93">
        <v>193.94</v>
      </c>
      <c r="M565" s="88">
        <f t="shared" si="46"/>
        <v>46360</v>
      </c>
    </row>
    <row r="566" spans="1:13" x14ac:dyDescent="0.2">
      <c r="A566" s="94">
        <v>9822234</v>
      </c>
      <c r="B566" s="88">
        <f t="shared" si="44"/>
        <v>190</v>
      </c>
      <c r="C566" s="93">
        <v>244</v>
      </c>
      <c r="D566" s="104">
        <f t="shared" si="42"/>
        <v>4.8269040553907024E-4</v>
      </c>
      <c r="E566" s="93">
        <f t="shared" si="45"/>
        <v>12.877777777777778</v>
      </c>
      <c r="F566" s="104">
        <f t="shared" si="43"/>
        <v>4.6241211137673085E-4</v>
      </c>
      <c r="G566" s="93" t="s">
        <v>16</v>
      </c>
      <c r="H566" s="93">
        <v>248.27</v>
      </c>
      <c r="I566" s="88">
        <v>1</v>
      </c>
      <c r="J566" s="93">
        <v>42.8</v>
      </c>
      <c r="K566" s="93">
        <v>2.2999999999999998</v>
      </c>
      <c r="L566" s="93">
        <v>248.27</v>
      </c>
      <c r="M566" s="88">
        <f t="shared" si="46"/>
        <v>46360</v>
      </c>
    </row>
    <row r="567" spans="1:13" x14ac:dyDescent="0.2">
      <c r="A567" s="94">
        <v>3222778</v>
      </c>
      <c r="B567" s="88">
        <f t="shared" si="44"/>
        <v>190</v>
      </c>
      <c r="C567" s="93">
        <v>243</v>
      </c>
      <c r="D567" s="104">
        <f t="shared" si="42"/>
        <v>4.8071216617210684E-4</v>
      </c>
      <c r="E567" s="93">
        <f t="shared" si="45"/>
        <v>12.824999999999999</v>
      </c>
      <c r="F567" s="104">
        <f t="shared" si="43"/>
        <v>4.605169797727278E-4</v>
      </c>
      <c r="G567" s="93" t="s">
        <v>41</v>
      </c>
      <c r="H567" s="93">
        <v>1408.43</v>
      </c>
      <c r="I567" s="88">
        <v>1</v>
      </c>
      <c r="J567" s="93">
        <v>133.80000000000001</v>
      </c>
      <c r="K567" s="93">
        <v>7.13</v>
      </c>
      <c r="L567" s="93">
        <v>1408.43</v>
      </c>
      <c r="M567" s="88">
        <f t="shared" si="46"/>
        <v>46170</v>
      </c>
    </row>
    <row r="568" spans="1:13" x14ac:dyDescent="0.2">
      <c r="A568" s="94">
        <v>6070511</v>
      </c>
      <c r="B568" s="88">
        <f t="shared" si="44"/>
        <v>190</v>
      </c>
      <c r="C568" s="93">
        <v>243</v>
      </c>
      <c r="D568" s="104">
        <f t="shared" si="42"/>
        <v>4.8071216617210684E-4</v>
      </c>
      <c r="E568" s="93">
        <f t="shared" si="45"/>
        <v>12.824999999999999</v>
      </c>
      <c r="F568" s="104">
        <f t="shared" si="43"/>
        <v>4.605169797727278E-4</v>
      </c>
      <c r="G568" s="93" t="s">
        <v>20</v>
      </c>
      <c r="H568" s="93">
        <v>1098.73</v>
      </c>
      <c r="I568" s="88">
        <v>1</v>
      </c>
      <c r="J568" s="93">
        <v>93.03</v>
      </c>
      <c r="K568" s="93">
        <v>26</v>
      </c>
      <c r="L568" s="93">
        <v>1098.73</v>
      </c>
      <c r="M568" s="88">
        <f t="shared" si="46"/>
        <v>46170</v>
      </c>
    </row>
    <row r="569" spans="1:13" x14ac:dyDescent="0.2">
      <c r="A569" s="94">
        <v>9253481</v>
      </c>
      <c r="B569" s="88">
        <f t="shared" si="44"/>
        <v>190</v>
      </c>
      <c r="C569" s="93">
        <v>243</v>
      </c>
      <c r="D569" s="104">
        <f t="shared" si="42"/>
        <v>4.8071216617210684E-4</v>
      </c>
      <c r="E569" s="93">
        <f t="shared" si="45"/>
        <v>12.824999999999999</v>
      </c>
      <c r="F569" s="104">
        <f t="shared" si="43"/>
        <v>4.605169797727278E-4</v>
      </c>
      <c r="G569" s="93" t="s">
        <v>12</v>
      </c>
      <c r="H569" s="93">
        <v>32.85</v>
      </c>
      <c r="I569" s="88">
        <v>1</v>
      </c>
      <c r="J569" s="93">
        <v>0.78</v>
      </c>
      <c r="K569" s="93">
        <v>0.65</v>
      </c>
      <c r="L569" s="93">
        <v>32.85</v>
      </c>
      <c r="M569" s="88">
        <f t="shared" si="46"/>
        <v>46170</v>
      </c>
    </row>
    <row r="570" spans="1:13" x14ac:dyDescent="0.2">
      <c r="A570" s="94">
        <v>9403051</v>
      </c>
      <c r="B570" s="88">
        <f t="shared" si="44"/>
        <v>190</v>
      </c>
      <c r="C570" s="93">
        <v>243</v>
      </c>
      <c r="D570" s="104">
        <f t="shared" si="42"/>
        <v>4.8071216617210684E-4</v>
      </c>
      <c r="E570" s="93">
        <f t="shared" si="45"/>
        <v>12.824999999999999</v>
      </c>
      <c r="F570" s="104">
        <f t="shared" si="43"/>
        <v>4.605169797727278E-4</v>
      </c>
      <c r="G570" s="93" t="s">
        <v>9</v>
      </c>
      <c r="H570" s="93">
        <v>80.739999999999995</v>
      </c>
      <c r="I570" s="88">
        <v>1</v>
      </c>
      <c r="J570" s="93">
        <v>1.47</v>
      </c>
      <c r="K570" s="93">
        <v>1.47</v>
      </c>
      <c r="L570" s="93">
        <v>80.739999999999995</v>
      </c>
      <c r="M570" s="88">
        <f t="shared" si="46"/>
        <v>46170</v>
      </c>
    </row>
    <row r="571" spans="1:13" x14ac:dyDescent="0.2">
      <c r="A571" s="94">
        <v>2041413</v>
      </c>
      <c r="B571" s="88">
        <f t="shared" si="44"/>
        <v>190</v>
      </c>
      <c r="C571" s="93">
        <v>242</v>
      </c>
      <c r="D571" s="104">
        <f t="shared" si="42"/>
        <v>4.7873392680514344E-4</v>
      </c>
      <c r="E571" s="93">
        <f t="shared" si="45"/>
        <v>12.772222222222222</v>
      </c>
      <c r="F571" s="104">
        <f t="shared" si="43"/>
        <v>4.5862184816872486E-4</v>
      </c>
      <c r="G571" s="93" t="s">
        <v>16</v>
      </c>
      <c r="H571" s="93">
        <v>1045.21</v>
      </c>
      <c r="I571" s="88">
        <v>1</v>
      </c>
      <c r="J571" s="93">
        <v>10.97</v>
      </c>
      <c r="K571" s="93">
        <v>13.56</v>
      </c>
      <c r="L571" s="93">
        <v>1045.21</v>
      </c>
      <c r="M571" s="88">
        <f t="shared" si="46"/>
        <v>45980</v>
      </c>
    </row>
    <row r="572" spans="1:13" x14ac:dyDescent="0.2">
      <c r="A572" s="94">
        <v>2215371</v>
      </c>
      <c r="B572" s="88">
        <f t="shared" si="44"/>
        <v>190</v>
      </c>
      <c r="C572" s="93">
        <v>242</v>
      </c>
      <c r="D572" s="104">
        <f t="shared" si="42"/>
        <v>4.7873392680514344E-4</v>
      </c>
      <c r="E572" s="93">
        <f t="shared" si="45"/>
        <v>12.772222222222222</v>
      </c>
      <c r="F572" s="104">
        <f t="shared" si="43"/>
        <v>4.5862184816872486E-4</v>
      </c>
      <c r="G572" s="93" t="s">
        <v>41</v>
      </c>
      <c r="H572" s="93">
        <v>27.44</v>
      </c>
      <c r="I572" s="88">
        <v>1</v>
      </c>
      <c r="J572" s="93">
        <v>2.2000000000000002</v>
      </c>
      <c r="K572" s="93">
        <v>0.15</v>
      </c>
      <c r="L572" s="93">
        <v>27.44</v>
      </c>
      <c r="M572" s="88">
        <f t="shared" si="46"/>
        <v>45980</v>
      </c>
    </row>
    <row r="573" spans="1:13" x14ac:dyDescent="0.2">
      <c r="A573" s="94">
        <v>6000234</v>
      </c>
      <c r="B573" s="88">
        <f t="shared" si="44"/>
        <v>190</v>
      </c>
      <c r="C573" s="93">
        <v>242</v>
      </c>
      <c r="D573" s="104">
        <f t="shared" si="42"/>
        <v>4.7873392680514344E-4</v>
      </c>
      <c r="E573" s="93">
        <f t="shared" si="45"/>
        <v>12.772222222222222</v>
      </c>
      <c r="F573" s="104">
        <f t="shared" si="43"/>
        <v>4.5862184816872486E-4</v>
      </c>
      <c r="G573" s="93" t="s">
        <v>20</v>
      </c>
      <c r="H573" s="93">
        <v>849.98</v>
      </c>
      <c r="I573" s="88">
        <v>1</v>
      </c>
      <c r="J573" s="93">
        <v>60.09</v>
      </c>
      <c r="K573" s="93">
        <v>11.02</v>
      </c>
      <c r="L573" s="93">
        <v>849.98</v>
      </c>
      <c r="M573" s="88">
        <f t="shared" si="46"/>
        <v>45980</v>
      </c>
    </row>
    <row r="574" spans="1:13" x14ac:dyDescent="0.2">
      <c r="A574" s="94">
        <v>9253434</v>
      </c>
      <c r="B574" s="88">
        <f t="shared" si="44"/>
        <v>190</v>
      </c>
      <c r="C574" s="93">
        <v>242</v>
      </c>
      <c r="D574" s="104">
        <f t="shared" si="42"/>
        <v>4.7873392680514344E-4</v>
      </c>
      <c r="E574" s="93">
        <f t="shared" si="45"/>
        <v>12.772222222222222</v>
      </c>
      <c r="F574" s="104">
        <f t="shared" si="43"/>
        <v>4.5862184816872486E-4</v>
      </c>
      <c r="G574" s="93" t="s">
        <v>12</v>
      </c>
      <c r="H574" s="93">
        <v>194.85</v>
      </c>
      <c r="I574" s="88">
        <v>1</v>
      </c>
      <c r="J574" s="93">
        <v>2.13</v>
      </c>
      <c r="K574" s="93">
        <v>5.36</v>
      </c>
      <c r="L574" s="93">
        <v>194.85</v>
      </c>
      <c r="M574" s="88">
        <f t="shared" si="46"/>
        <v>45980</v>
      </c>
    </row>
    <row r="575" spans="1:13" x14ac:dyDescent="0.2">
      <c r="A575" s="94">
        <v>2255264</v>
      </c>
      <c r="B575" s="88">
        <f t="shared" si="44"/>
        <v>190</v>
      </c>
      <c r="C575" s="93">
        <v>241</v>
      </c>
      <c r="D575" s="104">
        <f t="shared" si="42"/>
        <v>4.7675568743818004E-4</v>
      </c>
      <c r="E575" s="93">
        <f t="shared" si="45"/>
        <v>12.719444444444445</v>
      </c>
      <c r="F575" s="104">
        <f t="shared" si="43"/>
        <v>4.5672671656472186E-4</v>
      </c>
      <c r="G575" s="93" t="s">
        <v>41</v>
      </c>
      <c r="H575" s="93">
        <v>1699.08</v>
      </c>
      <c r="I575" s="88">
        <v>1</v>
      </c>
      <c r="J575" s="93">
        <v>69.58</v>
      </c>
      <c r="K575" s="93">
        <v>6.52</v>
      </c>
      <c r="L575" s="93">
        <v>1699.08</v>
      </c>
      <c r="M575" s="88">
        <f t="shared" si="46"/>
        <v>45790</v>
      </c>
    </row>
    <row r="576" spans="1:13" x14ac:dyDescent="0.2">
      <c r="A576" s="94">
        <v>3227313</v>
      </c>
      <c r="B576" s="88">
        <f t="shared" si="44"/>
        <v>190</v>
      </c>
      <c r="C576" s="93">
        <v>241</v>
      </c>
      <c r="D576" s="104">
        <f t="shared" si="42"/>
        <v>4.7675568743818004E-4</v>
      </c>
      <c r="E576" s="93">
        <f t="shared" si="45"/>
        <v>12.719444444444445</v>
      </c>
      <c r="F576" s="104">
        <f t="shared" si="43"/>
        <v>4.5672671656472186E-4</v>
      </c>
      <c r="G576" s="93" t="s">
        <v>41</v>
      </c>
      <c r="H576" s="93">
        <v>699.8</v>
      </c>
      <c r="I576" s="88">
        <v>1</v>
      </c>
      <c r="J576" s="93">
        <v>15.45</v>
      </c>
      <c r="K576" s="93">
        <v>1.8</v>
      </c>
      <c r="L576" s="93">
        <v>699.8</v>
      </c>
      <c r="M576" s="88">
        <f t="shared" si="46"/>
        <v>45790</v>
      </c>
    </row>
    <row r="577" spans="1:13" x14ac:dyDescent="0.2">
      <c r="A577" s="94">
        <v>6166485</v>
      </c>
      <c r="B577" s="88">
        <f t="shared" si="44"/>
        <v>190</v>
      </c>
      <c r="C577" s="93">
        <v>241</v>
      </c>
      <c r="D577" s="104">
        <f t="shared" si="42"/>
        <v>4.7675568743818004E-4</v>
      </c>
      <c r="E577" s="93">
        <f t="shared" si="45"/>
        <v>12.719444444444445</v>
      </c>
      <c r="F577" s="104">
        <f t="shared" si="43"/>
        <v>4.5672671656472186E-4</v>
      </c>
      <c r="G577" s="93" t="s">
        <v>20</v>
      </c>
      <c r="H577" s="93">
        <v>1678.66</v>
      </c>
      <c r="I577" s="88">
        <v>1</v>
      </c>
      <c r="J577" s="93">
        <v>96.27</v>
      </c>
      <c r="K577" s="93">
        <v>18.100000000000001</v>
      </c>
      <c r="L577" s="93">
        <v>1678.66</v>
      </c>
      <c r="M577" s="88">
        <f t="shared" si="46"/>
        <v>45790</v>
      </c>
    </row>
    <row r="578" spans="1:13" x14ac:dyDescent="0.2">
      <c r="A578" s="94">
        <v>8201532</v>
      </c>
      <c r="B578" s="88">
        <f t="shared" si="44"/>
        <v>190</v>
      </c>
      <c r="C578" s="93">
        <v>241</v>
      </c>
      <c r="D578" s="104">
        <f t="shared" ref="D578:D641" si="47">C578/$C$4096</f>
        <v>4.7675568743818004E-4</v>
      </c>
      <c r="E578" s="93">
        <f t="shared" si="45"/>
        <v>12.719444444444445</v>
      </c>
      <c r="F578" s="104">
        <f t="shared" ref="F578:F641" si="48">E578/$E$4096</f>
        <v>4.5672671656472186E-4</v>
      </c>
      <c r="G578" s="93" t="s">
        <v>20</v>
      </c>
      <c r="H578" s="93">
        <v>50.19</v>
      </c>
      <c r="I578" s="88">
        <v>1</v>
      </c>
      <c r="J578" s="93">
        <v>2.1</v>
      </c>
      <c r="K578" s="93">
        <v>0.43</v>
      </c>
      <c r="L578" s="93">
        <v>50.19</v>
      </c>
      <c r="M578" s="88">
        <f t="shared" si="46"/>
        <v>45790</v>
      </c>
    </row>
    <row r="579" spans="1:13" x14ac:dyDescent="0.2">
      <c r="A579" s="94">
        <v>1212044</v>
      </c>
      <c r="B579" s="88">
        <f t="shared" ref="B579:B642" si="49">VLOOKUP(I579,$U$2:$V$11,2,TRUE)</f>
        <v>190</v>
      </c>
      <c r="C579" s="93">
        <v>240</v>
      </c>
      <c r="D579" s="104">
        <f t="shared" si="47"/>
        <v>4.7477744807121664E-4</v>
      </c>
      <c r="E579" s="93">
        <f t="shared" ref="E579:E642" si="50">B579*C579/3600</f>
        <v>12.666666666666666</v>
      </c>
      <c r="F579" s="104">
        <f t="shared" si="48"/>
        <v>4.5483158496071886E-4</v>
      </c>
      <c r="G579" s="93" t="s">
        <v>79</v>
      </c>
      <c r="H579" s="93">
        <v>10.74</v>
      </c>
      <c r="I579" s="88">
        <v>1</v>
      </c>
      <c r="J579" s="93">
        <v>0.23</v>
      </c>
      <c r="K579" s="93">
        <v>0.3</v>
      </c>
      <c r="L579" s="93">
        <v>10.74</v>
      </c>
      <c r="M579" s="88">
        <f t="shared" ref="M579:M642" si="51">B579*C579</f>
        <v>45600</v>
      </c>
    </row>
    <row r="580" spans="1:13" x14ac:dyDescent="0.2">
      <c r="A580" s="94">
        <v>2351839</v>
      </c>
      <c r="B580" s="88">
        <f t="shared" si="49"/>
        <v>190</v>
      </c>
      <c r="C580" s="93">
        <v>240</v>
      </c>
      <c r="D580" s="104">
        <f t="shared" si="47"/>
        <v>4.7477744807121664E-4</v>
      </c>
      <c r="E580" s="93">
        <f t="shared" si="50"/>
        <v>12.666666666666666</v>
      </c>
      <c r="F580" s="104">
        <f t="shared" si="48"/>
        <v>4.5483158496071886E-4</v>
      </c>
      <c r="G580" s="93" t="s">
        <v>41</v>
      </c>
      <c r="H580" s="93">
        <v>335.46</v>
      </c>
      <c r="I580" s="88">
        <v>1</v>
      </c>
      <c r="J580" s="93">
        <v>40.5</v>
      </c>
      <c r="K580" s="93">
        <v>2.36</v>
      </c>
      <c r="L580" s="93">
        <v>335.46</v>
      </c>
      <c r="M580" s="88">
        <f t="shared" si="51"/>
        <v>45600</v>
      </c>
    </row>
    <row r="581" spans="1:13" x14ac:dyDescent="0.2">
      <c r="A581" s="94">
        <v>6321903</v>
      </c>
      <c r="B581" s="88">
        <f t="shared" si="49"/>
        <v>190</v>
      </c>
      <c r="C581" s="93">
        <v>240</v>
      </c>
      <c r="D581" s="104">
        <f t="shared" si="47"/>
        <v>4.7477744807121664E-4</v>
      </c>
      <c r="E581" s="93">
        <f t="shared" si="50"/>
        <v>12.666666666666666</v>
      </c>
      <c r="F581" s="104">
        <f t="shared" si="48"/>
        <v>4.5483158496071886E-4</v>
      </c>
      <c r="G581" s="93" t="s">
        <v>82</v>
      </c>
      <c r="H581" s="93">
        <v>2779.04</v>
      </c>
      <c r="I581" s="88">
        <v>1</v>
      </c>
      <c r="J581" s="93">
        <v>151.21</v>
      </c>
      <c r="K581" s="93">
        <v>8.64</v>
      </c>
      <c r="L581" s="93">
        <v>2779.04</v>
      </c>
      <c r="M581" s="88">
        <f t="shared" si="51"/>
        <v>45600</v>
      </c>
    </row>
    <row r="582" spans="1:13" x14ac:dyDescent="0.2">
      <c r="A582" s="94">
        <v>9253109</v>
      </c>
      <c r="B582" s="88">
        <f t="shared" si="49"/>
        <v>190</v>
      </c>
      <c r="C582" s="93">
        <v>239</v>
      </c>
      <c r="D582" s="104">
        <f t="shared" si="47"/>
        <v>4.7279920870425319E-4</v>
      </c>
      <c r="E582" s="93">
        <f t="shared" si="50"/>
        <v>12.613888888888889</v>
      </c>
      <c r="F582" s="104">
        <f t="shared" si="48"/>
        <v>4.5293645335671586E-4</v>
      </c>
      <c r="G582" s="93" t="s">
        <v>12</v>
      </c>
      <c r="H582" s="93">
        <v>73.75</v>
      </c>
      <c r="I582" s="88">
        <v>1</v>
      </c>
      <c r="J582" s="93">
        <v>1.29</v>
      </c>
      <c r="K582" s="93">
        <v>1.35</v>
      </c>
      <c r="L582" s="93">
        <v>73.75</v>
      </c>
      <c r="M582" s="88">
        <f t="shared" si="51"/>
        <v>45410</v>
      </c>
    </row>
    <row r="583" spans="1:13" x14ac:dyDescent="0.2">
      <c r="A583" s="94">
        <v>9253997</v>
      </c>
      <c r="B583" s="88">
        <f t="shared" si="49"/>
        <v>190</v>
      </c>
      <c r="C583" s="93">
        <v>239</v>
      </c>
      <c r="D583" s="104">
        <f t="shared" si="47"/>
        <v>4.7279920870425319E-4</v>
      </c>
      <c r="E583" s="93">
        <f t="shared" si="50"/>
        <v>12.613888888888889</v>
      </c>
      <c r="F583" s="104">
        <f t="shared" si="48"/>
        <v>4.5293645335671586E-4</v>
      </c>
      <c r="G583" s="93" t="s">
        <v>12</v>
      </c>
      <c r="H583" s="93">
        <v>31.84</v>
      </c>
      <c r="I583" s="88">
        <v>1</v>
      </c>
      <c r="J583" s="93">
        <v>0.85</v>
      </c>
      <c r="K583" s="93">
        <v>0.45</v>
      </c>
      <c r="L583" s="93">
        <v>31.84</v>
      </c>
      <c r="M583" s="88">
        <f t="shared" si="51"/>
        <v>45410</v>
      </c>
    </row>
    <row r="584" spans="1:13" x14ac:dyDescent="0.2">
      <c r="A584" s="94">
        <v>9253113</v>
      </c>
      <c r="B584" s="88">
        <f t="shared" si="49"/>
        <v>190</v>
      </c>
      <c r="C584" s="93">
        <v>238</v>
      </c>
      <c r="D584" s="104">
        <f t="shared" si="47"/>
        <v>4.7082096933728979E-4</v>
      </c>
      <c r="E584" s="93">
        <f t="shared" si="50"/>
        <v>12.561111111111112</v>
      </c>
      <c r="F584" s="104">
        <f t="shared" si="48"/>
        <v>4.5104132175271291E-4</v>
      </c>
      <c r="G584" s="93" t="s">
        <v>12</v>
      </c>
      <c r="H584" s="93">
        <v>76.08</v>
      </c>
      <c r="I584" s="88">
        <v>1</v>
      </c>
      <c r="J584" s="93">
        <v>3.46</v>
      </c>
      <c r="K584" s="93">
        <v>3.05</v>
      </c>
      <c r="L584" s="93">
        <v>76.08</v>
      </c>
      <c r="M584" s="88">
        <f t="shared" si="51"/>
        <v>45220</v>
      </c>
    </row>
    <row r="585" spans="1:13" x14ac:dyDescent="0.2">
      <c r="A585" s="94">
        <v>6006004</v>
      </c>
      <c r="B585" s="88">
        <f t="shared" si="49"/>
        <v>190</v>
      </c>
      <c r="C585" s="93">
        <v>237</v>
      </c>
      <c r="D585" s="104">
        <f t="shared" si="47"/>
        <v>4.6884272997032639E-4</v>
      </c>
      <c r="E585" s="93">
        <f t="shared" si="50"/>
        <v>12.508333333333333</v>
      </c>
      <c r="F585" s="104">
        <f t="shared" si="48"/>
        <v>4.4914619014870986E-4</v>
      </c>
      <c r="G585" s="93" t="s">
        <v>20</v>
      </c>
      <c r="H585" s="93">
        <v>2001.08</v>
      </c>
      <c r="I585" s="88">
        <v>1</v>
      </c>
      <c r="J585" s="93">
        <v>75.099999999999994</v>
      </c>
      <c r="K585" s="93">
        <v>13.5</v>
      </c>
      <c r="L585" s="93">
        <v>2001.08</v>
      </c>
      <c r="M585" s="88">
        <f t="shared" si="51"/>
        <v>45030</v>
      </c>
    </row>
    <row r="586" spans="1:13" x14ac:dyDescent="0.2">
      <c r="A586" s="94">
        <v>3356234</v>
      </c>
      <c r="B586" s="88">
        <f t="shared" si="49"/>
        <v>190</v>
      </c>
      <c r="C586" s="93">
        <v>236</v>
      </c>
      <c r="D586" s="104">
        <f t="shared" si="47"/>
        <v>4.66864490603363E-4</v>
      </c>
      <c r="E586" s="93">
        <f t="shared" si="50"/>
        <v>12.455555555555556</v>
      </c>
      <c r="F586" s="104">
        <f t="shared" si="48"/>
        <v>4.4725105854470691E-4</v>
      </c>
      <c r="G586" s="93" t="s">
        <v>16</v>
      </c>
      <c r="H586" s="93">
        <v>562.86</v>
      </c>
      <c r="I586" s="88">
        <v>1</v>
      </c>
      <c r="J586" s="93">
        <v>8.11</v>
      </c>
      <c r="K586" s="93">
        <v>4.34</v>
      </c>
      <c r="L586" s="93">
        <v>562.86</v>
      </c>
      <c r="M586" s="88">
        <f t="shared" si="51"/>
        <v>44840</v>
      </c>
    </row>
    <row r="587" spans="1:13" x14ac:dyDescent="0.2">
      <c r="A587" s="94">
        <v>3401842</v>
      </c>
      <c r="B587" s="88">
        <f t="shared" si="49"/>
        <v>190</v>
      </c>
      <c r="C587" s="93">
        <v>236</v>
      </c>
      <c r="D587" s="104">
        <f t="shared" si="47"/>
        <v>4.66864490603363E-4</v>
      </c>
      <c r="E587" s="93">
        <f t="shared" si="50"/>
        <v>12.455555555555556</v>
      </c>
      <c r="F587" s="104">
        <f t="shared" si="48"/>
        <v>4.4725105854470691E-4</v>
      </c>
      <c r="G587" s="93" t="s">
        <v>20</v>
      </c>
      <c r="H587" s="93">
        <v>2320.38</v>
      </c>
      <c r="I587" s="88">
        <v>1</v>
      </c>
      <c r="J587" s="93">
        <v>32</v>
      </c>
      <c r="K587" s="93">
        <v>3.4</v>
      </c>
      <c r="L587" s="93">
        <v>2320.38</v>
      </c>
      <c r="M587" s="88">
        <f t="shared" si="51"/>
        <v>44840</v>
      </c>
    </row>
    <row r="588" spans="1:13" x14ac:dyDescent="0.2">
      <c r="A588" s="94">
        <v>8020616</v>
      </c>
      <c r="B588" s="88">
        <f t="shared" si="49"/>
        <v>190</v>
      </c>
      <c r="C588" s="93">
        <v>236</v>
      </c>
      <c r="D588" s="104">
        <f t="shared" si="47"/>
        <v>4.66864490603363E-4</v>
      </c>
      <c r="E588" s="93">
        <f t="shared" si="50"/>
        <v>12.455555555555556</v>
      </c>
      <c r="F588" s="104">
        <f t="shared" si="48"/>
        <v>4.4725105854470691E-4</v>
      </c>
      <c r="G588" s="93" t="s">
        <v>20</v>
      </c>
      <c r="H588" s="93">
        <v>3384.52</v>
      </c>
      <c r="I588" s="88">
        <v>1</v>
      </c>
      <c r="J588" s="93">
        <v>271.52</v>
      </c>
      <c r="K588" s="93">
        <v>33.72</v>
      </c>
      <c r="L588" s="93">
        <v>3384.52</v>
      </c>
      <c r="M588" s="88">
        <f t="shared" si="51"/>
        <v>44840</v>
      </c>
    </row>
    <row r="589" spans="1:13" x14ac:dyDescent="0.2">
      <c r="A589" s="94">
        <v>9040027</v>
      </c>
      <c r="B589" s="88">
        <f t="shared" si="49"/>
        <v>190</v>
      </c>
      <c r="C589" s="93">
        <v>236</v>
      </c>
      <c r="D589" s="104">
        <f t="shared" si="47"/>
        <v>4.66864490603363E-4</v>
      </c>
      <c r="E589" s="93">
        <f t="shared" si="50"/>
        <v>12.455555555555556</v>
      </c>
      <c r="F589" s="104">
        <f t="shared" si="48"/>
        <v>4.4725105854470691E-4</v>
      </c>
      <c r="G589" s="93" t="s">
        <v>20</v>
      </c>
      <c r="H589" s="93">
        <v>4075.62</v>
      </c>
      <c r="I589" s="88">
        <v>1</v>
      </c>
      <c r="J589" s="93">
        <v>55.91</v>
      </c>
      <c r="K589" s="93">
        <v>15.16</v>
      </c>
      <c r="L589" s="93">
        <v>4075.62</v>
      </c>
      <c r="M589" s="88">
        <f t="shared" si="51"/>
        <v>44840</v>
      </c>
    </row>
    <row r="590" spans="1:13" x14ac:dyDescent="0.2">
      <c r="A590" s="94">
        <v>9842504</v>
      </c>
      <c r="B590" s="88">
        <f t="shared" si="49"/>
        <v>190</v>
      </c>
      <c r="C590" s="93">
        <v>236</v>
      </c>
      <c r="D590" s="104">
        <f t="shared" si="47"/>
        <v>4.66864490603363E-4</v>
      </c>
      <c r="E590" s="93">
        <f t="shared" si="50"/>
        <v>12.455555555555556</v>
      </c>
      <c r="F590" s="104">
        <f t="shared" si="48"/>
        <v>4.4725105854470691E-4</v>
      </c>
      <c r="G590" s="93" t="s">
        <v>16</v>
      </c>
      <c r="H590" s="93">
        <v>220.37</v>
      </c>
      <c r="I590" s="88">
        <v>1</v>
      </c>
      <c r="J590" s="93">
        <v>10.119999999999999</v>
      </c>
      <c r="K590" s="93">
        <v>1.48</v>
      </c>
      <c r="L590" s="93">
        <v>220.37</v>
      </c>
      <c r="M590" s="88">
        <f t="shared" si="51"/>
        <v>44840</v>
      </c>
    </row>
    <row r="591" spans="1:13" x14ac:dyDescent="0.2">
      <c r="A591" s="94">
        <v>2043011</v>
      </c>
      <c r="B591" s="88">
        <f t="shared" si="49"/>
        <v>190</v>
      </c>
      <c r="C591" s="93">
        <v>235</v>
      </c>
      <c r="D591" s="104">
        <f t="shared" si="47"/>
        <v>4.648862512363996E-4</v>
      </c>
      <c r="E591" s="93">
        <f t="shared" si="50"/>
        <v>12.402777777777779</v>
      </c>
      <c r="F591" s="104">
        <f t="shared" si="48"/>
        <v>4.4535592694070392E-4</v>
      </c>
      <c r="G591" s="93" t="s">
        <v>16</v>
      </c>
      <c r="H591" s="93">
        <v>884.07</v>
      </c>
      <c r="I591" s="88">
        <v>1</v>
      </c>
      <c r="J591" s="93">
        <v>15.33</v>
      </c>
      <c r="K591" s="93">
        <v>13</v>
      </c>
      <c r="L591" s="93">
        <v>884.07</v>
      </c>
      <c r="M591" s="88">
        <f t="shared" si="51"/>
        <v>44650</v>
      </c>
    </row>
    <row r="592" spans="1:13" x14ac:dyDescent="0.2">
      <c r="A592" s="94">
        <v>2255569</v>
      </c>
      <c r="B592" s="88">
        <f t="shared" si="49"/>
        <v>190</v>
      </c>
      <c r="C592" s="93">
        <v>235</v>
      </c>
      <c r="D592" s="104">
        <f t="shared" si="47"/>
        <v>4.648862512363996E-4</v>
      </c>
      <c r="E592" s="93">
        <f t="shared" si="50"/>
        <v>12.402777777777779</v>
      </c>
      <c r="F592" s="104">
        <f t="shared" si="48"/>
        <v>4.4535592694070392E-4</v>
      </c>
      <c r="G592" s="93" t="s">
        <v>41</v>
      </c>
      <c r="H592" s="93">
        <v>1425.38</v>
      </c>
      <c r="I592" s="88">
        <v>1</v>
      </c>
      <c r="J592" s="93">
        <v>60</v>
      </c>
      <c r="K592" s="93">
        <v>9</v>
      </c>
      <c r="L592" s="93">
        <v>1425.38</v>
      </c>
      <c r="M592" s="88">
        <f t="shared" si="51"/>
        <v>44650</v>
      </c>
    </row>
    <row r="593" spans="1:13" x14ac:dyDescent="0.2">
      <c r="A593" s="94">
        <v>3100677</v>
      </c>
      <c r="B593" s="88">
        <f t="shared" si="49"/>
        <v>190</v>
      </c>
      <c r="C593" s="93">
        <v>235</v>
      </c>
      <c r="D593" s="104">
        <f t="shared" si="47"/>
        <v>4.648862512363996E-4</v>
      </c>
      <c r="E593" s="93">
        <f t="shared" si="50"/>
        <v>12.402777777777779</v>
      </c>
      <c r="F593" s="104">
        <f t="shared" si="48"/>
        <v>4.4535592694070392E-4</v>
      </c>
      <c r="G593" s="93" t="s">
        <v>41</v>
      </c>
      <c r="H593" s="93">
        <v>212.98</v>
      </c>
      <c r="I593" s="88">
        <v>1</v>
      </c>
      <c r="J593" s="93">
        <v>1</v>
      </c>
      <c r="K593" s="93">
        <v>0.38</v>
      </c>
      <c r="L593" s="93">
        <v>212.98</v>
      </c>
      <c r="M593" s="88">
        <f t="shared" si="51"/>
        <v>44650</v>
      </c>
    </row>
    <row r="594" spans="1:13" x14ac:dyDescent="0.2">
      <c r="A594" s="94">
        <v>6090208</v>
      </c>
      <c r="B594" s="88">
        <f t="shared" si="49"/>
        <v>190</v>
      </c>
      <c r="C594" s="93">
        <v>235</v>
      </c>
      <c r="D594" s="104">
        <f t="shared" si="47"/>
        <v>4.648862512363996E-4</v>
      </c>
      <c r="E594" s="93">
        <f t="shared" si="50"/>
        <v>12.402777777777779</v>
      </c>
      <c r="F594" s="104">
        <f t="shared" si="48"/>
        <v>4.4535592694070392E-4</v>
      </c>
      <c r="G594" s="93" t="s">
        <v>20</v>
      </c>
      <c r="H594" s="93">
        <v>1515.67</v>
      </c>
      <c r="I594" s="88">
        <v>1</v>
      </c>
      <c r="J594" s="93">
        <v>106.39</v>
      </c>
      <c r="K594" s="93">
        <v>30.62</v>
      </c>
      <c r="L594" s="93">
        <v>1515.67</v>
      </c>
      <c r="M594" s="88">
        <f t="shared" si="51"/>
        <v>44650</v>
      </c>
    </row>
    <row r="595" spans="1:13" x14ac:dyDescent="0.2">
      <c r="A595" s="94">
        <v>9100152</v>
      </c>
      <c r="B595" s="88">
        <f t="shared" si="49"/>
        <v>190</v>
      </c>
      <c r="C595" s="93">
        <v>235</v>
      </c>
      <c r="D595" s="104">
        <f t="shared" si="47"/>
        <v>4.648862512363996E-4</v>
      </c>
      <c r="E595" s="93">
        <f t="shared" si="50"/>
        <v>12.402777777777779</v>
      </c>
      <c r="F595" s="104">
        <f t="shared" si="48"/>
        <v>4.4535592694070392E-4</v>
      </c>
      <c r="G595" s="93" t="s">
        <v>82</v>
      </c>
      <c r="H595" s="93">
        <v>2324.7800000000002</v>
      </c>
      <c r="I595" s="88">
        <v>1</v>
      </c>
      <c r="J595" s="93">
        <v>164</v>
      </c>
      <c r="K595" s="93">
        <v>6.6</v>
      </c>
      <c r="L595" s="93">
        <v>2324.7800000000002</v>
      </c>
      <c r="M595" s="88">
        <f t="shared" si="51"/>
        <v>44650</v>
      </c>
    </row>
    <row r="596" spans="1:13" x14ac:dyDescent="0.2">
      <c r="A596" s="94">
        <v>9253206</v>
      </c>
      <c r="B596" s="88">
        <f t="shared" si="49"/>
        <v>190</v>
      </c>
      <c r="C596" s="93">
        <v>235</v>
      </c>
      <c r="D596" s="104">
        <f t="shared" si="47"/>
        <v>4.648862512363996E-4</v>
      </c>
      <c r="E596" s="93">
        <f t="shared" si="50"/>
        <v>12.402777777777779</v>
      </c>
      <c r="F596" s="104">
        <f t="shared" si="48"/>
        <v>4.4535592694070392E-4</v>
      </c>
      <c r="G596" s="93" t="s">
        <v>12</v>
      </c>
      <c r="H596" s="93">
        <v>1282.28</v>
      </c>
      <c r="I596" s="88">
        <v>1</v>
      </c>
      <c r="J596" s="93">
        <v>1.45</v>
      </c>
      <c r="K596" s="93">
        <v>3.22</v>
      </c>
      <c r="L596" s="93">
        <v>1282.28</v>
      </c>
      <c r="M596" s="88">
        <f t="shared" si="51"/>
        <v>44650</v>
      </c>
    </row>
    <row r="597" spans="1:13" x14ac:dyDescent="0.2">
      <c r="A597" s="94">
        <v>6040505</v>
      </c>
      <c r="B597" s="88">
        <f t="shared" si="49"/>
        <v>190</v>
      </c>
      <c r="C597" s="93">
        <v>234</v>
      </c>
      <c r="D597" s="104">
        <f t="shared" si="47"/>
        <v>4.629080118694362E-4</v>
      </c>
      <c r="E597" s="93">
        <f t="shared" si="50"/>
        <v>12.35</v>
      </c>
      <c r="F597" s="104">
        <f t="shared" si="48"/>
        <v>4.4346079533670086E-4</v>
      </c>
      <c r="G597" s="93" t="s">
        <v>20</v>
      </c>
      <c r="H597" s="93">
        <v>478.01</v>
      </c>
      <c r="I597" s="88">
        <v>1</v>
      </c>
      <c r="J597" s="93">
        <v>56.02</v>
      </c>
      <c r="K597" s="93">
        <v>14.85</v>
      </c>
      <c r="L597" s="93">
        <v>478.01</v>
      </c>
      <c r="M597" s="88">
        <f t="shared" si="51"/>
        <v>44460</v>
      </c>
    </row>
    <row r="598" spans="1:13" x14ac:dyDescent="0.2">
      <c r="A598" s="94">
        <v>1210466</v>
      </c>
      <c r="B598" s="88">
        <f t="shared" si="49"/>
        <v>190</v>
      </c>
      <c r="C598" s="93">
        <v>233</v>
      </c>
      <c r="D598" s="104">
        <f t="shared" si="47"/>
        <v>4.609297725024728E-4</v>
      </c>
      <c r="E598" s="93">
        <f t="shared" si="50"/>
        <v>12.297222222222222</v>
      </c>
      <c r="F598" s="104">
        <f t="shared" si="48"/>
        <v>4.4156566373269792E-4</v>
      </c>
      <c r="G598" s="93" t="s">
        <v>9</v>
      </c>
      <c r="H598" s="93">
        <v>45.76</v>
      </c>
      <c r="I598" s="88">
        <v>1</v>
      </c>
      <c r="J598" s="93">
        <v>0.98</v>
      </c>
      <c r="K598" s="93">
        <v>0.84</v>
      </c>
      <c r="L598" s="93">
        <v>45.76</v>
      </c>
      <c r="M598" s="88">
        <f t="shared" si="51"/>
        <v>44270</v>
      </c>
    </row>
    <row r="599" spans="1:13" x14ac:dyDescent="0.2">
      <c r="A599" s="94">
        <v>7011549</v>
      </c>
      <c r="B599" s="88">
        <f t="shared" si="49"/>
        <v>190</v>
      </c>
      <c r="C599" s="93">
        <v>233</v>
      </c>
      <c r="D599" s="104">
        <f t="shared" si="47"/>
        <v>4.609297725024728E-4</v>
      </c>
      <c r="E599" s="93">
        <f t="shared" si="50"/>
        <v>12.297222222222222</v>
      </c>
      <c r="F599" s="104">
        <f t="shared" si="48"/>
        <v>4.4156566373269792E-4</v>
      </c>
      <c r="G599" s="93" t="s">
        <v>82</v>
      </c>
      <c r="H599" s="93">
        <v>2001.46</v>
      </c>
      <c r="I599" s="88">
        <v>1</v>
      </c>
      <c r="J599" s="93">
        <v>91.98</v>
      </c>
      <c r="K599" s="93">
        <v>17</v>
      </c>
      <c r="L599" s="93">
        <v>2001.46</v>
      </c>
      <c r="M599" s="88">
        <f t="shared" si="51"/>
        <v>44270</v>
      </c>
    </row>
    <row r="600" spans="1:13" x14ac:dyDescent="0.2">
      <c r="A600" s="94">
        <v>1250144</v>
      </c>
      <c r="B600" s="88">
        <f t="shared" si="49"/>
        <v>190</v>
      </c>
      <c r="C600" s="93">
        <v>232</v>
      </c>
      <c r="D600" s="104">
        <f t="shared" si="47"/>
        <v>4.589515331355094E-4</v>
      </c>
      <c r="E600" s="93">
        <f t="shared" si="50"/>
        <v>12.244444444444444</v>
      </c>
      <c r="F600" s="104">
        <f t="shared" si="48"/>
        <v>4.3967053212869486E-4</v>
      </c>
      <c r="G600" s="93" t="s">
        <v>79</v>
      </c>
      <c r="H600" s="93">
        <v>45.12</v>
      </c>
      <c r="I600" s="88">
        <v>1</v>
      </c>
      <c r="J600" s="93">
        <v>0.68</v>
      </c>
      <c r="K600" s="93">
        <v>2.52</v>
      </c>
      <c r="L600" s="93">
        <v>45.12</v>
      </c>
      <c r="M600" s="88">
        <f t="shared" si="51"/>
        <v>44080</v>
      </c>
    </row>
    <row r="601" spans="1:13" x14ac:dyDescent="0.2">
      <c r="A601" s="94">
        <v>1250139</v>
      </c>
      <c r="B601" s="88">
        <f t="shared" si="49"/>
        <v>190</v>
      </c>
      <c r="C601" s="93">
        <v>231</v>
      </c>
      <c r="D601" s="104">
        <f t="shared" si="47"/>
        <v>4.5697329376854601E-4</v>
      </c>
      <c r="E601" s="93">
        <f t="shared" si="50"/>
        <v>12.191666666666666</v>
      </c>
      <c r="F601" s="104">
        <f t="shared" si="48"/>
        <v>4.3777540052469192E-4</v>
      </c>
      <c r="G601" s="93" t="s">
        <v>79</v>
      </c>
      <c r="H601" s="93">
        <v>34.46</v>
      </c>
      <c r="I601" s="88">
        <v>1</v>
      </c>
      <c r="J601" s="93">
        <v>0.53</v>
      </c>
      <c r="K601" s="93">
        <v>1.88</v>
      </c>
      <c r="L601" s="93">
        <v>34.46</v>
      </c>
      <c r="M601" s="88">
        <f t="shared" si="51"/>
        <v>43890</v>
      </c>
    </row>
    <row r="602" spans="1:13" x14ac:dyDescent="0.2">
      <c r="A602" s="94">
        <v>5110082</v>
      </c>
      <c r="B602" s="88">
        <f t="shared" si="49"/>
        <v>190</v>
      </c>
      <c r="C602" s="93">
        <v>231</v>
      </c>
      <c r="D602" s="104">
        <f t="shared" si="47"/>
        <v>4.5697329376854601E-4</v>
      </c>
      <c r="E602" s="93">
        <f t="shared" si="50"/>
        <v>12.191666666666666</v>
      </c>
      <c r="F602" s="104">
        <f t="shared" si="48"/>
        <v>4.3777540052469192E-4</v>
      </c>
      <c r="G602" s="93" t="s">
        <v>20</v>
      </c>
      <c r="H602" s="93">
        <v>22.7</v>
      </c>
      <c r="I602" s="88">
        <v>1</v>
      </c>
      <c r="J602" s="93">
        <v>2</v>
      </c>
      <c r="K602" s="93">
        <v>0.23</v>
      </c>
      <c r="L602" s="93">
        <v>22.7</v>
      </c>
      <c r="M602" s="88">
        <f t="shared" si="51"/>
        <v>43890</v>
      </c>
    </row>
    <row r="603" spans="1:13" x14ac:dyDescent="0.2">
      <c r="A603" s="94">
        <v>1254689</v>
      </c>
      <c r="B603" s="88">
        <f t="shared" si="49"/>
        <v>190</v>
      </c>
      <c r="C603" s="93">
        <v>230</v>
      </c>
      <c r="D603" s="104">
        <f t="shared" si="47"/>
        <v>4.5499505440158261E-4</v>
      </c>
      <c r="E603" s="93">
        <f t="shared" si="50"/>
        <v>12.138888888888889</v>
      </c>
      <c r="F603" s="104">
        <f t="shared" si="48"/>
        <v>4.3588026892068892E-4</v>
      </c>
      <c r="G603" s="93" t="s">
        <v>9</v>
      </c>
      <c r="H603" s="93">
        <v>38.340000000000003</v>
      </c>
      <c r="I603" s="88">
        <v>1</v>
      </c>
      <c r="J603" s="93">
        <v>0.63</v>
      </c>
      <c r="K603" s="93">
        <v>3.48</v>
      </c>
      <c r="L603" s="93">
        <v>38.340000000000003</v>
      </c>
      <c r="M603" s="88">
        <f t="shared" si="51"/>
        <v>43700</v>
      </c>
    </row>
    <row r="604" spans="1:13" x14ac:dyDescent="0.2">
      <c r="A604" s="94">
        <v>2351924</v>
      </c>
      <c r="B604" s="88">
        <f t="shared" si="49"/>
        <v>190</v>
      </c>
      <c r="C604" s="93">
        <v>230</v>
      </c>
      <c r="D604" s="104">
        <f t="shared" si="47"/>
        <v>4.5499505440158261E-4</v>
      </c>
      <c r="E604" s="93">
        <f t="shared" si="50"/>
        <v>12.138888888888889</v>
      </c>
      <c r="F604" s="104">
        <f t="shared" si="48"/>
        <v>4.3588026892068892E-4</v>
      </c>
      <c r="G604" s="93" t="s">
        <v>41</v>
      </c>
      <c r="H604" s="93">
        <v>1606.96</v>
      </c>
      <c r="I604" s="88">
        <v>1</v>
      </c>
      <c r="J604" s="93">
        <v>47</v>
      </c>
      <c r="K604" s="93">
        <v>14.72</v>
      </c>
      <c r="L604" s="93">
        <v>1606.96</v>
      </c>
      <c r="M604" s="88">
        <f t="shared" si="51"/>
        <v>43700</v>
      </c>
    </row>
    <row r="605" spans="1:13" x14ac:dyDescent="0.2">
      <c r="A605" s="94">
        <v>5511039</v>
      </c>
      <c r="B605" s="88">
        <f t="shared" si="49"/>
        <v>190</v>
      </c>
      <c r="C605" s="93">
        <v>230</v>
      </c>
      <c r="D605" s="104">
        <f t="shared" si="47"/>
        <v>4.5499505440158261E-4</v>
      </c>
      <c r="E605" s="93">
        <f t="shared" si="50"/>
        <v>12.138888888888889</v>
      </c>
      <c r="F605" s="104">
        <f t="shared" si="48"/>
        <v>4.3588026892068892E-4</v>
      </c>
      <c r="G605" s="93" t="s">
        <v>16</v>
      </c>
      <c r="H605" s="93">
        <v>166.72</v>
      </c>
      <c r="I605" s="88">
        <v>1</v>
      </c>
      <c r="J605" s="93">
        <v>1.85</v>
      </c>
      <c r="K605" s="93">
        <v>3.12</v>
      </c>
      <c r="L605" s="93">
        <v>166.72</v>
      </c>
      <c r="M605" s="88">
        <f t="shared" si="51"/>
        <v>43700</v>
      </c>
    </row>
    <row r="606" spans="1:13" x14ac:dyDescent="0.2">
      <c r="A606" s="94">
        <v>7011237</v>
      </c>
      <c r="B606" s="88">
        <f t="shared" si="49"/>
        <v>190</v>
      </c>
      <c r="C606" s="93">
        <v>229</v>
      </c>
      <c r="D606" s="104">
        <f t="shared" si="47"/>
        <v>4.5301681503461921E-4</v>
      </c>
      <c r="E606" s="93">
        <f t="shared" si="50"/>
        <v>12.08611111111111</v>
      </c>
      <c r="F606" s="104">
        <f t="shared" si="48"/>
        <v>4.3398513731668587E-4</v>
      </c>
      <c r="G606" s="93" t="s">
        <v>82</v>
      </c>
      <c r="H606" s="93">
        <v>1056.19</v>
      </c>
      <c r="I606" s="88">
        <v>1</v>
      </c>
      <c r="J606" s="93">
        <v>65.61</v>
      </c>
      <c r="K606" s="93">
        <v>17.899999999999999</v>
      </c>
      <c r="L606" s="93">
        <v>1056.19</v>
      </c>
      <c r="M606" s="88">
        <f t="shared" si="51"/>
        <v>43510</v>
      </c>
    </row>
    <row r="607" spans="1:13" x14ac:dyDescent="0.2">
      <c r="A607" s="94">
        <v>2351869</v>
      </c>
      <c r="B607" s="88">
        <f t="shared" si="49"/>
        <v>190</v>
      </c>
      <c r="C607" s="93">
        <v>228</v>
      </c>
      <c r="D607" s="104">
        <f t="shared" si="47"/>
        <v>4.5103857566765581E-4</v>
      </c>
      <c r="E607" s="93">
        <f t="shared" si="50"/>
        <v>12.033333333333333</v>
      </c>
      <c r="F607" s="104">
        <f t="shared" si="48"/>
        <v>4.3209000571268292E-4</v>
      </c>
      <c r="G607" s="93" t="s">
        <v>41</v>
      </c>
      <c r="H607" s="93">
        <v>755.34</v>
      </c>
      <c r="I607" s="88">
        <v>1</v>
      </c>
      <c r="J607" s="93">
        <v>75</v>
      </c>
      <c r="K607" s="93">
        <v>7.23</v>
      </c>
      <c r="L607" s="93">
        <v>755.34</v>
      </c>
      <c r="M607" s="88">
        <f t="shared" si="51"/>
        <v>43320</v>
      </c>
    </row>
    <row r="608" spans="1:13" x14ac:dyDescent="0.2">
      <c r="A608" s="94">
        <v>4501627</v>
      </c>
      <c r="B608" s="88">
        <f t="shared" si="49"/>
        <v>190</v>
      </c>
      <c r="C608" s="93">
        <v>228</v>
      </c>
      <c r="D608" s="104">
        <f t="shared" si="47"/>
        <v>4.5103857566765581E-4</v>
      </c>
      <c r="E608" s="93">
        <f t="shared" si="50"/>
        <v>12.033333333333333</v>
      </c>
      <c r="F608" s="104">
        <f t="shared" si="48"/>
        <v>4.3209000571268292E-4</v>
      </c>
      <c r="G608" s="93" t="s">
        <v>41</v>
      </c>
      <c r="H608" s="93">
        <v>329</v>
      </c>
      <c r="I608" s="88">
        <v>1</v>
      </c>
      <c r="J608" s="93">
        <v>15</v>
      </c>
      <c r="K608" s="93">
        <v>1.62</v>
      </c>
      <c r="L608" s="93">
        <v>329</v>
      </c>
      <c r="M608" s="88">
        <f t="shared" si="51"/>
        <v>43320</v>
      </c>
    </row>
    <row r="609" spans="1:13" x14ac:dyDescent="0.2">
      <c r="A609" s="94">
        <v>5636666</v>
      </c>
      <c r="B609" s="88">
        <f t="shared" si="49"/>
        <v>190</v>
      </c>
      <c r="C609" s="93">
        <v>228</v>
      </c>
      <c r="D609" s="104">
        <f t="shared" si="47"/>
        <v>4.5103857566765581E-4</v>
      </c>
      <c r="E609" s="93">
        <f t="shared" si="50"/>
        <v>12.033333333333333</v>
      </c>
      <c r="F609" s="104">
        <f t="shared" si="48"/>
        <v>4.3209000571268292E-4</v>
      </c>
      <c r="G609" s="93" t="s">
        <v>16</v>
      </c>
      <c r="H609" s="93">
        <v>543.9</v>
      </c>
      <c r="I609" s="88">
        <v>1</v>
      </c>
      <c r="J609" s="93">
        <v>2.04</v>
      </c>
      <c r="K609" s="93">
        <v>4.5</v>
      </c>
      <c r="L609" s="93">
        <v>543.9</v>
      </c>
      <c r="M609" s="88">
        <f t="shared" si="51"/>
        <v>43320</v>
      </c>
    </row>
    <row r="610" spans="1:13" x14ac:dyDescent="0.2">
      <c r="A610" s="94">
        <v>2255064</v>
      </c>
      <c r="B610" s="88">
        <f t="shared" si="49"/>
        <v>190</v>
      </c>
      <c r="C610" s="93">
        <v>227</v>
      </c>
      <c r="D610" s="104">
        <f t="shared" si="47"/>
        <v>4.4906033630069236E-4</v>
      </c>
      <c r="E610" s="93">
        <f t="shared" si="50"/>
        <v>11.980555555555556</v>
      </c>
      <c r="F610" s="104">
        <f t="shared" si="48"/>
        <v>4.3019487410867992E-4</v>
      </c>
      <c r="G610" s="93" t="s">
        <v>41</v>
      </c>
      <c r="H610" s="93">
        <v>1699.08</v>
      </c>
      <c r="I610" s="88">
        <v>1</v>
      </c>
      <c r="J610" s="93">
        <v>69.58</v>
      </c>
      <c r="K610" s="93">
        <v>6.66</v>
      </c>
      <c r="L610" s="93">
        <v>1699.08</v>
      </c>
      <c r="M610" s="88">
        <f t="shared" si="51"/>
        <v>43130</v>
      </c>
    </row>
    <row r="611" spans="1:13" x14ac:dyDescent="0.2">
      <c r="A611" s="94">
        <v>5121102</v>
      </c>
      <c r="B611" s="88">
        <f t="shared" si="49"/>
        <v>190</v>
      </c>
      <c r="C611" s="93">
        <v>227</v>
      </c>
      <c r="D611" s="104">
        <f t="shared" si="47"/>
        <v>4.4906033630069236E-4</v>
      </c>
      <c r="E611" s="93">
        <f t="shared" si="50"/>
        <v>11.980555555555556</v>
      </c>
      <c r="F611" s="104">
        <f t="shared" si="48"/>
        <v>4.3019487410867992E-4</v>
      </c>
      <c r="G611" s="93" t="s">
        <v>20</v>
      </c>
      <c r="H611" s="93">
        <v>14.75</v>
      </c>
      <c r="I611" s="88">
        <v>1</v>
      </c>
      <c r="J611" s="93">
        <v>0.32</v>
      </c>
      <c r="K611" s="93">
        <v>0.1</v>
      </c>
      <c r="L611" s="93">
        <v>14.75</v>
      </c>
      <c r="M611" s="88">
        <f t="shared" si="51"/>
        <v>43130</v>
      </c>
    </row>
    <row r="612" spans="1:13" x14ac:dyDescent="0.2">
      <c r="A612" s="94">
        <v>9253242</v>
      </c>
      <c r="B612" s="88">
        <f t="shared" si="49"/>
        <v>190</v>
      </c>
      <c r="C612" s="93">
        <v>227</v>
      </c>
      <c r="D612" s="104">
        <f t="shared" si="47"/>
        <v>4.4906033630069236E-4</v>
      </c>
      <c r="E612" s="93">
        <f t="shared" si="50"/>
        <v>11.980555555555556</v>
      </c>
      <c r="F612" s="104">
        <f t="shared" si="48"/>
        <v>4.3019487410867992E-4</v>
      </c>
      <c r="G612" s="93" t="s">
        <v>12</v>
      </c>
      <c r="H612" s="93">
        <v>32.42</v>
      </c>
      <c r="I612" s="88">
        <v>1</v>
      </c>
      <c r="J612" s="93">
        <v>0.56999999999999995</v>
      </c>
      <c r="K612" s="93">
        <v>0.3</v>
      </c>
      <c r="L612" s="93">
        <v>32.42</v>
      </c>
      <c r="M612" s="88">
        <f t="shared" si="51"/>
        <v>43130</v>
      </c>
    </row>
    <row r="613" spans="1:13" x14ac:dyDescent="0.2">
      <c r="A613" s="94">
        <v>9253484</v>
      </c>
      <c r="B613" s="88">
        <f t="shared" si="49"/>
        <v>190</v>
      </c>
      <c r="C613" s="93">
        <v>227</v>
      </c>
      <c r="D613" s="104">
        <f t="shared" si="47"/>
        <v>4.4906033630069236E-4</v>
      </c>
      <c r="E613" s="93">
        <f t="shared" si="50"/>
        <v>11.980555555555556</v>
      </c>
      <c r="F613" s="104">
        <f t="shared" si="48"/>
        <v>4.3019487410867992E-4</v>
      </c>
      <c r="G613" s="93" t="s">
        <v>12</v>
      </c>
      <c r="H613" s="93">
        <v>41.22</v>
      </c>
      <c r="I613" s="88">
        <v>1</v>
      </c>
      <c r="J613" s="93">
        <v>1.08</v>
      </c>
      <c r="K613" s="93">
        <v>0.75</v>
      </c>
      <c r="L613" s="93">
        <v>41.22</v>
      </c>
      <c r="M613" s="88">
        <f t="shared" si="51"/>
        <v>43130</v>
      </c>
    </row>
    <row r="614" spans="1:13" x14ac:dyDescent="0.2">
      <c r="A614" s="94">
        <v>2214839</v>
      </c>
      <c r="B614" s="88">
        <f t="shared" si="49"/>
        <v>190</v>
      </c>
      <c r="C614" s="93">
        <v>226</v>
      </c>
      <c r="D614" s="104">
        <f t="shared" si="47"/>
        <v>4.4708209693372896E-4</v>
      </c>
      <c r="E614" s="93">
        <f t="shared" si="50"/>
        <v>11.927777777777777</v>
      </c>
      <c r="F614" s="104">
        <f t="shared" si="48"/>
        <v>4.2829974250467692E-4</v>
      </c>
      <c r="G614" s="93" t="s">
        <v>41</v>
      </c>
      <c r="H614" s="93">
        <v>32.4</v>
      </c>
      <c r="I614" s="88">
        <v>1</v>
      </c>
      <c r="J614" s="93">
        <v>3.1</v>
      </c>
      <c r="K614" s="93">
        <v>0.2</v>
      </c>
      <c r="L614" s="93">
        <v>32.4</v>
      </c>
      <c r="M614" s="88">
        <f t="shared" si="51"/>
        <v>42940</v>
      </c>
    </row>
    <row r="615" spans="1:13" x14ac:dyDescent="0.2">
      <c r="A615" s="94">
        <v>5577715</v>
      </c>
      <c r="B615" s="88">
        <f t="shared" si="49"/>
        <v>190</v>
      </c>
      <c r="C615" s="93">
        <v>226</v>
      </c>
      <c r="D615" s="104">
        <f t="shared" si="47"/>
        <v>4.4708209693372896E-4</v>
      </c>
      <c r="E615" s="93">
        <f t="shared" si="50"/>
        <v>11.927777777777777</v>
      </c>
      <c r="F615" s="104">
        <f t="shared" si="48"/>
        <v>4.2829974250467692E-4</v>
      </c>
      <c r="G615" s="93" t="s">
        <v>16</v>
      </c>
      <c r="H615" s="93">
        <v>4279.72</v>
      </c>
      <c r="I615" s="88">
        <v>1</v>
      </c>
      <c r="J615" s="93">
        <v>35.5</v>
      </c>
      <c r="K615" s="93">
        <v>28.4</v>
      </c>
      <c r="L615" s="93">
        <v>4279.72</v>
      </c>
      <c r="M615" s="88">
        <f t="shared" si="51"/>
        <v>42940</v>
      </c>
    </row>
    <row r="616" spans="1:13" x14ac:dyDescent="0.2">
      <c r="A616" s="94">
        <v>6044126</v>
      </c>
      <c r="B616" s="88">
        <f t="shared" si="49"/>
        <v>190</v>
      </c>
      <c r="C616" s="93">
        <v>226</v>
      </c>
      <c r="D616" s="104">
        <f t="shared" si="47"/>
        <v>4.4708209693372896E-4</v>
      </c>
      <c r="E616" s="93">
        <f t="shared" si="50"/>
        <v>11.927777777777777</v>
      </c>
      <c r="F616" s="104">
        <f t="shared" si="48"/>
        <v>4.2829974250467692E-4</v>
      </c>
      <c r="G616" s="93" t="s">
        <v>20</v>
      </c>
      <c r="H616" s="93">
        <v>2401.86</v>
      </c>
      <c r="I616" s="88">
        <v>1</v>
      </c>
      <c r="J616" s="93">
        <v>224</v>
      </c>
      <c r="K616" s="93">
        <v>30</v>
      </c>
      <c r="L616" s="93">
        <v>2401.86</v>
      </c>
      <c r="M616" s="88">
        <f t="shared" si="51"/>
        <v>42940</v>
      </c>
    </row>
    <row r="617" spans="1:13" x14ac:dyDescent="0.2">
      <c r="A617" s="94">
        <v>9000502</v>
      </c>
      <c r="B617" s="88">
        <f t="shared" si="49"/>
        <v>190</v>
      </c>
      <c r="C617" s="93">
        <v>226</v>
      </c>
      <c r="D617" s="104">
        <f t="shared" si="47"/>
        <v>4.4708209693372896E-4</v>
      </c>
      <c r="E617" s="93">
        <f t="shared" si="50"/>
        <v>11.927777777777777</v>
      </c>
      <c r="F617" s="104">
        <f t="shared" si="48"/>
        <v>4.2829974250467692E-4</v>
      </c>
      <c r="G617" s="93" t="s">
        <v>82</v>
      </c>
      <c r="H617" s="93">
        <v>1010.26</v>
      </c>
      <c r="I617" s="88">
        <v>1</v>
      </c>
      <c r="J617" s="93">
        <v>15.91</v>
      </c>
      <c r="K617" s="93">
        <v>3.1</v>
      </c>
      <c r="L617" s="93">
        <v>1010.26</v>
      </c>
      <c r="M617" s="88">
        <f t="shared" si="51"/>
        <v>42940</v>
      </c>
    </row>
    <row r="618" spans="1:13" x14ac:dyDescent="0.2">
      <c r="A618" s="94">
        <v>8361955</v>
      </c>
      <c r="B618" s="88">
        <f t="shared" si="49"/>
        <v>190</v>
      </c>
      <c r="C618" s="93">
        <v>225</v>
      </c>
      <c r="D618" s="104">
        <f t="shared" si="47"/>
        <v>4.4510385756676556E-4</v>
      </c>
      <c r="E618" s="93">
        <f t="shared" si="50"/>
        <v>11.875</v>
      </c>
      <c r="F618" s="104">
        <f t="shared" si="48"/>
        <v>4.2640461090067393E-4</v>
      </c>
      <c r="G618" s="93" t="s">
        <v>20</v>
      </c>
      <c r="H618" s="93">
        <v>11.1</v>
      </c>
      <c r="I618" s="88">
        <v>1</v>
      </c>
      <c r="J618" s="93">
        <v>0.88</v>
      </c>
      <c r="K618" s="93">
        <v>0.12</v>
      </c>
      <c r="L618" s="93">
        <v>11.1</v>
      </c>
      <c r="M618" s="88">
        <f t="shared" si="51"/>
        <v>42750</v>
      </c>
    </row>
    <row r="619" spans="1:13" x14ac:dyDescent="0.2">
      <c r="A619" s="94">
        <v>4501625</v>
      </c>
      <c r="B619" s="88">
        <f t="shared" si="49"/>
        <v>190</v>
      </c>
      <c r="C619" s="93">
        <v>224</v>
      </c>
      <c r="D619" s="104">
        <f t="shared" si="47"/>
        <v>4.4312561819980216E-4</v>
      </c>
      <c r="E619" s="93">
        <f t="shared" si="50"/>
        <v>11.822222222222223</v>
      </c>
      <c r="F619" s="104">
        <f t="shared" si="48"/>
        <v>4.2450947929667098E-4</v>
      </c>
      <c r="G619" s="93" t="s">
        <v>41</v>
      </c>
      <c r="H619" s="93">
        <v>199</v>
      </c>
      <c r="I619" s="88">
        <v>1</v>
      </c>
      <c r="J619" s="93">
        <v>13.69</v>
      </c>
      <c r="K619" s="93">
        <v>1.29</v>
      </c>
      <c r="L619" s="93">
        <v>199</v>
      </c>
      <c r="M619" s="88">
        <f t="shared" si="51"/>
        <v>42560</v>
      </c>
    </row>
    <row r="620" spans="1:13" x14ac:dyDescent="0.2">
      <c r="A620" s="94">
        <v>3521057</v>
      </c>
      <c r="B620" s="88">
        <f t="shared" si="49"/>
        <v>190</v>
      </c>
      <c r="C620" s="93">
        <v>223</v>
      </c>
      <c r="D620" s="104">
        <f t="shared" si="47"/>
        <v>4.4114737883283877E-4</v>
      </c>
      <c r="E620" s="93">
        <f t="shared" si="50"/>
        <v>11.769444444444444</v>
      </c>
      <c r="F620" s="104">
        <f t="shared" si="48"/>
        <v>4.2261434769266793E-4</v>
      </c>
      <c r="G620" s="93" t="s">
        <v>16</v>
      </c>
      <c r="H620" s="93">
        <v>13</v>
      </c>
      <c r="I620" s="88">
        <v>1</v>
      </c>
      <c r="J620" s="93">
        <v>0.1</v>
      </c>
      <c r="K620" s="93">
        <v>0.48</v>
      </c>
      <c r="L620" s="93">
        <v>13</v>
      </c>
      <c r="M620" s="88">
        <f t="shared" si="51"/>
        <v>42370</v>
      </c>
    </row>
    <row r="621" spans="1:13" x14ac:dyDescent="0.2">
      <c r="A621" s="94">
        <v>8356004</v>
      </c>
      <c r="B621" s="88">
        <f t="shared" si="49"/>
        <v>190</v>
      </c>
      <c r="C621" s="93">
        <v>223</v>
      </c>
      <c r="D621" s="104">
        <f t="shared" si="47"/>
        <v>4.4114737883283877E-4</v>
      </c>
      <c r="E621" s="93">
        <f t="shared" si="50"/>
        <v>11.769444444444444</v>
      </c>
      <c r="F621" s="104">
        <f t="shared" si="48"/>
        <v>4.2261434769266793E-4</v>
      </c>
      <c r="G621" s="93" t="s">
        <v>20</v>
      </c>
      <c r="H621" s="93">
        <v>8.6999999999999993</v>
      </c>
      <c r="I621" s="88">
        <v>1</v>
      </c>
      <c r="J621" s="93">
        <v>0.2</v>
      </c>
      <c r="K621" s="93">
        <v>0.08</v>
      </c>
      <c r="L621" s="93">
        <v>8.6999999999999993</v>
      </c>
      <c r="M621" s="88">
        <f t="shared" si="51"/>
        <v>42370</v>
      </c>
    </row>
    <row r="622" spans="1:13" x14ac:dyDescent="0.2">
      <c r="A622" s="94">
        <v>9253723</v>
      </c>
      <c r="B622" s="88">
        <f t="shared" si="49"/>
        <v>190</v>
      </c>
      <c r="C622" s="93">
        <v>223</v>
      </c>
      <c r="D622" s="104">
        <f t="shared" si="47"/>
        <v>4.4114737883283877E-4</v>
      </c>
      <c r="E622" s="93">
        <f t="shared" si="50"/>
        <v>11.769444444444444</v>
      </c>
      <c r="F622" s="104">
        <f t="shared" si="48"/>
        <v>4.2261434769266793E-4</v>
      </c>
      <c r="G622" s="93" t="s">
        <v>12</v>
      </c>
      <c r="H622" s="93">
        <v>100.45</v>
      </c>
      <c r="I622" s="88">
        <v>1</v>
      </c>
      <c r="J622" s="93">
        <v>0.44</v>
      </c>
      <c r="K622" s="93">
        <v>1.1599999999999999</v>
      </c>
      <c r="L622" s="93">
        <v>100.45</v>
      </c>
      <c r="M622" s="88">
        <f t="shared" si="51"/>
        <v>42370</v>
      </c>
    </row>
    <row r="623" spans="1:13" x14ac:dyDescent="0.2">
      <c r="A623" s="94">
        <v>2253169</v>
      </c>
      <c r="B623" s="88">
        <f t="shared" si="49"/>
        <v>190</v>
      </c>
      <c r="C623" s="93">
        <v>222</v>
      </c>
      <c r="D623" s="104">
        <f t="shared" si="47"/>
        <v>4.3916913946587537E-4</v>
      </c>
      <c r="E623" s="93">
        <f t="shared" si="50"/>
        <v>11.716666666666667</v>
      </c>
      <c r="F623" s="104">
        <f t="shared" si="48"/>
        <v>4.2071921608866498E-4</v>
      </c>
      <c r="G623" s="93" t="s">
        <v>41</v>
      </c>
      <c r="H623" s="93">
        <v>1404.05</v>
      </c>
      <c r="I623" s="88">
        <v>1</v>
      </c>
      <c r="J623" s="93">
        <v>86.18</v>
      </c>
      <c r="K623" s="93">
        <v>5.04</v>
      </c>
      <c r="L623" s="93">
        <v>1404.05</v>
      </c>
      <c r="M623" s="88">
        <f t="shared" si="51"/>
        <v>42180</v>
      </c>
    </row>
    <row r="624" spans="1:13" x14ac:dyDescent="0.2">
      <c r="A624" s="94">
        <v>3100678</v>
      </c>
      <c r="B624" s="88">
        <f t="shared" si="49"/>
        <v>190</v>
      </c>
      <c r="C624" s="93">
        <v>222</v>
      </c>
      <c r="D624" s="104">
        <f t="shared" si="47"/>
        <v>4.3916913946587537E-4</v>
      </c>
      <c r="E624" s="93">
        <f t="shared" si="50"/>
        <v>11.716666666666667</v>
      </c>
      <c r="F624" s="104">
        <f t="shared" si="48"/>
        <v>4.2071921608866498E-4</v>
      </c>
      <c r="G624" s="93" t="s">
        <v>41</v>
      </c>
      <c r="H624" s="93">
        <v>254.41</v>
      </c>
      <c r="I624" s="88">
        <v>1</v>
      </c>
      <c r="J624" s="93">
        <v>1</v>
      </c>
      <c r="K624" s="93">
        <v>0.65</v>
      </c>
      <c r="L624" s="93">
        <v>254.41</v>
      </c>
      <c r="M624" s="88">
        <f t="shared" si="51"/>
        <v>42180</v>
      </c>
    </row>
    <row r="625" spans="1:13" x14ac:dyDescent="0.2">
      <c r="A625" s="94">
        <v>4512863</v>
      </c>
      <c r="B625" s="88">
        <f t="shared" si="49"/>
        <v>190</v>
      </c>
      <c r="C625" s="93">
        <v>222</v>
      </c>
      <c r="D625" s="104">
        <f t="shared" si="47"/>
        <v>4.3916913946587537E-4</v>
      </c>
      <c r="E625" s="93">
        <f t="shared" si="50"/>
        <v>11.716666666666667</v>
      </c>
      <c r="F625" s="104">
        <f t="shared" si="48"/>
        <v>4.2071921608866498E-4</v>
      </c>
      <c r="G625" s="93" t="s">
        <v>41</v>
      </c>
      <c r="H625" s="93">
        <v>27.21</v>
      </c>
      <c r="I625" s="88">
        <v>1</v>
      </c>
      <c r="J625" s="93">
        <v>0.34</v>
      </c>
      <c r="K625" s="93">
        <v>0.03</v>
      </c>
      <c r="L625" s="93">
        <v>27.21</v>
      </c>
      <c r="M625" s="88">
        <f t="shared" si="51"/>
        <v>42180</v>
      </c>
    </row>
    <row r="626" spans="1:13" x14ac:dyDescent="0.2">
      <c r="A626" s="94">
        <v>6166115</v>
      </c>
      <c r="B626" s="88">
        <f t="shared" si="49"/>
        <v>190</v>
      </c>
      <c r="C626" s="93">
        <v>222</v>
      </c>
      <c r="D626" s="104">
        <f t="shared" si="47"/>
        <v>4.3916913946587537E-4</v>
      </c>
      <c r="E626" s="93">
        <f t="shared" si="50"/>
        <v>11.716666666666667</v>
      </c>
      <c r="F626" s="104">
        <f t="shared" si="48"/>
        <v>4.2071921608866498E-4</v>
      </c>
      <c r="G626" s="93" t="s">
        <v>20</v>
      </c>
      <c r="H626" s="93">
        <v>3329.71</v>
      </c>
      <c r="I626" s="88">
        <v>1</v>
      </c>
      <c r="J626" s="93">
        <v>144</v>
      </c>
      <c r="K626" s="93">
        <v>27.98</v>
      </c>
      <c r="L626" s="93">
        <v>3329.71</v>
      </c>
      <c r="M626" s="88">
        <f t="shared" si="51"/>
        <v>42180</v>
      </c>
    </row>
    <row r="627" spans="1:13" x14ac:dyDescent="0.2">
      <c r="A627" s="94">
        <v>7011424</v>
      </c>
      <c r="B627" s="88">
        <f t="shared" si="49"/>
        <v>190</v>
      </c>
      <c r="C627" s="93">
        <v>222</v>
      </c>
      <c r="D627" s="104">
        <f t="shared" si="47"/>
        <v>4.3916913946587537E-4</v>
      </c>
      <c r="E627" s="93">
        <f t="shared" si="50"/>
        <v>11.716666666666667</v>
      </c>
      <c r="F627" s="104">
        <f t="shared" si="48"/>
        <v>4.2071921608866498E-4</v>
      </c>
      <c r="G627" s="93" t="s">
        <v>82</v>
      </c>
      <c r="H627" s="93">
        <v>1254.82</v>
      </c>
      <c r="I627" s="88">
        <v>1</v>
      </c>
      <c r="J627" s="93">
        <v>360</v>
      </c>
      <c r="K627" s="93">
        <v>29</v>
      </c>
      <c r="L627" s="93">
        <v>1254.82</v>
      </c>
      <c r="M627" s="88">
        <f t="shared" si="51"/>
        <v>42180</v>
      </c>
    </row>
    <row r="628" spans="1:13" x14ac:dyDescent="0.2">
      <c r="A628" s="94">
        <v>9722783</v>
      </c>
      <c r="B628" s="88">
        <f t="shared" si="49"/>
        <v>190</v>
      </c>
      <c r="C628" s="93">
        <v>222</v>
      </c>
      <c r="D628" s="104">
        <f t="shared" si="47"/>
        <v>4.3916913946587537E-4</v>
      </c>
      <c r="E628" s="93">
        <f t="shared" si="50"/>
        <v>11.716666666666667</v>
      </c>
      <c r="F628" s="104">
        <f t="shared" si="48"/>
        <v>4.2071921608866498E-4</v>
      </c>
      <c r="G628" s="93" t="s">
        <v>16</v>
      </c>
      <c r="H628" s="93">
        <v>169.77</v>
      </c>
      <c r="I628" s="88">
        <v>1</v>
      </c>
      <c r="J628" s="93">
        <v>20.28</v>
      </c>
      <c r="K628" s="93">
        <v>5.6</v>
      </c>
      <c r="L628" s="93">
        <v>169.77</v>
      </c>
      <c r="M628" s="88">
        <f t="shared" si="51"/>
        <v>42180</v>
      </c>
    </row>
    <row r="629" spans="1:13" x14ac:dyDescent="0.2">
      <c r="A629" s="94">
        <v>2105105</v>
      </c>
      <c r="B629" s="88">
        <f t="shared" si="49"/>
        <v>190</v>
      </c>
      <c r="C629" s="93">
        <v>221</v>
      </c>
      <c r="D629" s="104">
        <f t="shared" si="47"/>
        <v>4.3719090009891197E-4</v>
      </c>
      <c r="E629" s="93">
        <f t="shared" si="50"/>
        <v>11.66388888888889</v>
      </c>
      <c r="F629" s="104">
        <f t="shared" si="48"/>
        <v>4.1882408448466198E-4</v>
      </c>
      <c r="G629" s="93" t="s">
        <v>16</v>
      </c>
      <c r="H629" s="93">
        <v>223.74</v>
      </c>
      <c r="I629" s="88">
        <v>1</v>
      </c>
      <c r="J629" s="93">
        <v>3.4</v>
      </c>
      <c r="K629" s="93">
        <v>0.78</v>
      </c>
      <c r="L629" s="93">
        <v>223.74</v>
      </c>
      <c r="M629" s="88">
        <f t="shared" si="51"/>
        <v>41990</v>
      </c>
    </row>
    <row r="630" spans="1:13" x14ac:dyDescent="0.2">
      <c r="A630" s="94">
        <v>3413122</v>
      </c>
      <c r="B630" s="88">
        <f t="shared" si="49"/>
        <v>190</v>
      </c>
      <c r="C630" s="93">
        <v>221</v>
      </c>
      <c r="D630" s="104">
        <f t="shared" si="47"/>
        <v>4.3719090009891197E-4</v>
      </c>
      <c r="E630" s="93">
        <f t="shared" si="50"/>
        <v>11.66388888888889</v>
      </c>
      <c r="F630" s="104">
        <f t="shared" si="48"/>
        <v>4.1882408448466198E-4</v>
      </c>
      <c r="G630" s="93" t="s">
        <v>41</v>
      </c>
      <c r="H630" s="93">
        <v>197.52</v>
      </c>
      <c r="I630" s="88">
        <v>1</v>
      </c>
      <c r="J630" s="93">
        <v>3.83</v>
      </c>
      <c r="K630" s="93">
        <v>0.28000000000000003</v>
      </c>
      <c r="L630" s="93">
        <v>197.52</v>
      </c>
      <c r="M630" s="88">
        <f t="shared" si="51"/>
        <v>41990</v>
      </c>
    </row>
    <row r="631" spans="1:13" x14ac:dyDescent="0.2">
      <c r="A631" s="94">
        <v>8751896</v>
      </c>
      <c r="B631" s="88">
        <f t="shared" si="49"/>
        <v>190</v>
      </c>
      <c r="C631" s="93">
        <v>221</v>
      </c>
      <c r="D631" s="104">
        <f t="shared" si="47"/>
        <v>4.3719090009891197E-4</v>
      </c>
      <c r="E631" s="93">
        <f t="shared" si="50"/>
        <v>11.66388888888889</v>
      </c>
      <c r="F631" s="104">
        <f t="shared" si="48"/>
        <v>4.1882408448466198E-4</v>
      </c>
      <c r="G631" s="93" t="s">
        <v>82</v>
      </c>
      <c r="H631" s="93">
        <v>228.2</v>
      </c>
      <c r="I631" s="88">
        <v>1</v>
      </c>
      <c r="J631" s="93">
        <v>67.8</v>
      </c>
      <c r="K631" s="93">
        <v>1.63</v>
      </c>
      <c r="L631" s="93">
        <v>228.2</v>
      </c>
      <c r="M631" s="88">
        <f t="shared" si="51"/>
        <v>41990</v>
      </c>
    </row>
    <row r="632" spans="1:13" x14ac:dyDescent="0.2">
      <c r="A632" s="94">
        <v>3100686</v>
      </c>
      <c r="B632" s="88">
        <f t="shared" si="49"/>
        <v>190</v>
      </c>
      <c r="C632" s="93">
        <v>220</v>
      </c>
      <c r="D632" s="104">
        <f t="shared" si="47"/>
        <v>4.3521266073194857E-4</v>
      </c>
      <c r="E632" s="93">
        <f t="shared" si="50"/>
        <v>11.611111111111111</v>
      </c>
      <c r="F632" s="104">
        <f t="shared" si="48"/>
        <v>4.1692895288065893E-4</v>
      </c>
      <c r="G632" s="93" t="s">
        <v>41</v>
      </c>
      <c r="H632" s="93">
        <v>73.3</v>
      </c>
      <c r="I632" s="88">
        <v>1</v>
      </c>
      <c r="J632" s="93">
        <v>12.5</v>
      </c>
      <c r="K632" s="93">
        <v>0.7</v>
      </c>
      <c r="L632" s="93">
        <v>73.3</v>
      </c>
      <c r="M632" s="88">
        <f t="shared" si="51"/>
        <v>41800</v>
      </c>
    </row>
    <row r="633" spans="1:13" x14ac:dyDescent="0.2">
      <c r="A633" s="94">
        <v>3404501</v>
      </c>
      <c r="B633" s="88">
        <f t="shared" si="49"/>
        <v>190</v>
      </c>
      <c r="C633" s="93">
        <v>220</v>
      </c>
      <c r="D633" s="104">
        <f t="shared" si="47"/>
        <v>4.3521266073194857E-4</v>
      </c>
      <c r="E633" s="93">
        <f t="shared" si="50"/>
        <v>11.611111111111111</v>
      </c>
      <c r="F633" s="104">
        <f t="shared" si="48"/>
        <v>4.1692895288065893E-4</v>
      </c>
      <c r="G633" s="93" t="s">
        <v>16</v>
      </c>
      <c r="H633" s="93">
        <v>643.80999999999995</v>
      </c>
      <c r="I633" s="88">
        <v>1</v>
      </c>
      <c r="J633" s="93">
        <v>64.400000000000006</v>
      </c>
      <c r="K633" s="93">
        <v>13.64</v>
      </c>
      <c r="L633" s="93">
        <v>643.80999999999995</v>
      </c>
      <c r="M633" s="88">
        <f t="shared" si="51"/>
        <v>41800</v>
      </c>
    </row>
    <row r="634" spans="1:13" x14ac:dyDescent="0.2">
      <c r="A634" s="94">
        <v>8000267</v>
      </c>
      <c r="B634" s="88">
        <f t="shared" si="49"/>
        <v>190</v>
      </c>
      <c r="C634" s="93">
        <v>220</v>
      </c>
      <c r="D634" s="104">
        <f t="shared" si="47"/>
        <v>4.3521266073194857E-4</v>
      </c>
      <c r="E634" s="93">
        <f t="shared" si="50"/>
        <v>11.611111111111111</v>
      </c>
      <c r="F634" s="104">
        <f t="shared" si="48"/>
        <v>4.1692895288065893E-4</v>
      </c>
      <c r="G634" s="93" t="s">
        <v>20</v>
      </c>
      <c r="H634" s="93">
        <v>12353.26</v>
      </c>
      <c r="I634" s="88">
        <v>1</v>
      </c>
      <c r="J634" s="93">
        <v>700</v>
      </c>
      <c r="K634" s="93">
        <v>82</v>
      </c>
      <c r="L634" s="93">
        <v>12353.26</v>
      </c>
      <c r="M634" s="88">
        <f t="shared" si="51"/>
        <v>41800</v>
      </c>
    </row>
    <row r="635" spans="1:13" x14ac:dyDescent="0.2">
      <c r="A635" s="94">
        <v>2070192</v>
      </c>
      <c r="B635" s="88">
        <f t="shared" si="49"/>
        <v>190</v>
      </c>
      <c r="C635" s="93">
        <v>219</v>
      </c>
      <c r="D635" s="104">
        <f t="shared" si="47"/>
        <v>4.3323442136498517E-4</v>
      </c>
      <c r="E635" s="93">
        <f t="shared" si="50"/>
        <v>11.558333333333334</v>
      </c>
      <c r="F635" s="104">
        <f t="shared" si="48"/>
        <v>4.1503382127665598E-4</v>
      </c>
      <c r="G635" s="93" t="s">
        <v>79</v>
      </c>
      <c r="H635" s="93">
        <v>1233.54</v>
      </c>
      <c r="I635" s="88">
        <v>1</v>
      </c>
      <c r="J635" s="93">
        <v>1.2</v>
      </c>
      <c r="K635" s="93">
        <v>2.2000000000000002</v>
      </c>
      <c r="L635" s="93">
        <v>1233.54</v>
      </c>
      <c r="M635" s="88">
        <f t="shared" si="51"/>
        <v>41610</v>
      </c>
    </row>
    <row r="636" spans="1:13" x14ac:dyDescent="0.2">
      <c r="A636" s="94">
        <v>3300359</v>
      </c>
      <c r="B636" s="88">
        <f t="shared" si="49"/>
        <v>190</v>
      </c>
      <c r="C636" s="93">
        <v>219</v>
      </c>
      <c r="D636" s="104">
        <f t="shared" si="47"/>
        <v>4.3323442136498517E-4</v>
      </c>
      <c r="E636" s="93">
        <f t="shared" si="50"/>
        <v>11.558333333333334</v>
      </c>
      <c r="F636" s="104">
        <f t="shared" si="48"/>
        <v>4.1503382127665598E-4</v>
      </c>
      <c r="G636" s="93" t="s">
        <v>9</v>
      </c>
      <c r="H636" s="93">
        <v>1473.49</v>
      </c>
      <c r="I636" s="88">
        <v>1</v>
      </c>
      <c r="J636" s="93">
        <v>174</v>
      </c>
      <c r="K636" s="93">
        <v>66.5</v>
      </c>
      <c r="L636" s="93">
        <v>1473.49</v>
      </c>
      <c r="M636" s="88">
        <f t="shared" si="51"/>
        <v>41610</v>
      </c>
    </row>
    <row r="637" spans="1:13" x14ac:dyDescent="0.2">
      <c r="A637" s="94">
        <v>3535033</v>
      </c>
      <c r="B637" s="88">
        <f t="shared" si="49"/>
        <v>190</v>
      </c>
      <c r="C637" s="93">
        <v>219</v>
      </c>
      <c r="D637" s="104">
        <f t="shared" si="47"/>
        <v>4.3323442136498517E-4</v>
      </c>
      <c r="E637" s="93">
        <f t="shared" si="50"/>
        <v>11.558333333333334</v>
      </c>
      <c r="F637" s="104">
        <f t="shared" si="48"/>
        <v>4.1503382127665598E-4</v>
      </c>
      <c r="G637" s="93" t="s">
        <v>16</v>
      </c>
      <c r="H637" s="93">
        <v>61.92</v>
      </c>
      <c r="I637" s="88">
        <v>1</v>
      </c>
      <c r="J637" s="93">
        <v>13.12</v>
      </c>
      <c r="K637" s="93">
        <v>2.42</v>
      </c>
      <c r="L637" s="93">
        <v>61.92</v>
      </c>
      <c r="M637" s="88">
        <f t="shared" si="51"/>
        <v>41610</v>
      </c>
    </row>
    <row r="638" spans="1:13" x14ac:dyDescent="0.2">
      <c r="A638" s="94">
        <v>8000506</v>
      </c>
      <c r="B638" s="88">
        <f t="shared" si="49"/>
        <v>190</v>
      </c>
      <c r="C638" s="93">
        <v>219</v>
      </c>
      <c r="D638" s="104">
        <f t="shared" si="47"/>
        <v>4.3323442136498517E-4</v>
      </c>
      <c r="E638" s="93">
        <f t="shared" si="50"/>
        <v>11.558333333333334</v>
      </c>
      <c r="F638" s="104">
        <f t="shared" si="48"/>
        <v>4.1503382127665598E-4</v>
      </c>
      <c r="G638" s="93" t="s">
        <v>20</v>
      </c>
      <c r="H638" s="93">
        <v>3749.28</v>
      </c>
      <c r="I638" s="88">
        <v>1</v>
      </c>
      <c r="J638" s="93">
        <v>532.6</v>
      </c>
      <c r="K638" s="93">
        <v>44</v>
      </c>
      <c r="L638" s="93">
        <v>3749.28</v>
      </c>
      <c r="M638" s="88">
        <f t="shared" si="51"/>
        <v>41610</v>
      </c>
    </row>
    <row r="639" spans="1:13" x14ac:dyDescent="0.2">
      <c r="A639" s="94">
        <v>8015263</v>
      </c>
      <c r="B639" s="88">
        <f t="shared" si="49"/>
        <v>190</v>
      </c>
      <c r="C639" s="93">
        <v>219</v>
      </c>
      <c r="D639" s="104">
        <f t="shared" si="47"/>
        <v>4.3323442136498517E-4</v>
      </c>
      <c r="E639" s="93">
        <f t="shared" si="50"/>
        <v>11.558333333333334</v>
      </c>
      <c r="F639" s="104">
        <f t="shared" si="48"/>
        <v>4.1503382127665598E-4</v>
      </c>
      <c r="G639" s="93" t="s">
        <v>20</v>
      </c>
      <c r="H639" s="93">
        <v>174.05</v>
      </c>
      <c r="I639" s="88">
        <v>1</v>
      </c>
      <c r="J639" s="93">
        <v>0.18</v>
      </c>
      <c r="K639" s="93">
        <v>0.17</v>
      </c>
      <c r="L639" s="93">
        <v>174.05</v>
      </c>
      <c r="M639" s="88">
        <f t="shared" si="51"/>
        <v>41610</v>
      </c>
    </row>
    <row r="640" spans="1:13" x14ac:dyDescent="0.2">
      <c r="A640" s="94">
        <v>2351834</v>
      </c>
      <c r="B640" s="88">
        <f t="shared" si="49"/>
        <v>190</v>
      </c>
      <c r="C640" s="93">
        <v>218</v>
      </c>
      <c r="D640" s="104">
        <f t="shared" si="47"/>
        <v>4.3125618199802178E-4</v>
      </c>
      <c r="E640" s="93">
        <f t="shared" si="50"/>
        <v>11.505555555555556</v>
      </c>
      <c r="F640" s="104">
        <f t="shared" si="48"/>
        <v>4.1313868967265299E-4</v>
      </c>
      <c r="G640" s="93" t="s">
        <v>41</v>
      </c>
      <c r="H640" s="93">
        <v>335.46</v>
      </c>
      <c r="I640" s="88">
        <v>1</v>
      </c>
      <c r="J640" s="93">
        <v>40.5</v>
      </c>
      <c r="K640" s="93">
        <v>2.36</v>
      </c>
      <c r="L640" s="93">
        <v>335.46</v>
      </c>
      <c r="M640" s="88">
        <f t="shared" si="51"/>
        <v>41420</v>
      </c>
    </row>
    <row r="641" spans="1:13" x14ac:dyDescent="0.2">
      <c r="A641" s="94">
        <v>3358431</v>
      </c>
      <c r="B641" s="88">
        <f t="shared" si="49"/>
        <v>190</v>
      </c>
      <c r="C641" s="93">
        <v>218</v>
      </c>
      <c r="D641" s="104">
        <f t="shared" si="47"/>
        <v>4.3125618199802178E-4</v>
      </c>
      <c r="E641" s="93">
        <f t="shared" si="50"/>
        <v>11.505555555555556</v>
      </c>
      <c r="F641" s="104">
        <f t="shared" si="48"/>
        <v>4.1313868967265299E-4</v>
      </c>
      <c r="G641" s="93" t="s">
        <v>41</v>
      </c>
      <c r="H641" s="93">
        <v>175.51</v>
      </c>
      <c r="I641" s="88">
        <v>1</v>
      </c>
      <c r="J641" s="93">
        <v>4.58</v>
      </c>
      <c r="K641" s="93">
        <v>0.81</v>
      </c>
      <c r="L641" s="93">
        <v>175.51</v>
      </c>
      <c r="M641" s="88">
        <f t="shared" si="51"/>
        <v>41420</v>
      </c>
    </row>
    <row r="642" spans="1:13" x14ac:dyDescent="0.2">
      <c r="A642" s="94">
        <v>9254975</v>
      </c>
      <c r="B642" s="88">
        <f t="shared" si="49"/>
        <v>190</v>
      </c>
      <c r="C642" s="93">
        <v>218</v>
      </c>
      <c r="D642" s="104">
        <f t="shared" ref="D642:D705" si="52">C642/$C$4096</f>
        <v>4.3125618199802178E-4</v>
      </c>
      <c r="E642" s="93">
        <f t="shared" si="50"/>
        <v>11.505555555555556</v>
      </c>
      <c r="F642" s="104">
        <f t="shared" ref="F642:F705" si="53">E642/$E$4096</f>
        <v>4.1313868967265299E-4</v>
      </c>
      <c r="G642" s="93" t="s">
        <v>12</v>
      </c>
      <c r="H642" s="93">
        <v>324.98</v>
      </c>
      <c r="I642" s="88">
        <v>1</v>
      </c>
      <c r="J642" s="93">
        <v>2.2000000000000002</v>
      </c>
      <c r="K642" s="93">
        <v>4.97</v>
      </c>
      <c r="L642" s="93">
        <v>324.98</v>
      </c>
      <c r="M642" s="88">
        <f t="shared" si="51"/>
        <v>41420</v>
      </c>
    </row>
    <row r="643" spans="1:13" x14ac:dyDescent="0.2">
      <c r="A643" s="94">
        <v>9253207</v>
      </c>
      <c r="B643" s="88">
        <f t="shared" ref="B643:B706" si="54">VLOOKUP(I643,$U$2:$V$11,2,TRUE)</f>
        <v>190</v>
      </c>
      <c r="C643" s="93">
        <v>217</v>
      </c>
      <c r="D643" s="104">
        <f t="shared" si="52"/>
        <v>4.2927794263105838E-4</v>
      </c>
      <c r="E643" s="93">
        <f t="shared" ref="E643:E706" si="55">B643*C643/3600</f>
        <v>11.452777777777778</v>
      </c>
      <c r="F643" s="104">
        <f t="shared" si="53"/>
        <v>4.1124355806864999E-4</v>
      </c>
      <c r="G643" s="93" t="s">
        <v>12</v>
      </c>
      <c r="H643" s="93">
        <v>1490.23</v>
      </c>
      <c r="I643" s="88">
        <v>1</v>
      </c>
      <c r="J643" s="93">
        <v>1.55</v>
      </c>
      <c r="K643" s="93">
        <v>4.9400000000000004</v>
      </c>
      <c r="L643" s="93">
        <v>1490.23</v>
      </c>
      <c r="M643" s="88">
        <f t="shared" ref="M643:M706" si="56">B643*C643</f>
        <v>41230</v>
      </c>
    </row>
    <row r="644" spans="1:13" x14ac:dyDescent="0.2">
      <c r="A644" s="94">
        <v>9403526</v>
      </c>
      <c r="B644" s="88">
        <f t="shared" si="54"/>
        <v>190</v>
      </c>
      <c r="C644" s="93">
        <v>217</v>
      </c>
      <c r="D644" s="104">
        <f t="shared" si="52"/>
        <v>4.2927794263105838E-4</v>
      </c>
      <c r="E644" s="93">
        <f t="shared" si="55"/>
        <v>11.452777777777778</v>
      </c>
      <c r="F644" s="104">
        <f t="shared" si="53"/>
        <v>4.1124355806864999E-4</v>
      </c>
      <c r="G644" s="93" t="s">
        <v>9</v>
      </c>
      <c r="H644" s="93">
        <v>67.22</v>
      </c>
      <c r="I644" s="88">
        <v>1</v>
      </c>
      <c r="J644" s="93">
        <v>40.67</v>
      </c>
      <c r="K644" s="93">
        <v>1.1399999999999999</v>
      </c>
      <c r="L644" s="93">
        <v>67.22</v>
      </c>
      <c r="M644" s="88">
        <f t="shared" si="56"/>
        <v>41230</v>
      </c>
    </row>
    <row r="645" spans="1:13" x14ac:dyDescent="0.2">
      <c r="A645" s="94">
        <v>2462106</v>
      </c>
      <c r="B645" s="88">
        <f t="shared" si="54"/>
        <v>190</v>
      </c>
      <c r="C645" s="93">
        <v>216</v>
      </c>
      <c r="D645" s="104">
        <f t="shared" si="52"/>
        <v>4.2729970326409498E-4</v>
      </c>
      <c r="E645" s="93">
        <f t="shared" si="55"/>
        <v>11.4</v>
      </c>
      <c r="F645" s="104">
        <f t="shared" si="53"/>
        <v>4.0934842646464699E-4</v>
      </c>
      <c r="G645" s="93" t="s">
        <v>41</v>
      </c>
      <c r="H645" s="93">
        <v>189.67</v>
      </c>
      <c r="I645" s="88">
        <v>1</v>
      </c>
      <c r="J645" s="93">
        <v>2.89</v>
      </c>
      <c r="K645" s="93">
        <v>0.68</v>
      </c>
      <c r="L645" s="93">
        <v>189.67</v>
      </c>
      <c r="M645" s="88">
        <f t="shared" si="56"/>
        <v>41040</v>
      </c>
    </row>
    <row r="646" spans="1:13" x14ac:dyDescent="0.2">
      <c r="A646" s="94">
        <v>6070037</v>
      </c>
      <c r="B646" s="88">
        <f t="shared" si="54"/>
        <v>190</v>
      </c>
      <c r="C646" s="93">
        <v>216</v>
      </c>
      <c r="D646" s="104">
        <f t="shared" si="52"/>
        <v>4.2729970326409498E-4</v>
      </c>
      <c r="E646" s="93">
        <f t="shared" si="55"/>
        <v>11.4</v>
      </c>
      <c r="F646" s="104">
        <f t="shared" si="53"/>
        <v>4.0934842646464699E-4</v>
      </c>
      <c r="G646" s="93" t="s">
        <v>82</v>
      </c>
      <c r="H646" s="93">
        <v>978.03</v>
      </c>
      <c r="I646" s="88">
        <v>1</v>
      </c>
      <c r="J646" s="93">
        <v>88.14</v>
      </c>
      <c r="K646" s="93">
        <v>24</v>
      </c>
      <c r="L646" s="93">
        <v>978.03</v>
      </c>
      <c r="M646" s="88">
        <f t="shared" si="56"/>
        <v>41040</v>
      </c>
    </row>
    <row r="647" spans="1:13" x14ac:dyDescent="0.2">
      <c r="A647" s="94">
        <v>6166051</v>
      </c>
      <c r="B647" s="88">
        <f t="shared" si="54"/>
        <v>190</v>
      </c>
      <c r="C647" s="93">
        <v>216</v>
      </c>
      <c r="D647" s="104">
        <f t="shared" si="52"/>
        <v>4.2729970326409498E-4</v>
      </c>
      <c r="E647" s="93">
        <f t="shared" si="55"/>
        <v>11.4</v>
      </c>
      <c r="F647" s="104">
        <f t="shared" si="53"/>
        <v>4.0934842646464699E-4</v>
      </c>
      <c r="G647" s="93" t="s">
        <v>20</v>
      </c>
      <c r="H647" s="93">
        <v>484.51</v>
      </c>
      <c r="I647" s="88">
        <v>1</v>
      </c>
      <c r="J647" s="93">
        <v>2.2000000000000002</v>
      </c>
      <c r="K647" s="93">
        <v>0.36</v>
      </c>
      <c r="L647" s="93">
        <v>484.51</v>
      </c>
      <c r="M647" s="88">
        <f t="shared" si="56"/>
        <v>41040</v>
      </c>
    </row>
    <row r="648" spans="1:13" x14ac:dyDescent="0.2">
      <c r="A648" s="94">
        <v>9253251</v>
      </c>
      <c r="B648" s="88">
        <f t="shared" si="54"/>
        <v>190</v>
      </c>
      <c r="C648" s="93">
        <v>216</v>
      </c>
      <c r="D648" s="104">
        <f t="shared" si="52"/>
        <v>4.2729970326409498E-4</v>
      </c>
      <c r="E648" s="93">
        <f t="shared" si="55"/>
        <v>11.4</v>
      </c>
      <c r="F648" s="104">
        <f t="shared" si="53"/>
        <v>4.0934842646464699E-4</v>
      </c>
      <c r="G648" s="93" t="s">
        <v>12</v>
      </c>
      <c r="H648" s="93">
        <v>100.1</v>
      </c>
      <c r="I648" s="88">
        <v>1</v>
      </c>
      <c r="J648" s="93">
        <v>1.1399999999999999</v>
      </c>
      <c r="K648" s="93">
        <v>1.34</v>
      </c>
      <c r="L648" s="93">
        <v>100.1</v>
      </c>
      <c r="M648" s="88">
        <f t="shared" si="56"/>
        <v>41040</v>
      </c>
    </row>
    <row r="649" spans="1:13" x14ac:dyDescent="0.2">
      <c r="A649" s="94">
        <v>2008209</v>
      </c>
      <c r="B649" s="88">
        <f t="shared" si="54"/>
        <v>190</v>
      </c>
      <c r="C649" s="93">
        <v>215</v>
      </c>
      <c r="D649" s="104">
        <f t="shared" si="52"/>
        <v>4.2532146389713153E-4</v>
      </c>
      <c r="E649" s="93">
        <f t="shared" si="55"/>
        <v>11.347222222222221</v>
      </c>
      <c r="F649" s="104">
        <f t="shared" si="53"/>
        <v>4.0745329486064393E-4</v>
      </c>
      <c r="G649" s="93" t="s">
        <v>12</v>
      </c>
      <c r="H649" s="93">
        <v>152.63</v>
      </c>
      <c r="I649" s="88">
        <v>1</v>
      </c>
      <c r="J649" s="93">
        <v>0.64</v>
      </c>
      <c r="K649" s="93">
        <v>0.25</v>
      </c>
      <c r="L649" s="93">
        <v>152.63</v>
      </c>
      <c r="M649" s="88">
        <f t="shared" si="56"/>
        <v>40850</v>
      </c>
    </row>
    <row r="650" spans="1:13" x14ac:dyDescent="0.2">
      <c r="A650" s="94">
        <v>2070773</v>
      </c>
      <c r="B650" s="88">
        <f t="shared" si="54"/>
        <v>190</v>
      </c>
      <c r="C650" s="93">
        <v>215</v>
      </c>
      <c r="D650" s="104">
        <f t="shared" si="52"/>
        <v>4.2532146389713153E-4</v>
      </c>
      <c r="E650" s="93">
        <f t="shared" si="55"/>
        <v>11.347222222222221</v>
      </c>
      <c r="F650" s="104">
        <f t="shared" si="53"/>
        <v>4.0745329486064393E-4</v>
      </c>
      <c r="G650" s="93" t="s">
        <v>16</v>
      </c>
      <c r="H650" s="93">
        <v>2092.04</v>
      </c>
      <c r="I650" s="88">
        <v>1</v>
      </c>
      <c r="J650" s="93">
        <v>12.01</v>
      </c>
      <c r="K650" s="93">
        <v>10.66</v>
      </c>
      <c r="L650" s="93">
        <v>2092.04</v>
      </c>
      <c r="M650" s="88">
        <f t="shared" si="56"/>
        <v>40850</v>
      </c>
    </row>
    <row r="651" spans="1:13" x14ac:dyDescent="0.2">
      <c r="A651" s="94">
        <v>2252679</v>
      </c>
      <c r="B651" s="88">
        <f t="shared" si="54"/>
        <v>190</v>
      </c>
      <c r="C651" s="93">
        <v>215</v>
      </c>
      <c r="D651" s="104">
        <f t="shared" si="52"/>
        <v>4.2532146389713153E-4</v>
      </c>
      <c r="E651" s="93">
        <f t="shared" si="55"/>
        <v>11.347222222222221</v>
      </c>
      <c r="F651" s="104">
        <f t="shared" si="53"/>
        <v>4.0745329486064393E-4</v>
      </c>
      <c r="G651" s="93" t="s">
        <v>41</v>
      </c>
      <c r="H651" s="93">
        <v>2832.98</v>
      </c>
      <c r="I651" s="88">
        <v>1</v>
      </c>
      <c r="J651" s="93">
        <v>130</v>
      </c>
      <c r="K651" s="93">
        <v>6.95</v>
      </c>
      <c r="L651" s="93">
        <v>2832.98</v>
      </c>
      <c r="M651" s="88">
        <f t="shared" si="56"/>
        <v>40850</v>
      </c>
    </row>
    <row r="652" spans="1:13" x14ac:dyDescent="0.2">
      <c r="A652" s="94">
        <v>9836164</v>
      </c>
      <c r="B652" s="88">
        <f t="shared" si="54"/>
        <v>190</v>
      </c>
      <c r="C652" s="93">
        <v>215</v>
      </c>
      <c r="D652" s="104">
        <f t="shared" si="52"/>
        <v>4.2532146389713153E-4</v>
      </c>
      <c r="E652" s="93">
        <f t="shared" si="55"/>
        <v>11.347222222222221</v>
      </c>
      <c r="F652" s="104">
        <f t="shared" si="53"/>
        <v>4.0745329486064393E-4</v>
      </c>
      <c r="G652" s="93" t="s">
        <v>16</v>
      </c>
      <c r="H652" s="93">
        <v>1338.46</v>
      </c>
      <c r="I652" s="88">
        <v>1</v>
      </c>
      <c r="J652" s="93">
        <v>172.48</v>
      </c>
      <c r="K652" s="93">
        <v>7.7</v>
      </c>
      <c r="L652" s="93">
        <v>1338.46</v>
      </c>
      <c r="M652" s="88">
        <f t="shared" si="56"/>
        <v>40850</v>
      </c>
    </row>
    <row r="653" spans="1:13" x14ac:dyDescent="0.2">
      <c r="A653" s="94">
        <v>2214847</v>
      </c>
      <c r="B653" s="88">
        <f t="shared" si="54"/>
        <v>190</v>
      </c>
      <c r="C653" s="93">
        <v>214</v>
      </c>
      <c r="D653" s="104">
        <f t="shared" si="52"/>
        <v>4.2334322453016813E-4</v>
      </c>
      <c r="E653" s="93">
        <f t="shared" si="55"/>
        <v>11.294444444444444</v>
      </c>
      <c r="F653" s="104">
        <f t="shared" si="53"/>
        <v>4.0555816325664099E-4</v>
      </c>
      <c r="G653" s="93" t="s">
        <v>41</v>
      </c>
      <c r="H653" s="93">
        <v>23.9</v>
      </c>
      <c r="I653" s="88">
        <v>1</v>
      </c>
      <c r="J653" s="93">
        <v>2</v>
      </c>
      <c r="K653" s="93">
        <v>0.11</v>
      </c>
      <c r="L653" s="93">
        <v>23.9</v>
      </c>
      <c r="M653" s="88">
        <f t="shared" si="56"/>
        <v>40660</v>
      </c>
    </row>
    <row r="654" spans="1:13" x14ac:dyDescent="0.2">
      <c r="A654" s="94">
        <v>6070534</v>
      </c>
      <c r="B654" s="88">
        <f t="shared" si="54"/>
        <v>190</v>
      </c>
      <c r="C654" s="93">
        <v>214</v>
      </c>
      <c r="D654" s="104">
        <f t="shared" si="52"/>
        <v>4.2334322453016813E-4</v>
      </c>
      <c r="E654" s="93">
        <f t="shared" si="55"/>
        <v>11.294444444444444</v>
      </c>
      <c r="F654" s="104">
        <f t="shared" si="53"/>
        <v>4.0555816325664099E-4</v>
      </c>
      <c r="G654" s="93" t="s">
        <v>20</v>
      </c>
      <c r="H654" s="93">
        <v>729.86</v>
      </c>
      <c r="I654" s="88">
        <v>1</v>
      </c>
      <c r="J654" s="93">
        <v>66.23</v>
      </c>
      <c r="K654" s="93">
        <v>17</v>
      </c>
      <c r="L654" s="93">
        <v>729.86</v>
      </c>
      <c r="M654" s="88">
        <f t="shared" si="56"/>
        <v>40660</v>
      </c>
    </row>
    <row r="655" spans="1:13" x14ac:dyDescent="0.2">
      <c r="A655" s="94">
        <v>2252319</v>
      </c>
      <c r="B655" s="88">
        <f t="shared" si="54"/>
        <v>190</v>
      </c>
      <c r="C655" s="93">
        <v>213</v>
      </c>
      <c r="D655" s="104">
        <f t="shared" si="52"/>
        <v>4.2136498516320473E-4</v>
      </c>
      <c r="E655" s="93">
        <f t="shared" si="55"/>
        <v>11.241666666666667</v>
      </c>
      <c r="F655" s="104">
        <f t="shared" si="53"/>
        <v>4.0366303165263799E-4</v>
      </c>
      <c r="G655" s="93" t="s">
        <v>41</v>
      </c>
      <c r="H655" s="93">
        <v>49.84</v>
      </c>
      <c r="I655" s="88">
        <v>1</v>
      </c>
      <c r="J655" s="93">
        <v>9.1</v>
      </c>
      <c r="K655" s="93">
        <v>0.38</v>
      </c>
      <c r="L655" s="93">
        <v>49.84</v>
      </c>
      <c r="M655" s="88">
        <f t="shared" si="56"/>
        <v>40470</v>
      </c>
    </row>
    <row r="656" spans="1:13" x14ac:dyDescent="0.2">
      <c r="A656" s="94">
        <v>3358422</v>
      </c>
      <c r="B656" s="88">
        <f t="shared" si="54"/>
        <v>190</v>
      </c>
      <c r="C656" s="93">
        <v>213</v>
      </c>
      <c r="D656" s="104">
        <f t="shared" si="52"/>
        <v>4.2136498516320473E-4</v>
      </c>
      <c r="E656" s="93">
        <f t="shared" si="55"/>
        <v>11.241666666666667</v>
      </c>
      <c r="F656" s="104">
        <f t="shared" si="53"/>
        <v>4.0366303165263799E-4</v>
      </c>
      <c r="G656" s="93" t="s">
        <v>9</v>
      </c>
      <c r="H656" s="93">
        <v>958.99</v>
      </c>
      <c r="I656" s="88">
        <v>1</v>
      </c>
      <c r="J656" s="93">
        <v>7.25</v>
      </c>
      <c r="K656" s="93">
        <v>12.4</v>
      </c>
      <c r="L656" s="93">
        <v>958.99</v>
      </c>
      <c r="M656" s="88">
        <f t="shared" si="56"/>
        <v>40470</v>
      </c>
    </row>
    <row r="657" spans="1:13" x14ac:dyDescent="0.2">
      <c r="A657" s="94">
        <v>9253275</v>
      </c>
      <c r="B657" s="88">
        <f t="shared" si="54"/>
        <v>190</v>
      </c>
      <c r="C657" s="93">
        <v>212</v>
      </c>
      <c r="D657" s="104">
        <f t="shared" si="52"/>
        <v>4.1938674579624133E-4</v>
      </c>
      <c r="E657" s="93">
        <f t="shared" si="55"/>
        <v>11.188888888888888</v>
      </c>
      <c r="F657" s="104">
        <f t="shared" si="53"/>
        <v>4.0176790004863499E-4</v>
      </c>
      <c r="G657" s="93" t="s">
        <v>12</v>
      </c>
      <c r="H657" s="93">
        <v>176.22</v>
      </c>
      <c r="I657" s="88">
        <v>1</v>
      </c>
      <c r="J657" s="93">
        <v>1.1399999999999999</v>
      </c>
      <c r="K657" s="93">
        <v>2.89</v>
      </c>
      <c r="L657" s="93">
        <v>176.22</v>
      </c>
      <c r="M657" s="88">
        <f t="shared" si="56"/>
        <v>40280</v>
      </c>
    </row>
    <row r="658" spans="1:13" x14ac:dyDescent="0.2">
      <c r="A658" s="94">
        <v>9253406</v>
      </c>
      <c r="B658" s="88">
        <f t="shared" si="54"/>
        <v>190</v>
      </c>
      <c r="C658" s="93">
        <v>212</v>
      </c>
      <c r="D658" s="104">
        <f t="shared" si="52"/>
        <v>4.1938674579624133E-4</v>
      </c>
      <c r="E658" s="93">
        <f t="shared" si="55"/>
        <v>11.188888888888888</v>
      </c>
      <c r="F658" s="104">
        <f t="shared" si="53"/>
        <v>4.0176790004863499E-4</v>
      </c>
      <c r="G658" s="93" t="s">
        <v>12</v>
      </c>
      <c r="H658" s="93">
        <v>39.31</v>
      </c>
      <c r="I658" s="88">
        <v>1</v>
      </c>
      <c r="J658" s="93">
        <v>0.39</v>
      </c>
      <c r="K658" s="93">
        <v>0.97</v>
      </c>
      <c r="L658" s="93">
        <v>39.31</v>
      </c>
      <c r="M658" s="88">
        <f t="shared" si="56"/>
        <v>40280</v>
      </c>
    </row>
    <row r="659" spans="1:13" x14ac:dyDescent="0.2">
      <c r="A659" s="94">
        <v>7011499</v>
      </c>
      <c r="B659" s="88">
        <f t="shared" si="54"/>
        <v>190</v>
      </c>
      <c r="C659" s="93">
        <v>211</v>
      </c>
      <c r="D659" s="104">
        <f t="shared" si="52"/>
        <v>4.1740850642927793E-4</v>
      </c>
      <c r="E659" s="93">
        <f t="shared" si="55"/>
        <v>11.136111111111111</v>
      </c>
      <c r="F659" s="104">
        <f t="shared" si="53"/>
        <v>3.9987276844463199E-4</v>
      </c>
      <c r="G659" s="93" t="s">
        <v>82</v>
      </c>
      <c r="H659" s="93">
        <v>365.24</v>
      </c>
      <c r="I659" s="88">
        <v>1</v>
      </c>
      <c r="J659" s="93">
        <v>0.38</v>
      </c>
      <c r="K659" s="93">
        <v>0.4</v>
      </c>
      <c r="L659" s="93">
        <v>365.24</v>
      </c>
      <c r="M659" s="88">
        <f t="shared" si="56"/>
        <v>40090</v>
      </c>
    </row>
    <row r="660" spans="1:13" x14ac:dyDescent="0.2">
      <c r="A660" s="94">
        <v>3356813</v>
      </c>
      <c r="B660" s="88">
        <f t="shared" si="54"/>
        <v>190</v>
      </c>
      <c r="C660" s="93">
        <v>210</v>
      </c>
      <c r="D660" s="104">
        <f t="shared" si="52"/>
        <v>4.1543026706231454E-4</v>
      </c>
      <c r="E660" s="93">
        <f t="shared" si="55"/>
        <v>11.083333333333334</v>
      </c>
      <c r="F660" s="104">
        <f t="shared" si="53"/>
        <v>3.9797763684062905E-4</v>
      </c>
      <c r="G660" s="93" t="s">
        <v>41</v>
      </c>
      <c r="H660" s="93">
        <v>597.78</v>
      </c>
      <c r="I660" s="88">
        <v>1</v>
      </c>
      <c r="J660" s="93">
        <v>25.5</v>
      </c>
      <c r="K660" s="93">
        <v>2.77</v>
      </c>
      <c r="L660" s="93">
        <v>597.78</v>
      </c>
      <c r="M660" s="88">
        <f t="shared" si="56"/>
        <v>39900</v>
      </c>
    </row>
    <row r="661" spans="1:13" x14ac:dyDescent="0.2">
      <c r="A661" s="94">
        <v>3401839</v>
      </c>
      <c r="B661" s="88">
        <f t="shared" si="54"/>
        <v>190</v>
      </c>
      <c r="C661" s="93">
        <v>210</v>
      </c>
      <c r="D661" s="104">
        <f t="shared" si="52"/>
        <v>4.1543026706231454E-4</v>
      </c>
      <c r="E661" s="93">
        <f t="shared" si="55"/>
        <v>11.083333333333334</v>
      </c>
      <c r="F661" s="104">
        <f t="shared" si="53"/>
        <v>3.9797763684062905E-4</v>
      </c>
      <c r="G661" s="93" t="s">
        <v>20</v>
      </c>
      <c r="H661" s="93">
        <v>2320.38</v>
      </c>
      <c r="I661" s="88">
        <v>1</v>
      </c>
      <c r="J661" s="93">
        <v>32</v>
      </c>
      <c r="K661" s="93">
        <v>3.4</v>
      </c>
      <c r="L661" s="93">
        <v>2320.38</v>
      </c>
      <c r="M661" s="88">
        <f t="shared" si="56"/>
        <v>39900</v>
      </c>
    </row>
    <row r="662" spans="1:13" x14ac:dyDescent="0.2">
      <c r="A662" s="94">
        <v>6023025</v>
      </c>
      <c r="B662" s="88">
        <f t="shared" si="54"/>
        <v>190</v>
      </c>
      <c r="C662" s="93">
        <v>210</v>
      </c>
      <c r="D662" s="104">
        <f t="shared" si="52"/>
        <v>4.1543026706231454E-4</v>
      </c>
      <c r="E662" s="93">
        <f t="shared" si="55"/>
        <v>11.083333333333334</v>
      </c>
      <c r="F662" s="104">
        <f t="shared" si="53"/>
        <v>3.9797763684062905E-4</v>
      </c>
      <c r="G662" s="93" t="s">
        <v>20</v>
      </c>
      <c r="H662" s="93">
        <v>1368.95</v>
      </c>
      <c r="I662" s="88">
        <v>1</v>
      </c>
      <c r="J662" s="93">
        <v>230.11</v>
      </c>
      <c r="K662" s="93">
        <v>29</v>
      </c>
      <c r="L662" s="93">
        <v>1368.95</v>
      </c>
      <c r="M662" s="88">
        <f t="shared" si="56"/>
        <v>39900</v>
      </c>
    </row>
    <row r="663" spans="1:13" x14ac:dyDescent="0.2">
      <c r="A663" s="94">
        <v>7011452</v>
      </c>
      <c r="B663" s="88">
        <f t="shared" si="54"/>
        <v>190</v>
      </c>
      <c r="C663" s="93">
        <v>210</v>
      </c>
      <c r="D663" s="104">
        <f t="shared" si="52"/>
        <v>4.1543026706231454E-4</v>
      </c>
      <c r="E663" s="93">
        <f t="shared" si="55"/>
        <v>11.083333333333334</v>
      </c>
      <c r="F663" s="104">
        <f t="shared" si="53"/>
        <v>3.9797763684062905E-4</v>
      </c>
      <c r="G663" s="93" t="s">
        <v>82</v>
      </c>
      <c r="H663" s="93">
        <v>1384.76</v>
      </c>
      <c r="I663" s="88">
        <v>1</v>
      </c>
      <c r="J663" s="93">
        <v>169.4</v>
      </c>
      <c r="K663" s="93">
        <v>23</v>
      </c>
      <c r="L663" s="93">
        <v>1384.76</v>
      </c>
      <c r="M663" s="88">
        <f t="shared" si="56"/>
        <v>39900</v>
      </c>
    </row>
    <row r="664" spans="1:13" x14ac:dyDescent="0.2">
      <c r="A664" s="94">
        <v>9301423</v>
      </c>
      <c r="B664" s="88">
        <f t="shared" si="54"/>
        <v>190</v>
      </c>
      <c r="C664" s="93">
        <v>210</v>
      </c>
      <c r="D664" s="104">
        <f t="shared" si="52"/>
        <v>4.1543026706231454E-4</v>
      </c>
      <c r="E664" s="93">
        <f t="shared" si="55"/>
        <v>11.083333333333334</v>
      </c>
      <c r="F664" s="104">
        <f t="shared" si="53"/>
        <v>3.9797763684062905E-4</v>
      </c>
      <c r="G664" s="93" t="s">
        <v>79</v>
      </c>
      <c r="H664" s="93">
        <v>128.32</v>
      </c>
      <c r="I664" s="88">
        <v>1</v>
      </c>
      <c r="J664" s="93">
        <v>1.6</v>
      </c>
      <c r="K664" s="93">
        <v>1.1299999999999999</v>
      </c>
      <c r="L664" s="93">
        <v>128.32</v>
      </c>
      <c r="M664" s="88">
        <f t="shared" si="56"/>
        <v>39900</v>
      </c>
    </row>
    <row r="665" spans="1:13" x14ac:dyDescent="0.2">
      <c r="A665" s="94">
        <v>9810455</v>
      </c>
      <c r="B665" s="88">
        <f t="shared" si="54"/>
        <v>190</v>
      </c>
      <c r="C665" s="93">
        <v>210</v>
      </c>
      <c r="D665" s="104">
        <f t="shared" si="52"/>
        <v>4.1543026706231454E-4</v>
      </c>
      <c r="E665" s="93">
        <f t="shared" si="55"/>
        <v>11.083333333333334</v>
      </c>
      <c r="F665" s="104">
        <f t="shared" si="53"/>
        <v>3.9797763684062905E-4</v>
      </c>
      <c r="G665" s="93" t="s">
        <v>20</v>
      </c>
      <c r="H665" s="93">
        <v>34.19</v>
      </c>
      <c r="I665" s="88">
        <v>1</v>
      </c>
      <c r="J665" s="93">
        <v>2.8</v>
      </c>
      <c r="K665" s="93">
        <v>0.32</v>
      </c>
      <c r="L665" s="93">
        <v>34.19</v>
      </c>
      <c r="M665" s="88">
        <f t="shared" si="56"/>
        <v>39900</v>
      </c>
    </row>
    <row r="666" spans="1:13" x14ac:dyDescent="0.2">
      <c r="A666" s="94">
        <v>2251549</v>
      </c>
      <c r="B666" s="88">
        <f t="shared" si="54"/>
        <v>190</v>
      </c>
      <c r="C666" s="93">
        <v>209</v>
      </c>
      <c r="D666" s="104">
        <f t="shared" si="52"/>
        <v>4.1345202769535114E-4</v>
      </c>
      <c r="E666" s="93">
        <f t="shared" si="55"/>
        <v>11.030555555555555</v>
      </c>
      <c r="F666" s="104">
        <f t="shared" si="53"/>
        <v>3.9608250523662599E-4</v>
      </c>
      <c r="G666" s="93" t="s">
        <v>41</v>
      </c>
      <c r="H666" s="93">
        <v>174.77</v>
      </c>
      <c r="I666" s="88">
        <v>1</v>
      </c>
      <c r="J666" s="93">
        <v>10</v>
      </c>
      <c r="K666" s="93">
        <v>1.71</v>
      </c>
      <c r="L666" s="93">
        <v>174.77</v>
      </c>
      <c r="M666" s="88">
        <f t="shared" si="56"/>
        <v>39710</v>
      </c>
    </row>
    <row r="667" spans="1:13" x14ac:dyDescent="0.2">
      <c r="A667" s="94">
        <v>3383406</v>
      </c>
      <c r="B667" s="88">
        <f t="shared" si="54"/>
        <v>190</v>
      </c>
      <c r="C667" s="93">
        <v>209</v>
      </c>
      <c r="D667" s="104">
        <f t="shared" si="52"/>
        <v>4.1345202769535114E-4</v>
      </c>
      <c r="E667" s="93">
        <f t="shared" si="55"/>
        <v>11.030555555555555</v>
      </c>
      <c r="F667" s="104">
        <f t="shared" si="53"/>
        <v>3.9608250523662599E-4</v>
      </c>
      <c r="G667" s="93" t="s">
        <v>16</v>
      </c>
      <c r="H667" s="93">
        <v>759.9</v>
      </c>
      <c r="I667" s="88">
        <v>1</v>
      </c>
      <c r="J667" s="93">
        <v>1.7</v>
      </c>
      <c r="K667" s="93">
        <v>2.08</v>
      </c>
      <c r="L667" s="93">
        <v>759.9</v>
      </c>
      <c r="M667" s="88">
        <f t="shared" si="56"/>
        <v>39710</v>
      </c>
    </row>
    <row r="668" spans="1:13" x14ac:dyDescent="0.2">
      <c r="A668" s="94">
        <v>4516145</v>
      </c>
      <c r="B668" s="88">
        <f t="shared" si="54"/>
        <v>190</v>
      </c>
      <c r="C668" s="93">
        <v>209</v>
      </c>
      <c r="D668" s="104">
        <f t="shared" si="52"/>
        <v>4.1345202769535114E-4</v>
      </c>
      <c r="E668" s="93">
        <f t="shared" si="55"/>
        <v>11.030555555555555</v>
      </c>
      <c r="F668" s="104">
        <f t="shared" si="53"/>
        <v>3.9608250523662599E-4</v>
      </c>
      <c r="G668" s="93" t="s">
        <v>41</v>
      </c>
      <c r="H668" s="93">
        <v>55.13</v>
      </c>
      <c r="I668" s="88">
        <v>1</v>
      </c>
      <c r="J668" s="93">
        <v>0.97</v>
      </c>
      <c r="K668" s="93">
        <v>0.22</v>
      </c>
      <c r="L668" s="93">
        <v>55.13</v>
      </c>
      <c r="M668" s="88">
        <f t="shared" si="56"/>
        <v>39710</v>
      </c>
    </row>
    <row r="669" spans="1:13" x14ac:dyDescent="0.2">
      <c r="A669" s="94">
        <v>9300684</v>
      </c>
      <c r="B669" s="88">
        <f t="shared" si="54"/>
        <v>190</v>
      </c>
      <c r="C669" s="93">
        <v>209</v>
      </c>
      <c r="D669" s="104">
        <f t="shared" si="52"/>
        <v>4.1345202769535114E-4</v>
      </c>
      <c r="E669" s="93">
        <f t="shared" si="55"/>
        <v>11.030555555555555</v>
      </c>
      <c r="F669" s="104">
        <f t="shared" si="53"/>
        <v>3.9608250523662599E-4</v>
      </c>
      <c r="G669" s="93" t="s">
        <v>16</v>
      </c>
      <c r="H669" s="93">
        <v>204.22</v>
      </c>
      <c r="I669" s="88">
        <v>1</v>
      </c>
      <c r="J669" s="93">
        <v>12.3</v>
      </c>
      <c r="K669" s="93">
        <v>3</v>
      </c>
      <c r="L669" s="93">
        <v>204.22</v>
      </c>
      <c r="M669" s="88">
        <f t="shared" si="56"/>
        <v>39710</v>
      </c>
    </row>
    <row r="670" spans="1:13" x14ac:dyDescent="0.2">
      <c r="A670" s="94">
        <v>4301837</v>
      </c>
      <c r="B670" s="88">
        <f t="shared" si="54"/>
        <v>190</v>
      </c>
      <c r="C670" s="93">
        <v>208</v>
      </c>
      <c r="D670" s="104">
        <f t="shared" si="52"/>
        <v>4.1147378832838774E-4</v>
      </c>
      <c r="E670" s="93">
        <f t="shared" si="55"/>
        <v>10.977777777777778</v>
      </c>
      <c r="F670" s="104">
        <f t="shared" si="53"/>
        <v>3.9418737363262299E-4</v>
      </c>
      <c r="G670" s="93" t="s">
        <v>20</v>
      </c>
      <c r="H670" s="93">
        <v>2744.36</v>
      </c>
      <c r="I670" s="88">
        <v>1</v>
      </c>
      <c r="J670" s="93">
        <v>41.6</v>
      </c>
      <c r="K670" s="93">
        <v>6.3</v>
      </c>
      <c r="L670" s="93">
        <v>2744.36</v>
      </c>
      <c r="M670" s="88">
        <f t="shared" si="56"/>
        <v>39520</v>
      </c>
    </row>
    <row r="671" spans="1:13" x14ac:dyDescent="0.2">
      <c r="A671" s="94">
        <v>6122491</v>
      </c>
      <c r="B671" s="88">
        <f t="shared" si="54"/>
        <v>190</v>
      </c>
      <c r="C671" s="93">
        <v>208</v>
      </c>
      <c r="D671" s="104">
        <f t="shared" si="52"/>
        <v>4.1147378832838774E-4</v>
      </c>
      <c r="E671" s="93">
        <f t="shared" si="55"/>
        <v>10.977777777777778</v>
      </c>
      <c r="F671" s="104">
        <f t="shared" si="53"/>
        <v>3.9418737363262299E-4</v>
      </c>
      <c r="G671" s="93" t="s">
        <v>20</v>
      </c>
      <c r="H671" s="93">
        <v>556.64</v>
      </c>
      <c r="I671" s="88">
        <v>1</v>
      </c>
      <c r="J671" s="93">
        <v>90.2</v>
      </c>
      <c r="K671" s="93">
        <v>16.5</v>
      </c>
      <c r="L671" s="93">
        <v>556.64</v>
      </c>
      <c r="M671" s="88">
        <f t="shared" si="56"/>
        <v>39520</v>
      </c>
    </row>
    <row r="672" spans="1:13" x14ac:dyDescent="0.2">
      <c r="A672" s="94">
        <v>6320024</v>
      </c>
      <c r="B672" s="88">
        <f t="shared" si="54"/>
        <v>190</v>
      </c>
      <c r="C672" s="93">
        <v>208</v>
      </c>
      <c r="D672" s="104">
        <f t="shared" si="52"/>
        <v>4.1147378832838774E-4</v>
      </c>
      <c r="E672" s="93">
        <f t="shared" si="55"/>
        <v>10.977777777777778</v>
      </c>
      <c r="F672" s="104">
        <f t="shared" si="53"/>
        <v>3.9418737363262299E-4</v>
      </c>
      <c r="G672" s="93" t="s">
        <v>82</v>
      </c>
      <c r="H672" s="93">
        <v>1026.32</v>
      </c>
      <c r="I672" s="88">
        <v>1</v>
      </c>
      <c r="J672" s="93">
        <v>110</v>
      </c>
      <c r="K672" s="93">
        <v>6.5</v>
      </c>
      <c r="L672" s="93">
        <v>1026.32</v>
      </c>
      <c r="M672" s="88">
        <f t="shared" si="56"/>
        <v>39520</v>
      </c>
    </row>
    <row r="673" spans="1:13" x14ac:dyDescent="0.2">
      <c r="A673" s="94">
        <v>9253244</v>
      </c>
      <c r="B673" s="88">
        <f t="shared" si="54"/>
        <v>190</v>
      </c>
      <c r="C673" s="93">
        <v>208</v>
      </c>
      <c r="D673" s="104">
        <f t="shared" si="52"/>
        <v>4.1147378832838774E-4</v>
      </c>
      <c r="E673" s="93">
        <f t="shared" si="55"/>
        <v>10.977777777777778</v>
      </c>
      <c r="F673" s="104">
        <f t="shared" si="53"/>
        <v>3.9418737363262299E-4</v>
      </c>
      <c r="G673" s="93" t="s">
        <v>12</v>
      </c>
      <c r="H673" s="93">
        <v>36.130000000000003</v>
      </c>
      <c r="I673" s="88">
        <v>1</v>
      </c>
      <c r="J673" s="93">
        <v>0.7</v>
      </c>
      <c r="K673" s="93">
        <v>0.41</v>
      </c>
      <c r="L673" s="93">
        <v>36.130000000000003</v>
      </c>
      <c r="M673" s="88">
        <f t="shared" si="56"/>
        <v>39520</v>
      </c>
    </row>
    <row r="674" spans="1:13" x14ac:dyDescent="0.2">
      <c r="A674" s="94">
        <v>9508524</v>
      </c>
      <c r="B674" s="88">
        <f t="shared" si="54"/>
        <v>190</v>
      </c>
      <c r="C674" s="93">
        <v>208</v>
      </c>
      <c r="D674" s="104">
        <f t="shared" si="52"/>
        <v>4.1147378832838774E-4</v>
      </c>
      <c r="E674" s="93">
        <f t="shared" si="55"/>
        <v>10.977777777777778</v>
      </c>
      <c r="F674" s="104">
        <f t="shared" si="53"/>
        <v>3.9418737363262299E-4</v>
      </c>
      <c r="G674" s="93" t="s">
        <v>16</v>
      </c>
      <c r="H674" s="93">
        <v>124.09</v>
      </c>
      <c r="I674" s="88">
        <v>1</v>
      </c>
      <c r="J674" s="93">
        <v>1.51</v>
      </c>
      <c r="K674" s="93">
        <v>0.74</v>
      </c>
      <c r="L674" s="93">
        <v>124.09</v>
      </c>
      <c r="M674" s="88">
        <f t="shared" si="56"/>
        <v>39520</v>
      </c>
    </row>
    <row r="675" spans="1:13" x14ac:dyDescent="0.2">
      <c r="A675" s="94">
        <v>8010172</v>
      </c>
      <c r="B675" s="88">
        <f t="shared" si="54"/>
        <v>190</v>
      </c>
      <c r="C675" s="93">
        <v>207</v>
      </c>
      <c r="D675" s="104">
        <f t="shared" si="52"/>
        <v>4.0949554896142434E-4</v>
      </c>
      <c r="E675" s="93">
        <f t="shared" si="55"/>
        <v>10.925000000000001</v>
      </c>
      <c r="F675" s="104">
        <f t="shared" si="53"/>
        <v>3.9229224202862005E-4</v>
      </c>
      <c r="G675" s="93" t="s">
        <v>20</v>
      </c>
      <c r="H675" s="93">
        <v>4478.63</v>
      </c>
      <c r="I675" s="88">
        <v>1</v>
      </c>
      <c r="J675" s="93">
        <v>407.77</v>
      </c>
      <c r="K675" s="93">
        <v>41.5</v>
      </c>
      <c r="L675" s="93">
        <v>4478.63</v>
      </c>
      <c r="M675" s="88">
        <f t="shared" si="56"/>
        <v>39330</v>
      </c>
    </row>
    <row r="676" spans="1:13" x14ac:dyDescent="0.2">
      <c r="A676" s="94">
        <v>2034604</v>
      </c>
      <c r="B676" s="88">
        <f t="shared" si="54"/>
        <v>190</v>
      </c>
      <c r="C676" s="93">
        <v>205</v>
      </c>
      <c r="D676" s="104">
        <f t="shared" si="52"/>
        <v>4.0553907022749754E-4</v>
      </c>
      <c r="E676" s="93">
        <f t="shared" si="55"/>
        <v>10.819444444444445</v>
      </c>
      <c r="F676" s="104">
        <f t="shared" si="53"/>
        <v>3.8850197882061405E-4</v>
      </c>
      <c r="G676" s="93" t="s">
        <v>16</v>
      </c>
      <c r="H676" s="93">
        <v>3223.4</v>
      </c>
      <c r="I676" s="88">
        <v>1</v>
      </c>
      <c r="J676" s="93">
        <v>16.46</v>
      </c>
      <c r="K676" s="93">
        <v>15.3</v>
      </c>
      <c r="L676" s="93">
        <v>3223.4</v>
      </c>
      <c r="M676" s="88">
        <f t="shared" si="56"/>
        <v>38950</v>
      </c>
    </row>
    <row r="677" spans="1:13" x14ac:dyDescent="0.2">
      <c r="A677" s="94">
        <v>2081468</v>
      </c>
      <c r="B677" s="88">
        <f t="shared" si="54"/>
        <v>190</v>
      </c>
      <c r="C677" s="93">
        <v>205</v>
      </c>
      <c r="D677" s="104">
        <f t="shared" si="52"/>
        <v>4.0553907022749754E-4</v>
      </c>
      <c r="E677" s="93">
        <f t="shared" si="55"/>
        <v>10.819444444444445</v>
      </c>
      <c r="F677" s="104">
        <f t="shared" si="53"/>
        <v>3.8850197882061405E-4</v>
      </c>
      <c r="G677" s="93" t="s">
        <v>16</v>
      </c>
      <c r="H677" s="93">
        <v>764.72</v>
      </c>
      <c r="I677" s="88">
        <v>1</v>
      </c>
      <c r="J677" s="93">
        <v>8.3000000000000007</v>
      </c>
      <c r="K677" s="93">
        <v>4.7</v>
      </c>
      <c r="L677" s="93">
        <v>764.72</v>
      </c>
      <c r="M677" s="88">
        <f t="shared" si="56"/>
        <v>38950</v>
      </c>
    </row>
    <row r="678" spans="1:13" x14ac:dyDescent="0.2">
      <c r="A678" s="94">
        <v>5110154</v>
      </c>
      <c r="B678" s="88">
        <f t="shared" si="54"/>
        <v>190</v>
      </c>
      <c r="C678" s="93">
        <v>205</v>
      </c>
      <c r="D678" s="104">
        <f t="shared" si="52"/>
        <v>4.0553907022749754E-4</v>
      </c>
      <c r="E678" s="93">
        <f t="shared" si="55"/>
        <v>10.819444444444445</v>
      </c>
      <c r="F678" s="104">
        <f t="shared" si="53"/>
        <v>3.8850197882061405E-4</v>
      </c>
      <c r="G678" s="93" t="s">
        <v>20</v>
      </c>
      <c r="H678" s="93">
        <v>23.19</v>
      </c>
      <c r="I678" s="88">
        <v>1</v>
      </c>
      <c r="J678" s="93">
        <v>1.89</v>
      </c>
      <c r="K678" s="93">
        <v>0.24</v>
      </c>
      <c r="L678" s="93">
        <v>23.19</v>
      </c>
      <c r="M678" s="88">
        <f t="shared" si="56"/>
        <v>38950</v>
      </c>
    </row>
    <row r="679" spans="1:13" x14ac:dyDescent="0.2">
      <c r="A679" s="94">
        <v>6121917</v>
      </c>
      <c r="B679" s="88">
        <f t="shared" si="54"/>
        <v>190</v>
      </c>
      <c r="C679" s="93">
        <v>205</v>
      </c>
      <c r="D679" s="104">
        <f t="shared" si="52"/>
        <v>4.0553907022749754E-4</v>
      </c>
      <c r="E679" s="93">
        <f t="shared" si="55"/>
        <v>10.819444444444445</v>
      </c>
      <c r="F679" s="104">
        <f t="shared" si="53"/>
        <v>3.8850197882061405E-4</v>
      </c>
      <c r="G679" s="93" t="s">
        <v>20</v>
      </c>
      <c r="H679" s="93">
        <v>1168.94</v>
      </c>
      <c r="I679" s="88">
        <v>1</v>
      </c>
      <c r="J679" s="93">
        <v>208.26</v>
      </c>
      <c r="K679" s="93">
        <v>37.9</v>
      </c>
      <c r="L679" s="93">
        <v>1168.94</v>
      </c>
      <c r="M679" s="88">
        <f t="shared" si="56"/>
        <v>38950</v>
      </c>
    </row>
    <row r="680" spans="1:13" x14ac:dyDescent="0.2">
      <c r="A680" s="94">
        <v>9045982</v>
      </c>
      <c r="B680" s="88">
        <f t="shared" si="54"/>
        <v>190</v>
      </c>
      <c r="C680" s="93">
        <v>205</v>
      </c>
      <c r="D680" s="104">
        <f t="shared" si="52"/>
        <v>4.0553907022749754E-4</v>
      </c>
      <c r="E680" s="93">
        <f t="shared" si="55"/>
        <v>10.819444444444445</v>
      </c>
      <c r="F680" s="104">
        <f t="shared" si="53"/>
        <v>3.8850197882061405E-4</v>
      </c>
      <c r="G680" s="93" t="s">
        <v>20</v>
      </c>
      <c r="H680" s="93">
        <v>705.17</v>
      </c>
      <c r="I680" s="88">
        <v>1</v>
      </c>
      <c r="J680" s="93">
        <v>17</v>
      </c>
      <c r="K680" s="93">
        <v>6</v>
      </c>
      <c r="L680" s="93">
        <v>705.17</v>
      </c>
      <c r="M680" s="88">
        <f t="shared" si="56"/>
        <v>38950</v>
      </c>
    </row>
    <row r="681" spans="1:13" x14ac:dyDescent="0.2">
      <c r="A681" s="94">
        <v>9253105</v>
      </c>
      <c r="B681" s="88">
        <f t="shared" si="54"/>
        <v>190</v>
      </c>
      <c r="C681" s="93">
        <v>205</v>
      </c>
      <c r="D681" s="104">
        <f t="shared" si="52"/>
        <v>4.0553907022749754E-4</v>
      </c>
      <c r="E681" s="93">
        <f t="shared" si="55"/>
        <v>10.819444444444445</v>
      </c>
      <c r="F681" s="104">
        <f t="shared" si="53"/>
        <v>3.8850197882061405E-4</v>
      </c>
      <c r="G681" s="93" t="s">
        <v>12</v>
      </c>
      <c r="H681" s="93">
        <v>62.83</v>
      </c>
      <c r="I681" s="88">
        <v>1</v>
      </c>
      <c r="J681" s="93">
        <v>0.88</v>
      </c>
      <c r="K681" s="93">
        <v>1.35</v>
      </c>
      <c r="L681" s="93">
        <v>62.83</v>
      </c>
      <c r="M681" s="88">
        <f t="shared" si="56"/>
        <v>38950</v>
      </c>
    </row>
    <row r="682" spans="1:13" x14ac:dyDescent="0.2">
      <c r="A682" s="94">
        <v>2002394</v>
      </c>
      <c r="B682" s="88">
        <f t="shared" si="54"/>
        <v>190</v>
      </c>
      <c r="C682" s="93">
        <v>204</v>
      </c>
      <c r="D682" s="104">
        <f t="shared" si="52"/>
        <v>4.0356083086053415E-4</v>
      </c>
      <c r="E682" s="93">
        <f t="shared" si="55"/>
        <v>10.766666666666667</v>
      </c>
      <c r="F682" s="104">
        <f t="shared" si="53"/>
        <v>3.8660684721661105E-4</v>
      </c>
      <c r="G682" s="93" t="s">
        <v>12</v>
      </c>
      <c r="H682" s="93">
        <v>220.88</v>
      </c>
      <c r="I682" s="88">
        <v>1</v>
      </c>
      <c r="J682" s="93">
        <v>4.78</v>
      </c>
      <c r="K682" s="93">
        <v>3.72</v>
      </c>
      <c r="L682" s="93">
        <v>220.88</v>
      </c>
      <c r="M682" s="88">
        <f t="shared" si="56"/>
        <v>38760</v>
      </c>
    </row>
    <row r="683" spans="1:13" x14ac:dyDescent="0.2">
      <c r="A683" s="94">
        <v>3304553</v>
      </c>
      <c r="B683" s="88">
        <f t="shared" si="54"/>
        <v>190</v>
      </c>
      <c r="C683" s="93">
        <v>204</v>
      </c>
      <c r="D683" s="104">
        <f t="shared" si="52"/>
        <v>4.0356083086053415E-4</v>
      </c>
      <c r="E683" s="93">
        <f t="shared" si="55"/>
        <v>10.766666666666667</v>
      </c>
      <c r="F683" s="104">
        <f t="shared" si="53"/>
        <v>3.8660684721661105E-4</v>
      </c>
      <c r="G683" s="93" t="s">
        <v>16</v>
      </c>
      <c r="H683" s="93">
        <v>875.42</v>
      </c>
      <c r="I683" s="88">
        <v>1</v>
      </c>
      <c r="J683" s="93">
        <v>1.83</v>
      </c>
      <c r="K683" s="93">
        <v>3.3</v>
      </c>
      <c r="L683" s="93">
        <v>875.42</v>
      </c>
      <c r="M683" s="88">
        <f t="shared" si="56"/>
        <v>38760</v>
      </c>
    </row>
    <row r="684" spans="1:13" x14ac:dyDescent="0.2">
      <c r="A684" s="94">
        <v>7011558</v>
      </c>
      <c r="B684" s="88">
        <f t="shared" si="54"/>
        <v>190</v>
      </c>
      <c r="C684" s="93">
        <v>204</v>
      </c>
      <c r="D684" s="104">
        <f t="shared" si="52"/>
        <v>4.0356083086053415E-4</v>
      </c>
      <c r="E684" s="93">
        <f t="shared" si="55"/>
        <v>10.766666666666667</v>
      </c>
      <c r="F684" s="104">
        <f t="shared" si="53"/>
        <v>3.8660684721661105E-4</v>
      </c>
      <c r="G684" s="93" t="s">
        <v>82</v>
      </c>
      <c r="H684" s="93">
        <v>1941.76</v>
      </c>
      <c r="I684" s="88">
        <v>1</v>
      </c>
      <c r="J684" s="93">
        <v>57.46</v>
      </c>
      <c r="K684" s="93">
        <v>17</v>
      </c>
      <c r="L684" s="93">
        <v>1941.76</v>
      </c>
      <c r="M684" s="88">
        <f t="shared" si="56"/>
        <v>38760</v>
      </c>
    </row>
    <row r="685" spans="1:13" x14ac:dyDescent="0.2">
      <c r="A685" s="94">
        <v>1254719</v>
      </c>
      <c r="B685" s="88">
        <f t="shared" si="54"/>
        <v>190</v>
      </c>
      <c r="C685" s="93">
        <v>203</v>
      </c>
      <c r="D685" s="104">
        <f t="shared" si="52"/>
        <v>4.0158259149357075E-4</v>
      </c>
      <c r="E685" s="93">
        <f t="shared" si="55"/>
        <v>10.713888888888889</v>
      </c>
      <c r="F685" s="104">
        <f t="shared" si="53"/>
        <v>3.8471171561260805E-4</v>
      </c>
      <c r="G685" s="93" t="s">
        <v>9</v>
      </c>
      <c r="H685" s="93">
        <v>77.87</v>
      </c>
      <c r="I685" s="88">
        <v>1</v>
      </c>
      <c r="J685" s="93">
        <v>1.59</v>
      </c>
      <c r="K685" s="93">
        <v>7.14</v>
      </c>
      <c r="L685" s="93">
        <v>77.87</v>
      </c>
      <c r="M685" s="88">
        <f t="shared" si="56"/>
        <v>38570</v>
      </c>
    </row>
    <row r="686" spans="1:13" x14ac:dyDescent="0.2">
      <c r="A686" s="94">
        <v>2034539</v>
      </c>
      <c r="B686" s="88">
        <f t="shared" si="54"/>
        <v>190</v>
      </c>
      <c r="C686" s="93">
        <v>203</v>
      </c>
      <c r="D686" s="104">
        <f t="shared" si="52"/>
        <v>4.0158259149357075E-4</v>
      </c>
      <c r="E686" s="93">
        <f t="shared" si="55"/>
        <v>10.713888888888889</v>
      </c>
      <c r="F686" s="104">
        <f t="shared" si="53"/>
        <v>3.8471171561260805E-4</v>
      </c>
      <c r="G686" s="93" t="s">
        <v>16</v>
      </c>
      <c r="H686" s="93">
        <v>2272.9499999999998</v>
      </c>
      <c r="I686" s="88">
        <v>1</v>
      </c>
      <c r="J686" s="93">
        <v>13.07</v>
      </c>
      <c r="K686" s="93">
        <v>10</v>
      </c>
      <c r="L686" s="93">
        <v>2272.9499999999998</v>
      </c>
      <c r="M686" s="88">
        <f t="shared" si="56"/>
        <v>38570</v>
      </c>
    </row>
    <row r="687" spans="1:13" x14ac:dyDescent="0.2">
      <c r="A687" s="94">
        <v>9253974</v>
      </c>
      <c r="B687" s="88">
        <f t="shared" si="54"/>
        <v>190</v>
      </c>
      <c r="C687" s="93">
        <v>203</v>
      </c>
      <c r="D687" s="104">
        <f t="shared" si="52"/>
        <v>4.0158259149357075E-4</v>
      </c>
      <c r="E687" s="93">
        <f t="shared" si="55"/>
        <v>10.713888888888889</v>
      </c>
      <c r="F687" s="104">
        <f t="shared" si="53"/>
        <v>3.8471171561260805E-4</v>
      </c>
      <c r="G687" s="93" t="s">
        <v>12</v>
      </c>
      <c r="H687" s="93">
        <v>62.51</v>
      </c>
      <c r="I687" s="88">
        <v>1</v>
      </c>
      <c r="J687" s="93">
        <v>0.23</v>
      </c>
      <c r="K687" s="93">
        <v>0.57999999999999996</v>
      </c>
      <c r="L687" s="93">
        <v>62.51</v>
      </c>
      <c r="M687" s="88">
        <f t="shared" si="56"/>
        <v>38570</v>
      </c>
    </row>
    <row r="688" spans="1:13" x14ac:dyDescent="0.2">
      <c r="A688" s="94">
        <v>3401677</v>
      </c>
      <c r="B688" s="88">
        <f t="shared" si="54"/>
        <v>190</v>
      </c>
      <c r="C688" s="93">
        <v>202</v>
      </c>
      <c r="D688" s="104">
        <f t="shared" si="52"/>
        <v>3.996043521266073E-4</v>
      </c>
      <c r="E688" s="93">
        <f t="shared" si="55"/>
        <v>10.661111111111111</v>
      </c>
      <c r="F688" s="104">
        <f t="shared" si="53"/>
        <v>3.8281658400860505E-4</v>
      </c>
      <c r="G688" s="93" t="s">
        <v>41</v>
      </c>
      <c r="H688" s="93">
        <v>241.28</v>
      </c>
      <c r="I688" s="88">
        <v>1</v>
      </c>
      <c r="J688" s="93">
        <v>18.7</v>
      </c>
      <c r="K688" s="93">
        <v>0.92</v>
      </c>
      <c r="L688" s="93">
        <v>241.28</v>
      </c>
      <c r="M688" s="88">
        <f t="shared" si="56"/>
        <v>38380</v>
      </c>
    </row>
    <row r="689" spans="1:13" x14ac:dyDescent="0.2">
      <c r="A689" s="94">
        <v>4015588</v>
      </c>
      <c r="B689" s="88">
        <f t="shared" si="54"/>
        <v>190</v>
      </c>
      <c r="C689" s="93">
        <v>201</v>
      </c>
      <c r="D689" s="104">
        <f t="shared" si="52"/>
        <v>3.976261127596439E-4</v>
      </c>
      <c r="E689" s="93">
        <f t="shared" si="55"/>
        <v>10.608333333333333</v>
      </c>
      <c r="F689" s="104">
        <f t="shared" si="53"/>
        <v>3.80921452404602E-4</v>
      </c>
      <c r="G689" s="93" t="s">
        <v>79</v>
      </c>
      <c r="H689" s="93">
        <v>348.62</v>
      </c>
      <c r="I689" s="88">
        <v>1</v>
      </c>
      <c r="J689" s="93">
        <v>0.57999999999999996</v>
      </c>
      <c r="K689" s="93">
        <v>0.85</v>
      </c>
      <c r="L689" s="93">
        <v>348.62</v>
      </c>
      <c r="M689" s="88">
        <f t="shared" si="56"/>
        <v>38190</v>
      </c>
    </row>
    <row r="690" spans="1:13" x14ac:dyDescent="0.2">
      <c r="A690" s="94">
        <v>6002266</v>
      </c>
      <c r="B690" s="88">
        <f t="shared" si="54"/>
        <v>190</v>
      </c>
      <c r="C690" s="93">
        <v>201</v>
      </c>
      <c r="D690" s="104">
        <f t="shared" si="52"/>
        <v>3.976261127596439E-4</v>
      </c>
      <c r="E690" s="93">
        <f t="shared" si="55"/>
        <v>10.608333333333333</v>
      </c>
      <c r="F690" s="104">
        <f t="shared" si="53"/>
        <v>3.80921452404602E-4</v>
      </c>
      <c r="G690" s="93" t="s">
        <v>20</v>
      </c>
      <c r="H690" s="93">
        <v>2864.26</v>
      </c>
      <c r="I690" s="88">
        <v>1</v>
      </c>
      <c r="J690" s="93">
        <v>208</v>
      </c>
      <c r="K690" s="93">
        <v>29</v>
      </c>
      <c r="L690" s="93">
        <v>2864.26</v>
      </c>
      <c r="M690" s="88">
        <f t="shared" si="56"/>
        <v>38190</v>
      </c>
    </row>
    <row r="691" spans="1:13" x14ac:dyDescent="0.2">
      <c r="A691" s="94">
        <v>9253338</v>
      </c>
      <c r="B691" s="88">
        <f t="shared" si="54"/>
        <v>190</v>
      </c>
      <c r="C691" s="93">
        <v>201</v>
      </c>
      <c r="D691" s="104">
        <f t="shared" si="52"/>
        <v>3.976261127596439E-4</v>
      </c>
      <c r="E691" s="93">
        <f t="shared" si="55"/>
        <v>10.608333333333333</v>
      </c>
      <c r="F691" s="104">
        <f t="shared" si="53"/>
        <v>3.80921452404602E-4</v>
      </c>
      <c r="G691" s="93" t="s">
        <v>12</v>
      </c>
      <c r="H691" s="93">
        <v>59.34</v>
      </c>
      <c r="I691" s="88">
        <v>1</v>
      </c>
      <c r="J691" s="93">
        <v>0.95</v>
      </c>
      <c r="K691" s="93">
        <v>0.72</v>
      </c>
      <c r="L691" s="93">
        <v>59.34</v>
      </c>
      <c r="M691" s="88">
        <f t="shared" si="56"/>
        <v>38190</v>
      </c>
    </row>
    <row r="692" spans="1:13" x14ac:dyDescent="0.2">
      <c r="A692" s="94">
        <v>9821329</v>
      </c>
      <c r="B692" s="88">
        <f t="shared" si="54"/>
        <v>190</v>
      </c>
      <c r="C692" s="93">
        <v>201</v>
      </c>
      <c r="D692" s="104">
        <f t="shared" si="52"/>
        <v>3.976261127596439E-4</v>
      </c>
      <c r="E692" s="93">
        <f t="shared" si="55"/>
        <v>10.608333333333333</v>
      </c>
      <c r="F692" s="104">
        <f t="shared" si="53"/>
        <v>3.80921452404602E-4</v>
      </c>
      <c r="G692" s="93" t="s">
        <v>16</v>
      </c>
      <c r="H692" s="93">
        <v>339.52</v>
      </c>
      <c r="I692" s="88">
        <v>1</v>
      </c>
      <c r="J692" s="93">
        <v>30.96</v>
      </c>
      <c r="K692" s="93">
        <v>1.3</v>
      </c>
      <c r="L692" s="93">
        <v>339.52</v>
      </c>
      <c r="M692" s="88">
        <f t="shared" si="56"/>
        <v>38190</v>
      </c>
    </row>
    <row r="693" spans="1:13" x14ac:dyDescent="0.2">
      <c r="A693" s="94">
        <v>4501662</v>
      </c>
      <c r="B693" s="88">
        <f t="shared" si="54"/>
        <v>190</v>
      </c>
      <c r="C693" s="93">
        <v>200</v>
      </c>
      <c r="D693" s="104">
        <f t="shared" si="52"/>
        <v>3.956478733926805E-4</v>
      </c>
      <c r="E693" s="93">
        <f t="shared" si="55"/>
        <v>10.555555555555555</v>
      </c>
      <c r="F693" s="104">
        <f t="shared" si="53"/>
        <v>3.7902632080059906E-4</v>
      </c>
      <c r="G693" s="93" t="s">
        <v>41</v>
      </c>
      <c r="H693" s="93">
        <v>240</v>
      </c>
      <c r="I693" s="88">
        <v>1</v>
      </c>
      <c r="J693" s="93">
        <v>19.579999999999998</v>
      </c>
      <c r="K693" s="93">
        <v>1.5</v>
      </c>
      <c r="L693" s="93">
        <v>240</v>
      </c>
      <c r="M693" s="88">
        <f t="shared" si="56"/>
        <v>38000</v>
      </c>
    </row>
    <row r="694" spans="1:13" x14ac:dyDescent="0.2">
      <c r="A694" s="94">
        <v>9253462</v>
      </c>
      <c r="B694" s="88">
        <f t="shared" si="54"/>
        <v>190</v>
      </c>
      <c r="C694" s="93">
        <v>200</v>
      </c>
      <c r="D694" s="104">
        <f t="shared" si="52"/>
        <v>3.956478733926805E-4</v>
      </c>
      <c r="E694" s="93">
        <f t="shared" si="55"/>
        <v>10.555555555555555</v>
      </c>
      <c r="F694" s="104">
        <f t="shared" si="53"/>
        <v>3.7902632080059906E-4</v>
      </c>
      <c r="G694" s="93" t="s">
        <v>12</v>
      </c>
      <c r="H694" s="93">
        <v>47.36</v>
      </c>
      <c r="I694" s="88">
        <v>1</v>
      </c>
      <c r="J694" s="93">
        <v>0.85</v>
      </c>
      <c r="K694" s="93">
        <v>1.31</v>
      </c>
      <c r="L694" s="93">
        <v>47.36</v>
      </c>
      <c r="M694" s="88">
        <f t="shared" si="56"/>
        <v>38000</v>
      </c>
    </row>
    <row r="695" spans="1:13" x14ac:dyDescent="0.2">
      <c r="A695" s="94">
        <v>5577009</v>
      </c>
      <c r="B695" s="88">
        <f t="shared" si="54"/>
        <v>190</v>
      </c>
      <c r="C695" s="93">
        <v>199</v>
      </c>
      <c r="D695" s="104">
        <f t="shared" si="52"/>
        <v>3.936696340257171E-4</v>
      </c>
      <c r="E695" s="93">
        <f t="shared" si="55"/>
        <v>10.502777777777778</v>
      </c>
      <c r="F695" s="104">
        <f t="shared" si="53"/>
        <v>3.7713118919659606E-4</v>
      </c>
      <c r="G695" s="93" t="s">
        <v>16</v>
      </c>
      <c r="H695" s="93">
        <v>1549.87</v>
      </c>
      <c r="I695" s="88">
        <v>1</v>
      </c>
      <c r="J695" s="93">
        <v>13.07</v>
      </c>
      <c r="K695" s="93">
        <v>13.94</v>
      </c>
      <c r="L695" s="93">
        <v>1549.87</v>
      </c>
      <c r="M695" s="88">
        <f t="shared" si="56"/>
        <v>37810</v>
      </c>
    </row>
    <row r="696" spans="1:13" x14ac:dyDescent="0.2">
      <c r="A696" s="94">
        <v>5648219</v>
      </c>
      <c r="B696" s="88">
        <f t="shared" si="54"/>
        <v>190</v>
      </c>
      <c r="C696" s="93">
        <v>199</v>
      </c>
      <c r="D696" s="104">
        <f t="shared" si="52"/>
        <v>3.936696340257171E-4</v>
      </c>
      <c r="E696" s="93">
        <f t="shared" si="55"/>
        <v>10.502777777777778</v>
      </c>
      <c r="F696" s="104">
        <f t="shared" si="53"/>
        <v>3.7713118919659606E-4</v>
      </c>
      <c r="G696" s="93" t="s">
        <v>20</v>
      </c>
      <c r="H696" s="93">
        <v>2241.46</v>
      </c>
      <c r="I696" s="88">
        <v>1</v>
      </c>
      <c r="J696" s="93">
        <v>3.74</v>
      </c>
      <c r="K696" s="93">
        <v>1.8</v>
      </c>
      <c r="L696" s="93">
        <v>2241.46</v>
      </c>
      <c r="M696" s="88">
        <f t="shared" si="56"/>
        <v>37810</v>
      </c>
    </row>
    <row r="697" spans="1:13" x14ac:dyDescent="0.2">
      <c r="A697" s="94">
        <v>9253391</v>
      </c>
      <c r="B697" s="88">
        <f t="shared" si="54"/>
        <v>190</v>
      </c>
      <c r="C697" s="93">
        <v>199</v>
      </c>
      <c r="D697" s="104">
        <f t="shared" si="52"/>
        <v>3.936696340257171E-4</v>
      </c>
      <c r="E697" s="93">
        <f t="shared" si="55"/>
        <v>10.502777777777778</v>
      </c>
      <c r="F697" s="104">
        <f t="shared" si="53"/>
        <v>3.7713118919659606E-4</v>
      </c>
      <c r="G697" s="93" t="s">
        <v>12</v>
      </c>
      <c r="H697" s="93">
        <v>28.4</v>
      </c>
      <c r="I697" s="88">
        <v>1</v>
      </c>
      <c r="J697" s="93">
        <v>0.35</v>
      </c>
      <c r="K697" s="93">
        <v>0.73</v>
      </c>
      <c r="L697" s="93">
        <v>28.4</v>
      </c>
      <c r="M697" s="88">
        <f t="shared" si="56"/>
        <v>37810</v>
      </c>
    </row>
    <row r="698" spans="1:13" x14ac:dyDescent="0.2">
      <c r="A698" s="94">
        <v>1150788</v>
      </c>
      <c r="B698" s="88">
        <f t="shared" si="54"/>
        <v>190</v>
      </c>
      <c r="C698" s="93">
        <v>198</v>
      </c>
      <c r="D698" s="104">
        <f t="shared" si="52"/>
        <v>3.916913946587537E-4</v>
      </c>
      <c r="E698" s="93">
        <f t="shared" si="55"/>
        <v>10.45</v>
      </c>
      <c r="F698" s="104">
        <f t="shared" si="53"/>
        <v>3.7523605759259306E-4</v>
      </c>
      <c r="G698" s="93" t="s">
        <v>79</v>
      </c>
      <c r="H698" s="93">
        <v>5.58</v>
      </c>
      <c r="I698" s="88">
        <v>1</v>
      </c>
      <c r="J698" s="93">
        <v>0.03</v>
      </c>
      <c r="K698" s="93">
        <v>0.08</v>
      </c>
      <c r="L698" s="93">
        <v>5.58</v>
      </c>
      <c r="M698" s="88">
        <f t="shared" si="56"/>
        <v>37620</v>
      </c>
    </row>
    <row r="699" spans="1:13" x14ac:dyDescent="0.2">
      <c r="A699" s="94">
        <v>1212277</v>
      </c>
      <c r="B699" s="88">
        <f t="shared" si="54"/>
        <v>190</v>
      </c>
      <c r="C699" s="93">
        <v>198</v>
      </c>
      <c r="D699" s="104">
        <f t="shared" si="52"/>
        <v>3.916913946587537E-4</v>
      </c>
      <c r="E699" s="93">
        <f t="shared" si="55"/>
        <v>10.45</v>
      </c>
      <c r="F699" s="104">
        <f t="shared" si="53"/>
        <v>3.7523605759259306E-4</v>
      </c>
      <c r="G699" s="93" t="s">
        <v>79</v>
      </c>
      <c r="H699" s="93">
        <v>25.67</v>
      </c>
      <c r="I699" s="88">
        <v>1</v>
      </c>
      <c r="J699" s="93">
        <v>1.0900000000000001</v>
      </c>
      <c r="K699" s="93">
        <v>0.96</v>
      </c>
      <c r="L699" s="93">
        <v>25.67</v>
      </c>
      <c r="M699" s="88">
        <f t="shared" si="56"/>
        <v>37620</v>
      </c>
    </row>
    <row r="700" spans="1:13" x14ac:dyDescent="0.2">
      <c r="A700" s="94">
        <v>4342896</v>
      </c>
      <c r="B700" s="88">
        <f t="shared" si="54"/>
        <v>190</v>
      </c>
      <c r="C700" s="93">
        <v>198</v>
      </c>
      <c r="D700" s="104">
        <f t="shared" si="52"/>
        <v>3.916913946587537E-4</v>
      </c>
      <c r="E700" s="93">
        <f t="shared" si="55"/>
        <v>10.45</v>
      </c>
      <c r="F700" s="104">
        <f t="shared" si="53"/>
        <v>3.7523605759259306E-4</v>
      </c>
      <c r="G700" s="93" t="s">
        <v>20</v>
      </c>
      <c r="H700" s="93">
        <v>208.1</v>
      </c>
      <c r="I700" s="88">
        <v>1</v>
      </c>
      <c r="J700" s="93">
        <v>13.02</v>
      </c>
      <c r="K700" s="93">
        <v>1.27</v>
      </c>
      <c r="L700" s="93">
        <v>208.1</v>
      </c>
      <c r="M700" s="88">
        <f t="shared" si="56"/>
        <v>37620</v>
      </c>
    </row>
    <row r="701" spans="1:13" x14ac:dyDescent="0.2">
      <c r="A701" s="94">
        <v>8370248</v>
      </c>
      <c r="B701" s="88">
        <f t="shared" si="54"/>
        <v>190</v>
      </c>
      <c r="C701" s="93">
        <v>198</v>
      </c>
      <c r="D701" s="104">
        <f t="shared" si="52"/>
        <v>3.916913946587537E-4</v>
      </c>
      <c r="E701" s="93">
        <f t="shared" si="55"/>
        <v>10.45</v>
      </c>
      <c r="F701" s="104">
        <f t="shared" si="53"/>
        <v>3.7523605759259306E-4</v>
      </c>
      <c r="G701" s="93" t="s">
        <v>20</v>
      </c>
      <c r="H701" s="93">
        <v>1724.94</v>
      </c>
      <c r="I701" s="88">
        <v>1</v>
      </c>
      <c r="J701" s="93">
        <v>61.6</v>
      </c>
      <c r="K701" s="93">
        <v>17</v>
      </c>
      <c r="L701" s="93">
        <v>1724.94</v>
      </c>
      <c r="M701" s="88">
        <f t="shared" si="56"/>
        <v>37620</v>
      </c>
    </row>
    <row r="702" spans="1:13" x14ac:dyDescent="0.2">
      <c r="A702" s="94">
        <v>2462143</v>
      </c>
      <c r="B702" s="88">
        <f t="shared" si="54"/>
        <v>190</v>
      </c>
      <c r="C702" s="93">
        <v>197</v>
      </c>
      <c r="D702" s="104">
        <f t="shared" si="52"/>
        <v>3.8971315529179031E-4</v>
      </c>
      <c r="E702" s="93">
        <f t="shared" si="55"/>
        <v>10.397222222222222</v>
      </c>
      <c r="F702" s="104">
        <f t="shared" si="53"/>
        <v>3.7334092598859006E-4</v>
      </c>
      <c r="G702" s="93" t="s">
        <v>41</v>
      </c>
      <c r="H702" s="93">
        <v>189.67</v>
      </c>
      <c r="I702" s="88">
        <v>1</v>
      </c>
      <c r="J702" s="93">
        <v>3.95</v>
      </c>
      <c r="K702" s="93">
        <v>0.68</v>
      </c>
      <c r="L702" s="93">
        <v>189.67</v>
      </c>
      <c r="M702" s="88">
        <f t="shared" si="56"/>
        <v>37430</v>
      </c>
    </row>
    <row r="703" spans="1:13" x14ac:dyDescent="0.2">
      <c r="A703" s="94">
        <v>3100672</v>
      </c>
      <c r="B703" s="88">
        <f t="shared" si="54"/>
        <v>190</v>
      </c>
      <c r="C703" s="93">
        <v>197</v>
      </c>
      <c r="D703" s="104">
        <f t="shared" si="52"/>
        <v>3.8971315529179031E-4</v>
      </c>
      <c r="E703" s="93">
        <f t="shared" si="55"/>
        <v>10.397222222222222</v>
      </c>
      <c r="F703" s="104">
        <f t="shared" si="53"/>
        <v>3.7334092598859006E-4</v>
      </c>
      <c r="G703" s="93" t="s">
        <v>41</v>
      </c>
      <c r="H703" s="93">
        <v>20.57</v>
      </c>
      <c r="I703" s="88">
        <v>1</v>
      </c>
      <c r="J703" s="93">
        <v>1</v>
      </c>
      <c r="K703" s="93">
        <v>0.03</v>
      </c>
      <c r="L703" s="93">
        <v>20.57</v>
      </c>
      <c r="M703" s="88">
        <f t="shared" si="56"/>
        <v>37430</v>
      </c>
    </row>
    <row r="704" spans="1:13" x14ac:dyDescent="0.2">
      <c r="A704" s="94">
        <v>3521054</v>
      </c>
      <c r="B704" s="88">
        <f t="shared" si="54"/>
        <v>190</v>
      </c>
      <c r="C704" s="93">
        <v>197</v>
      </c>
      <c r="D704" s="104">
        <f t="shared" si="52"/>
        <v>3.8971315529179031E-4</v>
      </c>
      <c r="E704" s="93">
        <f t="shared" si="55"/>
        <v>10.397222222222222</v>
      </c>
      <c r="F704" s="104">
        <f t="shared" si="53"/>
        <v>3.7334092598859006E-4</v>
      </c>
      <c r="G704" s="93" t="s">
        <v>16</v>
      </c>
      <c r="H704" s="93">
        <v>27.08</v>
      </c>
      <c r="I704" s="88">
        <v>1</v>
      </c>
      <c r="J704" s="93">
        <v>0.11</v>
      </c>
      <c r="K704" s="93">
        <v>1.33</v>
      </c>
      <c r="L704" s="93">
        <v>27.08</v>
      </c>
      <c r="M704" s="88">
        <f t="shared" si="56"/>
        <v>37430</v>
      </c>
    </row>
    <row r="705" spans="1:13" x14ac:dyDescent="0.2">
      <c r="A705" s="94">
        <v>4223547</v>
      </c>
      <c r="B705" s="88">
        <f t="shared" si="54"/>
        <v>190</v>
      </c>
      <c r="C705" s="93">
        <v>197</v>
      </c>
      <c r="D705" s="104">
        <f t="shared" si="52"/>
        <v>3.8971315529179031E-4</v>
      </c>
      <c r="E705" s="93">
        <f t="shared" si="55"/>
        <v>10.397222222222222</v>
      </c>
      <c r="F705" s="104">
        <f t="shared" si="53"/>
        <v>3.7334092598859006E-4</v>
      </c>
      <c r="G705" s="93" t="s">
        <v>41</v>
      </c>
      <c r="H705" s="93">
        <v>2429.7199999999998</v>
      </c>
      <c r="I705" s="88">
        <v>1</v>
      </c>
      <c r="J705" s="93">
        <v>51.07</v>
      </c>
      <c r="K705" s="93">
        <v>7.2</v>
      </c>
      <c r="L705" s="93">
        <v>2429.7199999999998</v>
      </c>
      <c r="M705" s="88">
        <f t="shared" si="56"/>
        <v>37430</v>
      </c>
    </row>
    <row r="706" spans="1:13" x14ac:dyDescent="0.2">
      <c r="A706" s="94">
        <v>5510854</v>
      </c>
      <c r="B706" s="88">
        <f t="shared" si="54"/>
        <v>190</v>
      </c>
      <c r="C706" s="93">
        <v>197</v>
      </c>
      <c r="D706" s="104">
        <f t="shared" ref="D706:D769" si="57">C706/$C$4096</f>
        <v>3.8971315529179031E-4</v>
      </c>
      <c r="E706" s="93">
        <f t="shared" si="55"/>
        <v>10.397222222222222</v>
      </c>
      <c r="F706" s="104">
        <f t="shared" ref="F706:F769" si="58">E706/$E$4096</f>
        <v>3.7334092598859006E-4</v>
      </c>
      <c r="G706" s="93" t="s">
        <v>16</v>
      </c>
      <c r="H706" s="93">
        <v>70.27</v>
      </c>
      <c r="I706" s="88">
        <v>1</v>
      </c>
      <c r="J706" s="93">
        <v>0.77</v>
      </c>
      <c r="K706" s="93">
        <v>1.35</v>
      </c>
      <c r="L706" s="93">
        <v>70.27</v>
      </c>
      <c r="M706" s="88">
        <f t="shared" si="56"/>
        <v>37430</v>
      </c>
    </row>
    <row r="707" spans="1:13" x14ac:dyDescent="0.2">
      <c r="A707" s="94">
        <v>9253637</v>
      </c>
      <c r="B707" s="88">
        <f t="shared" ref="B707:B770" si="59">VLOOKUP(I707,$U$2:$V$11,2,TRUE)</f>
        <v>190</v>
      </c>
      <c r="C707" s="93">
        <v>197</v>
      </c>
      <c r="D707" s="104">
        <f t="shared" si="57"/>
        <v>3.8971315529179031E-4</v>
      </c>
      <c r="E707" s="93">
        <f t="shared" ref="E707:E770" si="60">B707*C707/3600</f>
        <v>10.397222222222222</v>
      </c>
      <c r="F707" s="104">
        <f t="shared" si="58"/>
        <v>3.7334092598859006E-4</v>
      </c>
      <c r="G707" s="93" t="s">
        <v>12</v>
      </c>
      <c r="H707" s="93">
        <v>62.83</v>
      </c>
      <c r="I707" s="88">
        <v>1</v>
      </c>
      <c r="J707" s="93">
        <v>1.22</v>
      </c>
      <c r="K707" s="93">
        <v>1.65</v>
      </c>
      <c r="L707" s="93">
        <v>62.83</v>
      </c>
      <c r="M707" s="88">
        <f t="shared" ref="M707:M770" si="61">B707*C707</f>
        <v>37430</v>
      </c>
    </row>
    <row r="708" spans="1:13" x14ac:dyDescent="0.2">
      <c r="A708" s="94">
        <v>9403525</v>
      </c>
      <c r="B708" s="88">
        <f t="shared" si="59"/>
        <v>190</v>
      </c>
      <c r="C708" s="93">
        <v>197</v>
      </c>
      <c r="D708" s="104">
        <f t="shared" si="57"/>
        <v>3.8971315529179031E-4</v>
      </c>
      <c r="E708" s="93">
        <f t="shared" si="60"/>
        <v>10.397222222222222</v>
      </c>
      <c r="F708" s="104">
        <f t="shared" si="58"/>
        <v>3.7334092598859006E-4</v>
      </c>
      <c r="G708" s="93" t="s">
        <v>9</v>
      </c>
      <c r="H708" s="93">
        <v>61.75</v>
      </c>
      <c r="I708" s="88">
        <v>1</v>
      </c>
      <c r="J708" s="93">
        <v>30.5</v>
      </c>
      <c r="K708" s="93">
        <v>1.02</v>
      </c>
      <c r="L708" s="93">
        <v>61.75</v>
      </c>
      <c r="M708" s="88">
        <f t="shared" si="61"/>
        <v>37430</v>
      </c>
    </row>
    <row r="709" spans="1:13" x14ac:dyDescent="0.2">
      <c r="A709" s="94">
        <v>1253259</v>
      </c>
      <c r="B709" s="88">
        <f t="shared" si="59"/>
        <v>190</v>
      </c>
      <c r="C709" s="93">
        <v>196</v>
      </c>
      <c r="D709" s="104">
        <f t="shared" si="57"/>
        <v>3.8773491592482691E-4</v>
      </c>
      <c r="E709" s="93">
        <f t="shared" si="60"/>
        <v>10.344444444444445</v>
      </c>
      <c r="F709" s="104">
        <f t="shared" si="58"/>
        <v>3.7144579438458711E-4</v>
      </c>
      <c r="G709" s="93" t="s">
        <v>79</v>
      </c>
      <c r="H709" s="93">
        <v>34.57</v>
      </c>
      <c r="I709" s="88">
        <v>1</v>
      </c>
      <c r="J709" s="93">
        <v>0.66</v>
      </c>
      <c r="K709" s="93">
        <v>1.96</v>
      </c>
      <c r="L709" s="93">
        <v>34.57</v>
      </c>
      <c r="M709" s="88">
        <f t="shared" si="61"/>
        <v>37240</v>
      </c>
    </row>
    <row r="710" spans="1:13" x14ac:dyDescent="0.2">
      <c r="A710" s="94">
        <v>3403521</v>
      </c>
      <c r="B710" s="88">
        <f t="shared" si="59"/>
        <v>190</v>
      </c>
      <c r="C710" s="93">
        <v>196</v>
      </c>
      <c r="D710" s="104">
        <f t="shared" si="57"/>
        <v>3.8773491592482691E-4</v>
      </c>
      <c r="E710" s="93">
        <f t="shared" si="60"/>
        <v>10.344444444444445</v>
      </c>
      <c r="F710" s="104">
        <f t="shared" si="58"/>
        <v>3.7144579438458711E-4</v>
      </c>
      <c r="G710" s="93" t="s">
        <v>41</v>
      </c>
      <c r="H710" s="93">
        <v>143.15</v>
      </c>
      <c r="I710" s="88">
        <v>1</v>
      </c>
      <c r="J710" s="93">
        <v>7.25</v>
      </c>
      <c r="K710" s="93">
        <v>0.6</v>
      </c>
      <c r="L710" s="93">
        <v>143.15</v>
      </c>
      <c r="M710" s="88">
        <f t="shared" si="61"/>
        <v>37240</v>
      </c>
    </row>
    <row r="711" spans="1:13" x14ac:dyDescent="0.2">
      <c r="A711" s="94">
        <v>9253644</v>
      </c>
      <c r="B711" s="88">
        <f t="shared" si="59"/>
        <v>190</v>
      </c>
      <c r="C711" s="93">
        <v>196</v>
      </c>
      <c r="D711" s="104">
        <f t="shared" si="57"/>
        <v>3.8773491592482691E-4</v>
      </c>
      <c r="E711" s="93">
        <f t="shared" si="60"/>
        <v>10.344444444444445</v>
      </c>
      <c r="F711" s="104">
        <f t="shared" si="58"/>
        <v>3.7144579438458711E-4</v>
      </c>
      <c r="G711" s="93" t="s">
        <v>12</v>
      </c>
      <c r="H711" s="93">
        <v>73.75</v>
      </c>
      <c r="I711" s="88">
        <v>1</v>
      </c>
      <c r="J711" s="93">
        <v>0.98</v>
      </c>
      <c r="K711" s="93">
        <v>1.49</v>
      </c>
      <c r="L711" s="93">
        <v>73.75</v>
      </c>
      <c r="M711" s="88">
        <f t="shared" si="61"/>
        <v>37240</v>
      </c>
    </row>
    <row r="712" spans="1:13" x14ac:dyDescent="0.2">
      <c r="A712" s="94">
        <v>1208577</v>
      </c>
      <c r="B712" s="88">
        <f t="shared" si="59"/>
        <v>190</v>
      </c>
      <c r="C712" s="93">
        <v>195</v>
      </c>
      <c r="D712" s="104">
        <f t="shared" si="57"/>
        <v>3.8575667655786351E-4</v>
      </c>
      <c r="E712" s="93">
        <f t="shared" si="60"/>
        <v>10.291666666666666</v>
      </c>
      <c r="F712" s="104">
        <f t="shared" si="58"/>
        <v>3.6955066278058406E-4</v>
      </c>
      <c r="G712" s="93" t="s">
        <v>79</v>
      </c>
      <c r="H712" s="93">
        <v>38.119999999999997</v>
      </c>
      <c r="I712" s="88">
        <v>1</v>
      </c>
      <c r="J712" s="93">
        <v>0.25</v>
      </c>
      <c r="K712" s="93">
        <v>0.34</v>
      </c>
      <c r="L712" s="93">
        <v>38.119999999999997</v>
      </c>
      <c r="M712" s="88">
        <f t="shared" si="61"/>
        <v>37050</v>
      </c>
    </row>
    <row r="713" spans="1:13" x14ac:dyDescent="0.2">
      <c r="A713" s="94">
        <v>1258169</v>
      </c>
      <c r="B713" s="88">
        <f t="shared" si="59"/>
        <v>190</v>
      </c>
      <c r="C713" s="93">
        <v>195</v>
      </c>
      <c r="D713" s="104">
        <f t="shared" si="57"/>
        <v>3.8575667655786351E-4</v>
      </c>
      <c r="E713" s="93">
        <f t="shared" si="60"/>
        <v>10.291666666666666</v>
      </c>
      <c r="F713" s="104">
        <f t="shared" si="58"/>
        <v>3.6955066278058406E-4</v>
      </c>
      <c r="G713" s="93" t="s">
        <v>79</v>
      </c>
      <c r="H713" s="93">
        <v>183.48</v>
      </c>
      <c r="I713" s="88">
        <v>1</v>
      </c>
      <c r="J713" s="93">
        <v>1.63</v>
      </c>
      <c r="K713" s="93">
        <v>10.76</v>
      </c>
      <c r="L713" s="93">
        <v>183.48</v>
      </c>
      <c r="M713" s="88">
        <f t="shared" si="61"/>
        <v>37050</v>
      </c>
    </row>
    <row r="714" spans="1:13" x14ac:dyDescent="0.2">
      <c r="A714" s="94">
        <v>1151099</v>
      </c>
      <c r="B714" s="88">
        <f t="shared" si="59"/>
        <v>190</v>
      </c>
      <c r="C714" s="93">
        <v>194</v>
      </c>
      <c r="D714" s="104">
        <f t="shared" si="57"/>
        <v>3.8377843719090011E-4</v>
      </c>
      <c r="E714" s="93">
        <f t="shared" si="60"/>
        <v>10.238888888888889</v>
      </c>
      <c r="F714" s="104">
        <f t="shared" si="58"/>
        <v>3.6765553117658106E-4</v>
      </c>
      <c r="G714" s="93" t="s">
        <v>9</v>
      </c>
      <c r="H714" s="93">
        <v>283.57</v>
      </c>
      <c r="I714" s="88">
        <v>1</v>
      </c>
      <c r="J714" s="93">
        <v>17.86</v>
      </c>
      <c r="K714" s="93">
        <v>16.64</v>
      </c>
      <c r="L714" s="93">
        <v>283.57</v>
      </c>
      <c r="M714" s="88">
        <f t="shared" si="61"/>
        <v>36860</v>
      </c>
    </row>
    <row r="715" spans="1:13" x14ac:dyDescent="0.2">
      <c r="A715" s="94">
        <v>1250134</v>
      </c>
      <c r="B715" s="88">
        <f t="shared" si="59"/>
        <v>190</v>
      </c>
      <c r="C715" s="93">
        <v>194</v>
      </c>
      <c r="D715" s="104">
        <f t="shared" si="57"/>
        <v>3.8377843719090011E-4</v>
      </c>
      <c r="E715" s="93">
        <f t="shared" si="60"/>
        <v>10.238888888888889</v>
      </c>
      <c r="F715" s="104">
        <f t="shared" si="58"/>
        <v>3.6765553117658106E-4</v>
      </c>
      <c r="G715" s="93" t="s">
        <v>79</v>
      </c>
      <c r="H715" s="93">
        <v>31.36</v>
      </c>
      <c r="I715" s="88">
        <v>1</v>
      </c>
      <c r="J715" s="93">
        <v>0.46</v>
      </c>
      <c r="K715" s="93">
        <v>1.68</v>
      </c>
      <c r="L715" s="93">
        <v>31.36</v>
      </c>
      <c r="M715" s="88">
        <f t="shared" si="61"/>
        <v>36860</v>
      </c>
    </row>
    <row r="716" spans="1:13" x14ac:dyDescent="0.2">
      <c r="A716" s="94">
        <v>3025872</v>
      </c>
      <c r="B716" s="88">
        <f t="shared" si="59"/>
        <v>190</v>
      </c>
      <c r="C716" s="93">
        <v>194</v>
      </c>
      <c r="D716" s="104">
        <f t="shared" si="57"/>
        <v>3.8377843719090011E-4</v>
      </c>
      <c r="E716" s="93">
        <f t="shared" si="60"/>
        <v>10.238888888888889</v>
      </c>
      <c r="F716" s="104">
        <f t="shared" si="58"/>
        <v>3.6765553117658106E-4</v>
      </c>
      <c r="G716" s="93" t="s">
        <v>41</v>
      </c>
      <c r="H716" s="93">
        <v>193.01</v>
      </c>
      <c r="I716" s="88">
        <v>1</v>
      </c>
      <c r="J716" s="93">
        <v>33.19</v>
      </c>
      <c r="K716" s="93">
        <v>2.5</v>
      </c>
      <c r="L716" s="93">
        <v>193.01</v>
      </c>
      <c r="M716" s="88">
        <f t="shared" si="61"/>
        <v>36860</v>
      </c>
    </row>
    <row r="717" spans="1:13" x14ac:dyDescent="0.2">
      <c r="A717" s="94">
        <v>6192482</v>
      </c>
      <c r="B717" s="88">
        <f t="shared" si="59"/>
        <v>190</v>
      </c>
      <c r="C717" s="93">
        <v>194</v>
      </c>
      <c r="D717" s="104">
        <f t="shared" si="57"/>
        <v>3.8377843719090011E-4</v>
      </c>
      <c r="E717" s="93">
        <f t="shared" si="60"/>
        <v>10.238888888888889</v>
      </c>
      <c r="F717" s="104">
        <f t="shared" si="58"/>
        <v>3.6765553117658106E-4</v>
      </c>
      <c r="G717" s="93" t="s">
        <v>20</v>
      </c>
      <c r="H717" s="93">
        <v>297.45999999999998</v>
      </c>
      <c r="I717" s="88">
        <v>1</v>
      </c>
      <c r="J717" s="93">
        <v>3.84</v>
      </c>
      <c r="K717" s="93">
        <v>0.46</v>
      </c>
      <c r="L717" s="93">
        <v>297.45999999999998</v>
      </c>
      <c r="M717" s="88">
        <f t="shared" si="61"/>
        <v>36860</v>
      </c>
    </row>
    <row r="718" spans="1:13" x14ac:dyDescent="0.2">
      <c r="A718" s="94">
        <v>8370252</v>
      </c>
      <c r="B718" s="88">
        <f t="shared" si="59"/>
        <v>190</v>
      </c>
      <c r="C718" s="93">
        <v>194</v>
      </c>
      <c r="D718" s="104">
        <f t="shared" si="57"/>
        <v>3.8377843719090011E-4</v>
      </c>
      <c r="E718" s="93">
        <f t="shared" si="60"/>
        <v>10.238888888888889</v>
      </c>
      <c r="F718" s="104">
        <f t="shared" si="58"/>
        <v>3.6765553117658106E-4</v>
      </c>
      <c r="G718" s="93" t="s">
        <v>20</v>
      </c>
      <c r="H718" s="93">
        <v>28.75</v>
      </c>
      <c r="I718" s="88">
        <v>1</v>
      </c>
      <c r="J718" s="93">
        <v>4.5599999999999996</v>
      </c>
      <c r="K718" s="93">
        <v>0.34</v>
      </c>
      <c r="L718" s="93">
        <v>28.75</v>
      </c>
      <c r="M718" s="88">
        <f t="shared" si="61"/>
        <v>36860</v>
      </c>
    </row>
    <row r="719" spans="1:13" x14ac:dyDescent="0.2">
      <c r="A719" s="94">
        <v>9253111</v>
      </c>
      <c r="B719" s="88">
        <f t="shared" si="59"/>
        <v>190</v>
      </c>
      <c r="C719" s="93">
        <v>194</v>
      </c>
      <c r="D719" s="104">
        <f t="shared" si="57"/>
        <v>3.8377843719090011E-4</v>
      </c>
      <c r="E719" s="93">
        <f t="shared" si="60"/>
        <v>10.238888888888889</v>
      </c>
      <c r="F719" s="104">
        <f t="shared" si="58"/>
        <v>3.6765553117658106E-4</v>
      </c>
      <c r="G719" s="93" t="s">
        <v>12</v>
      </c>
      <c r="H719" s="93">
        <v>73.75</v>
      </c>
      <c r="I719" s="88">
        <v>1</v>
      </c>
      <c r="J719" s="93">
        <v>1.78</v>
      </c>
      <c r="K719" s="93">
        <v>1.4</v>
      </c>
      <c r="L719" s="93">
        <v>73.75</v>
      </c>
      <c r="M719" s="88">
        <f t="shared" si="61"/>
        <v>36860</v>
      </c>
    </row>
    <row r="720" spans="1:13" x14ac:dyDescent="0.2">
      <c r="A720" s="94">
        <v>9836163</v>
      </c>
      <c r="B720" s="88">
        <f t="shared" si="59"/>
        <v>190</v>
      </c>
      <c r="C720" s="93">
        <v>194</v>
      </c>
      <c r="D720" s="104">
        <f t="shared" si="57"/>
        <v>3.8377843719090011E-4</v>
      </c>
      <c r="E720" s="93">
        <f t="shared" si="60"/>
        <v>10.238888888888889</v>
      </c>
      <c r="F720" s="104">
        <f t="shared" si="58"/>
        <v>3.6765553117658106E-4</v>
      </c>
      <c r="G720" s="93" t="s">
        <v>16</v>
      </c>
      <c r="H720" s="93">
        <v>1133.33</v>
      </c>
      <c r="I720" s="88">
        <v>1</v>
      </c>
      <c r="J720" s="93">
        <v>144.69</v>
      </c>
      <c r="K720" s="93">
        <v>6.9</v>
      </c>
      <c r="L720" s="93">
        <v>1133.33</v>
      </c>
      <c r="M720" s="88">
        <f t="shared" si="61"/>
        <v>36860</v>
      </c>
    </row>
    <row r="721" spans="1:13" x14ac:dyDescent="0.2">
      <c r="A721" s="94">
        <v>6023027</v>
      </c>
      <c r="B721" s="88">
        <f t="shared" si="59"/>
        <v>190</v>
      </c>
      <c r="C721" s="93">
        <v>193</v>
      </c>
      <c r="D721" s="104">
        <f t="shared" si="57"/>
        <v>3.8180019782393671E-4</v>
      </c>
      <c r="E721" s="93">
        <f t="shared" si="60"/>
        <v>10.186111111111112</v>
      </c>
      <c r="F721" s="104">
        <f t="shared" si="58"/>
        <v>3.6576039957257812E-4</v>
      </c>
      <c r="G721" s="93" t="s">
        <v>20</v>
      </c>
      <c r="H721" s="93">
        <v>1368.95</v>
      </c>
      <c r="I721" s="88">
        <v>1</v>
      </c>
      <c r="J721" s="93">
        <v>230.11</v>
      </c>
      <c r="K721" s="93">
        <v>29</v>
      </c>
      <c r="L721" s="93">
        <v>1368.95</v>
      </c>
      <c r="M721" s="88">
        <f t="shared" si="61"/>
        <v>36670</v>
      </c>
    </row>
    <row r="722" spans="1:13" x14ac:dyDescent="0.2">
      <c r="A722" s="94">
        <v>8356272</v>
      </c>
      <c r="B722" s="88">
        <f t="shared" si="59"/>
        <v>190</v>
      </c>
      <c r="C722" s="93">
        <v>193</v>
      </c>
      <c r="D722" s="104">
        <f t="shared" si="57"/>
        <v>3.8180019782393671E-4</v>
      </c>
      <c r="E722" s="93">
        <f t="shared" si="60"/>
        <v>10.186111111111112</v>
      </c>
      <c r="F722" s="104">
        <f t="shared" si="58"/>
        <v>3.6576039957257812E-4</v>
      </c>
      <c r="G722" s="93" t="s">
        <v>20</v>
      </c>
      <c r="H722" s="93">
        <v>905.45</v>
      </c>
      <c r="I722" s="88">
        <v>1</v>
      </c>
      <c r="J722" s="93">
        <v>2.66</v>
      </c>
      <c r="K722" s="93">
        <v>1.85</v>
      </c>
      <c r="L722" s="93">
        <v>905.45</v>
      </c>
      <c r="M722" s="88">
        <f t="shared" si="61"/>
        <v>36670</v>
      </c>
    </row>
    <row r="723" spans="1:13" x14ac:dyDescent="0.2">
      <c r="A723" s="94">
        <v>2392005</v>
      </c>
      <c r="B723" s="88">
        <f t="shared" si="59"/>
        <v>190</v>
      </c>
      <c r="C723" s="93">
        <v>192</v>
      </c>
      <c r="D723" s="104">
        <f t="shared" si="57"/>
        <v>3.7982195845697331E-4</v>
      </c>
      <c r="E723" s="93">
        <f t="shared" si="60"/>
        <v>10.133333333333333</v>
      </c>
      <c r="F723" s="104">
        <f t="shared" si="58"/>
        <v>3.6386526796857506E-4</v>
      </c>
      <c r="G723" s="93" t="s">
        <v>16</v>
      </c>
      <c r="H723" s="93">
        <v>7.16</v>
      </c>
      <c r="I723" s="88">
        <v>1</v>
      </c>
      <c r="J723" s="93">
        <v>3.56</v>
      </c>
      <c r="K723" s="93">
        <v>0.2</v>
      </c>
      <c r="L723" s="93">
        <v>7.16</v>
      </c>
      <c r="M723" s="88">
        <f t="shared" si="61"/>
        <v>36480</v>
      </c>
    </row>
    <row r="724" spans="1:13" x14ac:dyDescent="0.2">
      <c r="A724" s="94">
        <v>3303335</v>
      </c>
      <c r="B724" s="88">
        <f t="shared" si="59"/>
        <v>190</v>
      </c>
      <c r="C724" s="93">
        <v>192</v>
      </c>
      <c r="D724" s="104">
        <f t="shared" si="57"/>
        <v>3.7982195845697331E-4</v>
      </c>
      <c r="E724" s="93">
        <f t="shared" si="60"/>
        <v>10.133333333333333</v>
      </c>
      <c r="F724" s="104">
        <f t="shared" si="58"/>
        <v>3.6386526796857506E-4</v>
      </c>
      <c r="G724" s="93" t="s">
        <v>9</v>
      </c>
      <c r="H724" s="93">
        <v>1914.46</v>
      </c>
      <c r="I724" s="88">
        <v>1</v>
      </c>
      <c r="J724" s="93">
        <v>30.78</v>
      </c>
      <c r="K724" s="93">
        <v>29</v>
      </c>
      <c r="L724" s="93">
        <v>1914.46</v>
      </c>
      <c r="M724" s="88">
        <f t="shared" si="61"/>
        <v>36480</v>
      </c>
    </row>
    <row r="725" spans="1:13" x14ac:dyDescent="0.2">
      <c r="A725" s="94">
        <v>3419025</v>
      </c>
      <c r="B725" s="88">
        <f t="shared" si="59"/>
        <v>190</v>
      </c>
      <c r="C725" s="93">
        <v>192</v>
      </c>
      <c r="D725" s="104">
        <f t="shared" si="57"/>
        <v>3.7982195845697331E-4</v>
      </c>
      <c r="E725" s="93">
        <f t="shared" si="60"/>
        <v>10.133333333333333</v>
      </c>
      <c r="F725" s="104">
        <f t="shared" si="58"/>
        <v>3.6386526796857506E-4</v>
      </c>
      <c r="G725" s="93" t="s">
        <v>16</v>
      </c>
      <c r="H725" s="93">
        <v>140.63999999999999</v>
      </c>
      <c r="I725" s="88">
        <v>1</v>
      </c>
      <c r="J725" s="93">
        <v>2.15</v>
      </c>
      <c r="K725" s="93">
        <v>3.5</v>
      </c>
      <c r="L725" s="93">
        <v>140.63999999999999</v>
      </c>
      <c r="M725" s="88">
        <f t="shared" si="61"/>
        <v>36480</v>
      </c>
    </row>
    <row r="726" spans="1:13" x14ac:dyDescent="0.2">
      <c r="A726" s="94">
        <v>3521385</v>
      </c>
      <c r="B726" s="88">
        <f t="shared" si="59"/>
        <v>190</v>
      </c>
      <c r="C726" s="93">
        <v>192</v>
      </c>
      <c r="D726" s="104">
        <f t="shared" si="57"/>
        <v>3.7982195845697331E-4</v>
      </c>
      <c r="E726" s="93">
        <f t="shared" si="60"/>
        <v>10.133333333333333</v>
      </c>
      <c r="F726" s="104">
        <f t="shared" si="58"/>
        <v>3.6386526796857506E-4</v>
      </c>
      <c r="G726" s="93" t="s">
        <v>16</v>
      </c>
      <c r="H726" s="93">
        <v>65.599999999999994</v>
      </c>
      <c r="I726" s="88">
        <v>1</v>
      </c>
      <c r="J726" s="93">
        <v>0.26</v>
      </c>
      <c r="K726" s="93">
        <v>1.3</v>
      </c>
      <c r="L726" s="93">
        <v>65.599999999999994</v>
      </c>
      <c r="M726" s="88">
        <f t="shared" si="61"/>
        <v>36480</v>
      </c>
    </row>
    <row r="727" spans="1:13" x14ac:dyDescent="0.2">
      <c r="A727" s="94">
        <v>6188907</v>
      </c>
      <c r="B727" s="88">
        <f t="shared" si="59"/>
        <v>190</v>
      </c>
      <c r="C727" s="93">
        <v>192</v>
      </c>
      <c r="D727" s="104">
        <f t="shared" si="57"/>
        <v>3.7982195845697331E-4</v>
      </c>
      <c r="E727" s="93">
        <f t="shared" si="60"/>
        <v>10.133333333333333</v>
      </c>
      <c r="F727" s="104">
        <f t="shared" si="58"/>
        <v>3.6386526796857506E-4</v>
      </c>
      <c r="G727" s="93" t="s">
        <v>20</v>
      </c>
      <c r="H727" s="93">
        <v>1321.94</v>
      </c>
      <c r="I727" s="88">
        <v>1</v>
      </c>
      <c r="J727" s="93">
        <v>93.6</v>
      </c>
      <c r="K727" s="93">
        <v>28.35</v>
      </c>
      <c r="L727" s="93">
        <v>1321.94</v>
      </c>
      <c r="M727" s="88">
        <f t="shared" si="61"/>
        <v>36480</v>
      </c>
    </row>
    <row r="728" spans="1:13" x14ac:dyDescent="0.2">
      <c r="A728" s="94">
        <v>3227709</v>
      </c>
      <c r="B728" s="88">
        <f t="shared" si="59"/>
        <v>190</v>
      </c>
      <c r="C728" s="93">
        <v>191</v>
      </c>
      <c r="D728" s="104">
        <f t="shared" si="57"/>
        <v>3.7784371909000992E-4</v>
      </c>
      <c r="E728" s="93">
        <f t="shared" si="60"/>
        <v>10.080555555555556</v>
      </c>
      <c r="F728" s="104">
        <f t="shared" si="58"/>
        <v>3.6197013636457212E-4</v>
      </c>
      <c r="G728" s="93" t="s">
        <v>41</v>
      </c>
      <c r="H728" s="93">
        <v>2506.6999999999998</v>
      </c>
      <c r="I728" s="88">
        <v>1</v>
      </c>
      <c r="J728" s="93">
        <v>427.76</v>
      </c>
      <c r="K728" s="93">
        <v>10.3</v>
      </c>
      <c r="L728" s="93">
        <v>2506.6999999999998</v>
      </c>
      <c r="M728" s="88">
        <f t="shared" si="61"/>
        <v>36290</v>
      </c>
    </row>
    <row r="729" spans="1:13" x14ac:dyDescent="0.2">
      <c r="A729" s="94">
        <v>3074854</v>
      </c>
      <c r="B729" s="88">
        <f t="shared" si="59"/>
        <v>190</v>
      </c>
      <c r="C729" s="93">
        <v>190</v>
      </c>
      <c r="D729" s="104">
        <f t="shared" si="57"/>
        <v>3.7586547972304646E-4</v>
      </c>
      <c r="E729" s="93">
        <f t="shared" si="60"/>
        <v>10.027777777777779</v>
      </c>
      <c r="F729" s="104">
        <f t="shared" si="58"/>
        <v>3.6007500476056912E-4</v>
      </c>
      <c r="G729" s="93" t="s">
        <v>16</v>
      </c>
      <c r="H729" s="93">
        <v>214.75</v>
      </c>
      <c r="I729" s="88">
        <v>1</v>
      </c>
      <c r="J729" s="93">
        <v>30</v>
      </c>
      <c r="K729" s="93">
        <v>0.69</v>
      </c>
      <c r="L729" s="93">
        <v>214.75</v>
      </c>
      <c r="M729" s="88">
        <f t="shared" si="61"/>
        <v>36100</v>
      </c>
    </row>
    <row r="730" spans="1:13" x14ac:dyDescent="0.2">
      <c r="A730" s="94">
        <v>8751897</v>
      </c>
      <c r="B730" s="88">
        <f t="shared" si="59"/>
        <v>190</v>
      </c>
      <c r="C730" s="93">
        <v>190</v>
      </c>
      <c r="D730" s="104">
        <f t="shared" si="57"/>
        <v>3.7586547972304646E-4</v>
      </c>
      <c r="E730" s="93">
        <f t="shared" si="60"/>
        <v>10.027777777777779</v>
      </c>
      <c r="F730" s="104">
        <f t="shared" si="58"/>
        <v>3.6007500476056912E-4</v>
      </c>
      <c r="G730" s="93" t="s">
        <v>20</v>
      </c>
      <c r="H730" s="93">
        <v>387.18</v>
      </c>
      <c r="I730" s="88">
        <v>1</v>
      </c>
      <c r="J730" s="93">
        <v>105.84</v>
      </c>
      <c r="K730" s="93">
        <v>3.41</v>
      </c>
      <c r="L730" s="93">
        <v>387.18</v>
      </c>
      <c r="M730" s="88">
        <f t="shared" si="61"/>
        <v>36100</v>
      </c>
    </row>
    <row r="731" spans="1:13" x14ac:dyDescent="0.2">
      <c r="A731" s="94">
        <v>9215935</v>
      </c>
      <c r="B731" s="88">
        <f t="shared" si="59"/>
        <v>190</v>
      </c>
      <c r="C731" s="93">
        <v>190</v>
      </c>
      <c r="D731" s="104">
        <f t="shared" si="57"/>
        <v>3.7586547972304646E-4</v>
      </c>
      <c r="E731" s="93">
        <f t="shared" si="60"/>
        <v>10.027777777777779</v>
      </c>
      <c r="F731" s="104">
        <f t="shared" si="58"/>
        <v>3.6007500476056912E-4</v>
      </c>
      <c r="G731" s="93" t="s">
        <v>20</v>
      </c>
      <c r="H731" s="93">
        <v>355.21</v>
      </c>
      <c r="I731" s="88">
        <v>1</v>
      </c>
      <c r="J731" s="93">
        <v>40.909999999999997</v>
      </c>
      <c r="K731" s="93">
        <v>3.08</v>
      </c>
      <c r="L731" s="93">
        <v>355.21</v>
      </c>
      <c r="M731" s="88">
        <f t="shared" si="61"/>
        <v>36100</v>
      </c>
    </row>
    <row r="732" spans="1:13" x14ac:dyDescent="0.2">
      <c r="A732" s="94">
        <v>3026018</v>
      </c>
      <c r="B732" s="88">
        <f t="shared" si="59"/>
        <v>190</v>
      </c>
      <c r="C732" s="93">
        <v>189</v>
      </c>
      <c r="D732" s="104">
        <f t="shared" si="57"/>
        <v>3.7388724035608307E-4</v>
      </c>
      <c r="E732" s="93">
        <f t="shared" si="60"/>
        <v>9.9749999999999996</v>
      </c>
      <c r="F732" s="104">
        <f t="shared" si="58"/>
        <v>3.5817987315656612E-4</v>
      </c>
      <c r="G732" s="93" t="s">
        <v>41</v>
      </c>
      <c r="H732" s="93">
        <v>18.489999999999998</v>
      </c>
      <c r="I732" s="88">
        <v>1</v>
      </c>
      <c r="J732" s="93">
        <v>1.8</v>
      </c>
      <c r="K732" s="93">
        <v>0.08</v>
      </c>
      <c r="L732" s="93">
        <v>18.489999999999998</v>
      </c>
      <c r="M732" s="88">
        <f t="shared" si="61"/>
        <v>35910</v>
      </c>
    </row>
    <row r="733" spans="1:13" x14ac:dyDescent="0.2">
      <c r="A733" s="94">
        <v>6157218</v>
      </c>
      <c r="B733" s="88">
        <f t="shared" si="59"/>
        <v>190</v>
      </c>
      <c r="C733" s="93">
        <v>189</v>
      </c>
      <c r="D733" s="104">
        <f t="shared" si="57"/>
        <v>3.7388724035608307E-4</v>
      </c>
      <c r="E733" s="93">
        <f t="shared" si="60"/>
        <v>9.9749999999999996</v>
      </c>
      <c r="F733" s="104">
        <f t="shared" si="58"/>
        <v>3.5817987315656612E-4</v>
      </c>
      <c r="G733" s="93" t="s">
        <v>20</v>
      </c>
      <c r="H733" s="93">
        <v>1288.22</v>
      </c>
      <c r="I733" s="88">
        <v>1</v>
      </c>
      <c r="J733" s="93">
        <v>75.239999999999995</v>
      </c>
      <c r="K733" s="93">
        <v>21.8</v>
      </c>
      <c r="L733" s="93">
        <v>1288.22</v>
      </c>
      <c r="M733" s="88">
        <f t="shared" si="61"/>
        <v>35910</v>
      </c>
    </row>
    <row r="734" spans="1:13" x14ac:dyDescent="0.2">
      <c r="A734" s="94">
        <v>8020585</v>
      </c>
      <c r="B734" s="88">
        <f t="shared" si="59"/>
        <v>190</v>
      </c>
      <c r="C734" s="93">
        <v>189</v>
      </c>
      <c r="D734" s="104">
        <f t="shared" si="57"/>
        <v>3.7388724035608307E-4</v>
      </c>
      <c r="E734" s="93">
        <f t="shared" si="60"/>
        <v>9.9749999999999996</v>
      </c>
      <c r="F734" s="104">
        <f t="shared" si="58"/>
        <v>3.5817987315656612E-4</v>
      </c>
      <c r="G734" s="93" t="s">
        <v>20</v>
      </c>
      <c r="H734" s="93">
        <v>2885.01</v>
      </c>
      <c r="I734" s="88">
        <v>1</v>
      </c>
      <c r="J734" s="93">
        <v>439.08</v>
      </c>
      <c r="K734" s="93">
        <v>42</v>
      </c>
      <c r="L734" s="93">
        <v>2885.01</v>
      </c>
      <c r="M734" s="88">
        <f t="shared" si="61"/>
        <v>35910</v>
      </c>
    </row>
    <row r="735" spans="1:13" x14ac:dyDescent="0.2">
      <c r="A735" s="94">
        <v>2206972</v>
      </c>
      <c r="B735" s="88">
        <f t="shared" si="59"/>
        <v>190</v>
      </c>
      <c r="C735" s="93">
        <v>188</v>
      </c>
      <c r="D735" s="104">
        <f t="shared" si="57"/>
        <v>3.7190900098911967E-4</v>
      </c>
      <c r="E735" s="93">
        <f t="shared" si="60"/>
        <v>9.9222222222222225</v>
      </c>
      <c r="F735" s="104">
        <f t="shared" si="58"/>
        <v>3.5628474155256312E-4</v>
      </c>
      <c r="G735" s="93" t="s">
        <v>12</v>
      </c>
      <c r="H735" s="93">
        <v>59.78</v>
      </c>
      <c r="I735" s="88">
        <v>1</v>
      </c>
      <c r="J735" s="93">
        <v>8.93</v>
      </c>
      <c r="K735" s="93">
        <v>0.76</v>
      </c>
      <c r="L735" s="93">
        <v>59.78</v>
      </c>
      <c r="M735" s="88">
        <f t="shared" si="61"/>
        <v>35720</v>
      </c>
    </row>
    <row r="736" spans="1:13" x14ac:dyDescent="0.2">
      <c r="A736" s="94">
        <v>3100549</v>
      </c>
      <c r="B736" s="88">
        <f t="shared" si="59"/>
        <v>190</v>
      </c>
      <c r="C736" s="93">
        <v>188</v>
      </c>
      <c r="D736" s="104">
        <f t="shared" si="57"/>
        <v>3.7190900098911967E-4</v>
      </c>
      <c r="E736" s="93">
        <f t="shared" si="60"/>
        <v>9.9222222222222225</v>
      </c>
      <c r="F736" s="104">
        <f t="shared" si="58"/>
        <v>3.5628474155256312E-4</v>
      </c>
      <c r="G736" s="93" t="s">
        <v>41</v>
      </c>
      <c r="H736" s="93">
        <v>231.15</v>
      </c>
      <c r="I736" s="88">
        <v>1</v>
      </c>
      <c r="J736" s="93">
        <v>40</v>
      </c>
      <c r="K736" s="93">
        <v>1</v>
      </c>
      <c r="L736" s="93">
        <v>231.15</v>
      </c>
      <c r="M736" s="88">
        <f t="shared" si="61"/>
        <v>35720</v>
      </c>
    </row>
    <row r="737" spans="1:13" x14ac:dyDescent="0.2">
      <c r="A737" s="94">
        <v>5110687</v>
      </c>
      <c r="B737" s="88">
        <f t="shared" si="59"/>
        <v>190</v>
      </c>
      <c r="C737" s="93">
        <v>188</v>
      </c>
      <c r="D737" s="104">
        <f t="shared" si="57"/>
        <v>3.7190900098911967E-4</v>
      </c>
      <c r="E737" s="93">
        <f t="shared" si="60"/>
        <v>9.9222222222222225</v>
      </c>
      <c r="F737" s="104">
        <f t="shared" si="58"/>
        <v>3.5628474155256312E-4</v>
      </c>
      <c r="G737" s="93" t="s">
        <v>20</v>
      </c>
      <c r="H737" s="93">
        <v>778.24</v>
      </c>
      <c r="I737" s="88">
        <v>1</v>
      </c>
      <c r="J737" s="93">
        <v>10.08</v>
      </c>
      <c r="K737" s="93">
        <v>2.48</v>
      </c>
      <c r="L737" s="93">
        <v>778.24</v>
      </c>
      <c r="M737" s="88">
        <f t="shared" si="61"/>
        <v>35720</v>
      </c>
    </row>
    <row r="738" spans="1:13" x14ac:dyDescent="0.2">
      <c r="A738" s="94">
        <v>2003299</v>
      </c>
      <c r="B738" s="88">
        <f t="shared" si="59"/>
        <v>190</v>
      </c>
      <c r="C738" s="93">
        <v>187</v>
      </c>
      <c r="D738" s="104">
        <f t="shared" si="57"/>
        <v>3.6993076162215627E-4</v>
      </c>
      <c r="E738" s="93">
        <f t="shared" si="60"/>
        <v>9.8694444444444436</v>
      </c>
      <c r="F738" s="104">
        <f t="shared" si="58"/>
        <v>3.5438960994856007E-4</v>
      </c>
      <c r="G738" s="93" t="s">
        <v>12</v>
      </c>
      <c r="H738" s="93">
        <v>139.63999999999999</v>
      </c>
      <c r="I738" s="88">
        <v>1</v>
      </c>
      <c r="J738" s="93">
        <v>1.85</v>
      </c>
      <c r="K738" s="93">
        <v>2.1</v>
      </c>
      <c r="L738" s="93">
        <v>139.63999999999999</v>
      </c>
      <c r="M738" s="88">
        <f t="shared" si="61"/>
        <v>35530</v>
      </c>
    </row>
    <row r="739" spans="1:13" x14ac:dyDescent="0.2">
      <c r="A739" s="94">
        <v>6189288</v>
      </c>
      <c r="B739" s="88">
        <f t="shared" si="59"/>
        <v>190</v>
      </c>
      <c r="C739" s="93">
        <v>187</v>
      </c>
      <c r="D739" s="104">
        <f t="shared" si="57"/>
        <v>3.6993076162215627E-4</v>
      </c>
      <c r="E739" s="93">
        <f t="shared" si="60"/>
        <v>9.8694444444444436</v>
      </c>
      <c r="F739" s="104">
        <f t="shared" si="58"/>
        <v>3.5438960994856007E-4</v>
      </c>
      <c r="G739" s="93" t="s">
        <v>82</v>
      </c>
      <c r="H739" s="93">
        <v>1344.73</v>
      </c>
      <c r="I739" s="88">
        <v>1</v>
      </c>
      <c r="J739" s="93">
        <v>60.48</v>
      </c>
      <c r="K739" s="93">
        <v>24.85</v>
      </c>
      <c r="L739" s="93">
        <v>1344.73</v>
      </c>
      <c r="M739" s="88">
        <f t="shared" si="61"/>
        <v>35530</v>
      </c>
    </row>
    <row r="740" spans="1:13" x14ac:dyDescent="0.2">
      <c r="A740" s="94">
        <v>9253408</v>
      </c>
      <c r="B740" s="88">
        <f t="shared" si="59"/>
        <v>190</v>
      </c>
      <c r="C740" s="93">
        <v>187</v>
      </c>
      <c r="D740" s="104">
        <f t="shared" si="57"/>
        <v>3.6993076162215627E-4</v>
      </c>
      <c r="E740" s="93">
        <f t="shared" si="60"/>
        <v>9.8694444444444436</v>
      </c>
      <c r="F740" s="104">
        <f t="shared" si="58"/>
        <v>3.5438960994856007E-4</v>
      </c>
      <c r="G740" s="93" t="s">
        <v>12</v>
      </c>
      <c r="H740" s="93">
        <v>61.03</v>
      </c>
      <c r="I740" s="88">
        <v>1</v>
      </c>
      <c r="J740" s="93">
        <v>0.49</v>
      </c>
      <c r="K740" s="93">
        <v>1.45</v>
      </c>
      <c r="L740" s="93">
        <v>61.03</v>
      </c>
      <c r="M740" s="88">
        <f t="shared" si="61"/>
        <v>35530</v>
      </c>
    </row>
    <row r="741" spans="1:13" x14ac:dyDescent="0.2">
      <c r="A741" s="94">
        <v>3227725</v>
      </c>
      <c r="B741" s="88">
        <f t="shared" si="59"/>
        <v>190</v>
      </c>
      <c r="C741" s="93">
        <v>186</v>
      </c>
      <c r="D741" s="104">
        <f t="shared" si="57"/>
        <v>3.6795252225519287E-4</v>
      </c>
      <c r="E741" s="93">
        <f t="shared" si="60"/>
        <v>9.8166666666666664</v>
      </c>
      <c r="F741" s="104">
        <f t="shared" si="58"/>
        <v>3.5249447834455712E-4</v>
      </c>
      <c r="G741" s="93" t="s">
        <v>41</v>
      </c>
      <c r="H741" s="93">
        <v>929.37</v>
      </c>
      <c r="I741" s="88">
        <v>1</v>
      </c>
      <c r="J741" s="93">
        <v>115</v>
      </c>
      <c r="K741" s="93">
        <v>4.55</v>
      </c>
      <c r="L741" s="93">
        <v>929.37</v>
      </c>
      <c r="M741" s="88">
        <f t="shared" si="61"/>
        <v>35340</v>
      </c>
    </row>
    <row r="742" spans="1:13" x14ac:dyDescent="0.2">
      <c r="A742" s="94">
        <v>4365141</v>
      </c>
      <c r="B742" s="88">
        <f t="shared" si="59"/>
        <v>190</v>
      </c>
      <c r="C742" s="93">
        <v>186</v>
      </c>
      <c r="D742" s="104">
        <f t="shared" si="57"/>
        <v>3.6795252225519287E-4</v>
      </c>
      <c r="E742" s="93">
        <f t="shared" si="60"/>
        <v>9.8166666666666664</v>
      </c>
      <c r="F742" s="104">
        <f t="shared" si="58"/>
        <v>3.5249447834455712E-4</v>
      </c>
      <c r="G742" s="93" t="s">
        <v>41</v>
      </c>
      <c r="H742" s="93">
        <v>430.98</v>
      </c>
      <c r="I742" s="88">
        <v>1</v>
      </c>
      <c r="J742" s="93">
        <v>4.62</v>
      </c>
      <c r="K742" s="93">
        <v>1.83</v>
      </c>
      <c r="L742" s="93">
        <v>430.98</v>
      </c>
      <c r="M742" s="88">
        <f t="shared" si="61"/>
        <v>35340</v>
      </c>
    </row>
    <row r="743" spans="1:13" x14ac:dyDescent="0.2">
      <c r="A743" s="94">
        <v>9253277</v>
      </c>
      <c r="B743" s="88">
        <f t="shared" si="59"/>
        <v>190</v>
      </c>
      <c r="C743" s="93">
        <v>186</v>
      </c>
      <c r="D743" s="104">
        <f t="shared" si="57"/>
        <v>3.6795252225519287E-4</v>
      </c>
      <c r="E743" s="93">
        <f t="shared" si="60"/>
        <v>9.8166666666666664</v>
      </c>
      <c r="F743" s="104">
        <f t="shared" si="58"/>
        <v>3.5249447834455712E-4</v>
      </c>
      <c r="G743" s="93" t="s">
        <v>12</v>
      </c>
      <c r="H743" s="93">
        <v>239.07</v>
      </c>
      <c r="I743" s="88">
        <v>1</v>
      </c>
      <c r="J743" s="93">
        <v>1.27</v>
      </c>
      <c r="K743" s="93">
        <v>5.0599999999999996</v>
      </c>
      <c r="L743" s="93">
        <v>239.07</v>
      </c>
      <c r="M743" s="88">
        <f t="shared" si="61"/>
        <v>35340</v>
      </c>
    </row>
    <row r="744" spans="1:13" x14ac:dyDescent="0.2">
      <c r="A744" s="94">
        <v>2005419</v>
      </c>
      <c r="B744" s="88">
        <f t="shared" si="59"/>
        <v>190</v>
      </c>
      <c r="C744" s="93">
        <v>185</v>
      </c>
      <c r="D744" s="104">
        <f t="shared" si="57"/>
        <v>3.6597428288822947E-4</v>
      </c>
      <c r="E744" s="93">
        <f t="shared" si="60"/>
        <v>9.7638888888888893</v>
      </c>
      <c r="F744" s="104">
        <f t="shared" si="58"/>
        <v>3.5059934674055412E-4</v>
      </c>
      <c r="G744" s="93" t="s">
        <v>12</v>
      </c>
      <c r="H744" s="93">
        <v>72.5</v>
      </c>
      <c r="I744" s="88">
        <v>1</v>
      </c>
      <c r="J744" s="93">
        <v>0.26</v>
      </c>
      <c r="K744" s="93">
        <v>0.46</v>
      </c>
      <c r="L744" s="93">
        <v>72.5</v>
      </c>
      <c r="M744" s="88">
        <f t="shared" si="61"/>
        <v>35150</v>
      </c>
    </row>
    <row r="745" spans="1:13" x14ac:dyDescent="0.2">
      <c r="A745" s="94">
        <v>4515968</v>
      </c>
      <c r="B745" s="88">
        <f t="shared" si="59"/>
        <v>190</v>
      </c>
      <c r="C745" s="93">
        <v>185</v>
      </c>
      <c r="D745" s="104">
        <f t="shared" si="57"/>
        <v>3.6597428288822947E-4</v>
      </c>
      <c r="E745" s="93">
        <f t="shared" si="60"/>
        <v>9.7638888888888893</v>
      </c>
      <c r="F745" s="104">
        <f t="shared" si="58"/>
        <v>3.5059934674055412E-4</v>
      </c>
      <c r="G745" s="93" t="s">
        <v>20</v>
      </c>
      <c r="H745" s="93">
        <v>139.06</v>
      </c>
      <c r="I745" s="88">
        <v>1</v>
      </c>
      <c r="J745" s="93">
        <v>6.2</v>
      </c>
      <c r="K745" s="93">
        <v>0.75</v>
      </c>
      <c r="L745" s="93">
        <v>139.06</v>
      </c>
      <c r="M745" s="88">
        <f t="shared" si="61"/>
        <v>35150</v>
      </c>
    </row>
    <row r="746" spans="1:13" x14ac:dyDescent="0.2">
      <c r="A746" s="94">
        <v>6188903</v>
      </c>
      <c r="B746" s="88">
        <f t="shared" si="59"/>
        <v>190</v>
      </c>
      <c r="C746" s="93">
        <v>185</v>
      </c>
      <c r="D746" s="104">
        <f t="shared" si="57"/>
        <v>3.6597428288822947E-4</v>
      </c>
      <c r="E746" s="93">
        <f t="shared" si="60"/>
        <v>9.7638888888888893</v>
      </c>
      <c r="F746" s="104">
        <f t="shared" si="58"/>
        <v>3.5059934674055412E-4</v>
      </c>
      <c r="G746" s="93" t="s">
        <v>82</v>
      </c>
      <c r="H746" s="93">
        <v>1185.18</v>
      </c>
      <c r="I746" s="88">
        <v>1</v>
      </c>
      <c r="J746" s="93">
        <v>80.11</v>
      </c>
      <c r="K746" s="93">
        <v>22</v>
      </c>
      <c r="L746" s="93">
        <v>1185.18</v>
      </c>
      <c r="M746" s="88">
        <f t="shared" si="61"/>
        <v>35150</v>
      </c>
    </row>
    <row r="747" spans="1:13" x14ac:dyDescent="0.2">
      <c r="A747" s="94">
        <v>7011198</v>
      </c>
      <c r="B747" s="88">
        <f t="shared" si="59"/>
        <v>190</v>
      </c>
      <c r="C747" s="93">
        <v>185</v>
      </c>
      <c r="D747" s="104">
        <f t="shared" si="57"/>
        <v>3.6597428288822947E-4</v>
      </c>
      <c r="E747" s="93">
        <f t="shared" si="60"/>
        <v>9.7638888888888893</v>
      </c>
      <c r="F747" s="104">
        <f t="shared" si="58"/>
        <v>3.5059934674055412E-4</v>
      </c>
      <c r="G747" s="93" t="s">
        <v>82</v>
      </c>
      <c r="H747" s="93">
        <v>1249.58</v>
      </c>
      <c r="I747" s="88">
        <v>1</v>
      </c>
      <c r="J747" s="93">
        <v>0.13</v>
      </c>
      <c r="K747" s="93">
        <v>21.8</v>
      </c>
      <c r="L747" s="93">
        <v>1249.58</v>
      </c>
      <c r="M747" s="88">
        <f t="shared" si="61"/>
        <v>35150</v>
      </c>
    </row>
    <row r="748" spans="1:13" x14ac:dyDescent="0.2">
      <c r="A748" s="94">
        <v>8356281</v>
      </c>
      <c r="B748" s="88">
        <f t="shared" si="59"/>
        <v>190</v>
      </c>
      <c r="C748" s="93">
        <v>185</v>
      </c>
      <c r="D748" s="104">
        <f t="shared" si="57"/>
        <v>3.6597428288822947E-4</v>
      </c>
      <c r="E748" s="93">
        <f t="shared" si="60"/>
        <v>9.7638888888888893</v>
      </c>
      <c r="F748" s="104">
        <f t="shared" si="58"/>
        <v>3.5059934674055412E-4</v>
      </c>
      <c r="G748" s="93" t="s">
        <v>20</v>
      </c>
      <c r="H748" s="93">
        <v>123.27</v>
      </c>
      <c r="I748" s="88">
        <v>1</v>
      </c>
      <c r="J748" s="93">
        <v>0.15</v>
      </c>
      <c r="K748" s="93">
        <v>0.3</v>
      </c>
      <c r="L748" s="93">
        <v>123.27</v>
      </c>
      <c r="M748" s="88">
        <f t="shared" si="61"/>
        <v>35150</v>
      </c>
    </row>
    <row r="749" spans="1:13" x14ac:dyDescent="0.2">
      <c r="A749" s="94">
        <v>9253344</v>
      </c>
      <c r="B749" s="88">
        <f t="shared" si="59"/>
        <v>190</v>
      </c>
      <c r="C749" s="93">
        <v>185</v>
      </c>
      <c r="D749" s="104">
        <f t="shared" si="57"/>
        <v>3.6597428288822947E-4</v>
      </c>
      <c r="E749" s="93">
        <f t="shared" si="60"/>
        <v>9.7638888888888893</v>
      </c>
      <c r="F749" s="104">
        <f t="shared" si="58"/>
        <v>3.5059934674055412E-4</v>
      </c>
      <c r="G749" s="93" t="s">
        <v>12</v>
      </c>
      <c r="H749" s="93">
        <v>64.319999999999993</v>
      </c>
      <c r="I749" s="88">
        <v>1</v>
      </c>
      <c r="J749" s="93">
        <v>1.08</v>
      </c>
      <c r="K749" s="93">
        <v>1.45</v>
      </c>
      <c r="L749" s="93">
        <v>64.319999999999993</v>
      </c>
      <c r="M749" s="88">
        <f t="shared" si="61"/>
        <v>35150</v>
      </c>
    </row>
    <row r="750" spans="1:13" x14ac:dyDescent="0.2">
      <c r="A750" s="94">
        <v>3100548</v>
      </c>
      <c r="B750" s="88">
        <f t="shared" si="59"/>
        <v>190</v>
      </c>
      <c r="C750" s="93">
        <v>184</v>
      </c>
      <c r="D750" s="104">
        <f t="shared" si="57"/>
        <v>3.6399604352126608E-4</v>
      </c>
      <c r="E750" s="93">
        <f t="shared" si="60"/>
        <v>9.7111111111111104</v>
      </c>
      <c r="F750" s="104">
        <f t="shared" si="58"/>
        <v>3.4870421513655113E-4</v>
      </c>
      <c r="G750" s="93" t="s">
        <v>41</v>
      </c>
      <c r="H750" s="93">
        <v>233.33</v>
      </c>
      <c r="I750" s="88">
        <v>1</v>
      </c>
      <c r="J750" s="93">
        <v>37.5</v>
      </c>
      <c r="K750" s="93">
        <v>0.9</v>
      </c>
      <c r="L750" s="93">
        <v>233.33</v>
      </c>
      <c r="M750" s="88">
        <f t="shared" si="61"/>
        <v>34960</v>
      </c>
    </row>
    <row r="751" spans="1:13" x14ac:dyDescent="0.2">
      <c r="A751" s="94">
        <v>4501622</v>
      </c>
      <c r="B751" s="88">
        <f t="shared" si="59"/>
        <v>190</v>
      </c>
      <c r="C751" s="93">
        <v>184</v>
      </c>
      <c r="D751" s="104">
        <f t="shared" si="57"/>
        <v>3.6399604352126608E-4</v>
      </c>
      <c r="E751" s="93">
        <f t="shared" si="60"/>
        <v>9.7111111111111104</v>
      </c>
      <c r="F751" s="104">
        <f t="shared" si="58"/>
        <v>3.4870421513655113E-4</v>
      </c>
      <c r="G751" s="93" t="s">
        <v>41</v>
      </c>
      <c r="H751" s="93">
        <v>194</v>
      </c>
      <c r="I751" s="88">
        <v>1</v>
      </c>
      <c r="J751" s="93">
        <v>11.9</v>
      </c>
      <c r="K751" s="93">
        <v>1.6</v>
      </c>
      <c r="L751" s="93">
        <v>194</v>
      </c>
      <c r="M751" s="88">
        <f t="shared" si="61"/>
        <v>34960</v>
      </c>
    </row>
    <row r="752" spans="1:13" x14ac:dyDescent="0.2">
      <c r="A752" s="94">
        <v>7011551</v>
      </c>
      <c r="B752" s="88">
        <f t="shared" si="59"/>
        <v>190</v>
      </c>
      <c r="C752" s="93">
        <v>184</v>
      </c>
      <c r="D752" s="104">
        <f t="shared" si="57"/>
        <v>3.6399604352126608E-4</v>
      </c>
      <c r="E752" s="93">
        <f t="shared" si="60"/>
        <v>9.7111111111111104</v>
      </c>
      <c r="F752" s="104">
        <f t="shared" si="58"/>
        <v>3.4870421513655113E-4</v>
      </c>
      <c r="G752" s="93" t="s">
        <v>82</v>
      </c>
      <c r="H752" s="93">
        <v>2592.58</v>
      </c>
      <c r="I752" s="88">
        <v>1</v>
      </c>
      <c r="J752" s="93">
        <v>121.18</v>
      </c>
      <c r="K752" s="93">
        <v>22</v>
      </c>
      <c r="L752" s="93">
        <v>2592.58</v>
      </c>
      <c r="M752" s="88">
        <f t="shared" si="61"/>
        <v>34960</v>
      </c>
    </row>
    <row r="753" spans="1:13" x14ac:dyDescent="0.2">
      <c r="A753" s="94">
        <v>8361959</v>
      </c>
      <c r="B753" s="88">
        <f t="shared" si="59"/>
        <v>190</v>
      </c>
      <c r="C753" s="93">
        <v>184</v>
      </c>
      <c r="D753" s="104">
        <f t="shared" si="57"/>
        <v>3.6399604352126608E-4</v>
      </c>
      <c r="E753" s="93">
        <f t="shared" si="60"/>
        <v>9.7111111111111104</v>
      </c>
      <c r="F753" s="104">
        <f t="shared" si="58"/>
        <v>3.4870421513655113E-4</v>
      </c>
      <c r="G753" s="93" t="s">
        <v>20</v>
      </c>
      <c r="H753" s="93">
        <v>7.81</v>
      </c>
      <c r="I753" s="88">
        <v>1</v>
      </c>
      <c r="J753" s="93">
        <v>0.6</v>
      </c>
      <c r="K753" s="93">
        <v>0.13</v>
      </c>
      <c r="L753" s="93">
        <v>7.81</v>
      </c>
      <c r="M753" s="88">
        <f t="shared" si="61"/>
        <v>34960</v>
      </c>
    </row>
    <row r="754" spans="1:13" x14ac:dyDescent="0.2">
      <c r="A754" s="94">
        <v>9253145</v>
      </c>
      <c r="B754" s="88">
        <f t="shared" si="59"/>
        <v>190</v>
      </c>
      <c r="C754" s="93">
        <v>184</v>
      </c>
      <c r="D754" s="104">
        <f t="shared" si="57"/>
        <v>3.6399604352126608E-4</v>
      </c>
      <c r="E754" s="93">
        <f t="shared" si="60"/>
        <v>9.7111111111111104</v>
      </c>
      <c r="F754" s="104">
        <f t="shared" si="58"/>
        <v>3.4870421513655113E-4</v>
      </c>
      <c r="G754" s="93" t="s">
        <v>12</v>
      </c>
      <c r="H754" s="93">
        <v>58.26</v>
      </c>
      <c r="I754" s="88">
        <v>1</v>
      </c>
      <c r="J754" s="93">
        <v>0.36</v>
      </c>
      <c r="K754" s="93">
        <v>0.9</v>
      </c>
      <c r="L754" s="93">
        <v>58.26</v>
      </c>
      <c r="M754" s="88">
        <f t="shared" si="61"/>
        <v>34960</v>
      </c>
    </row>
    <row r="755" spans="1:13" x14ac:dyDescent="0.2">
      <c r="A755" s="94">
        <v>3351036</v>
      </c>
      <c r="B755" s="88">
        <f t="shared" si="59"/>
        <v>190</v>
      </c>
      <c r="C755" s="93">
        <v>183</v>
      </c>
      <c r="D755" s="104">
        <f t="shared" si="57"/>
        <v>3.6201780415430268E-4</v>
      </c>
      <c r="E755" s="93">
        <f t="shared" si="60"/>
        <v>9.6583333333333332</v>
      </c>
      <c r="F755" s="104">
        <f t="shared" si="58"/>
        <v>3.4680908353254813E-4</v>
      </c>
      <c r="G755" s="93" t="s">
        <v>16</v>
      </c>
      <c r="H755" s="93">
        <v>196.2</v>
      </c>
      <c r="I755" s="88">
        <v>1</v>
      </c>
      <c r="J755" s="93">
        <v>1.98</v>
      </c>
      <c r="K755" s="93">
        <v>1.1000000000000001</v>
      </c>
      <c r="L755" s="93">
        <v>196.2</v>
      </c>
      <c r="M755" s="88">
        <f t="shared" si="61"/>
        <v>34770</v>
      </c>
    </row>
    <row r="756" spans="1:13" x14ac:dyDescent="0.2">
      <c r="A756" s="94">
        <v>4015737</v>
      </c>
      <c r="B756" s="88">
        <f t="shared" si="59"/>
        <v>190</v>
      </c>
      <c r="C756" s="93">
        <v>183</v>
      </c>
      <c r="D756" s="104">
        <f t="shared" si="57"/>
        <v>3.6201780415430268E-4</v>
      </c>
      <c r="E756" s="93">
        <f t="shared" si="60"/>
        <v>9.6583333333333332</v>
      </c>
      <c r="F756" s="104">
        <f t="shared" si="58"/>
        <v>3.4680908353254813E-4</v>
      </c>
      <c r="G756" s="93" t="s">
        <v>79</v>
      </c>
      <c r="H756" s="93">
        <v>435.77</v>
      </c>
      <c r="I756" s="88">
        <v>1</v>
      </c>
      <c r="J756" s="93">
        <v>17.100000000000001</v>
      </c>
      <c r="K756" s="93">
        <v>16.8</v>
      </c>
      <c r="L756" s="93">
        <v>435.77</v>
      </c>
      <c r="M756" s="88">
        <f t="shared" si="61"/>
        <v>34770</v>
      </c>
    </row>
    <row r="757" spans="1:13" x14ac:dyDescent="0.2">
      <c r="A757" s="94">
        <v>7011454</v>
      </c>
      <c r="B757" s="88">
        <f t="shared" si="59"/>
        <v>190</v>
      </c>
      <c r="C757" s="93">
        <v>183</v>
      </c>
      <c r="D757" s="104">
        <f t="shared" si="57"/>
        <v>3.6201780415430268E-4</v>
      </c>
      <c r="E757" s="93">
        <f t="shared" si="60"/>
        <v>9.6583333333333332</v>
      </c>
      <c r="F757" s="104">
        <f t="shared" si="58"/>
        <v>3.4680908353254813E-4</v>
      </c>
      <c r="G757" s="93" t="s">
        <v>82</v>
      </c>
      <c r="H757" s="93">
        <v>580.97</v>
      </c>
      <c r="I757" s="88">
        <v>1</v>
      </c>
      <c r="J757" s="93">
        <v>58.61</v>
      </c>
      <c r="K757" s="93">
        <v>10.199999999999999</v>
      </c>
      <c r="L757" s="93">
        <v>580.97</v>
      </c>
      <c r="M757" s="88">
        <f t="shared" si="61"/>
        <v>34770</v>
      </c>
    </row>
    <row r="758" spans="1:13" x14ac:dyDescent="0.2">
      <c r="A758" s="94">
        <v>8010207</v>
      </c>
      <c r="B758" s="88">
        <f t="shared" si="59"/>
        <v>190</v>
      </c>
      <c r="C758" s="93">
        <v>183</v>
      </c>
      <c r="D758" s="104">
        <f t="shared" si="57"/>
        <v>3.6201780415430268E-4</v>
      </c>
      <c r="E758" s="93">
        <f t="shared" si="60"/>
        <v>9.6583333333333332</v>
      </c>
      <c r="F758" s="104">
        <f t="shared" si="58"/>
        <v>3.4680908353254813E-4</v>
      </c>
      <c r="G758" s="93" t="s">
        <v>20</v>
      </c>
      <c r="H758" s="93">
        <v>2974.36</v>
      </c>
      <c r="I758" s="88">
        <v>1</v>
      </c>
      <c r="J758" s="93">
        <v>184.32</v>
      </c>
      <c r="K758" s="93">
        <v>13.4</v>
      </c>
      <c r="L758" s="93">
        <v>2974.36</v>
      </c>
      <c r="M758" s="88">
        <f t="shared" si="61"/>
        <v>34770</v>
      </c>
    </row>
    <row r="759" spans="1:13" x14ac:dyDescent="0.2">
      <c r="A759" s="94">
        <v>9253499</v>
      </c>
      <c r="B759" s="88">
        <f t="shared" si="59"/>
        <v>190</v>
      </c>
      <c r="C759" s="93">
        <v>183</v>
      </c>
      <c r="D759" s="104">
        <f t="shared" si="57"/>
        <v>3.6201780415430268E-4</v>
      </c>
      <c r="E759" s="93">
        <f t="shared" si="60"/>
        <v>9.6583333333333332</v>
      </c>
      <c r="F759" s="104">
        <f t="shared" si="58"/>
        <v>3.4680908353254813E-4</v>
      </c>
      <c r="G759" s="93" t="s">
        <v>12</v>
      </c>
      <c r="H759" s="93">
        <v>1511.35</v>
      </c>
      <c r="I759" s="88">
        <v>1</v>
      </c>
      <c r="J759" s="93">
        <v>1.55</v>
      </c>
      <c r="K759" s="93">
        <v>6.2</v>
      </c>
      <c r="L759" s="93">
        <v>1511.35</v>
      </c>
      <c r="M759" s="88">
        <f t="shared" si="61"/>
        <v>34770</v>
      </c>
    </row>
    <row r="760" spans="1:13" x14ac:dyDescent="0.2">
      <c r="A760" s="94">
        <v>1212011</v>
      </c>
      <c r="B760" s="88">
        <f t="shared" si="59"/>
        <v>190</v>
      </c>
      <c r="C760" s="93">
        <v>182</v>
      </c>
      <c r="D760" s="104">
        <f t="shared" si="57"/>
        <v>3.6003956478733928E-4</v>
      </c>
      <c r="E760" s="93">
        <f t="shared" si="60"/>
        <v>9.6055555555555561</v>
      </c>
      <c r="F760" s="104">
        <f t="shared" si="58"/>
        <v>3.4491395192854518E-4</v>
      </c>
      <c r="G760" s="93" t="s">
        <v>79</v>
      </c>
      <c r="H760" s="93">
        <v>15.79</v>
      </c>
      <c r="I760" s="88">
        <v>1</v>
      </c>
      <c r="J760" s="93">
        <v>0.23</v>
      </c>
      <c r="K760" s="93">
        <v>0.3</v>
      </c>
      <c r="L760" s="93">
        <v>15.79</v>
      </c>
      <c r="M760" s="88">
        <f t="shared" si="61"/>
        <v>34580</v>
      </c>
    </row>
    <row r="761" spans="1:13" x14ac:dyDescent="0.2">
      <c r="A761" s="94">
        <v>1258154</v>
      </c>
      <c r="B761" s="88">
        <f t="shared" si="59"/>
        <v>190</v>
      </c>
      <c r="C761" s="93">
        <v>182</v>
      </c>
      <c r="D761" s="104">
        <f t="shared" si="57"/>
        <v>3.6003956478733928E-4</v>
      </c>
      <c r="E761" s="93">
        <f t="shared" si="60"/>
        <v>9.6055555555555561</v>
      </c>
      <c r="F761" s="104">
        <f t="shared" si="58"/>
        <v>3.4491395192854518E-4</v>
      </c>
      <c r="G761" s="93" t="s">
        <v>16</v>
      </c>
      <c r="H761" s="93">
        <v>82.17</v>
      </c>
      <c r="I761" s="88">
        <v>1</v>
      </c>
      <c r="J761" s="93">
        <v>0.69</v>
      </c>
      <c r="K761" s="93">
        <v>4.68</v>
      </c>
      <c r="L761" s="93">
        <v>82.17</v>
      </c>
      <c r="M761" s="88">
        <f t="shared" si="61"/>
        <v>34580</v>
      </c>
    </row>
    <row r="762" spans="1:13" x14ac:dyDescent="0.2">
      <c r="A762" s="94">
        <v>3300272</v>
      </c>
      <c r="B762" s="88">
        <f t="shared" si="59"/>
        <v>190</v>
      </c>
      <c r="C762" s="93">
        <v>182</v>
      </c>
      <c r="D762" s="104">
        <f t="shared" si="57"/>
        <v>3.6003956478733928E-4</v>
      </c>
      <c r="E762" s="93">
        <f t="shared" si="60"/>
        <v>9.6055555555555561</v>
      </c>
      <c r="F762" s="104">
        <f t="shared" si="58"/>
        <v>3.4491395192854518E-4</v>
      </c>
      <c r="G762" s="93" t="s">
        <v>9</v>
      </c>
      <c r="H762" s="93">
        <v>2574.66</v>
      </c>
      <c r="I762" s="88">
        <v>1</v>
      </c>
      <c r="J762" s="93">
        <v>174.85</v>
      </c>
      <c r="K762" s="93">
        <v>66.5</v>
      </c>
      <c r="L762" s="93">
        <v>2574.66</v>
      </c>
      <c r="M762" s="88">
        <f t="shared" si="61"/>
        <v>34580</v>
      </c>
    </row>
    <row r="763" spans="1:13" x14ac:dyDescent="0.2">
      <c r="A763" s="94">
        <v>3477097</v>
      </c>
      <c r="B763" s="88">
        <f t="shared" si="59"/>
        <v>190</v>
      </c>
      <c r="C763" s="93">
        <v>182</v>
      </c>
      <c r="D763" s="104">
        <f t="shared" si="57"/>
        <v>3.6003956478733928E-4</v>
      </c>
      <c r="E763" s="93">
        <f t="shared" si="60"/>
        <v>9.6055555555555561</v>
      </c>
      <c r="F763" s="104">
        <f t="shared" si="58"/>
        <v>3.4491395192854518E-4</v>
      </c>
      <c r="G763" s="93" t="s">
        <v>9</v>
      </c>
      <c r="H763" s="93">
        <v>424.76</v>
      </c>
      <c r="I763" s="88">
        <v>1</v>
      </c>
      <c r="J763" s="93">
        <v>1.59</v>
      </c>
      <c r="K763" s="93">
        <v>0.9</v>
      </c>
      <c r="L763" s="93">
        <v>424.76</v>
      </c>
      <c r="M763" s="88">
        <f t="shared" si="61"/>
        <v>34580</v>
      </c>
    </row>
    <row r="764" spans="1:13" x14ac:dyDescent="0.2">
      <c r="A764" s="94">
        <v>8442007</v>
      </c>
      <c r="B764" s="88">
        <f t="shared" si="59"/>
        <v>190</v>
      </c>
      <c r="C764" s="93">
        <v>182</v>
      </c>
      <c r="D764" s="104">
        <f t="shared" si="57"/>
        <v>3.6003956478733928E-4</v>
      </c>
      <c r="E764" s="93">
        <f t="shared" si="60"/>
        <v>9.6055555555555561</v>
      </c>
      <c r="F764" s="104">
        <f t="shared" si="58"/>
        <v>3.4491395192854518E-4</v>
      </c>
      <c r="G764" s="93" t="s">
        <v>20</v>
      </c>
      <c r="H764" s="93">
        <v>664.85</v>
      </c>
      <c r="I764" s="88">
        <v>1</v>
      </c>
      <c r="J764" s="93">
        <v>151.4</v>
      </c>
      <c r="K764" s="93">
        <v>16.600000000000001</v>
      </c>
      <c r="L764" s="93">
        <v>664.85</v>
      </c>
      <c r="M764" s="88">
        <f t="shared" si="61"/>
        <v>34580</v>
      </c>
    </row>
    <row r="765" spans="1:13" x14ac:dyDescent="0.2">
      <c r="A765" s="94">
        <v>1212499</v>
      </c>
      <c r="B765" s="88">
        <f t="shared" si="59"/>
        <v>190</v>
      </c>
      <c r="C765" s="93">
        <v>181</v>
      </c>
      <c r="D765" s="104">
        <f t="shared" si="57"/>
        <v>3.5806132542037588E-4</v>
      </c>
      <c r="E765" s="93">
        <f t="shared" si="60"/>
        <v>9.5527777777777771</v>
      </c>
      <c r="F765" s="104">
        <f t="shared" si="58"/>
        <v>3.4301882032454213E-4</v>
      </c>
      <c r="G765" s="93" t="s">
        <v>9</v>
      </c>
      <c r="H765" s="93">
        <v>72.61</v>
      </c>
      <c r="I765" s="88">
        <v>1</v>
      </c>
      <c r="J765" s="93">
        <v>3.29</v>
      </c>
      <c r="K765" s="93">
        <v>2.46</v>
      </c>
      <c r="L765" s="93">
        <v>72.61</v>
      </c>
      <c r="M765" s="88">
        <f t="shared" si="61"/>
        <v>34390</v>
      </c>
    </row>
    <row r="766" spans="1:13" x14ac:dyDescent="0.2">
      <c r="A766" s="94">
        <v>2170064</v>
      </c>
      <c r="B766" s="88">
        <f t="shared" si="59"/>
        <v>190</v>
      </c>
      <c r="C766" s="93">
        <v>181</v>
      </c>
      <c r="D766" s="104">
        <f t="shared" si="57"/>
        <v>3.5806132542037588E-4</v>
      </c>
      <c r="E766" s="93">
        <f t="shared" si="60"/>
        <v>9.5527777777777771</v>
      </c>
      <c r="F766" s="104">
        <f t="shared" si="58"/>
        <v>3.4301882032454213E-4</v>
      </c>
      <c r="G766" s="93" t="s">
        <v>41</v>
      </c>
      <c r="H766" s="93">
        <v>128.63</v>
      </c>
      <c r="I766" s="88">
        <v>1</v>
      </c>
      <c r="J766" s="93">
        <v>0.87</v>
      </c>
      <c r="K766" s="93">
        <v>0.22</v>
      </c>
      <c r="L766" s="93">
        <v>128.63</v>
      </c>
      <c r="M766" s="88">
        <f t="shared" si="61"/>
        <v>34390</v>
      </c>
    </row>
    <row r="767" spans="1:13" x14ac:dyDescent="0.2">
      <c r="A767" s="94">
        <v>2254409</v>
      </c>
      <c r="B767" s="88">
        <f t="shared" si="59"/>
        <v>190</v>
      </c>
      <c r="C767" s="93">
        <v>181</v>
      </c>
      <c r="D767" s="104">
        <f t="shared" si="57"/>
        <v>3.5806132542037588E-4</v>
      </c>
      <c r="E767" s="93">
        <f t="shared" si="60"/>
        <v>9.5527777777777771</v>
      </c>
      <c r="F767" s="104">
        <f t="shared" si="58"/>
        <v>3.4301882032454213E-4</v>
      </c>
      <c r="G767" s="93" t="s">
        <v>41</v>
      </c>
      <c r="H767" s="93">
        <v>53.58</v>
      </c>
      <c r="I767" s="88">
        <v>1</v>
      </c>
      <c r="J767" s="93">
        <v>5.93</v>
      </c>
      <c r="K767" s="93">
        <v>0.5</v>
      </c>
      <c r="L767" s="93">
        <v>53.58</v>
      </c>
      <c r="M767" s="88">
        <f t="shared" si="61"/>
        <v>34390</v>
      </c>
    </row>
    <row r="768" spans="1:13" x14ac:dyDescent="0.2">
      <c r="A768" s="94">
        <v>3100577</v>
      </c>
      <c r="B768" s="88">
        <f t="shared" si="59"/>
        <v>190</v>
      </c>
      <c r="C768" s="93">
        <v>181</v>
      </c>
      <c r="D768" s="104">
        <f t="shared" si="57"/>
        <v>3.5806132542037588E-4</v>
      </c>
      <c r="E768" s="93">
        <f t="shared" si="60"/>
        <v>9.5527777777777771</v>
      </c>
      <c r="F768" s="104">
        <f t="shared" si="58"/>
        <v>3.4301882032454213E-4</v>
      </c>
      <c r="G768" s="93" t="s">
        <v>41</v>
      </c>
      <c r="H768" s="93">
        <v>467.38</v>
      </c>
      <c r="I768" s="88">
        <v>1</v>
      </c>
      <c r="J768" s="93">
        <v>120</v>
      </c>
      <c r="K768" s="93">
        <v>2.5</v>
      </c>
      <c r="L768" s="93">
        <v>467.38</v>
      </c>
      <c r="M768" s="88">
        <f t="shared" si="61"/>
        <v>34390</v>
      </c>
    </row>
    <row r="769" spans="1:13" x14ac:dyDescent="0.2">
      <c r="A769" s="94">
        <v>3227311</v>
      </c>
      <c r="B769" s="88">
        <f t="shared" si="59"/>
        <v>190</v>
      </c>
      <c r="C769" s="93">
        <v>181</v>
      </c>
      <c r="D769" s="104">
        <f t="shared" si="57"/>
        <v>3.5806132542037588E-4</v>
      </c>
      <c r="E769" s="93">
        <f t="shared" si="60"/>
        <v>9.5527777777777771</v>
      </c>
      <c r="F769" s="104">
        <f t="shared" si="58"/>
        <v>3.4301882032454213E-4</v>
      </c>
      <c r="G769" s="93" t="s">
        <v>41</v>
      </c>
      <c r="H769" s="93">
        <v>249.56</v>
      </c>
      <c r="I769" s="88">
        <v>1</v>
      </c>
      <c r="J769" s="93">
        <v>5.8</v>
      </c>
      <c r="K769" s="93">
        <v>0.7</v>
      </c>
      <c r="L769" s="93">
        <v>249.56</v>
      </c>
      <c r="M769" s="88">
        <f t="shared" si="61"/>
        <v>34390</v>
      </c>
    </row>
    <row r="770" spans="1:13" x14ac:dyDescent="0.2">
      <c r="A770" s="94">
        <v>9253357</v>
      </c>
      <c r="B770" s="88">
        <f t="shared" si="59"/>
        <v>190</v>
      </c>
      <c r="C770" s="93">
        <v>181</v>
      </c>
      <c r="D770" s="104">
        <f t="shared" ref="D770:D833" si="62">C770/$C$4096</f>
        <v>3.5806132542037588E-4</v>
      </c>
      <c r="E770" s="93">
        <f t="shared" si="60"/>
        <v>9.5527777777777771</v>
      </c>
      <c r="F770" s="104">
        <f t="shared" ref="F770:F833" si="63">E770/$E$4096</f>
        <v>3.4301882032454213E-4</v>
      </c>
      <c r="G770" s="93" t="s">
        <v>12</v>
      </c>
      <c r="H770" s="93">
        <v>135.31</v>
      </c>
      <c r="I770" s="88">
        <v>1</v>
      </c>
      <c r="J770" s="93">
        <v>1.69</v>
      </c>
      <c r="K770" s="93">
        <v>2.6</v>
      </c>
      <c r="L770" s="93">
        <v>135.31</v>
      </c>
      <c r="M770" s="88">
        <f t="shared" si="61"/>
        <v>34390</v>
      </c>
    </row>
    <row r="771" spans="1:13" x14ac:dyDescent="0.2">
      <c r="A771" s="94">
        <v>9999807</v>
      </c>
      <c r="B771" s="88">
        <f t="shared" ref="B771:B834" si="64">VLOOKUP(I771,$U$2:$V$11,2,TRUE)</f>
        <v>190</v>
      </c>
      <c r="C771" s="93">
        <v>181</v>
      </c>
      <c r="D771" s="104">
        <f t="shared" si="62"/>
        <v>3.5806132542037588E-4</v>
      </c>
      <c r="E771" s="93">
        <f t="shared" ref="E771:E834" si="65">B771*C771/3600</f>
        <v>9.5527777777777771</v>
      </c>
      <c r="F771" s="104">
        <f t="shared" si="63"/>
        <v>3.4301882032454213E-4</v>
      </c>
      <c r="G771" s="93" t="s">
        <v>20</v>
      </c>
      <c r="H771" s="93">
        <v>0.01</v>
      </c>
      <c r="I771" s="88">
        <v>1</v>
      </c>
      <c r="J771" s="93">
        <v>0.95</v>
      </c>
      <c r="K771" s="93">
        <v>0.72</v>
      </c>
      <c r="L771" s="93">
        <v>0.01</v>
      </c>
      <c r="M771" s="88">
        <f t="shared" ref="M771:M834" si="66">B771*C771</f>
        <v>34390</v>
      </c>
    </row>
    <row r="772" spans="1:13" x14ac:dyDescent="0.2">
      <c r="A772" s="94">
        <v>1253229</v>
      </c>
      <c r="B772" s="88">
        <f t="shared" si="64"/>
        <v>190</v>
      </c>
      <c r="C772" s="93">
        <v>180</v>
      </c>
      <c r="D772" s="104">
        <f t="shared" si="62"/>
        <v>3.5608308605341248E-4</v>
      </c>
      <c r="E772" s="93">
        <f t="shared" si="65"/>
        <v>9.5</v>
      </c>
      <c r="F772" s="104">
        <f t="shared" si="63"/>
        <v>3.4112368872053913E-4</v>
      </c>
      <c r="G772" s="93" t="s">
        <v>79</v>
      </c>
      <c r="H772" s="93">
        <v>15.63</v>
      </c>
      <c r="I772" s="88">
        <v>1</v>
      </c>
      <c r="J772" s="93">
        <v>0.36</v>
      </c>
      <c r="K772" s="93">
        <v>0.78</v>
      </c>
      <c r="L772" s="93">
        <v>15.63</v>
      </c>
      <c r="M772" s="88">
        <f t="shared" si="66"/>
        <v>34200</v>
      </c>
    </row>
    <row r="773" spans="1:13" x14ac:dyDescent="0.2">
      <c r="A773" s="94">
        <v>2540628</v>
      </c>
      <c r="B773" s="88">
        <f t="shared" si="64"/>
        <v>190</v>
      </c>
      <c r="C773" s="93">
        <v>180</v>
      </c>
      <c r="D773" s="104">
        <f t="shared" si="62"/>
        <v>3.5608308605341248E-4</v>
      </c>
      <c r="E773" s="93">
        <f t="shared" si="65"/>
        <v>9.5</v>
      </c>
      <c r="F773" s="104">
        <f t="shared" si="63"/>
        <v>3.4112368872053913E-4</v>
      </c>
      <c r="G773" s="93" t="s">
        <v>41</v>
      </c>
      <c r="H773" s="93">
        <v>46.12</v>
      </c>
      <c r="I773" s="88">
        <v>1</v>
      </c>
      <c r="J773" s="93">
        <v>1.73</v>
      </c>
      <c r="K773" s="93">
        <v>0.31</v>
      </c>
      <c r="L773" s="93">
        <v>46.12</v>
      </c>
      <c r="M773" s="88">
        <f t="shared" si="66"/>
        <v>34200</v>
      </c>
    </row>
    <row r="774" spans="1:13" x14ac:dyDescent="0.2">
      <c r="A774" s="94">
        <v>5640101</v>
      </c>
      <c r="B774" s="88">
        <f t="shared" si="64"/>
        <v>190</v>
      </c>
      <c r="C774" s="93">
        <v>180</v>
      </c>
      <c r="D774" s="104">
        <f t="shared" si="62"/>
        <v>3.5608308605341248E-4</v>
      </c>
      <c r="E774" s="93">
        <f t="shared" si="65"/>
        <v>9.5</v>
      </c>
      <c r="F774" s="104">
        <f t="shared" si="63"/>
        <v>3.4112368872053913E-4</v>
      </c>
      <c r="G774" s="93" t="s">
        <v>79</v>
      </c>
      <c r="H774" s="93">
        <v>460.4</v>
      </c>
      <c r="I774" s="88">
        <v>1</v>
      </c>
      <c r="J774" s="93">
        <v>0.24</v>
      </c>
      <c r="K774" s="93">
        <v>0.55000000000000004</v>
      </c>
      <c r="L774" s="93">
        <v>460.4</v>
      </c>
      <c r="M774" s="88">
        <f t="shared" si="66"/>
        <v>34200</v>
      </c>
    </row>
    <row r="775" spans="1:13" x14ac:dyDescent="0.2">
      <c r="A775" s="94">
        <v>8442008</v>
      </c>
      <c r="B775" s="88">
        <f t="shared" si="64"/>
        <v>190</v>
      </c>
      <c r="C775" s="93">
        <v>180</v>
      </c>
      <c r="D775" s="104">
        <f t="shared" si="62"/>
        <v>3.5608308605341248E-4</v>
      </c>
      <c r="E775" s="93">
        <f t="shared" si="65"/>
        <v>9.5</v>
      </c>
      <c r="F775" s="104">
        <f t="shared" si="63"/>
        <v>3.4112368872053913E-4</v>
      </c>
      <c r="G775" s="93" t="s">
        <v>20</v>
      </c>
      <c r="H775" s="93">
        <v>1052.58</v>
      </c>
      <c r="I775" s="88">
        <v>1</v>
      </c>
      <c r="J775" s="93">
        <v>203.3</v>
      </c>
      <c r="K775" s="93">
        <v>23.8</v>
      </c>
      <c r="L775" s="93">
        <v>1052.58</v>
      </c>
      <c r="M775" s="88">
        <f t="shared" si="66"/>
        <v>34200</v>
      </c>
    </row>
    <row r="776" spans="1:13" x14ac:dyDescent="0.2">
      <c r="A776" s="94">
        <v>9253743</v>
      </c>
      <c r="B776" s="88">
        <f t="shared" si="64"/>
        <v>190</v>
      </c>
      <c r="C776" s="93">
        <v>180</v>
      </c>
      <c r="D776" s="104">
        <f t="shared" si="62"/>
        <v>3.5608308605341248E-4</v>
      </c>
      <c r="E776" s="93">
        <f t="shared" si="65"/>
        <v>9.5</v>
      </c>
      <c r="F776" s="104">
        <f t="shared" si="63"/>
        <v>3.4112368872053913E-4</v>
      </c>
      <c r="G776" s="93" t="s">
        <v>12</v>
      </c>
      <c r="H776" s="93">
        <v>93.03</v>
      </c>
      <c r="I776" s="88">
        <v>1</v>
      </c>
      <c r="J776" s="93">
        <v>0.28999999999999998</v>
      </c>
      <c r="K776" s="93">
        <v>0.49</v>
      </c>
      <c r="L776" s="93">
        <v>93.03</v>
      </c>
      <c r="M776" s="88">
        <f t="shared" si="66"/>
        <v>34200</v>
      </c>
    </row>
    <row r="777" spans="1:13" x14ac:dyDescent="0.2">
      <c r="A777" s="94">
        <v>1208522</v>
      </c>
      <c r="B777" s="88">
        <f t="shared" si="64"/>
        <v>190</v>
      </c>
      <c r="C777" s="93">
        <v>179</v>
      </c>
      <c r="D777" s="104">
        <f t="shared" si="62"/>
        <v>3.5410484668644908E-4</v>
      </c>
      <c r="E777" s="93">
        <f t="shared" si="65"/>
        <v>9.4472222222222229</v>
      </c>
      <c r="F777" s="104">
        <f t="shared" si="63"/>
        <v>3.3922855711653618E-4</v>
      </c>
      <c r="G777" s="93" t="s">
        <v>79</v>
      </c>
      <c r="H777" s="93">
        <v>30.46</v>
      </c>
      <c r="I777" s="88">
        <v>1</v>
      </c>
      <c r="J777" s="93">
        <v>0.08</v>
      </c>
      <c r="K777" s="93">
        <v>0.14000000000000001</v>
      </c>
      <c r="L777" s="93">
        <v>30.46</v>
      </c>
      <c r="M777" s="88">
        <f t="shared" si="66"/>
        <v>34010</v>
      </c>
    </row>
    <row r="778" spans="1:13" x14ac:dyDescent="0.2">
      <c r="A778" s="94">
        <v>2042216</v>
      </c>
      <c r="B778" s="88">
        <f t="shared" si="64"/>
        <v>190</v>
      </c>
      <c r="C778" s="93">
        <v>179</v>
      </c>
      <c r="D778" s="104">
        <f t="shared" si="62"/>
        <v>3.5410484668644908E-4</v>
      </c>
      <c r="E778" s="93">
        <f t="shared" si="65"/>
        <v>9.4472222222222229</v>
      </c>
      <c r="F778" s="104">
        <f t="shared" si="63"/>
        <v>3.3922855711653618E-4</v>
      </c>
      <c r="G778" s="93" t="s">
        <v>16</v>
      </c>
      <c r="H778" s="93">
        <v>830.6</v>
      </c>
      <c r="I778" s="88">
        <v>1</v>
      </c>
      <c r="J778" s="93">
        <v>18.079999999999998</v>
      </c>
      <c r="K778" s="93">
        <v>13.5</v>
      </c>
      <c r="L778" s="93">
        <v>830.6</v>
      </c>
      <c r="M778" s="88">
        <f t="shared" si="66"/>
        <v>34010</v>
      </c>
    </row>
    <row r="779" spans="1:13" x14ac:dyDescent="0.2">
      <c r="A779" s="94">
        <v>5002603</v>
      </c>
      <c r="B779" s="88">
        <f t="shared" si="64"/>
        <v>190</v>
      </c>
      <c r="C779" s="93">
        <v>178</v>
      </c>
      <c r="D779" s="104">
        <f t="shared" si="62"/>
        <v>3.5212660731948563E-4</v>
      </c>
      <c r="E779" s="93">
        <f t="shared" si="65"/>
        <v>9.3944444444444439</v>
      </c>
      <c r="F779" s="104">
        <f t="shared" si="63"/>
        <v>3.3733342551253313E-4</v>
      </c>
      <c r="G779" s="93" t="s">
        <v>16</v>
      </c>
      <c r="H779" s="93">
        <v>55.81</v>
      </c>
      <c r="I779" s="88">
        <v>1</v>
      </c>
      <c r="J779" s="93">
        <v>0.18</v>
      </c>
      <c r="K779" s="93">
        <v>0.38</v>
      </c>
      <c r="L779" s="93">
        <v>55.81</v>
      </c>
      <c r="M779" s="88">
        <f t="shared" si="66"/>
        <v>33820</v>
      </c>
    </row>
    <row r="780" spans="1:13" x14ac:dyDescent="0.2">
      <c r="A780" s="94">
        <v>6044144</v>
      </c>
      <c r="B780" s="88">
        <f t="shared" si="64"/>
        <v>190</v>
      </c>
      <c r="C780" s="93">
        <v>178</v>
      </c>
      <c r="D780" s="104">
        <f t="shared" si="62"/>
        <v>3.5212660731948563E-4</v>
      </c>
      <c r="E780" s="93">
        <f t="shared" si="65"/>
        <v>9.3944444444444439</v>
      </c>
      <c r="F780" s="104">
        <f t="shared" si="63"/>
        <v>3.3733342551253313E-4</v>
      </c>
      <c r="G780" s="93" t="s">
        <v>20</v>
      </c>
      <c r="H780" s="93">
        <v>2257.0300000000002</v>
      </c>
      <c r="I780" s="88">
        <v>1</v>
      </c>
      <c r="J780" s="93">
        <v>80</v>
      </c>
      <c r="K780" s="93">
        <v>23.1</v>
      </c>
      <c r="L780" s="93">
        <v>2257.0300000000002</v>
      </c>
      <c r="M780" s="88">
        <f t="shared" si="66"/>
        <v>33820</v>
      </c>
    </row>
    <row r="781" spans="1:13" x14ac:dyDescent="0.2">
      <c r="A781" s="94">
        <v>8000601</v>
      </c>
      <c r="B781" s="88">
        <f t="shared" si="64"/>
        <v>190</v>
      </c>
      <c r="C781" s="93">
        <v>178</v>
      </c>
      <c r="D781" s="104">
        <f t="shared" si="62"/>
        <v>3.5212660731948563E-4</v>
      </c>
      <c r="E781" s="93">
        <f t="shared" si="65"/>
        <v>9.3944444444444439</v>
      </c>
      <c r="F781" s="104">
        <f t="shared" si="63"/>
        <v>3.3733342551253313E-4</v>
      </c>
      <c r="G781" s="93" t="s">
        <v>20</v>
      </c>
      <c r="H781" s="93">
        <v>4296.29</v>
      </c>
      <c r="I781" s="88">
        <v>1</v>
      </c>
      <c r="J781" s="93">
        <v>360</v>
      </c>
      <c r="K781" s="93">
        <v>36</v>
      </c>
      <c r="L781" s="93">
        <v>4296.29</v>
      </c>
      <c r="M781" s="88">
        <f t="shared" si="66"/>
        <v>33820</v>
      </c>
    </row>
    <row r="782" spans="1:13" x14ac:dyDescent="0.2">
      <c r="A782" s="94">
        <v>9253999</v>
      </c>
      <c r="B782" s="88">
        <f t="shared" si="64"/>
        <v>190</v>
      </c>
      <c r="C782" s="93">
        <v>178</v>
      </c>
      <c r="D782" s="104">
        <f t="shared" si="62"/>
        <v>3.5212660731948563E-4</v>
      </c>
      <c r="E782" s="93">
        <f t="shared" si="65"/>
        <v>9.3944444444444439</v>
      </c>
      <c r="F782" s="104">
        <f t="shared" si="63"/>
        <v>3.3733342551253313E-4</v>
      </c>
      <c r="G782" s="93" t="s">
        <v>12</v>
      </c>
      <c r="H782" s="93">
        <v>27.14</v>
      </c>
      <c r="I782" s="88">
        <v>1</v>
      </c>
      <c r="J782" s="93">
        <v>0.48</v>
      </c>
      <c r="K782" s="93">
        <v>0.45</v>
      </c>
      <c r="L782" s="93">
        <v>27.14</v>
      </c>
      <c r="M782" s="88">
        <f t="shared" si="66"/>
        <v>33820</v>
      </c>
    </row>
    <row r="783" spans="1:13" x14ac:dyDescent="0.2">
      <c r="A783" s="94">
        <v>1254684</v>
      </c>
      <c r="B783" s="88">
        <f t="shared" si="64"/>
        <v>190</v>
      </c>
      <c r="C783" s="93">
        <v>177</v>
      </c>
      <c r="D783" s="104">
        <f t="shared" si="62"/>
        <v>3.5014836795252223E-4</v>
      </c>
      <c r="E783" s="93">
        <f t="shared" si="65"/>
        <v>9.3416666666666668</v>
      </c>
      <c r="F783" s="104">
        <f t="shared" si="63"/>
        <v>3.3543829390853019E-4</v>
      </c>
      <c r="G783" s="93" t="s">
        <v>9</v>
      </c>
      <c r="H783" s="93">
        <v>33.74</v>
      </c>
      <c r="I783" s="88">
        <v>1</v>
      </c>
      <c r="J783" s="93">
        <v>0.54</v>
      </c>
      <c r="K783" s="93">
        <v>2.88</v>
      </c>
      <c r="L783" s="93">
        <v>33.74</v>
      </c>
      <c r="M783" s="88">
        <f t="shared" si="66"/>
        <v>33630</v>
      </c>
    </row>
    <row r="784" spans="1:13" x14ac:dyDescent="0.2">
      <c r="A784" s="94">
        <v>2214514</v>
      </c>
      <c r="B784" s="88">
        <f t="shared" si="64"/>
        <v>190</v>
      </c>
      <c r="C784" s="93">
        <v>177</v>
      </c>
      <c r="D784" s="104">
        <f t="shared" si="62"/>
        <v>3.5014836795252223E-4</v>
      </c>
      <c r="E784" s="93">
        <f t="shared" si="65"/>
        <v>9.3416666666666668</v>
      </c>
      <c r="F784" s="104">
        <f t="shared" si="63"/>
        <v>3.3543829390853019E-4</v>
      </c>
      <c r="G784" s="93" t="s">
        <v>41</v>
      </c>
      <c r="H784" s="93">
        <v>16.2</v>
      </c>
      <c r="I784" s="88">
        <v>1</v>
      </c>
      <c r="J784" s="93">
        <v>1</v>
      </c>
      <c r="K784" s="93">
        <v>0.04</v>
      </c>
      <c r="L784" s="93">
        <v>16.2</v>
      </c>
      <c r="M784" s="88">
        <f t="shared" si="66"/>
        <v>33630</v>
      </c>
    </row>
    <row r="785" spans="1:13" x14ac:dyDescent="0.2">
      <c r="A785" s="94">
        <v>3025868</v>
      </c>
      <c r="B785" s="88">
        <f t="shared" si="64"/>
        <v>190</v>
      </c>
      <c r="C785" s="93">
        <v>177</v>
      </c>
      <c r="D785" s="104">
        <f t="shared" si="62"/>
        <v>3.5014836795252223E-4</v>
      </c>
      <c r="E785" s="93">
        <f t="shared" si="65"/>
        <v>9.3416666666666668</v>
      </c>
      <c r="F785" s="104">
        <f t="shared" si="63"/>
        <v>3.3543829390853019E-4</v>
      </c>
      <c r="G785" s="93" t="s">
        <v>41</v>
      </c>
      <c r="H785" s="93">
        <v>256.5</v>
      </c>
      <c r="I785" s="88">
        <v>1</v>
      </c>
      <c r="J785" s="93">
        <v>33.200000000000003</v>
      </c>
      <c r="K785" s="93">
        <v>2.5</v>
      </c>
      <c r="L785" s="93">
        <v>256.5</v>
      </c>
      <c r="M785" s="88">
        <f t="shared" si="66"/>
        <v>33630</v>
      </c>
    </row>
    <row r="786" spans="1:13" x14ac:dyDescent="0.2">
      <c r="A786" s="94">
        <v>3401801</v>
      </c>
      <c r="B786" s="88">
        <f t="shared" si="64"/>
        <v>190</v>
      </c>
      <c r="C786" s="93">
        <v>177</v>
      </c>
      <c r="D786" s="104">
        <f t="shared" si="62"/>
        <v>3.5014836795252223E-4</v>
      </c>
      <c r="E786" s="93">
        <f t="shared" si="65"/>
        <v>9.3416666666666668</v>
      </c>
      <c r="F786" s="104">
        <f t="shared" si="63"/>
        <v>3.3543829390853019E-4</v>
      </c>
      <c r="G786" s="93" t="s">
        <v>20</v>
      </c>
      <c r="H786" s="93">
        <v>2211.19</v>
      </c>
      <c r="I786" s="88">
        <v>1</v>
      </c>
      <c r="J786" s="93">
        <v>32</v>
      </c>
      <c r="K786" s="93">
        <v>3.2</v>
      </c>
      <c r="L786" s="93">
        <v>2211.19</v>
      </c>
      <c r="M786" s="88">
        <f t="shared" si="66"/>
        <v>33630</v>
      </c>
    </row>
    <row r="787" spans="1:13" x14ac:dyDescent="0.2">
      <c r="A787" s="94">
        <v>5577116</v>
      </c>
      <c r="B787" s="88">
        <f t="shared" si="64"/>
        <v>190</v>
      </c>
      <c r="C787" s="93">
        <v>177</v>
      </c>
      <c r="D787" s="104">
        <f t="shared" si="62"/>
        <v>3.5014836795252223E-4</v>
      </c>
      <c r="E787" s="93">
        <f t="shared" si="65"/>
        <v>9.3416666666666668</v>
      </c>
      <c r="F787" s="104">
        <f t="shared" si="63"/>
        <v>3.3543829390853019E-4</v>
      </c>
      <c r="G787" s="93" t="s">
        <v>16</v>
      </c>
      <c r="H787" s="93">
        <v>166.27</v>
      </c>
      <c r="I787" s="88">
        <v>1</v>
      </c>
      <c r="J787" s="93">
        <v>3.73</v>
      </c>
      <c r="K787" s="93">
        <v>0.3</v>
      </c>
      <c r="L787" s="93">
        <v>166.27</v>
      </c>
      <c r="M787" s="88">
        <f t="shared" si="66"/>
        <v>33630</v>
      </c>
    </row>
    <row r="788" spans="1:13" x14ac:dyDescent="0.2">
      <c r="A788" s="94">
        <v>6025449</v>
      </c>
      <c r="B788" s="88">
        <f t="shared" si="64"/>
        <v>190</v>
      </c>
      <c r="C788" s="93">
        <v>177</v>
      </c>
      <c r="D788" s="104">
        <f t="shared" si="62"/>
        <v>3.5014836795252223E-4</v>
      </c>
      <c r="E788" s="93">
        <f t="shared" si="65"/>
        <v>9.3416666666666668</v>
      </c>
      <c r="F788" s="104">
        <f t="shared" si="63"/>
        <v>3.3543829390853019E-4</v>
      </c>
      <c r="G788" s="93" t="s">
        <v>20</v>
      </c>
      <c r="H788" s="93">
        <v>781.14</v>
      </c>
      <c r="I788" s="88">
        <v>1</v>
      </c>
      <c r="J788" s="93">
        <v>10</v>
      </c>
      <c r="K788" s="93">
        <v>3.05</v>
      </c>
      <c r="L788" s="93">
        <v>781.14</v>
      </c>
      <c r="M788" s="88">
        <f t="shared" si="66"/>
        <v>33630</v>
      </c>
    </row>
    <row r="789" spans="1:13" x14ac:dyDescent="0.2">
      <c r="A789" s="94">
        <v>1252729</v>
      </c>
      <c r="B789" s="88">
        <f t="shared" si="64"/>
        <v>190</v>
      </c>
      <c r="C789" s="93">
        <v>176</v>
      </c>
      <c r="D789" s="104">
        <f t="shared" si="62"/>
        <v>3.4817012858555884E-4</v>
      </c>
      <c r="E789" s="93">
        <f t="shared" si="65"/>
        <v>9.2888888888888896</v>
      </c>
      <c r="F789" s="104">
        <f t="shared" si="63"/>
        <v>3.3354316230452719E-4</v>
      </c>
      <c r="G789" s="93" t="s">
        <v>79</v>
      </c>
      <c r="H789" s="93">
        <v>211.22</v>
      </c>
      <c r="I789" s="88">
        <v>1</v>
      </c>
      <c r="J789" s="93">
        <v>6.07</v>
      </c>
      <c r="K789" s="93">
        <v>10.7</v>
      </c>
      <c r="L789" s="93">
        <v>211.22</v>
      </c>
      <c r="M789" s="88">
        <f t="shared" si="66"/>
        <v>33440</v>
      </c>
    </row>
    <row r="790" spans="1:13" x14ac:dyDescent="0.2">
      <c r="A790" s="94">
        <v>2253179</v>
      </c>
      <c r="B790" s="88">
        <f t="shared" si="64"/>
        <v>190</v>
      </c>
      <c r="C790" s="93">
        <v>176</v>
      </c>
      <c r="D790" s="104">
        <f t="shared" si="62"/>
        <v>3.4817012858555884E-4</v>
      </c>
      <c r="E790" s="93">
        <f t="shared" si="65"/>
        <v>9.2888888888888896</v>
      </c>
      <c r="F790" s="104">
        <f t="shared" si="63"/>
        <v>3.3354316230452719E-4</v>
      </c>
      <c r="G790" s="93" t="s">
        <v>41</v>
      </c>
      <c r="H790" s="93">
        <v>2006.84</v>
      </c>
      <c r="I790" s="88">
        <v>1</v>
      </c>
      <c r="J790" s="93">
        <v>136.29</v>
      </c>
      <c r="K790" s="93">
        <v>9.6</v>
      </c>
      <c r="L790" s="93">
        <v>2006.84</v>
      </c>
      <c r="M790" s="88">
        <f t="shared" si="66"/>
        <v>33440</v>
      </c>
    </row>
    <row r="791" spans="1:13" x14ac:dyDescent="0.2">
      <c r="A791" s="94">
        <v>2255309</v>
      </c>
      <c r="B791" s="88">
        <f t="shared" si="64"/>
        <v>190</v>
      </c>
      <c r="C791" s="93">
        <v>176</v>
      </c>
      <c r="D791" s="104">
        <f t="shared" si="62"/>
        <v>3.4817012858555884E-4</v>
      </c>
      <c r="E791" s="93">
        <f t="shared" si="65"/>
        <v>9.2888888888888896</v>
      </c>
      <c r="F791" s="104">
        <f t="shared" si="63"/>
        <v>3.3354316230452719E-4</v>
      </c>
      <c r="G791" s="93" t="s">
        <v>41</v>
      </c>
      <c r="H791" s="93">
        <v>41.43</v>
      </c>
      <c r="I791" s="88">
        <v>1</v>
      </c>
      <c r="J791" s="93">
        <v>1.44</v>
      </c>
      <c r="K791" s="93">
        <v>0.14000000000000001</v>
      </c>
      <c r="L791" s="93">
        <v>41.43</v>
      </c>
      <c r="M791" s="88">
        <f t="shared" si="66"/>
        <v>33440</v>
      </c>
    </row>
    <row r="792" spans="1:13" x14ac:dyDescent="0.2">
      <c r="A792" s="94">
        <v>3074648</v>
      </c>
      <c r="B792" s="88">
        <f t="shared" si="64"/>
        <v>190</v>
      </c>
      <c r="C792" s="93">
        <v>176</v>
      </c>
      <c r="D792" s="104">
        <f t="shared" si="62"/>
        <v>3.4817012858555884E-4</v>
      </c>
      <c r="E792" s="93">
        <f t="shared" si="65"/>
        <v>9.2888888888888896</v>
      </c>
      <c r="F792" s="104">
        <f t="shared" si="63"/>
        <v>3.3354316230452719E-4</v>
      </c>
      <c r="G792" s="93" t="s">
        <v>41</v>
      </c>
      <c r="H792" s="93">
        <v>687.65</v>
      </c>
      <c r="I792" s="88">
        <v>1</v>
      </c>
      <c r="J792" s="93">
        <v>65.81</v>
      </c>
      <c r="K792" s="93">
        <v>4.3600000000000003</v>
      </c>
      <c r="L792" s="93">
        <v>687.65</v>
      </c>
      <c r="M792" s="88">
        <f t="shared" si="66"/>
        <v>33440</v>
      </c>
    </row>
    <row r="793" spans="1:13" x14ac:dyDescent="0.2">
      <c r="A793" s="94">
        <v>3351125</v>
      </c>
      <c r="B793" s="88">
        <f t="shared" si="64"/>
        <v>190</v>
      </c>
      <c r="C793" s="93">
        <v>176</v>
      </c>
      <c r="D793" s="104">
        <f t="shared" si="62"/>
        <v>3.4817012858555884E-4</v>
      </c>
      <c r="E793" s="93">
        <f t="shared" si="65"/>
        <v>9.2888888888888896</v>
      </c>
      <c r="F793" s="104">
        <f t="shared" si="63"/>
        <v>3.3354316230452719E-4</v>
      </c>
      <c r="G793" s="93" t="s">
        <v>16</v>
      </c>
      <c r="H793" s="93">
        <v>229.91</v>
      </c>
      <c r="I793" s="88">
        <v>1</v>
      </c>
      <c r="J793" s="93">
        <v>4.08</v>
      </c>
      <c r="K793" s="93">
        <v>2.5</v>
      </c>
      <c r="L793" s="93">
        <v>229.91</v>
      </c>
      <c r="M793" s="88">
        <f t="shared" si="66"/>
        <v>33440</v>
      </c>
    </row>
    <row r="794" spans="1:13" x14ac:dyDescent="0.2">
      <c r="A794" s="94">
        <v>6000228</v>
      </c>
      <c r="B794" s="88">
        <f t="shared" si="64"/>
        <v>190</v>
      </c>
      <c r="C794" s="93">
        <v>176</v>
      </c>
      <c r="D794" s="104">
        <f t="shared" si="62"/>
        <v>3.4817012858555884E-4</v>
      </c>
      <c r="E794" s="93">
        <f t="shared" si="65"/>
        <v>9.2888888888888896</v>
      </c>
      <c r="F794" s="104">
        <f t="shared" si="63"/>
        <v>3.3354316230452719E-4</v>
      </c>
      <c r="G794" s="93" t="s">
        <v>20</v>
      </c>
      <c r="H794" s="93">
        <v>596.84</v>
      </c>
      <c r="I794" s="88">
        <v>1</v>
      </c>
      <c r="J794" s="93">
        <v>43.26</v>
      </c>
      <c r="K794" s="93">
        <v>13</v>
      </c>
      <c r="L794" s="93">
        <v>596.84</v>
      </c>
      <c r="M794" s="88">
        <f t="shared" si="66"/>
        <v>33440</v>
      </c>
    </row>
    <row r="795" spans="1:13" x14ac:dyDescent="0.2">
      <c r="A795" s="94">
        <v>6321917</v>
      </c>
      <c r="B795" s="88">
        <f t="shared" si="64"/>
        <v>190</v>
      </c>
      <c r="C795" s="93">
        <v>176</v>
      </c>
      <c r="D795" s="104">
        <f t="shared" si="62"/>
        <v>3.4817012858555884E-4</v>
      </c>
      <c r="E795" s="93">
        <f t="shared" si="65"/>
        <v>9.2888888888888896</v>
      </c>
      <c r="F795" s="104">
        <f t="shared" si="63"/>
        <v>3.3354316230452719E-4</v>
      </c>
      <c r="G795" s="93" t="s">
        <v>82</v>
      </c>
      <c r="H795" s="93">
        <v>3718.29</v>
      </c>
      <c r="I795" s="88">
        <v>1</v>
      </c>
      <c r="J795" s="93">
        <v>145.35</v>
      </c>
      <c r="K795" s="93">
        <v>11.42</v>
      </c>
      <c r="L795" s="93">
        <v>3718.29</v>
      </c>
      <c r="M795" s="88">
        <f t="shared" si="66"/>
        <v>33440</v>
      </c>
    </row>
    <row r="796" spans="1:13" x14ac:dyDescent="0.2">
      <c r="A796" s="94">
        <v>8364373</v>
      </c>
      <c r="B796" s="88">
        <f t="shared" si="64"/>
        <v>190</v>
      </c>
      <c r="C796" s="93">
        <v>176</v>
      </c>
      <c r="D796" s="104">
        <f t="shared" si="62"/>
        <v>3.4817012858555884E-4</v>
      </c>
      <c r="E796" s="93">
        <f t="shared" si="65"/>
        <v>9.2888888888888896</v>
      </c>
      <c r="F796" s="104">
        <f t="shared" si="63"/>
        <v>3.3354316230452719E-4</v>
      </c>
      <c r="G796" s="93" t="s">
        <v>9</v>
      </c>
      <c r="H796" s="93">
        <v>70.63</v>
      </c>
      <c r="I796" s="88">
        <v>1</v>
      </c>
      <c r="J796" s="93">
        <v>0.28000000000000003</v>
      </c>
      <c r="K796" s="93">
        <v>0.38</v>
      </c>
      <c r="L796" s="93">
        <v>70.63</v>
      </c>
      <c r="M796" s="88">
        <f t="shared" si="66"/>
        <v>33440</v>
      </c>
    </row>
    <row r="797" spans="1:13" x14ac:dyDescent="0.2">
      <c r="A797" s="94">
        <v>1258164</v>
      </c>
      <c r="B797" s="88">
        <f t="shared" si="64"/>
        <v>190</v>
      </c>
      <c r="C797" s="93">
        <v>175</v>
      </c>
      <c r="D797" s="104">
        <f t="shared" si="62"/>
        <v>3.4619188921859544E-4</v>
      </c>
      <c r="E797" s="93">
        <f t="shared" si="65"/>
        <v>9.2361111111111107</v>
      </c>
      <c r="F797" s="104">
        <f t="shared" si="63"/>
        <v>3.3164803070052413E-4</v>
      </c>
      <c r="G797" s="93" t="s">
        <v>16</v>
      </c>
      <c r="H797" s="93">
        <v>150.88999999999999</v>
      </c>
      <c r="I797" s="88">
        <v>1</v>
      </c>
      <c r="J797" s="93">
        <v>1.23</v>
      </c>
      <c r="K797" s="93">
        <v>8.02</v>
      </c>
      <c r="L797" s="93">
        <v>150.88999999999999</v>
      </c>
      <c r="M797" s="88">
        <f t="shared" si="66"/>
        <v>33250</v>
      </c>
    </row>
    <row r="798" spans="1:13" x14ac:dyDescent="0.2">
      <c r="A798" s="94">
        <v>2170163</v>
      </c>
      <c r="B798" s="88">
        <f t="shared" si="64"/>
        <v>190</v>
      </c>
      <c r="C798" s="93">
        <v>175</v>
      </c>
      <c r="D798" s="104">
        <f t="shared" si="62"/>
        <v>3.4619188921859544E-4</v>
      </c>
      <c r="E798" s="93">
        <f t="shared" si="65"/>
        <v>9.2361111111111107</v>
      </c>
      <c r="F798" s="104">
        <f t="shared" si="63"/>
        <v>3.3164803070052413E-4</v>
      </c>
      <c r="G798" s="93" t="s">
        <v>41</v>
      </c>
      <c r="H798" s="93">
        <v>76.25</v>
      </c>
      <c r="I798" s="88">
        <v>1</v>
      </c>
      <c r="J798" s="93">
        <v>0.44</v>
      </c>
      <c r="K798" s="93">
        <v>0.16</v>
      </c>
      <c r="L798" s="93">
        <v>76.25</v>
      </c>
      <c r="M798" s="88">
        <f t="shared" si="66"/>
        <v>33250</v>
      </c>
    </row>
    <row r="799" spans="1:13" x14ac:dyDescent="0.2">
      <c r="A799" s="94">
        <v>3300271</v>
      </c>
      <c r="B799" s="88">
        <f t="shared" si="64"/>
        <v>190</v>
      </c>
      <c r="C799" s="93">
        <v>175</v>
      </c>
      <c r="D799" s="104">
        <f t="shared" si="62"/>
        <v>3.4619188921859544E-4</v>
      </c>
      <c r="E799" s="93">
        <f t="shared" si="65"/>
        <v>9.2361111111111107</v>
      </c>
      <c r="F799" s="104">
        <f t="shared" si="63"/>
        <v>3.3164803070052413E-4</v>
      </c>
      <c r="G799" s="93" t="s">
        <v>9</v>
      </c>
      <c r="H799" s="93">
        <v>2673.64</v>
      </c>
      <c r="I799" s="88">
        <v>1</v>
      </c>
      <c r="J799" s="93">
        <v>70.260000000000005</v>
      </c>
      <c r="K799" s="93">
        <v>58.5</v>
      </c>
      <c r="L799" s="93">
        <v>2673.64</v>
      </c>
      <c r="M799" s="88">
        <f t="shared" si="66"/>
        <v>33250</v>
      </c>
    </row>
    <row r="800" spans="1:13" x14ac:dyDescent="0.2">
      <c r="A800" s="94">
        <v>4015739</v>
      </c>
      <c r="B800" s="88">
        <f t="shared" si="64"/>
        <v>190</v>
      </c>
      <c r="C800" s="93">
        <v>174</v>
      </c>
      <c r="D800" s="104">
        <f t="shared" si="62"/>
        <v>3.4421364985163204E-4</v>
      </c>
      <c r="E800" s="93">
        <f t="shared" si="65"/>
        <v>9.1833333333333336</v>
      </c>
      <c r="F800" s="104">
        <f t="shared" si="63"/>
        <v>3.2975289909652119E-4</v>
      </c>
      <c r="G800" s="93" t="s">
        <v>16</v>
      </c>
      <c r="H800" s="93">
        <v>777.68</v>
      </c>
      <c r="I800" s="88">
        <v>1</v>
      </c>
      <c r="J800" s="93">
        <v>28.18</v>
      </c>
      <c r="K800" s="93">
        <v>29.6</v>
      </c>
      <c r="L800" s="93">
        <v>777.68</v>
      </c>
      <c r="M800" s="88">
        <f t="shared" si="66"/>
        <v>33060</v>
      </c>
    </row>
    <row r="801" spans="1:13" x14ac:dyDescent="0.2">
      <c r="A801" s="94">
        <v>6192418</v>
      </c>
      <c r="B801" s="88">
        <f t="shared" si="64"/>
        <v>190</v>
      </c>
      <c r="C801" s="93">
        <v>172</v>
      </c>
      <c r="D801" s="104">
        <f t="shared" si="62"/>
        <v>3.4025717111770524E-4</v>
      </c>
      <c r="E801" s="93">
        <f t="shared" si="65"/>
        <v>9.0777777777777775</v>
      </c>
      <c r="F801" s="104">
        <f t="shared" si="63"/>
        <v>3.2596263588851519E-4</v>
      </c>
      <c r="G801" s="93" t="s">
        <v>20</v>
      </c>
      <c r="H801" s="93">
        <v>384.71</v>
      </c>
      <c r="I801" s="88">
        <v>1</v>
      </c>
      <c r="J801" s="93">
        <v>4.6399999999999997</v>
      </c>
      <c r="K801" s="93">
        <v>0.46</v>
      </c>
      <c r="L801" s="93">
        <v>384.71</v>
      </c>
      <c r="M801" s="88">
        <f t="shared" si="66"/>
        <v>32680</v>
      </c>
    </row>
    <row r="802" spans="1:13" x14ac:dyDescent="0.2">
      <c r="A802" s="94">
        <v>9253449</v>
      </c>
      <c r="B802" s="88">
        <f t="shared" si="64"/>
        <v>190</v>
      </c>
      <c r="C802" s="93">
        <v>172</v>
      </c>
      <c r="D802" s="104">
        <f t="shared" si="62"/>
        <v>3.4025717111770524E-4</v>
      </c>
      <c r="E802" s="93">
        <f t="shared" si="65"/>
        <v>9.0777777777777775</v>
      </c>
      <c r="F802" s="104">
        <f t="shared" si="63"/>
        <v>3.2596263588851519E-4</v>
      </c>
      <c r="G802" s="93" t="s">
        <v>12</v>
      </c>
      <c r="H802" s="93">
        <v>287.88</v>
      </c>
      <c r="I802" s="88">
        <v>1</v>
      </c>
      <c r="J802" s="93">
        <v>2.35</v>
      </c>
      <c r="K802" s="93">
        <v>9.58</v>
      </c>
      <c r="L802" s="93">
        <v>287.88</v>
      </c>
      <c r="M802" s="88">
        <f t="shared" si="66"/>
        <v>32680</v>
      </c>
    </row>
    <row r="803" spans="1:13" x14ac:dyDescent="0.2">
      <c r="A803" s="94">
        <v>1254709</v>
      </c>
      <c r="B803" s="88">
        <f t="shared" si="64"/>
        <v>190</v>
      </c>
      <c r="C803" s="93">
        <v>171</v>
      </c>
      <c r="D803" s="104">
        <f t="shared" si="62"/>
        <v>3.3827893175074184E-4</v>
      </c>
      <c r="E803" s="93">
        <f t="shared" si="65"/>
        <v>9.0250000000000004</v>
      </c>
      <c r="F803" s="104">
        <f t="shared" si="63"/>
        <v>3.2406750428451219E-4</v>
      </c>
      <c r="G803" s="93" t="s">
        <v>9</v>
      </c>
      <c r="H803" s="93">
        <v>63.8</v>
      </c>
      <c r="I803" s="88">
        <v>1</v>
      </c>
      <c r="J803" s="93">
        <v>1.23</v>
      </c>
      <c r="K803" s="93">
        <v>5.36</v>
      </c>
      <c r="L803" s="93">
        <v>63.8</v>
      </c>
      <c r="M803" s="88">
        <f t="shared" si="66"/>
        <v>32490</v>
      </c>
    </row>
    <row r="804" spans="1:13" x14ac:dyDescent="0.2">
      <c r="A804" s="94">
        <v>2206973</v>
      </c>
      <c r="B804" s="88">
        <f t="shared" si="64"/>
        <v>190</v>
      </c>
      <c r="C804" s="93">
        <v>171</v>
      </c>
      <c r="D804" s="104">
        <f t="shared" si="62"/>
        <v>3.3827893175074184E-4</v>
      </c>
      <c r="E804" s="93">
        <f t="shared" si="65"/>
        <v>9.0250000000000004</v>
      </c>
      <c r="F804" s="104">
        <f t="shared" si="63"/>
        <v>3.2406750428451219E-4</v>
      </c>
      <c r="G804" s="93" t="s">
        <v>12</v>
      </c>
      <c r="H804" s="93">
        <v>70.56</v>
      </c>
      <c r="I804" s="88">
        <v>1</v>
      </c>
      <c r="J804" s="93">
        <v>14</v>
      </c>
      <c r="K804" s="93">
        <v>1.73</v>
      </c>
      <c r="L804" s="93">
        <v>70.56</v>
      </c>
      <c r="M804" s="88">
        <f t="shared" si="66"/>
        <v>32490</v>
      </c>
    </row>
    <row r="805" spans="1:13" x14ac:dyDescent="0.2">
      <c r="A805" s="94">
        <v>3401861</v>
      </c>
      <c r="B805" s="88">
        <f t="shared" si="64"/>
        <v>190</v>
      </c>
      <c r="C805" s="93">
        <v>171</v>
      </c>
      <c r="D805" s="104">
        <f t="shared" si="62"/>
        <v>3.3827893175074184E-4</v>
      </c>
      <c r="E805" s="93">
        <f t="shared" si="65"/>
        <v>9.0250000000000004</v>
      </c>
      <c r="F805" s="104">
        <f t="shared" si="63"/>
        <v>3.2406750428451219E-4</v>
      </c>
      <c r="G805" s="93" t="s">
        <v>20</v>
      </c>
      <c r="H805" s="93">
        <v>2401.4</v>
      </c>
      <c r="I805" s="88">
        <v>1</v>
      </c>
      <c r="J805" s="93">
        <v>40</v>
      </c>
      <c r="K805" s="93">
        <v>3.5</v>
      </c>
      <c r="L805" s="93">
        <v>2401.4</v>
      </c>
      <c r="M805" s="88">
        <f t="shared" si="66"/>
        <v>32490</v>
      </c>
    </row>
    <row r="806" spans="1:13" x14ac:dyDescent="0.2">
      <c r="A806" s="94">
        <v>6198855</v>
      </c>
      <c r="B806" s="88">
        <f t="shared" si="64"/>
        <v>190</v>
      </c>
      <c r="C806" s="93">
        <v>171</v>
      </c>
      <c r="D806" s="104">
        <f t="shared" si="62"/>
        <v>3.3827893175074184E-4</v>
      </c>
      <c r="E806" s="93">
        <f t="shared" si="65"/>
        <v>9.0250000000000004</v>
      </c>
      <c r="F806" s="104">
        <f t="shared" si="63"/>
        <v>3.2406750428451219E-4</v>
      </c>
      <c r="G806" s="93" t="s">
        <v>41</v>
      </c>
      <c r="H806" s="93">
        <v>51.27</v>
      </c>
      <c r="I806" s="88">
        <v>1</v>
      </c>
      <c r="J806" s="93">
        <v>2.61</v>
      </c>
      <c r="K806" s="93">
        <v>0.48</v>
      </c>
      <c r="L806" s="93">
        <v>51.27</v>
      </c>
      <c r="M806" s="88">
        <f t="shared" si="66"/>
        <v>32490</v>
      </c>
    </row>
    <row r="807" spans="1:13" x14ac:dyDescent="0.2">
      <c r="A807" s="94">
        <v>9253724</v>
      </c>
      <c r="B807" s="88">
        <f t="shared" si="64"/>
        <v>190</v>
      </c>
      <c r="C807" s="93">
        <v>171</v>
      </c>
      <c r="D807" s="104">
        <f t="shared" si="62"/>
        <v>3.3827893175074184E-4</v>
      </c>
      <c r="E807" s="93">
        <f t="shared" si="65"/>
        <v>9.0250000000000004</v>
      </c>
      <c r="F807" s="104">
        <f t="shared" si="63"/>
        <v>3.2406750428451219E-4</v>
      </c>
      <c r="G807" s="93" t="s">
        <v>12</v>
      </c>
      <c r="H807" s="93">
        <v>100.45</v>
      </c>
      <c r="I807" s="88">
        <v>1</v>
      </c>
      <c r="J807" s="93">
        <v>0.44</v>
      </c>
      <c r="K807" s="93">
        <v>1.1000000000000001</v>
      </c>
      <c r="L807" s="93">
        <v>100.45</v>
      </c>
      <c r="M807" s="88">
        <f t="shared" si="66"/>
        <v>32490</v>
      </c>
    </row>
    <row r="808" spans="1:13" x14ac:dyDescent="0.2">
      <c r="A808" s="94">
        <v>9827217</v>
      </c>
      <c r="B808" s="88">
        <f t="shared" si="64"/>
        <v>190</v>
      </c>
      <c r="C808" s="93">
        <v>171</v>
      </c>
      <c r="D808" s="104">
        <f t="shared" si="62"/>
        <v>3.3827893175074184E-4</v>
      </c>
      <c r="E808" s="93">
        <f t="shared" si="65"/>
        <v>9.0250000000000004</v>
      </c>
      <c r="F808" s="104">
        <f t="shared" si="63"/>
        <v>3.2406750428451219E-4</v>
      </c>
      <c r="G808" s="93" t="s">
        <v>16</v>
      </c>
      <c r="H808" s="93">
        <v>264.49</v>
      </c>
      <c r="I808" s="88">
        <v>1</v>
      </c>
      <c r="J808" s="93">
        <v>5.04</v>
      </c>
      <c r="K808" s="93">
        <v>0.39</v>
      </c>
      <c r="L808" s="93">
        <v>264.49</v>
      </c>
      <c r="M808" s="88">
        <f t="shared" si="66"/>
        <v>32490</v>
      </c>
    </row>
    <row r="809" spans="1:13" x14ac:dyDescent="0.2">
      <c r="A809" s="94">
        <v>1258149</v>
      </c>
      <c r="B809" s="88">
        <f t="shared" si="64"/>
        <v>190</v>
      </c>
      <c r="C809" s="93">
        <v>170</v>
      </c>
      <c r="D809" s="104">
        <f t="shared" si="62"/>
        <v>3.3630069238377845E-4</v>
      </c>
      <c r="E809" s="93">
        <f t="shared" si="65"/>
        <v>8.9722222222222214</v>
      </c>
      <c r="F809" s="104">
        <f t="shared" si="63"/>
        <v>3.2217237268050919E-4</v>
      </c>
      <c r="G809" s="93" t="s">
        <v>79</v>
      </c>
      <c r="H809" s="93">
        <v>65.09</v>
      </c>
      <c r="I809" s="88">
        <v>1</v>
      </c>
      <c r="J809" s="93">
        <v>0.54</v>
      </c>
      <c r="K809" s="93">
        <v>3.68</v>
      </c>
      <c r="L809" s="93">
        <v>65.09</v>
      </c>
      <c r="M809" s="88">
        <f t="shared" si="66"/>
        <v>32300</v>
      </c>
    </row>
    <row r="810" spans="1:13" x14ac:dyDescent="0.2">
      <c r="A810" s="94">
        <v>3401858</v>
      </c>
      <c r="B810" s="88">
        <f t="shared" si="64"/>
        <v>190</v>
      </c>
      <c r="C810" s="93">
        <v>170</v>
      </c>
      <c r="D810" s="104">
        <f t="shared" si="62"/>
        <v>3.3630069238377845E-4</v>
      </c>
      <c r="E810" s="93">
        <f t="shared" si="65"/>
        <v>8.9722222222222214</v>
      </c>
      <c r="F810" s="104">
        <f t="shared" si="63"/>
        <v>3.2217237268050919E-4</v>
      </c>
      <c r="G810" s="93" t="s">
        <v>20</v>
      </c>
      <c r="H810" s="93">
        <v>2401.4</v>
      </c>
      <c r="I810" s="88">
        <v>1</v>
      </c>
      <c r="J810" s="93">
        <v>40</v>
      </c>
      <c r="K810" s="93">
        <v>3.5</v>
      </c>
      <c r="L810" s="93">
        <v>2401.4</v>
      </c>
      <c r="M810" s="88">
        <f t="shared" si="66"/>
        <v>32300</v>
      </c>
    </row>
    <row r="811" spans="1:13" x14ac:dyDescent="0.2">
      <c r="A811" s="94">
        <v>5112827</v>
      </c>
      <c r="B811" s="88">
        <f t="shared" si="64"/>
        <v>190</v>
      </c>
      <c r="C811" s="93">
        <v>170</v>
      </c>
      <c r="D811" s="104">
        <f t="shared" si="62"/>
        <v>3.3630069238377845E-4</v>
      </c>
      <c r="E811" s="93">
        <f t="shared" si="65"/>
        <v>8.9722222222222214</v>
      </c>
      <c r="F811" s="104">
        <f t="shared" si="63"/>
        <v>3.2217237268050919E-4</v>
      </c>
      <c r="G811" s="93" t="s">
        <v>82</v>
      </c>
      <c r="H811" s="93">
        <v>2693.6</v>
      </c>
      <c r="I811" s="88">
        <v>1</v>
      </c>
      <c r="J811" s="93">
        <v>21.94</v>
      </c>
      <c r="K811" s="93">
        <v>10.18</v>
      </c>
      <c r="L811" s="93">
        <v>2693.6</v>
      </c>
      <c r="M811" s="88">
        <f t="shared" si="66"/>
        <v>32300</v>
      </c>
    </row>
    <row r="812" spans="1:13" x14ac:dyDescent="0.2">
      <c r="A812" s="94">
        <v>6192437</v>
      </c>
      <c r="B812" s="88">
        <f t="shared" si="64"/>
        <v>190</v>
      </c>
      <c r="C812" s="93">
        <v>170</v>
      </c>
      <c r="D812" s="104">
        <f t="shared" si="62"/>
        <v>3.3630069238377845E-4</v>
      </c>
      <c r="E812" s="93">
        <f t="shared" si="65"/>
        <v>8.9722222222222214</v>
      </c>
      <c r="F812" s="104">
        <f t="shared" si="63"/>
        <v>3.2217237268050919E-4</v>
      </c>
      <c r="G812" s="93" t="s">
        <v>20</v>
      </c>
      <c r="H812" s="93">
        <v>1654.49</v>
      </c>
      <c r="I812" s="88">
        <v>1</v>
      </c>
      <c r="J812" s="93">
        <v>71.09</v>
      </c>
      <c r="K812" s="93">
        <v>12.5</v>
      </c>
      <c r="L812" s="93">
        <v>1654.49</v>
      </c>
      <c r="M812" s="88">
        <f t="shared" si="66"/>
        <v>32300</v>
      </c>
    </row>
    <row r="813" spans="1:13" x14ac:dyDescent="0.2">
      <c r="A813" s="94">
        <v>2254764</v>
      </c>
      <c r="B813" s="88">
        <f t="shared" si="64"/>
        <v>190</v>
      </c>
      <c r="C813" s="93">
        <v>169</v>
      </c>
      <c r="D813" s="104">
        <f t="shared" si="62"/>
        <v>3.3432245301681505E-4</v>
      </c>
      <c r="E813" s="93">
        <f t="shared" si="65"/>
        <v>8.9194444444444443</v>
      </c>
      <c r="F813" s="104">
        <f t="shared" si="63"/>
        <v>3.2027724107650619E-4</v>
      </c>
      <c r="G813" s="93" t="s">
        <v>41</v>
      </c>
      <c r="H813" s="93">
        <v>718.32</v>
      </c>
      <c r="I813" s="88">
        <v>1</v>
      </c>
      <c r="J813" s="93">
        <v>20.329999999999998</v>
      </c>
      <c r="K813" s="93">
        <v>3.78</v>
      </c>
      <c r="L813" s="93">
        <v>718.32</v>
      </c>
      <c r="M813" s="88">
        <f t="shared" si="66"/>
        <v>32110</v>
      </c>
    </row>
    <row r="814" spans="1:13" x14ac:dyDescent="0.2">
      <c r="A814" s="94">
        <v>1212633</v>
      </c>
      <c r="B814" s="88">
        <f t="shared" si="64"/>
        <v>190</v>
      </c>
      <c r="C814" s="93">
        <v>168</v>
      </c>
      <c r="D814" s="104">
        <f t="shared" si="62"/>
        <v>3.3234421364985165E-4</v>
      </c>
      <c r="E814" s="93">
        <f t="shared" si="65"/>
        <v>8.8666666666666671</v>
      </c>
      <c r="F814" s="104">
        <f t="shared" si="63"/>
        <v>3.1838210947250325E-4</v>
      </c>
      <c r="G814" s="93" t="s">
        <v>79</v>
      </c>
      <c r="H814" s="93">
        <v>123.2</v>
      </c>
      <c r="I814" s="88">
        <v>1</v>
      </c>
      <c r="J814" s="93">
        <v>6.36</v>
      </c>
      <c r="K814" s="93">
        <v>4.88</v>
      </c>
      <c r="L814" s="93">
        <v>123.2</v>
      </c>
      <c r="M814" s="88">
        <f t="shared" si="66"/>
        <v>31920</v>
      </c>
    </row>
    <row r="815" spans="1:13" x14ac:dyDescent="0.2">
      <c r="A815" s="94">
        <v>2004127</v>
      </c>
      <c r="B815" s="88">
        <f t="shared" si="64"/>
        <v>190</v>
      </c>
      <c r="C815" s="93">
        <v>168</v>
      </c>
      <c r="D815" s="104">
        <f t="shared" si="62"/>
        <v>3.3234421364985165E-4</v>
      </c>
      <c r="E815" s="93">
        <f t="shared" si="65"/>
        <v>8.8666666666666671</v>
      </c>
      <c r="F815" s="104">
        <f t="shared" si="63"/>
        <v>3.1838210947250325E-4</v>
      </c>
      <c r="G815" s="93" t="s">
        <v>12</v>
      </c>
      <c r="H815" s="93">
        <v>411.3</v>
      </c>
      <c r="I815" s="88">
        <v>1</v>
      </c>
      <c r="J815" s="93">
        <v>10.82</v>
      </c>
      <c r="K815" s="93">
        <v>4.5599999999999996</v>
      </c>
      <c r="L815" s="93">
        <v>411.3</v>
      </c>
      <c r="M815" s="88">
        <f t="shared" si="66"/>
        <v>31920</v>
      </c>
    </row>
    <row r="816" spans="1:13" x14ac:dyDescent="0.2">
      <c r="A816" s="94">
        <v>3401193</v>
      </c>
      <c r="B816" s="88">
        <f t="shared" si="64"/>
        <v>190</v>
      </c>
      <c r="C816" s="93">
        <v>168</v>
      </c>
      <c r="D816" s="104">
        <f t="shared" si="62"/>
        <v>3.3234421364985165E-4</v>
      </c>
      <c r="E816" s="93">
        <f t="shared" si="65"/>
        <v>8.8666666666666671</v>
      </c>
      <c r="F816" s="104">
        <f t="shared" si="63"/>
        <v>3.1838210947250325E-4</v>
      </c>
      <c r="G816" s="93" t="s">
        <v>20</v>
      </c>
      <c r="H816" s="93">
        <v>163.69</v>
      </c>
      <c r="I816" s="88">
        <v>1</v>
      </c>
      <c r="J816" s="93">
        <v>2</v>
      </c>
      <c r="K816" s="93">
        <v>0.2</v>
      </c>
      <c r="L816" s="93">
        <v>163.69</v>
      </c>
      <c r="M816" s="88">
        <f t="shared" si="66"/>
        <v>31920</v>
      </c>
    </row>
    <row r="817" spans="1:13" x14ac:dyDescent="0.2">
      <c r="A817" s="94">
        <v>5110733</v>
      </c>
      <c r="B817" s="88">
        <f t="shared" si="64"/>
        <v>190</v>
      </c>
      <c r="C817" s="93">
        <v>168</v>
      </c>
      <c r="D817" s="104">
        <f t="shared" si="62"/>
        <v>3.3234421364985165E-4</v>
      </c>
      <c r="E817" s="93">
        <f t="shared" si="65"/>
        <v>8.8666666666666671</v>
      </c>
      <c r="F817" s="104">
        <f t="shared" si="63"/>
        <v>3.1838210947250325E-4</v>
      </c>
      <c r="G817" s="93" t="s">
        <v>20</v>
      </c>
      <c r="H817" s="93">
        <v>13.43</v>
      </c>
      <c r="I817" s="88">
        <v>1</v>
      </c>
      <c r="J817" s="93">
        <v>1.22</v>
      </c>
      <c r="K817" s="93">
        <v>0.18</v>
      </c>
      <c r="L817" s="93">
        <v>13.43</v>
      </c>
      <c r="M817" s="88">
        <f t="shared" si="66"/>
        <v>31920</v>
      </c>
    </row>
    <row r="818" spans="1:13" x14ac:dyDescent="0.2">
      <c r="A818" s="94">
        <v>6002756</v>
      </c>
      <c r="B818" s="88">
        <f t="shared" si="64"/>
        <v>190</v>
      </c>
      <c r="C818" s="93">
        <v>168</v>
      </c>
      <c r="D818" s="104">
        <f t="shared" si="62"/>
        <v>3.3234421364985165E-4</v>
      </c>
      <c r="E818" s="93">
        <f t="shared" si="65"/>
        <v>8.8666666666666671</v>
      </c>
      <c r="F818" s="104">
        <f t="shared" si="63"/>
        <v>3.1838210947250325E-4</v>
      </c>
      <c r="G818" s="93" t="s">
        <v>20</v>
      </c>
      <c r="H818" s="93">
        <v>1788.14</v>
      </c>
      <c r="I818" s="88">
        <v>1</v>
      </c>
      <c r="J818" s="93">
        <v>120.88</v>
      </c>
      <c r="K818" s="93">
        <v>22.5</v>
      </c>
      <c r="L818" s="93">
        <v>1788.14</v>
      </c>
      <c r="M818" s="88">
        <f t="shared" si="66"/>
        <v>31920</v>
      </c>
    </row>
    <row r="819" spans="1:13" x14ac:dyDescent="0.2">
      <c r="A819" s="94">
        <v>6070544</v>
      </c>
      <c r="B819" s="88">
        <f t="shared" si="64"/>
        <v>190</v>
      </c>
      <c r="C819" s="93">
        <v>168</v>
      </c>
      <c r="D819" s="104">
        <f t="shared" si="62"/>
        <v>3.3234421364985165E-4</v>
      </c>
      <c r="E819" s="93">
        <f t="shared" si="65"/>
        <v>8.8666666666666671</v>
      </c>
      <c r="F819" s="104">
        <f t="shared" si="63"/>
        <v>3.1838210947250325E-4</v>
      </c>
      <c r="G819" s="93" t="s">
        <v>82</v>
      </c>
      <c r="H819" s="93">
        <v>2021.85</v>
      </c>
      <c r="I819" s="88">
        <v>1</v>
      </c>
      <c r="J819" s="93">
        <v>151.25</v>
      </c>
      <c r="K819" s="93">
        <v>36</v>
      </c>
      <c r="L819" s="93">
        <v>2021.85</v>
      </c>
      <c r="M819" s="88">
        <f t="shared" si="66"/>
        <v>31920</v>
      </c>
    </row>
    <row r="820" spans="1:13" x14ac:dyDescent="0.2">
      <c r="A820" s="94">
        <v>9821335</v>
      </c>
      <c r="B820" s="88">
        <f t="shared" si="64"/>
        <v>190</v>
      </c>
      <c r="C820" s="93">
        <v>168</v>
      </c>
      <c r="D820" s="104">
        <f t="shared" si="62"/>
        <v>3.3234421364985165E-4</v>
      </c>
      <c r="E820" s="93">
        <f t="shared" si="65"/>
        <v>8.8666666666666671</v>
      </c>
      <c r="F820" s="104">
        <f t="shared" si="63"/>
        <v>3.1838210947250325E-4</v>
      </c>
      <c r="G820" s="93" t="s">
        <v>16</v>
      </c>
      <c r="H820" s="93">
        <v>123.24</v>
      </c>
      <c r="I820" s="88">
        <v>1</v>
      </c>
      <c r="J820" s="93">
        <v>8</v>
      </c>
      <c r="K820" s="93">
        <v>0.85</v>
      </c>
      <c r="L820" s="93">
        <v>123.24</v>
      </c>
      <c r="M820" s="88">
        <f t="shared" si="66"/>
        <v>31920</v>
      </c>
    </row>
    <row r="821" spans="1:13" x14ac:dyDescent="0.2">
      <c r="A821" s="94">
        <v>3356853</v>
      </c>
      <c r="B821" s="88">
        <f t="shared" si="64"/>
        <v>190</v>
      </c>
      <c r="C821" s="93">
        <v>167</v>
      </c>
      <c r="D821" s="104">
        <f t="shared" si="62"/>
        <v>3.3036597428288825E-4</v>
      </c>
      <c r="E821" s="93">
        <f t="shared" si="65"/>
        <v>8.8138888888888882</v>
      </c>
      <c r="F821" s="104">
        <f t="shared" si="63"/>
        <v>3.164869778685002E-4</v>
      </c>
      <c r="G821" s="93" t="s">
        <v>41</v>
      </c>
      <c r="H821" s="93">
        <v>100.35</v>
      </c>
      <c r="I821" s="88">
        <v>1</v>
      </c>
      <c r="J821" s="93">
        <v>2.9</v>
      </c>
      <c r="K821" s="93">
        <v>0.4</v>
      </c>
      <c r="L821" s="93">
        <v>100.35</v>
      </c>
      <c r="M821" s="88">
        <f t="shared" si="66"/>
        <v>31730</v>
      </c>
    </row>
    <row r="822" spans="1:13" x14ac:dyDescent="0.2">
      <c r="A822" s="94">
        <v>5118118</v>
      </c>
      <c r="B822" s="88">
        <f t="shared" si="64"/>
        <v>190</v>
      </c>
      <c r="C822" s="93">
        <v>167</v>
      </c>
      <c r="D822" s="104">
        <f t="shared" si="62"/>
        <v>3.3036597428288825E-4</v>
      </c>
      <c r="E822" s="93">
        <f t="shared" si="65"/>
        <v>8.8138888888888882</v>
      </c>
      <c r="F822" s="104">
        <f t="shared" si="63"/>
        <v>3.164869778685002E-4</v>
      </c>
      <c r="G822" s="93" t="s">
        <v>20</v>
      </c>
      <c r="H822" s="93">
        <v>1394.97</v>
      </c>
      <c r="I822" s="88">
        <v>1</v>
      </c>
      <c r="J822" s="93">
        <v>42.24</v>
      </c>
      <c r="K822" s="93">
        <v>4.5999999999999996</v>
      </c>
      <c r="L822" s="93">
        <v>1394.97</v>
      </c>
      <c r="M822" s="88">
        <f t="shared" si="66"/>
        <v>31730</v>
      </c>
    </row>
    <row r="823" spans="1:13" x14ac:dyDescent="0.2">
      <c r="A823" s="94">
        <v>1150199</v>
      </c>
      <c r="B823" s="88">
        <f t="shared" si="64"/>
        <v>190</v>
      </c>
      <c r="C823" s="93">
        <v>166</v>
      </c>
      <c r="D823" s="104">
        <f t="shared" si="62"/>
        <v>3.2838773491592485E-4</v>
      </c>
      <c r="E823" s="93">
        <f t="shared" si="65"/>
        <v>8.7611111111111111</v>
      </c>
      <c r="F823" s="104">
        <f t="shared" si="63"/>
        <v>3.145918462644972E-4</v>
      </c>
      <c r="G823" s="93" t="s">
        <v>79</v>
      </c>
      <c r="H823" s="93">
        <v>11.37</v>
      </c>
      <c r="I823" s="88">
        <v>1</v>
      </c>
      <c r="J823" s="93">
        <v>0.35</v>
      </c>
      <c r="K823" s="93">
        <v>0.52</v>
      </c>
      <c r="L823" s="93">
        <v>11.37</v>
      </c>
      <c r="M823" s="88">
        <f t="shared" si="66"/>
        <v>31540</v>
      </c>
    </row>
    <row r="824" spans="1:13" x14ac:dyDescent="0.2">
      <c r="A824" s="94">
        <v>3302792</v>
      </c>
      <c r="B824" s="88">
        <f t="shared" si="64"/>
        <v>190</v>
      </c>
      <c r="C824" s="93">
        <v>166</v>
      </c>
      <c r="D824" s="104">
        <f t="shared" si="62"/>
        <v>3.2838773491592485E-4</v>
      </c>
      <c r="E824" s="93">
        <f t="shared" si="65"/>
        <v>8.7611111111111111</v>
      </c>
      <c r="F824" s="104">
        <f t="shared" si="63"/>
        <v>3.145918462644972E-4</v>
      </c>
      <c r="G824" s="93" t="s">
        <v>16</v>
      </c>
      <c r="H824" s="93">
        <v>1513.07</v>
      </c>
      <c r="I824" s="88">
        <v>1</v>
      </c>
      <c r="J824" s="93">
        <v>19.760000000000002</v>
      </c>
      <c r="K824" s="93">
        <v>4.88</v>
      </c>
      <c r="L824" s="93">
        <v>1513.07</v>
      </c>
      <c r="M824" s="88">
        <f t="shared" si="66"/>
        <v>31540</v>
      </c>
    </row>
    <row r="825" spans="1:13" x14ac:dyDescent="0.2">
      <c r="A825" s="94">
        <v>4516796</v>
      </c>
      <c r="B825" s="88">
        <f t="shared" si="64"/>
        <v>190</v>
      </c>
      <c r="C825" s="93">
        <v>166</v>
      </c>
      <c r="D825" s="104">
        <f t="shared" si="62"/>
        <v>3.2838773491592485E-4</v>
      </c>
      <c r="E825" s="93">
        <f t="shared" si="65"/>
        <v>8.7611111111111111</v>
      </c>
      <c r="F825" s="104">
        <f t="shared" si="63"/>
        <v>3.145918462644972E-4</v>
      </c>
      <c r="G825" s="93" t="s">
        <v>16</v>
      </c>
      <c r="H825" s="93">
        <v>7.29</v>
      </c>
      <c r="I825" s="88">
        <v>1</v>
      </c>
      <c r="J825" s="93">
        <v>1</v>
      </c>
      <c r="K825" s="93">
        <v>0.04</v>
      </c>
      <c r="L825" s="93">
        <v>7.29</v>
      </c>
      <c r="M825" s="88">
        <f t="shared" si="66"/>
        <v>31540</v>
      </c>
    </row>
    <row r="826" spans="1:13" x14ac:dyDescent="0.2">
      <c r="A826" s="94">
        <v>5636668</v>
      </c>
      <c r="B826" s="88">
        <f t="shared" si="64"/>
        <v>190</v>
      </c>
      <c r="C826" s="93">
        <v>166</v>
      </c>
      <c r="D826" s="104">
        <f t="shared" si="62"/>
        <v>3.2838773491592485E-4</v>
      </c>
      <c r="E826" s="93">
        <f t="shared" si="65"/>
        <v>8.7611111111111111</v>
      </c>
      <c r="F826" s="104">
        <f t="shared" si="63"/>
        <v>3.145918462644972E-4</v>
      </c>
      <c r="G826" s="93" t="s">
        <v>16</v>
      </c>
      <c r="H826" s="93">
        <v>697.21</v>
      </c>
      <c r="I826" s="88">
        <v>1</v>
      </c>
      <c r="J826" s="93">
        <v>3.41</v>
      </c>
      <c r="K826" s="93">
        <v>7</v>
      </c>
      <c r="L826" s="93">
        <v>697.21</v>
      </c>
      <c r="M826" s="88">
        <f t="shared" si="66"/>
        <v>31540</v>
      </c>
    </row>
    <row r="827" spans="1:13" x14ac:dyDescent="0.2">
      <c r="A827" s="94">
        <v>6022298</v>
      </c>
      <c r="B827" s="88">
        <f t="shared" si="64"/>
        <v>190</v>
      </c>
      <c r="C827" s="93">
        <v>166</v>
      </c>
      <c r="D827" s="104">
        <f t="shared" si="62"/>
        <v>3.2838773491592485E-4</v>
      </c>
      <c r="E827" s="93">
        <f t="shared" si="65"/>
        <v>8.7611111111111111</v>
      </c>
      <c r="F827" s="104">
        <f t="shared" si="63"/>
        <v>3.145918462644972E-4</v>
      </c>
      <c r="G827" s="93" t="s">
        <v>20</v>
      </c>
      <c r="H827" s="93">
        <v>2381.35</v>
      </c>
      <c r="I827" s="88">
        <v>1</v>
      </c>
      <c r="J827" s="93">
        <v>230.11</v>
      </c>
      <c r="K827" s="93">
        <v>31</v>
      </c>
      <c r="L827" s="93">
        <v>2381.35</v>
      </c>
      <c r="M827" s="88">
        <f t="shared" si="66"/>
        <v>31540</v>
      </c>
    </row>
    <row r="828" spans="1:13" x14ac:dyDescent="0.2">
      <c r="A828" s="94">
        <v>6070122</v>
      </c>
      <c r="B828" s="88">
        <f t="shared" si="64"/>
        <v>190</v>
      </c>
      <c r="C828" s="93">
        <v>166</v>
      </c>
      <c r="D828" s="104">
        <f t="shared" si="62"/>
        <v>3.2838773491592485E-4</v>
      </c>
      <c r="E828" s="93">
        <f t="shared" si="65"/>
        <v>8.7611111111111111</v>
      </c>
      <c r="F828" s="104">
        <f t="shared" si="63"/>
        <v>3.145918462644972E-4</v>
      </c>
      <c r="G828" s="93" t="s">
        <v>20</v>
      </c>
      <c r="H828" s="93">
        <v>790.05</v>
      </c>
      <c r="I828" s="88">
        <v>1</v>
      </c>
      <c r="J828" s="93">
        <v>110</v>
      </c>
      <c r="K828" s="93">
        <v>13.8</v>
      </c>
      <c r="L828" s="93">
        <v>790.05</v>
      </c>
      <c r="M828" s="88">
        <f t="shared" si="66"/>
        <v>31540</v>
      </c>
    </row>
    <row r="829" spans="1:13" x14ac:dyDescent="0.2">
      <c r="A829" s="94">
        <v>8402601</v>
      </c>
      <c r="B829" s="88">
        <f t="shared" si="64"/>
        <v>190</v>
      </c>
      <c r="C829" s="93">
        <v>166</v>
      </c>
      <c r="D829" s="104">
        <f t="shared" si="62"/>
        <v>3.2838773491592485E-4</v>
      </c>
      <c r="E829" s="93">
        <f t="shared" si="65"/>
        <v>8.7611111111111111</v>
      </c>
      <c r="F829" s="104">
        <f t="shared" si="63"/>
        <v>3.145918462644972E-4</v>
      </c>
      <c r="G829" s="93" t="s">
        <v>20</v>
      </c>
      <c r="H829" s="93">
        <v>543.37</v>
      </c>
      <c r="I829" s="88">
        <v>1</v>
      </c>
      <c r="J829" s="93">
        <v>15.14</v>
      </c>
      <c r="K829" s="93">
        <v>4.2</v>
      </c>
      <c r="L829" s="93">
        <v>543.37</v>
      </c>
      <c r="M829" s="88">
        <f t="shared" si="66"/>
        <v>31540</v>
      </c>
    </row>
    <row r="830" spans="1:13" x14ac:dyDescent="0.2">
      <c r="A830" s="94">
        <v>9253222</v>
      </c>
      <c r="B830" s="88">
        <f t="shared" si="64"/>
        <v>190</v>
      </c>
      <c r="C830" s="93">
        <v>166</v>
      </c>
      <c r="D830" s="104">
        <f t="shared" si="62"/>
        <v>3.2838773491592485E-4</v>
      </c>
      <c r="E830" s="93">
        <f t="shared" si="65"/>
        <v>8.7611111111111111</v>
      </c>
      <c r="F830" s="104">
        <f t="shared" si="63"/>
        <v>3.145918462644972E-4</v>
      </c>
      <c r="G830" s="93" t="s">
        <v>12</v>
      </c>
      <c r="H830" s="93">
        <v>54.08</v>
      </c>
      <c r="I830" s="88">
        <v>1</v>
      </c>
      <c r="J830" s="93">
        <v>0.83</v>
      </c>
      <c r="K830" s="93">
        <v>0.81</v>
      </c>
      <c r="L830" s="93">
        <v>54.08</v>
      </c>
      <c r="M830" s="88">
        <f t="shared" si="66"/>
        <v>31540</v>
      </c>
    </row>
    <row r="831" spans="1:13" x14ac:dyDescent="0.2">
      <c r="A831" s="94">
        <v>9253253</v>
      </c>
      <c r="B831" s="88">
        <f t="shared" si="64"/>
        <v>190</v>
      </c>
      <c r="C831" s="93">
        <v>166</v>
      </c>
      <c r="D831" s="104">
        <f t="shared" si="62"/>
        <v>3.2838773491592485E-4</v>
      </c>
      <c r="E831" s="93">
        <f t="shared" si="65"/>
        <v>8.7611111111111111</v>
      </c>
      <c r="F831" s="104">
        <f t="shared" si="63"/>
        <v>3.145918462644972E-4</v>
      </c>
      <c r="G831" s="93" t="s">
        <v>12</v>
      </c>
      <c r="H831" s="93">
        <v>140.19999999999999</v>
      </c>
      <c r="I831" s="88">
        <v>1</v>
      </c>
      <c r="J831" s="93">
        <v>1.27</v>
      </c>
      <c r="K831" s="93">
        <v>2.35</v>
      </c>
      <c r="L831" s="93">
        <v>140.19999999999999</v>
      </c>
      <c r="M831" s="88">
        <f t="shared" si="66"/>
        <v>31540</v>
      </c>
    </row>
    <row r="832" spans="1:13" x14ac:dyDescent="0.2">
      <c r="A832" s="94">
        <v>9253626</v>
      </c>
      <c r="B832" s="88">
        <f t="shared" si="64"/>
        <v>190</v>
      </c>
      <c r="C832" s="93">
        <v>166</v>
      </c>
      <c r="D832" s="104">
        <f t="shared" si="62"/>
        <v>3.2838773491592485E-4</v>
      </c>
      <c r="E832" s="93">
        <f t="shared" si="65"/>
        <v>8.7611111111111111</v>
      </c>
      <c r="F832" s="104">
        <f t="shared" si="63"/>
        <v>3.145918462644972E-4</v>
      </c>
      <c r="G832" s="93" t="s">
        <v>12</v>
      </c>
      <c r="H832" s="93">
        <v>51.39</v>
      </c>
      <c r="I832" s="88">
        <v>1</v>
      </c>
      <c r="J832" s="93">
        <v>0.82</v>
      </c>
      <c r="K832" s="93">
        <v>1.5</v>
      </c>
      <c r="L832" s="93">
        <v>51.39</v>
      </c>
      <c r="M832" s="88">
        <f t="shared" si="66"/>
        <v>31540</v>
      </c>
    </row>
    <row r="833" spans="1:13" x14ac:dyDescent="0.2">
      <c r="A833" s="94">
        <v>3100557</v>
      </c>
      <c r="B833" s="88">
        <f t="shared" si="64"/>
        <v>190</v>
      </c>
      <c r="C833" s="93">
        <v>165</v>
      </c>
      <c r="D833" s="104">
        <f t="shared" si="62"/>
        <v>3.264094955489614E-4</v>
      </c>
      <c r="E833" s="93">
        <f t="shared" si="65"/>
        <v>8.7083333333333339</v>
      </c>
      <c r="F833" s="104">
        <f t="shared" si="63"/>
        <v>3.1269671466049425E-4</v>
      </c>
      <c r="G833" s="93" t="s">
        <v>41</v>
      </c>
      <c r="H833" s="93">
        <v>1057.6099999999999</v>
      </c>
      <c r="I833" s="88">
        <v>1</v>
      </c>
      <c r="J833" s="93">
        <v>120</v>
      </c>
      <c r="K833" s="93">
        <v>2.4</v>
      </c>
      <c r="L833" s="93">
        <v>1057.6099999999999</v>
      </c>
      <c r="M833" s="88">
        <f t="shared" si="66"/>
        <v>31350</v>
      </c>
    </row>
    <row r="834" spans="1:13" x14ac:dyDescent="0.2">
      <c r="A834" s="94">
        <v>5506049</v>
      </c>
      <c r="B834" s="88">
        <f t="shared" si="64"/>
        <v>190</v>
      </c>
      <c r="C834" s="93">
        <v>165</v>
      </c>
      <c r="D834" s="104">
        <f t="shared" ref="D834:D897" si="67">C834/$C$4096</f>
        <v>3.264094955489614E-4</v>
      </c>
      <c r="E834" s="93">
        <f t="shared" si="65"/>
        <v>8.7083333333333339</v>
      </c>
      <c r="F834" s="104">
        <f t="shared" ref="F834:F897" si="68">E834/$E$4096</f>
        <v>3.1269671466049425E-4</v>
      </c>
      <c r="G834" s="93" t="s">
        <v>16</v>
      </c>
      <c r="H834" s="93">
        <v>3228.4</v>
      </c>
      <c r="I834" s="88">
        <v>1</v>
      </c>
      <c r="J834" s="93">
        <v>44.37</v>
      </c>
      <c r="K834" s="93">
        <v>38.700000000000003</v>
      </c>
      <c r="L834" s="93">
        <v>3228.4</v>
      </c>
      <c r="M834" s="88">
        <f t="shared" si="66"/>
        <v>31350</v>
      </c>
    </row>
    <row r="835" spans="1:13" x14ac:dyDescent="0.2">
      <c r="A835" s="94">
        <v>6020201</v>
      </c>
      <c r="B835" s="88">
        <f t="shared" ref="B835:B898" si="69">VLOOKUP(I835,$U$2:$V$11,2,TRUE)</f>
        <v>190</v>
      </c>
      <c r="C835" s="93">
        <v>165</v>
      </c>
      <c r="D835" s="104">
        <f t="shared" si="67"/>
        <v>3.264094955489614E-4</v>
      </c>
      <c r="E835" s="93">
        <f t="shared" ref="E835:E898" si="70">B835*C835/3600</f>
        <v>8.7083333333333339</v>
      </c>
      <c r="F835" s="104">
        <f t="shared" si="68"/>
        <v>3.1269671466049425E-4</v>
      </c>
      <c r="G835" s="93" t="s">
        <v>20</v>
      </c>
      <c r="H835" s="93">
        <v>468.48</v>
      </c>
      <c r="I835" s="88">
        <v>1</v>
      </c>
      <c r="J835" s="93">
        <v>23.37</v>
      </c>
      <c r="K835" s="93">
        <v>7</v>
      </c>
      <c r="L835" s="93">
        <v>468.48</v>
      </c>
      <c r="M835" s="88">
        <f t="shared" ref="M835:M898" si="71">B835*C835</f>
        <v>31350</v>
      </c>
    </row>
    <row r="836" spans="1:13" x14ac:dyDescent="0.2">
      <c r="A836" s="94">
        <v>8377012</v>
      </c>
      <c r="B836" s="88">
        <f t="shared" si="69"/>
        <v>190</v>
      </c>
      <c r="C836" s="93">
        <v>165</v>
      </c>
      <c r="D836" s="104">
        <f t="shared" si="67"/>
        <v>3.264094955489614E-4</v>
      </c>
      <c r="E836" s="93">
        <f t="shared" si="70"/>
        <v>8.7083333333333339</v>
      </c>
      <c r="F836" s="104">
        <f t="shared" si="68"/>
        <v>3.1269671466049425E-4</v>
      </c>
      <c r="G836" s="93" t="s">
        <v>20</v>
      </c>
      <c r="H836" s="93">
        <v>20.81</v>
      </c>
      <c r="I836" s="88">
        <v>1</v>
      </c>
      <c r="J836" s="93">
        <v>1.32</v>
      </c>
      <c r="K836" s="93">
        <v>0.17</v>
      </c>
      <c r="L836" s="93">
        <v>20.81</v>
      </c>
      <c r="M836" s="88">
        <f t="shared" si="71"/>
        <v>31350</v>
      </c>
    </row>
    <row r="837" spans="1:13" x14ac:dyDescent="0.2">
      <c r="A837" s="94">
        <v>9300635</v>
      </c>
      <c r="B837" s="88">
        <f t="shared" si="69"/>
        <v>190</v>
      </c>
      <c r="C837" s="93">
        <v>165</v>
      </c>
      <c r="D837" s="104">
        <f t="shared" si="67"/>
        <v>3.264094955489614E-4</v>
      </c>
      <c r="E837" s="93">
        <f t="shared" si="70"/>
        <v>8.7083333333333339</v>
      </c>
      <c r="F837" s="104">
        <f t="shared" si="68"/>
        <v>3.1269671466049425E-4</v>
      </c>
      <c r="G837" s="93" t="s">
        <v>20</v>
      </c>
      <c r="H837" s="93">
        <v>19.760000000000002</v>
      </c>
      <c r="I837" s="88">
        <v>1</v>
      </c>
      <c r="J837" s="93">
        <v>0.7</v>
      </c>
      <c r="K837" s="93">
        <v>0.21</v>
      </c>
      <c r="L837" s="93">
        <v>19.760000000000002</v>
      </c>
      <c r="M837" s="88">
        <f t="shared" si="71"/>
        <v>31350</v>
      </c>
    </row>
    <row r="838" spans="1:13" x14ac:dyDescent="0.2">
      <c r="A838" s="94">
        <v>7011442</v>
      </c>
      <c r="B838" s="88">
        <f t="shared" si="69"/>
        <v>190</v>
      </c>
      <c r="C838" s="93">
        <v>164</v>
      </c>
      <c r="D838" s="104">
        <f t="shared" si="67"/>
        <v>3.24431256181998E-4</v>
      </c>
      <c r="E838" s="93">
        <f t="shared" si="70"/>
        <v>8.655555555555555</v>
      </c>
      <c r="F838" s="104">
        <f t="shared" si="68"/>
        <v>3.108015830564912E-4</v>
      </c>
      <c r="G838" s="93" t="s">
        <v>82</v>
      </c>
      <c r="H838" s="93">
        <v>1102.1199999999999</v>
      </c>
      <c r="I838" s="88">
        <v>1</v>
      </c>
      <c r="J838" s="93">
        <v>149</v>
      </c>
      <c r="K838" s="93">
        <v>28.8</v>
      </c>
      <c r="L838" s="93">
        <v>1102.1199999999999</v>
      </c>
      <c r="M838" s="88">
        <f t="shared" si="71"/>
        <v>31160</v>
      </c>
    </row>
    <row r="839" spans="1:13" x14ac:dyDescent="0.2">
      <c r="A839" s="94">
        <v>1212511</v>
      </c>
      <c r="B839" s="88">
        <f t="shared" si="69"/>
        <v>190</v>
      </c>
      <c r="C839" s="93">
        <v>163</v>
      </c>
      <c r="D839" s="104">
        <f t="shared" si="67"/>
        <v>3.2245301681503461E-4</v>
      </c>
      <c r="E839" s="93">
        <f t="shared" si="70"/>
        <v>8.6027777777777779</v>
      </c>
      <c r="F839" s="104">
        <f t="shared" si="68"/>
        <v>3.0890645145248825E-4</v>
      </c>
      <c r="G839" s="93" t="s">
        <v>79</v>
      </c>
      <c r="H839" s="93">
        <v>68.739999999999995</v>
      </c>
      <c r="I839" s="88">
        <v>1</v>
      </c>
      <c r="J839" s="93">
        <v>3.29</v>
      </c>
      <c r="K839" s="93">
        <v>2.36</v>
      </c>
      <c r="L839" s="93">
        <v>68.739999999999995</v>
      </c>
      <c r="M839" s="88">
        <f t="shared" si="71"/>
        <v>30970</v>
      </c>
    </row>
    <row r="840" spans="1:13" x14ac:dyDescent="0.2">
      <c r="A840" s="94">
        <v>8751898</v>
      </c>
      <c r="B840" s="88">
        <f t="shared" si="69"/>
        <v>190</v>
      </c>
      <c r="C840" s="93">
        <v>163</v>
      </c>
      <c r="D840" s="104">
        <f t="shared" si="67"/>
        <v>3.2245301681503461E-4</v>
      </c>
      <c r="E840" s="93">
        <f t="shared" si="70"/>
        <v>8.6027777777777779</v>
      </c>
      <c r="F840" s="104">
        <f t="shared" si="68"/>
        <v>3.0890645145248825E-4</v>
      </c>
      <c r="G840" s="93" t="s">
        <v>82</v>
      </c>
      <c r="H840" s="93">
        <v>45.61</v>
      </c>
      <c r="I840" s="88">
        <v>1</v>
      </c>
      <c r="J840" s="93">
        <v>12.85</v>
      </c>
      <c r="K840" s="93">
        <v>0.4</v>
      </c>
      <c r="L840" s="93">
        <v>45.61</v>
      </c>
      <c r="M840" s="88">
        <f t="shared" si="71"/>
        <v>30970</v>
      </c>
    </row>
    <row r="841" spans="1:13" x14ac:dyDescent="0.2">
      <c r="A841" s="94">
        <v>2003429</v>
      </c>
      <c r="B841" s="88">
        <f t="shared" si="69"/>
        <v>190</v>
      </c>
      <c r="C841" s="93">
        <v>162</v>
      </c>
      <c r="D841" s="104">
        <f t="shared" si="67"/>
        <v>3.2047477744807121E-4</v>
      </c>
      <c r="E841" s="93">
        <f t="shared" si="70"/>
        <v>8.5500000000000007</v>
      </c>
      <c r="F841" s="104">
        <f t="shared" si="68"/>
        <v>3.0701131984848525E-4</v>
      </c>
      <c r="G841" s="93" t="s">
        <v>12</v>
      </c>
      <c r="H841" s="93">
        <v>424</v>
      </c>
      <c r="I841" s="88">
        <v>1</v>
      </c>
      <c r="J841" s="93">
        <v>12.93</v>
      </c>
      <c r="K841" s="93">
        <v>6.66</v>
      </c>
      <c r="L841" s="93">
        <v>424</v>
      </c>
      <c r="M841" s="88">
        <f t="shared" si="71"/>
        <v>30780</v>
      </c>
    </row>
    <row r="842" spans="1:13" x14ac:dyDescent="0.2">
      <c r="A842" s="94">
        <v>2105125</v>
      </c>
      <c r="B842" s="88">
        <f t="shared" si="69"/>
        <v>190</v>
      </c>
      <c r="C842" s="93">
        <v>162</v>
      </c>
      <c r="D842" s="104">
        <f t="shared" si="67"/>
        <v>3.2047477744807121E-4</v>
      </c>
      <c r="E842" s="93">
        <f t="shared" si="70"/>
        <v>8.5500000000000007</v>
      </c>
      <c r="F842" s="104">
        <f t="shared" si="68"/>
        <v>3.0701131984848525E-4</v>
      </c>
      <c r="G842" s="93" t="s">
        <v>16</v>
      </c>
      <c r="H842" s="93">
        <v>426.97</v>
      </c>
      <c r="I842" s="88">
        <v>1</v>
      </c>
      <c r="J842" s="93">
        <v>9.16</v>
      </c>
      <c r="K842" s="93">
        <v>1.3</v>
      </c>
      <c r="L842" s="93">
        <v>426.97</v>
      </c>
      <c r="M842" s="88">
        <f t="shared" si="71"/>
        <v>30780</v>
      </c>
    </row>
    <row r="843" spans="1:13" x14ac:dyDescent="0.2">
      <c r="A843" s="94">
        <v>3476536</v>
      </c>
      <c r="B843" s="88">
        <f t="shared" si="69"/>
        <v>190</v>
      </c>
      <c r="C843" s="93">
        <v>162</v>
      </c>
      <c r="D843" s="104">
        <f t="shared" si="67"/>
        <v>3.2047477744807121E-4</v>
      </c>
      <c r="E843" s="93">
        <f t="shared" si="70"/>
        <v>8.5500000000000007</v>
      </c>
      <c r="F843" s="104">
        <f t="shared" si="68"/>
        <v>3.0701131984848525E-4</v>
      </c>
      <c r="G843" s="93" t="s">
        <v>16</v>
      </c>
      <c r="H843" s="93">
        <v>28.86</v>
      </c>
      <c r="I843" s="88">
        <v>1</v>
      </c>
      <c r="J843" s="93">
        <v>5.46</v>
      </c>
      <c r="K843" s="93">
        <v>1.48</v>
      </c>
      <c r="L843" s="93">
        <v>28.86</v>
      </c>
      <c r="M843" s="88">
        <f t="shared" si="71"/>
        <v>30780</v>
      </c>
    </row>
    <row r="844" spans="1:13" x14ac:dyDescent="0.2">
      <c r="A844" s="94">
        <v>3222573</v>
      </c>
      <c r="B844" s="88">
        <f t="shared" si="69"/>
        <v>190</v>
      </c>
      <c r="C844" s="93">
        <v>161</v>
      </c>
      <c r="D844" s="104">
        <f t="shared" si="67"/>
        <v>3.1849653808110781E-4</v>
      </c>
      <c r="E844" s="93">
        <f t="shared" si="70"/>
        <v>8.4972222222222218</v>
      </c>
      <c r="F844" s="104">
        <f t="shared" si="68"/>
        <v>3.051161882444822E-4</v>
      </c>
      <c r="G844" s="93" t="s">
        <v>41</v>
      </c>
      <c r="H844" s="93">
        <v>757.45</v>
      </c>
      <c r="I844" s="88">
        <v>1</v>
      </c>
      <c r="J844" s="93">
        <v>115</v>
      </c>
      <c r="K844" s="93">
        <v>10.71</v>
      </c>
      <c r="L844" s="93">
        <v>757.45</v>
      </c>
      <c r="M844" s="88">
        <f t="shared" si="71"/>
        <v>30590</v>
      </c>
    </row>
    <row r="845" spans="1:13" x14ac:dyDescent="0.2">
      <c r="A845" s="94">
        <v>4304408</v>
      </c>
      <c r="B845" s="88">
        <f t="shared" si="69"/>
        <v>190</v>
      </c>
      <c r="C845" s="93">
        <v>161</v>
      </c>
      <c r="D845" s="104">
        <f t="shared" si="67"/>
        <v>3.1849653808110781E-4</v>
      </c>
      <c r="E845" s="93">
        <f t="shared" si="70"/>
        <v>8.4972222222222218</v>
      </c>
      <c r="F845" s="104">
        <f t="shared" si="68"/>
        <v>3.051161882444822E-4</v>
      </c>
      <c r="G845" s="93" t="s">
        <v>20</v>
      </c>
      <c r="H845" s="93">
        <v>216.03</v>
      </c>
      <c r="I845" s="88">
        <v>1</v>
      </c>
      <c r="J845" s="93">
        <v>4.5999999999999996</v>
      </c>
      <c r="K845" s="93">
        <v>7.0000000000000007E-2</v>
      </c>
      <c r="L845" s="93">
        <v>216.03</v>
      </c>
      <c r="M845" s="88">
        <f t="shared" si="71"/>
        <v>30590</v>
      </c>
    </row>
    <row r="846" spans="1:13" x14ac:dyDescent="0.2">
      <c r="A846" s="94">
        <v>1258144</v>
      </c>
      <c r="B846" s="88">
        <f t="shared" si="69"/>
        <v>190</v>
      </c>
      <c r="C846" s="93">
        <v>160</v>
      </c>
      <c r="D846" s="104">
        <f t="shared" si="67"/>
        <v>3.1651829871414441E-4</v>
      </c>
      <c r="E846" s="93">
        <f t="shared" si="70"/>
        <v>8.4444444444444446</v>
      </c>
      <c r="F846" s="104">
        <f t="shared" si="68"/>
        <v>3.0322105664047926E-4</v>
      </c>
      <c r="G846" s="93" t="s">
        <v>79</v>
      </c>
      <c r="H846" s="93">
        <v>51.85</v>
      </c>
      <c r="I846" s="88">
        <v>1</v>
      </c>
      <c r="J846" s="93">
        <v>0.43</v>
      </c>
      <c r="K846" s="93">
        <v>2.9</v>
      </c>
      <c r="L846" s="93">
        <v>51.85</v>
      </c>
      <c r="M846" s="88">
        <f t="shared" si="71"/>
        <v>30400</v>
      </c>
    </row>
    <row r="847" spans="1:13" x14ac:dyDescent="0.2">
      <c r="A847" s="94">
        <v>3535034</v>
      </c>
      <c r="B847" s="88">
        <f t="shared" si="69"/>
        <v>190</v>
      </c>
      <c r="C847" s="93">
        <v>160</v>
      </c>
      <c r="D847" s="104">
        <f t="shared" si="67"/>
        <v>3.1651829871414441E-4</v>
      </c>
      <c r="E847" s="93">
        <f t="shared" si="70"/>
        <v>8.4444444444444446</v>
      </c>
      <c r="F847" s="104">
        <f t="shared" si="68"/>
        <v>3.0322105664047926E-4</v>
      </c>
      <c r="G847" s="93" t="s">
        <v>16</v>
      </c>
      <c r="H847" s="93">
        <v>62.56</v>
      </c>
      <c r="I847" s="88">
        <v>1</v>
      </c>
      <c r="J847" s="93">
        <v>16.16</v>
      </c>
      <c r="K847" s="93">
        <v>2.84</v>
      </c>
      <c r="L847" s="93">
        <v>62.56</v>
      </c>
      <c r="M847" s="88">
        <f t="shared" si="71"/>
        <v>30400</v>
      </c>
    </row>
    <row r="848" spans="1:13" x14ac:dyDescent="0.2">
      <c r="A848" s="94">
        <v>8362644</v>
      </c>
      <c r="B848" s="88">
        <f t="shared" si="69"/>
        <v>190</v>
      </c>
      <c r="C848" s="93">
        <v>160</v>
      </c>
      <c r="D848" s="104">
        <f t="shared" si="67"/>
        <v>3.1651829871414441E-4</v>
      </c>
      <c r="E848" s="93">
        <f t="shared" si="70"/>
        <v>8.4444444444444446</v>
      </c>
      <c r="F848" s="104">
        <f t="shared" si="68"/>
        <v>3.0322105664047926E-4</v>
      </c>
      <c r="G848" s="93" t="s">
        <v>20</v>
      </c>
      <c r="H848" s="93">
        <v>882.67</v>
      </c>
      <c r="I848" s="88">
        <v>1</v>
      </c>
      <c r="J848" s="93">
        <v>18.87</v>
      </c>
      <c r="K848" s="93">
        <v>3.22</v>
      </c>
      <c r="L848" s="93">
        <v>882.67</v>
      </c>
      <c r="M848" s="88">
        <f t="shared" si="71"/>
        <v>30400</v>
      </c>
    </row>
    <row r="849" spans="1:13" x14ac:dyDescent="0.2">
      <c r="A849" s="94">
        <v>1210555</v>
      </c>
      <c r="B849" s="88">
        <f t="shared" si="69"/>
        <v>190</v>
      </c>
      <c r="C849" s="93">
        <v>159</v>
      </c>
      <c r="D849" s="104">
        <f t="shared" si="67"/>
        <v>3.1454005934718101E-4</v>
      </c>
      <c r="E849" s="93">
        <f t="shared" si="70"/>
        <v>8.3916666666666675</v>
      </c>
      <c r="F849" s="104">
        <f t="shared" si="68"/>
        <v>3.0132592503647626E-4</v>
      </c>
      <c r="G849" s="93" t="s">
        <v>79</v>
      </c>
      <c r="H849" s="93">
        <v>270.45</v>
      </c>
      <c r="I849" s="88">
        <v>1</v>
      </c>
      <c r="J849" s="93">
        <v>12.04</v>
      </c>
      <c r="K849" s="93">
        <v>8.1199999999999992</v>
      </c>
      <c r="L849" s="93">
        <v>270.45</v>
      </c>
      <c r="M849" s="88">
        <f t="shared" si="71"/>
        <v>30210</v>
      </c>
    </row>
    <row r="850" spans="1:13" x14ac:dyDescent="0.2">
      <c r="A850" s="94">
        <v>2540636</v>
      </c>
      <c r="B850" s="88">
        <f t="shared" si="69"/>
        <v>190</v>
      </c>
      <c r="C850" s="93">
        <v>159</v>
      </c>
      <c r="D850" s="104">
        <f t="shared" si="67"/>
        <v>3.1454005934718101E-4</v>
      </c>
      <c r="E850" s="93">
        <f t="shared" si="70"/>
        <v>8.3916666666666675</v>
      </c>
      <c r="F850" s="104">
        <f t="shared" si="68"/>
        <v>3.0132592503647626E-4</v>
      </c>
      <c r="G850" s="93" t="s">
        <v>41</v>
      </c>
      <c r="H850" s="93">
        <v>256.52999999999997</v>
      </c>
      <c r="I850" s="88">
        <v>1</v>
      </c>
      <c r="J850" s="93">
        <v>14.58</v>
      </c>
      <c r="K850" s="93">
        <v>3.42</v>
      </c>
      <c r="L850" s="93">
        <v>256.52999999999997</v>
      </c>
      <c r="M850" s="88">
        <f t="shared" si="71"/>
        <v>30210</v>
      </c>
    </row>
    <row r="851" spans="1:13" x14ac:dyDescent="0.2">
      <c r="A851" s="94">
        <v>8356002</v>
      </c>
      <c r="B851" s="88">
        <f t="shared" si="69"/>
        <v>190</v>
      </c>
      <c r="C851" s="93">
        <v>159</v>
      </c>
      <c r="D851" s="104">
        <f t="shared" si="67"/>
        <v>3.1454005934718101E-4</v>
      </c>
      <c r="E851" s="93">
        <f t="shared" si="70"/>
        <v>8.3916666666666675</v>
      </c>
      <c r="F851" s="104">
        <f t="shared" si="68"/>
        <v>3.0132592503647626E-4</v>
      </c>
      <c r="G851" s="93" t="s">
        <v>20</v>
      </c>
      <c r="H851" s="93">
        <v>8.6999999999999993</v>
      </c>
      <c r="I851" s="88">
        <v>1</v>
      </c>
      <c r="J851" s="93">
        <v>0.52</v>
      </c>
      <c r="K851" s="93">
        <v>0.09</v>
      </c>
      <c r="L851" s="93">
        <v>8.6999999999999993</v>
      </c>
      <c r="M851" s="88">
        <f t="shared" si="71"/>
        <v>30210</v>
      </c>
    </row>
    <row r="852" spans="1:13" x14ac:dyDescent="0.2">
      <c r="A852" s="94">
        <v>1164177</v>
      </c>
      <c r="B852" s="88">
        <f t="shared" si="69"/>
        <v>190</v>
      </c>
      <c r="C852" s="93">
        <v>158</v>
      </c>
      <c r="D852" s="104">
        <f t="shared" si="67"/>
        <v>3.1256181998021761E-4</v>
      </c>
      <c r="E852" s="93">
        <f t="shared" si="70"/>
        <v>8.3388888888888886</v>
      </c>
      <c r="F852" s="104">
        <f t="shared" si="68"/>
        <v>2.9943079343247326E-4</v>
      </c>
      <c r="G852" s="93" t="s">
        <v>9</v>
      </c>
      <c r="H852" s="93">
        <v>26.8</v>
      </c>
      <c r="I852" s="88">
        <v>1</v>
      </c>
      <c r="J852" s="93">
        <v>0.35</v>
      </c>
      <c r="K852" s="93">
        <v>0.8</v>
      </c>
      <c r="L852" s="93">
        <v>26.8</v>
      </c>
      <c r="M852" s="88">
        <f t="shared" si="71"/>
        <v>30020</v>
      </c>
    </row>
    <row r="853" spans="1:13" x14ac:dyDescent="0.2">
      <c r="A853" s="94">
        <v>3025076</v>
      </c>
      <c r="B853" s="88">
        <f t="shared" si="69"/>
        <v>190</v>
      </c>
      <c r="C853" s="93">
        <v>158</v>
      </c>
      <c r="D853" s="104">
        <f t="shared" si="67"/>
        <v>3.1256181998021761E-4</v>
      </c>
      <c r="E853" s="93">
        <f t="shared" si="70"/>
        <v>8.3388888888888886</v>
      </c>
      <c r="F853" s="104">
        <f t="shared" si="68"/>
        <v>2.9943079343247326E-4</v>
      </c>
      <c r="G853" s="93" t="s">
        <v>16</v>
      </c>
      <c r="H853" s="93">
        <v>2.5</v>
      </c>
      <c r="I853" s="88">
        <v>1</v>
      </c>
      <c r="J853" s="93">
        <v>0.01</v>
      </c>
      <c r="K853" s="93">
        <v>0.01</v>
      </c>
      <c r="L853" s="93">
        <v>2.5</v>
      </c>
      <c r="M853" s="88">
        <f t="shared" si="71"/>
        <v>30020</v>
      </c>
    </row>
    <row r="854" spans="1:13" x14ac:dyDescent="0.2">
      <c r="A854" s="94">
        <v>6026201</v>
      </c>
      <c r="B854" s="88">
        <f t="shared" si="69"/>
        <v>190</v>
      </c>
      <c r="C854" s="93">
        <v>158</v>
      </c>
      <c r="D854" s="104">
        <f t="shared" si="67"/>
        <v>3.1256181998021761E-4</v>
      </c>
      <c r="E854" s="93">
        <f t="shared" si="70"/>
        <v>8.3388888888888886</v>
      </c>
      <c r="F854" s="104">
        <f t="shared" si="68"/>
        <v>2.9943079343247326E-4</v>
      </c>
      <c r="G854" s="93" t="s">
        <v>20</v>
      </c>
      <c r="H854" s="93">
        <v>272.20999999999998</v>
      </c>
      <c r="I854" s="88">
        <v>1</v>
      </c>
      <c r="J854" s="93">
        <v>0.8</v>
      </c>
      <c r="K854" s="93">
        <v>0.04</v>
      </c>
      <c r="L854" s="93">
        <v>272.20999999999998</v>
      </c>
      <c r="M854" s="88">
        <f t="shared" si="71"/>
        <v>30020</v>
      </c>
    </row>
    <row r="855" spans="1:13" x14ac:dyDescent="0.2">
      <c r="A855" s="94">
        <v>9253405</v>
      </c>
      <c r="B855" s="88">
        <f t="shared" si="69"/>
        <v>190</v>
      </c>
      <c r="C855" s="93">
        <v>158</v>
      </c>
      <c r="D855" s="104">
        <f t="shared" si="67"/>
        <v>3.1256181998021761E-4</v>
      </c>
      <c r="E855" s="93">
        <f t="shared" si="70"/>
        <v>8.3388888888888886</v>
      </c>
      <c r="F855" s="104">
        <f t="shared" si="68"/>
        <v>2.9943079343247326E-4</v>
      </c>
      <c r="G855" s="93" t="s">
        <v>12</v>
      </c>
      <c r="H855" s="93">
        <v>37.08</v>
      </c>
      <c r="I855" s="88">
        <v>1</v>
      </c>
      <c r="J855" s="93">
        <v>0.36</v>
      </c>
      <c r="K855" s="93">
        <v>0.84</v>
      </c>
      <c r="L855" s="93">
        <v>37.08</v>
      </c>
      <c r="M855" s="88">
        <f t="shared" si="71"/>
        <v>30020</v>
      </c>
    </row>
    <row r="856" spans="1:13" x14ac:dyDescent="0.2">
      <c r="A856" s="94">
        <v>1210533</v>
      </c>
      <c r="B856" s="88">
        <f t="shared" si="69"/>
        <v>190</v>
      </c>
      <c r="C856" s="93">
        <v>157</v>
      </c>
      <c r="D856" s="104">
        <f t="shared" si="67"/>
        <v>3.1058358061325422E-4</v>
      </c>
      <c r="E856" s="93">
        <f t="shared" si="70"/>
        <v>8.2861111111111114</v>
      </c>
      <c r="F856" s="104">
        <f t="shared" si="68"/>
        <v>2.9753566182847026E-4</v>
      </c>
      <c r="G856" s="93" t="s">
        <v>79</v>
      </c>
      <c r="H856" s="93">
        <v>194.19</v>
      </c>
      <c r="I856" s="88">
        <v>1</v>
      </c>
      <c r="J856" s="93">
        <v>7.08</v>
      </c>
      <c r="K856" s="93">
        <v>5.5</v>
      </c>
      <c r="L856" s="93">
        <v>194.19</v>
      </c>
      <c r="M856" s="88">
        <f t="shared" si="71"/>
        <v>29830</v>
      </c>
    </row>
    <row r="857" spans="1:13" x14ac:dyDescent="0.2">
      <c r="A857" s="94">
        <v>2042808</v>
      </c>
      <c r="B857" s="88">
        <f t="shared" si="69"/>
        <v>190</v>
      </c>
      <c r="C857" s="93">
        <v>157</v>
      </c>
      <c r="D857" s="104">
        <f t="shared" si="67"/>
        <v>3.1058358061325422E-4</v>
      </c>
      <c r="E857" s="93">
        <f t="shared" si="70"/>
        <v>8.2861111111111114</v>
      </c>
      <c r="F857" s="104">
        <f t="shared" si="68"/>
        <v>2.9753566182847026E-4</v>
      </c>
      <c r="G857" s="93" t="s">
        <v>16</v>
      </c>
      <c r="H857" s="93">
        <v>830.6</v>
      </c>
      <c r="I857" s="88">
        <v>1</v>
      </c>
      <c r="J857" s="93">
        <v>18.14</v>
      </c>
      <c r="K857" s="93">
        <v>11.9</v>
      </c>
      <c r="L857" s="93">
        <v>830.6</v>
      </c>
      <c r="M857" s="88">
        <f t="shared" si="71"/>
        <v>29830</v>
      </c>
    </row>
    <row r="858" spans="1:13" x14ac:dyDescent="0.2">
      <c r="A858" s="94">
        <v>3476532</v>
      </c>
      <c r="B858" s="88">
        <f t="shared" si="69"/>
        <v>190</v>
      </c>
      <c r="C858" s="93">
        <v>157</v>
      </c>
      <c r="D858" s="104">
        <f t="shared" si="67"/>
        <v>3.1058358061325422E-4</v>
      </c>
      <c r="E858" s="93">
        <f t="shared" si="70"/>
        <v>8.2861111111111114</v>
      </c>
      <c r="F858" s="104">
        <f t="shared" si="68"/>
        <v>2.9753566182847026E-4</v>
      </c>
      <c r="G858" s="93" t="s">
        <v>16</v>
      </c>
      <c r="H858" s="93">
        <v>15.56</v>
      </c>
      <c r="I858" s="88">
        <v>1</v>
      </c>
      <c r="J858" s="93">
        <v>1.76</v>
      </c>
      <c r="K858" s="93">
        <v>0.68</v>
      </c>
      <c r="L858" s="93">
        <v>15.56</v>
      </c>
      <c r="M858" s="88">
        <f t="shared" si="71"/>
        <v>29830</v>
      </c>
    </row>
    <row r="859" spans="1:13" x14ac:dyDescent="0.2">
      <c r="A859" s="94">
        <v>2070161</v>
      </c>
      <c r="B859" s="88">
        <f t="shared" si="69"/>
        <v>190</v>
      </c>
      <c r="C859" s="93">
        <v>156</v>
      </c>
      <c r="D859" s="104">
        <f t="shared" si="67"/>
        <v>3.0860534124629082E-4</v>
      </c>
      <c r="E859" s="93">
        <f t="shared" si="70"/>
        <v>8.2333333333333325</v>
      </c>
      <c r="F859" s="104">
        <f t="shared" si="68"/>
        <v>2.9564053022446726E-4</v>
      </c>
      <c r="G859" s="93" t="s">
        <v>16</v>
      </c>
      <c r="H859" s="93">
        <v>1345.32</v>
      </c>
      <c r="I859" s="88">
        <v>1</v>
      </c>
      <c r="J859" s="93">
        <v>1.5</v>
      </c>
      <c r="K859" s="93">
        <v>4.0999999999999996</v>
      </c>
      <c r="L859" s="93">
        <v>1345.32</v>
      </c>
      <c r="M859" s="88">
        <f t="shared" si="71"/>
        <v>29640</v>
      </c>
    </row>
    <row r="860" spans="1:13" x14ac:dyDescent="0.2">
      <c r="A860" s="94">
        <v>3100558</v>
      </c>
      <c r="B860" s="88">
        <f t="shared" si="69"/>
        <v>190</v>
      </c>
      <c r="C860" s="93">
        <v>156</v>
      </c>
      <c r="D860" s="104">
        <f t="shared" si="67"/>
        <v>3.0860534124629082E-4</v>
      </c>
      <c r="E860" s="93">
        <f t="shared" si="70"/>
        <v>8.2333333333333325</v>
      </c>
      <c r="F860" s="104">
        <f t="shared" si="68"/>
        <v>2.9564053022446726E-4</v>
      </c>
      <c r="G860" s="93" t="s">
        <v>41</v>
      </c>
      <c r="H860" s="93">
        <v>1057.6099999999999</v>
      </c>
      <c r="I860" s="88">
        <v>1</v>
      </c>
      <c r="J860" s="93">
        <v>120</v>
      </c>
      <c r="K860" s="93">
        <v>2.4</v>
      </c>
      <c r="L860" s="93">
        <v>1057.6099999999999</v>
      </c>
      <c r="M860" s="88">
        <f t="shared" si="71"/>
        <v>29640</v>
      </c>
    </row>
    <row r="861" spans="1:13" x14ac:dyDescent="0.2">
      <c r="A861" s="94">
        <v>4522726</v>
      </c>
      <c r="B861" s="88">
        <f t="shared" si="69"/>
        <v>190</v>
      </c>
      <c r="C861" s="93">
        <v>156</v>
      </c>
      <c r="D861" s="104">
        <f t="shared" si="67"/>
        <v>3.0860534124629082E-4</v>
      </c>
      <c r="E861" s="93">
        <f t="shared" si="70"/>
        <v>8.2333333333333325</v>
      </c>
      <c r="F861" s="104">
        <f t="shared" si="68"/>
        <v>2.9564053022446726E-4</v>
      </c>
      <c r="G861" s="93" t="s">
        <v>41</v>
      </c>
      <c r="H861" s="93">
        <v>152.35</v>
      </c>
      <c r="I861" s="88">
        <v>1</v>
      </c>
      <c r="J861" s="93">
        <v>13</v>
      </c>
      <c r="K861" s="93">
        <v>0.6</v>
      </c>
      <c r="L861" s="93">
        <v>152.35</v>
      </c>
      <c r="M861" s="88">
        <f t="shared" si="71"/>
        <v>29640</v>
      </c>
    </row>
    <row r="862" spans="1:13" x14ac:dyDescent="0.2">
      <c r="A862" s="94">
        <v>6002143</v>
      </c>
      <c r="B862" s="88">
        <f t="shared" si="69"/>
        <v>190</v>
      </c>
      <c r="C862" s="93">
        <v>156</v>
      </c>
      <c r="D862" s="104">
        <f t="shared" si="67"/>
        <v>3.0860534124629082E-4</v>
      </c>
      <c r="E862" s="93">
        <f t="shared" si="70"/>
        <v>8.2333333333333325</v>
      </c>
      <c r="F862" s="104">
        <f t="shared" si="68"/>
        <v>2.9564053022446726E-4</v>
      </c>
      <c r="G862" s="93" t="s">
        <v>20</v>
      </c>
      <c r="H862" s="93">
        <v>646.83000000000004</v>
      </c>
      <c r="I862" s="88">
        <v>1</v>
      </c>
      <c r="J862" s="93">
        <v>67.03</v>
      </c>
      <c r="K862" s="93">
        <v>13.7</v>
      </c>
      <c r="L862" s="93">
        <v>646.83000000000004</v>
      </c>
      <c r="M862" s="88">
        <f t="shared" si="71"/>
        <v>29640</v>
      </c>
    </row>
    <row r="863" spans="1:13" x14ac:dyDescent="0.2">
      <c r="A863" s="94">
        <v>6020069</v>
      </c>
      <c r="B863" s="88">
        <f t="shared" si="69"/>
        <v>190</v>
      </c>
      <c r="C863" s="93">
        <v>156</v>
      </c>
      <c r="D863" s="104">
        <f t="shared" si="67"/>
        <v>3.0860534124629082E-4</v>
      </c>
      <c r="E863" s="93">
        <f t="shared" si="70"/>
        <v>8.2333333333333325</v>
      </c>
      <c r="F863" s="104">
        <f t="shared" si="68"/>
        <v>2.9564053022446726E-4</v>
      </c>
      <c r="G863" s="93" t="s">
        <v>20</v>
      </c>
      <c r="H863" s="93">
        <v>295.39</v>
      </c>
      <c r="I863" s="88">
        <v>1</v>
      </c>
      <c r="J863" s="93">
        <v>43.02</v>
      </c>
      <c r="K863" s="93">
        <v>10.06</v>
      </c>
      <c r="L863" s="93">
        <v>295.39</v>
      </c>
      <c r="M863" s="88">
        <f t="shared" si="71"/>
        <v>29640</v>
      </c>
    </row>
    <row r="864" spans="1:13" x14ac:dyDescent="0.2">
      <c r="A864" s="94">
        <v>6022998</v>
      </c>
      <c r="B864" s="88">
        <f t="shared" si="69"/>
        <v>190</v>
      </c>
      <c r="C864" s="93">
        <v>156</v>
      </c>
      <c r="D864" s="104">
        <f t="shared" si="67"/>
        <v>3.0860534124629082E-4</v>
      </c>
      <c r="E864" s="93">
        <f t="shared" si="70"/>
        <v>8.2333333333333325</v>
      </c>
      <c r="F864" s="104">
        <f t="shared" si="68"/>
        <v>2.9564053022446726E-4</v>
      </c>
      <c r="G864" s="93" t="s">
        <v>20</v>
      </c>
      <c r="H864" s="93">
        <v>1451.3</v>
      </c>
      <c r="I864" s="88">
        <v>1</v>
      </c>
      <c r="J864" s="93">
        <v>101.2</v>
      </c>
      <c r="K864" s="93">
        <v>24.7</v>
      </c>
      <c r="L864" s="93">
        <v>1451.3</v>
      </c>
      <c r="M864" s="88">
        <f t="shared" si="71"/>
        <v>29640</v>
      </c>
    </row>
    <row r="865" spans="1:13" x14ac:dyDescent="0.2">
      <c r="A865" s="94">
        <v>8370247</v>
      </c>
      <c r="B865" s="88">
        <f t="shared" si="69"/>
        <v>190</v>
      </c>
      <c r="C865" s="93">
        <v>156</v>
      </c>
      <c r="D865" s="104">
        <f t="shared" si="67"/>
        <v>3.0860534124629082E-4</v>
      </c>
      <c r="E865" s="93">
        <f t="shared" si="70"/>
        <v>8.2333333333333325</v>
      </c>
      <c r="F865" s="104">
        <f t="shared" si="68"/>
        <v>2.9564053022446726E-4</v>
      </c>
      <c r="G865" s="93" t="s">
        <v>20</v>
      </c>
      <c r="H865" s="93">
        <v>1471.12</v>
      </c>
      <c r="I865" s="88">
        <v>1</v>
      </c>
      <c r="J865" s="93">
        <v>42.35</v>
      </c>
      <c r="K865" s="93">
        <v>13</v>
      </c>
      <c r="L865" s="93">
        <v>1471.12</v>
      </c>
      <c r="M865" s="88">
        <f t="shared" si="71"/>
        <v>29640</v>
      </c>
    </row>
    <row r="866" spans="1:13" x14ac:dyDescent="0.2">
      <c r="A866" s="94">
        <v>8754514</v>
      </c>
      <c r="B866" s="88">
        <f t="shared" si="69"/>
        <v>190</v>
      </c>
      <c r="C866" s="93">
        <v>156</v>
      </c>
      <c r="D866" s="104">
        <f t="shared" si="67"/>
        <v>3.0860534124629082E-4</v>
      </c>
      <c r="E866" s="93">
        <f t="shared" si="70"/>
        <v>8.2333333333333325</v>
      </c>
      <c r="F866" s="104">
        <f t="shared" si="68"/>
        <v>2.9564053022446726E-4</v>
      </c>
      <c r="G866" s="93" t="s">
        <v>41</v>
      </c>
      <c r="H866" s="93">
        <v>14.48</v>
      </c>
      <c r="I866" s="88">
        <v>1</v>
      </c>
      <c r="J866" s="93">
        <v>0.36</v>
      </c>
      <c r="K866" s="93">
        <v>0.09</v>
      </c>
      <c r="L866" s="93">
        <v>14.48</v>
      </c>
      <c r="M866" s="88">
        <f t="shared" si="71"/>
        <v>29640</v>
      </c>
    </row>
    <row r="867" spans="1:13" x14ac:dyDescent="0.2">
      <c r="A867" s="94">
        <v>9816645</v>
      </c>
      <c r="B867" s="88">
        <f t="shared" si="69"/>
        <v>190</v>
      </c>
      <c r="C867" s="93">
        <v>156</v>
      </c>
      <c r="D867" s="104">
        <f t="shared" si="67"/>
        <v>3.0860534124629082E-4</v>
      </c>
      <c r="E867" s="93">
        <f t="shared" si="70"/>
        <v>8.2333333333333325</v>
      </c>
      <c r="F867" s="104">
        <f t="shared" si="68"/>
        <v>2.9564053022446726E-4</v>
      </c>
      <c r="G867" s="93" t="s">
        <v>16</v>
      </c>
      <c r="H867" s="93">
        <v>8.5299999999999994</v>
      </c>
      <c r="I867" s="88">
        <v>1</v>
      </c>
      <c r="J867" s="93">
        <v>8.14</v>
      </c>
      <c r="K867" s="93">
        <v>0.23</v>
      </c>
      <c r="L867" s="93">
        <v>8.5299999999999994</v>
      </c>
      <c r="M867" s="88">
        <f t="shared" si="71"/>
        <v>29640</v>
      </c>
    </row>
    <row r="868" spans="1:13" x14ac:dyDescent="0.2">
      <c r="A868" s="94">
        <v>1210433</v>
      </c>
      <c r="B868" s="88">
        <f t="shared" si="69"/>
        <v>190</v>
      </c>
      <c r="C868" s="93">
        <v>155</v>
      </c>
      <c r="D868" s="104">
        <f t="shared" si="67"/>
        <v>3.0662710187932742E-4</v>
      </c>
      <c r="E868" s="93">
        <f t="shared" si="70"/>
        <v>8.1805555555555554</v>
      </c>
      <c r="F868" s="104">
        <f t="shared" si="68"/>
        <v>2.9374539862046426E-4</v>
      </c>
      <c r="G868" s="93" t="s">
        <v>79</v>
      </c>
      <c r="H868" s="93">
        <v>31.04</v>
      </c>
      <c r="I868" s="88">
        <v>1</v>
      </c>
      <c r="J868" s="93">
        <v>0.21</v>
      </c>
      <c r="K868" s="93">
        <v>0.26</v>
      </c>
      <c r="L868" s="93">
        <v>31.04</v>
      </c>
      <c r="M868" s="88">
        <f t="shared" si="71"/>
        <v>29450</v>
      </c>
    </row>
    <row r="869" spans="1:13" x14ac:dyDescent="0.2">
      <c r="A869" s="94">
        <v>2004944</v>
      </c>
      <c r="B869" s="88">
        <f t="shared" si="69"/>
        <v>190</v>
      </c>
      <c r="C869" s="93">
        <v>155</v>
      </c>
      <c r="D869" s="104">
        <f t="shared" si="67"/>
        <v>3.0662710187932742E-4</v>
      </c>
      <c r="E869" s="93">
        <f t="shared" si="70"/>
        <v>8.1805555555555554</v>
      </c>
      <c r="F869" s="104">
        <f t="shared" si="68"/>
        <v>2.9374539862046426E-4</v>
      </c>
      <c r="G869" s="93" t="s">
        <v>12</v>
      </c>
      <c r="H869" s="93">
        <v>148.94999999999999</v>
      </c>
      <c r="I869" s="88">
        <v>1</v>
      </c>
      <c r="J869" s="93">
        <v>2.99</v>
      </c>
      <c r="K869" s="93">
        <v>2.3199999999999998</v>
      </c>
      <c r="L869" s="93">
        <v>148.94999999999999</v>
      </c>
      <c r="M869" s="88">
        <f t="shared" si="71"/>
        <v>29450</v>
      </c>
    </row>
    <row r="870" spans="1:13" x14ac:dyDescent="0.2">
      <c r="A870" s="94">
        <v>3227102</v>
      </c>
      <c r="B870" s="88">
        <f t="shared" si="69"/>
        <v>190</v>
      </c>
      <c r="C870" s="93">
        <v>155</v>
      </c>
      <c r="D870" s="104">
        <f t="shared" si="67"/>
        <v>3.0662710187932742E-4</v>
      </c>
      <c r="E870" s="93">
        <f t="shared" si="70"/>
        <v>8.1805555555555554</v>
      </c>
      <c r="F870" s="104">
        <f t="shared" si="68"/>
        <v>2.9374539862046426E-4</v>
      </c>
      <c r="G870" s="93" t="s">
        <v>41</v>
      </c>
      <c r="H870" s="93">
        <v>514.66999999999996</v>
      </c>
      <c r="I870" s="88">
        <v>1</v>
      </c>
      <c r="J870" s="93">
        <v>116.07</v>
      </c>
      <c r="K870" s="93">
        <v>4.58</v>
      </c>
      <c r="L870" s="93">
        <v>514.66999999999996</v>
      </c>
      <c r="M870" s="88">
        <f t="shared" si="71"/>
        <v>29450</v>
      </c>
    </row>
    <row r="871" spans="1:13" x14ac:dyDescent="0.2">
      <c r="A871" s="94">
        <v>9204812</v>
      </c>
      <c r="B871" s="88">
        <f t="shared" si="69"/>
        <v>190</v>
      </c>
      <c r="C871" s="93">
        <v>155</v>
      </c>
      <c r="D871" s="104">
        <f t="shared" si="67"/>
        <v>3.0662710187932742E-4</v>
      </c>
      <c r="E871" s="93">
        <f t="shared" si="70"/>
        <v>8.1805555555555554</v>
      </c>
      <c r="F871" s="104">
        <f t="shared" si="68"/>
        <v>2.9374539862046426E-4</v>
      </c>
      <c r="G871" s="93" t="s">
        <v>20</v>
      </c>
      <c r="H871" s="93">
        <v>4298.29</v>
      </c>
      <c r="I871" s="88">
        <v>1</v>
      </c>
      <c r="J871" s="93">
        <v>105</v>
      </c>
      <c r="K871" s="93">
        <v>48.5</v>
      </c>
      <c r="L871" s="93">
        <v>4298.29</v>
      </c>
      <c r="M871" s="88">
        <f t="shared" si="71"/>
        <v>29450</v>
      </c>
    </row>
    <row r="872" spans="1:13" x14ac:dyDescent="0.2">
      <c r="A872" s="94">
        <v>2253249</v>
      </c>
      <c r="B872" s="88">
        <f t="shared" si="69"/>
        <v>190</v>
      </c>
      <c r="C872" s="93">
        <v>154</v>
      </c>
      <c r="D872" s="104">
        <f t="shared" si="67"/>
        <v>3.0464886251236402E-4</v>
      </c>
      <c r="E872" s="93">
        <f t="shared" si="70"/>
        <v>8.1277777777777782</v>
      </c>
      <c r="F872" s="104">
        <f t="shared" si="68"/>
        <v>2.9185026701646126E-4</v>
      </c>
      <c r="G872" s="93" t="s">
        <v>41</v>
      </c>
      <c r="H872" s="93">
        <v>1883.92</v>
      </c>
      <c r="I872" s="88">
        <v>1</v>
      </c>
      <c r="J872" s="93">
        <v>135.43</v>
      </c>
      <c r="K872" s="93">
        <v>8.76</v>
      </c>
      <c r="L872" s="93">
        <v>1883.92</v>
      </c>
      <c r="M872" s="88">
        <f t="shared" si="71"/>
        <v>29260</v>
      </c>
    </row>
    <row r="873" spans="1:13" x14ac:dyDescent="0.2">
      <c r="A873" s="94">
        <v>5051701</v>
      </c>
      <c r="B873" s="88">
        <f t="shared" si="69"/>
        <v>190</v>
      </c>
      <c r="C873" s="93">
        <v>154</v>
      </c>
      <c r="D873" s="104">
        <f t="shared" si="67"/>
        <v>3.0464886251236402E-4</v>
      </c>
      <c r="E873" s="93">
        <f t="shared" si="70"/>
        <v>8.1277777777777782</v>
      </c>
      <c r="F873" s="104">
        <f t="shared" si="68"/>
        <v>2.9185026701646126E-4</v>
      </c>
      <c r="G873" s="93" t="s">
        <v>20</v>
      </c>
      <c r="H873" s="93">
        <v>398.86</v>
      </c>
      <c r="I873" s="88">
        <v>1</v>
      </c>
      <c r="J873" s="93">
        <v>8.02</v>
      </c>
      <c r="K873" s="93">
        <v>2.7</v>
      </c>
      <c r="L873" s="93">
        <v>398.86</v>
      </c>
      <c r="M873" s="88">
        <f t="shared" si="71"/>
        <v>29260</v>
      </c>
    </row>
    <row r="874" spans="1:13" x14ac:dyDescent="0.2">
      <c r="A874" s="94">
        <v>5598664</v>
      </c>
      <c r="B874" s="88">
        <f t="shared" si="69"/>
        <v>190</v>
      </c>
      <c r="C874" s="93">
        <v>154</v>
      </c>
      <c r="D874" s="104">
        <f t="shared" si="67"/>
        <v>3.0464886251236402E-4</v>
      </c>
      <c r="E874" s="93">
        <f t="shared" si="70"/>
        <v>8.1277777777777782</v>
      </c>
      <c r="F874" s="104">
        <f t="shared" si="68"/>
        <v>2.9185026701646126E-4</v>
      </c>
      <c r="G874" s="93" t="s">
        <v>79</v>
      </c>
      <c r="H874" s="93">
        <v>336.47</v>
      </c>
      <c r="I874" s="88">
        <v>1</v>
      </c>
      <c r="J874" s="93">
        <v>1.73</v>
      </c>
      <c r="K874" s="93">
        <v>2.7</v>
      </c>
      <c r="L874" s="93">
        <v>336.47</v>
      </c>
      <c r="M874" s="88">
        <f t="shared" si="71"/>
        <v>29260</v>
      </c>
    </row>
    <row r="875" spans="1:13" x14ac:dyDescent="0.2">
      <c r="A875" s="94">
        <v>9040115</v>
      </c>
      <c r="B875" s="88">
        <f t="shared" si="69"/>
        <v>190</v>
      </c>
      <c r="C875" s="93">
        <v>154</v>
      </c>
      <c r="D875" s="104">
        <f t="shared" si="67"/>
        <v>3.0464886251236402E-4</v>
      </c>
      <c r="E875" s="93">
        <f t="shared" si="70"/>
        <v>8.1277777777777782</v>
      </c>
      <c r="F875" s="104">
        <f t="shared" si="68"/>
        <v>2.9185026701646126E-4</v>
      </c>
      <c r="G875" s="93" t="s">
        <v>20</v>
      </c>
      <c r="H875" s="93">
        <v>4265.21</v>
      </c>
      <c r="I875" s="88">
        <v>1</v>
      </c>
      <c r="J875" s="93">
        <v>228.42</v>
      </c>
      <c r="K875" s="93">
        <v>27.56</v>
      </c>
      <c r="L875" s="93">
        <v>4265.21</v>
      </c>
      <c r="M875" s="88">
        <f t="shared" si="71"/>
        <v>29260</v>
      </c>
    </row>
    <row r="876" spans="1:13" x14ac:dyDescent="0.2">
      <c r="A876" s="94">
        <v>1250149</v>
      </c>
      <c r="B876" s="88">
        <f t="shared" si="69"/>
        <v>190</v>
      </c>
      <c r="C876" s="93">
        <v>153</v>
      </c>
      <c r="D876" s="104">
        <f t="shared" si="67"/>
        <v>3.0267062314540057E-4</v>
      </c>
      <c r="E876" s="93">
        <f t="shared" si="70"/>
        <v>8.0749999999999993</v>
      </c>
      <c r="F876" s="104">
        <f t="shared" si="68"/>
        <v>2.8995513541245826E-4</v>
      </c>
      <c r="G876" s="93" t="s">
        <v>16</v>
      </c>
      <c r="H876" s="93">
        <v>57.23</v>
      </c>
      <c r="I876" s="88">
        <v>1</v>
      </c>
      <c r="J876" s="93">
        <v>0.94</v>
      </c>
      <c r="K876" s="93">
        <v>3.26</v>
      </c>
      <c r="L876" s="93">
        <v>57.23</v>
      </c>
      <c r="M876" s="88">
        <f t="shared" si="71"/>
        <v>29070</v>
      </c>
    </row>
    <row r="877" spans="1:13" x14ac:dyDescent="0.2">
      <c r="A877" s="94">
        <v>3100689</v>
      </c>
      <c r="B877" s="88">
        <f t="shared" si="69"/>
        <v>190</v>
      </c>
      <c r="C877" s="93">
        <v>153</v>
      </c>
      <c r="D877" s="104">
        <f t="shared" si="67"/>
        <v>3.0267062314540057E-4</v>
      </c>
      <c r="E877" s="93">
        <f t="shared" si="70"/>
        <v>8.0749999999999993</v>
      </c>
      <c r="F877" s="104">
        <f t="shared" si="68"/>
        <v>2.8995513541245826E-4</v>
      </c>
      <c r="G877" s="93" t="s">
        <v>41</v>
      </c>
      <c r="H877" s="93">
        <v>870.91</v>
      </c>
      <c r="I877" s="88">
        <v>1</v>
      </c>
      <c r="J877" s="93">
        <v>50</v>
      </c>
      <c r="K877" s="93">
        <v>2.1</v>
      </c>
      <c r="L877" s="93">
        <v>870.91</v>
      </c>
      <c r="M877" s="88">
        <f t="shared" si="71"/>
        <v>29070</v>
      </c>
    </row>
    <row r="878" spans="1:13" x14ac:dyDescent="0.2">
      <c r="A878" s="94">
        <v>9100153</v>
      </c>
      <c r="B878" s="88">
        <f t="shared" si="69"/>
        <v>190</v>
      </c>
      <c r="C878" s="93">
        <v>153</v>
      </c>
      <c r="D878" s="104">
        <f t="shared" si="67"/>
        <v>3.0267062314540057E-4</v>
      </c>
      <c r="E878" s="93">
        <f t="shared" si="70"/>
        <v>8.0749999999999993</v>
      </c>
      <c r="F878" s="104">
        <f t="shared" si="68"/>
        <v>2.8995513541245826E-4</v>
      </c>
      <c r="G878" s="93" t="s">
        <v>20</v>
      </c>
      <c r="H878" s="93">
        <v>2932.92</v>
      </c>
      <c r="I878" s="88">
        <v>1</v>
      </c>
      <c r="J878" s="93">
        <v>188</v>
      </c>
      <c r="K878" s="93">
        <v>8</v>
      </c>
      <c r="L878" s="93">
        <v>2932.92</v>
      </c>
      <c r="M878" s="88">
        <f t="shared" si="71"/>
        <v>29070</v>
      </c>
    </row>
    <row r="879" spans="1:13" x14ac:dyDescent="0.2">
      <c r="A879" s="94">
        <v>2214604</v>
      </c>
      <c r="B879" s="88">
        <f t="shared" si="69"/>
        <v>190</v>
      </c>
      <c r="C879" s="93">
        <v>152</v>
      </c>
      <c r="D879" s="104">
        <f t="shared" si="67"/>
        <v>3.0069238377843717E-4</v>
      </c>
      <c r="E879" s="93">
        <f t="shared" si="70"/>
        <v>8.0222222222222221</v>
      </c>
      <c r="F879" s="104">
        <f t="shared" si="68"/>
        <v>2.8806000380845526E-4</v>
      </c>
      <c r="G879" s="93" t="s">
        <v>41</v>
      </c>
      <c r="H879" s="93">
        <v>35.090000000000003</v>
      </c>
      <c r="I879" s="88">
        <v>1</v>
      </c>
      <c r="J879" s="93">
        <v>1.1000000000000001</v>
      </c>
      <c r="K879" s="93">
        <v>0.15</v>
      </c>
      <c r="L879" s="93">
        <v>35.090000000000003</v>
      </c>
      <c r="M879" s="88">
        <f t="shared" si="71"/>
        <v>28880</v>
      </c>
    </row>
    <row r="880" spans="1:13" x14ac:dyDescent="0.2">
      <c r="A880" s="94">
        <v>3358411</v>
      </c>
      <c r="B880" s="88">
        <f t="shared" si="69"/>
        <v>190</v>
      </c>
      <c r="C880" s="93">
        <v>152</v>
      </c>
      <c r="D880" s="104">
        <f t="shared" si="67"/>
        <v>3.0069238377843717E-4</v>
      </c>
      <c r="E880" s="93">
        <f t="shared" si="70"/>
        <v>8.0222222222222221</v>
      </c>
      <c r="F880" s="104">
        <f t="shared" si="68"/>
        <v>2.8806000380845526E-4</v>
      </c>
      <c r="G880" s="93" t="s">
        <v>16</v>
      </c>
      <c r="H880" s="93">
        <v>298.43</v>
      </c>
      <c r="I880" s="88">
        <v>1</v>
      </c>
      <c r="J880" s="93">
        <v>8.8000000000000007</v>
      </c>
      <c r="K880" s="93">
        <v>1.7</v>
      </c>
      <c r="L880" s="93">
        <v>298.43</v>
      </c>
      <c r="M880" s="88">
        <f t="shared" si="71"/>
        <v>28880</v>
      </c>
    </row>
    <row r="881" spans="1:13" x14ac:dyDescent="0.2">
      <c r="A881" s="94">
        <v>4245092</v>
      </c>
      <c r="B881" s="88">
        <f t="shared" si="69"/>
        <v>190</v>
      </c>
      <c r="C881" s="93">
        <v>152</v>
      </c>
      <c r="D881" s="104">
        <f t="shared" si="67"/>
        <v>3.0069238377843717E-4</v>
      </c>
      <c r="E881" s="93">
        <f t="shared" si="70"/>
        <v>8.0222222222222221</v>
      </c>
      <c r="F881" s="104">
        <f t="shared" si="68"/>
        <v>2.8806000380845526E-4</v>
      </c>
      <c r="G881" s="93" t="s">
        <v>20</v>
      </c>
      <c r="H881" s="93">
        <v>4721.05</v>
      </c>
      <c r="I881" s="88">
        <v>1</v>
      </c>
      <c r="J881" s="93">
        <v>43.56</v>
      </c>
      <c r="K881" s="93">
        <v>9.8000000000000007</v>
      </c>
      <c r="L881" s="93">
        <v>4721.05</v>
      </c>
      <c r="M881" s="88">
        <f t="shared" si="71"/>
        <v>28880</v>
      </c>
    </row>
    <row r="882" spans="1:13" x14ac:dyDescent="0.2">
      <c r="A882" s="94">
        <v>5598666</v>
      </c>
      <c r="B882" s="88">
        <f t="shared" si="69"/>
        <v>190</v>
      </c>
      <c r="C882" s="93">
        <v>152</v>
      </c>
      <c r="D882" s="104">
        <f t="shared" si="67"/>
        <v>3.0069238377843717E-4</v>
      </c>
      <c r="E882" s="93">
        <f t="shared" si="70"/>
        <v>8.0222222222222221</v>
      </c>
      <c r="F882" s="104">
        <f t="shared" si="68"/>
        <v>2.8806000380845526E-4</v>
      </c>
      <c r="G882" s="93" t="s">
        <v>79</v>
      </c>
      <c r="H882" s="93">
        <v>542.38</v>
      </c>
      <c r="I882" s="88">
        <v>1</v>
      </c>
      <c r="J882" s="93">
        <v>3.05</v>
      </c>
      <c r="K882" s="93">
        <v>4.4000000000000004</v>
      </c>
      <c r="L882" s="93">
        <v>542.38</v>
      </c>
      <c r="M882" s="88">
        <f t="shared" si="71"/>
        <v>28880</v>
      </c>
    </row>
    <row r="883" spans="1:13" x14ac:dyDescent="0.2">
      <c r="A883" s="94">
        <v>7010822</v>
      </c>
      <c r="B883" s="88">
        <f t="shared" si="69"/>
        <v>190</v>
      </c>
      <c r="C883" s="93">
        <v>152</v>
      </c>
      <c r="D883" s="104">
        <f t="shared" si="67"/>
        <v>3.0069238377843717E-4</v>
      </c>
      <c r="E883" s="93">
        <f t="shared" si="70"/>
        <v>8.0222222222222221</v>
      </c>
      <c r="F883" s="104">
        <f t="shared" si="68"/>
        <v>2.8806000380845526E-4</v>
      </c>
      <c r="G883" s="93" t="s">
        <v>82</v>
      </c>
      <c r="H883" s="93">
        <v>1818.86</v>
      </c>
      <c r="I883" s="88">
        <v>1</v>
      </c>
      <c r="J883" s="93">
        <v>259.33</v>
      </c>
      <c r="K883" s="93">
        <v>23</v>
      </c>
      <c r="L883" s="93">
        <v>1818.86</v>
      </c>
      <c r="M883" s="88">
        <f t="shared" si="71"/>
        <v>28880</v>
      </c>
    </row>
    <row r="884" spans="1:13" x14ac:dyDescent="0.2">
      <c r="A884" s="94">
        <v>9722736</v>
      </c>
      <c r="B884" s="88">
        <f t="shared" si="69"/>
        <v>190</v>
      </c>
      <c r="C884" s="93">
        <v>152</v>
      </c>
      <c r="D884" s="104">
        <f t="shared" si="67"/>
        <v>3.0069238377843717E-4</v>
      </c>
      <c r="E884" s="93">
        <f t="shared" si="70"/>
        <v>8.0222222222222221</v>
      </c>
      <c r="F884" s="104">
        <f t="shared" si="68"/>
        <v>2.8806000380845526E-4</v>
      </c>
      <c r="G884" s="93" t="s">
        <v>16</v>
      </c>
      <c r="H884" s="93">
        <v>9.16</v>
      </c>
      <c r="I884" s="88">
        <v>1</v>
      </c>
      <c r="J884" s="93">
        <v>1.62</v>
      </c>
      <c r="K884" s="93">
        <v>0.04</v>
      </c>
      <c r="L884" s="93">
        <v>9.16</v>
      </c>
      <c r="M884" s="88">
        <f t="shared" si="71"/>
        <v>28880</v>
      </c>
    </row>
    <row r="885" spans="1:13" x14ac:dyDescent="0.2">
      <c r="A885" s="94">
        <v>3418022</v>
      </c>
      <c r="B885" s="88">
        <f t="shared" si="69"/>
        <v>190</v>
      </c>
      <c r="C885" s="93">
        <v>151</v>
      </c>
      <c r="D885" s="104">
        <f t="shared" si="67"/>
        <v>2.9871414441147377E-4</v>
      </c>
      <c r="E885" s="93">
        <f t="shared" si="70"/>
        <v>7.9694444444444441</v>
      </c>
      <c r="F885" s="104">
        <f t="shared" si="68"/>
        <v>2.8616487220445226E-4</v>
      </c>
      <c r="G885" s="93" t="s">
        <v>16</v>
      </c>
      <c r="H885" s="93">
        <v>100.88</v>
      </c>
      <c r="I885" s="88">
        <v>1</v>
      </c>
      <c r="J885" s="93">
        <v>0.23</v>
      </c>
      <c r="K885" s="93">
        <v>0.68</v>
      </c>
      <c r="L885" s="93">
        <v>100.88</v>
      </c>
      <c r="M885" s="88">
        <f t="shared" si="71"/>
        <v>28690</v>
      </c>
    </row>
    <row r="886" spans="1:13" x14ac:dyDescent="0.2">
      <c r="A886" s="94">
        <v>6321372</v>
      </c>
      <c r="B886" s="88">
        <f t="shared" si="69"/>
        <v>190</v>
      </c>
      <c r="C886" s="93">
        <v>151</v>
      </c>
      <c r="D886" s="104">
        <f t="shared" si="67"/>
        <v>2.9871414441147377E-4</v>
      </c>
      <c r="E886" s="93">
        <f t="shared" si="70"/>
        <v>7.9694444444444441</v>
      </c>
      <c r="F886" s="104">
        <f t="shared" si="68"/>
        <v>2.8616487220445226E-4</v>
      </c>
      <c r="G886" s="93" t="s">
        <v>82</v>
      </c>
      <c r="H886" s="93">
        <v>292.74</v>
      </c>
      <c r="I886" s="88">
        <v>1</v>
      </c>
      <c r="J886" s="93">
        <v>14.9</v>
      </c>
      <c r="K886" s="93">
        <v>1.1599999999999999</v>
      </c>
      <c r="L886" s="93">
        <v>292.74</v>
      </c>
      <c r="M886" s="88">
        <f t="shared" si="71"/>
        <v>28690</v>
      </c>
    </row>
    <row r="887" spans="1:13" x14ac:dyDescent="0.2">
      <c r="A887" s="94">
        <v>8000604</v>
      </c>
      <c r="B887" s="88">
        <f t="shared" si="69"/>
        <v>190</v>
      </c>
      <c r="C887" s="93">
        <v>151</v>
      </c>
      <c r="D887" s="104">
        <f t="shared" si="67"/>
        <v>2.9871414441147377E-4</v>
      </c>
      <c r="E887" s="93">
        <f t="shared" si="70"/>
        <v>7.9694444444444441</v>
      </c>
      <c r="F887" s="104">
        <f t="shared" si="68"/>
        <v>2.8616487220445226E-4</v>
      </c>
      <c r="G887" s="93" t="s">
        <v>20</v>
      </c>
      <c r="H887" s="93">
        <v>5948.71</v>
      </c>
      <c r="I887" s="88">
        <v>1</v>
      </c>
      <c r="J887" s="93">
        <v>590</v>
      </c>
      <c r="K887" s="93">
        <v>55</v>
      </c>
      <c r="L887" s="93">
        <v>5948.71</v>
      </c>
      <c r="M887" s="88">
        <f t="shared" si="71"/>
        <v>28690</v>
      </c>
    </row>
    <row r="888" spans="1:13" x14ac:dyDescent="0.2">
      <c r="A888" s="94">
        <v>9254982</v>
      </c>
      <c r="B888" s="88">
        <f t="shared" si="69"/>
        <v>190</v>
      </c>
      <c r="C888" s="93">
        <v>151</v>
      </c>
      <c r="D888" s="104">
        <f t="shared" si="67"/>
        <v>2.9871414441147377E-4</v>
      </c>
      <c r="E888" s="93">
        <f t="shared" si="70"/>
        <v>7.9694444444444441</v>
      </c>
      <c r="F888" s="104">
        <f t="shared" si="68"/>
        <v>2.8616487220445226E-4</v>
      </c>
      <c r="G888" s="93" t="s">
        <v>12</v>
      </c>
      <c r="H888" s="93">
        <v>530.17999999999995</v>
      </c>
      <c r="I888" s="88">
        <v>1</v>
      </c>
      <c r="J888" s="93">
        <v>3.9</v>
      </c>
      <c r="K888" s="93">
        <v>9.91</v>
      </c>
      <c r="L888" s="93">
        <v>530.17999999999995</v>
      </c>
      <c r="M888" s="88">
        <f t="shared" si="71"/>
        <v>28690</v>
      </c>
    </row>
    <row r="889" spans="1:13" x14ac:dyDescent="0.2">
      <c r="A889" s="94">
        <v>2044191</v>
      </c>
      <c r="B889" s="88">
        <f t="shared" si="69"/>
        <v>190</v>
      </c>
      <c r="C889" s="93">
        <v>150</v>
      </c>
      <c r="D889" s="104">
        <f t="shared" si="67"/>
        <v>2.9673590504451037E-4</v>
      </c>
      <c r="E889" s="93">
        <f t="shared" si="70"/>
        <v>7.916666666666667</v>
      </c>
      <c r="F889" s="104">
        <f t="shared" si="68"/>
        <v>2.8426974060044932E-4</v>
      </c>
      <c r="G889" s="93" t="s">
        <v>16</v>
      </c>
      <c r="H889" s="93">
        <v>788.12</v>
      </c>
      <c r="I889" s="88">
        <v>1</v>
      </c>
      <c r="J889" s="93">
        <v>3.38</v>
      </c>
      <c r="K889" s="93">
        <v>14.4</v>
      </c>
      <c r="L889" s="93">
        <v>788.12</v>
      </c>
      <c r="M889" s="88">
        <f t="shared" si="71"/>
        <v>28500</v>
      </c>
    </row>
    <row r="890" spans="1:13" x14ac:dyDescent="0.2">
      <c r="A890" s="94">
        <v>4501633</v>
      </c>
      <c r="B890" s="88">
        <f t="shared" si="69"/>
        <v>190</v>
      </c>
      <c r="C890" s="93">
        <v>150</v>
      </c>
      <c r="D890" s="104">
        <f t="shared" si="67"/>
        <v>2.9673590504451037E-4</v>
      </c>
      <c r="E890" s="93">
        <f t="shared" si="70"/>
        <v>7.916666666666667</v>
      </c>
      <c r="F890" s="104">
        <f t="shared" si="68"/>
        <v>2.8426974060044932E-4</v>
      </c>
      <c r="G890" s="93" t="s">
        <v>82</v>
      </c>
      <c r="H890" s="93">
        <v>95</v>
      </c>
      <c r="I890" s="88">
        <v>1</v>
      </c>
      <c r="J890" s="93">
        <v>0.72</v>
      </c>
      <c r="K890" s="93">
        <v>0.17</v>
      </c>
      <c r="L890" s="93">
        <v>95</v>
      </c>
      <c r="M890" s="88">
        <f t="shared" si="71"/>
        <v>28500</v>
      </c>
    </row>
    <row r="891" spans="1:13" x14ac:dyDescent="0.2">
      <c r="A891" s="94">
        <v>6002229</v>
      </c>
      <c r="B891" s="88">
        <f t="shared" si="69"/>
        <v>190</v>
      </c>
      <c r="C891" s="93">
        <v>150</v>
      </c>
      <c r="D891" s="104">
        <f t="shared" si="67"/>
        <v>2.9673590504451037E-4</v>
      </c>
      <c r="E891" s="93">
        <f t="shared" si="70"/>
        <v>7.916666666666667</v>
      </c>
      <c r="F891" s="104">
        <f t="shared" si="68"/>
        <v>2.8426974060044932E-4</v>
      </c>
      <c r="G891" s="93" t="s">
        <v>20</v>
      </c>
      <c r="H891" s="93">
        <v>2533.7399999999998</v>
      </c>
      <c r="I891" s="88">
        <v>1</v>
      </c>
      <c r="J891" s="93">
        <v>150</v>
      </c>
      <c r="K891" s="93">
        <v>25.5</v>
      </c>
      <c r="L891" s="93">
        <v>2533.7399999999998</v>
      </c>
      <c r="M891" s="88">
        <f t="shared" si="71"/>
        <v>28500</v>
      </c>
    </row>
    <row r="892" spans="1:13" x14ac:dyDescent="0.2">
      <c r="A892" s="94">
        <v>6201051</v>
      </c>
      <c r="B892" s="88">
        <f t="shared" si="69"/>
        <v>190</v>
      </c>
      <c r="C892" s="93">
        <v>150</v>
      </c>
      <c r="D892" s="104">
        <f t="shared" si="67"/>
        <v>2.9673590504451037E-4</v>
      </c>
      <c r="E892" s="93">
        <f t="shared" si="70"/>
        <v>7.916666666666667</v>
      </c>
      <c r="F892" s="104">
        <f t="shared" si="68"/>
        <v>2.8426974060044932E-4</v>
      </c>
      <c r="G892" s="93" t="s">
        <v>41</v>
      </c>
      <c r="H892" s="93">
        <v>23.82</v>
      </c>
      <c r="I892" s="88">
        <v>1</v>
      </c>
      <c r="J892" s="93">
        <v>1.49</v>
      </c>
      <c r="K892" s="93">
        <v>0.12</v>
      </c>
      <c r="L892" s="93">
        <v>23.82</v>
      </c>
      <c r="M892" s="88">
        <f t="shared" si="71"/>
        <v>28500</v>
      </c>
    </row>
    <row r="893" spans="1:13" x14ac:dyDescent="0.2">
      <c r="A893" s="94">
        <v>2070007</v>
      </c>
      <c r="B893" s="88">
        <f t="shared" si="69"/>
        <v>190</v>
      </c>
      <c r="C893" s="93">
        <v>149</v>
      </c>
      <c r="D893" s="104">
        <f t="shared" si="67"/>
        <v>2.9475766567754698E-4</v>
      </c>
      <c r="E893" s="93">
        <f t="shared" si="70"/>
        <v>7.8638888888888889</v>
      </c>
      <c r="F893" s="104">
        <f t="shared" si="68"/>
        <v>2.8237460899644632E-4</v>
      </c>
      <c r="G893" s="93" t="s">
        <v>16</v>
      </c>
      <c r="H893" s="93">
        <v>1430.3</v>
      </c>
      <c r="I893" s="88">
        <v>1</v>
      </c>
      <c r="J893" s="93">
        <v>1.3</v>
      </c>
      <c r="K893" s="93">
        <v>4.3</v>
      </c>
      <c r="L893" s="93">
        <v>1430.3</v>
      </c>
      <c r="M893" s="88">
        <f t="shared" si="71"/>
        <v>28310</v>
      </c>
    </row>
    <row r="894" spans="1:13" x14ac:dyDescent="0.2">
      <c r="A894" s="94">
        <v>3222775</v>
      </c>
      <c r="B894" s="88">
        <f t="shared" si="69"/>
        <v>190</v>
      </c>
      <c r="C894" s="93">
        <v>149</v>
      </c>
      <c r="D894" s="104">
        <f t="shared" si="67"/>
        <v>2.9475766567754698E-4</v>
      </c>
      <c r="E894" s="93">
        <f t="shared" si="70"/>
        <v>7.8638888888888889</v>
      </c>
      <c r="F894" s="104">
        <f t="shared" si="68"/>
        <v>2.8237460899644632E-4</v>
      </c>
      <c r="G894" s="93" t="s">
        <v>41</v>
      </c>
      <c r="H894" s="93">
        <v>1345.36</v>
      </c>
      <c r="I894" s="88">
        <v>1</v>
      </c>
      <c r="J894" s="93">
        <v>150.5</v>
      </c>
      <c r="K894" s="93">
        <v>6.76</v>
      </c>
      <c r="L894" s="93">
        <v>1345.36</v>
      </c>
      <c r="M894" s="88">
        <f t="shared" si="71"/>
        <v>28310</v>
      </c>
    </row>
    <row r="895" spans="1:13" x14ac:dyDescent="0.2">
      <c r="A895" s="94">
        <v>3396082</v>
      </c>
      <c r="B895" s="88">
        <f t="shared" si="69"/>
        <v>190</v>
      </c>
      <c r="C895" s="93">
        <v>149</v>
      </c>
      <c r="D895" s="104">
        <f t="shared" si="67"/>
        <v>2.9475766567754698E-4</v>
      </c>
      <c r="E895" s="93">
        <f t="shared" si="70"/>
        <v>7.8638888888888889</v>
      </c>
      <c r="F895" s="104">
        <f t="shared" si="68"/>
        <v>2.8237460899644632E-4</v>
      </c>
      <c r="G895" s="93" t="s">
        <v>41</v>
      </c>
      <c r="H895" s="93">
        <v>697.52</v>
      </c>
      <c r="I895" s="88">
        <v>1</v>
      </c>
      <c r="J895" s="93">
        <v>12</v>
      </c>
      <c r="K895" s="93">
        <v>2.14</v>
      </c>
      <c r="L895" s="93">
        <v>697.52</v>
      </c>
      <c r="M895" s="88">
        <f t="shared" si="71"/>
        <v>28310</v>
      </c>
    </row>
    <row r="896" spans="1:13" x14ac:dyDescent="0.2">
      <c r="A896" s="94">
        <v>6057223</v>
      </c>
      <c r="B896" s="88">
        <f t="shared" si="69"/>
        <v>190</v>
      </c>
      <c r="C896" s="93">
        <v>149</v>
      </c>
      <c r="D896" s="104">
        <f t="shared" si="67"/>
        <v>2.9475766567754698E-4</v>
      </c>
      <c r="E896" s="93">
        <f t="shared" si="70"/>
        <v>7.8638888888888889</v>
      </c>
      <c r="F896" s="104">
        <f t="shared" si="68"/>
        <v>2.8237460899644632E-4</v>
      </c>
      <c r="G896" s="93" t="s">
        <v>20</v>
      </c>
      <c r="H896" s="93">
        <v>230.26</v>
      </c>
      <c r="I896" s="88">
        <v>1</v>
      </c>
      <c r="J896" s="93">
        <v>57.45</v>
      </c>
      <c r="K896" s="93">
        <v>15.5</v>
      </c>
      <c r="L896" s="93">
        <v>230.26</v>
      </c>
      <c r="M896" s="88">
        <f t="shared" si="71"/>
        <v>28310</v>
      </c>
    </row>
    <row r="897" spans="1:13" x14ac:dyDescent="0.2">
      <c r="A897" s="94">
        <v>9253638</v>
      </c>
      <c r="B897" s="88">
        <f t="shared" si="69"/>
        <v>190</v>
      </c>
      <c r="C897" s="93">
        <v>149</v>
      </c>
      <c r="D897" s="104">
        <f t="shared" si="67"/>
        <v>2.9475766567754698E-4</v>
      </c>
      <c r="E897" s="93">
        <f t="shared" si="70"/>
        <v>7.8638888888888889</v>
      </c>
      <c r="F897" s="104">
        <f t="shared" si="68"/>
        <v>2.8237460899644632E-4</v>
      </c>
      <c r="G897" s="93" t="s">
        <v>12</v>
      </c>
      <c r="H897" s="93">
        <v>62.83</v>
      </c>
      <c r="I897" s="88">
        <v>1</v>
      </c>
      <c r="J897" s="93">
        <v>1.62</v>
      </c>
      <c r="K897" s="93">
        <v>1.76</v>
      </c>
      <c r="L897" s="93">
        <v>62.83</v>
      </c>
      <c r="M897" s="88">
        <f t="shared" si="71"/>
        <v>28310</v>
      </c>
    </row>
    <row r="898" spans="1:13" x14ac:dyDescent="0.2">
      <c r="A898" s="94">
        <v>7011399</v>
      </c>
      <c r="B898" s="88">
        <f t="shared" si="69"/>
        <v>190</v>
      </c>
      <c r="C898" s="93">
        <v>148</v>
      </c>
      <c r="D898" s="104">
        <f t="shared" ref="D898:D961" si="72">C898/$C$4096</f>
        <v>2.9277942631058358E-4</v>
      </c>
      <c r="E898" s="93">
        <f t="shared" si="70"/>
        <v>7.8111111111111109</v>
      </c>
      <c r="F898" s="104">
        <f t="shared" ref="F898:F961" si="73">E898/$E$4096</f>
        <v>2.8047947739244327E-4</v>
      </c>
      <c r="G898" s="93" t="s">
        <v>82</v>
      </c>
      <c r="H898" s="93">
        <v>0</v>
      </c>
      <c r="I898" s="88">
        <v>1</v>
      </c>
      <c r="J898" s="93">
        <v>3.6</v>
      </c>
      <c r="K898" s="93">
        <v>0.48</v>
      </c>
      <c r="L898" s="93">
        <v>0</v>
      </c>
      <c r="M898" s="88">
        <f t="shared" si="71"/>
        <v>28120</v>
      </c>
    </row>
    <row r="899" spans="1:13" x14ac:dyDescent="0.2">
      <c r="A899" s="94">
        <v>2005719</v>
      </c>
      <c r="B899" s="88">
        <f t="shared" ref="B899:B962" si="74">VLOOKUP(I899,$U$2:$V$11,2,TRUE)</f>
        <v>190</v>
      </c>
      <c r="C899" s="93">
        <v>147</v>
      </c>
      <c r="D899" s="104">
        <f t="shared" si="72"/>
        <v>2.9080118694362018E-4</v>
      </c>
      <c r="E899" s="93">
        <f t="shared" ref="E899:E962" si="75">B899*C899/3600</f>
        <v>7.7583333333333337</v>
      </c>
      <c r="F899" s="104">
        <f t="shared" si="73"/>
        <v>2.7858434578844032E-4</v>
      </c>
      <c r="G899" s="93" t="s">
        <v>12</v>
      </c>
      <c r="H899" s="93">
        <v>28.29</v>
      </c>
      <c r="I899" s="88">
        <v>1</v>
      </c>
      <c r="J899" s="93">
        <v>0.09</v>
      </c>
      <c r="K899" s="93">
        <v>0.28000000000000003</v>
      </c>
      <c r="L899" s="93">
        <v>28.29</v>
      </c>
      <c r="M899" s="88">
        <f t="shared" ref="M899:M962" si="76">B899*C899</f>
        <v>27930</v>
      </c>
    </row>
    <row r="900" spans="1:13" x14ac:dyDescent="0.2">
      <c r="A900" s="94">
        <v>2372427</v>
      </c>
      <c r="B900" s="88">
        <f t="shared" si="74"/>
        <v>190</v>
      </c>
      <c r="C900" s="93">
        <v>147</v>
      </c>
      <c r="D900" s="104">
        <f t="shared" si="72"/>
        <v>2.9080118694362018E-4</v>
      </c>
      <c r="E900" s="93">
        <f t="shared" si="75"/>
        <v>7.7583333333333337</v>
      </c>
      <c r="F900" s="104">
        <f t="shared" si="73"/>
        <v>2.7858434578844032E-4</v>
      </c>
      <c r="G900" s="93" t="s">
        <v>16</v>
      </c>
      <c r="H900" s="93">
        <v>1048.1400000000001</v>
      </c>
      <c r="I900" s="88">
        <v>1</v>
      </c>
      <c r="J900" s="93">
        <v>16.79</v>
      </c>
      <c r="K900" s="93">
        <v>15.5</v>
      </c>
      <c r="L900" s="93">
        <v>1048.1400000000001</v>
      </c>
      <c r="M900" s="88">
        <f t="shared" si="76"/>
        <v>27930</v>
      </c>
    </row>
    <row r="901" spans="1:13" x14ac:dyDescent="0.2">
      <c r="A901" s="94">
        <v>3025877</v>
      </c>
      <c r="B901" s="88">
        <f t="shared" si="74"/>
        <v>190</v>
      </c>
      <c r="C901" s="93">
        <v>147</v>
      </c>
      <c r="D901" s="104">
        <f t="shared" si="72"/>
        <v>2.9080118694362018E-4</v>
      </c>
      <c r="E901" s="93">
        <f t="shared" si="75"/>
        <v>7.7583333333333337</v>
      </c>
      <c r="F901" s="104">
        <f t="shared" si="73"/>
        <v>2.7858434578844032E-4</v>
      </c>
      <c r="G901" s="93" t="s">
        <v>16</v>
      </c>
      <c r="H901" s="93">
        <v>447.09</v>
      </c>
      <c r="I901" s="88">
        <v>1</v>
      </c>
      <c r="J901" s="93">
        <v>48.6</v>
      </c>
      <c r="K901" s="93">
        <v>3.03</v>
      </c>
      <c r="L901" s="93">
        <v>447.09</v>
      </c>
      <c r="M901" s="88">
        <f t="shared" si="76"/>
        <v>27930</v>
      </c>
    </row>
    <row r="902" spans="1:13" x14ac:dyDescent="0.2">
      <c r="A902" s="94">
        <v>2042006</v>
      </c>
      <c r="B902" s="88">
        <f t="shared" si="74"/>
        <v>190</v>
      </c>
      <c r="C902" s="93">
        <v>146</v>
      </c>
      <c r="D902" s="104">
        <f t="shared" si="72"/>
        <v>2.8882294757665678E-4</v>
      </c>
      <c r="E902" s="93">
        <f t="shared" si="75"/>
        <v>7.7055555555555557</v>
      </c>
      <c r="F902" s="104">
        <f t="shared" si="73"/>
        <v>2.7668921418443732E-4</v>
      </c>
      <c r="G902" s="93" t="s">
        <v>16</v>
      </c>
      <c r="H902" s="93">
        <v>1733.71</v>
      </c>
      <c r="I902" s="88">
        <v>1</v>
      </c>
      <c r="J902" s="93">
        <v>28.8</v>
      </c>
      <c r="K902" s="93">
        <v>20.5</v>
      </c>
      <c r="L902" s="93">
        <v>1733.71</v>
      </c>
      <c r="M902" s="88">
        <f t="shared" si="76"/>
        <v>27740</v>
      </c>
    </row>
    <row r="903" spans="1:13" x14ac:dyDescent="0.2">
      <c r="A903" s="94">
        <v>6020044</v>
      </c>
      <c r="B903" s="88">
        <f t="shared" si="74"/>
        <v>190</v>
      </c>
      <c r="C903" s="93">
        <v>146</v>
      </c>
      <c r="D903" s="104">
        <f t="shared" si="72"/>
        <v>2.8882294757665678E-4</v>
      </c>
      <c r="E903" s="93">
        <f t="shared" si="75"/>
        <v>7.7055555555555557</v>
      </c>
      <c r="F903" s="104">
        <f t="shared" si="73"/>
        <v>2.7668921418443732E-4</v>
      </c>
      <c r="G903" s="93" t="s">
        <v>20</v>
      </c>
      <c r="H903" s="93">
        <v>2127.39</v>
      </c>
      <c r="I903" s="88">
        <v>1</v>
      </c>
      <c r="J903" s="93">
        <v>92.3</v>
      </c>
      <c r="K903" s="93">
        <v>25</v>
      </c>
      <c r="L903" s="93">
        <v>2127.39</v>
      </c>
      <c r="M903" s="88">
        <f t="shared" si="76"/>
        <v>27740</v>
      </c>
    </row>
    <row r="904" spans="1:13" x14ac:dyDescent="0.2">
      <c r="A904" s="94">
        <v>2004949</v>
      </c>
      <c r="B904" s="88">
        <f t="shared" si="74"/>
        <v>190</v>
      </c>
      <c r="C904" s="93">
        <v>145</v>
      </c>
      <c r="D904" s="104">
        <f t="shared" si="72"/>
        <v>2.8684470820969338E-4</v>
      </c>
      <c r="E904" s="93">
        <f t="shared" si="75"/>
        <v>7.6527777777777777</v>
      </c>
      <c r="F904" s="104">
        <f t="shared" si="73"/>
        <v>2.7479408258043432E-4</v>
      </c>
      <c r="G904" s="93" t="s">
        <v>12</v>
      </c>
      <c r="H904" s="93">
        <v>176.03</v>
      </c>
      <c r="I904" s="88">
        <v>1</v>
      </c>
      <c r="J904" s="93">
        <v>2.94</v>
      </c>
      <c r="K904" s="93">
        <v>1.96</v>
      </c>
      <c r="L904" s="93">
        <v>176.03</v>
      </c>
      <c r="M904" s="88">
        <f t="shared" si="76"/>
        <v>27550</v>
      </c>
    </row>
    <row r="905" spans="1:13" x14ac:dyDescent="0.2">
      <c r="A905" s="94">
        <v>6023024</v>
      </c>
      <c r="B905" s="88">
        <f t="shared" si="74"/>
        <v>190</v>
      </c>
      <c r="C905" s="93">
        <v>145</v>
      </c>
      <c r="D905" s="104">
        <f t="shared" si="72"/>
        <v>2.8684470820969338E-4</v>
      </c>
      <c r="E905" s="93">
        <f t="shared" si="75"/>
        <v>7.6527777777777777</v>
      </c>
      <c r="F905" s="104">
        <f t="shared" si="73"/>
        <v>2.7479408258043432E-4</v>
      </c>
      <c r="G905" s="93" t="s">
        <v>20</v>
      </c>
      <c r="H905" s="93">
        <v>1565.71</v>
      </c>
      <c r="I905" s="88">
        <v>1</v>
      </c>
      <c r="J905" s="93">
        <v>230.11</v>
      </c>
      <c r="K905" s="93">
        <v>29</v>
      </c>
      <c r="L905" s="93">
        <v>1565.71</v>
      </c>
      <c r="M905" s="88">
        <f t="shared" si="76"/>
        <v>27550</v>
      </c>
    </row>
    <row r="906" spans="1:13" x14ac:dyDescent="0.2">
      <c r="A906" s="94">
        <v>6121953</v>
      </c>
      <c r="B906" s="88">
        <f t="shared" si="74"/>
        <v>190</v>
      </c>
      <c r="C906" s="93">
        <v>145</v>
      </c>
      <c r="D906" s="104">
        <f t="shared" si="72"/>
        <v>2.8684470820969338E-4</v>
      </c>
      <c r="E906" s="93">
        <f t="shared" si="75"/>
        <v>7.6527777777777777</v>
      </c>
      <c r="F906" s="104">
        <f t="shared" si="73"/>
        <v>2.7479408258043432E-4</v>
      </c>
      <c r="G906" s="93" t="s">
        <v>82</v>
      </c>
      <c r="H906" s="93">
        <v>195.39</v>
      </c>
      <c r="I906" s="88">
        <v>1</v>
      </c>
      <c r="J906" s="93">
        <v>17.559999999999999</v>
      </c>
      <c r="K906" s="93">
        <v>1</v>
      </c>
      <c r="L906" s="93">
        <v>195.39</v>
      </c>
      <c r="M906" s="88">
        <f t="shared" si="76"/>
        <v>27550</v>
      </c>
    </row>
    <row r="907" spans="1:13" x14ac:dyDescent="0.2">
      <c r="A907" s="94">
        <v>8364801</v>
      </c>
      <c r="B907" s="88">
        <f t="shared" si="74"/>
        <v>190</v>
      </c>
      <c r="C907" s="93">
        <v>145</v>
      </c>
      <c r="D907" s="104">
        <f t="shared" si="72"/>
        <v>2.8684470820969338E-4</v>
      </c>
      <c r="E907" s="93">
        <f t="shared" si="75"/>
        <v>7.6527777777777777</v>
      </c>
      <c r="F907" s="104">
        <f t="shared" si="73"/>
        <v>2.7479408258043432E-4</v>
      </c>
      <c r="G907" s="93" t="s">
        <v>20</v>
      </c>
      <c r="H907" s="93">
        <v>1208.79</v>
      </c>
      <c r="I907" s="88">
        <v>1</v>
      </c>
      <c r="J907" s="93">
        <v>73.02</v>
      </c>
      <c r="K907" s="93">
        <v>10.7</v>
      </c>
      <c r="L907" s="93">
        <v>1208.79</v>
      </c>
      <c r="M907" s="88">
        <f t="shared" si="76"/>
        <v>27550</v>
      </c>
    </row>
    <row r="908" spans="1:13" x14ac:dyDescent="0.2">
      <c r="A908" s="94">
        <v>6189088</v>
      </c>
      <c r="B908" s="88">
        <f t="shared" si="74"/>
        <v>190</v>
      </c>
      <c r="C908" s="93">
        <v>144</v>
      </c>
      <c r="D908" s="104">
        <f t="shared" si="72"/>
        <v>2.8486646884272999E-4</v>
      </c>
      <c r="E908" s="93">
        <f t="shared" si="75"/>
        <v>7.6</v>
      </c>
      <c r="F908" s="104">
        <f t="shared" si="73"/>
        <v>2.7289895097643133E-4</v>
      </c>
      <c r="G908" s="93" t="s">
        <v>20</v>
      </c>
      <c r="H908" s="93">
        <v>1458.69</v>
      </c>
      <c r="I908" s="88">
        <v>1</v>
      </c>
      <c r="J908" s="93">
        <v>81</v>
      </c>
      <c r="K908" s="93">
        <v>25.55</v>
      </c>
      <c r="L908" s="93">
        <v>1458.69</v>
      </c>
      <c r="M908" s="88">
        <f t="shared" si="76"/>
        <v>27360</v>
      </c>
    </row>
    <row r="909" spans="1:13" x14ac:dyDescent="0.2">
      <c r="A909" s="94">
        <v>8363919</v>
      </c>
      <c r="B909" s="88">
        <f t="shared" si="74"/>
        <v>190</v>
      </c>
      <c r="C909" s="93">
        <v>144</v>
      </c>
      <c r="D909" s="104">
        <f t="shared" si="72"/>
        <v>2.8486646884272999E-4</v>
      </c>
      <c r="E909" s="93">
        <f t="shared" si="75"/>
        <v>7.6</v>
      </c>
      <c r="F909" s="104">
        <f t="shared" si="73"/>
        <v>2.7289895097643133E-4</v>
      </c>
      <c r="G909" s="93" t="s">
        <v>20</v>
      </c>
      <c r="H909" s="93">
        <v>7.63</v>
      </c>
      <c r="I909" s="88">
        <v>1</v>
      </c>
      <c r="J909" s="93">
        <v>0.65</v>
      </c>
      <c r="K909" s="93">
        <v>0.1</v>
      </c>
      <c r="L909" s="93">
        <v>7.63</v>
      </c>
      <c r="M909" s="88">
        <f t="shared" si="76"/>
        <v>27360</v>
      </c>
    </row>
    <row r="910" spans="1:13" x14ac:dyDescent="0.2">
      <c r="A910" s="94">
        <v>8541323</v>
      </c>
      <c r="B910" s="88">
        <f t="shared" si="74"/>
        <v>190</v>
      </c>
      <c r="C910" s="93">
        <v>144</v>
      </c>
      <c r="D910" s="104">
        <f t="shared" si="72"/>
        <v>2.8486646884272999E-4</v>
      </c>
      <c r="E910" s="93">
        <f t="shared" si="75"/>
        <v>7.6</v>
      </c>
      <c r="F910" s="104">
        <f t="shared" si="73"/>
        <v>2.7289895097643133E-4</v>
      </c>
      <c r="G910" s="93" t="s">
        <v>16</v>
      </c>
      <c r="H910" s="93">
        <v>674.19</v>
      </c>
      <c r="I910" s="88">
        <v>1</v>
      </c>
      <c r="J910" s="93">
        <v>5.36</v>
      </c>
      <c r="K910" s="93">
        <v>7.7</v>
      </c>
      <c r="L910" s="93">
        <v>674.19</v>
      </c>
      <c r="M910" s="88">
        <f t="shared" si="76"/>
        <v>27360</v>
      </c>
    </row>
    <row r="911" spans="1:13" x14ac:dyDescent="0.2">
      <c r="A911" s="94">
        <v>9042662</v>
      </c>
      <c r="B911" s="88">
        <f t="shared" si="74"/>
        <v>190</v>
      </c>
      <c r="C911" s="93">
        <v>144</v>
      </c>
      <c r="D911" s="104">
        <f t="shared" si="72"/>
        <v>2.8486646884272999E-4</v>
      </c>
      <c r="E911" s="93">
        <f t="shared" si="75"/>
        <v>7.6</v>
      </c>
      <c r="F911" s="104">
        <f t="shared" si="73"/>
        <v>2.7289895097643133E-4</v>
      </c>
      <c r="G911" s="93" t="s">
        <v>20</v>
      </c>
      <c r="H911" s="93">
        <v>7944.05</v>
      </c>
      <c r="I911" s="88">
        <v>1</v>
      </c>
      <c r="J911" s="93">
        <v>36.4</v>
      </c>
      <c r="K911" s="93">
        <v>18.5</v>
      </c>
      <c r="L911" s="93">
        <v>7944.05</v>
      </c>
      <c r="M911" s="88">
        <f t="shared" si="76"/>
        <v>27360</v>
      </c>
    </row>
    <row r="912" spans="1:13" x14ac:dyDescent="0.2">
      <c r="A912" s="94">
        <v>3358433</v>
      </c>
      <c r="B912" s="88">
        <f t="shared" si="74"/>
        <v>190</v>
      </c>
      <c r="C912" s="93">
        <v>143</v>
      </c>
      <c r="D912" s="104">
        <f t="shared" si="72"/>
        <v>2.8288822947576659E-4</v>
      </c>
      <c r="E912" s="93">
        <f t="shared" si="75"/>
        <v>7.5472222222222225</v>
      </c>
      <c r="F912" s="104">
        <f t="shared" si="73"/>
        <v>2.7100381937242833E-4</v>
      </c>
      <c r="G912" s="93" t="s">
        <v>41</v>
      </c>
      <c r="H912" s="93">
        <v>293.99</v>
      </c>
      <c r="I912" s="88">
        <v>1</v>
      </c>
      <c r="J912" s="93">
        <v>22.74</v>
      </c>
      <c r="K912" s="93">
        <v>2.4500000000000002</v>
      </c>
      <c r="L912" s="93">
        <v>293.99</v>
      </c>
      <c r="M912" s="88">
        <f t="shared" si="76"/>
        <v>27170</v>
      </c>
    </row>
    <row r="913" spans="1:13" x14ac:dyDescent="0.2">
      <c r="A913" s="94">
        <v>4015738</v>
      </c>
      <c r="B913" s="88">
        <f t="shared" si="74"/>
        <v>190</v>
      </c>
      <c r="C913" s="93">
        <v>143</v>
      </c>
      <c r="D913" s="104">
        <f t="shared" si="72"/>
        <v>2.8288822947576659E-4</v>
      </c>
      <c r="E913" s="93">
        <f t="shared" si="75"/>
        <v>7.5472222222222225</v>
      </c>
      <c r="F913" s="104">
        <f t="shared" si="73"/>
        <v>2.7100381937242833E-4</v>
      </c>
      <c r="G913" s="93" t="s">
        <v>16</v>
      </c>
      <c r="H913" s="93">
        <v>549.74</v>
      </c>
      <c r="I913" s="88">
        <v>1</v>
      </c>
      <c r="J913" s="93">
        <v>20.46</v>
      </c>
      <c r="K913" s="93">
        <v>19.5</v>
      </c>
      <c r="L913" s="93">
        <v>549.74</v>
      </c>
      <c r="M913" s="88">
        <f t="shared" si="76"/>
        <v>27170</v>
      </c>
    </row>
    <row r="914" spans="1:13" x14ac:dyDescent="0.2">
      <c r="A914" s="94">
        <v>6192333</v>
      </c>
      <c r="B914" s="88">
        <f t="shared" si="74"/>
        <v>190</v>
      </c>
      <c r="C914" s="93">
        <v>143</v>
      </c>
      <c r="D914" s="104">
        <f t="shared" si="72"/>
        <v>2.8288822947576659E-4</v>
      </c>
      <c r="E914" s="93">
        <f t="shared" si="75"/>
        <v>7.5472222222222225</v>
      </c>
      <c r="F914" s="104">
        <f t="shared" si="73"/>
        <v>2.7100381937242833E-4</v>
      </c>
      <c r="G914" s="93" t="s">
        <v>20</v>
      </c>
      <c r="H914" s="93">
        <v>93.88</v>
      </c>
      <c r="I914" s="88">
        <v>1</v>
      </c>
      <c r="J914" s="93">
        <v>0.19</v>
      </c>
      <c r="K914" s="93">
        <v>0.01</v>
      </c>
      <c r="L914" s="93">
        <v>93.88</v>
      </c>
      <c r="M914" s="88">
        <f t="shared" si="76"/>
        <v>27170</v>
      </c>
    </row>
    <row r="915" spans="1:13" x14ac:dyDescent="0.2">
      <c r="A915" s="94">
        <v>7011208</v>
      </c>
      <c r="B915" s="88">
        <f t="shared" si="74"/>
        <v>190</v>
      </c>
      <c r="C915" s="93">
        <v>143</v>
      </c>
      <c r="D915" s="104">
        <f t="shared" si="72"/>
        <v>2.8288822947576659E-4</v>
      </c>
      <c r="E915" s="93">
        <f t="shared" si="75"/>
        <v>7.5472222222222225</v>
      </c>
      <c r="F915" s="104">
        <f t="shared" si="73"/>
        <v>2.7100381937242833E-4</v>
      </c>
      <c r="G915" s="93" t="s">
        <v>82</v>
      </c>
      <c r="H915" s="93">
        <v>706.28</v>
      </c>
      <c r="I915" s="88">
        <v>1</v>
      </c>
      <c r="J915" s="93">
        <v>51.91</v>
      </c>
      <c r="K915" s="93">
        <v>11.7</v>
      </c>
      <c r="L915" s="93">
        <v>706.28</v>
      </c>
      <c r="M915" s="88">
        <f t="shared" si="76"/>
        <v>27170</v>
      </c>
    </row>
    <row r="916" spans="1:13" x14ac:dyDescent="0.2">
      <c r="A916" s="94">
        <v>7011423</v>
      </c>
      <c r="B916" s="88">
        <f t="shared" si="74"/>
        <v>190</v>
      </c>
      <c r="C916" s="93">
        <v>143</v>
      </c>
      <c r="D916" s="104">
        <f t="shared" si="72"/>
        <v>2.8288822947576659E-4</v>
      </c>
      <c r="E916" s="93">
        <f t="shared" si="75"/>
        <v>7.5472222222222225</v>
      </c>
      <c r="F916" s="104">
        <f t="shared" si="73"/>
        <v>2.7100381937242833E-4</v>
      </c>
      <c r="G916" s="93" t="s">
        <v>82</v>
      </c>
      <c r="H916" s="93">
        <v>1086.42</v>
      </c>
      <c r="I916" s="88">
        <v>1</v>
      </c>
      <c r="J916" s="93">
        <v>300</v>
      </c>
      <c r="K916" s="93">
        <v>25</v>
      </c>
      <c r="L916" s="93">
        <v>1086.42</v>
      </c>
      <c r="M916" s="88">
        <f t="shared" si="76"/>
        <v>27170</v>
      </c>
    </row>
    <row r="917" spans="1:13" x14ac:dyDescent="0.2">
      <c r="A917" s="94">
        <v>2043111</v>
      </c>
      <c r="B917" s="88">
        <f t="shared" si="74"/>
        <v>190</v>
      </c>
      <c r="C917" s="93">
        <v>142</v>
      </c>
      <c r="D917" s="104">
        <f t="shared" si="72"/>
        <v>2.8090999010880319E-4</v>
      </c>
      <c r="E917" s="93">
        <f t="shared" si="75"/>
        <v>7.4944444444444445</v>
      </c>
      <c r="F917" s="104">
        <f t="shared" si="73"/>
        <v>2.6910868776842533E-4</v>
      </c>
      <c r="G917" s="93" t="s">
        <v>16</v>
      </c>
      <c r="H917" s="93">
        <v>949.26</v>
      </c>
      <c r="I917" s="88">
        <v>1</v>
      </c>
      <c r="J917" s="93">
        <v>18.77</v>
      </c>
      <c r="K917" s="93">
        <v>17</v>
      </c>
      <c r="L917" s="93">
        <v>949.26</v>
      </c>
      <c r="M917" s="88">
        <f t="shared" si="76"/>
        <v>26980</v>
      </c>
    </row>
    <row r="918" spans="1:13" x14ac:dyDescent="0.2">
      <c r="A918" s="94">
        <v>3300512</v>
      </c>
      <c r="B918" s="88">
        <f t="shared" si="74"/>
        <v>190</v>
      </c>
      <c r="C918" s="93">
        <v>142</v>
      </c>
      <c r="D918" s="104">
        <f t="shared" si="72"/>
        <v>2.8090999010880319E-4</v>
      </c>
      <c r="E918" s="93">
        <f t="shared" si="75"/>
        <v>7.4944444444444445</v>
      </c>
      <c r="F918" s="104">
        <f t="shared" si="73"/>
        <v>2.6910868776842533E-4</v>
      </c>
      <c r="G918" s="93" t="s">
        <v>9</v>
      </c>
      <c r="H918" s="93">
        <v>1135.97</v>
      </c>
      <c r="I918" s="88">
        <v>1</v>
      </c>
      <c r="J918" s="93">
        <v>79.239999999999995</v>
      </c>
      <c r="K918" s="93">
        <v>26.67</v>
      </c>
      <c r="L918" s="93">
        <v>1135.97</v>
      </c>
      <c r="M918" s="88">
        <f t="shared" si="76"/>
        <v>26980</v>
      </c>
    </row>
    <row r="919" spans="1:13" x14ac:dyDescent="0.2">
      <c r="A919" s="94">
        <v>3404502</v>
      </c>
      <c r="B919" s="88">
        <f t="shared" si="74"/>
        <v>190</v>
      </c>
      <c r="C919" s="93">
        <v>142</v>
      </c>
      <c r="D919" s="104">
        <f t="shared" si="72"/>
        <v>2.8090999010880319E-4</v>
      </c>
      <c r="E919" s="93">
        <f t="shared" si="75"/>
        <v>7.4944444444444445</v>
      </c>
      <c r="F919" s="104">
        <f t="shared" si="73"/>
        <v>2.6910868776842533E-4</v>
      </c>
      <c r="G919" s="93" t="s">
        <v>41</v>
      </c>
      <c r="H919" s="93">
        <v>965.72</v>
      </c>
      <c r="I919" s="88">
        <v>1</v>
      </c>
      <c r="J919" s="93">
        <v>183.75</v>
      </c>
      <c r="K919" s="93">
        <v>18.5</v>
      </c>
      <c r="L919" s="93">
        <v>965.72</v>
      </c>
      <c r="M919" s="88">
        <f t="shared" si="76"/>
        <v>26980</v>
      </c>
    </row>
    <row r="920" spans="1:13" x14ac:dyDescent="0.2">
      <c r="A920" s="94">
        <v>3476535</v>
      </c>
      <c r="B920" s="88">
        <f t="shared" si="74"/>
        <v>190</v>
      </c>
      <c r="C920" s="93">
        <v>142</v>
      </c>
      <c r="D920" s="104">
        <f t="shared" si="72"/>
        <v>2.8090999010880319E-4</v>
      </c>
      <c r="E920" s="93">
        <f t="shared" si="75"/>
        <v>7.4944444444444445</v>
      </c>
      <c r="F920" s="104">
        <f t="shared" si="73"/>
        <v>2.6910868776842533E-4</v>
      </c>
      <c r="G920" s="93" t="s">
        <v>16</v>
      </c>
      <c r="H920" s="93">
        <v>24.84</v>
      </c>
      <c r="I920" s="88">
        <v>1</v>
      </c>
      <c r="J920" s="93">
        <v>4.37</v>
      </c>
      <c r="K920" s="93">
        <v>1.32</v>
      </c>
      <c r="L920" s="93">
        <v>24.84</v>
      </c>
      <c r="M920" s="88">
        <f t="shared" si="76"/>
        <v>26980</v>
      </c>
    </row>
    <row r="921" spans="1:13" x14ac:dyDescent="0.2">
      <c r="A921" s="94">
        <v>4203653</v>
      </c>
      <c r="B921" s="88">
        <f t="shared" si="74"/>
        <v>190</v>
      </c>
      <c r="C921" s="93">
        <v>142</v>
      </c>
      <c r="D921" s="104">
        <f t="shared" si="72"/>
        <v>2.8090999010880319E-4</v>
      </c>
      <c r="E921" s="93">
        <f t="shared" si="75"/>
        <v>7.4944444444444445</v>
      </c>
      <c r="F921" s="104">
        <f t="shared" si="73"/>
        <v>2.6910868776842533E-4</v>
      </c>
      <c r="G921" s="93" t="s">
        <v>41</v>
      </c>
      <c r="H921" s="93">
        <v>590.02</v>
      </c>
      <c r="I921" s="88">
        <v>1</v>
      </c>
      <c r="J921" s="93">
        <v>7.87</v>
      </c>
      <c r="K921" s="93">
        <v>1.65</v>
      </c>
      <c r="L921" s="93">
        <v>590.02</v>
      </c>
      <c r="M921" s="88">
        <f t="shared" si="76"/>
        <v>26980</v>
      </c>
    </row>
    <row r="922" spans="1:13" x14ac:dyDescent="0.2">
      <c r="A922" s="94">
        <v>6166495</v>
      </c>
      <c r="B922" s="88">
        <f t="shared" si="74"/>
        <v>190</v>
      </c>
      <c r="C922" s="93">
        <v>142</v>
      </c>
      <c r="D922" s="104">
        <f t="shared" si="72"/>
        <v>2.8090999010880319E-4</v>
      </c>
      <c r="E922" s="93">
        <f t="shared" si="75"/>
        <v>7.4944444444444445</v>
      </c>
      <c r="F922" s="104">
        <f t="shared" si="73"/>
        <v>2.6910868776842533E-4</v>
      </c>
      <c r="G922" s="93" t="s">
        <v>20</v>
      </c>
      <c r="H922" s="93">
        <v>2317.9499999999998</v>
      </c>
      <c r="I922" s="88">
        <v>1</v>
      </c>
      <c r="J922" s="93">
        <v>78.5</v>
      </c>
      <c r="K922" s="93">
        <v>16.3</v>
      </c>
      <c r="L922" s="93">
        <v>2317.9499999999998</v>
      </c>
      <c r="M922" s="88">
        <f t="shared" si="76"/>
        <v>26980</v>
      </c>
    </row>
    <row r="923" spans="1:13" x14ac:dyDescent="0.2">
      <c r="A923" s="94">
        <v>2034546</v>
      </c>
      <c r="B923" s="88">
        <f t="shared" si="74"/>
        <v>190</v>
      </c>
      <c r="C923" s="93">
        <v>141</v>
      </c>
      <c r="D923" s="104">
        <f t="shared" si="72"/>
        <v>2.7893175074183974E-4</v>
      </c>
      <c r="E923" s="93">
        <f t="shared" si="75"/>
        <v>7.4416666666666664</v>
      </c>
      <c r="F923" s="104">
        <f t="shared" si="73"/>
        <v>2.6721355616442233E-4</v>
      </c>
      <c r="G923" s="93" t="s">
        <v>16</v>
      </c>
      <c r="H923" s="93">
        <v>6253.79</v>
      </c>
      <c r="I923" s="88">
        <v>1</v>
      </c>
      <c r="J923" s="93">
        <v>40.32</v>
      </c>
      <c r="K923" s="93">
        <v>28.5</v>
      </c>
      <c r="L923" s="93">
        <v>6253.79</v>
      </c>
      <c r="M923" s="88">
        <f t="shared" si="76"/>
        <v>26790</v>
      </c>
    </row>
    <row r="924" spans="1:13" x14ac:dyDescent="0.2">
      <c r="A924" s="94">
        <v>3302703</v>
      </c>
      <c r="B924" s="88">
        <f t="shared" si="74"/>
        <v>190</v>
      </c>
      <c r="C924" s="93">
        <v>141</v>
      </c>
      <c r="D924" s="104">
        <f t="shared" si="72"/>
        <v>2.7893175074183974E-4</v>
      </c>
      <c r="E924" s="93">
        <f t="shared" si="75"/>
        <v>7.4416666666666664</v>
      </c>
      <c r="F924" s="104">
        <f t="shared" si="73"/>
        <v>2.6721355616442233E-4</v>
      </c>
      <c r="G924" s="93" t="s">
        <v>9</v>
      </c>
      <c r="H924" s="93">
        <v>1066.3699999999999</v>
      </c>
      <c r="I924" s="88">
        <v>1</v>
      </c>
      <c r="J924" s="93">
        <v>7.17</v>
      </c>
      <c r="K924" s="93">
        <v>10</v>
      </c>
      <c r="L924" s="93">
        <v>1066.3699999999999</v>
      </c>
      <c r="M924" s="88">
        <f t="shared" si="76"/>
        <v>26790</v>
      </c>
    </row>
    <row r="925" spans="1:13" x14ac:dyDescent="0.2">
      <c r="A925" s="94">
        <v>3326996</v>
      </c>
      <c r="B925" s="88">
        <f t="shared" si="74"/>
        <v>190</v>
      </c>
      <c r="C925" s="93">
        <v>141</v>
      </c>
      <c r="D925" s="104">
        <f t="shared" si="72"/>
        <v>2.7893175074183974E-4</v>
      </c>
      <c r="E925" s="93">
        <f t="shared" si="75"/>
        <v>7.4416666666666664</v>
      </c>
      <c r="F925" s="104">
        <f t="shared" si="73"/>
        <v>2.6721355616442233E-4</v>
      </c>
      <c r="G925" s="93" t="s">
        <v>16</v>
      </c>
      <c r="H925" s="93">
        <v>774.37</v>
      </c>
      <c r="I925" s="88">
        <v>1</v>
      </c>
      <c r="J925" s="93">
        <v>5.09</v>
      </c>
      <c r="K925" s="93">
        <v>6.06</v>
      </c>
      <c r="L925" s="93">
        <v>774.37</v>
      </c>
      <c r="M925" s="88">
        <f t="shared" si="76"/>
        <v>26790</v>
      </c>
    </row>
    <row r="926" spans="1:13" x14ac:dyDescent="0.2">
      <c r="A926" s="94">
        <v>3476537</v>
      </c>
      <c r="B926" s="88">
        <f t="shared" si="74"/>
        <v>190</v>
      </c>
      <c r="C926" s="93">
        <v>141</v>
      </c>
      <c r="D926" s="104">
        <f t="shared" si="72"/>
        <v>2.7893175074183974E-4</v>
      </c>
      <c r="E926" s="93">
        <f t="shared" si="75"/>
        <v>7.4416666666666664</v>
      </c>
      <c r="F926" s="104">
        <f t="shared" si="73"/>
        <v>2.6721355616442233E-4</v>
      </c>
      <c r="G926" s="93" t="s">
        <v>16</v>
      </c>
      <c r="H926" s="93">
        <v>27.15</v>
      </c>
      <c r="I926" s="88">
        <v>1</v>
      </c>
      <c r="J926" s="93">
        <v>6.52</v>
      </c>
      <c r="K926" s="93">
        <v>1.72</v>
      </c>
      <c r="L926" s="93">
        <v>27.15</v>
      </c>
      <c r="M926" s="88">
        <f t="shared" si="76"/>
        <v>26790</v>
      </c>
    </row>
    <row r="927" spans="1:13" x14ac:dyDescent="0.2">
      <c r="A927" s="94">
        <v>6167411</v>
      </c>
      <c r="B927" s="88">
        <f t="shared" si="74"/>
        <v>190</v>
      </c>
      <c r="C927" s="93">
        <v>141</v>
      </c>
      <c r="D927" s="104">
        <f t="shared" si="72"/>
        <v>2.7893175074183974E-4</v>
      </c>
      <c r="E927" s="93">
        <f t="shared" si="75"/>
        <v>7.4416666666666664</v>
      </c>
      <c r="F927" s="104">
        <f t="shared" si="73"/>
        <v>2.6721355616442233E-4</v>
      </c>
      <c r="G927" s="93" t="s">
        <v>41</v>
      </c>
      <c r="H927" s="93">
        <v>144.99</v>
      </c>
      <c r="I927" s="88">
        <v>1</v>
      </c>
      <c r="J927" s="93">
        <v>0.4</v>
      </c>
      <c r="K927" s="93">
        <v>0.55000000000000004</v>
      </c>
      <c r="L927" s="93">
        <v>144.99</v>
      </c>
      <c r="M927" s="88">
        <f t="shared" si="76"/>
        <v>26790</v>
      </c>
    </row>
    <row r="928" spans="1:13" x14ac:dyDescent="0.2">
      <c r="A928" s="94">
        <v>8011205</v>
      </c>
      <c r="B928" s="88">
        <f t="shared" si="74"/>
        <v>190</v>
      </c>
      <c r="C928" s="93">
        <v>141</v>
      </c>
      <c r="D928" s="104">
        <f t="shared" si="72"/>
        <v>2.7893175074183974E-4</v>
      </c>
      <c r="E928" s="93">
        <f t="shared" si="75"/>
        <v>7.4416666666666664</v>
      </c>
      <c r="F928" s="104">
        <f t="shared" si="73"/>
        <v>2.6721355616442233E-4</v>
      </c>
      <c r="G928" s="93" t="s">
        <v>20</v>
      </c>
      <c r="H928" s="93">
        <v>3076.92</v>
      </c>
      <c r="I928" s="88">
        <v>1</v>
      </c>
      <c r="J928" s="93">
        <v>281</v>
      </c>
      <c r="K928" s="93">
        <v>29</v>
      </c>
      <c r="L928" s="93">
        <v>3076.92</v>
      </c>
      <c r="M928" s="88">
        <f t="shared" si="76"/>
        <v>26790</v>
      </c>
    </row>
    <row r="929" spans="1:13" x14ac:dyDescent="0.2">
      <c r="A929" s="94">
        <v>8362118</v>
      </c>
      <c r="B929" s="88">
        <f t="shared" si="74"/>
        <v>190</v>
      </c>
      <c r="C929" s="93">
        <v>141</v>
      </c>
      <c r="D929" s="104">
        <f t="shared" si="72"/>
        <v>2.7893175074183974E-4</v>
      </c>
      <c r="E929" s="93">
        <f t="shared" si="75"/>
        <v>7.4416666666666664</v>
      </c>
      <c r="F929" s="104">
        <f t="shared" si="73"/>
        <v>2.6721355616442233E-4</v>
      </c>
      <c r="G929" s="93" t="s">
        <v>20</v>
      </c>
      <c r="H929" s="93">
        <v>8.16</v>
      </c>
      <c r="I929" s="88">
        <v>1</v>
      </c>
      <c r="J929" s="93">
        <v>0.79</v>
      </c>
      <c r="K929" s="93">
        <v>0.11</v>
      </c>
      <c r="L929" s="93">
        <v>8.16</v>
      </c>
      <c r="M929" s="88">
        <f t="shared" si="76"/>
        <v>26790</v>
      </c>
    </row>
    <row r="930" spans="1:13" x14ac:dyDescent="0.2">
      <c r="A930" s="94">
        <v>8521955</v>
      </c>
      <c r="B930" s="88">
        <f t="shared" si="74"/>
        <v>190</v>
      </c>
      <c r="C930" s="93">
        <v>141</v>
      </c>
      <c r="D930" s="104">
        <f t="shared" si="72"/>
        <v>2.7893175074183974E-4</v>
      </c>
      <c r="E930" s="93">
        <f t="shared" si="75"/>
        <v>7.4416666666666664</v>
      </c>
      <c r="F930" s="104">
        <f t="shared" si="73"/>
        <v>2.6721355616442233E-4</v>
      </c>
      <c r="G930" s="93" t="s">
        <v>20</v>
      </c>
      <c r="H930" s="93">
        <v>7043.92</v>
      </c>
      <c r="I930" s="88">
        <v>1</v>
      </c>
      <c r="J930" s="93">
        <v>35.81</v>
      </c>
      <c r="K930" s="93">
        <v>22</v>
      </c>
      <c r="L930" s="93">
        <v>7043.92</v>
      </c>
      <c r="M930" s="88">
        <f t="shared" si="76"/>
        <v>26790</v>
      </c>
    </row>
    <row r="931" spans="1:13" x14ac:dyDescent="0.2">
      <c r="A931" s="94">
        <v>1208644</v>
      </c>
      <c r="B931" s="88">
        <f t="shared" si="74"/>
        <v>190</v>
      </c>
      <c r="C931" s="93">
        <v>140</v>
      </c>
      <c r="D931" s="104">
        <f t="shared" si="72"/>
        <v>2.7695351137487634E-4</v>
      </c>
      <c r="E931" s="93">
        <f t="shared" si="75"/>
        <v>7.3888888888888893</v>
      </c>
      <c r="F931" s="104">
        <f t="shared" si="73"/>
        <v>2.6531842456041933E-4</v>
      </c>
      <c r="G931" s="93" t="s">
        <v>79</v>
      </c>
      <c r="H931" s="93">
        <v>59.88</v>
      </c>
      <c r="I931" s="88">
        <v>1</v>
      </c>
      <c r="J931" s="93">
        <v>1.1100000000000001</v>
      </c>
      <c r="K931" s="93">
        <v>1.04</v>
      </c>
      <c r="L931" s="93">
        <v>59.88</v>
      </c>
      <c r="M931" s="88">
        <f t="shared" si="76"/>
        <v>26600</v>
      </c>
    </row>
    <row r="932" spans="1:13" x14ac:dyDescent="0.2">
      <c r="A932" s="94">
        <v>2108409</v>
      </c>
      <c r="B932" s="88">
        <f t="shared" si="74"/>
        <v>190</v>
      </c>
      <c r="C932" s="93">
        <v>140</v>
      </c>
      <c r="D932" s="104">
        <f t="shared" si="72"/>
        <v>2.7695351137487634E-4</v>
      </c>
      <c r="E932" s="93">
        <f t="shared" si="75"/>
        <v>7.3888888888888893</v>
      </c>
      <c r="F932" s="104">
        <f t="shared" si="73"/>
        <v>2.6531842456041933E-4</v>
      </c>
      <c r="G932" s="93" t="s">
        <v>16</v>
      </c>
      <c r="H932" s="93">
        <v>70.430000000000007</v>
      </c>
      <c r="I932" s="88">
        <v>1</v>
      </c>
      <c r="J932" s="93">
        <v>1.65</v>
      </c>
      <c r="K932" s="93">
        <v>0.4</v>
      </c>
      <c r="L932" s="93">
        <v>70.430000000000007</v>
      </c>
      <c r="M932" s="88">
        <f t="shared" si="76"/>
        <v>26600</v>
      </c>
    </row>
    <row r="933" spans="1:13" x14ac:dyDescent="0.2">
      <c r="A933" s="94">
        <v>2170169</v>
      </c>
      <c r="B933" s="88">
        <f t="shared" si="74"/>
        <v>190</v>
      </c>
      <c r="C933" s="93">
        <v>140</v>
      </c>
      <c r="D933" s="104">
        <f t="shared" si="72"/>
        <v>2.7695351137487634E-4</v>
      </c>
      <c r="E933" s="93">
        <f t="shared" si="75"/>
        <v>7.3888888888888893</v>
      </c>
      <c r="F933" s="104">
        <f t="shared" si="73"/>
        <v>2.6531842456041933E-4</v>
      </c>
      <c r="G933" s="93" t="s">
        <v>41</v>
      </c>
      <c r="H933" s="93">
        <v>154.49</v>
      </c>
      <c r="I933" s="88">
        <v>1</v>
      </c>
      <c r="J933" s="93">
        <v>2.11</v>
      </c>
      <c r="K933" s="93">
        <v>0.42</v>
      </c>
      <c r="L933" s="93">
        <v>154.49</v>
      </c>
      <c r="M933" s="88">
        <f t="shared" si="76"/>
        <v>26600</v>
      </c>
    </row>
    <row r="934" spans="1:13" x14ac:dyDescent="0.2">
      <c r="A934" s="94">
        <v>3026028</v>
      </c>
      <c r="B934" s="88">
        <f t="shared" si="74"/>
        <v>190</v>
      </c>
      <c r="C934" s="93">
        <v>140</v>
      </c>
      <c r="D934" s="104">
        <f t="shared" si="72"/>
        <v>2.7695351137487634E-4</v>
      </c>
      <c r="E934" s="93">
        <f t="shared" si="75"/>
        <v>7.3888888888888893</v>
      </c>
      <c r="F934" s="104">
        <f t="shared" si="73"/>
        <v>2.6531842456041933E-4</v>
      </c>
      <c r="G934" s="93" t="s">
        <v>16</v>
      </c>
      <c r="H934" s="93">
        <v>30.27</v>
      </c>
      <c r="I934" s="88">
        <v>1</v>
      </c>
      <c r="J934" s="93">
        <v>3.93</v>
      </c>
      <c r="K934" s="93">
        <v>0.14000000000000001</v>
      </c>
      <c r="L934" s="93">
        <v>30.27</v>
      </c>
      <c r="M934" s="88">
        <f t="shared" si="76"/>
        <v>26600</v>
      </c>
    </row>
    <row r="935" spans="1:13" x14ac:dyDescent="0.2">
      <c r="A935" s="94">
        <v>4294167</v>
      </c>
      <c r="B935" s="88">
        <f t="shared" si="74"/>
        <v>190</v>
      </c>
      <c r="C935" s="93">
        <v>140</v>
      </c>
      <c r="D935" s="104">
        <f t="shared" si="72"/>
        <v>2.7695351137487634E-4</v>
      </c>
      <c r="E935" s="93">
        <f t="shared" si="75"/>
        <v>7.3888888888888893</v>
      </c>
      <c r="F935" s="104">
        <f t="shared" si="73"/>
        <v>2.6531842456041933E-4</v>
      </c>
      <c r="G935" s="93" t="s">
        <v>41</v>
      </c>
      <c r="H935" s="93">
        <v>2465.8000000000002</v>
      </c>
      <c r="I935" s="88">
        <v>1</v>
      </c>
      <c r="J935" s="93">
        <v>22.8</v>
      </c>
      <c r="K935" s="93">
        <v>5.9</v>
      </c>
      <c r="L935" s="93">
        <v>2465.8000000000002</v>
      </c>
      <c r="M935" s="88">
        <f t="shared" si="76"/>
        <v>26600</v>
      </c>
    </row>
    <row r="936" spans="1:13" x14ac:dyDescent="0.2">
      <c r="A936" s="94">
        <v>5083704</v>
      </c>
      <c r="B936" s="88">
        <f t="shared" si="74"/>
        <v>190</v>
      </c>
      <c r="C936" s="93">
        <v>140</v>
      </c>
      <c r="D936" s="104">
        <f t="shared" si="72"/>
        <v>2.7695351137487634E-4</v>
      </c>
      <c r="E936" s="93">
        <f t="shared" si="75"/>
        <v>7.3888888888888893</v>
      </c>
      <c r="F936" s="104">
        <f t="shared" si="73"/>
        <v>2.6531842456041933E-4</v>
      </c>
      <c r="G936" s="93" t="s">
        <v>20</v>
      </c>
      <c r="H936" s="93">
        <v>14.63</v>
      </c>
      <c r="I936" s="88">
        <v>1</v>
      </c>
      <c r="J936" s="93">
        <v>2.06</v>
      </c>
      <c r="K936" s="93">
        <v>0.2</v>
      </c>
      <c r="L936" s="93">
        <v>14.63</v>
      </c>
      <c r="M936" s="88">
        <f t="shared" si="76"/>
        <v>26600</v>
      </c>
    </row>
    <row r="937" spans="1:13" x14ac:dyDescent="0.2">
      <c r="A937" s="94">
        <v>6167383</v>
      </c>
      <c r="B937" s="88">
        <f t="shared" si="74"/>
        <v>190</v>
      </c>
      <c r="C937" s="93">
        <v>140</v>
      </c>
      <c r="D937" s="104">
        <f t="shared" si="72"/>
        <v>2.7695351137487634E-4</v>
      </c>
      <c r="E937" s="93">
        <f t="shared" si="75"/>
        <v>7.3888888888888893</v>
      </c>
      <c r="F937" s="104">
        <f t="shared" si="73"/>
        <v>2.6531842456041933E-4</v>
      </c>
      <c r="G937" s="93" t="s">
        <v>20</v>
      </c>
      <c r="H937" s="93">
        <v>203.1</v>
      </c>
      <c r="I937" s="88">
        <v>1</v>
      </c>
      <c r="J937" s="93">
        <v>2.86</v>
      </c>
      <c r="K937" s="93">
        <v>0.34</v>
      </c>
      <c r="L937" s="93">
        <v>203.1</v>
      </c>
      <c r="M937" s="88">
        <f t="shared" si="76"/>
        <v>26600</v>
      </c>
    </row>
    <row r="938" spans="1:13" x14ac:dyDescent="0.2">
      <c r="A938" s="94">
        <v>8370343</v>
      </c>
      <c r="B938" s="88">
        <f t="shared" si="74"/>
        <v>190</v>
      </c>
      <c r="C938" s="93">
        <v>140</v>
      </c>
      <c r="D938" s="104">
        <f t="shared" si="72"/>
        <v>2.7695351137487634E-4</v>
      </c>
      <c r="E938" s="93">
        <f t="shared" si="75"/>
        <v>7.3888888888888893</v>
      </c>
      <c r="F938" s="104">
        <f t="shared" si="73"/>
        <v>2.6531842456041933E-4</v>
      </c>
      <c r="G938" s="93" t="s">
        <v>20</v>
      </c>
      <c r="H938" s="93">
        <v>0.78</v>
      </c>
      <c r="I938" s="88">
        <v>1</v>
      </c>
      <c r="J938" s="93">
        <v>0.02</v>
      </c>
      <c r="K938" s="93">
        <v>0</v>
      </c>
      <c r="L938" s="93">
        <v>0.78</v>
      </c>
      <c r="M938" s="88">
        <f t="shared" si="76"/>
        <v>26600</v>
      </c>
    </row>
    <row r="939" spans="1:13" x14ac:dyDescent="0.2">
      <c r="A939" s="94">
        <v>2003219</v>
      </c>
      <c r="B939" s="88">
        <f t="shared" si="74"/>
        <v>190</v>
      </c>
      <c r="C939" s="93">
        <v>139</v>
      </c>
      <c r="D939" s="104">
        <f t="shared" si="72"/>
        <v>2.7497527200791294E-4</v>
      </c>
      <c r="E939" s="93">
        <f t="shared" si="75"/>
        <v>7.3361111111111112</v>
      </c>
      <c r="F939" s="104">
        <f t="shared" si="73"/>
        <v>2.6342329295641633E-4</v>
      </c>
      <c r="G939" s="93" t="s">
        <v>12</v>
      </c>
      <c r="H939" s="93">
        <v>106.63</v>
      </c>
      <c r="I939" s="88">
        <v>1</v>
      </c>
      <c r="J939" s="93">
        <v>0.91</v>
      </c>
      <c r="K939" s="93">
        <v>1.3</v>
      </c>
      <c r="L939" s="93">
        <v>106.63</v>
      </c>
      <c r="M939" s="88">
        <f t="shared" si="76"/>
        <v>26410</v>
      </c>
    </row>
    <row r="940" spans="1:13" x14ac:dyDescent="0.2">
      <c r="A940" s="94">
        <v>2003334</v>
      </c>
      <c r="B940" s="88">
        <f t="shared" si="74"/>
        <v>190</v>
      </c>
      <c r="C940" s="93">
        <v>139</v>
      </c>
      <c r="D940" s="104">
        <f t="shared" si="72"/>
        <v>2.7497527200791294E-4</v>
      </c>
      <c r="E940" s="93">
        <f t="shared" si="75"/>
        <v>7.3361111111111112</v>
      </c>
      <c r="F940" s="104">
        <f t="shared" si="73"/>
        <v>2.6342329295641633E-4</v>
      </c>
      <c r="G940" s="93" t="s">
        <v>12</v>
      </c>
      <c r="H940" s="93">
        <v>156.57</v>
      </c>
      <c r="I940" s="88">
        <v>1</v>
      </c>
      <c r="J940" s="93">
        <v>2.91</v>
      </c>
      <c r="K940" s="93">
        <v>2.84</v>
      </c>
      <c r="L940" s="93">
        <v>156.57</v>
      </c>
      <c r="M940" s="88">
        <f t="shared" si="76"/>
        <v>26410</v>
      </c>
    </row>
    <row r="941" spans="1:13" x14ac:dyDescent="0.2">
      <c r="A941" s="94">
        <v>2004134</v>
      </c>
      <c r="B941" s="88">
        <f t="shared" si="74"/>
        <v>190</v>
      </c>
      <c r="C941" s="93">
        <v>139</v>
      </c>
      <c r="D941" s="104">
        <f t="shared" si="72"/>
        <v>2.7497527200791294E-4</v>
      </c>
      <c r="E941" s="93">
        <f t="shared" si="75"/>
        <v>7.3361111111111112</v>
      </c>
      <c r="F941" s="104">
        <f t="shared" si="73"/>
        <v>2.6342329295641633E-4</v>
      </c>
      <c r="G941" s="93" t="s">
        <v>12</v>
      </c>
      <c r="H941" s="93">
        <v>309.75</v>
      </c>
      <c r="I941" s="88">
        <v>1</v>
      </c>
      <c r="J941" s="93">
        <v>6.62</v>
      </c>
      <c r="K941" s="93">
        <v>3.95</v>
      </c>
      <c r="L941" s="93">
        <v>309.75</v>
      </c>
      <c r="M941" s="88">
        <f t="shared" si="76"/>
        <v>26410</v>
      </c>
    </row>
    <row r="942" spans="1:13" x14ac:dyDescent="0.2">
      <c r="A942" s="94">
        <v>8751899</v>
      </c>
      <c r="B942" s="88">
        <f t="shared" si="74"/>
        <v>190</v>
      </c>
      <c r="C942" s="93">
        <v>139</v>
      </c>
      <c r="D942" s="104">
        <f t="shared" si="72"/>
        <v>2.7497527200791294E-4</v>
      </c>
      <c r="E942" s="93">
        <f t="shared" si="75"/>
        <v>7.3361111111111112</v>
      </c>
      <c r="F942" s="104">
        <f t="shared" si="73"/>
        <v>2.6342329295641633E-4</v>
      </c>
      <c r="G942" s="93" t="s">
        <v>82</v>
      </c>
      <c r="H942" s="93">
        <v>68.3</v>
      </c>
      <c r="I942" s="88">
        <v>1</v>
      </c>
      <c r="J942" s="93">
        <v>15.69</v>
      </c>
      <c r="K942" s="93">
        <v>0.66</v>
      </c>
      <c r="L942" s="93">
        <v>68.3</v>
      </c>
      <c r="M942" s="88">
        <f t="shared" si="76"/>
        <v>26410</v>
      </c>
    </row>
    <row r="943" spans="1:13" x14ac:dyDescent="0.2">
      <c r="A943" s="94">
        <v>1212022</v>
      </c>
      <c r="B943" s="88">
        <f t="shared" si="74"/>
        <v>190</v>
      </c>
      <c r="C943" s="93">
        <v>138</v>
      </c>
      <c r="D943" s="104">
        <f t="shared" si="72"/>
        <v>2.7299703264094954E-4</v>
      </c>
      <c r="E943" s="93">
        <f t="shared" si="75"/>
        <v>7.2833333333333332</v>
      </c>
      <c r="F943" s="104">
        <f t="shared" si="73"/>
        <v>2.6152816135241333E-4</v>
      </c>
      <c r="G943" s="93" t="s">
        <v>79</v>
      </c>
      <c r="H943" s="93">
        <v>11.6</v>
      </c>
      <c r="I943" s="88">
        <v>1</v>
      </c>
      <c r="J943" s="93">
        <v>0.23</v>
      </c>
      <c r="K943" s="93">
        <v>0.3</v>
      </c>
      <c r="L943" s="93">
        <v>11.6</v>
      </c>
      <c r="M943" s="88">
        <f t="shared" si="76"/>
        <v>26220</v>
      </c>
    </row>
    <row r="944" spans="1:13" x14ac:dyDescent="0.2">
      <c r="A944" s="94">
        <v>1212155</v>
      </c>
      <c r="B944" s="88">
        <f t="shared" si="74"/>
        <v>190</v>
      </c>
      <c r="C944" s="93">
        <v>138</v>
      </c>
      <c r="D944" s="104">
        <f t="shared" si="72"/>
        <v>2.7299703264094954E-4</v>
      </c>
      <c r="E944" s="93">
        <f t="shared" si="75"/>
        <v>7.2833333333333332</v>
      </c>
      <c r="F944" s="104">
        <f t="shared" si="73"/>
        <v>2.6152816135241333E-4</v>
      </c>
      <c r="G944" s="93" t="s">
        <v>79</v>
      </c>
      <c r="H944" s="93">
        <v>20.41</v>
      </c>
      <c r="I944" s="88">
        <v>1</v>
      </c>
      <c r="J944" s="93">
        <v>0.56999999999999995</v>
      </c>
      <c r="K944" s="93">
        <v>0.6</v>
      </c>
      <c r="L944" s="93">
        <v>20.41</v>
      </c>
      <c r="M944" s="88">
        <f t="shared" si="76"/>
        <v>26220</v>
      </c>
    </row>
    <row r="945" spans="1:13" x14ac:dyDescent="0.2">
      <c r="A945" s="94">
        <v>2041013</v>
      </c>
      <c r="B945" s="88">
        <f t="shared" si="74"/>
        <v>190</v>
      </c>
      <c r="C945" s="93">
        <v>138</v>
      </c>
      <c r="D945" s="104">
        <f t="shared" si="72"/>
        <v>2.7299703264094954E-4</v>
      </c>
      <c r="E945" s="93">
        <f t="shared" si="75"/>
        <v>7.2833333333333332</v>
      </c>
      <c r="F945" s="104">
        <f t="shared" si="73"/>
        <v>2.6152816135241333E-4</v>
      </c>
      <c r="G945" s="93" t="s">
        <v>16</v>
      </c>
      <c r="H945" s="93">
        <v>551.54</v>
      </c>
      <c r="I945" s="88">
        <v>1</v>
      </c>
      <c r="J945" s="93">
        <v>2.31</v>
      </c>
      <c r="K945" s="93">
        <v>11</v>
      </c>
      <c r="L945" s="93">
        <v>551.54</v>
      </c>
      <c r="M945" s="88">
        <f t="shared" si="76"/>
        <v>26220</v>
      </c>
    </row>
    <row r="946" spans="1:13" x14ac:dyDescent="0.2">
      <c r="A946" s="94">
        <v>2041243</v>
      </c>
      <c r="B946" s="88">
        <f t="shared" si="74"/>
        <v>190</v>
      </c>
      <c r="C946" s="93">
        <v>138</v>
      </c>
      <c r="D946" s="104">
        <f t="shared" si="72"/>
        <v>2.7299703264094954E-4</v>
      </c>
      <c r="E946" s="93">
        <f t="shared" si="75"/>
        <v>7.2833333333333332</v>
      </c>
      <c r="F946" s="104">
        <f t="shared" si="73"/>
        <v>2.6152816135241333E-4</v>
      </c>
      <c r="G946" s="93" t="s">
        <v>16</v>
      </c>
      <c r="H946" s="93">
        <v>1537.42</v>
      </c>
      <c r="I946" s="88">
        <v>1</v>
      </c>
      <c r="J946" s="93">
        <v>29.4</v>
      </c>
      <c r="K946" s="93">
        <v>23</v>
      </c>
      <c r="L946" s="93">
        <v>1537.42</v>
      </c>
      <c r="M946" s="88">
        <f t="shared" si="76"/>
        <v>26220</v>
      </c>
    </row>
    <row r="947" spans="1:13" x14ac:dyDescent="0.2">
      <c r="A947" s="94">
        <v>3326947</v>
      </c>
      <c r="B947" s="88">
        <f t="shared" si="74"/>
        <v>190</v>
      </c>
      <c r="C947" s="93">
        <v>138</v>
      </c>
      <c r="D947" s="104">
        <f t="shared" si="72"/>
        <v>2.7299703264094954E-4</v>
      </c>
      <c r="E947" s="93">
        <f t="shared" si="75"/>
        <v>7.2833333333333332</v>
      </c>
      <c r="F947" s="104">
        <f t="shared" si="73"/>
        <v>2.6152816135241333E-4</v>
      </c>
      <c r="G947" s="93" t="s">
        <v>16</v>
      </c>
      <c r="H947" s="93">
        <v>314.16000000000003</v>
      </c>
      <c r="I947" s="88">
        <v>1</v>
      </c>
      <c r="J947" s="93">
        <v>1.34</v>
      </c>
      <c r="K947" s="93">
        <v>2.02</v>
      </c>
      <c r="L947" s="93">
        <v>314.16000000000003</v>
      </c>
      <c r="M947" s="88">
        <f t="shared" si="76"/>
        <v>26220</v>
      </c>
    </row>
    <row r="948" spans="1:13" x14ac:dyDescent="0.2">
      <c r="A948" s="94">
        <v>6168739</v>
      </c>
      <c r="B948" s="88">
        <f t="shared" si="74"/>
        <v>190</v>
      </c>
      <c r="C948" s="93">
        <v>138</v>
      </c>
      <c r="D948" s="104">
        <f t="shared" si="72"/>
        <v>2.7299703264094954E-4</v>
      </c>
      <c r="E948" s="93">
        <f t="shared" si="75"/>
        <v>7.2833333333333332</v>
      </c>
      <c r="F948" s="104">
        <f t="shared" si="73"/>
        <v>2.6152816135241333E-4</v>
      </c>
      <c r="G948" s="93" t="s">
        <v>20</v>
      </c>
      <c r="H948" s="93">
        <v>957.26</v>
      </c>
      <c r="I948" s="88">
        <v>1</v>
      </c>
      <c r="J948" s="93">
        <v>40</v>
      </c>
      <c r="K948" s="93">
        <v>11.5</v>
      </c>
      <c r="L948" s="93">
        <v>957.26</v>
      </c>
      <c r="M948" s="88">
        <f t="shared" si="76"/>
        <v>26220</v>
      </c>
    </row>
    <row r="949" spans="1:13" x14ac:dyDescent="0.2">
      <c r="A949" s="94">
        <v>6188368</v>
      </c>
      <c r="B949" s="88">
        <f t="shared" si="74"/>
        <v>190</v>
      </c>
      <c r="C949" s="93">
        <v>138</v>
      </c>
      <c r="D949" s="104">
        <f t="shared" si="72"/>
        <v>2.7299703264094954E-4</v>
      </c>
      <c r="E949" s="93">
        <f t="shared" si="75"/>
        <v>7.2833333333333332</v>
      </c>
      <c r="F949" s="104">
        <f t="shared" si="73"/>
        <v>2.6152816135241333E-4</v>
      </c>
      <c r="G949" s="93" t="s">
        <v>41</v>
      </c>
      <c r="H949" s="93">
        <v>12.42</v>
      </c>
      <c r="I949" s="88">
        <v>1</v>
      </c>
      <c r="J949" s="93">
        <v>1.1200000000000001</v>
      </c>
      <c r="K949" s="93">
        <v>0.09</v>
      </c>
      <c r="L949" s="93">
        <v>12.42</v>
      </c>
      <c r="M949" s="88">
        <f t="shared" si="76"/>
        <v>26220</v>
      </c>
    </row>
    <row r="950" spans="1:13" x14ac:dyDescent="0.2">
      <c r="A950" s="94">
        <v>9041313</v>
      </c>
      <c r="B950" s="88">
        <f t="shared" si="74"/>
        <v>190</v>
      </c>
      <c r="C950" s="93">
        <v>138</v>
      </c>
      <c r="D950" s="104">
        <f t="shared" si="72"/>
        <v>2.7299703264094954E-4</v>
      </c>
      <c r="E950" s="93">
        <f t="shared" si="75"/>
        <v>7.2833333333333332</v>
      </c>
      <c r="F950" s="104">
        <f t="shared" si="73"/>
        <v>2.6152816135241333E-4</v>
      </c>
      <c r="G950" s="93" t="s">
        <v>20</v>
      </c>
      <c r="H950" s="93">
        <v>5994.3</v>
      </c>
      <c r="I950" s="88">
        <v>1</v>
      </c>
      <c r="J950" s="93">
        <v>10.29</v>
      </c>
      <c r="K950" s="93">
        <v>5.72</v>
      </c>
      <c r="L950" s="93">
        <v>5994.3</v>
      </c>
      <c r="M950" s="88">
        <f t="shared" si="76"/>
        <v>26220</v>
      </c>
    </row>
    <row r="951" spans="1:13" x14ac:dyDescent="0.2">
      <c r="A951" s="94">
        <v>9253634</v>
      </c>
      <c r="B951" s="88">
        <f t="shared" si="74"/>
        <v>190</v>
      </c>
      <c r="C951" s="93">
        <v>138</v>
      </c>
      <c r="D951" s="104">
        <f t="shared" si="72"/>
        <v>2.7299703264094954E-4</v>
      </c>
      <c r="E951" s="93">
        <f t="shared" si="75"/>
        <v>7.2833333333333332</v>
      </c>
      <c r="F951" s="104">
        <f t="shared" si="73"/>
        <v>2.6152816135241333E-4</v>
      </c>
      <c r="G951" s="93" t="s">
        <v>12</v>
      </c>
      <c r="H951" s="93">
        <v>51.18</v>
      </c>
      <c r="I951" s="88">
        <v>1</v>
      </c>
      <c r="J951" s="93">
        <v>0.98</v>
      </c>
      <c r="K951" s="93">
        <v>1.5</v>
      </c>
      <c r="L951" s="93">
        <v>51.18</v>
      </c>
      <c r="M951" s="88">
        <f t="shared" si="76"/>
        <v>26220</v>
      </c>
    </row>
    <row r="952" spans="1:13" x14ac:dyDescent="0.2">
      <c r="A952" s="94">
        <v>9300687</v>
      </c>
      <c r="B952" s="88">
        <f t="shared" si="74"/>
        <v>190</v>
      </c>
      <c r="C952" s="93">
        <v>138</v>
      </c>
      <c r="D952" s="104">
        <f t="shared" si="72"/>
        <v>2.7299703264094954E-4</v>
      </c>
      <c r="E952" s="93">
        <f t="shared" si="75"/>
        <v>7.2833333333333332</v>
      </c>
      <c r="F952" s="104">
        <f t="shared" si="73"/>
        <v>2.6152816135241333E-4</v>
      </c>
      <c r="G952" s="93" t="s">
        <v>16</v>
      </c>
      <c r="H952" s="93">
        <v>544.36</v>
      </c>
      <c r="I952" s="88">
        <v>1</v>
      </c>
      <c r="J952" s="93">
        <v>9.1999999999999993</v>
      </c>
      <c r="K952" s="93">
        <v>9.5</v>
      </c>
      <c r="L952" s="93">
        <v>544.36</v>
      </c>
      <c r="M952" s="88">
        <f t="shared" si="76"/>
        <v>26220</v>
      </c>
    </row>
    <row r="953" spans="1:13" x14ac:dyDescent="0.2">
      <c r="A953" s="94">
        <v>9814369</v>
      </c>
      <c r="B953" s="88">
        <f t="shared" si="74"/>
        <v>190</v>
      </c>
      <c r="C953" s="93">
        <v>138</v>
      </c>
      <c r="D953" s="104">
        <f t="shared" si="72"/>
        <v>2.7299703264094954E-4</v>
      </c>
      <c r="E953" s="93">
        <f t="shared" si="75"/>
        <v>7.2833333333333332</v>
      </c>
      <c r="F953" s="104">
        <f t="shared" si="73"/>
        <v>2.6152816135241333E-4</v>
      </c>
      <c r="G953" s="93" t="s">
        <v>16</v>
      </c>
      <c r="H953" s="93">
        <v>516.63</v>
      </c>
      <c r="I953" s="88">
        <v>1</v>
      </c>
      <c r="J953" s="93">
        <v>37</v>
      </c>
      <c r="K953" s="93">
        <v>2.69</v>
      </c>
      <c r="L953" s="93">
        <v>516.63</v>
      </c>
      <c r="M953" s="88">
        <f t="shared" si="76"/>
        <v>26220</v>
      </c>
    </row>
    <row r="954" spans="1:13" x14ac:dyDescent="0.2">
      <c r="A954" s="94">
        <v>9830283</v>
      </c>
      <c r="B954" s="88">
        <f t="shared" si="74"/>
        <v>190</v>
      </c>
      <c r="C954" s="93">
        <v>138</v>
      </c>
      <c r="D954" s="104">
        <f t="shared" si="72"/>
        <v>2.7299703264094954E-4</v>
      </c>
      <c r="E954" s="93">
        <f t="shared" si="75"/>
        <v>7.2833333333333332</v>
      </c>
      <c r="F954" s="104">
        <f t="shared" si="73"/>
        <v>2.6152816135241333E-4</v>
      </c>
      <c r="G954" s="93" t="s">
        <v>16</v>
      </c>
      <c r="H954" s="93">
        <v>458.8</v>
      </c>
      <c r="I954" s="88">
        <v>1</v>
      </c>
      <c r="J954" s="93">
        <v>0.5</v>
      </c>
      <c r="K954" s="93">
        <v>0.46</v>
      </c>
      <c r="L954" s="93">
        <v>458.8</v>
      </c>
      <c r="M954" s="88">
        <f t="shared" si="76"/>
        <v>26220</v>
      </c>
    </row>
    <row r="955" spans="1:13" x14ac:dyDescent="0.2">
      <c r="A955" s="94">
        <v>3080175</v>
      </c>
      <c r="B955" s="88">
        <f t="shared" si="74"/>
        <v>190</v>
      </c>
      <c r="C955" s="93">
        <v>137</v>
      </c>
      <c r="D955" s="104">
        <f t="shared" si="72"/>
        <v>2.7101879327398614E-4</v>
      </c>
      <c r="E955" s="93">
        <f t="shared" si="75"/>
        <v>7.2305555555555552</v>
      </c>
      <c r="F955" s="104">
        <f t="shared" si="73"/>
        <v>2.5963302974841033E-4</v>
      </c>
      <c r="G955" s="93" t="s">
        <v>41</v>
      </c>
      <c r="H955" s="93">
        <v>1192.26</v>
      </c>
      <c r="I955" s="88">
        <v>1</v>
      </c>
      <c r="J955" s="93">
        <v>57.95</v>
      </c>
      <c r="K955" s="93">
        <v>2.48</v>
      </c>
      <c r="L955" s="93">
        <v>1192.26</v>
      </c>
      <c r="M955" s="88">
        <f t="shared" si="76"/>
        <v>26030</v>
      </c>
    </row>
    <row r="956" spans="1:13" x14ac:dyDescent="0.2">
      <c r="A956" s="94">
        <v>6157591</v>
      </c>
      <c r="B956" s="88">
        <f t="shared" si="74"/>
        <v>190</v>
      </c>
      <c r="C956" s="93">
        <v>137</v>
      </c>
      <c r="D956" s="104">
        <f t="shared" si="72"/>
        <v>2.7101879327398614E-4</v>
      </c>
      <c r="E956" s="93">
        <f t="shared" si="75"/>
        <v>7.2305555555555552</v>
      </c>
      <c r="F956" s="104">
        <f t="shared" si="73"/>
        <v>2.5963302974841033E-4</v>
      </c>
      <c r="G956" s="93" t="s">
        <v>20</v>
      </c>
      <c r="H956" s="93">
        <v>998.82</v>
      </c>
      <c r="I956" s="88">
        <v>1</v>
      </c>
      <c r="J956" s="93">
        <v>105.6</v>
      </c>
      <c r="K956" s="93">
        <v>16.5</v>
      </c>
      <c r="L956" s="93">
        <v>998.82</v>
      </c>
      <c r="M956" s="88">
        <f t="shared" si="76"/>
        <v>26030</v>
      </c>
    </row>
    <row r="957" spans="1:13" x14ac:dyDescent="0.2">
      <c r="A957" s="94">
        <v>7011413</v>
      </c>
      <c r="B957" s="88">
        <f t="shared" si="74"/>
        <v>190</v>
      </c>
      <c r="C957" s="93">
        <v>137</v>
      </c>
      <c r="D957" s="104">
        <f t="shared" si="72"/>
        <v>2.7101879327398614E-4</v>
      </c>
      <c r="E957" s="93">
        <f t="shared" si="75"/>
        <v>7.2305555555555552</v>
      </c>
      <c r="F957" s="104">
        <f t="shared" si="73"/>
        <v>2.5963302974841033E-4</v>
      </c>
      <c r="G957" s="93" t="s">
        <v>82</v>
      </c>
      <c r="H957" s="93">
        <v>835.75</v>
      </c>
      <c r="I957" s="88">
        <v>1</v>
      </c>
      <c r="J957" s="93">
        <v>75.599999999999994</v>
      </c>
      <c r="K957" s="93">
        <v>19.899999999999999</v>
      </c>
      <c r="L957" s="93">
        <v>835.75</v>
      </c>
      <c r="M957" s="88">
        <f t="shared" si="76"/>
        <v>26030</v>
      </c>
    </row>
    <row r="958" spans="1:13" x14ac:dyDescent="0.2">
      <c r="A958" s="94">
        <v>9253422</v>
      </c>
      <c r="B958" s="88">
        <f t="shared" si="74"/>
        <v>190</v>
      </c>
      <c r="C958" s="93">
        <v>137</v>
      </c>
      <c r="D958" s="104">
        <f t="shared" si="72"/>
        <v>2.7101879327398614E-4</v>
      </c>
      <c r="E958" s="93">
        <f t="shared" si="75"/>
        <v>7.2305555555555552</v>
      </c>
      <c r="F958" s="104">
        <f t="shared" si="73"/>
        <v>2.5963302974841033E-4</v>
      </c>
      <c r="G958" s="93" t="s">
        <v>12</v>
      </c>
      <c r="H958" s="93">
        <v>50.65</v>
      </c>
      <c r="I958" s="88">
        <v>1</v>
      </c>
      <c r="J958" s="93">
        <v>0.72</v>
      </c>
      <c r="K958" s="93">
        <v>1.23</v>
      </c>
      <c r="L958" s="93">
        <v>50.65</v>
      </c>
      <c r="M958" s="88">
        <f t="shared" si="76"/>
        <v>26030</v>
      </c>
    </row>
    <row r="959" spans="1:13" x14ac:dyDescent="0.2">
      <c r="A959" s="94">
        <v>5110124</v>
      </c>
      <c r="B959" s="88">
        <f t="shared" si="74"/>
        <v>190</v>
      </c>
      <c r="C959" s="93">
        <v>136</v>
      </c>
      <c r="D959" s="104">
        <f t="shared" si="72"/>
        <v>2.6904055390702275E-4</v>
      </c>
      <c r="E959" s="93">
        <f t="shared" si="75"/>
        <v>7.177777777777778</v>
      </c>
      <c r="F959" s="104">
        <f t="shared" si="73"/>
        <v>2.5773789814440739E-4</v>
      </c>
      <c r="G959" s="93" t="s">
        <v>20</v>
      </c>
      <c r="H959" s="93">
        <v>6.54</v>
      </c>
      <c r="I959" s="88">
        <v>1</v>
      </c>
      <c r="J959" s="93">
        <v>0.1</v>
      </c>
      <c r="K959" s="93">
        <v>0.08</v>
      </c>
      <c r="L959" s="93">
        <v>6.54</v>
      </c>
      <c r="M959" s="88">
        <f t="shared" si="76"/>
        <v>25840</v>
      </c>
    </row>
    <row r="960" spans="1:13" x14ac:dyDescent="0.2">
      <c r="A960" s="94">
        <v>2096835</v>
      </c>
      <c r="B960" s="88">
        <f t="shared" si="74"/>
        <v>190</v>
      </c>
      <c r="C960" s="93">
        <v>135</v>
      </c>
      <c r="D960" s="104">
        <f t="shared" si="72"/>
        <v>2.6706231454005935E-4</v>
      </c>
      <c r="E960" s="93">
        <f t="shared" si="75"/>
        <v>7.125</v>
      </c>
      <c r="F960" s="104">
        <f t="shared" si="73"/>
        <v>2.5584276654040439E-4</v>
      </c>
      <c r="G960" s="93" t="s">
        <v>16</v>
      </c>
      <c r="H960" s="93">
        <v>4070.26</v>
      </c>
      <c r="I960" s="88">
        <v>1</v>
      </c>
      <c r="J960" s="93">
        <v>31</v>
      </c>
      <c r="K960" s="93">
        <v>14</v>
      </c>
      <c r="L960" s="93">
        <v>4070.26</v>
      </c>
      <c r="M960" s="88">
        <f t="shared" si="76"/>
        <v>25650</v>
      </c>
    </row>
    <row r="961" spans="1:13" x14ac:dyDescent="0.2">
      <c r="A961" s="94">
        <v>3356939</v>
      </c>
      <c r="B961" s="88">
        <f t="shared" si="74"/>
        <v>190</v>
      </c>
      <c r="C961" s="93">
        <v>135</v>
      </c>
      <c r="D961" s="104">
        <f t="shared" si="72"/>
        <v>2.6706231454005935E-4</v>
      </c>
      <c r="E961" s="93">
        <f t="shared" si="75"/>
        <v>7.125</v>
      </c>
      <c r="F961" s="104">
        <f t="shared" si="73"/>
        <v>2.5584276654040439E-4</v>
      </c>
      <c r="G961" s="93" t="s">
        <v>41</v>
      </c>
      <c r="H961" s="93">
        <v>572.69000000000005</v>
      </c>
      <c r="I961" s="88">
        <v>1</v>
      </c>
      <c r="J961" s="93">
        <v>100.5</v>
      </c>
      <c r="K961" s="93">
        <v>6.91</v>
      </c>
      <c r="L961" s="93">
        <v>572.69000000000005</v>
      </c>
      <c r="M961" s="88">
        <f t="shared" si="76"/>
        <v>25650</v>
      </c>
    </row>
    <row r="962" spans="1:13" x14ac:dyDescent="0.2">
      <c r="A962" s="94">
        <v>6066211</v>
      </c>
      <c r="B962" s="88">
        <f t="shared" si="74"/>
        <v>190</v>
      </c>
      <c r="C962" s="93">
        <v>135</v>
      </c>
      <c r="D962" s="104">
        <f t="shared" ref="D962:D1025" si="77">C962/$C$4096</f>
        <v>2.6706231454005935E-4</v>
      </c>
      <c r="E962" s="93">
        <f t="shared" si="75"/>
        <v>7.125</v>
      </c>
      <c r="F962" s="104">
        <f t="shared" ref="F962:F1025" si="78">E962/$E$4096</f>
        <v>2.5584276654040439E-4</v>
      </c>
      <c r="G962" s="93" t="s">
        <v>20</v>
      </c>
      <c r="H962" s="93">
        <v>104.47</v>
      </c>
      <c r="I962" s="88">
        <v>1</v>
      </c>
      <c r="J962" s="93">
        <v>7</v>
      </c>
      <c r="K962" s="93">
        <v>0.82</v>
      </c>
      <c r="L962" s="93">
        <v>104.47</v>
      </c>
      <c r="M962" s="88">
        <f t="shared" si="76"/>
        <v>25650</v>
      </c>
    </row>
    <row r="963" spans="1:13" x14ac:dyDescent="0.2">
      <c r="A963" s="94">
        <v>8364026</v>
      </c>
      <c r="B963" s="88">
        <f t="shared" ref="B963:B1026" si="79">VLOOKUP(I963,$U$2:$V$11,2,TRUE)</f>
        <v>190</v>
      </c>
      <c r="C963" s="93">
        <v>135</v>
      </c>
      <c r="D963" s="104">
        <f t="shared" si="77"/>
        <v>2.6706231454005935E-4</v>
      </c>
      <c r="E963" s="93">
        <f t="shared" ref="E963:E1026" si="80">B963*C963/3600</f>
        <v>7.125</v>
      </c>
      <c r="F963" s="104">
        <f t="shared" si="78"/>
        <v>2.5584276654040439E-4</v>
      </c>
      <c r="G963" s="93" t="s">
        <v>20</v>
      </c>
      <c r="H963" s="93">
        <v>37.49</v>
      </c>
      <c r="I963" s="88">
        <v>1</v>
      </c>
      <c r="J963" s="93">
        <v>2.56</v>
      </c>
      <c r="K963" s="93">
        <v>0.36</v>
      </c>
      <c r="L963" s="93">
        <v>37.49</v>
      </c>
      <c r="M963" s="88">
        <f t="shared" ref="M963:M1026" si="81">B963*C963</f>
        <v>25650</v>
      </c>
    </row>
    <row r="964" spans="1:13" x14ac:dyDescent="0.2">
      <c r="A964" s="94">
        <v>9300685</v>
      </c>
      <c r="B964" s="88">
        <f t="shared" si="79"/>
        <v>190</v>
      </c>
      <c r="C964" s="93">
        <v>135</v>
      </c>
      <c r="D964" s="104">
        <f t="shared" si="77"/>
        <v>2.6706231454005935E-4</v>
      </c>
      <c r="E964" s="93">
        <f t="shared" si="80"/>
        <v>7.125</v>
      </c>
      <c r="F964" s="104">
        <f t="shared" si="78"/>
        <v>2.5584276654040439E-4</v>
      </c>
      <c r="G964" s="93" t="s">
        <v>16</v>
      </c>
      <c r="H964" s="93">
        <v>353.83</v>
      </c>
      <c r="I964" s="88">
        <v>1</v>
      </c>
      <c r="J964" s="93">
        <v>7.2</v>
      </c>
      <c r="K964" s="93">
        <v>5.4</v>
      </c>
      <c r="L964" s="93">
        <v>353.83</v>
      </c>
      <c r="M964" s="88">
        <f t="shared" si="81"/>
        <v>25650</v>
      </c>
    </row>
    <row r="965" spans="1:13" x14ac:dyDescent="0.2">
      <c r="A965" s="94">
        <v>9403052</v>
      </c>
      <c r="B965" s="88">
        <f t="shared" si="79"/>
        <v>190</v>
      </c>
      <c r="C965" s="93">
        <v>135</v>
      </c>
      <c r="D965" s="104">
        <f t="shared" si="77"/>
        <v>2.6706231454005935E-4</v>
      </c>
      <c r="E965" s="93">
        <f t="shared" si="80"/>
        <v>7.125</v>
      </c>
      <c r="F965" s="104">
        <f t="shared" si="78"/>
        <v>2.5584276654040439E-4</v>
      </c>
      <c r="G965" s="93" t="s">
        <v>9</v>
      </c>
      <c r="H965" s="93">
        <v>98.66</v>
      </c>
      <c r="I965" s="88">
        <v>1</v>
      </c>
      <c r="J965" s="93">
        <v>1.47</v>
      </c>
      <c r="K965" s="93">
        <v>1.47</v>
      </c>
      <c r="L965" s="93">
        <v>98.66</v>
      </c>
      <c r="M965" s="88">
        <f t="shared" si="81"/>
        <v>25650</v>
      </c>
    </row>
    <row r="966" spans="1:13" x14ac:dyDescent="0.2">
      <c r="A966" s="94">
        <v>2170166</v>
      </c>
      <c r="B966" s="88">
        <f t="shared" si="79"/>
        <v>190</v>
      </c>
      <c r="C966" s="93">
        <v>134</v>
      </c>
      <c r="D966" s="104">
        <f t="shared" si="77"/>
        <v>2.6508407517309595E-4</v>
      </c>
      <c r="E966" s="93">
        <f t="shared" si="80"/>
        <v>7.072222222222222</v>
      </c>
      <c r="F966" s="104">
        <f t="shared" si="78"/>
        <v>2.5394763493640133E-4</v>
      </c>
      <c r="G966" s="93" t="s">
        <v>41</v>
      </c>
      <c r="H966" s="93">
        <v>110.06</v>
      </c>
      <c r="I966" s="88">
        <v>1</v>
      </c>
      <c r="J966" s="93">
        <v>1.01</v>
      </c>
      <c r="K966" s="93">
        <v>0.26</v>
      </c>
      <c r="L966" s="93">
        <v>110.06</v>
      </c>
      <c r="M966" s="88">
        <f t="shared" si="81"/>
        <v>25460</v>
      </c>
    </row>
    <row r="967" spans="1:13" x14ac:dyDescent="0.2">
      <c r="A967" s="94">
        <v>3025663</v>
      </c>
      <c r="B967" s="88">
        <f t="shared" si="79"/>
        <v>190</v>
      </c>
      <c r="C967" s="93">
        <v>134</v>
      </c>
      <c r="D967" s="104">
        <f t="shared" si="77"/>
        <v>2.6508407517309595E-4</v>
      </c>
      <c r="E967" s="93">
        <f t="shared" si="80"/>
        <v>7.072222222222222</v>
      </c>
      <c r="F967" s="104">
        <f t="shared" si="78"/>
        <v>2.5394763493640133E-4</v>
      </c>
      <c r="G967" s="93" t="s">
        <v>41</v>
      </c>
      <c r="H967" s="93">
        <v>0.62</v>
      </c>
      <c r="I967" s="88">
        <v>1</v>
      </c>
      <c r="J967" s="93">
        <v>0.09</v>
      </c>
      <c r="K967" s="93">
        <v>0.02</v>
      </c>
      <c r="L967" s="93">
        <v>0.62</v>
      </c>
      <c r="M967" s="88">
        <f t="shared" si="81"/>
        <v>25460</v>
      </c>
    </row>
    <row r="968" spans="1:13" x14ac:dyDescent="0.2">
      <c r="A968" s="94">
        <v>3100551</v>
      </c>
      <c r="B968" s="88">
        <f t="shared" si="79"/>
        <v>190</v>
      </c>
      <c r="C968" s="93">
        <v>134</v>
      </c>
      <c r="D968" s="104">
        <f t="shared" si="77"/>
        <v>2.6508407517309595E-4</v>
      </c>
      <c r="E968" s="93">
        <f t="shared" si="80"/>
        <v>7.072222222222222</v>
      </c>
      <c r="F968" s="104">
        <f t="shared" si="78"/>
        <v>2.5394763493640133E-4</v>
      </c>
      <c r="G968" s="93" t="s">
        <v>41</v>
      </c>
      <c r="H968" s="93">
        <v>231.15</v>
      </c>
      <c r="I968" s="88">
        <v>1</v>
      </c>
      <c r="J968" s="93">
        <v>66</v>
      </c>
      <c r="K968" s="93">
        <v>1.1000000000000001</v>
      </c>
      <c r="L968" s="93">
        <v>231.15</v>
      </c>
      <c r="M968" s="88">
        <f t="shared" si="81"/>
        <v>25460</v>
      </c>
    </row>
    <row r="969" spans="1:13" x14ac:dyDescent="0.2">
      <c r="A969" s="94">
        <v>6020225</v>
      </c>
      <c r="B969" s="88">
        <f t="shared" si="79"/>
        <v>190</v>
      </c>
      <c r="C969" s="93">
        <v>134</v>
      </c>
      <c r="D969" s="104">
        <f t="shared" si="77"/>
        <v>2.6508407517309595E-4</v>
      </c>
      <c r="E969" s="93">
        <f t="shared" si="80"/>
        <v>7.072222222222222</v>
      </c>
      <c r="F969" s="104">
        <f t="shared" si="78"/>
        <v>2.5394763493640133E-4</v>
      </c>
      <c r="G969" s="93" t="s">
        <v>20</v>
      </c>
      <c r="H969" s="93">
        <v>381.19</v>
      </c>
      <c r="I969" s="88">
        <v>1</v>
      </c>
      <c r="J969" s="93">
        <v>58.29</v>
      </c>
      <c r="K969" s="93">
        <v>17</v>
      </c>
      <c r="L969" s="93">
        <v>381.19</v>
      </c>
      <c r="M969" s="88">
        <f t="shared" si="81"/>
        <v>25460</v>
      </c>
    </row>
    <row r="970" spans="1:13" x14ac:dyDescent="0.2">
      <c r="A970" s="94">
        <v>6188901</v>
      </c>
      <c r="B970" s="88">
        <f t="shared" si="79"/>
        <v>190</v>
      </c>
      <c r="C970" s="93">
        <v>134</v>
      </c>
      <c r="D970" s="104">
        <f t="shared" si="77"/>
        <v>2.6508407517309595E-4</v>
      </c>
      <c r="E970" s="93">
        <f t="shared" si="80"/>
        <v>7.072222222222222</v>
      </c>
      <c r="F970" s="104">
        <f t="shared" si="78"/>
        <v>2.5394763493640133E-4</v>
      </c>
      <c r="G970" s="93" t="s">
        <v>82</v>
      </c>
      <c r="H970" s="93">
        <v>1048.43</v>
      </c>
      <c r="I970" s="88">
        <v>1</v>
      </c>
      <c r="J970" s="93">
        <v>96.3</v>
      </c>
      <c r="K970" s="93">
        <v>26.12</v>
      </c>
      <c r="L970" s="93">
        <v>1048.43</v>
      </c>
      <c r="M970" s="88">
        <f t="shared" si="81"/>
        <v>25460</v>
      </c>
    </row>
    <row r="971" spans="1:13" x14ac:dyDescent="0.2">
      <c r="A971" s="94">
        <v>1253279</v>
      </c>
      <c r="B971" s="88">
        <f t="shared" si="79"/>
        <v>190</v>
      </c>
      <c r="C971" s="93">
        <v>133</v>
      </c>
      <c r="D971" s="104">
        <f t="shared" si="77"/>
        <v>2.6310583580613255E-4</v>
      </c>
      <c r="E971" s="93">
        <f t="shared" si="80"/>
        <v>7.0194444444444448</v>
      </c>
      <c r="F971" s="104">
        <f t="shared" si="78"/>
        <v>2.5205250333239839E-4</v>
      </c>
      <c r="G971" s="93" t="s">
        <v>79</v>
      </c>
      <c r="H971" s="93">
        <v>49.67</v>
      </c>
      <c r="I971" s="88">
        <v>1</v>
      </c>
      <c r="J971" s="93">
        <v>1</v>
      </c>
      <c r="K971" s="93">
        <v>2.76</v>
      </c>
      <c r="L971" s="93">
        <v>49.67</v>
      </c>
      <c r="M971" s="88">
        <f t="shared" si="81"/>
        <v>25270</v>
      </c>
    </row>
    <row r="972" spans="1:13" x14ac:dyDescent="0.2">
      <c r="A972" s="94">
        <v>3351127</v>
      </c>
      <c r="B972" s="88">
        <f t="shared" si="79"/>
        <v>190</v>
      </c>
      <c r="C972" s="93">
        <v>133</v>
      </c>
      <c r="D972" s="104">
        <f t="shared" si="77"/>
        <v>2.6310583580613255E-4</v>
      </c>
      <c r="E972" s="93">
        <f t="shared" si="80"/>
        <v>7.0194444444444448</v>
      </c>
      <c r="F972" s="104">
        <f t="shared" si="78"/>
        <v>2.5205250333239839E-4</v>
      </c>
      <c r="G972" s="93" t="s">
        <v>16</v>
      </c>
      <c r="H972" s="93">
        <v>279.18</v>
      </c>
      <c r="I972" s="88">
        <v>1</v>
      </c>
      <c r="J972" s="93">
        <v>5.61</v>
      </c>
      <c r="K972" s="93">
        <v>3.5</v>
      </c>
      <c r="L972" s="93">
        <v>279.18</v>
      </c>
      <c r="M972" s="88">
        <f t="shared" si="81"/>
        <v>25270</v>
      </c>
    </row>
    <row r="973" spans="1:13" x14ac:dyDescent="0.2">
      <c r="A973" s="94">
        <v>5502009</v>
      </c>
      <c r="B973" s="88">
        <f t="shared" si="79"/>
        <v>190</v>
      </c>
      <c r="C973" s="93">
        <v>133</v>
      </c>
      <c r="D973" s="104">
        <f t="shared" si="77"/>
        <v>2.6310583580613255E-4</v>
      </c>
      <c r="E973" s="93">
        <f t="shared" si="80"/>
        <v>7.0194444444444448</v>
      </c>
      <c r="F973" s="104">
        <f t="shared" si="78"/>
        <v>2.5205250333239839E-4</v>
      </c>
      <c r="G973" s="93" t="s">
        <v>16</v>
      </c>
      <c r="H973" s="93">
        <v>180.18</v>
      </c>
      <c r="I973" s="88">
        <v>1</v>
      </c>
      <c r="J973" s="93">
        <v>2.27</v>
      </c>
      <c r="K973" s="93">
        <v>3.72</v>
      </c>
      <c r="L973" s="93">
        <v>180.18</v>
      </c>
      <c r="M973" s="88">
        <f t="shared" si="81"/>
        <v>25270</v>
      </c>
    </row>
    <row r="974" spans="1:13" x14ac:dyDescent="0.2">
      <c r="A974" s="94">
        <v>6165997</v>
      </c>
      <c r="B974" s="88">
        <f t="shared" si="79"/>
        <v>190</v>
      </c>
      <c r="C974" s="93">
        <v>133</v>
      </c>
      <c r="D974" s="104">
        <f t="shared" si="77"/>
        <v>2.6310583580613255E-4</v>
      </c>
      <c r="E974" s="93">
        <f t="shared" si="80"/>
        <v>7.0194444444444448</v>
      </c>
      <c r="F974" s="104">
        <f t="shared" si="78"/>
        <v>2.5205250333239839E-4</v>
      </c>
      <c r="G974" s="93" t="s">
        <v>20</v>
      </c>
      <c r="H974" s="93">
        <v>378.68</v>
      </c>
      <c r="I974" s="88">
        <v>1</v>
      </c>
      <c r="J974" s="93">
        <v>2.2999999999999998</v>
      </c>
      <c r="K974" s="93">
        <v>0.4</v>
      </c>
      <c r="L974" s="93">
        <v>378.68</v>
      </c>
      <c r="M974" s="88">
        <f t="shared" si="81"/>
        <v>25270</v>
      </c>
    </row>
    <row r="975" spans="1:13" x14ac:dyDescent="0.2">
      <c r="A975" s="94">
        <v>9253862</v>
      </c>
      <c r="B975" s="88">
        <f t="shared" si="79"/>
        <v>190</v>
      </c>
      <c r="C975" s="93">
        <v>133</v>
      </c>
      <c r="D975" s="104">
        <f t="shared" si="77"/>
        <v>2.6310583580613255E-4</v>
      </c>
      <c r="E975" s="93">
        <f t="shared" si="80"/>
        <v>7.0194444444444448</v>
      </c>
      <c r="F975" s="104">
        <f t="shared" si="78"/>
        <v>2.5205250333239839E-4</v>
      </c>
      <c r="G975" s="93" t="s">
        <v>12</v>
      </c>
      <c r="H975" s="93">
        <v>134.18</v>
      </c>
      <c r="I975" s="88">
        <v>1</v>
      </c>
      <c r="J975" s="93">
        <v>0.44</v>
      </c>
      <c r="K975" s="93">
        <v>0.8</v>
      </c>
      <c r="L975" s="93">
        <v>134.18</v>
      </c>
      <c r="M975" s="88">
        <f t="shared" si="81"/>
        <v>25270</v>
      </c>
    </row>
    <row r="976" spans="1:13" x14ac:dyDescent="0.2">
      <c r="A976" s="94">
        <v>9253866</v>
      </c>
      <c r="B976" s="88">
        <f t="shared" si="79"/>
        <v>190</v>
      </c>
      <c r="C976" s="93">
        <v>133</v>
      </c>
      <c r="D976" s="104">
        <f t="shared" si="77"/>
        <v>2.6310583580613255E-4</v>
      </c>
      <c r="E976" s="93">
        <f t="shared" si="80"/>
        <v>7.0194444444444448</v>
      </c>
      <c r="F976" s="104">
        <f t="shared" si="78"/>
        <v>2.5205250333239839E-4</v>
      </c>
      <c r="G976" s="93" t="s">
        <v>12</v>
      </c>
      <c r="H976" s="93">
        <v>263.25</v>
      </c>
      <c r="I976" s="88">
        <v>1</v>
      </c>
      <c r="J976" s="93">
        <v>1.1399999999999999</v>
      </c>
      <c r="K976" s="93">
        <v>1.72</v>
      </c>
      <c r="L976" s="93">
        <v>263.25</v>
      </c>
      <c r="M976" s="88">
        <f t="shared" si="81"/>
        <v>25270</v>
      </c>
    </row>
    <row r="977" spans="1:13" x14ac:dyDescent="0.2">
      <c r="A977" s="94">
        <v>1253239</v>
      </c>
      <c r="B977" s="88">
        <f t="shared" si="79"/>
        <v>190</v>
      </c>
      <c r="C977" s="93">
        <v>132</v>
      </c>
      <c r="D977" s="104">
        <f t="shared" si="77"/>
        <v>2.6112759643916915E-4</v>
      </c>
      <c r="E977" s="93">
        <f t="shared" si="80"/>
        <v>6.9666666666666668</v>
      </c>
      <c r="F977" s="104">
        <f t="shared" si="78"/>
        <v>2.5015737172839539E-4</v>
      </c>
      <c r="G977" s="93" t="s">
        <v>79</v>
      </c>
      <c r="H977" s="93">
        <v>21.94</v>
      </c>
      <c r="I977" s="88">
        <v>1</v>
      </c>
      <c r="J977" s="93">
        <v>0.35</v>
      </c>
      <c r="K977" s="93">
        <v>1.1000000000000001</v>
      </c>
      <c r="L977" s="93">
        <v>21.94</v>
      </c>
      <c r="M977" s="88">
        <f t="shared" si="81"/>
        <v>25080</v>
      </c>
    </row>
    <row r="978" spans="1:13" x14ac:dyDescent="0.2">
      <c r="A978" s="94">
        <v>2041929</v>
      </c>
      <c r="B978" s="88">
        <f t="shared" si="79"/>
        <v>190</v>
      </c>
      <c r="C978" s="93">
        <v>132</v>
      </c>
      <c r="D978" s="104">
        <f t="shared" si="77"/>
        <v>2.6112759643916915E-4</v>
      </c>
      <c r="E978" s="93">
        <f t="shared" si="80"/>
        <v>6.9666666666666668</v>
      </c>
      <c r="F978" s="104">
        <f t="shared" si="78"/>
        <v>2.5015737172839539E-4</v>
      </c>
      <c r="G978" s="93" t="s">
        <v>16</v>
      </c>
      <c r="H978" s="93">
        <v>1881.67</v>
      </c>
      <c r="I978" s="88">
        <v>1</v>
      </c>
      <c r="J978" s="93">
        <v>44.77</v>
      </c>
      <c r="K978" s="93">
        <v>29.5</v>
      </c>
      <c r="L978" s="93">
        <v>1881.67</v>
      </c>
      <c r="M978" s="88">
        <f t="shared" si="81"/>
        <v>25080</v>
      </c>
    </row>
    <row r="979" spans="1:13" x14ac:dyDescent="0.2">
      <c r="A979" s="94">
        <v>3401845</v>
      </c>
      <c r="B979" s="88">
        <f t="shared" si="79"/>
        <v>190</v>
      </c>
      <c r="C979" s="93">
        <v>132</v>
      </c>
      <c r="D979" s="104">
        <f t="shared" si="77"/>
        <v>2.6112759643916915E-4</v>
      </c>
      <c r="E979" s="93">
        <f t="shared" si="80"/>
        <v>6.9666666666666668</v>
      </c>
      <c r="F979" s="104">
        <f t="shared" si="78"/>
        <v>2.5015737172839539E-4</v>
      </c>
      <c r="G979" s="93" t="s">
        <v>20</v>
      </c>
      <c r="H979" s="93">
        <v>2320.38</v>
      </c>
      <c r="I979" s="88">
        <v>1</v>
      </c>
      <c r="J979" s="93">
        <v>32</v>
      </c>
      <c r="K979" s="93">
        <v>3.4</v>
      </c>
      <c r="L979" s="93">
        <v>2320.38</v>
      </c>
      <c r="M979" s="88">
        <f t="shared" si="81"/>
        <v>25080</v>
      </c>
    </row>
    <row r="980" spans="1:13" x14ac:dyDescent="0.2">
      <c r="A980" s="94">
        <v>5118125</v>
      </c>
      <c r="B980" s="88">
        <f t="shared" si="79"/>
        <v>190</v>
      </c>
      <c r="C980" s="93">
        <v>132</v>
      </c>
      <c r="D980" s="104">
        <f t="shared" si="77"/>
        <v>2.6112759643916915E-4</v>
      </c>
      <c r="E980" s="93">
        <f t="shared" si="80"/>
        <v>6.9666666666666668</v>
      </c>
      <c r="F980" s="104">
        <f t="shared" si="78"/>
        <v>2.5015737172839539E-4</v>
      </c>
      <c r="G980" s="93" t="s">
        <v>20</v>
      </c>
      <c r="H980" s="93">
        <v>575.5</v>
      </c>
      <c r="I980" s="88">
        <v>1</v>
      </c>
      <c r="J980" s="93">
        <v>16.2</v>
      </c>
      <c r="K980" s="93">
        <v>5.0999999999999996</v>
      </c>
      <c r="L980" s="93">
        <v>575.5</v>
      </c>
      <c r="M980" s="88">
        <f t="shared" si="81"/>
        <v>25080</v>
      </c>
    </row>
    <row r="981" spans="1:13" x14ac:dyDescent="0.2">
      <c r="A981" s="94">
        <v>7011202</v>
      </c>
      <c r="B981" s="88">
        <f t="shared" si="79"/>
        <v>190</v>
      </c>
      <c r="C981" s="93">
        <v>132</v>
      </c>
      <c r="D981" s="104">
        <f t="shared" si="77"/>
        <v>2.6112759643916915E-4</v>
      </c>
      <c r="E981" s="93">
        <f t="shared" si="80"/>
        <v>6.9666666666666668</v>
      </c>
      <c r="F981" s="104">
        <f t="shared" si="78"/>
        <v>2.5015737172839539E-4</v>
      </c>
      <c r="G981" s="93" t="s">
        <v>82</v>
      </c>
      <c r="H981" s="93">
        <v>1351.51</v>
      </c>
      <c r="I981" s="88">
        <v>1</v>
      </c>
      <c r="J981" s="93">
        <v>166.75</v>
      </c>
      <c r="K981" s="93">
        <v>26</v>
      </c>
      <c r="L981" s="93">
        <v>1351.51</v>
      </c>
      <c r="M981" s="88">
        <f t="shared" si="81"/>
        <v>25080</v>
      </c>
    </row>
    <row r="982" spans="1:13" x14ac:dyDescent="0.2">
      <c r="A982" s="94">
        <v>7011552</v>
      </c>
      <c r="B982" s="88">
        <f t="shared" si="79"/>
        <v>190</v>
      </c>
      <c r="C982" s="93">
        <v>132</v>
      </c>
      <c r="D982" s="104">
        <f t="shared" si="77"/>
        <v>2.6112759643916915E-4</v>
      </c>
      <c r="E982" s="93">
        <f t="shared" si="80"/>
        <v>6.9666666666666668</v>
      </c>
      <c r="F982" s="104">
        <f t="shared" si="78"/>
        <v>2.5015737172839539E-4</v>
      </c>
      <c r="G982" s="93" t="s">
        <v>82</v>
      </c>
      <c r="H982" s="93">
        <v>3120.28</v>
      </c>
      <c r="I982" s="88">
        <v>1</v>
      </c>
      <c r="J982" s="93">
        <v>150.38</v>
      </c>
      <c r="K982" s="93">
        <v>28.75</v>
      </c>
      <c r="L982" s="93">
        <v>3120.28</v>
      </c>
      <c r="M982" s="88">
        <f t="shared" si="81"/>
        <v>25080</v>
      </c>
    </row>
    <row r="983" spans="1:13" x14ac:dyDescent="0.2">
      <c r="A983" s="94">
        <v>8363912</v>
      </c>
      <c r="B983" s="88">
        <f t="shared" si="79"/>
        <v>190</v>
      </c>
      <c r="C983" s="93">
        <v>132</v>
      </c>
      <c r="D983" s="104">
        <f t="shared" si="77"/>
        <v>2.6112759643916915E-4</v>
      </c>
      <c r="E983" s="93">
        <f t="shared" si="80"/>
        <v>6.9666666666666668</v>
      </c>
      <c r="F983" s="104">
        <f t="shared" si="78"/>
        <v>2.5015737172839539E-4</v>
      </c>
      <c r="G983" s="93" t="s">
        <v>20</v>
      </c>
      <c r="H983" s="93">
        <v>7.86</v>
      </c>
      <c r="I983" s="88">
        <v>1</v>
      </c>
      <c r="J983" s="93">
        <v>0.66</v>
      </c>
      <c r="K983" s="93">
        <v>0.09</v>
      </c>
      <c r="L983" s="93">
        <v>7.86</v>
      </c>
      <c r="M983" s="88">
        <f t="shared" si="81"/>
        <v>25080</v>
      </c>
    </row>
    <row r="984" spans="1:13" x14ac:dyDescent="0.2">
      <c r="A984" s="94">
        <v>1212377</v>
      </c>
      <c r="B984" s="88">
        <f t="shared" si="79"/>
        <v>190</v>
      </c>
      <c r="C984" s="93">
        <v>131</v>
      </c>
      <c r="D984" s="104">
        <f t="shared" si="77"/>
        <v>2.5914935707220576E-4</v>
      </c>
      <c r="E984" s="93">
        <f t="shared" si="80"/>
        <v>6.9138888888888888</v>
      </c>
      <c r="F984" s="104">
        <f t="shared" si="78"/>
        <v>2.4826224012439239E-4</v>
      </c>
      <c r="G984" s="93" t="s">
        <v>79</v>
      </c>
      <c r="H984" s="93">
        <v>49.09</v>
      </c>
      <c r="I984" s="88">
        <v>1</v>
      </c>
      <c r="J984" s="93">
        <v>2.2999999999999998</v>
      </c>
      <c r="K984" s="93">
        <v>1.68</v>
      </c>
      <c r="L984" s="93">
        <v>49.09</v>
      </c>
      <c r="M984" s="88">
        <f t="shared" si="81"/>
        <v>24890</v>
      </c>
    </row>
    <row r="985" spans="1:13" x14ac:dyDescent="0.2">
      <c r="A985" s="94">
        <v>2252689</v>
      </c>
      <c r="B985" s="88">
        <f t="shared" si="79"/>
        <v>190</v>
      </c>
      <c r="C985" s="93">
        <v>131</v>
      </c>
      <c r="D985" s="104">
        <f t="shared" si="77"/>
        <v>2.5914935707220576E-4</v>
      </c>
      <c r="E985" s="93">
        <f t="shared" si="80"/>
        <v>6.9138888888888888</v>
      </c>
      <c r="F985" s="104">
        <f t="shared" si="78"/>
        <v>2.4826224012439239E-4</v>
      </c>
      <c r="G985" s="93" t="s">
        <v>41</v>
      </c>
      <c r="H985" s="93">
        <v>2953.84</v>
      </c>
      <c r="I985" s="88">
        <v>1</v>
      </c>
      <c r="J985" s="93">
        <v>189.6</v>
      </c>
      <c r="K985" s="93">
        <v>9.9</v>
      </c>
      <c r="L985" s="93">
        <v>2953.84</v>
      </c>
      <c r="M985" s="88">
        <f t="shared" si="81"/>
        <v>24890</v>
      </c>
    </row>
    <row r="986" spans="1:13" x14ac:dyDescent="0.2">
      <c r="A986" s="94">
        <v>2362514</v>
      </c>
      <c r="B986" s="88">
        <f t="shared" si="79"/>
        <v>190</v>
      </c>
      <c r="C986" s="93">
        <v>131</v>
      </c>
      <c r="D986" s="104">
        <f t="shared" si="77"/>
        <v>2.5914935707220576E-4</v>
      </c>
      <c r="E986" s="93">
        <f t="shared" si="80"/>
        <v>6.9138888888888888</v>
      </c>
      <c r="F986" s="104">
        <f t="shared" si="78"/>
        <v>2.4826224012439239E-4</v>
      </c>
      <c r="G986" s="93" t="s">
        <v>41</v>
      </c>
      <c r="H986" s="93">
        <v>1188.56</v>
      </c>
      <c r="I986" s="88">
        <v>1</v>
      </c>
      <c r="J986" s="93">
        <v>17.7</v>
      </c>
      <c r="K986" s="93">
        <v>2.04</v>
      </c>
      <c r="L986" s="93">
        <v>1188.56</v>
      </c>
      <c r="M986" s="88">
        <f t="shared" si="81"/>
        <v>24890</v>
      </c>
    </row>
    <row r="987" spans="1:13" x14ac:dyDescent="0.2">
      <c r="A987" s="94">
        <v>2540164</v>
      </c>
      <c r="B987" s="88">
        <f t="shared" si="79"/>
        <v>190</v>
      </c>
      <c r="C987" s="93">
        <v>131</v>
      </c>
      <c r="D987" s="104">
        <f t="shared" si="77"/>
        <v>2.5914935707220576E-4</v>
      </c>
      <c r="E987" s="93">
        <f t="shared" si="80"/>
        <v>6.9138888888888888</v>
      </c>
      <c r="F987" s="104">
        <f t="shared" si="78"/>
        <v>2.4826224012439239E-4</v>
      </c>
      <c r="G987" s="93" t="s">
        <v>16</v>
      </c>
      <c r="H987" s="93">
        <v>1085.06</v>
      </c>
      <c r="I987" s="88">
        <v>1</v>
      </c>
      <c r="J987" s="93">
        <v>80.38</v>
      </c>
      <c r="K987" s="93">
        <v>8.4600000000000009</v>
      </c>
      <c r="L987" s="93">
        <v>1085.06</v>
      </c>
      <c r="M987" s="88">
        <f t="shared" si="81"/>
        <v>24890</v>
      </c>
    </row>
    <row r="988" spans="1:13" x14ac:dyDescent="0.2">
      <c r="A988" s="94">
        <v>3100688</v>
      </c>
      <c r="B988" s="88">
        <f t="shared" si="79"/>
        <v>190</v>
      </c>
      <c r="C988" s="93">
        <v>131</v>
      </c>
      <c r="D988" s="104">
        <f t="shared" si="77"/>
        <v>2.5914935707220576E-4</v>
      </c>
      <c r="E988" s="93">
        <f t="shared" si="80"/>
        <v>6.9138888888888888</v>
      </c>
      <c r="F988" s="104">
        <f t="shared" si="78"/>
        <v>2.4826224012439239E-4</v>
      </c>
      <c r="G988" s="93" t="s">
        <v>41</v>
      </c>
      <c r="H988" s="93">
        <v>471.02</v>
      </c>
      <c r="I988" s="88">
        <v>1</v>
      </c>
      <c r="J988" s="93">
        <v>33</v>
      </c>
      <c r="K988" s="93">
        <v>1.4</v>
      </c>
      <c r="L988" s="93">
        <v>471.02</v>
      </c>
      <c r="M988" s="88">
        <f t="shared" si="81"/>
        <v>24890</v>
      </c>
    </row>
    <row r="989" spans="1:13" x14ac:dyDescent="0.2">
      <c r="A989" s="94">
        <v>3535025</v>
      </c>
      <c r="B989" s="88">
        <f t="shared" si="79"/>
        <v>190</v>
      </c>
      <c r="C989" s="93">
        <v>131</v>
      </c>
      <c r="D989" s="104">
        <f t="shared" si="77"/>
        <v>2.5914935707220576E-4</v>
      </c>
      <c r="E989" s="93">
        <f t="shared" si="80"/>
        <v>6.9138888888888888</v>
      </c>
      <c r="F989" s="104">
        <f t="shared" si="78"/>
        <v>2.4826224012439239E-4</v>
      </c>
      <c r="G989" s="93" t="s">
        <v>16</v>
      </c>
      <c r="H989" s="93">
        <v>31.74</v>
      </c>
      <c r="I989" s="88">
        <v>1</v>
      </c>
      <c r="J989" s="93">
        <v>2.81</v>
      </c>
      <c r="K989" s="93">
        <v>1.1000000000000001</v>
      </c>
      <c r="L989" s="93">
        <v>31.74</v>
      </c>
      <c r="M989" s="88">
        <f t="shared" si="81"/>
        <v>24890</v>
      </c>
    </row>
    <row r="990" spans="1:13" x14ac:dyDescent="0.2">
      <c r="A990" s="94">
        <v>4244222</v>
      </c>
      <c r="B990" s="88">
        <f t="shared" si="79"/>
        <v>190</v>
      </c>
      <c r="C990" s="93">
        <v>131</v>
      </c>
      <c r="D990" s="104">
        <f t="shared" si="77"/>
        <v>2.5914935707220576E-4</v>
      </c>
      <c r="E990" s="93">
        <f t="shared" si="80"/>
        <v>6.9138888888888888</v>
      </c>
      <c r="F990" s="104">
        <f t="shared" si="78"/>
        <v>2.4826224012439239E-4</v>
      </c>
      <c r="G990" s="93" t="s">
        <v>20</v>
      </c>
      <c r="H990" s="93">
        <v>2733.42</v>
      </c>
      <c r="I990" s="88">
        <v>1</v>
      </c>
      <c r="J990" s="93">
        <v>45.54</v>
      </c>
      <c r="K990" s="93">
        <v>6.44</v>
      </c>
      <c r="L990" s="93">
        <v>2733.42</v>
      </c>
      <c r="M990" s="88">
        <f t="shared" si="81"/>
        <v>24890</v>
      </c>
    </row>
    <row r="991" spans="1:13" x14ac:dyDescent="0.2">
      <c r="A991" s="94">
        <v>6070542</v>
      </c>
      <c r="B991" s="88">
        <f t="shared" si="79"/>
        <v>190</v>
      </c>
      <c r="C991" s="93">
        <v>131</v>
      </c>
      <c r="D991" s="104">
        <f t="shared" si="77"/>
        <v>2.5914935707220576E-4</v>
      </c>
      <c r="E991" s="93">
        <f t="shared" si="80"/>
        <v>6.9138888888888888</v>
      </c>
      <c r="F991" s="104">
        <f t="shared" si="78"/>
        <v>2.4826224012439239E-4</v>
      </c>
      <c r="G991" s="93" t="s">
        <v>82</v>
      </c>
      <c r="H991" s="93">
        <v>1252.24</v>
      </c>
      <c r="I991" s="88">
        <v>1</v>
      </c>
      <c r="J991" s="93">
        <v>108.9</v>
      </c>
      <c r="K991" s="93">
        <v>28</v>
      </c>
      <c r="L991" s="93">
        <v>1252.24</v>
      </c>
      <c r="M991" s="88">
        <f t="shared" si="81"/>
        <v>24890</v>
      </c>
    </row>
    <row r="992" spans="1:13" x14ac:dyDescent="0.2">
      <c r="A992" s="94">
        <v>6121935</v>
      </c>
      <c r="B992" s="88">
        <f t="shared" si="79"/>
        <v>190</v>
      </c>
      <c r="C992" s="93">
        <v>131</v>
      </c>
      <c r="D992" s="104">
        <f t="shared" si="77"/>
        <v>2.5914935707220576E-4</v>
      </c>
      <c r="E992" s="93">
        <f t="shared" si="80"/>
        <v>6.9138888888888888</v>
      </c>
      <c r="F992" s="104">
        <f t="shared" si="78"/>
        <v>2.4826224012439239E-4</v>
      </c>
      <c r="G992" s="93" t="s">
        <v>82</v>
      </c>
      <c r="H992" s="93">
        <v>351.02</v>
      </c>
      <c r="I992" s="88">
        <v>1</v>
      </c>
      <c r="J992" s="93">
        <v>51.04</v>
      </c>
      <c r="K992" s="93">
        <v>12.7</v>
      </c>
      <c r="L992" s="93">
        <v>351.02</v>
      </c>
      <c r="M992" s="88">
        <f t="shared" si="81"/>
        <v>24890</v>
      </c>
    </row>
    <row r="993" spans="1:13" x14ac:dyDescent="0.2">
      <c r="A993" s="94">
        <v>8020606</v>
      </c>
      <c r="B993" s="88">
        <f t="shared" si="79"/>
        <v>190</v>
      </c>
      <c r="C993" s="93">
        <v>131</v>
      </c>
      <c r="D993" s="104">
        <f t="shared" si="77"/>
        <v>2.5914935707220576E-4</v>
      </c>
      <c r="E993" s="93">
        <f t="shared" si="80"/>
        <v>6.9138888888888888</v>
      </c>
      <c r="F993" s="104">
        <f t="shared" si="78"/>
        <v>2.4826224012439239E-4</v>
      </c>
      <c r="G993" s="93" t="s">
        <v>20</v>
      </c>
      <c r="H993" s="93">
        <v>3175.62</v>
      </c>
      <c r="I993" s="88">
        <v>1</v>
      </c>
      <c r="J993" s="93">
        <v>248.89</v>
      </c>
      <c r="K993" s="93">
        <v>19.420000000000002</v>
      </c>
      <c r="L993" s="93">
        <v>3175.62</v>
      </c>
      <c r="M993" s="88">
        <f t="shared" si="81"/>
        <v>24890</v>
      </c>
    </row>
    <row r="994" spans="1:13" x14ac:dyDescent="0.2">
      <c r="A994" s="94">
        <v>8541316</v>
      </c>
      <c r="B994" s="88">
        <f t="shared" si="79"/>
        <v>190</v>
      </c>
      <c r="C994" s="93">
        <v>131</v>
      </c>
      <c r="D994" s="104">
        <f t="shared" si="77"/>
        <v>2.5914935707220576E-4</v>
      </c>
      <c r="E994" s="93">
        <f t="shared" si="80"/>
        <v>6.9138888888888888</v>
      </c>
      <c r="F994" s="104">
        <f t="shared" si="78"/>
        <v>2.4826224012439239E-4</v>
      </c>
      <c r="G994" s="93" t="s">
        <v>16</v>
      </c>
      <c r="H994" s="93">
        <v>485.03</v>
      </c>
      <c r="I994" s="88">
        <v>1</v>
      </c>
      <c r="J994" s="93">
        <v>3.83</v>
      </c>
      <c r="K994" s="93">
        <v>5.58</v>
      </c>
      <c r="L994" s="93">
        <v>485.03</v>
      </c>
      <c r="M994" s="88">
        <f t="shared" si="81"/>
        <v>24890</v>
      </c>
    </row>
    <row r="995" spans="1:13" x14ac:dyDescent="0.2">
      <c r="A995" s="94">
        <v>9204813</v>
      </c>
      <c r="B995" s="88">
        <f t="shared" si="79"/>
        <v>190</v>
      </c>
      <c r="C995" s="93">
        <v>131</v>
      </c>
      <c r="D995" s="104">
        <f t="shared" si="77"/>
        <v>2.5914935707220576E-4</v>
      </c>
      <c r="E995" s="93">
        <f t="shared" si="80"/>
        <v>6.9138888888888888</v>
      </c>
      <c r="F995" s="104">
        <f t="shared" si="78"/>
        <v>2.4826224012439239E-4</v>
      </c>
      <c r="G995" s="93" t="s">
        <v>20</v>
      </c>
      <c r="H995" s="93">
        <v>4437.9399999999996</v>
      </c>
      <c r="I995" s="88">
        <v>1</v>
      </c>
      <c r="J995" s="93">
        <v>105</v>
      </c>
      <c r="K995" s="93">
        <v>50</v>
      </c>
      <c r="L995" s="93">
        <v>4437.9399999999996</v>
      </c>
      <c r="M995" s="88">
        <f t="shared" si="81"/>
        <v>24890</v>
      </c>
    </row>
    <row r="996" spans="1:13" x14ac:dyDescent="0.2">
      <c r="A996" s="94">
        <v>1150333</v>
      </c>
      <c r="B996" s="88">
        <f t="shared" si="79"/>
        <v>190</v>
      </c>
      <c r="C996" s="93">
        <v>130</v>
      </c>
      <c r="D996" s="104">
        <f t="shared" si="77"/>
        <v>2.5717111770524236E-4</v>
      </c>
      <c r="E996" s="93">
        <f t="shared" si="80"/>
        <v>6.8611111111111107</v>
      </c>
      <c r="F996" s="104">
        <f t="shared" si="78"/>
        <v>2.4636710852038939E-4</v>
      </c>
      <c r="G996" s="93" t="s">
        <v>16</v>
      </c>
      <c r="H996" s="93">
        <v>73.709999999999994</v>
      </c>
      <c r="I996" s="88">
        <v>1</v>
      </c>
      <c r="J996" s="93">
        <v>4.72</v>
      </c>
      <c r="K996" s="93">
        <v>4.1399999999999997</v>
      </c>
      <c r="L996" s="93">
        <v>73.709999999999994</v>
      </c>
      <c r="M996" s="88">
        <f t="shared" si="81"/>
        <v>24700</v>
      </c>
    </row>
    <row r="997" spans="1:13" x14ac:dyDescent="0.2">
      <c r="A997" s="94">
        <v>1211944</v>
      </c>
      <c r="B997" s="88">
        <f t="shared" si="79"/>
        <v>190</v>
      </c>
      <c r="C997" s="93">
        <v>130</v>
      </c>
      <c r="D997" s="104">
        <f t="shared" si="77"/>
        <v>2.5717111770524236E-4</v>
      </c>
      <c r="E997" s="93">
        <f t="shared" si="80"/>
        <v>6.8611111111111107</v>
      </c>
      <c r="F997" s="104">
        <f t="shared" si="78"/>
        <v>2.4636710852038939E-4</v>
      </c>
      <c r="G997" s="93" t="s">
        <v>79</v>
      </c>
      <c r="H997" s="93">
        <v>10.31</v>
      </c>
      <c r="I997" s="88">
        <v>1</v>
      </c>
      <c r="J997" s="93">
        <v>0.13</v>
      </c>
      <c r="K997" s="93">
        <v>0.18</v>
      </c>
      <c r="L997" s="93">
        <v>10.31</v>
      </c>
      <c r="M997" s="88">
        <f t="shared" si="81"/>
        <v>24700</v>
      </c>
    </row>
    <row r="998" spans="1:13" x14ac:dyDescent="0.2">
      <c r="A998" s="94">
        <v>2170056</v>
      </c>
      <c r="B998" s="88">
        <f t="shared" si="79"/>
        <v>190</v>
      </c>
      <c r="C998" s="93">
        <v>130</v>
      </c>
      <c r="D998" s="104">
        <f t="shared" si="77"/>
        <v>2.5717111770524236E-4</v>
      </c>
      <c r="E998" s="93">
        <f t="shared" si="80"/>
        <v>6.8611111111111107</v>
      </c>
      <c r="F998" s="104">
        <f t="shared" si="78"/>
        <v>2.4636710852038939E-4</v>
      </c>
      <c r="G998" s="93" t="s">
        <v>41</v>
      </c>
      <c r="H998" s="93">
        <v>169.08</v>
      </c>
      <c r="I998" s="88">
        <v>1</v>
      </c>
      <c r="J998" s="93">
        <v>3.28</v>
      </c>
      <c r="K998" s="93">
        <v>0.56000000000000005</v>
      </c>
      <c r="L998" s="93">
        <v>169.08</v>
      </c>
      <c r="M998" s="88">
        <f t="shared" si="81"/>
        <v>24700</v>
      </c>
    </row>
    <row r="999" spans="1:13" x14ac:dyDescent="0.2">
      <c r="A999" s="94">
        <v>5110085</v>
      </c>
      <c r="B999" s="88">
        <f t="shared" si="79"/>
        <v>190</v>
      </c>
      <c r="C999" s="93">
        <v>130</v>
      </c>
      <c r="D999" s="104">
        <f t="shared" si="77"/>
        <v>2.5717111770524236E-4</v>
      </c>
      <c r="E999" s="93">
        <f t="shared" si="80"/>
        <v>6.8611111111111107</v>
      </c>
      <c r="F999" s="104">
        <f t="shared" si="78"/>
        <v>2.4636710852038939E-4</v>
      </c>
      <c r="G999" s="93" t="s">
        <v>20</v>
      </c>
      <c r="H999" s="93">
        <v>12.45</v>
      </c>
      <c r="I999" s="88">
        <v>1</v>
      </c>
      <c r="J999" s="93">
        <v>4</v>
      </c>
      <c r="K999" s="93">
        <v>0.75</v>
      </c>
      <c r="L999" s="93">
        <v>12.45</v>
      </c>
      <c r="M999" s="88">
        <f t="shared" si="81"/>
        <v>24700</v>
      </c>
    </row>
    <row r="1000" spans="1:13" x14ac:dyDescent="0.2">
      <c r="A1000" s="94">
        <v>8362151</v>
      </c>
      <c r="B1000" s="88">
        <f t="shared" si="79"/>
        <v>190</v>
      </c>
      <c r="C1000" s="93">
        <v>130</v>
      </c>
      <c r="D1000" s="104">
        <f t="shared" si="77"/>
        <v>2.5717111770524236E-4</v>
      </c>
      <c r="E1000" s="93">
        <f t="shared" si="80"/>
        <v>6.8611111111111107</v>
      </c>
      <c r="F1000" s="104">
        <f t="shared" si="78"/>
        <v>2.4636710852038939E-4</v>
      </c>
      <c r="G1000" s="93" t="s">
        <v>41</v>
      </c>
      <c r="H1000" s="93">
        <v>24.27</v>
      </c>
      <c r="I1000" s="88">
        <v>1</v>
      </c>
      <c r="J1000" s="93">
        <v>0.28999999999999998</v>
      </c>
      <c r="K1000" s="93">
        <v>0.09</v>
      </c>
      <c r="L1000" s="93">
        <v>24.27</v>
      </c>
      <c r="M1000" s="88">
        <f t="shared" si="81"/>
        <v>24700</v>
      </c>
    </row>
    <row r="1001" spans="1:13" x14ac:dyDescent="0.2">
      <c r="A1001" s="94">
        <v>9254988</v>
      </c>
      <c r="B1001" s="88">
        <f t="shared" si="79"/>
        <v>190</v>
      </c>
      <c r="C1001" s="93">
        <v>130</v>
      </c>
      <c r="D1001" s="104">
        <f t="shared" si="77"/>
        <v>2.5717111770524236E-4</v>
      </c>
      <c r="E1001" s="93">
        <f t="shared" si="80"/>
        <v>6.8611111111111107</v>
      </c>
      <c r="F1001" s="104">
        <f t="shared" si="78"/>
        <v>2.4636710852038939E-4</v>
      </c>
      <c r="G1001" s="93" t="s">
        <v>12</v>
      </c>
      <c r="H1001" s="93">
        <v>107.14</v>
      </c>
      <c r="I1001" s="88">
        <v>1</v>
      </c>
      <c r="J1001" s="93">
        <v>104.9</v>
      </c>
      <c r="K1001" s="93">
        <v>1.7</v>
      </c>
      <c r="L1001" s="93">
        <v>107.14</v>
      </c>
      <c r="M1001" s="88">
        <f t="shared" si="81"/>
        <v>24700</v>
      </c>
    </row>
    <row r="1002" spans="1:13" x14ac:dyDescent="0.2">
      <c r="A1002" s="94">
        <v>9999808</v>
      </c>
      <c r="B1002" s="88">
        <f t="shared" si="79"/>
        <v>190</v>
      </c>
      <c r="C1002" s="93">
        <v>130</v>
      </c>
      <c r="D1002" s="104">
        <f t="shared" si="77"/>
        <v>2.5717111770524236E-4</v>
      </c>
      <c r="E1002" s="93">
        <f t="shared" si="80"/>
        <v>6.8611111111111107</v>
      </c>
      <c r="F1002" s="104">
        <f t="shared" si="78"/>
        <v>2.4636710852038939E-4</v>
      </c>
      <c r="G1002" s="93" t="s">
        <v>20</v>
      </c>
      <c r="H1002" s="93">
        <v>0.01</v>
      </c>
      <c r="I1002" s="88">
        <v>1</v>
      </c>
      <c r="J1002" s="93">
        <v>0.37</v>
      </c>
      <c r="K1002" s="93">
        <v>0.7</v>
      </c>
      <c r="L1002" s="93">
        <v>0.01</v>
      </c>
      <c r="M1002" s="88">
        <f t="shared" si="81"/>
        <v>24700</v>
      </c>
    </row>
    <row r="1003" spans="1:13" x14ac:dyDescent="0.2">
      <c r="A1003" s="94">
        <v>1010992</v>
      </c>
      <c r="B1003" s="88">
        <f t="shared" si="79"/>
        <v>190</v>
      </c>
      <c r="C1003" s="93">
        <v>129</v>
      </c>
      <c r="D1003" s="104">
        <f t="shared" si="77"/>
        <v>2.5519287833827891E-4</v>
      </c>
      <c r="E1003" s="93">
        <f t="shared" si="80"/>
        <v>6.8083333333333336</v>
      </c>
      <c r="F1003" s="104">
        <f t="shared" si="78"/>
        <v>2.4447197691638639E-4</v>
      </c>
      <c r="G1003" s="93" t="s">
        <v>79</v>
      </c>
      <c r="H1003" s="93">
        <v>72.59</v>
      </c>
      <c r="I1003" s="88">
        <v>1</v>
      </c>
      <c r="J1003" s="93">
        <v>0.15</v>
      </c>
      <c r="K1003" s="93">
        <v>0.44</v>
      </c>
      <c r="L1003" s="93">
        <v>72.59</v>
      </c>
      <c r="M1003" s="88">
        <f t="shared" si="81"/>
        <v>24510</v>
      </c>
    </row>
    <row r="1004" spans="1:13" x14ac:dyDescent="0.2">
      <c r="A1004" s="94">
        <v>1258739</v>
      </c>
      <c r="B1004" s="88">
        <f t="shared" si="79"/>
        <v>190</v>
      </c>
      <c r="C1004" s="93">
        <v>129</v>
      </c>
      <c r="D1004" s="104">
        <f t="shared" si="77"/>
        <v>2.5519287833827891E-4</v>
      </c>
      <c r="E1004" s="93">
        <f t="shared" si="80"/>
        <v>6.8083333333333336</v>
      </c>
      <c r="F1004" s="104">
        <f t="shared" si="78"/>
        <v>2.4447197691638639E-4</v>
      </c>
      <c r="G1004" s="93" t="s">
        <v>79</v>
      </c>
      <c r="H1004" s="93">
        <v>41.29</v>
      </c>
      <c r="I1004" s="88">
        <v>1</v>
      </c>
      <c r="J1004" s="93">
        <v>0.32</v>
      </c>
      <c r="K1004" s="93">
        <v>2.1800000000000002</v>
      </c>
      <c r="L1004" s="93">
        <v>41.29</v>
      </c>
      <c r="M1004" s="88">
        <f t="shared" si="81"/>
        <v>24510</v>
      </c>
    </row>
    <row r="1005" spans="1:13" x14ac:dyDescent="0.2">
      <c r="A1005" s="94">
        <v>3100562</v>
      </c>
      <c r="B1005" s="88">
        <f t="shared" si="79"/>
        <v>190</v>
      </c>
      <c r="C1005" s="93">
        <v>129</v>
      </c>
      <c r="D1005" s="104">
        <f t="shared" si="77"/>
        <v>2.5519287833827891E-4</v>
      </c>
      <c r="E1005" s="93">
        <f t="shared" si="80"/>
        <v>6.8083333333333336</v>
      </c>
      <c r="F1005" s="104">
        <f t="shared" si="78"/>
        <v>2.4447197691638639E-4</v>
      </c>
      <c r="G1005" s="93" t="s">
        <v>41</v>
      </c>
      <c r="H1005" s="93">
        <v>1660.19</v>
      </c>
      <c r="I1005" s="88">
        <v>1</v>
      </c>
      <c r="J1005" s="93">
        <v>136.80000000000001</v>
      </c>
      <c r="K1005" s="93">
        <v>3.5</v>
      </c>
      <c r="L1005" s="93">
        <v>1660.19</v>
      </c>
      <c r="M1005" s="88">
        <f t="shared" si="81"/>
        <v>24510</v>
      </c>
    </row>
    <row r="1006" spans="1:13" x14ac:dyDescent="0.2">
      <c r="A1006" s="94">
        <v>9836165</v>
      </c>
      <c r="B1006" s="88">
        <f t="shared" si="79"/>
        <v>190</v>
      </c>
      <c r="C1006" s="93">
        <v>129</v>
      </c>
      <c r="D1006" s="104">
        <f t="shared" si="77"/>
        <v>2.5519287833827891E-4</v>
      </c>
      <c r="E1006" s="93">
        <f t="shared" si="80"/>
        <v>6.8083333333333336</v>
      </c>
      <c r="F1006" s="104">
        <f t="shared" si="78"/>
        <v>2.4447197691638639E-4</v>
      </c>
      <c r="G1006" s="93" t="s">
        <v>16</v>
      </c>
      <c r="H1006" s="93">
        <v>1611.96</v>
      </c>
      <c r="I1006" s="88">
        <v>1</v>
      </c>
      <c r="J1006" s="93">
        <v>198.94</v>
      </c>
      <c r="K1006" s="93">
        <v>9.1</v>
      </c>
      <c r="L1006" s="93">
        <v>1611.96</v>
      </c>
      <c r="M1006" s="88">
        <f t="shared" si="81"/>
        <v>24510</v>
      </c>
    </row>
    <row r="1007" spans="1:13" x14ac:dyDescent="0.2">
      <c r="A1007" s="94">
        <v>2362506</v>
      </c>
      <c r="B1007" s="88">
        <f t="shared" si="79"/>
        <v>190</v>
      </c>
      <c r="C1007" s="93">
        <v>128</v>
      </c>
      <c r="D1007" s="104">
        <f t="shared" si="77"/>
        <v>2.5321463897131551E-4</v>
      </c>
      <c r="E1007" s="93">
        <f t="shared" si="80"/>
        <v>6.7555555555555555</v>
      </c>
      <c r="F1007" s="104">
        <f t="shared" si="78"/>
        <v>2.4257684531238339E-4</v>
      </c>
      <c r="G1007" s="93" t="s">
        <v>41</v>
      </c>
      <c r="H1007" s="93">
        <v>807.18</v>
      </c>
      <c r="I1007" s="88">
        <v>1</v>
      </c>
      <c r="J1007" s="93">
        <v>10.119999999999999</v>
      </c>
      <c r="K1007" s="93">
        <v>1.02</v>
      </c>
      <c r="L1007" s="93">
        <v>807.18</v>
      </c>
      <c r="M1007" s="88">
        <f t="shared" si="81"/>
        <v>24320</v>
      </c>
    </row>
    <row r="1008" spans="1:13" x14ac:dyDescent="0.2">
      <c r="A1008" s="94">
        <v>2398411</v>
      </c>
      <c r="B1008" s="88">
        <f t="shared" si="79"/>
        <v>190</v>
      </c>
      <c r="C1008" s="93">
        <v>128</v>
      </c>
      <c r="D1008" s="104">
        <f t="shared" si="77"/>
        <v>2.5321463897131551E-4</v>
      </c>
      <c r="E1008" s="93">
        <f t="shared" si="80"/>
        <v>6.7555555555555555</v>
      </c>
      <c r="F1008" s="104">
        <f t="shared" si="78"/>
        <v>2.4257684531238339E-4</v>
      </c>
      <c r="G1008" s="93" t="s">
        <v>41</v>
      </c>
      <c r="H1008" s="93">
        <v>104.9</v>
      </c>
      <c r="I1008" s="88">
        <v>1</v>
      </c>
      <c r="J1008" s="93">
        <v>5.05</v>
      </c>
      <c r="K1008" s="93">
        <v>1.22</v>
      </c>
      <c r="L1008" s="93">
        <v>104.9</v>
      </c>
      <c r="M1008" s="88">
        <f t="shared" si="81"/>
        <v>24320</v>
      </c>
    </row>
    <row r="1009" spans="1:13" x14ac:dyDescent="0.2">
      <c r="A1009" s="94">
        <v>3025871</v>
      </c>
      <c r="B1009" s="88">
        <f t="shared" si="79"/>
        <v>190</v>
      </c>
      <c r="C1009" s="93">
        <v>128</v>
      </c>
      <c r="D1009" s="104">
        <f t="shared" si="77"/>
        <v>2.5321463897131551E-4</v>
      </c>
      <c r="E1009" s="93">
        <f t="shared" si="80"/>
        <v>6.7555555555555555</v>
      </c>
      <c r="F1009" s="104">
        <f t="shared" si="78"/>
        <v>2.4257684531238339E-4</v>
      </c>
      <c r="G1009" s="93" t="s">
        <v>41</v>
      </c>
      <c r="H1009" s="93">
        <v>164.41</v>
      </c>
      <c r="I1009" s="88">
        <v>1</v>
      </c>
      <c r="J1009" s="93">
        <v>19.22</v>
      </c>
      <c r="K1009" s="93">
        <v>1.5</v>
      </c>
      <c r="L1009" s="93">
        <v>164.41</v>
      </c>
      <c r="M1009" s="88">
        <f t="shared" si="81"/>
        <v>24320</v>
      </c>
    </row>
    <row r="1010" spans="1:13" x14ac:dyDescent="0.2">
      <c r="A1010" s="94">
        <v>6000084</v>
      </c>
      <c r="B1010" s="88">
        <f t="shared" si="79"/>
        <v>190</v>
      </c>
      <c r="C1010" s="93">
        <v>128</v>
      </c>
      <c r="D1010" s="104">
        <f t="shared" si="77"/>
        <v>2.5321463897131551E-4</v>
      </c>
      <c r="E1010" s="93">
        <f t="shared" si="80"/>
        <v>6.7555555555555555</v>
      </c>
      <c r="F1010" s="104">
        <f t="shared" si="78"/>
        <v>2.4257684531238339E-4</v>
      </c>
      <c r="G1010" s="93" t="s">
        <v>82</v>
      </c>
      <c r="H1010" s="93">
        <v>1091.1199999999999</v>
      </c>
      <c r="I1010" s="88">
        <v>1</v>
      </c>
      <c r="J1010" s="93">
        <v>57.6</v>
      </c>
      <c r="K1010" s="93">
        <v>9.35</v>
      </c>
      <c r="L1010" s="93">
        <v>1091.1199999999999</v>
      </c>
      <c r="M1010" s="88">
        <f t="shared" si="81"/>
        <v>24320</v>
      </c>
    </row>
    <row r="1011" spans="1:13" x14ac:dyDescent="0.2">
      <c r="A1011" s="94">
        <v>6004276</v>
      </c>
      <c r="B1011" s="88">
        <f t="shared" si="79"/>
        <v>190</v>
      </c>
      <c r="C1011" s="93">
        <v>128</v>
      </c>
      <c r="D1011" s="104">
        <f t="shared" si="77"/>
        <v>2.5321463897131551E-4</v>
      </c>
      <c r="E1011" s="93">
        <f t="shared" si="80"/>
        <v>6.7555555555555555</v>
      </c>
      <c r="F1011" s="104">
        <f t="shared" si="78"/>
        <v>2.4257684531238339E-4</v>
      </c>
      <c r="G1011" s="93" t="s">
        <v>20</v>
      </c>
      <c r="H1011" s="93">
        <v>636.33000000000004</v>
      </c>
      <c r="I1011" s="88">
        <v>1</v>
      </c>
      <c r="J1011" s="93">
        <v>10.16</v>
      </c>
      <c r="K1011" s="93">
        <v>2.75</v>
      </c>
      <c r="L1011" s="93">
        <v>636.33000000000004</v>
      </c>
      <c r="M1011" s="88">
        <f t="shared" si="81"/>
        <v>24320</v>
      </c>
    </row>
    <row r="1012" spans="1:13" x14ac:dyDescent="0.2">
      <c r="A1012" s="94">
        <v>6070543</v>
      </c>
      <c r="B1012" s="88">
        <f t="shared" si="79"/>
        <v>190</v>
      </c>
      <c r="C1012" s="93">
        <v>128</v>
      </c>
      <c r="D1012" s="104">
        <f t="shared" si="77"/>
        <v>2.5321463897131551E-4</v>
      </c>
      <c r="E1012" s="93">
        <f t="shared" si="80"/>
        <v>6.7555555555555555</v>
      </c>
      <c r="F1012" s="104">
        <f t="shared" si="78"/>
        <v>2.4257684531238339E-4</v>
      </c>
      <c r="G1012" s="93" t="s">
        <v>82</v>
      </c>
      <c r="H1012" s="93">
        <v>1591.39</v>
      </c>
      <c r="I1012" s="88">
        <v>1</v>
      </c>
      <c r="J1012" s="93">
        <v>133.1</v>
      </c>
      <c r="K1012" s="93">
        <v>29</v>
      </c>
      <c r="L1012" s="93">
        <v>1591.39</v>
      </c>
      <c r="M1012" s="88">
        <f t="shared" si="81"/>
        <v>24320</v>
      </c>
    </row>
    <row r="1013" spans="1:13" x14ac:dyDescent="0.2">
      <c r="A1013" s="94">
        <v>9253521</v>
      </c>
      <c r="B1013" s="88">
        <f t="shared" si="79"/>
        <v>190</v>
      </c>
      <c r="C1013" s="93">
        <v>128</v>
      </c>
      <c r="D1013" s="104">
        <f t="shared" si="77"/>
        <v>2.5321463897131551E-4</v>
      </c>
      <c r="E1013" s="93">
        <f t="shared" si="80"/>
        <v>6.7555555555555555</v>
      </c>
      <c r="F1013" s="104">
        <f t="shared" si="78"/>
        <v>2.4257684531238339E-4</v>
      </c>
      <c r="G1013" s="93" t="s">
        <v>12</v>
      </c>
      <c r="H1013" s="93">
        <v>36.24</v>
      </c>
      <c r="I1013" s="88">
        <v>1</v>
      </c>
      <c r="J1013" s="93">
        <v>0.39</v>
      </c>
      <c r="K1013" s="93">
        <v>0.97</v>
      </c>
      <c r="L1013" s="93">
        <v>36.24</v>
      </c>
      <c r="M1013" s="88">
        <f t="shared" si="81"/>
        <v>24320</v>
      </c>
    </row>
    <row r="1014" spans="1:13" x14ac:dyDescent="0.2">
      <c r="A1014" s="94">
        <v>1211877</v>
      </c>
      <c r="B1014" s="88">
        <f t="shared" si="79"/>
        <v>190</v>
      </c>
      <c r="C1014" s="93">
        <v>127</v>
      </c>
      <c r="D1014" s="104">
        <f t="shared" si="77"/>
        <v>2.5123639960435211E-4</v>
      </c>
      <c r="E1014" s="93">
        <f t="shared" si="80"/>
        <v>6.7027777777777775</v>
      </c>
      <c r="F1014" s="104">
        <f t="shared" si="78"/>
        <v>2.4068171370838039E-4</v>
      </c>
      <c r="G1014" s="93" t="s">
        <v>79</v>
      </c>
      <c r="H1014" s="93">
        <v>8.3800000000000008</v>
      </c>
      <c r="I1014" s="88">
        <v>1</v>
      </c>
      <c r="J1014" s="93">
        <v>7.0000000000000007E-2</v>
      </c>
      <c r="K1014" s="93">
        <v>0.12</v>
      </c>
      <c r="L1014" s="93">
        <v>8.3800000000000008</v>
      </c>
      <c r="M1014" s="88">
        <f t="shared" si="81"/>
        <v>24130</v>
      </c>
    </row>
    <row r="1015" spans="1:13" x14ac:dyDescent="0.2">
      <c r="A1015" s="94">
        <v>2253089</v>
      </c>
      <c r="B1015" s="88">
        <f t="shared" si="79"/>
        <v>190</v>
      </c>
      <c r="C1015" s="93">
        <v>127</v>
      </c>
      <c r="D1015" s="104">
        <f t="shared" si="77"/>
        <v>2.5123639960435211E-4</v>
      </c>
      <c r="E1015" s="93">
        <f t="shared" si="80"/>
        <v>6.7027777777777775</v>
      </c>
      <c r="F1015" s="104">
        <f t="shared" si="78"/>
        <v>2.4068171370838039E-4</v>
      </c>
      <c r="G1015" s="93" t="s">
        <v>16</v>
      </c>
      <c r="H1015" s="93">
        <v>184.41</v>
      </c>
      <c r="I1015" s="88">
        <v>1</v>
      </c>
      <c r="J1015" s="93">
        <v>51.49</v>
      </c>
      <c r="K1015" s="93">
        <v>1.74</v>
      </c>
      <c r="L1015" s="93">
        <v>184.41</v>
      </c>
      <c r="M1015" s="88">
        <f t="shared" si="81"/>
        <v>24130</v>
      </c>
    </row>
    <row r="1016" spans="1:13" x14ac:dyDescent="0.2">
      <c r="A1016" s="94">
        <v>3358408</v>
      </c>
      <c r="B1016" s="88">
        <f t="shared" si="79"/>
        <v>190</v>
      </c>
      <c r="C1016" s="93">
        <v>127</v>
      </c>
      <c r="D1016" s="104">
        <f t="shared" si="77"/>
        <v>2.5123639960435211E-4</v>
      </c>
      <c r="E1016" s="93">
        <f t="shared" si="80"/>
        <v>6.7027777777777775</v>
      </c>
      <c r="F1016" s="104">
        <f t="shared" si="78"/>
        <v>2.4068171370838039E-4</v>
      </c>
      <c r="G1016" s="93" t="s">
        <v>9</v>
      </c>
      <c r="H1016" s="93">
        <v>1977.22</v>
      </c>
      <c r="I1016" s="88">
        <v>1</v>
      </c>
      <c r="J1016" s="93">
        <v>166.4</v>
      </c>
      <c r="K1016" s="93">
        <v>56</v>
      </c>
      <c r="L1016" s="93">
        <v>1977.22</v>
      </c>
      <c r="M1016" s="88">
        <f t="shared" si="81"/>
        <v>24130</v>
      </c>
    </row>
    <row r="1017" spans="1:13" x14ac:dyDescent="0.2">
      <c r="A1017" s="94">
        <v>9253478</v>
      </c>
      <c r="B1017" s="88">
        <f t="shared" si="79"/>
        <v>190</v>
      </c>
      <c r="C1017" s="93">
        <v>127</v>
      </c>
      <c r="D1017" s="104">
        <f t="shared" si="77"/>
        <v>2.5123639960435211E-4</v>
      </c>
      <c r="E1017" s="93">
        <f t="shared" si="80"/>
        <v>6.7027777777777775</v>
      </c>
      <c r="F1017" s="104">
        <f t="shared" si="78"/>
        <v>2.4068171370838039E-4</v>
      </c>
      <c r="G1017" s="93" t="s">
        <v>12</v>
      </c>
      <c r="H1017" s="93">
        <v>29.24</v>
      </c>
      <c r="I1017" s="88">
        <v>1</v>
      </c>
      <c r="J1017" s="93">
        <v>0.61</v>
      </c>
      <c r="K1017" s="93">
        <v>0.55000000000000004</v>
      </c>
      <c r="L1017" s="93">
        <v>29.24</v>
      </c>
      <c r="M1017" s="88">
        <f t="shared" si="81"/>
        <v>24130</v>
      </c>
    </row>
    <row r="1018" spans="1:13" x14ac:dyDescent="0.2">
      <c r="A1018" s="94">
        <v>9254967</v>
      </c>
      <c r="B1018" s="88">
        <f t="shared" si="79"/>
        <v>190</v>
      </c>
      <c r="C1018" s="93">
        <v>127</v>
      </c>
      <c r="D1018" s="104">
        <f t="shared" si="77"/>
        <v>2.5123639960435211E-4</v>
      </c>
      <c r="E1018" s="93">
        <f t="shared" si="80"/>
        <v>6.7027777777777775</v>
      </c>
      <c r="F1018" s="104">
        <f t="shared" si="78"/>
        <v>2.4068171370838039E-4</v>
      </c>
      <c r="G1018" s="93" t="s">
        <v>12</v>
      </c>
      <c r="H1018" s="93">
        <v>100.45</v>
      </c>
      <c r="I1018" s="88">
        <v>1</v>
      </c>
      <c r="J1018" s="93">
        <v>0.4</v>
      </c>
      <c r="K1018" s="93">
        <v>1.1000000000000001</v>
      </c>
      <c r="L1018" s="93">
        <v>100.45</v>
      </c>
      <c r="M1018" s="88">
        <f t="shared" si="81"/>
        <v>24130</v>
      </c>
    </row>
    <row r="1019" spans="1:13" x14ac:dyDescent="0.2">
      <c r="A1019" s="94">
        <v>2002344</v>
      </c>
      <c r="B1019" s="88">
        <f t="shared" si="79"/>
        <v>190</v>
      </c>
      <c r="C1019" s="93">
        <v>126</v>
      </c>
      <c r="D1019" s="104">
        <f t="shared" si="77"/>
        <v>2.4925816023738871E-4</v>
      </c>
      <c r="E1019" s="93">
        <f t="shared" si="80"/>
        <v>6.65</v>
      </c>
      <c r="F1019" s="104">
        <f t="shared" si="78"/>
        <v>2.3878658210437742E-4</v>
      </c>
      <c r="G1019" s="93" t="s">
        <v>12</v>
      </c>
      <c r="H1019" s="93">
        <v>195.5</v>
      </c>
      <c r="I1019" s="88">
        <v>1</v>
      </c>
      <c r="J1019" s="93">
        <v>4.1399999999999997</v>
      </c>
      <c r="K1019" s="93">
        <v>3.42</v>
      </c>
      <c r="L1019" s="93">
        <v>195.5</v>
      </c>
      <c r="M1019" s="88">
        <f t="shared" si="81"/>
        <v>23940</v>
      </c>
    </row>
    <row r="1020" spans="1:13" x14ac:dyDescent="0.2">
      <c r="A1020" s="94">
        <v>2101523</v>
      </c>
      <c r="B1020" s="88">
        <f t="shared" si="79"/>
        <v>190</v>
      </c>
      <c r="C1020" s="93">
        <v>126</v>
      </c>
      <c r="D1020" s="104">
        <f t="shared" si="77"/>
        <v>2.4925816023738871E-4</v>
      </c>
      <c r="E1020" s="93">
        <f t="shared" si="80"/>
        <v>6.65</v>
      </c>
      <c r="F1020" s="104">
        <f t="shared" si="78"/>
        <v>2.3878658210437742E-4</v>
      </c>
      <c r="G1020" s="93" t="s">
        <v>16</v>
      </c>
      <c r="H1020" s="93">
        <v>2032.37</v>
      </c>
      <c r="I1020" s="88">
        <v>1</v>
      </c>
      <c r="J1020" s="93">
        <v>48</v>
      </c>
      <c r="K1020" s="93">
        <v>11.7</v>
      </c>
      <c r="L1020" s="93">
        <v>2032.37</v>
      </c>
      <c r="M1020" s="88">
        <f t="shared" si="81"/>
        <v>23940</v>
      </c>
    </row>
    <row r="1021" spans="1:13" x14ac:dyDescent="0.2">
      <c r="A1021" s="94">
        <v>2254424</v>
      </c>
      <c r="B1021" s="88">
        <f t="shared" si="79"/>
        <v>190</v>
      </c>
      <c r="C1021" s="93">
        <v>126</v>
      </c>
      <c r="D1021" s="104">
        <f t="shared" si="77"/>
        <v>2.4925816023738871E-4</v>
      </c>
      <c r="E1021" s="93">
        <f t="shared" si="80"/>
        <v>6.65</v>
      </c>
      <c r="F1021" s="104">
        <f t="shared" si="78"/>
        <v>2.3878658210437742E-4</v>
      </c>
      <c r="G1021" s="93" t="s">
        <v>41</v>
      </c>
      <c r="H1021" s="93">
        <v>219.52</v>
      </c>
      <c r="I1021" s="88">
        <v>1</v>
      </c>
      <c r="J1021" s="93">
        <v>16.399999999999999</v>
      </c>
      <c r="K1021" s="93">
        <v>1.1200000000000001</v>
      </c>
      <c r="L1021" s="93">
        <v>219.52</v>
      </c>
      <c r="M1021" s="88">
        <f t="shared" si="81"/>
        <v>23940</v>
      </c>
    </row>
    <row r="1022" spans="1:13" x14ac:dyDescent="0.2">
      <c r="A1022" s="94">
        <v>2351849</v>
      </c>
      <c r="B1022" s="88">
        <f t="shared" si="79"/>
        <v>190</v>
      </c>
      <c r="C1022" s="93">
        <v>126</v>
      </c>
      <c r="D1022" s="104">
        <f t="shared" si="77"/>
        <v>2.4925816023738871E-4</v>
      </c>
      <c r="E1022" s="93">
        <f t="shared" si="80"/>
        <v>6.65</v>
      </c>
      <c r="F1022" s="104">
        <f t="shared" si="78"/>
        <v>2.3878658210437742E-4</v>
      </c>
      <c r="G1022" s="93" t="s">
        <v>16</v>
      </c>
      <c r="H1022" s="93">
        <v>407.29</v>
      </c>
      <c r="I1022" s="88">
        <v>1</v>
      </c>
      <c r="J1022" s="93">
        <v>50</v>
      </c>
      <c r="K1022" s="93">
        <v>3.02</v>
      </c>
      <c r="L1022" s="93">
        <v>407.29</v>
      </c>
      <c r="M1022" s="88">
        <f t="shared" si="81"/>
        <v>23940</v>
      </c>
    </row>
    <row r="1023" spans="1:13" x14ac:dyDescent="0.2">
      <c r="A1023" s="94">
        <v>6198024</v>
      </c>
      <c r="B1023" s="88">
        <f t="shared" si="79"/>
        <v>190</v>
      </c>
      <c r="C1023" s="93">
        <v>126</v>
      </c>
      <c r="D1023" s="104">
        <f t="shared" si="77"/>
        <v>2.4925816023738871E-4</v>
      </c>
      <c r="E1023" s="93">
        <f t="shared" si="80"/>
        <v>6.65</v>
      </c>
      <c r="F1023" s="104">
        <f t="shared" si="78"/>
        <v>2.3878658210437742E-4</v>
      </c>
      <c r="G1023" s="93" t="s">
        <v>41</v>
      </c>
      <c r="H1023" s="93">
        <v>70.42</v>
      </c>
      <c r="I1023" s="88">
        <v>1</v>
      </c>
      <c r="J1023" s="93">
        <v>1.78</v>
      </c>
      <c r="K1023" s="93">
        <v>0.67</v>
      </c>
      <c r="L1023" s="93">
        <v>70.42</v>
      </c>
      <c r="M1023" s="88">
        <f t="shared" si="81"/>
        <v>23940</v>
      </c>
    </row>
    <row r="1024" spans="1:13" x14ac:dyDescent="0.2">
      <c r="A1024" s="94">
        <v>2043211</v>
      </c>
      <c r="B1024" s="88">
        <f t="shared" si="79"/>
        <v>190</v>
      </c>
      <c r="C1024" s="93">
        <v>125</v>
      </c>
      <c r="D1024" s="104">
        <f t="shared" si="77"/>
        <v>2.4727992087042531E-4</v>
      </c>
      <c r="E1024" s="93">
        <f t="shared" si="80"/>
        <v>6.5972222222222223</v>
      </c>
      <c r="F1024" s="104">
        <f t="shared" si="78"/>
        <v>2.3689145050037442E-4</v>
      </c>
      <c r="G1024" s="93" t="s">
        <v>16</v>
      </c>
      <c r="H1024" s="93">
        <v>1000.53</v>
      </c>
      <c r="I1024" s="88">
        <v>1</v>
      </c>
      <c r="J1024" s="93">
        <v>20.53</v>
      </c>
      <c r="K1024" s="93">
        <v>18</v>
      </c>
      <c r="L1024" s="93">
        <v>1000.53</v>
      </c>
      <c r="M1024" s="88">
        <f t="shared" si="81"/>
        <v>23750</v>
      </c>
    </row>
    <row r="1025" spans="1:13" x14ac:dyDescent="0.2">
      <c r="A1025" s="94">
        <v>2043311</v>
      </c>
      <c r="B1025" s="88">
        <f t="shared" si="79"/>
        <v>190</v>
      </c>
      <c r="C1025" s="93">
        <v>125</v>
      </c>
      <c r="D1025" s="104">
        <f t="shared" si="77"/>
        <v>2.4727992087042531E-4</v>
      </c>
      <c r="E1025" s="93">
        <f t="shared" si="80"/>
        <v>6.5972222222222223</v>
      </c>
      <c r="F1025" s="104">
        <f t="shared" si="78"/>
        <v>2.3689145050037442E-4</v>
      </c>
      <c r="G1025" s="93" t="s">
        <v>16</v>
      </c>
      <c r="H1025" s="93">
        <v>1000.53</v>
      </c>
      <c r="I1025" s="88">
        <v>1</v>
      </c>
      <c r="J1025" s="93">
        <v>26.57</v>
      </c>
      <c r="K1025" s="93">
        <v>18</v>
      </c>
      <c r="L1025" s="93">
        <v>1000.53</v>
      </c>
      <c r="M1025" s="88">
        <f t="shared" si="81"/>
        <v>23750</v>
      </c>
    </row>
    <row r="1026" spans="1:13" x14ac:dyDescent="0.2">
      <c r="A1026" s="94">
        <v>8201534</v>
      </c>
      <c r="B1026" s="88">
        <f t="shared" si="79"/>
        <v>190</v>
      </c>
      <c r="C1026" s="93">
        <v>125</v>
      </c>
      <c r="D1026" s="104">
        <f t="shared" ref="D1026:D1089" si="82">C1026/$C$4096</f>
        <v>2.4727992087042531E-4</v>
      </c>
      <c r="E1026" s="93">
        <f t="shared" si="80"/>
        <v>6.5972222222222223</v>
      </c>
      <c r="F1026" s="104">
        <f t="shared" ref="F1026:F1089" si="83">E1026/$E$4096</f>
        <v>2.3689145050037442E-4</v>
      </c>
      <c r="G1026" s="93" t="s">
        <v>20</v>
      </c>
      <c r="H1026" s="93">
        <v>83.63</v>
      </c>
      <c r="I1026" s="88">
        <v>1</v>
      </c>
      <c r="J1026" s="93">
        <v>6.4</v>
      </c>
      <c r="K1026" s="93">
        <v>0.71</v>
      </c>
      <c r="L1026" s="93">
        <v>83.63</v>
      </c>
      <c r="M1026" s="88">
        <f t="shared" si="81"/>
        <v>23750</v>
      </c>
    </row>
    <row r="1027" spans="1:13" x14ac:dyDescent="0.2">
      <c r="A1027" s="94">
        <v>9723352</v>
      </c>
      <c r="B1027" s="88">
        <f t="shared" ref="B1027:B1090" si="84">VLOOKUP(I1027,$U$2:$V$11,2,TRUE)</f>
        <v>190</v>
      </c>
      <c r="C1027" s="93">
        <v>125</v>
      </c>
      <c r="D1027" s="104">
        <f t="shared" si="82"/>
        <v>2.4727992087042531E-4</v>
      </c>
      <c r="E1027" s="93">
        <f t="shared" ref="E1027:E1090" si="85">B1027*C1027/3600</f>
        <v>6.5972222222222223</v>
      </c>
      <c r="F1027" s="104">
        <f t="shared" si="83"/>
        <v>2.3689145050037442E-4</v>
      </c>
      <c r="G1027" s="93" t="s">
        <v>16</v>
      </c>
      <c r="H1027" s="93">
        <v>118.6</v>
      </c>
      <c r="I1027" s="88">
        <v>1</v>
      </c>
      <c r="J1027" s="93">
        <v>20.399999999999999</v>
      </c>
      <c r="K1027" s="93">
        <v>21.15</v>
      </c>
      <c r="L1027" s="93">
        <v>118.6</v>
      </c>
      <c r="M1027" s="88">
        <f t="shared" ref="M1027:M1090" si="86">B1027*C1027</f>
        <v>23750</v>
      </c>
    </row>
    <row r="1028" spans="1:13" x14ac:dyDescent="0.2">
      <c r="A1028" s="94">
        <v>3222779</v>
      </c>
      <c r="B1028" s="88">
        <f t="shared" si="84"/>
        <v>190</v>
      </c>
      <c r="C1028" s="93">
        <v>124</v>
      </c>
      <c r="D1028" s="104">
        <f t="shared" si="82"/>
        <v>2.4530168150346191E-4</v>
      </c>
      <c r="E1028" s="93">
        <f t="shared" si="85"/>
        <v>6.5444444444444443</v>
      </c>
      <c r="F1028" s="104">
        <f t="shared" si="83"/>
        <v>2.349963188963714E-4</v>
      </c>
      <c r="G1028" s="93" t="s">
        <v>41</v>
      </c>
      <c r="H1028" s="93">
        <v>1668.62</v>
      </c>
      <c r="I1028" s="88">
        <v>1</v>
      </c>
      <c r="J1028" s="93">
        <v>150.5</v>
      </c>
      <c r="K1028" s="93">
        <v>7.99</v>
      </c>
      <c r="L1028" s="93">
        <v>1668.62</v>
      </c>
      <c r="M1028" s="88">
        <f t="shared" si="86"/>
        <v>23560</v>
      </c>
    </row>
    <row r="1029" spans="1:13" x14ac:dyDescent="0.2">
      <c r="A1029" s="94">
        <v>3310509</v>
      </c>
      <c r="B1029" s="88">
        <f t="shared" si="84"/>
        <v>190</v>
      </c>
      <c r="C1029" s="93">
        <v>124</v>
      </c>
      <c r="D1029" s="104">
        <f t="shared" si="82"/>
        <v>2.4530168150346191E-4</v>
      </c>
      <c r="E1029" s="93">
        <f t="shared" si="85"/>
        <v>6.5444444444444443</v>
      </c>
      <c r="F1029" s="104">
        <f t="shared" si="83"/>
        <v>2.349963188963714E-4</v>
      </c>
      <c r="G1029" s="93" t="s">
        <v>16</v>
      </c>
      <c r="H1029" s="93">
        <v>2444.19</v>
      </c>
      <c r="I1029" s="88">
        <v>1</v>
      </c>
      <c r="J1029" s="93">
        <v>10.78</v>
      </c>
      <c r="K1029" s="93">
        <v>8.2799999999999994</v>
      </c>
      <c r="L1029" s="93">
        <v>2444.19</v>
      </c>
      <c r="M1029" s="88">
        <f t="shared" si="86"/>
        <v>23560</v>
      </c>
    </row>
    <row r="1030" spans="1:13" x14ac:dyDescent="0.2">
      <c r="A1030" s="94">
        <v>3353853</v>
      </c>
      <c r="B1030" s="88">
        <f t="shared" si="84"/>
        <v>190</v>
      </c>
      <c r="C1030" s="93">
        <v>124</v>
      </c>
      <c r="D1030" s="104">
        <f t="shared" si="82"/>
        <v>2.4530168150346191E-4</v>
      </c>
      <c r="E1030" s="93">
        <f t="shared" si="85"/>
        <v>6.5444444444444443</v>
      </c>
      <c r="F1030" s="104">
        <f t="shared" si="83"/>
        <v>2.349963188963714E-4</v>
      </c>
      <c r="G1030" s="93" t="s">
        <v>16</v>
      </c>
      <c r="H1030" s="93">
        <v>456.92</v>
      </c>
      <c r="I1030" s="88">
        <v>1</v>
      </c>
      <c r="J1030" s="93">
        <v>0.17</v>
      </c>
      <c r="K1030" s="93">
        <v>3.65</v>
      </c>
      <c r="L1030" s="93">
        <v>456.92</v>
      </c>
      <c r="M1030" s="88">
        <f t="shared" si="86"/>
        <v>23560</v>
      </c>
    </row>
    <row r="1031" spans="1:13" x14ac:dyDescent="0.2">
      <c r="A1031" s="94">
        <v>5112465</v>
      </c>
      <c r="B1031" s="88">
        <f t="shared" si="84"/>
        <v>190</v>
      </c>
      <c r="C1031" s="93">
        <v>124</v>
      </c>
      <c r="D1031" s="104">
        <f t="shared" si="82"/>
        <v>2.4530168150346191E-4</v>
      </c>
      <c r="E1031" s="93">
        <f t="shared" si="85"/>
        <v>6.5444444444444443</v>
      </c>
      <c r="F1031" s="104">
        <f t="shared" si="83"/>
        <v>2.349963188963714E-4</v>
      </c>
      <c r="G1031" s="93" t="s">
        <v>41</v>
      </c>
      <c r="H1031" s="93">
        <v>31.54</v>
      </c>
      <c r="I1031" s="88">
        <v>1</v>
      </c>
      <c r="J1031" s="93">
        <v>0.75</v>
      </c>
      <c r="K1031" s="93">
        <v>0.77</v>
      </c>
      <c r="L1031" s="93">
        <v>31.54</v>
      </c>
      <c r="M1031" s="88">
        <f t="shared" si="86"/>
        <v>23560</v>
      </c>
    </row>
    <row r="1032" spans="1:13" x14ac:dyDescent="0.2">
      <c r="A1032" s="94">
        <v>8364101</v>
      </c>
      <c r="B1032" s="88">
        <f t="shared" si="84"/>
        <v>190</v>
      </c>
      <c r="C1032" s="93">
        <v>124</v>
      </c>
      <c r="D1032" s="104">
        <f t="shared" si="82"/>
        <v>2.4530168150346191E-4</v>
      </c>
      <c r="E1032" s="93">
        <f t="shared" si="85"/>
        <v>6.5444444444444443</v>
      </c>
      <c r="F1032" s="104">
        <f t="shared" si="83"/>
        <v>2.349963188963714E-4</v>
      </c>
      <c r="G1032" s="93" t="s">
        <v>20</v>
      </c>
      <c r="H1032" s="93">
        <v>24.9</v>
      </c>
      <c r="I1032" s="88">
        <v>1</v>
      </c>
      <c r="J1032" s="93">
        <v>3.72</v>
      </c>
      <c r="K1032" s="93">
        <v>0.3</v>
      </c>
      <c r="L1032" s="93">
        <v>24.9</v>
      </c>
      <c r="M1032" s="88">
        <f t="shared" si="86"/>
        <v>23560</v>
      </c>
    </row>
    <row r="1033" spans="1:13" x14ac:dyDescent="0.2">
      <c r="A1033" s="94">
        <v>8364791</v>
      </c>
      <c r="B1033" s="88">
        <f t="shared" si="84"/>
        <v>190</v>
      </c>
      <c r="C1033" s="93">
        <v>124</v>
      </c>
      <c r="D1033" s="104">
        <f t="shared" si="82"/>
        <v>2.4530168150346191E-4</v>
      </c>
      <c r="E1033" s="93">
        <f t="shared" si="85"/>
        <v>6.5444444444444443</v>
      </c>
      <c r="F1033" s="104">
        <f t="shared" si="83"/>
        <v>2.349963188963714E-4</v>
      </c>
      <c r="G1033" s="93" t="s">
        <v>20</v>
      </c>
      <c r="H1033" s="93">
        <v>556.86</v>
      </c>
      <c r="I1033" s="88">
        <v>1</v>
      </c>
      <c r="J1033" s="93">
        <v>21.68</v>
      </c>
      <c r="K1033" s="93">
        <v>6.8</v>
      </c>
      <c r="L1033" s="93">
        <v>556.86</v>
      </c>
      <c r="M1033" s="88">
        <f t="shared" si="86"/>
        <v>23560</v>
      </c>
    </row>
    <row r="1034" spans="1:13" x14ac:dyDescent="0.2">
      <c r="A1034" s="94">
        <v>9040111</v>
      </c>
      <c r="B1034" s="88">
        <f t="shared" si="84"/>
        <v>190</v>
      </c>
      <c r="C1034" s="93">
        <v>124</v>
      </c>
      <c r="D1034" s="104">
        <f t="shared" si="82"/>
        <v>2.4530168150346191E-4</v>
      </c>
      <c r="E1034" s="93">
        <f t="shared" si="85"/>
        <v>6.5444444444444443</v>
      </c>
      <c r="F1034" s="104">
        <f t="shared" si="83"/>
        <v>2.349963188963714E-4</v>
      </c>
      <c r="G1034" s="93" t="s">
        <v>20</v>
      </c>
      <c r="H1034" s="93">
        <v>2695.67</v>
      </c>
      <c r="I1034" s="88">
        <v>1</v>
      </c>
      <c r="J1034" s="93">
        <v>26.01</v>
      </c>
      <c r="K1034" s="93">
        <v>13.26</v>
      </c>
      <c r="L1034" s="93">
        <v>2695.67</v>
      </c>
      <c r="M1034" s="88">
        <f t="shared" si="86"/>
        <v>23560</v>
      </c>
    </row>
    <row r="1035" spans="1:13" x14ac:dyDescent="0.2">
      <c r="A1035" s="94">
        <v>9253108</v>
      </c>
      <c r="B1035" s="88">
        <f t="shared" si="84"/>
        <v>190</v>
      </c>
      <c r="C1035" s="93">
        <v>124</v>
      </c>
      <c r="D1035" s="104">
        <f t="shared" si="82"/>
        <v>2.4530168150346191E-4</v>
      </c>
      <c r="E1035" s="93">
        <f t="shared" si="85"/>
        <v>6.5444444444444443</v>
      </c>
      <c r="F1035" s="104">
        <f t="shared" si="83"/>
        <v>2.349963188963714E-4</v>
      </c>
      <c r="G1035" s="93" t="s">
        <v>12</v>
      </c>
      <c r="H1035" s="93">
        <v>62.83</v>
      </c>
      <c r="I1035" s="88">
        <v>1</v>
      </c>
      <c r="J1035" s="93">
        <v>1.05</v>
      </c>
      <c r="K1035" s="93">
        <v>1.35</v>
      </c>
      <c r="L1035" s="93">
        <v>62.83</v>
      </c>
      <c r="M1035" s="88">
        <f t="shared" si="86"/>
        <v>23560</v>
      </c>
    </row>
    <row r="1036" spans="1:13" x14ac:dyDescent="0.2">
      <c r="A1036" s="94">
        <v>9253403</v>
      </c>
      <c r="B1036" s="88">
        <f t="shared" si="84"/>
        <v>190</v>
      </c>
      <c r="C1036" s="93">
        <v>124</v>
      </c>
      <c r="D1036" s="104">
        <f t="shared" si="82"/>
        <v>2.4530168150346191E-4</v>
      </c>
      <c r="E1036" s="93">
        <f t="shared" si="85"/>
        <v>6.5444444444444443</v>
      </c>
      <c r="F1036" s="104">
        <f t="shared" si="83"/>
        <v>2.349963188963714E-4</v>
      </c>
      <c r="G1036" s="93" t="s">
        <v>12</v>
      </c>
      <c r="H1036" s="93">
        <v>34.33</v>
      </c>
      <c r="I1036" s="88">
        <v>1</v>
      </c>
      <c r="J1036" s="93">
        <v>0.28999999999999998</v>
      </c>
      <c r="K1036" s="93">
        <v>0.63</v>
      </c>
      <c r="L1036" s="93">
        <v>34.33</v>
      </c>
      <c r="M1036" s="88">
        <f t="shared" si="86"/>
        <v>23560</v>
      </c>
    </row>
    <row r="1037" spans="1:13" x14ac:dyDescent="0.2">
      <c r="A1037" s="94">
        <v>2351929</v>
      </c>
      <c r="B1037" s="88">
        <f t="shared" si="84"/>
        <v>190</v>
      </c>
      <c r="C1037" s="93">
        <v>123</v>
      </c>
      <c r="D1037" s="104">
        <f t="shared" si="82"/>
        <v>2.4332344213649852E-4</v>
      </c>
      <c r="E1037" s="93">
        <f t="shared" si="85"/>
        <v>6.4916666666666663</v>
      </c>
      <c r="F1037" s="104">
        <f t="shared" si="83"/>
        <v>2.331011872923684E-4</v>
      </c>
      <c r="G1037" s="93" t="s">
        <v>16</v>
      </c>
      <c r="H1037" s="93">
        <v>1606.96</v>
      </c>
      <c r="I1037" s="88">
        <v>1</v>
      </c>
      <c r="J1037" s="93">
        <v>85</v>
      </c>
      <c r="K1037" s="93">
        <v>14.98</v>
      </c>
      <c r="L1037" s="93">
        <v>1606.96</v>
      </c>
      <c r="M1037" s="88">
        <f t="shared" si="86"/>
        <v>23370</v>
      </c>
    </row>
    <row r="1038" spans="1:13" x14ac:dyDescent="0.2">
      <c r="A1038" s="94">
        <v>3400176</v>
      </c>
      <c r="B1038" s="88">
        <f t="shared" si="84"/>
        <v>190</v>
      </c>
      <c r="C1038" s="93">
        <v>123</v>
      </c>
      <c r="D1038" s="104">
        <f t="shared" si="82"/>
        <v>2.4332344213649852E-4</v>
      </c>
      <c r="E1038" s="93">
        <f t="shared" si="85"/>
        <v>6.4916666666666663</v>
      </c>
      <c r="F1038" s="104">
        <f t="shared" si="83"/>
        <v>2.331011872923684E-4</v>
      </c>
      <c r="G1038" s="93" t="s">
        <v>82</v>
      </c>
      <c r="H1038" s="93">
        <v>170.94</v>
      </c>
      <c r="I1038" s="88">
        <v>1</v>
      </c>
      <c r="J1038" s="93">
        <v>4.8</v>
      </c>
      <c r="K1038" s="93">
        <v>1.1599999999999999</v>
      </c>
      <c r="L1038" s="93">
        <v>170.94</v>
      </c>
      <c r="M1038" s="88">
        <f t="shared" si="86"/>
        <v>23370</v>
      </c>
    </row>
    <row r="1039" spans="1:13" x14ac:dyDescent="0.2">
      <c r="A1039" s="94">
        <v>3419028</v>
      </c>
      <c r="B1039" s="88">
        <f t="shared" si="84"/>
        <v>190</v>
      </c>
      <c r="C1039" s="93">
        <v>123</v>
      </c>
      <c r="D1039" s="104">
        <f t="shared" si="82"/>
        <v>2.4332344213649852E-4</v>
      </c>
      <c r="E1039" s="93">
        <f t="shared" si="85"/>
        <v>6.4916666666666663</v>
      </c>
      <c r="F1039" s="104">
        <f t="shared" si="83"/>
        <v>2.331011872923684E-4</v>
      </c>
      <c r="G1039" s="93" t="s">
        <v>16</v>
      </c>
      <c r="H1039" s="93">
        <v>181.34</v>
      </c>
      <c r="I1039" s="88">
        <v>1</v>
      </c>
      <c r="J1039" s="93">
        <v>2.15</v>
      </c>
      <c r="K1039" s="93">
        <v>2.3199999999999998</v>
      </c>
      <c r="L1039" s="93">
        <v>181.34</v>
      </c>
      <c r="M1039" s="88">
        <f t="shared" si="86"/>
        <v>23370</v>
      </c>
    </row>
    <row r="1040" spans="1:13" x14ac:dyDescent="0.2">
      <c r="A1040" s="94">
        <v>5112545</v>
      </c>
      <c r="B1040" s="88">
        <f t="shared" si="84"/>
        <v>190</v>
      </c>
      <c r="C1040" s="93">
        <v>123</v>
      </c>
      <c r="D1040" s="104">
        <f t="shared" si="82"/>
        <v>2.4332344213649852E-4</v>
      </c>
      <c r="E1040" s="93">
        <f t="shared" si="85"/>
        <v>6.4916666666666663</v>
      </c>
      <c r="F1040" s="104">
        <f t="shared" si="83"/>
        <v>2.331011872923684E-4</v>
      </c>
      <c r="G1040" s="93" t="s">
        <v>20</v>
      </c>
      <c r="H1040" s="93">
        <v>98.92</v>
      </c>
      <c r="I1040" s="88">
        <v>1</v>
      </c>
      <c r="J1040" s="93">
        <v>1.9</v>
      </c>
      <c r="K1040" s="93">
        <v>0.15</v>
      </c>
      <c r="L1040" s="93">
        <v>98.92</v>
      </c>
      <c r="M1040" s="88">
        <f t="shared" si="86"/>
        <v>23370</v>
      </c>
    </row>
    <row r="1041" spans="1:13" x14ac:dyDescent="0.2">
      <c r="A1041" s="94">
        <v>6121931</v>
      </c>
      <c r="B1041" s="88">
        <f t="shared" si="84"/>
        <v>190</v>
      </c>
      <c r="C1041" s="93">
        <v>123</v>
      </c>
      <c r="D1041" s="104">
        <f t="shared" si="82"/>
        <v>2.4332344213649852E-4</v>
      </c>
      <c r="E1041" s="93">
        <f t="shared" si="85"/>
        <v>6.4916666666666663</v>
      </c>
      <c r="F1041" s="104">
        <f t="shared" si="83"/>
        <v>2.331011872923684E-4</v>
      </c>
      <c r="G1041" s="93" t="s">
        <v>82</v>
      </c>
      <c r="H1041" s="93">
        <v>363.52</v>
      </c>
      <c r="I1041" s="88">
        <v>1</v>
      </c>
      <c r="J1041" s="93">
        <v>36.5</v>
      </c>
      <c r="K1041" s="93">
        <v>9.5</v>
      </c>
      <c r="L1041" s="93">
        <v>363.52</v>
      </c>
      <c r="M1041" s="88">
        <f t="shared" si="86"/>
        <v>23370</v>
      </c>
    </row>
    <row r="1042" spans="1:13" x14ac:dyDescent="0.2">
      <c r="A1042" s="94">
        <v>9255306</v>
      </c>
      <c r="B1042" s="88">
        <f t="shared" si="84"/>
        <v>190</v>
      </c>
      <c r="C1042" s="93">
        <v>123</v>
      </c>
      <c r="D1042" s="104">
        <f t="shared" si="82"/>
        <v>2.4332344213649852E-4</v>
      </c>
      <c r="E1042" s="93">
        <f t="shared" si="85"/>
        <v>6.4916666666666663</v>
      </c>
      <c r="F1042" s="104">
        <f t="shared" si="83"/>
        <v>2.331011872923684E-4</v>
      </c>
      <c r="G1042" s="93" t="s">
        <v>12</v>
      </c>
      <c r="H1042" s="93">
        <v>398.55</v>
      </c>
      <c r="I1042" s="88">
        <v>1</v>
      </c>
      <c r="J1042" s="93">
        <v>0.24</v>
      </c>
      <c r="K1042" s="93">
        <v>0.45</v>
      </c>
      <c r="L1042" s="93">
        <v>398.55</v>
      </c>
      <c r="M1042" s="88">
        <f t="shared" si="86"/>
        <v>23370</v>
      </c>
    </row>
    <row r="1043" spans="1:13" x14ac:dyDescent="0.2">
      <c r="A1043" s="94">
        <v>2042013</v>
      </c>
      <c r="B1043" s="88">
        <f t="shared" si="84"/>
        <v>190</v>
      </c>
      <c r="C1043" s="93">
        <v>122</v>
      </c>
      <c r="D1043" s="104">
        <f t="shared" si="82"/>
        <v>2.4134520276953512E-4</v>
      </c>
      <c r="E1043" s="93">
        <f t="shared" si="85"/>
        <v>6.4388888888888891</v>
      </c>
      <c r="F1043" s="104">
        <f t="shared" si="83"/>
        <v>2.3120605568836543E-4</v>
      </c>
      <c r="G1043" s="93" t="s">
        <v>16</v>
      </c>
      <c r="H1043" s="93">
        <v>2526.23</v>
      </c>
      <c r="I1043" s="88">
        <v>1</v>
      </c>
      <c r="J1043" s="93">
        <v>51.24</v>
      </c>
      <c r="K1043" s="93">
        <v>36.5</v>
      </c>
      <c r="L1043" s="93">
        <v>2526.23</v>
      </c>
      <c r="M1043" s="88">
        <f t="shared" si="86"/>
        <v>23180</v>
      </c>
    </row>
    <row r="1044" spans="1:13" x14ac:dyDescent="0.2">
      <c r="A1044" s="94">
        <v>3080157</v>
      </c>
      <c r="B1044" s="88">
        <f t="shared" si="84"/>
        <v>190</v>
      </c>
      <c r="C1044" s="93">
        <v>122</v>
      </c>
      <c r="D1044" s="104">
        <f t="shared" si="82"/>
        <v>2.4134520276953512E-4</v>
      </c>
      <c r="E1044" s="93">
        <f t="shared" si="85"/>
        <v>6.4388888888888891</v>
      </c>
      <c r="F1044" s="104">
        <f t="shared" si="83"/>
        <v>2.3120605568836543E-4</v>
      </c>
      <c r="G1044" s="93" t="s">
        <v>41</v>
      </c>
      <c r="H1044" s="93">
        <v>131.07</v>
      </c>
      <c r="I1044" s="88">
        <v>1</v>
      </c>
      <c r="J1044" s="93">
        <v>13.83</v>
      </c>
      <c r="K1044" s="93">
        <v>0.57999999999999996</v>
      </c>
      <c r="L1044" s="93">
        <v>131.07</v>
      </c>
      <c r="M1044" s="88">
        <f t="shared" si="86"/>
        <v>23180</v>
      </c>
    </row>
    <row r="1045" spans="1:13" x14ac:dyDescent="0.2">
      <c r="A1045" s="94">
        <v>3100563</v>
      </c>
      <c r="B1045" s="88">
        <f t="shared" si="84"/>
        <v>190</v>
      </c>
      <c r="C1045" s="93">
        <v>122</v>
      </c>
      <c r="D1045" s="104">
        <f t="shared" si="82"/>
        <v>2.4134520276953512E-4</v>
      </c>
      <c r="E1045" s="93">
        <f t="shared" si="85"/>
        <v>6.4388888888888891</v>
      </c>
      <c r="F1045" s="104">
        <f t="shared" si="83"/>
        <v>2.3120605568836543E-4</v>
      </c>
      <c r="G1045" s="93" t="s">
        <v>41</v>
      </c>
      <c r="H1045" s="93">
        <v>1660.19</v>
      </c>
      <c r="I1045" s="88">
        <v>1</v>
      </c>
      <c r="J1045" s="93">
        <v>130</v>
      </c>
      <c r="K1045" s="93">
        <v>6</v>
      </c>
      <c r="L1045" s="93">
        <v>1660.19</v>
      </c>
      <c r="M1045" s="88">
        <f t="shared" si="86"/>
        <v>23180</v>
      </c>
    </row>
    <row r="1046" spans="1:13" x14ac:dyDescent="0.2">
      <c r="A1046" s="94">
        <v>6023013</v>
      </c>
      <c r="B1046" s="88">
        <f t="shared" si="84"/>
        <v>190</v>
      </c>
      <c r="C1046" s="93">
        <v>122</v>
      </c>
      <c r="D1046" s="104">
        <f t="shared" si="82"/>
        <v>2.4134520276953512E-4</v>
      </c>
      <c r="E1046" s="93">
        <f t="shared" si="85"/>
        <v>6.4388888888888891</v>
      </c>
      <c r="F1046" s="104">
        <f t="shared" si="83"/>
        <v>2.3120605568836543E-4</v>
      </c>
      <c r="G1046" s="93" t="s">
        <v>20</v>
      </c>
      <c r="H1046" s="93">
        <v>1426.64</v>
      </c>
      <c r="I1046" s="88">
        <v>1</v>
      </c>
      <c r="J1046" s="93">
        <v>230.11</v>
      </c>
      <c r="K1046" s="93">
        <v>30</v>
      </c>
      <c r="L1046" s="93">
        <v>1426.64</v>
      </c>
      <c r="M1046" s="88">
        <f t="shared" si="86"/>
        <v>23180</v>
      </c>
    </row>
    <row r="1047" spans="1:13" x14ac:dyDescent="0.2">
      <c r="A1047" s="94">
        <v>8000277</v>
      </c>
      <c r="B1047" s="88">
        <f t="shared" si="84"/>
        <v>190</v>
      </c>
      <c r="C1047" s="93">
        <v>122</v>
      </c>
      <c r="D1047" s="104">
        <f t="shared" si="82"/>
        <v>2.4134520276953512E-4</v>
      </c>
      <c r="E1047" s="93">
        <f t="shared" si="85"/>
        <v>6.4388888888888891</v>
      </c>
      <c r="F1047" s="104">
        <f t="shared" si="83"/>
        <v>2.3120605568836543E-4</v>
      </c>
      <c r="G1047" s="93" t="s">
        <v>20</v>
      </c>
      <c r="H1047" s="93">
        <v>13378.9</v>
      </c>
      <c r="I1047" s="88">
        <v>1</v>
      </c>
      <c r="J1047" s="93">
        <v>700</v>
      </c>
      <c r="K1047" s="93">
        <v>86</v>
      </c>
      <c r="L1047" s="93">
        <v>13378.9</v>
      </c>
      <c r="M1047" s="88">
        <f t="shared" si="86"/>
        <v>23180</v>
      </c>
    </row>
    <row r="1048" spans="1:13" x14ac:dyDescent="0.2">
      <c r="A1048" s="94">
        <v>8020516</v>
      </c>
      <c r="B1048" s="88">
        <f t="shared" si="84"/>
        <v>190</v>
      </c>
      <c r="C1048" s="93">
        <v>122</v>
      </c>
      <c r="D1048" s="104">
        <f t="shared" si="82"/>
        <v>2.4134520276953512E-4</v>
      </c>
      <c r="E1048" s="93">
        <f t="shared" si="85"/>
        <v>6.4388888888888891</v>
      </c>
      <c r="F1048" s="104">
        <f t="shared" si="83"/>
        <v>2.3120605568836543E-4</v>
      </c>
      <c r="G1048" s="93" t="s">
        <v>20</v>
      </c>
      <c r="H1048" s="93">
        <v>2771.67</v>
      </c>
      <c r="I1048" s="88">
        <v>1</v>
      </c>
      <c r="J1048" s="93">
        <v>287.31</v>
      </c>
      <c r="K1048" s="93">
        <v>31.08</v>
      </c>
      <c r="L1048" s="93">
        <v>2771.67</v>
      </c>
      <c r="M1048" s="88">
        <f t="shared" si="86"/>
        <v>23180</v>
      </c>
    </row>
    <row r="1049" spans="1:13" x14ac:dyDescent="0.2">
      <c r="A1049" s="94">
        <v>8020543</v>
      </c>
      <c r="B1049" s="88">
        <f t="shared" si="84"/>
        <v>190</v>
      </c>
      <c r="C1049" s="93">
        <v>122</v>
      </c>
      <c r="D1049" s="104">
        <f t="shared" si="82"/>
        <v>2.4134520276953512E-4</v>
      </c>
      <c r="E1049" s="93">
        <f t="shared" si="85"/>
        <v>6.4388888888888891</v>
      </c>
      <c r="F1049" s="104">
        <f t="shared" si="83"/>
        <v>2.3120605568836543E-4</v>
      </c>
      <c r="G1049" s="93" t="s">
        <v>20</v>
      </c>
      <c r="H1049" s="93">
        <v>2785.51</v>
      </c>
      <c r="I1049" s="88">
        <v>1</v>
      </c>
      <c r="J1049" s="93">
        <v>261.69</v>
      </c>
      <c r="K1049" s="93">
        <v>20.3</v>
      </c>
      <c r="L1049" s="93">
        <v>2785.51</v>
      </c>
      <c r="M1049" s="88">
        <f t="shared" si="86"/>
        <v>23180</v>
      </c>
    </row>
    <row r="1050" spans="1:13" x14ac:dyDescent="0.2">
      <c r="A1050" s="94">
        <v>8362309</v>
      </c>
      <c r="B1050" s="88">
        <f t="shared" si="84"/>
        <v>190</v>
      </c>
      <c r="C1050" s="93">
        <v>122</v>
      </c>
      <c r="D1050" s="104">
        <f t="shared" si="82"/>
        <v>2.4134520276953512E-4</v>
      </c>
      <c r="E1050" s="93">
        <f t="shared" si="85"/>
        <v>6.4388888888888891</v>
      </c>
      <c r="F1050" s="104">
        <f t="shared" si="83"/>
        <v>2.3120605568836543E-4</v>
      </c>
      <c r="G1050" s="93" t="s">
        <v>20</v>
      </c>
      <c r="H1050" s="93">
        <v>47.64</v>
      </c>
      <c r="I1050" s="88">
        <v>1</v>
      </c>
      <c r="J1050" s="93">
        <v>2.6</v>
      </c>
      <c r="K1050" s="93">
        <v>0.26</v>
      </c>
      <c r="L1050" s="93">
        <v>47.64</v>
      </c>
      <c r="M1050" s="88">
        <f t="shared" si="86"/>
        <v>23180</v>
      </c>
    </row>
    <row r="1051" spans="1:13" x14ac:dyDescent="0.2">
      <c r="A1051" s="94">
        <v>8362723</v>
      </c>
      <c r="B1051" s="88">
        <f t="shared" si="84"/>
        <v>190</v>
      </c>
      <c r="C1051" s="93">
        <v>122</v>
      </c>
      <c r="D1051" s="104">
        <f t="shared" si="82"/>
        <v>2.4134520276953512E-4</v>
      </c>
      <c r="E1051" s="93">
        <f t="shared" si="85"/>
        <v>6.4388888888888891</v>
      </c>
      <c r="F1051" s="104">
        <f t="shared" si="83"/>
        <v>2.3120605568836543E-4</v>
      </c>
      <c r="G1051" s="93" t="s">
        <v>20</v>
      </c>
      <c r="H1051" s="93">
        <v>711.11</v>
      </c>
      <c r="I1051" s="88">
        <v>1</v>
      </c>
      <c r="J1051" s="93">
        <v>3.75</v>
      </c>
      <c r="K1051" s="93">
        <v>0.7</v>
      </c>
      <c r="L1051" s="93">
        <v>711.11</v>
      </c>
      <c r="M1051" s="88">
        <f t="shared" si="86"/>
        <v>23180</v>
      </c>
    </row>
    <row r="1052" spans="1:13" x14ac:dyDescent="0.2">
      <c r="A1052" s="94">
        <v>8442005</v>
      </c>
      <c r="B1052" s="88">
        <f t="shared" si="84"/>
        <v>190</v>
      </c>
      <c r="C1052" s="93">
        <v>122</v>
      </c>
      <c r="D1052" s="104">
        <f t="shared" si="82"/>
        <v>2.4134520276953512E-4</v>
      </c>
      <c r="E1052" s="93">
        <f t="shared" si="85"/>
        <v>6.4388888888888891</v>
      </c>
      <c r="F1052" s="104">
        <f t="shared" si="83"/>
        <v>2.3120605568836543E-4</v>
      </c>
      <c r="G1052" s="93" t="s">
        <v>20</v>
      </c>
      <c r="H1052" s="93">
        <v>312.95999999999998</v>
      </c>
      <c r="I1052" s="88">
        <v>1</v>
      </c>
      <c r="J1052" s="93">
        <v>63.8</v>
      </c>
      <c r="K1052" s="93">
        <v>7.78</v>
      </c>
      <c r="L1052" s="93">
        <v>312.95999999999998</v>
      </c>
      <c r="M1052" s="88">
        <f t="shared" si="86"/>
        <v>23180</v>
      </c>
    </row>
    <row r="1053" spans="1:13" x14ac:dyDescent="0.2">
      <c r="A1053" s="94">
        <v>9253639</v>
      </c>
      <c r="B1053" s="88">
        <f t="shared" si="84"/>
        <v>190</v>
      </c>
      <c r="C1053" s="93">
        <v>122</v>
      </c>
      <c r="D1053" s="104">
        <f t="shared" si="82"/>
        <v>2.4134520276953512E-4</v>
      </c>
      <c r="E1053" s="93">
        <f t="shared" si="85"/>
        <v>6.4388888888888891</v>
      </c>
      <c r="F1053" s="104">
        <f t="shared" si="83"/>
        <v>2.3120605568836543E-4</v>
      </c>
      <c r="G1053" s="93" t="s">
        <v>12</v>
      </c>
      <c r="H1053" s="93">
        <v>62.83</v>
      </c>
      <c r="I1053" s="88">
        <v>1</v>
      </c>
      <c r="J1053" s="93">
        <v>1.39</v>
      </c>
      <c r="K1053" s="93">
        <v>2.0499999999999998</v>
      </c>
      <c r="L1053" s="93">
        <v>62.83</v>
      </c>
      <c r="M1053" s="88">
        <f t="shared" si="86"/>
        <v>23180</v>
      </c>
    </row>
    <row r="1054" spans="1:13" x14ac:dyDescent="0.2">
      <c r="A1054" s="94">
        <v>9253778</v>
      </c>
      <c r="B1054" s="88">
        <f t="shared" si="84"/>
        <v>190</v>
      </c>
      <c r="C1054" s="93">
        <v>122</v>
      </c>
      <c r="D1054" s="104">
        <f t="shared" si="82"/>
        <v>2.4134520276953512E-4</v>
      </c>
      <c r="E1054" s="93">
        <f t="shared" si="85"/>
        <v>6.4388888888888891</v>
      </c>
      <c r="F1054" s="104">
        <f t="shared" si="83"/>
        <v>2.3120605568836543E-4</v>
      </c>
      <c r="G1054" s="93" t="s">
        <v>12</v>
      </c>
      <c r="H1054" s="93">
        <v>53.57</v>
      </c>
      <c r="I1054" s="88">
        <v>1</v>
      </c>
      <c r="J1054" s="93">
        <v>0.59</v>
      </c>
      <c r="K1054" s="93">
        <v>0.84</v>
      </c>
      <c r="L1054" s="93">
        <v>53.57</v>
      </c>
      <c r="M1054" s="88">
        <f t="shared" si="86"/>
        <v>23180</v>
      </c>
    </row>
    <row r="1055" spans="1:13" x14ac:dyDescent="0.2">
      <c r="A1055" s="94">
        <v>9821336</v>
      </c>
      <c r="B1055" s="88">
        <f t="shared" si="84"/>
        <v>190</v>
      </c>
      <c r="C1055" s="93">
        <v>122</v>
      </c>
      <c r="D1055" s="104">
        <f t="shared" si="82"/>
        <v>2.4134520276953512E-4</v>
      </c>
      <c r="E1055" s="93">
        <f t="shared" si="85"/>
        <v>6.4388888888888891</v>
      </c>
      <c r="F1055" s="104">
        <f t="shared" si="83"/>
        <v>2.3120605568836543E-4</v>
      </c>
      <c r="G1055" s="93" t="s">
        <v>16</v>
      </c>
      <c r="H1055" s="93">
        <v>272.60000000000002</v>
      </c>
      <c r="I1055" s="88">
        <v>1</v>
      </c>
      <c r="J1055" s="93">
        <v>8</v>
      </c>
      <c r="K1055" s="93">
        <v>0.5</v>
      </c>
      <c r="L1055" s="93">
        <v>272.60000000000002</v>
      </c>
      <c r="M1055" s="88">
        <f t="shared" si="86"/>
        <v>23180</v>
      </c>
    </row>
    <row r="1056" spans="1:13" x14ac:dyDescent="0.2">
      <c r="A1056" s="94">
        <v>2041426</v>
      </c>
      <c r="B1056" s="88">
        <f t="shared" si="84"/>
        <v>190</v>
      </c>
      <c r="C1056" s="93">
        <v>121</v>
      </c>
      <c r="D1056" s="104">
        <f t="shared" si="82"/>
        <v>2.3936696340257172E-4</v>
      </c>
      <c r="E1056" s="93">
        <f t="shared" si="85"/>
        <v>6.3861111111111111</v>
      </c>
      <c r="F1056" s="104">
        <f t="shared" si="83"/>
        <v>2.2931092408436243E-4</v>
      </c>
      <c r="G1056" s="93" t="s">
        <v>16</v>
      </c>
      <c r="H1056" s="93">
        <v>1625.31</v>
      </c>
      <c r="I1056" s="88">
        <v>1</v>
      </c>
      <c r="J1056" s="93">
        <v>18.73</v>
      </c>
      <c r="K1056" s="93">
        <v>18.32</v>
      </c>
      <c r="L1056" s="93">
        <v>1625.31</v>
      </c>
      <c r="M1056" s="88">
        <f t="shared" si="86"/>
        <v>22990</v>
      </c>
    </row>
    <row r="1057" spans="1:13" x14ac:dyDescent="0.2">
      <c r="A1057" s="94">
        <v>2253224</v>
      </c>
      <c r="B1057" s="88">
        <f t="shared" si="84"/>
        <v>190</v>
      </c>
      <c r="C1057" s="93">
        <v>121</v>
      </c>
      <c r="D1057" s="104">
        <f t="shared" si="82"/>
        <v>2.3936696340257172E-4</v>
      </c>
      <c r="E1057" s="93">
        <f t="shared" si="85"/>
        <v>6.3861111111111111</v>
      </c>
      <c r="F1057" s="104">
        <f t="shared" si="83"/>
        <v>2.2931092408436243E-4</v>
      </c>
      <c r="G1057" s="93" t="s">
        <v>41</v>
      </c>
      <c r="H1057" s="93">
        <v>1731.07</v>
      </c>
      <c r="I1057" s="88">
        <v>1</v>
      </c>
      <c r="J1057" s="93">
        <v>135.43</v>
      </c>
      <c r="K1057" s="93">
        <v>8.2799999999999994</v>
      </c>
      <c r="L1057" s="93">
        <v>1731.07</v>
      </c>
      <c r="M1057" s="88">
        <f t="shared" si="86"/>
        <v>22990</v>
      </c>
    </row>
    <row r="1058" spans="1:13" x14ac:dyDescent="0.2">
      <c r="A1058" s="94">
        <v>3402656</v>
      </c>
      <c r="B1058" s="88">
        <f t="shared" si="84"/>
        <v>190</v>
      </c>
      <c r="C1058" s="93">
        <v>121</v>
      </c>
      <c r="D1058" s="104">
        <f t="shared" si="82"/>
        <v>2.3936696340257172E-4</v>
      </c>
      <c r="E1058" s="93">
        <f t="shared" si="85"/>
        <v>6.3861111111111111</v>
      </c>
      <c r="F1058" s="104">
        <f t="shared" si="83"/>
        <v>2.2931092408436243E-4</v>
      </c>
      <c r="G1058" s="93" t="s">
        <v>12</v>
      </c>
      <c r="H1058" s="93">
        <v>532.76</v>
      </c>
      <c r="I1058" s="88">
        <v>1</v>
      </c>
      <c r="J1058" s="93">
        <v>1.98</v>
      </c>
      <c r="K1058" s="93">
        <v>1.25</v>
      </c>
      <c r="L1058" s="93">
        <v>532.76</v>
      </c>
      <c r="M1058" s="88">
        <f t="shared" si="86"/>
        <v>22990</v>
      </c>
    </row>
    <row r="1059" spans="1:13" x14ac:dyDescent="0.2">
      <c r="A1059" s="94">
        <v>8361008</v>
      </c>
      <c r="B1059" s="88">
        <f t="shared" si="84"/>
        <v>190</v>
      </c>
      <c r="C1059" s="93">
        <v>121</v>
      </c>
      <c r="D1059" s="104">
        <f t="shared" si="82"/>
        <v>2.3936696340257172E-4</v>
      </c>
      <c r="E1059" s="93">
        <f t="shared" si="85"/>
        <v>6.3861111111111111</v>
      </c>
      <c r="F1059" s="104">
        <f t="shared" si="83"/>
        <v>2.2931092408436243E-4</v>
      </c>
      <c r="G1059" s="93" t="s">
        <v>20</v>
      </c>
      <c r="H1059" s="93">
        <v>36.49</v>
      </c>
      <c r="I1059" s="88">
        <v>1</v>
      </c>
      <c r="J1059" s="93">
        <v>2.34</v>
      </c>
      <c r="K1059" s="93">
        <v>0.3</v>
      </c>
      <c r="L1059" s="93">
        <v>36.49</v>
      </c>
      <c r="M1059" s="88">
        <f t="shared" si="86"/>
        <v>22990</v>
      </c>
    </row>
    <row r="1060" spans="1:13" x14ac:dyDescent="0.2">
      <c r="A1060" s="94">
        <v>8541319</v>
      </c>
      <c r="B1060" s="88">
        <f t="shared" si="84"/>
        <v>190</v>
      </c>
      <c r="C1060" s="93">
        <v>121</v>
      </c>
      <c r="D1060" s="104">
        <f t="shared" si="82"/>
        <v>2.3936696340257172E-4</v>
      </c>
      <c r="E1060" s="93">
        <f t="shared" si="85"/>
        <v>6.3861111111111111</v>
      </c>
      <c r="F1060" s="104">
        <f t="shared" si="83"/>
        <v>2.2931092408436243E-4</v>
      </c>
      <c r="G1060" s="93" t="s">
        <v>16</v>
      </c>
      <c r="H1060" s="93">
        <v>568.52</v>
      </c>
      <c r="I1060" s="88">
        <v>1</v>
      </c>
      <c r="J1060" s="93">
        <v>4.67</v>
      </c>
      <c r="K1060" s="93">
        <v>6.84</v>
      </c>
      <c r="L1060" s="93">
        <v>568.52</v>
      </c>
      <c r="M1060" s="88">
        <f t="shared" si="86"/>
        <v>22990</v>
      </c>
    </row>
    <row r="1061" spans="1:13" x14ac:dyDescent="0.2">
      <c r="A1061" s="94">
        <v>1252429</v>
      </c>
      <c r="B1061" s="88">
        <f t="shared" si="84"/>
        <v>190</v>
      </c>
      <c r="C1061" s="93">
        <v>120</v>
      </c>
      <c r="D1061" s="104">
        <f t="shared" si="82"/>
        <v>2.3738872403560832E-4</v>
      </c>
      <c r="E1061" s="93">
        <f t="shared" si="85"/>
        <v>6.333333333333333</v>
      </c>
      <c r="F1061" s="104">
        <f t="shared" si="83"/>
        <v>2.2741579248035943E-4</v>
      </c>
      <c r="G1061" s="93" t="s">
        <v>79</v>
      </c>
      <c r="H1061" s="93">
        <v>197.56</v>
      </c>
      <c r="I1061" s="88">
        <v>1</v>
      </c>
      <c r="J1061" s="93">
        <v>3.47</v>
      </c>
      <c r="K1061" s="93">
        <v>11.6</v>
      </c>
      <c r="L1061" s="93">
        <v>197.56</v>
      </c>
      <c r="M1061" s="88">
        <f t="shared" si="86"/>
        <v>22800</v>
      </c>
    </row>
    <row r="1062" spans="1:13" x14ac:dyDescent="0.2">
      <c r="A1062" s="94">
        <v>3025867</v>
      </c>
      <c r="B1062" s="88">
        <f t="shared" si="84"/>
        <v>190</v>
      </c>
      <c r="C1062" s="93">
        <v>120</v>
      </c>
      <c r="D1062" s="104">
        <f t="shared" si="82"/>
        <v>2.3738872403560832E-4</v>
      </c>
      <c r="E1062" s="93">
        <f t="shared" si="85"/>
        <v>6.333333333333333</v>
      </c>
      <c r="F1062" s="104">
        <f t="shared" si="83"/>
        <v>2.2741579248035943E-4</v>
      </c>
      <c r="G1062" s="93" t="s">
        <v>41</v>
      </c>
      <c r="H1062" s="93">
        <v>210.16</v>
      </c>
      <c r="I1062" s="88">
        <v>1</v>
      </c>
      <c r="J1062" s="93">
        <v>19.2</v>
      </c>
      <c r="K1062" s="93">
        <v>1.5</v>
      </c>
      <c r="L1062" s="93">
        <v>210.16</v>
      </c>
      <c r="M1062" s="88">
        <f t="shared" si="86"/>
        <v>22800</v>
      </c>
    </row>
    <row r="1063" spans="1:13" x14ac:dyDescent="0.2">
      <c r="A1063" s="94">
        <v>3100559</v>
      </c>
      <c r="B1063" s="88">
        <f t="shared" si="84"/>
        <v>190</v>
      </c>
      <c r="C1063" s="93">
        <v>120</v>
      </c>
      <c r="D1063" s="104">
        <f t="shared" si="82"/>
        <v>2.3738872403560832E-4</v>
      </c>
      <c r="E1063" s="93">
        <f t="shared" si="85"/>
        <v>6.333333333333333</v>
      </c>
      <c r="F1063" s="104">
        <f t="shared" si="83"/>
        <v>2.2741579248035943E-4</v>
      </c>
      <c r="G1063" s="93" t="s">
        <v>41</v>
      </c>
      <c r="H1063" s="93">
        <v>1061.97</v>
      </c>
      <c r="I1063" s="88">
        <v>1</v>
      </c>
      <c r="J1063" s="93">
        <v>120</v>
      </c>
      <c r="K1063" s="93">
        <v>2.7</v>
      </c>
      <c r="L1063" s="93">
        <v>1061.97</v>
      </c>
      <c r="M1063" s="88">
        <f t="shared" si="86"/>
        <v>22800</v>
      </c>
    </row>
    <row r="1064" spans="1:13" x14ac:dyDescent="0.2">
      <c r="A1064" s="94">
        <v>3394898</v>
      </c>
      <c r="B1064" s="88">
        <f t="shared" si="84"/>
        <v>190</v>
      </c>
      <c r="C1064" s="93">
        <v>120</v>
      </c>
      <c r="D1064" s="104">
        <f t="shared" si="82"/>
        <v>2.3738872403560832E-4</v>
      </c>
      <c r="E1064" s="93">
        <f t="shared" si="85"/>
        <v>6.333333333333333</v>
      </c>
      <c r="F1064" s="104">
        <f t="shared" si="83"/>
        <v>2.2741579248035943E-4</v>
      </c>
      <c r="G1064" s="93" t="s">
        <v>20</v>
      </c>
      <c r="H1064" s="93">
        <v>200.9</v>
      </c>
      <c r="I1064" s="88">
        <v>1</v>
      </c>
      <c r="J1064" s="93">
        <v>0.2</v>
      </c>
      <c r="K1064" s="93">
        <v>0.5</v>
      </c>
      <c r="L1064" s="93">
        <v>200.9</v>
      </c>
      <c r="M1064" s="88">
        <f t="shared" si="86"/>
        <v>22800</v>
      </c>
    </row>
    <row r="1065" spans="1:13" x14ac:dyDescent="0.2">
      <c r="A1065" s="94">
        <v>6022957</v>
      </c>
      <c r="B1065" s="88">
        <f t="shared" si="84"/>
        <v>190</v>
      </c>
      <c r="C1065" s="93">
        <v>120</v>
      </c>
      <c r="D1065" s="104">
        <f t="shared" si="82"/>
        <v>2.3738872403560832E-4</v>
      </c>
      <c r="E1065" s="93">
        <f t="shared" si="85"/>
        <v>6.333333333333333</v>
      </c>
      <c r="F1065" s="104">
        <f t="shared" si="83"/>
        <v>2.2741579248035943E-4</v>
      </c>
      <c r="G1065" s="93" t="s">
        <v>20</v>
      </c>
      <c r="H1065" s="93">
        <v>2203.33</v>
      </c>
      <c r="I1065" s="88">
        <v>1</v>
      </c>
      <c r="J1065" s="93">
        <v>230</v>
      </c>
      <c r="K1065" s="93">
        <v>31.5</v>
      </c>
      <c r="L1065" s="93">
        <v>2203.33</v>
      </c>
      <c r="M1065" s="88">
        <f t="shared" si="86"/>
        <v>22800</v>
      </c>
    </row>
    <row r="1066" spans="1:13" x14ac:dyDescent="0.2">
      <c r="A1066" s="94">
        <v>9253407</v>
      </c>
      <c r="B1066" s="88">
        <f t="shared" si="84"/>
        <v>190</v>
      </c>
      <c r="C1066" s="93">
        <v>120</v>
      </c>
      <c r="D1066" s="104">
        <f t="shared" si="82"/>
        <v>2.3738872403560832E-4</v>
      </c>
      <c r="E1066" s="93">
        <f t="shared" si="85"/>
        <v>6.333333333333333</v>
      </c>
      <c r="F1066" s="104">
        <f t="shared" si="83"/>
        <v>2.2741579248035943E-4</v>
      </c>
      <c r="G1066" s="93" t="s">
        <v>12</v>
      </c>
      <c r="H1066" s="93">
        <v>44.29</v>
      </c>
      <c r="I1066" s="88">
        <v>1</v>
      </c>
      <c r="J1066" s="93">
        <v>0.44</v>
      </c>
      <c r="K1066" s="93">
        <v>1.1200000000000001</v>
      </c>
      <c r="L1066" s="93">
        <v>44.29</v>
      </c>
      <c r="M1066" s="88">
        <f t="shared" si="86"/>
        <v>22800</v>
      </c>
    </row>
    <row r="1067" spans="1:13" x14ac:dyDescent="0.2">
      <c r="A1067" s="94">
        <v>9253879</v>
      </c>
      <c r="B1067" s="88">
        <f t="shared" si="84"/>
        <v>190</v>
      </c>
      <c r="C1067" s="93">
        <v>120</v>
      </c>
      <c r="D1067" s="104">
        <f t="shared" si="82"/>
        <v>2.3738872403560832E-4</v>
      </c>
      <c r="E1067" s="93">
        <f t="shared" si="85"/>
        <v>6.333333333333333</v>
      </c>
      <c r="F1067" s="104">
        <f t="shared" si="83"/>
        <v>2.2741579248035943E-4</v>
      </c>
      <c r="G1067" s="93" t="s">
        <v>12</v>
      </c>
      <c r="H1067" s="93">
        <v>98.11</v>
      </c>
      <c r="I1067" s="88">
        <v>1</v>
      </c>
      <c r="J1067" s="93">
        <v>0.25</v>
      </c>
      <c r="K1067" s="93">
        <v>0.4</v>
      </c>
      <c r="L1067" s="93">
        <v>98.11</v>
      </c>
      <c r="M1067" s="88">
        <f t="shared" si="86"/>
        <v>22800</v>
      </c>
    </row>
    <row r="1068" spans="1:13" x14ac:dyDescent="0.2">
      <c r="A1068" s="94">
        <v>1208677</v>
      </c>
      <c r="B1068" s="88">
        <f t="shared" si="84"/>
        <v>190</v>
      </c>
      <c r="C1068" s="93">
        <v>119</v>
      </c>
      <c r="D1068" s="104">
        <f t="shared" si="82"/>
        <v>2.354104846686449E-4</v>
      </c>
      <c r="E1068" s="93">
        <f t="shared" si="85"/>
        <v>6.2805555555555559</v>
      </c>
      <c r="F1068" s="104">
        <f t="shared" si="83"/>
        <v>2.2552066087635646E-4</v>
      </c>
      <c r="G1068" s="93" t="s">
        <v>79</v>
      </c>
      <c r="H1068" s="93">
        <v>88.06</v>
      </c>
      <c r="I1068" s="88">
        <v>1</v>
      </c>
      <c r="J1068" s="93">
        <v>1.47</v>
      </c>
      <c r="K1068" s="93">
        <v>1.48</v>
      </c>
      <c r="L1068" s="93">
        <v>88.06</v>
      </c>
      <c r="M1068" s="88">
        <f t="shared" si="86"/>
        <v>22610</v>
      </c>
    </row>
    <row r="1069" spans="1:13" x14ac:dyDescent="0.2">
      <c r="A1069" s="94">
        <v>2005549</v>
      </c>
      <c r="B1069" s="88">
        <f t="shared" si="84"/>
        <v>190</v>
      </c>
      <c r="C1069" s="93">
        <v>119</v>
      </c>
      <c r="D1069" s="104">
        <f t="shared" si="82"/>
        <v>2.354104846686449E-4</v>
      </c>
      <c r="E1069" s="93">
        <f t="shared" si="85"/>
        <v>6.2805555555555559</v>
      </c>
      <c r="F1069" s="104">
        <f t="shared" si="83"/>
        <v>2.2552066087635646E-4</v>
      </c>
      <c r="G1069" s="93" t="s">
        <v>41</v>
      </c>
      <c r="H1069" s="93">
        <v>637.26</v>
      </c>
      <c r="I1069" s="88">
        <v>1</v>
      </c>
      <c r="J1069" s="93">
        <v>10.64</v>
      </c>
      <c r="K1069" s="93">
        <v>7.24</v>
      </c>
      <c r="L1069" s="93">
        <v>637.26</v>
      </c>
      <c r="M1069" s="88">
        <f t="shared" si="86"/>
        <v>22610</v>
      </c>
    </row>
    <row r="1070" spans="1:13" x14ac:dyDescent="0.2">
      <c r="A1070" s="94">
        <v>2351853</v>
      </c>
      <c r="B1070" s="88">
        <f t="shared" si="84"/>
        <v>190</v>
      </c>
      <c r="C1070" s="93">
        <v>119</v>
      </c>
      <c r="D1070" s="104">
        <f t="shared" si="82"/>
        <v>2.354104846686449E-4</v>
      </c>
      <c r="E1070" s="93">
        <f t="shared" si="85"/>
        <v>6.2805555555555559</v>
      </c>
      <c r="F1070" s="104">
        <f t="shared" si="83"/>
        <v>2.2552066087635646E-4</v>
      </c>
      <c r="G1070" s="93" t="s">
        <v>16</v>
      </c>
      <c r="H1070" s="93">
        <v>755.34</v>
      </c>
      <c r="I1070" s="88">
        <v>1</v>
      </c>
      <c r="J1070" s="93">
        <v>45</v>
      </c>
      <c r="K1070" s="93">
        <v>5.3</v>
      </c>
      <c r="L1070" s="93">
        <v>755.34</v>
      </c>
      <c r="M1070" s="88">
        <f t="shared" si="86"/>
        <v>22610</v>
      </c>
    </row>
    <row r="1071" spans="1:13" x14ac:dyDescent="0.2">
      <c r="A1071" s="94">
        <v>3267522</v>
      </c>
      <c r="B1071" s="88">
        <f t="shared" si="84"/>
        <v>190</v>
      </c>
      <c r="C1071" s="93">
        <v>119</v>
      </c>
      <c r="D1071" s="104">
        <f t="shared" si="82"/>
        <v>2.354104846686449E-4</v>
      </c>
      <c r="E1071" s="93">
        <f t="shared" si="85"/>
        <v>6.2805555555555559</v>
      </c>
      <c r="F1071" s="104">
        <f t="shared" si="83"/>
        <v>2.2552066087635646E-4</v>
      </c>
      <c r="G1071" s="93" t="s">
        <v>16</v>
      </c>
      <c r="H1071" s="93">
        <v>56.71</v>
      </c>
      <c r="I1071" s="88">
        <v>1</v>
      </c>
      <c r="J1071" s="93">
        <v>6.4</v>
      </c>
      <c r="K1071" s="93">
        <v>1.25</v>
      </c>
      <c r="L1071" s="93">
        <v>56.71</v>
      </c>
      <c r="M1071" s="88">
        <f t="shared" si="86"/>
        <v>22610</v>
      </c>
    </row>
    <row r="1072" spans="1:13" x14ac:dyDescent="0.2">
      <c r="A1072" s="94">
        <v>3301209</v>
      </c>
      <c r="B1072" s="88">
        <f t="shared" si="84"/>
        <v>190</v>
      </c>
      <c r="C1072" s="93">
        <v>119</v>
      </c>
      <c r="D1072" s="104">
        <f t="shared" si="82"/>
        <v>2.354104846686449E-4</v>
      </c>
      <c r="E1072" s="93">
        <f t="shared" si="85"/>
        <v>6.2805555555555559</v>
      </c>
      <c r="F1072" s="104">
        <f t="shared" si="83"/>
        <v>2.2552066087635646E-4</v>
      </c>
      <c r="G1072" s="93" t="s">
        <v>16</v>
      </c>
      <c r="H1072" s="93">
        <v>1094.02</v>
      </c>
      <c r="I1072" s="88">
        <v>1</v>
      </c>
      <c r="J1072" s="93">
        <v>7.22</v>
      </c>
      <c r="K1072" s="93">
        <v>2.85</v>
      </c>
      <c r="L1072" s="93">
        <v>1094.02</v>
      </c>
      <c r="M1072" s="88">
        <f t="shared" si="86"/>
        <v>22610</v>
      </c>
    </row>
    <row r="1073" spans="1:13" x14ac:dyDescent="0.2">
      <c r="A1073" s="94">
        <v>7011538</v>
      </c>
      <c r="B1073" s="88">
        <f t="shared" si="84"/>
        <v>190</v>
      </c>
      <c r="C1073" s="93">
        <v>119</v>
      </c>
      <c r="D1073" s="104">
        <f t="shared" si="82"/>
        <v>2.354104846686449E-4</v>
      </c>
      <c r="E1073" s="93">
        <f t="shared" si="85"/>
        <v>6.2805555555555559</v>
      </c>
      <c r="F1073" s="104">
        <f t="shared" si="83"/>
        <v>2.2552066087635646E-4</v>
      </c>
      <c r="G1073" s="93" t="s">
        <v>82</v>
      </c>
      <c r="H1073" s="93">
        <v>214.03</v>
      </c>
      <c r="I1073" s="88">
        <v>1</v>
      </c>
      <c r="J1073" s="93">
        <v>23.13</v>
      </c>
      <c r="K1073" s="93">
        <v>8.26</v>
      </c>
      <c r="L1073" s="93">
        <v>214.03</v>
      </c>
      <c r="M1073" s="88">
        <f t="shared" si="86"/>
        <v>22610</v>
      </c>
    </row>
    <row r="1074" spans="1:13" x14ac:dyDescent="0.2">
      <c r="A1074" s="94">
        <v>9253882</v>
      </c>
      <c r="B1074" s="88">
        <f t="shared" si="84"/>
        <v>190</v>
      </c>
      <c r="C1074" s="93">
        <v>119</v>
      </c>
      <c r="D1074" s="104">
        <f t="shared" si="82"/>
        <v>2.354104846686449E-4</v>
      </c>
      <c r="E1074" s="93">
        <f t="shared" si="85"/>
        <v>6.2805555555555559</v>
      </c>
      <c r="F1074" s="104">
        <f t="shared" si="83"/>
        <v>2.2552066087635646E-4</v>
      </c>
      <c r="G1074" s="93" t="s">
        <v>12</v>
      </c>
      <c r="H1074" s="93">
        <v>154.16999999999999</v>
      </c>
      <c r="I1074" s="88">
        <v>1</v>
      </c>
      <c r="J1074" s="93">
        <v>0.56999999999999995</v>
      </c>
      <c r="K1074" s="93">
        <v>0.8</v>
      </c>
      <c r="L1074" s="93">
        <v>154.16999999999999</v>
      </c>
      <c r="M1074" s="88">
        <f t="shared" si="86"/>
        <v>22610</v>
      </c>
    </row>
    <row r="1075" spans="1:13" x14ac:dyDescent="0.2">
      <c r="A1075" s="94">
        <v>9835729</v>
      </c>
      <c r="B1075" s="88">
        <f t="shared" si="84"/>
        <v>190</v>
      </c>
      <c r="C1075" s="93">
        <v>119</v>
      </c>
      <c r="D1075" s="104">
        <f t="shared" si="82"/>
        <v>2.354104846686449E-4</v>
      </c>
      <c r="E1075" s="93">
        <f t="shared" si="85"/>
        <v>6.2805555555555559</v>
      </c>
      <c r="F1075" s="104">
        <f t="shared" si="83"/>
        <v>2.2552066087635646E-4</v>
      </c>
      <c r="G1075" s="93" t="s">
        <v>16</v>
      </c>
      <c r="H1075" s="93">
        <v>797.15</v>
      </c>
      <c r="I1075" s="88">
        <v>1</v>
      </c>
      <c r="J1075" s="93">
        <v>78.84</v>
      </c>
      <c r="K1075" s="93">
        <v>5.5</v>
      </c>
      <c r="L1075" s="93">
        <v>797.15</v>
      </c>
      <c r="M1075" s="88">
        <f t="shared" si="86"/>
        <v>22610</v>
      </c>
    </row>
    <row r="1076" spans="1:13" x14ac:dyDescent="0.2">
      <c r="A1076" s="94">
        <v>1150144</v>
      </c>
      <c r="B1076" s="88">
        <f t="shared" si="84"/>
        <v>190</v>
      </c>
      <c r="C1076" s="93">
        <v>118</v>
      </c>
      <c r="D1076" s="104">
        <f t="shared" si="82"/>
        <v>2.334322453016815E-4</v>
      </c>
      <c r="E1076" s="93">
        <f t="shared" si="85"/>
        <v>6.2277777777777779</v>
      </c>
      <c r="F1076" s="104">
        <f t="shared" si="83"/>
        <v>2.2362552927235346E-4</v>
      </c>
      <c r="G1076" s="93" t="s">
        <v>9</v>
      </c>
      <c r="H1076" s="93">
        <v>5.89</v>
      </c>
      <c r="I1076" s="88">
        <v>1</v>
      </c>
      <c r="J1076" s="93">
        <v>0.16</v>
      </c>
      <c r="K1076" s="93">
        <v>0.2</v>
      </c>
      <c r="L1076" s="93">
        <v>5.89</v>
      </c>
      <c r="M1076" s="88">
        <f t="shared" si="86"/>
        <v>22420</v>
      </c>
    </row>
    <row r="1077" spans="1:13" x14ac:dyDescent="0.2">
      <c r="A1077" s="94">
        <v>2007319</v>
      </c>
      <c r="B1077" s="88">
        <f t="shared" si="84"/>
        <v>190</v>
      </c>
      <c r="C1077" s="93">
        <v>118</v>
      </c>
      <c r="D1077" s="104">
        <f t="shared" si="82"/>
        <v>2.334322453016815E-4</v>
      </c>
      <c r="E1077" s="93">
        <f t="shared" si="85"/>
        <v>6.2277777777777779</v>
      </c>
      <c r="F1077" s="104">
        <f t="shared" si="83"/>
        <v>2.2362552927235346E-4</v>
      </c>
      <c r="G1077" s="93" t="s">
        <v>12</v>
      </c>
      <c r="H1077" s="93">
        <v>42.07</v>
      </c>
      <c r="I1077" s="88">
        <v>1</v>
      </c>
      <c r="J1077" s="93">
        <v>0.37</v>
      </c>
      <c r="K1077" s="93">
        <v>0.2</v>
      </c>
      <c r="L1077" s="93">
        <v>42.07</v>
      </c>
      <c r="M1077" s="88">
        <f t="shared" si="86"/>
        <v>22420</v>
      </c>
    </row>
    <row r="1078" spans="1:13" x14ac:dyDescent="0.2">
      <c r="A1078" s="94">
        <v>2090044</v>
      </c>
      <c r="B1078" s="88">
        <f t="shared" si="84"/>
        <v>190</v>
      </c>
      <c r="C1078" s="93">
        <v>118</v>
      </c>
      <c r="D1078" s="104">
        <f t="shared" si="82"/>
        <v>2.334322453016815E-4</v>
      </c>
      <c r="E1078" s="93">
        <f t="shared" si="85"/>
        <v>6.2277777777777779</v>
      </c>
      <c r="F1078" s="104">
        <f t="shared" si="83"/>
        <v>2.2362552927235346E-4</v>
      </c>
      <c r="G1078" s="93" t="s">
        <v>16</v>
      </c>
      <c r="H1078" s="93">
        <v>1652.77</v>
      </c>
      <c r="I1078" s="88">
        <v>1</v>
      </c>
      <c r="J1078" s="93">
        <v>14.3</v>
      </c>
      <c r="K1078" s="93">
        <v>15</v>
      </c>
      <c r="L1078" s="93">
        <v>1652.77</v>
      </c>
      <c r="M1078" s="88">
        <f t="shared" si="86"/>
        <v>22420</v>
      </c>
    </row>
    <row r="1079" spans="1:13" x14ac:dyDescent="0.2">
      <c r="A1079" s="94">
        <v>2170055</v>
      </c>
      <c r="B1079" s="88">
        <f t="shared" si="84"/>
        <v>190</v>
      </c>
      <c r="C1079" s="93">
        <v>118</v>
      </c>
      <c r="D1079" s="104">
        <f t="shared" si="82"/>
        <v>2.334322453016815E-4</v>
      </c>
      <c r="E1079" s="93">
        <f t="shared" si="85"/>
        <v>6.2277777777777779</v>
      </c>
      <c r="F1079" s="104">
        <f t="shared" si="83"/>
        <v>2.2362552927235346E-4</v>
      </c>
      <c r="G1079" s="93" t="s">
        <v>20</v>
      </c>
      <c r="H1079" s="93">
        <v>121.34</v>
      </c>
      <c r="I1079" s="88">
        <v>1</v>
      </c>
      <c r="J1079" s="93">
        <v>2.02</v>
      </c>
      <c r="K1079" s="93">
        <v>0.34</v>
      </c>
      <c r="L1079" s="93">
        <v>121.34</v>
      </c>
      <c r="M1079" s="88">
        <f t="shared" si="86"/>
        <v>22420</v>
      </c>
    </row>
    <row r="1080" spans="1:13" x14ac:dyDescent="0.2">
      <c r="A1080" s="94">
        <v>2252694</v>
      </c>
      <c r="B1080" s="88">
        <f t="shared" si="84"/>
        <v>190</v>
      </c>
      <c r="C1080" s="93">
        <v>118</v>
      </c>
      <c r="D1080" s="104">
        <f t="shared" si="82"/>
        <v>2.334322453016815E-4</v>
      </c>
      <c r="E1080" s="93">
        <f t="shared" si="85"/>
        <v>6.2277777777777779</v>
      </c>
      <c r="F1080" s="104">
        <f t="shared" si="83"/>
        <v>2.2362552927235346E-4</v>
      </c>
      <c r="G1080" s="93" t="s">
        <v>41</v>
      </c>
      <c r="H1080" s="93">
        <v>3405.27</v>
      </c>
      <c r="I1080" s="88">
        <v>1</v>
      </c>
      <c r="J1080" s="93">
        <v>186.96</v>
      </c>
      <c r="K1080" s="93">
        <v>12.5</v>
      </c>
      <c r="L1080" s="93">
        <v>3405.27</v>
      </c>
      <c r="M1080" s="88">
        <f t="shared" si="86"/>
        <v>22420</v>
      </c>
    </row>
    <row r="1081" spans="1:13" x14ac:dyDescent="0.2">
      <c r="A1081" s="94">
        <v>2540163</v>
      </c>
      <c r="B1081" s="88">
        <f t="shared" si="84"/>
        <v>190</v>
      </c>
      <c r="C1081" s="93">
        <v>118</v>
      </c>
      <c r="D1081" s="104">
        <f t="shared" si="82"/>
        <v>2.334322453016815E-4</v>
      </c>
      <c r="E1081" s="93">
        <f t="shared" si="85"/>
        <v>6.2277777777777779</v>
      </c>
      <c r="F1081" s="104">
        <f t="shared" si="83"/>
        <v>2.2362552927235346E-4</v>
      </c>
      <c r="G1081" s="93" t="s">
        <v>16</v>
      </c>
      <c r="H1081" s="93">
        <v>615.08000000000004</v>
      </c>
      <c r="I1081" s="88">
        <v>1</v>
      </c>
      <c r="J1081" s="93">
        <v>14.52</v>
      </c>
      <c r="K1081" s="93">
        <v>4.2</v>
      </c>
      <c r="L1081" s="93">
        <v>615.08000000000004</v>
      </c>
      <c r="M1081" s="88">
        <f t="shared" si="86"/>
        <v>22420</v>
      </c>
    </row>
    <row r="1082" spans="1:13" x14ac:dyDescent="0.2">
      <c r="A1082" s="94">
        <v>3383328</v>
      </c>
      <c r="B1082" s="88">
        <f t="shared" si="84"/>
        <v>190</v>
      </c>
      <c r="C1082" s="93">
        <v>118</v>
      </c>
      <c r="D1082" s="104">
        <f t="shared" si="82"/>
        <v>2.334322453016815E-4</v>
      </c>
      <c r="E1082" s="93">
        <f t="shared" si="85"/>
        <v>6.2277777777777779</v>
      </c>
      <c r="F1082" s="104">
        <f t="shared" si="83"/>
        <v>2.2362552927235346E-4</v>
      </c>
      <c r="G1082" s="93" t="s">
        <v>16</v>
      </c>
      <c r="H1082" s="93">
        <v>1676.88</v>
      </c>
      <c r="I1082" s="88">
        <v>1</v>
      </c>
      <c r="J1082" s="93">
        <v>5.41</v>
      </c>
      <c r="K1082" s="93">
        <v>5.84</v>
      </c>
      <c r="L1082" s="93">
        <v>1676.88</v>
      </c>
      <c r="M1082" s="88">
        <f t="shared" si="86"/>
        <v>22420</v>
      </c>
    </row>
    <row r="1083" spans="1:13" x14ac:dyDescent="0.2">
      <c r="A1083" s="94">
        <v>9508523</v>
      </c>
      <c r="B1083" s="88">
        <f t="shared" si="84"/>
        <v>190</v>
      </c>
      <c r="C1083" s="93">
        <v>118</v>
      </c>
      <c r="D1083" s="104">
        <f t="shared" si="82"/>
        <v>2.334322453016815E-4</v>
      </c>
      <c r="E1083" s="93">
        <f t="shared" si="85"/>
        <v>6.2277777777777779</v>
      </c>
      <c r="F1083" s="104">
        <f t="shared" si="83"/>
        <v>2.2362552927235346E-4</v>
      </c>
      <c r="G1083" s="93" t="s">
        <v>16</v>
      </c>
      <c r="H1083" s="93">
        <v>113.11</v>
      </c>
      <c r="I1083" s="88">
        <v>1</v>
      </c>
      <c r="J1083" s="93">
        <v>1.1100000000000001</v>
      </c>
      <c r="K1083" s="93">
        <v>0.5</v>
      </c>
      <c r="L1083" s="93">
        <v>113.11</v>
      </c>
      <c r="M1083" s="88">
        <f t="shared" si="86"/>
        <v>22420</v>
      </c>
    </row>
    <row r="1084" spans="1:13" x14ac:dyDescent="0.2">
      <c r="A1084" s="94">
        <v>9822849</v>
      </c>
      <c r="B1084" s="88">
        <f t="shared" si="84"/>
        <v>190</v>
      </c>
      <c r="C1084" s="93">
        <v>118</v>
      </c>
      <c r="D1084" s="104">
        <f t="shared" si="82"/>
        <v>2.334322453016815E-4</v>
      </c>
      <c r="E1084" s="93">
        <f t="shared" si="85"/>
        <v>6.2277777777777779</v>
      </c>
      <c r="F1084" s="104">
        <f t="shared" si="83"/>
        <v>2.2362552927235346E-4</v>
      </c>
      <c r="G1084" s="93" t="s">
        <v>16</v>
      </c>
      <c r="H1084" s="93">
        <v>110.46</v>
      </c>
      <c r="I1084" s="88">
        <v>1</v>
      </c>
      <c r="J1084" s="93">
        <v>21.6</v>
      </c>
      <c r="K1084" s="93">
        <v>24</v>
      </c>
      <c r="L1084" s="93">
        <v>110.46</v>
      </c>
      <c r="M1084" s="88">
        <f t="shared" si="86"/>
        <v>22420</v>
      </c>
    </row>
    <row r="1085" spans="1:13" x14ac:dyDescent="0.2">
      <c r="A1085" s="94">
        <v>9842528</v>
      </c>
      <c r="B1085" s="88">
        <f t="shared" si="84"/>
        <v>190</v>
      </c>
      <c r="C1085" s="93">
        <v>118</v>
      </c>
      <c r="D1085" s="104">
        <f t="shared" si="82"/>
        <v>2.334322453016815E-4</v>
      </c>
      <c r="E1085" s="93">
        <f t="shared" si="85"/>
        <v>6.2277777777777779</v>
      </c>
      <c r="F1085" s="104">
        <f t="shared" si="83"/>
        <v>2.2362552927235346E-4</v>
      </c>
      <c r="G1085" s="93" t="s">
        <v>16</v>
      </c>
      <c r="H1085" s="93">
        <v>211.15</v>
      </c>
      <c r="I1085" s="88">
        <v>1</v>
      </c>
      <c r="J1085" s="93">
        <v>9.6</v>
      </c>
      <c r="K1085" s="93">
        <v>1.3</v>
      </c>
      <c r="L1085" s="93">
        <v>211.15</v>
      </c>
      <c r="M1085" s="88">
        <f t="shared" si="86"/>
        <v>22420</v>
      </c>
    </row>
    <row r="1086" spans="1:13" x14ac:dyDescent="0.2">
      <c r="A1086" s="94">
        <v>2060359</v>
      </c>
      <c r="B1086" s="88">
        <f t="shared" si="84"/>
        <v>190</v>
      </c>
      <c r="C1086" s="93">
        <v>117</v>
      </c>
      <c r="D1086" s="104">
        <f t="shared" si="82"/>
        <v>2.314540059347181E-4</v>
      </c>
      <c r="E1086" s="93">
        <f t="shared" si="85"/>
        <v>6.1749999999999998</v>
      </c>
      <c r="F1086" s="104">
        <f t="shared" si="83"/>
        <v>2.2173039766835043E-4</v>
      </c>
      <c r="G1086" s="93" t="s">
        <v>16</v>
      </c>
      <c r="H1086" s="93">
        <v>2064.7800000000002</v>
      </c>
      <c r="I1086" s="88">
        <v>1</v>
      </c>
      <c r="J1086" s="93">
        <v>25.99</v>
      </c>
      <c r="K1086" s="93">
        <v>11.34</v>
      </c>
      <c r="L1086" s="93">
        <v>2064.7800000000002</v>
      </c>
      <c r="M1086" s="88">
        <f t="shared" si="86"/>
        <v>22230</v>
      </c>
    </row>
    <row r="1087" spans="1:13" x14ac:dyDescent="0.2">
      <c r="A1087" s="94">
        <v>3326989</v>
      </c>
      <c r="B1087" s="88">
        <f t="shared" si="84"/>
        <v>190</v>
      </c>
      <c r="C1087" s="93">
        <v>117</v>
      </c>
      <c r="D1087" s="104">
        <f t="shared" si="82"/>
        <v>2.314540059347181E-4</v>
      </c>
      <c r="E1087" s="93">
        <f t="shared" si="85"/>
        <v>6.1749999999999998</v>
      </c>
      <c r="F1087" s="104">
        <f t="shared" si="83"/>
        <v>2.2173039766835043E-4</v>
      </c>
      <c r="G1087" s="93" t="s">
        <v>16</v>
      </c>
      <c r="H1087" s="93">
        <v>425.76</v>
      </c>
      <c r="I1087" s="88">
        <v>1</v>
      </c>
      <c r="J1087" s="93">
        <v>2.4900000000000002</v>
      </c>
      <c r="K1087" s="93">
        <v>3.44</v>
      </c>
      <c r="L1087" s="93">
        <v>425.76</v>
      </c>
      <c r="M1087" s="88">
        <f t="shared" si="86"/>
        <v>22230</v>
      </c>
    </row>
    <row r="1088" spans="1:13" x14ac:dyDescent="0.2">
      <c r="A1088" s="94">
        <v>6023605</v>
      </c>
      <c r="B1088" s="88">
        <f t="shared" si="84"/>
        <v>190</v>
      </c>
      <c r="C1088" s="93">
        <v>117</v>
      </c>
      <c r="D1088" s="104">
        <f t="shared" si="82"/>
        <v>2.314540059347181E-4</v>
      </c>
      <c r="E1088" s="93">
        <f t="shared" si="85"/>
        <v>6.1749999999999998</v>
      </c>
      <c r="F1088" s="104">
        <f t="shared" si="83"/>
        <v>2.2173039766835043E-4</v>
      </c>
      <c r="G1088" s="93" t="s">
        <v>20</v>
      </c>
      <c r="H1088" s="93">
        <v>1627.78</v>
      </c>
      <c r="I1088" s="88">
        <v>1</v>
      </c>
      <c r="J1088" s="93">
        <v>56</v>
      </c>
      <c r="K1088" s="93">
        <v>29.16</v>
      </c>
      <c r="L1088" s="93">
        <v>1627.78</v>
      </c>
      <c r="M1088" s="88">
        <f t="shared" si="86"/>
        <v>22230</v>
      </c>
    </row>
    <row r="1089" spans="1:13" x14ac:dyDescent="0.2">
      <c r="A1089" s="94">
        <v>2096719</v>
      </c>
      <c r="B1089" s="88">
        <f t="shared" si="84"/>
        <v>190</v>
      </c>
      <c r="C1089" s="93">
        <v>116</v>
      </c>
      <c r="D1089" s="104">
        <f t="shared" si="82"/>
        <v>2.294757665677547E-4</v>
      </c>
      <c r="E1089" s="93">
        <f t="shared" si="85"/>
        <v>6.1222222222222218</v>
      </c>
      <c r="F1089" s="104">
        <f t="shared" si="83"/>
        <v>2.1983526606434743E-4</v>
      </c>
      <c r="G1089" s="93" t="s">
        <v>16</v>
      </c>
      <c r="H1089" s="93">
        <v>1672.06</v>
      </c>
      <c r="I1089" s="88">
        <v>1</v>
      </c>
      <c r="J1089" s="93">
        <v>11.7</v>
      </c>
      <c r="K1089" s="93">
        <v>8.74</v>
      </c>
      <c r="L1089" s="93">
        <v>1672.06</v>
      </c>
      <c r="M1089" s="88">
        <f t="shared" si="86"/>
        <v>22040</v>
      </c>
    </row>
    <row r="1090" spans="1:13" x14ac:dyDescent="0.2">
      <c r="A1090" s="94">
        <v>3025875</v>
      </c>
      <c r="B1090" s="88">
        <f t="shared" si="84"/>
        <v>190</v>
      </c>
      <c r="C1090" s="93">
        <v>116</v>
      </c>
      <c r="D1090" s="104">
        <f t="shared" ref="D1090:D1153" si="87">C1090/$C$4096</f>
        <v>2.294757665677547E-4</v>
      </c>
      <c r="E1090" s="93">
        <f t="shared" si="85"/>
        <v>6.1222222222222218</v>
      </c>
      <c r="F1090" s="104">
        <f t="shared" ref="F1090:F1153" si="88">E1090/$E$4096</f>
        <v>2.1983526606434743E-4</v>
      </c>
      <c r="G1090" s="93" t="s">
        <v>41</v>
      </c>
      <c r="H1090" s="93">
        <v>336.13</v>
      </c>
      <c r="I1090" s="88">
        <v>1</v>
      </c>
      <c r="J1090" s="93">
        <v>26</v>
      </c>
      <c r="K1090" s="93">
        <v>2.71</v>
      </c>
      <c r="L1090" s="93">
        <v>336.13</v>
      </c>
      <c r="M1090" s="88">
        <f t="shared" si="86"/>
        <v>22040</v>
      </c>
    </row>
    <row r="1091" spans="1:13" x14ac:dyDescent="0.2">
      <c r="A1091" s="94">
        <v>3080178</v>
      </c>
      <c r="B1091" s="88">
        <f t="shared" ref="B1091:B1154" si="89">VLOOKUP(I1091,$U$2:$V$11,2,TRUE)</f>
        <v>190</v>
      </c>
      <c r="C1091" s="93">
        <v>116</v>
      </c>
      <c r="D1091" s="104">
        <f t="shared" si="87"/>
        <v>2.294757665677547E-4</v>
      </c>
      <c r="E1091" s="93">
        <f t="shared" ref="E1091:E1154" si="90">B1091*C1091/3600</f>
        <v>6.1222222222222218</v>
      </c>
      <c r="F1091" s="104">
        <f t="shared" si="88"/>
        <v>2.1983526606434743E-4</v>
      </c>
      <c r="G1091" s="93" t="s">
        <v>41</v>
      </c>
      <c r="H1091" s="93">
        <v>1210.77</v>
      </c>
      <c r="I1091" s="88">
        <v>1</v>
      </c>
      <c r="J1091" s="93">
        <v>71.77</v>
      </c>
      <c r="K1091" s="93">
        <v>2.7</v>
      </c>
      <c r="L1091" s="93">
        <v>1210.77</v>
      </c>
      <c r="M1091" s="88">
        <f t="shared" ref="M1091:M1154" si="91">B1091*C1091</f>
        <v>22040</v>
      </c>
    </row>
    <row r="1092" spans="1:13" x14ac:dyDescent="0.2">
      <c r="A1092" s="94">
        <v>3521025</v>
      </c>
      <c r="B1092" s="88">
        <f t="shared" si="89"/>
        <v>190</v>
      </c>
      <c r="C1092" s="93">
        <v>116</v>
      </c>
      <c r="D1092" s="104">
        <f t="shared" si="87"/>
        <v>2.294757665677547E-4</v>
      </c>
      <c r="E1092" s="93">
        <f t="shared" si="90"/>
        <v>6.1222222222222218</v>
      </c>
      <c r="F1092" s="104">
        <f t="shared" si="88"/>
        <v>2.1983526606434743E-4</v>
      </c>
      <c r="G1092" s="93" t="s">
        <v>16</v>
      </c>
      <c r="H1092" s="93">
        <v>20.05</v>
      </c>
      <c r="I1092" s="88">
        <v>1</v>
      </c>
      <c r="J1092" s="93">
        <v>0.2</v>
      </c>
      <c r="K1092" s="93">
        <v>1.33</v>
      </c>
      <c r="L1092" s="93">
        <v>20.05</v>
      </c>
      <c r="M1092" s="88">
        <f t="shared" si="91"/>
        <v>22040</v>
      </c>
    </row>
    <row r="1093" spans="1:13" x14ac:dyDescent="0.2">
      <c r="A1093" s="94">
        <v>6070545</v>
      </c>
      <c r="B1093" s="88">
        <f t="shared" si="89"/>
        <v>190</v>
      </c>
      <c r="C1093" s="93">
        <v>116</v>
      </c>
      <c r="D1093" s="104">
        <f t="shared" si="87"/>
        <v>2.294757665677547E-4</v>
      </c>
      <c r="E1093" s="93">
        <f t="shared" si="90"/>
        <v>6.1222222222222218</v>
      </c>
      <c r="F1093" s="104">
        <f t="shared" si="88"/>
        <v>2.1983526606434743E-4</v>
      </c>
      <c r="G1093" s="93" t="s">
        <v>82</v>
      </c>
      <c r="H1093" s="93">
        <v>2204.4699999999998</v>
      </c>
      <c r="I1093" s="88">
        <v>1</v>
      </c>
      <c r="J1093" s="93">
        <v>151.25</v>
      </c>
      <c r="K1093" s="93">
        <v>38</v>
      </c>
      <c r="L1093" s="93">
        <v>2204.4699999999998</v>
      </c>
      <c r="M1093" s="88">
        <f t="shared" si="91"/>
        <v>22040</v>
      </c>
    </row>
    <row r="1094" spans="1:13" x14ac:dyDescent="0.2">
      <c r="A1094" s="94">
        <v>8364256</v>
      </c>
      <c r="B1094" s="88">
        <f t="shared" si="89"/>
        <v>190</v>
      </c>
      <c r="C1094" s="93">
        <v>116</v>
      </c>
      <c r="D1094" s="104">
        <f t="shared" si="87"/>
        <v>2.294757665677547E-4</v>
      </c>
      <c r="E1094" s="93">
        <f t="shared" si="90"/>
        <v>6.1222222222222218</v>
      </c>
      <c r="F1094" s="104">
        <f t="shared" si="88"/>
        <v>2.1983526606434743E-4</v>
      </c>
      <c r="G1094" s="93" t="s">
        <v>20</v>
      </c>
      <c r="H1094" s="93">
        <v>9.0500000000000007</v>
      </c>
      <c r="I1094" s="88">
        <v>1</v>
      </c>
      <c r="J1094" s="93">
        <v>1.32</v>
      </c>
      <c r="K1094" s="93">
        <v>0.62</v>
      </c>
      <c r="L1094" s="93">
        <v>9.0500000000000007</v>
      </c>
      <c r="M1094" s="88">
        <f t="shared" si="91"/>
        <v>22040</v>
      </c>
    </row>
    <row r="1095" spans="1:13" x14ac:dyDescent="0.2">
      <c r="A1095" s="94">
        <v>9253523</v>
      </c>
      <c r="B1095" s="88">
        <f t="shared" si="89"/>
        <v>190</v>
      </c>
      <c r="C1095" s="93">
        <v>116</v>
      </c>
      <c r="D1095" s="104">
        <f t="shared" si="87"/>
        <v>2.294757665677547E-4</v>
      </c>
      <c r="E1095" s="93">
        <f t="shared" si="90"/>
        <v>6.1222222222222218</v>
      </c>
      <c r="F1095" s="104">
        <f t="shared" si="88"/>
        <v>2.1983526606434743E-4</v>
      </c>
      <c r="G1095" s="93" t="s">
        <v>12</v>
      </c>
      <c r="H1095" s="93">
        <v>53.93</v>
      </c>
      <c r="I1095" s="88">
        <v>1</v>
      </c>
      <c r="J1095" s="93">
        <v>0.49</v>
      </c>
      <c r="K1095" s="93">
        <v>1.61</v>
      </c>
      <c r="L1095" s="93">
        <v>53.93</v>
      </c>
      <c r="M1095" s="88">
        <f t="shared" si="91"/>
        <v>22040</v>
      </c>
    </row>
    <row r="1096" spans="1:13" x14ac:dyDescent="0.2">
      <c r="A1096" s="94">
        <v>9508526</v>
      </c>
      <c r="B1096" s="88">
        <f t="shared" si="89"/>
        <v>190</v>
      </c>
      <c r="C1096" s="93">
        <v>116</v>
      </c>
      <c r="D1096" s="104">
        <f t="shared" si="87"/>
        <v>2.294757665677547E-4</v>
      </c>
      <c r="E1096" s="93">
        <f t="shared" si="90"/>
        <v>6.1222222222222218</v>
      </c>
      <c r="F1096" s="104">
        <f t="shared" si="88"/>
        <v>2.1983526606434743E-4</v>
      </c>
      <c r="G1096" s="93" t="s">
        <v>16</v>
      </c>
      <c r="H1096" s="93">
        <v>218.53</v>
      </c>
      <c r="I1096" s="88">
        <v>1</v>
      </c>
      <c r="J1096" s="93">
        <v>1.81</v>
      </c>
      <c r="K1096" s="93">
        <v>0.94</v>
      </c>
      <c r="L1096" s="93">
        <v>218.53</v>
      </c>
      <c r="M1096" s="88">
        <f t="shared" si="91"/>
        <v>22040</v>
      </c>
    </row>
    <row r="1097" spans="1:13" x14ac:dyDescent="0.2">
      <c r="A1097" s="94">
        <v>9841544</v>
      </c>
      <c r="B1097" s="88">
        <f t="shared" si="89"/>
        <v>190</v>
      </c>
      <c r="C1097" s="93">
        <v>116</v>
      </c>
      <c r="D1097" s="104">
        <f t="shared" si="87"/>
        <v>2.294757665677547E-4</v>
      </c>
      <c r="E1097" s="93">
        <f t="shared" si="90"/>
        <v>6.1222222222222218</v>
      </c>
      <c r="F1097" s="104">
        <f t="shared" si="88"/>
        <v>2.1983526606434743E-4</v>
      </c>
      <c r="G1097" s="93" t="s">
        <v>16</v>
      </c>
      <c r="H1097" s="93">
        <v>3408.44</v>
      </c>
      <c r="I1097" s="88">
        <v>1</v>
      </c>
      <c r="J1097" s="93">
        <v>15.56</v>
      </c>
      <c r="K1097" s="93">
        <v>3.26</v>
      </c>
      <c r="L1097" s="93">
        <v>3408.44</v>
      </c>
      <c r="M1097" s="88">
        <f t="shared" si="91"/>
        <v>22040</v>
      </c>
    </row>
    <row r="1098" spans="1:13" x14ac:dyDescent="0.2">
      <c r="A1098" s="94">
        <v>1254429</v>
      </c>
      <c r="B1098" s="88">
        <f t="shared" si="89"/>
        <v>190</v>
      </c>
      <c r="C1098" s="93">
        <v>115</v>
      </c>
      <c r="D1098" s="104">
        <f t="shared" si="87"/>
        <v>2.274975272007913E-4</v>
      </c>
      <c r="E1098" s="93">
        <f t="shared" si="90"/>
        <v>6.0694444444444446</v>
      </c>
      <c r="F1098" s="104">
        <f t="shared" si="88"/>
        <v>2.1794013446034446E-4</v>
      </c>
      <c r="G1098" s="93" t="s">
        <v>79</v>
      </c>
      <c r="H1098" s="93">
        <v>106.37</v>
      </c>
      <c r="I1098" s="88">
        <v>1</v>
      </c>
      <c r="J1098" s="93">
        <v>2.27</v>
      </c>
      <c r="K1098" s="93">
        <v>8.8800000000000008</v>
      </c>
      <c r="L1098" s="93">
        <v>106.37</v>
      </c>
      <c r="M1098" s="88">
        <f t="shared" si="91"/>
        <v>21850</v>
      </c>
    </row>
    <row r="1099" spans="1:13" x14ac:dyDescent="0.2">
      <c r="A1099" s="94">
        <v>2170065</v>
      </c>
      <c r="B1099" s="88">
        <f t="shared" si="89"/>
        <v>190</v>
      </c>
      <c r="C1099" s="93">
        <v>115</v>
      </c>
      <c r="D1099" s="104">
        <f t="shared" si="87"/>
        <v>2.274975272007913E-4</v>
      </c>
      <c r="E1099" s="93">
        <f t="shared" si="90"/>
        <v>6.0694444444444446</v>
      </c>
      <c r="F1099" s="104">
        <f t="shared" si="88"/>
        <v>2.1794013446034446E-4</v>
      </c>
      <c r="G1099" s="93" t="s">
        <v>20</v>
      </c>
      <c r="H1099" s="93">
        <v>172.39</v>
      </c>
      <c r="I1099" s="88">
        <v>1</v>
      </c>
      <c r="J1099" s="93">
        <v>2.09</v>
      </c>
      <c r="K1099" s="93">
        <v>0.4</v>
      </c>
      <c r="L1099" s="93">
        <v>172.39</v>
      </c>
      <c r="M1099" s="88">
        <f t="shared" si="91"/>
        <v>21850</v>
      </c>
    </row>
    <row r="1100" spans="1:13" x14ac:dyDescent="0.2">
      <c r="A1100" s="94">
        <v>5002011</v>
      </c>
      <c r="B1100" s="88">
        <f t="shared" si="89"/>
        <v>190</v>
      </c>
      <c r="C1100" s="93">
        <v>115</v>
      </c>
      <c r="D1100" s="104">
        <f t="shared" si="87"/>
        <v>2.274975272007913E-4</v>
      </c>
      <c r="E1100" s="93">
        <f t="shared" si="90"/>
        <v>6.0694444444444446</v>
      </c>
      <c r="F1100" s="104">
        <f t="shared" si="88"/>
        <v>2.1794013446034446E-4</v>
      </c>
      <c r="G1100" s="93" t="s">
        <v>20</v>
      </c>
      <c r="H1100" s="93">
        <v>19.899999999999999</v>
      </c>
      <c r="I1100" s="88">
        <v>1</v>
      </c>
      <c r="J1100" s="93">
        <v>1.35</v>
      </c>
      <c r="K1100" s="93">
        <v>0.16</v>
      </c>
      <c r="L1100" s="93">
        <v>19.899999999999999</v>
      </c>
      <c r="M1100" s="88">
        <f t="shared" si="91"/>
        <v>21850</v>
      </c>
    </row>
    <row r="1101" spans="1:13" x14ac:dyDescent="0.2">
      <c r="A1101" s="94">
        <v>5002605</v>
      </c>
      <c r="B1101" s="88">
        <f t="shared" si="89"/>
        <v>216.6</v>
      </c>
      <c r="C1101" s="93">
        <v>115</v>
      </c>
      <c r="D1101" s="104">
        <f t="shared" si="87"/>
        <v>2.274975272007913E-4</v>
      </c>
      <c r="E1101" s="93">
        <f t="shared" si="90"/>
        <v>6.9191666666666665</v>
      </c>
      <c r="F1101" s="104">
        <f t="shared" si="88"/>
        <v>2.4845175328479268E-4</v>
      </c>
      <c r="G1101" s="93" t="s">
        <v>16</v>
      </c>
      <c r="H1101" s="93">
        <v>65.12</v>
      </c>
      <c r="I1101" s="88">
        <v>2</v>
      </c>
      <c r="J1101" s="93">
        <v>0.53</v>
      </c>
      <c r="K1101" s="93">
        <v>0.52</v>
      </c>
      <c r="L1101" s="93">
        <v>65.12</v>
      </c>
      <c r="M1101" s="88">
        <f t="shared" si="91"/>
        <v>24909</v>
      </c>
    </row>
    <row r="1102" spans="1:13" x14ac:dyDescent="0.2">
      <c r="A1102" s="94">
        <v>8020619</v>
      </c>
      <c r="B1102" s="88">
        <f t="shared" si="89"/>
        <v>216.6</v>
      </c>
      <c r="C1102" s="93">
        <v>115</v>
      </c>
      <c r="D1102" s="104">
        <f t="shared" si="87"/>
        <v>2.274975272007913E-4</v>
      </c>
      <c r="E1102" s="93">
        <f t="shared" si="90"/>
        <v>6.9191666666666665</v>
      </c>
      <c r="F1102" s="104">
        <f t="shared" si="88"/>
        <v>2.4845175328479268E-4</v>
      </c>
      <c r="G1102" s="93" t="s">
        <v>20</v>
      </c>
      <c r="H1102" s="93">
        <v>4247.79</v>
      </c>
      <c r="I1102" s="88">
        <v>2</v>
      </c>
      <c r="J1102" s="93">
        <v>435.55</v>
      </c>
      <c r="K1102" s="93">
        <v>43.5</v>
      </c>
      <c r="L1102" s="93">
        <v>4247.79</v>
      </c>
      <c r="M1102" s="88">
        <f t="shared" si="91"/>
        <v>24909</v>
      </c>
    </row>
    <row r="1103" spans="1:13" x14ac:dyDescent="0.2">
      <c r="A1103" s="94">
        <v>9253424</v>
      </c>
      <c r="B1103" s="88">
        <f t="shared" si="89"/>
        <v>216.6</v>
      </c>
      <c r="C1103" s="93">
        <v>115</v>
      </c>
      <c r="D1103" s="104">
        <f t="shared" si="87"/>
        <v>2.274975272007913E-4</v>
      </c>
      <c r="E1103" s="93">
        <f t="shared" si="90"/>
        <v>6.9191666666666665</v>
      </c>
      <c r="F1103" s="104">
        <f t="shared" si="88"/>
        <v>2.4845175328479268E-4</v>
      </c>
      <c r="G1103" s="93" t="s">
        <v>12</v>
      </c>
      <c r="H1103" s="93">
        <v>88.58</v>
      </c>
      <c r="I1103" s="88">
        <v>2</v>
      </c>
      <c r="J1103" s="93">
        <v>1.05</v>
      </c>
      <c r="K1103" s="93">
        <v>2.4700000000000002</v>
      </c>
      <c r="L1103" s="93">
        <v>88.58</v>
      </c>
      <c r="M1103" s="88">
        <f t="shared" si="91"/>
        <v>24909</v>
      </c>
    </row>
    <row r="1104" spans="1:13" x14ac:dyDescent="0.2">
      <c r="A1104" s="94">
        <v>1165088</v>
      </c>
      <c r="B1104" s="88">
        <f t="shared" si="89"/>
        <v>216.6</v>
      </c>
      <c r="C1104" s="93">
        <v>114</v>
      </c>
      <c r="D1104" s="104">
        <f t="shared" si="87"/>
        <v>2.2551928783382791E-4</v>
      </c>
      <c r="E1104" s="93">
        <f t="shared" si="90"/>
        <v>6.8589999999999991</v>
      </c>
      <c r="F1104" s="104">
        <f t="shared" si="88"/>
        <v>2.4629130325622925E-4</v>
      </c>
      <c r="G1104" s="93" t="s">
        <v>9</v>
      </c>
      <c r="H1104" s="93">
        <v>85.79</v>
      </c>
      <c r="I1104" s="88">
        <v>2</v>
      </c>
      <c r="J1104" s="93">
        <v>2.39</v>
      </c>
      <c r="K1104" s="93">
        <v>2.92</v>
      </c>
      <c r="L1104" s="93">
        <v>85.79</v>
      </c>
      <c r="M1104" s="88">
        <f t="shared" si="91"/>
        <v>24692.399999999998</v>
      </c>
    </row>
    <row r="1105" spans="1:13" x14ac:dyDescent="0.2">
      <c r="A1105" s="94">
        <v>1210444</v>
      </c>
      <c r="B1105" s="88">
        <f t="shared" si="89"/>
        <v>216.6</v>
      </c>
      <c r="C1105" s="93">
        <v>114</v>
      </c>
      <c r="D1105" s="104">
        <f t="shared" si="87"/>
        <v>2.2551928783382791E-4</v>
      </c>
      <c r="E1105" s="93">
        <f t="shared" si="90"/>
        <v>6.8589999999999991</v>
      </c>
      <c r="F1105" s="104">
        <f t="shared" si="88"/>
        <v>2.4629130325622925E-4</v>
      </c>
      <c r="G1105" s="93" t="s">
        <v>79</v>
      </c>
      <c r="H1105" s="93">
        <v>35.020000000000003</v>
      </c>
      <c r="I1105" s="88">
        <v>2</v>
      </c>
      <c r="J1105" s="93">
        <v>0.37</v>
      </c>
      <c r="K1105" s="93">
        <v>0.42</v>
      </c>
      <c r="L1105" s="93">
        <v>35.020000000000003</v>
      </c>
      <c r="M1105" s="88">
        <f t="shared" si="91"/>
        <v>24692.399999999998</v>
      </c>
    </row>
    <row r="1106" spans="1:13" x14ac:dyDescent="0.2">
      <c r="A1106" s="94">
        <v>2105006</v>
      </c>
      <c r="B1106" s="88">
        <f t="shared" si="89"/>
        <v>216.6</v>
      </c>
      <c r="C1106" s="93">
        <v>114</v>
      </c>
      <c r="D1106" s="104">
        <f t="shared" si="87"/>
        <v>2.2551928783382791E-4</v>
      </c>
      <c r="E1106" s="93">
        <f t="shared" si="90"/>
        <v>6.8589999999999991</v>
      </c>
      <c r="F1106" s="104">
        <f t="shared" si="88"/>
        <v>2.4629130325622925E-4</v>
      </c>
      <c r="G1106" s="93" t="s">
        <v>41</v>
      </c>
      <c r="H1106" s="93">
        <v>384.71</v>
      </c>
      <c r="I1106" s="88">
        <v>2</v>
      </c>
      <c r="J1106" s="93">
        <v>2.57</v>
      </c>
      <c r="K1106" s="93">
        <v>0.7</v>
      </c>
      <c r="L1106" s="93">
        <v>384.71</v>
      </c>
      <c r="M1106" s="88">
        <f t="shared" si="91"/>
        <v>24692.399999999998</v>
      </c>
    </row>
    <row r="1107" spans="1:13" x14ac:dyDescent="0.2">
      <c r="A1107" s="94">
        <v>2540732</v>
      </c>
      <c r="B1107" s="88">
        <f t="shared" si="89"/>
        <v>216.6</v>
      </c>
      <c r="C1107" s="93">
        <v>114</v>
      </c>
      <c r="D1107" s="104">
        <f t="shared" si="87"/>
        <v>2.2551928783382791E-4</v>
      </c>
      <c r="E1107" s="93">
        <f t="shared" si="90"/>
        <v>6.8589999999999991</v>
      </c>
      <c r="F1107" s="104">
        <f t="shared" si="88"/>
        <v>2.4629130325622925E-4</v>
      </c>
      <c r="G1107" s="93" t="s">
        <v>41</v>
      </c>
      <c r="H1107" s="93">
        <v>109.08</v>
      </c>
      <c r="I1107" s="88">
        <v>2</v>
      </c>
      <c r="J1107" s="93">
        <v>2.54</v>
      </c>
      <c r="K1107" s="93">
        <v>0.5</v>
      </c>
      <c r="L1107" s="93">
        <v>109.08</v>
      </c>
      <c r="M1107" s="88">
        <f t="shared" si="91"/>
        <v>24692.399999999998</v>
      </c>
    </row>
    <row r="1108" spans="1:13" x14ac:dyDescent="0.2">
      <c r="A1108" s="94">
        <v>3396092</v>
      </c>
      <c r="B1108" s="88">
        <f t="shared" si="89"/>
        <v>216.6</v>
      </c>
      <c r="C1108" s="93">
        <v>114</v>
      </c>
      <c r="D1108" s="104">
        <f t="shared" si="87"/>
        <v>2.2551928783382791E-4</v>
      </c>
      <c r="E1108" s="93">
        <f t="shared" si="90"/>
        <v>6.8589999999999991</v>
      </c>
      <c r="F1108" s="104">
        <f t="shared" si="88"/>
        <v>2.4629130325622925E-4</v>
      </c>
      <c r="G1108" s="93" t="s">
        <v>20</v>
      </c>
      <c r="H1108" s="93">
        <v>1044.95</v>
      </c>
      <c r="I1108" s="88">
        <v>2</v>
      </c>
      <c r="J1108" s="93">
        <v>11.25</v>
      </c>
      <c r="K1108" s="93">
        <v>2.14</v>
      </c>
      <c r="L1108" s="93">
        <v>1044.95</v>
      </c>
      <c r="M1108" s="88">
        <f t="shared" si="91"/>
        <v>24692.399999999998</v>
      </c>
    </row>
    <row r="1109" spans="1:13" x14ac:dyDescent="0.2">
      <c r="A1109" s="94">
        <v>3521056</v>
      </c>
      <c r="B1109" s="88">
        <f t="shared" si="89"/>
        <v>216.6</v>
      </c>
      <c r="C1109" s="93">
        <v>114</v>
      </c>
      <c r="D1109" s="104">
        <f t="shared" si="87"/>
        <v>2.2551928783382791E-4</v>
      </c>
      <c r="E1109" s="93">
        <f t="shared" si="90"/>
        <v>6.8589999999999991</v>
      </c>
      <c r="F1109" s="104">
        <f t="shared" si="88"/>
        <v>2.4629130325622925E-4</v>
      </c>
      <c r="G1109" s="93" t="s">
        <v>16</v>
      </c>
      <c r="H1109" s="93">
        <v>11.92</v>
      </c>
      <c r="I1109" s="88">
        <v>2</v>
      </c>
      <c r="J1109" s="93">
        <v>0.26</v>
      </c>
      <c r="K1109" s="93">
        <v>0.3</v>
      </c>
      <c r="L1109" s="93">
        <v>11.92</v>
      </c>
      <c r="M1109" s="88">
        <f t="shared" si="91"/>
        <v>24692.399999999998</v>
      </c>
    </row>
    <row r="1110" spans="1:13" x14ac:dyDescent="0.2">
      <c r="A1110" s="94">
        <v>9254848</v>
      </c>
      <c r="B1110" s="88">
        <f t="shared" si="89"/>
        <v>216.6</v>
      </c>
      <c r="C1110" s="93">
        <v>114</v>
      </c>
      <c r="D1110" s="104">
        <f t="shared" si="87"/>
        <v>2.2551928783382791E-4</v>
      </c>
      <c r="E1110" s="93">
        <f t="shared" si="90"/>
        <v>6.8589999999999991</v>
      </c>
      <c r="F1110" s="104">
        <f t="shared" si="88"/>
        <v>2.4629130325622925E-4</v>
      </c>
      <c r="G1110" s="93" t="s">
        <v>12</v>
      </c>
      <c r="H1110" s="93">
        <v>1871.54</v>
      </c>
      <c r="I1110" s="88">
        <v>2</v>
      </c>
      <c r="J1110" s="93">
        <v>18.2</v>
      </c>
      <c r="K1110" s="93">
        <v>16.350000000000001</v>
      </c>
      <c r="L1110" s="93">
        <v>1871.54</v>
      </c>
      <c r="M1110" s="88">
        <f t="shared" si="91"/>
        <v>24692.399999999998</v>
      </c>
    </row>
    <row r="1111" spans="1:13" x14ac:dyDescent="0.2">
      <c r="A1111" s="94">
        <v>9255059</v>
      </c>
      <c r="B1111" s="88">
        <f t="shared" si="89"/>
        <v>216.6</v>
      </c>
      <c r="C1111" s="93">
        <v>114</v>
      </c>
      <c r="D1111" s="104">
        <f t="shared" si="87"/>
        <v>2.2551928783382791E-4</v>
      </c>
      <c r="E1111" s="93">
        <f t="shared" si="90"/>
        <v>6.8589999999999991</v>
      </c>
      <c r="F1111" s="104">
        <f t="shared" si="88"/>
        <v>2.4629130325622925E-4</v>
      </c>
      <c r="G1111" s="93" t="s">
        <v>12</v>
      </c>
      <c r="H1111" s="93">
        <v>267.33</v>
      </c>
      <c r="I1111" s="88">
        <v>2</v>
      </c>
      <c r="J1111" s="93">
        <v>0.14000000000000001</v>
      </c>
      <c r="K1111" s="93">
        <v>0.54</v>
      </c>
      <c r="L1111" s="93">
        <v>267.33</v>
      </c>
      <c r="M1111" s="88">
        <f t="shared" si="91"/>
        <v>24692.399999999998</v>
      </c>
    </row>
    <row r="1112" spans="1:13" x14ac:dyDescent="0.2">
      <c r="A1112" s="94">
        <v>9806793</v>
      </c>
      <c r="B1112" s="88">
        <f t="shared" si="89"/>
        <v>216.6</v>
      </c>
      <c r="C1112" s="93">
        <v>114</v>
      </c>
      <c r="D1112" s="104">
        <f t="shared" si="87"/>
        <v>2.2551928783382791E-4</v>
      </c>
      <c r="E1112" s="93">
        <f t="shared" si="90"/>
        <v>6.8589999999999991</v>
      </c>
      <c r="F1112" s="104">
        <f t="shared" si="88"/>
        <v>2.4629130325622925E-4</v>
      </c>
      <c r="G1112" s="93" t="s">
        <v>16</v>
      </c>
      <c r="H1112" s="93">
        <v>243.36</v>
      </c>
      <c r="I1112" s="88">
        <v>2</v>
      </c>
      <c r="J1112" s="93">
        <v>0</v>
      </c>
      <c r="K1112" s="93">
        <v>0</v>
      </c>
      <c r="L1112" s="93">
        <v>243.36</v>
      </c>
      <c r="M1112" s="88">
        <f t="shared" si="91"/>
        <v>24692.399999999998</v>
      </c>
    </row>
    <row r="1113" spans="1:13" x14ac:dyDescent="0.2">
      <c r="A1113" s="94">
        <v>2108423</v>
      </c>
      <c r="B1113" s="88">
        <f t="shared" si="89"/>
        <v>216.6</v>
      </c>
      <c r="C1113" s="93">
        <v>113</v>
      </c>
      <c r="D1113" s="104">
        <f t="shared" si="87"/>
        <v>2.2354104846686448E-4</v>
      </c>
      <c r="E1113" s="93">
        <f t="shared" si="90"/>
        <v>6.7988333333333335</v>
      </c>
      <c r="F1113" s="104">
        <f t="shared" si="88"/>
        <v>2.4413085322766586E-4</v>
      </c>
      <c r="G1113" s="93" t="s">
        <v>16</v>
      </c>
      <c r="H1113" s="93">
        <v>119.05</v>
      </c>
      <c r="I1113" s="88">
        <v>2</v>
      </c>
      <c r="J1113" s="93">
        <v>6.95</v>
      </c>
      <c r="K1113" s="93">
        <v>0.72</v>
      </c>
      <c r="L1113" s="93">
        <v>119.05</v>
      </c>
      <c r="M1113" s="88">
        <f t="shared" si="91"/>
        <v>24475.8</v>
      </c>
    </row>
    <row r="1114" spans="1:13" x14ac:dyDescent="0.2">
      <c r="A1114" s="94">
        <v>4510053</v>
      </c>
      <c r="B1114" s="88">
        <f t="shared" si="89"/>
        <v>216.6</v>
      </c>
      <c r="C1114" s="93">
        <v>113</v>
      </c>
      <c r="D1114" s="104">
        <f t="shared" si="87"/>
        <v>2.2354104846686448E-4</v>
      </c>
      <c r="E1114" s="93">
        <f t="shared" si="90"/>
        <v>6.7988333333333335</v>
      </c>
      <c r="F1114" s="104">
        <f t="shared" si="88"/>
        <v>2.4413085322766586E-4</v>
      </c>
      <c r="G1114" s="93" t="s">
        <v>41</v>
      </c>
      <c r="H1114" s="93">
        <v>128.71</v>
      </c>
      <c r="I1114" s="88">
        <v>2</v>
      </c>
      <c r="J1114" s="93">
        <v>0.71</v>
      </c>
      <c r="K1114" s="93">
        <v>0.45</v>
      </c>
      <c r="L1114" s="93">
        <v>128.71</v>
      </c>
      <c r="M1114" s="88">
        <f t="shared" si="91"/>
        <v>24475.8</v>
      </c>
    </row>
    <row r="1115" spans="1:13" x14ac:dyDescent="0.2">
      <c r="A1115" s="94">
        <v>5510054</v>
      </c>
      <c r="B1115" s="88">
        <f t="shared" si="89"/>
        <v>216.6</v>
      </c>
      <c r="C1115" s="93">
        <v>113</v>
      </c>
      <c r="D1115" s="104">
        <f t="shared" si="87"/>
        <v>2.2354104846686448E-4</v>
      </c>
      <c r="E1115" s="93">
        <f t="shared" si="90"/>
        <v>6.7988333333333335</v>
      </c>
      <c r="F1115" s="104">
        <f t="shared" si="88"/>
        <v>2.4413085322766586E-4</v>
      </c>
      <c r="G1115" s="93" t="s">
        <v>16</v>
      </c>
      <c r="H1115" s="93">
        <v>4594.66</v>
      </c>
      <c r="I1115" s="88">
        <v>2</v>
      </c>
      <c r="J1115" s="93">
        <v>62.1</v>
      </c>
      <c r="K1115" s="93">
        <v>58.83</v>
      </c>
      <c r="L1115" s="93">
        <v>4594.66</v>
      </c>
      <c r="M1115" s="88">
        <f t="shared" si="91"/>
        <v>24475.8</v>
      </c>
    </row>
    <row r="1116" spans="1:13" x14ac:dyDescent="0.2">
      <c r="A1116" s="94">
        <v>5635611</v>
      </c>
      <c r="B1116" s="88">
        <f t="shared" si="89"/>
        <v>216.6</v>
      </c>
      <c r="C1116" s="93">
        <v>113</v>
      </c>
      <c r="D1116" s="104">
        <f t="shared" si="87"/>
        <v>2.2354104846686448E-4</v>
      </c>
      <c r="E1116" s="93">
        <f t="shared" si="90"/>
        <v>6.7988333333333335</v>
      </c>
      <c r="F1116" s="104">
        <f t="shared" si="88"/>
        <v>2.4413085322766586E-4</v>
      </c>
      <c r="G1116" s="93" t="s">
        <v>16</v>
      </c>
      <c r="H1116" s="93">
        <v>1188.04</v>
      </c>
      <c r="I1116" s="88">
        <v>2</v>
      </c>
      <c r="J1116" s="93">
        <v>1.4</v>
      </c>
      <c r="K1116" s="93">
        <v>6.1</v>
      </c>
      <c r="L1116" s="93">
        <v>1188.04</v>
      </c>
      <c r="M1116" s="88">
        <f t="shared" si="91"/>
        <v>24475.8</v>
      </c>
    </row>
    <row r="1117" spans="1:13" x14ac:dyDescent="0.2">
      <c r="A1117" s="94">
        <v>6002265</v>
      </c>
      <c r="B1117" s="88">
        <f t="shared" si="89"/>
        <v>216.6</v>
      </c>
      <c r="C1117" s="93">
        <v>113</v>
      </c>
      <c r="D1117" s="104">
        <f t="shared" si="87"/>
        <v>2.2354104846686448E-4</v>
      </c>
      <c r="E1117" s="93">
        <f t="shared" si="90"/>
        <v>6.7988333333333335</v>
      </c>
      <c r="F1117" s="104">
        <f t="shared" si="88"/>
        <v>2.4413085322766586E-4</v>
      </c>
      <c r="G1117" s="93" t="s">
        <v>20</v>
      </c>
      <c r="H1117" s="93">
        <v>2780.88</v>
      </c>
      <c r="I1117" s="88">
        <v>2</v>
      </c>
      <c r="J1117" s="93">
        <v>208</v>
      </c>
      <c r="K1117" s="93">
        <v>29</v>
      </c>
      <c r="L1117" s="93">
        <v>2780.88</v>
      </c>
      <c r="M1117" s="88">
        <f t="shared" si="91"/>
        <v>24475.8</v>
      </c>
    </row>
    <row r="1118" spans="1:13" x14ac:dyDescent="0.2">
      <c r="A1118" s="94">
        <v>6090275</v>
      </c>
      <c r="B1118" s="88">
        <f t="shared" si="89"/>
        <v>216.6</v>
      </c>
      <c r="C1118" s="93">
        <v>113</v>
      </c>
      <c r="D1118" s="104">
        <f t="shared" si="87"/>
        <v>2.2354104846686448E-4</v>
      </c>
      <c r="E1118" s="93">
        <f t="shared" si="90"/>
        <v>6.7988333333333335</v>
      </c>
      <c r="F1118" s="104">
        <f t="shared" si="88"/>
        <v>2.4413085322766586E-4</v>
      </c>
      <c r="G1118" s="93" t="s">
        <v>20</v>
      </c>
      <c r="H1118" s="93">
        <v>774.93</v>
      </c>
      <c r="I1118" s="88">
        <v>2</v>
      </c>
      <c r="J1118" s="93">
        <v>100.12</v>
      </c>
      <c r="K1118" s="93">
        <v>13.76</v>
      </c>
      <c r="L1118" s="93">
        <v>774.93</v>
      </c>
      <c r="M1118" s="88">
        <f t="shared" si="91"/>
        <v>24475.8</v>
      </c>
    </row>
    <row r="1119" spans="1:13" x14ac:dyDescent="0.2">
      <c r="A1119" s="94">
        <v>6321906</v>
      </c>
      <c r="B1119" s="88">
        <f t="shared" si="89"/>
        <v>216.6</v>
      </c>
      <c r="C1119" s="93">
        <v>113</v>
      </c>
      <c r="D1119" s="104">
        <f t="shared" si="87"/>
        <v>2.2354104846686448E-4</v>
      </c>
      <c r="E1119" s="93">
        <f t="shared" si="90"/>
        <v>6.7988333333333335</v>
      </c>
      <c r="F1119" s="104">
        <f t="shared" si="88"/>
        <v>2.4413085322766586E-4</v>
      </c>
      <c r="G1119" s="93" t="s">
        <v>82</v>
      </c>
      <c r="H1119" s="93">
        <v>3172.59</v>
      </c>
      <c r="I1119" s="88">
        <v>2</v>
      </c>
      <c r="J1119" s="93">
        <v>217.35</v>
      </c>
      <c r="K1119" s="93">
        <v>11.9</v>
      </c>
      <c r="L1119" s="93">
        <v>3172.59</v>
      </c>
      <c r="M1119" s="88">
        <f t="shared" si="91"/>
        <v>24475.8</v>
      </c>
    </row>
    <row r="1120" spans="1:13" x14ac:dyDescent="0.2">
      <c r="A1120" s="94">
        <v>7011238</v>
      </c>
      <c r="B1120" s="88">
        <f t="shared" si="89"/>
        <v>216.6</v>
      </c>
      <c r="C1120" s="93">
        <v>113</v>
      </c>
      <c r="D1120" s="104">
        <f t="shared" si="87"/>
        <v>2.2354104846686448E-4</v>
      </c>
      <c r="E1120" s="93">
        <f t="shared" si="90"/>
        <v>6.7988333333333335</v>
      </c>
      <c r="F1120" s="104">
        <f t="shared" si="88"/>
        <v>2.4413085322766586E-4</v>
      </c>
      <c r="G1120" s="93" t="s">
        <v>82</v>
      </c>
      <c r="H1120" s="93">
        <v>1056.19</v>
      </c>
      <c r="I1120" s="88">
        <v>2</v>
      </c>
      <c r="J1120" s="93">
        <v>65.61</v>
      </c>
      <c r="K1120" s="93">
        <v>17.899999999999999</v>
      </c>
      <c r="L1120" s="93">
        <v>1056.19</v>
      </c>
      <c r="M1120" s="88">
        <f t="shared" si="91"/>
        <v>24475.8</v>
      </c>
    </row>
    <row r="1121" spans="1:13" x14ac:dyDescent="0.2">
      <c r="A1121" s="94">
        <v>8362643</v>
      </c>
      <c r="B1121" s="88">
        <f t="shared" si="89"/>
        <v>216.6</v>
      </c>
      <c r="C1121" s="93">
        <v>113</v>
      </c>
      <c r="D1121" s="104">
        <f t="shared" si="87"/>
        <v>2.2354104846686448E-4</v>
      </c>
      <c r="E1121" s="93">
        <f t="shared" si="90"/>
        <v>6.7988333333333335</v>
      </c>
      <c r="F1121" s="104">
        <f t="shared" si="88"/>
        <v>2.4413085322766586E-4</v>
      </c>
      <c r="G1121" s="93" t="s">
        <v>20</v>
      </c>
      <c r="H1121" s="93">
        <v>670.83</v>
      </c>
      <c r="I1121" s="88">
        <v>2</v>
      </c>
      <c r="J1121" s="93">
        <v>12.69</v>
      </c>
      <c r="K1121" s="93">
        <v>2.58</v>
      </c>
      <c r="L1121" s="93">
        <v>670.83</v>
      </c>
      <c r="M1121" s="88">
        <f t="shared" si="91"/>
        <v>24475.8</v>
      </c>
    </row>
    <row r="1122" spans="1:13" x14ac:dyDescent="0.2">
      <c r="A1122" s="94">
        <v>2200106</v>
      </c>
      <c r="B1122" s="88">
        <f t="shared" si="89"/>
        <v>216.6</v>
      </c>
      <c r="C1122" s="93">
        <v>112</v>
      </c>
      <c r="D1122" s="104">
        <f t="shared" si="87"/>
        <v>2.2156280909990108E-4</v>
      </c>
      <c r="E1122" s="93">
        <f t="shared" si="90"/>
        <v>6.738666666666667</v>
      </c>
      <c r="F1122" s="104">
        <f t="shared" si="88"/>
        <v>2.4197040319910246E-4</v>
      </c>
      <c r="G1122" s="93" t="s">
        <v>41</v>
      </c>
      <c r="H1122" s="93">
        <v>78.400000000000006</v>
      </c>
      <c r="I1122" s="88">
        <v>2</v>
      </c>
      <c r="J1122" s="93">
        <v>6.75</v>
      </c>
      <c r="K1122" s="93">
        <v>0.88</v>
      </c>
      <c r="L1122" s="93">
        <v>78.400000000000006</v>
      </c>
      <c r="M1122" s="88">
        <f t="shared" si="91"/>
        <v>24259.200000000001</v>
      </c>
    </row>
    <row r="1123" spans="1:13" x14ac:dyDescent="0.2">
      <c r="A1123" s="94">
        <v>2225042</v>
      </c>
      <c r="B1123" s="88">
        <f t="shared" si="89"/>
        <v>216.6</v>
      </c>
      <c r="C1123" s="93">
        <v>112</v>
      </c>
      <c r="D1123" s="104">
        <f t="shared" si="87"/>
        <v>2.2156280909990108E-4</v>
      </c>
      <c r="E1123" s="93">
        <f t="shared" si="90"/>
        <v>6.738666666666667</v>
      </c>
      <c r="F1123" s="104">
        <f t="shared" si="88"/>
        <v>2.4197040319910246E-4</v>
      </c>
      <c r="G1123" s="93" t="s">
        <v>16</v>
      </c>
      <c r="H1123" s="93">
        <v>215.49</v>
      </c>
      <c r="I1123" s="88">
        <v>2</v>
      </c>
      <c r="J1123" s="93">
        <v>13.66</v>
      </c>
      <c r="K1123" s="93">
        <v>5.14</v>
      </c>
      <c r="L1123" s="93">
        <v>215.49</v>
      </c>
      <c r="M1123" s="88">
        <f t="shared" si="91"/>
        <v>24259.200000000001</v>
      </c>
    </row>
    <row r="1124" spans="1:13" x14ac:dyDescent="0.2">
      <c r="A1124" s="94">
        <v>3020036</v>
      </c>
      <c r="B1124" s="88">
        <f t="shared" si="89"/>
        <v>216.6</v>
      </c>
      <c r="C1124" s="93">
        <v>112</v>
      </c>
      <c r="D1124" s="104">
        <f t="shared" si="87"/>
        <v>2.2156280909990108E-4</v>
      </c>
      <c r="E1124" s="93">
        <f t="shared" si="90"/>
        <v>6.738666666666667</v>
      </c>
      <c r="F1124" s="104">
        <f t="shared" si="88"/>
        <v>2.4197040319910246E-4</v>
      </c>
      <c r="G1124" s="93" t="s">
        <v>41</v>
      </c>
      <c r="H1124" s="93">
        <v>32.82</v>
      </c>
      <c r="I1124" s="88">
        <v>2</v>
      </c>
      <c r="J1124" s="93">
        <v>7.39</v>
      </c>
      <c r="K1124" s="93">
        <v>0.3</v>
      </c>
      <c r="L1124" s="93">
        <v>32.82</v>
      </c>
      <c r="M1124" s="88">
        <f t="shared" si="91"/>
        <v>24259.200000000001</v>
      </c>
    </row>
    <row r="1125" spans="1:13" x14ac:dyDescent="0.2">
      <c r="A1125" s="94">
        <v>3025891</v>
      </c>
      <c r="B1125" s="88">
        <f t="shared" si="89"/>
        <v>216.6</v>
      </c>
      <c r="C1125" s="93">
        <v>112</v>
      </c>
      <c r="D1125" s="104">
        <f t="shared" si="87"/>
        <v>2.2156280909990108E-4</v>
      </c>
      <c r="E1125" s="93">
        <f t="shared" si="90"/>
        <v>6.738666666666667</v>
      </c>
      <c r="F1125" s="104">
        <f t="shared" si="88"/>
        <v>2.4197040319910246E-4</v>
      </c>
      <c r="G1125" s="93" t="s">
        <v>16</v>
      </c>
      <c r="H1125" s="93">
        <v>197.11</v>
      </c>
      <c r="I1125" s="88">
        <v>2</v>
      </c>
      <c r="J1125" s="93">
        <v>31.9</v>
      </c>
      <c r="K1125" s="93">
        <v>0.89</v>
      </c>
      <c r="L1125" s="93">
        <v>197.11</v>
      </c>
      <c r="M1125" s="88">
        <f t="shared" si="91"/>
        <v>24259.200000000001</v>
      </c>
    </row>
    <row r="1126" spans="1:13" x14ac:dyDescent="0.2">
      <c r="A1126" s="94">
        <v>3300344</v>
      </c>
      <c r="B1126" s="88">
        <f t="shared" si="89"/>
        <v>216.6</v>
      </c>
      <c r="C1126" s="93">
        <v>112</v>
      </c>
      <c r="D1126" s="104">
        <f t="shared" si="87"/>
        <v>2.2156280909990108E-4</v>
      </c>
      <c r="E1126" s="93">
        <f t="shared" si="90"/>
        <v>6.738666666666667</v>
      </c>
      <c r="F1126" s="104">
        <f t="shared" si="88"/>
        <v>2.4197040319910246E-4</v>
      </c>
      <c r="G1126" s="93" t="s">
        <v>9</v>
      </c>
      <c r="H1126" s="93">
        <v>2241.3000000000002</v>
      </c>
      <c r="I1126" s="88">
        <v>2</v>
      </c>
      <c r="J1126" s="93">
        <v>42.8</v>
      </c>
      <c r="K1126" s="93">
        <v>54</v>
      </c>
      <c r="L1126" s="93">
        <v>2241.3000000000002</v>
      </c>
      <c r="M1126" s="88">
        <f t="shared" si="91"/>
        <v>24259.200000000001</v>
      </c>
    </row>
    <row r="1127" spans="1:13" x14ac:dyDescent="0.2">
      <c r="A1127" s="94">
        <v>3401821</v>
      </c>
      <c r="B1127" s="88">
        <f t="shared" si="89"/>
        <v>216.6</v>
      </c>
      <c r="C1127" s="93">
        <v>112</v>
      </c>
      <c r="D1127" s="104">
        <f t="shared" si="87"/>
        <v>2.2156280909990108E-4</v>
      </c>
      <c r="E1127" s="93">
        <f t="shared" si="90"/>
        <v>6.738666666666667</v>
      </c>
      <c r="F1127" s="104">
        <f t="shared" si="88"/>
        <v>2.4197040319910246E-4</v>
      </c>
      <c r="G1127" s="93" t="s">
        <v>20</v>
      </c>
      <c r="H1127" s="93">
        <v>2264.9</v>
      </c>
      <c r="I1127" s="88">
        <v>2</v>
      </c>
      <c r="J1127" s="93">
        <v>32</v>
      </c>
      <c r="K1127" s="93">
        <v>3.3</v>
      </c>
      <c r="L1127" s="93">
        <v>2264.9</v>
      </c>
      <c r="M1127" s="88">
        <f t="shared" si="91"/>
        <v>24259.200000000001</v>
      </c>
    </row>
    <row r="1128" spans="1:13" x14ac:dyDescent="0.2">
      <c r="A1128" s="94">
        <v>6320028</v>
      </c>
      <c r="B1128" s="88">
        <f t="shared" si="89"/>
        <v>216.6</v>
      </c>
      <c r="C1128" s="93">
        <v>112</v>
      </c>
      <c r="D1128" s="104">
        <f t="shared" si="87"/>
        <v>2.2156280909990108E-4</v>
      </c>
      <c r="E1128" s="93">
        <f t="shared" si="90"/>
        <v>6.738666666666667</v>
      </c>
      <c r="F1128" s="104">
        <f t="shared" si="88"/>
        <v>2.4197040319910246E-4</v>
      </c>
      <c r="G1128" s="93" t="s">
        <v>82</v>
      </c>
      <c r="H1128" s="93">
        <v>972.13</v>
      </c>
      <c r="I1128" s="88">
        <v>2</v>
      </c>
      <c r="J1128" s="93">
        <v>63</v>
      </c>
      <c r="K1128" s="93">
        <v>4.5</v>
      </c>
      <c r="L1128" s="93">
        <v>972.13</v>
      </c>
      <c r="M1128" s="88">
        <f t="shared" si="91"/>
        <v>24259.200000000001</v>
      </c>
    </row>
    <row r="1129" spans="1:13" x14ac:dyDescent="0.2">
      <c r="A1129" s="94">
        <v>8356039</v>
      </c>
      <c r="B1129" s="88">
        <f t="shared" si="89"/>
        <v>216.6</v>
      </c>
      <c r="C1129" s="93">
        <v>112</v>
      </c>
      <c r="D1129" s="104">
        <f t="shared" si="87"/>
        <v>2.2156280909990108E-4</v>
      </c>
      <c r="E1129" s="93">
        <f t="shared" si="90"/>
        <v>6.738666666666667</v>
      </c>
      <c r="F1129" s="104">
        <f t="shared" si="88"/>
        <v>2.4197040319910246E-4</v>
      </c>
      <c r="G1129" s="93" t="s">
        <v>41</v>
      </c>
      <c r="H1129" s="93">
        <v>2218.89</v>
      </c>
      <c r="I1129" s="88">
        <v>2</v>
      </c>
      <c r="J1129" s="93">
        <v>2.88</v>
      </c>
      <c r="K1129" s="93">
        <v>0.89</v>
      </c>
      <c r="L1129" s="93">
        <v>2218.89</v>
      </c>
      <c r="M1129" s="88">
        <f t="shared" si="91"/>
        <v>24259.200000000001</v>
      </c>
    </row>
    <row r="1130" spans="1:13" x14ac:dyDescent="0.2">
      <c r="A1130" s="94">
        <v>9254905</v>
      </c>
      <c r="B1130" s="88">
        <f t="shared" si="89"/>
        <v>216.6</v>
      </c>
      <c r="C1130" s="93">
        <v>112</v>
      </c>
      <c r="D1130" s="104">
        <f t="shared" si="87"/>
        <v>2.2156280909990108E-4</v>
      </c>
      <c r="E1130" s="93">
        <f t="shared" si="90"/>
        <v>6.738666666666667</v>
      </c>
      <c r="F1130" s="104">
        <f t="shared" si="88"/>
        <v>2.4197040319910246E-4</v>
      </c>
      <c r="G1130" s="93" t="s">
        <v>12</v>
      </c>
      <c r="H1130" s="93">
        <v>1478.5</v>
      </c>
      <c r="I1130" s="88">
        <v>2</v>
      </c>
      <c r="J1130" s="93">
        <v>3</v>
      </c>
      <c r="K1130" s="93">
        <v>1.1499999999999999</v>
      </c>
      <c r="L1130" s="93">
        <v>1478.5</v>
      </c>
      <c r="M1130" s="88">
        <f t="shared" si="91"/>
        <v>24259.200000000001</v>
      </c>
    </row>
    <row r="1131" spans="1:13" x14ac:dyDescent="0.2">
      <c r="A1131" s="94">
        <v>3521386</v>
      </c>
      <c r="B1131" s="88">
        <f t="shared" si="89"/>
        <v>216.6</v>
      </c>
      <c r="C1131" s="93">
        <v>111</v>
      </c>
      <c r="D1131" s="104">
        <f t="shared" si="87"/>
        <v>2.1958456973293768E-4</v>
      </c>
      <c r="E1131" s="93">
        <f t="shared" si="90"/>
        <v>6.6784999999999997</v>
      </c>
      <c r="F1131" s="104">
        <f t="shared" si="88"/>
        <v>2.3980995317053901E-4</v>
      </c>
      <c r="G1131" s="93" t="s">
        <v>16</v>
      </c>
      <c r="H1131" s="93">
        <v>135.69999999999999</v>
      </c>
      <c r="I1131" s="88">
        <v>2</v>
      </c>
      <c r="J1131" s="93">
        <v>0.4</v>
      </c>
      <c r="K1131" s="93">
        <v>2.08</v>
      </c>
      <c r="L1131" s="93">
        <v>135.69999999999999</v>
      </c>
      <c r="M1131" s="88">
        <f t="shared" si="91"/>
        <v>24042.6</v>
      </c>
    </row>
    <row r="1132" spans="1:13" x14ac:dyDescent="0.2">
      <c r="A1132" s="94">
        <v>5110721</v>
      </c>
      <c r="B1132" s="88">
        <f t="shared" si="89"/>
        <v>216.6</v>
      </c>
      <c r="C1132" s="93">
        <v>111</v>
      </c>
      <c r="D1132" s="104">
        <f t="shared" si="87"/>
        <v>2.1958456973293768E-4</v>
      </c>
      <c r="E1132" s="93">
        <f t="shared" si="90"/>
        <v>6.6784999999999997</v>
      </c>
      <c r="F1132" s="104">
        <f t="shared" si="88"/>
        <v>2.3980995317053901E-4</v>
      </c>
      <c r="G1132" s="93" t="s">
        <v>41</v>
      </c>
      <c r="H1132" s="93">
        <v>49.23</v>
      </c>
      <c r="I1132" s="88">
        <v>2</v>
      </c>
      <c r="J1132" s="93">
        <v>0.09</v>
      </c>
      <c r="K1132" s="93">
        <v>0.04</v>
      </c>
      <c r="L1132" s="93">
        <v>49.23</v>
      </c>
      <c r="M1132" s="88">
        <f t="shared" si="91"/>
        <v>24042.6</v>
      </c>
    </row>
    <row r="1133" spans="1:13" x14ac:dyDescent="0.2">
      <c r="A1133" s="94">
        <v>5600248</v>
      </c>
      <c r="B1133" s="88">
        <f t="shared" si="89"/>
        <v>216.6</v>
      </c>
      <c r="C1133" s="93">
        <v>111</v>
      </c>
      <c r="D1133" s="104">
        <f t="shared" si="87"/>
        <v>2.1958456973293768E-4</v>
      </c>
      <c r="E1133" s="93">
        <f t="shared" si="90"/>
        <v>6.6784999999999997</v>
      </c>
      <c r="F1133" s="104">
        <f t="shared" si="88"/>
        <v>2.3980995317053901E-4</v>
      </c>
      <c r="G1133" s="93" t="s">
        <v>79</v>
      </c>
      <c r="H1133" s="93">
        <v>1519.98</v>
      </c>
      <c r="I1133" s="88">
        <v>2</v>
      </c>
      <c r="J1133" s="93">
        <v>5.2</v>
      </c>
      <c r="K1133" s="93">
        <v>9.3800000000000008</v>
      </c>
      <c r="L1133" s="93">
        <v>1519.98</v>
      </c>
      <c r="M1133" s="88">
        <f t="shared" si="91"/>
        <v>24042.6</v>
      </c>
    </row>
    <row r="1134" spans="1:13" x14ac:dyDescent="0.2">
      <c r="A1134" s="94">
        <v>7011218</v>
      </c>
      <c r="B1134" s="88">
        <f t="shared" si="89"/>
        <v>216.6</v>
      </c>
      <c r="C1134" s="93">
        <v>111</v>
      </c>
      <c r="D1134" s="104">
        <f t="shared" si="87"/>
        <v>2.1958456973293768E-4</v>
      </c>
      <c r="E1134" s="93">
        <f t="shared" si="90"/>
        <v>6.6784999999999997</v>
      </c>
      <c r="F1134" s="104">
        <f t="shared" si="88"/>
        <v>2.3980995317053901E-4</v>
      </c>
      <c r="G1134" s="93" t="s">
        <v>82</v>
      </c>
      <c r="H1134" s="93">
        <v>836.03</v>
      </c>
      <c r="I1134" s="88">
        <v>2</v>
      </c>
      <c r="J1134" s="93">
        <v>106.2</v>
      </c>
      <c r="K1134" s="93">
        <v>17.899999999999999</v>
      </c>
      <c r="L1134" s="93">
        <v>836.03</v>
      </c>
      <c r="M1134" s="88">
        <f t="shared" si="91"/>
        <v>24042.6</v>
      </c>
    </row>
    <row r="1135" spans="1:13" x14ac:dyDescent="0.2">
      <c r="A1135" s="94">
        <v>7011596</v>
      </c>
      <c r="B1135" s="88">
        <f t="shared" si="89"/>
        <v>216.6</v>
      </c>
      <c r="C1135" s="93">
        <v>111</v>
      </c>
      <c r="D1135" s="104">
        <f t="shared" si="87"/>
        <v>2.1958456973293768E-4</v>
      </c>
      <c r="E1135" s="93">
        <f t="shared" si="90"/>
        <v>6.6784999999999997</v>
      </c>
      <c r="F1135" s="104">
        <f t="shared" si="88"/>
        <v>2.3980995317053901E-4</v>
      </c>
      <c r="G1135" s="93" t="s">
        <v>82</v>
      </c>
      <c r="H1135" s="93">
        <v>1499.45</v>
      </c>
      <c r="I1135" s="88">
        <v>2</v>
      </c>
      <c r="J1135" s="93">
        <v>217.34</v>
      </c>
      <c r="K1135" s="93">
        <v>27</v>
      </c>
      <c r="L1135" s="93">
        <v>1499.45</v>
      </c>
      <c r="M1135" s="88">
        <f t="shared" si="91"/>
        <v>24042.6</v>
      </c>
    </row>
    <row r="1136" spans="1:13" x14ac:dyDescent="0.2">
      <c r="A1136" s="94">
        <v>9253039</v>
      </c>
      <c r="B1136" s="88">
        <f t="shared" si="89"/>
        <v>216.6</v>
      </c>
      <c r="C1136" s="93">
        <v>111</v>
      </c>
      <c r="D1136" s="104">
        <f t="shared" si="87"/>
        <v>2.1958456973293768E-4</v>
      </c>
      <c r="E1136" s="93">
        <f t="shared" si="90"/>
        <v>6.6784999999999997</v>
      </c>
      <c r="F1136" s="104">
        <f t="shared" si="88"/>
        <v>2.3980995317053901E-4</v>
      </c>
      <c r="G1136" s="93" t="s">
        <v>12</v>
      </c>
      <c r="H1136" s="93">
        <v>276.44</v>
      </c>
      <c r="I1136" s="88">
        <v>2</v>
      </c>
      <c r="J1136" s="93">
        <v>1.81</v>
      </c>
      <c r="K1136" s="93">
        <v>3.44</v>
      </c>
      <c r="L1136" s="93">
        <v>276.44</v>
      </c>
      <c r="M1136" s="88">
        <f t="shared" si="91"/>
        <v>24042.6</v>
      </c>
    </row>
    <row r="1137" spans="1:13" x14ac:dyDescent="0.2">
      <c r="A1137" s="94">
        <v>9403048</v>
      </c>
      <c r="B1137" s="88">
        <f t="shared" si="89"/>
        <v>216.6</v>
      </c>
      <c r="C1137" s="93">
        <v>111</v>
      </c>
      <c r="D1137" s="104">
        <f t="shared" si="87"/>
        <v>2.1958456973293768E-4</v>
      </c>
      <c r="E1137" s="93">
        <f t="shared" si="90"/>
        <v>6.6784999999999997</v>
      </c>
      <c r="F1137" s="104">
        <f t="shared" si="88"/>
        <v>2.3980995317053901E-4</v>
      </c>
      <c r="G1137" s="93" t="s">
        <v>9</v>
      </c>
      <c r="H1137" s="93">
        <v>55.29</v>
      </c>
      <c r="I1137" s="88">
        <v>2</v>
      </c>
      <c r="J1137" s="93">
        <v>0.84</v>
      </c>
      <c r="K1137" s="93">
        <v>0.84</v>
      </c>
      <c r="L1137" s="93">
        <v>55.29</v>
      </c>
      <c r="M1137" s="88">
        <f t="shared" si="91"/>
        <v>24042.6</v>
      </c>
    </row>
    <row r="1138" spans="1:13" x14ac:dyDescent="0.2">
      <c r="A1138" s="94">
        <v>9990204</v>
      </c>
      <c r="B1138" s="88">
        <f t="shared" si="89"/>
        <v>216.6</v>
      </c>
      <c r="C1138" s="93">
        <v>111</v>
      </c>
      <c r="D1138" s="104">
        <f t="shared" si="87"/>
        <v>2.1958456973293768E-4</v>
      </c>
      <c r="E1138" s="93">
        <f t="shared" si="90"/>
        <v>6.6784999999999997</v>
      </c>
      <c r="F1138" s="104">
        <f t="shared" si="88"/>
        <v>2.3980995317053901E-4</v>
      </c>
      <c r="G1138" s="93" t="s">
        <v>16</v>
      </c>
      <c r="H1138" s="93">
        <v>35.24</v>
      </c>
      <c r="I1138" s="88">
        <v>2</v>
      </c>
      <c r="J1138" s="93">
        <v>1.32</v>
      </c>
      <c r="K1138" s="93">
        <v>0.08</v>
      </c>
      <c r="L1138" s="93">
        <v>35.24</v>
      </c>
      <c r="M1138" s="88">
        <f t="shared" si="91"/>
        <v>24042.6</v>
      </c>
    </row>
    <row r="1139" spans="1:13" x14ac:dyDescent="0.2">
      <c r="A1139" s="94">
        <v>2096713</v>
      </c>
      <c r="B1139" s="88">
        <f t="shared" si="89"/>
        <v>216.6</v>
      </c>
      <c r="C1139" s="93">
        <v>110</v>
      </c>
      <c r="D1139" s="104">
        <f t="shared" si="87"/>
        <v>2.1760633036597429E-4</v>
      </c>
      <c r="E1139" s="93">
        <f t="shared" si="90"/>
        <v>6.6183333333333332</v>
      </c>
      <c r="F1139" s="104">
        <f t="shared" si="88"/>
        <v>2.3764950314197561E-4</v>
      </c>
      <c r="G1139" s="93" t="s">
        <v>16</v>
      </c>
      <c r="H1139" s="93">
        <v>1027.21</v>
      </c>
      <c r="I1139" s="88">
        <v>2</v>
      </c>
      <c r="J1139" s="93">
        <v>6.2</v>
      </c>
      <c r="K1139" s="93">
        <v>6.24</v>
      </c>
      <c r="L1139" s="93">
        <v>1027.21</v>
      </c>
      <c r="M1139" s="88">
        <f t="shared" si="91"/>
        <v>23826</v>
      </c>
    </row>
    <row r="1140" spans="1:13" x14ac:dyDescent="0.2">
      <c r="A1140" s="94">
        <v>2294745</v>
      </c>
      <c r="B1140" s="88">
        <f t="shared" si="89"/>
        <v>216.6</v>
      </c>
      <c r="C1140" s="93">
        <v>110</v>
      </c>
      <c r="D1140" s="104">
        <f t="shared" si="87"/>
        <v>2.1760633036597429E-4</v>
      </c>
      <c r="E1140" s="93">
        <f t="shared" si="90"/>
        <v>6.6183333333333332</v>
      </c>
      <c r="F1140" s="104">
        <f t="shared" si="88"/>
        <v>2.3764950314197561E-4</v>
      </c>
      <c r="G1140" s="93" t="s">
        <v>20</v>
      </c>
      <c r="H1140" s="93">
        <v>45.42</v>
      </c>
      <c r="I1140" s="88">
        <v>2</v>
      </c>
      <c r="J1140" s="93">
        <v>3.11</v>
      </c>
      <c r="K1140" s="93">
        <v>0.34</v>
      </c>
      <c r="L1140" s="93">
        <v>45.42</v>
      </c>
      <c r="M1140" s="88">
        <f t="shared" si="91"/>
        <v>23826</v>
      </c>
    </row>
    <row r="1141" spans="1:13" x14ac:dyDescent="0.2">
      <c r="A1141" s="94">
        <v>3395003</v>
      </c>
      <c r="B1141" s="88">
        <f t="shared" si="89"/>
        <v>216.6</v>
      </c>
      <c r="C1141" s="93">
        <v>110</v>
      </c>
      <c r="D1141" s="104">
        <f t="shared" si="87"/>
        <v>2.1760633036597429E-4</v>
      </c>
      <c r="E1141" s="93">
        <f t="shared" si="90"/>
        <v>6.6183333333333332</v>
      </c>
      <c r="F1141" s="104">
        <f t="shared" si="88"/>
        <v>2.3764950314197561E-4</v>
      </c>
      <c r="G1141" s="93" t="s">
        <v>41</v>
      </c>
      <c r="H1141" s="93">
        <v>925.6</v>
      </c>
      <c r="I1141" s="88">
        <v>2</v>
      </c>
      <c r="J1141" s="93">
        <v>10.66</v>
      </c>
      <c r="K1141" s="93">
        <v>0.96</v>
      </c>
      <c r="L1141" s="93">
        <v>925.6</v>
      </c>
      <c r="M1141" s="88">
        <f t="shared" si="91"/>
        <v>23826</v>
      </c>
    </row>
    <row r="1142" spans="1:13" x14ac:dyDescent="0.2">
      <c r="A1142" s="94">
        <v>6321927</v>
      </c>
      <c r="B1142" s="88">
        <f t="shared" si="89"/>
        <v>216.6</v>
      </c>
      <c r="C1142" s="93">
        <v>110</v>
      </c>
      <c r="D1142" s="104">
        <f t="shared" si="87"/>
        <v>2.1760633036597429E-4</v>
      </c>
      <c r="E1142" s="93">
        <f t="shared" si="90"/>
        <v>6.6183333333333332</v>
      </c>
      <c r="F1142" s="104">
        <f t="shared" si="88"/>
        <v>2.3764950314197561E-4</v>
      </c>
      <c r="G1142" s="93" t="s">
        <v>82</v>
      </c>
      <c r="H1142" s="93">
        <v>647.72</v>
      </c>
      <c r="I1142" s="88">
        <v>2</v>
      </c>
      <c r="J1142" s="93">
        <v>3.88</v>
      </c>
      <c r="K1142" s="93">
        <v>1.66</v>
      </c>
      <c r="L1142" s="93">
        <v>647.72</v>
      </c>
      <c r="M1142" s="88">
        <f t="shared" si="91"/>
        <v>23826</v>
      </c>
    </row>
    <row r="1143" spans="1:13" x14ac:dyDescent="0.2">
      <c r="A1143" s="94">
        <v>3025884</v>
      </c>
      <c r="B1143" s="88">
        <f t="shared" si="89"/>
        <v>216.6</v>
      </c>
      <c r="C1143" s="93">
        <v>109</v>
      </c>
      <c r="D1143" s="104">
        <f t="shared" si="87"/>
        <v>2.1562809099901089E-4</v>
      </c>
      <c r="E1143" s="93">
        <f t="shared" si="90"/>
        <v>6.5581666666666658</v>
      </c>
      <c r="F1143" s="104">
        <f t="shared" si="88"/>
        <v>2.3548905311341215E-4</v>
      </c>
      <c r="G1143" s="93" t="s">
        <v>41</v>
      </c>
      <c r="H1143" s="93">
        <v>163.16999999999999</v>
      </c>
      <c r="I1143" s="88">
        <v>2</v>
      </c>
      <c r="J1143" s="93">
        <v>10.8</v>
      </c>
      <c r="K1143" s="93">
        <v>0.4</v>
      </c>
      <c r="L1143" s="93">
        <v>163.16999999999999</v>
      </c>
      <c r="M1143" s="88">
        <f t="shared" si="91"/>
        <v>23609.399999999998</v>
      </c>
    </row>
    <row r="1144" spans="1:13" x14ac:dyDescent="0.2">
      <c r="A1144" s="94">
        <v>4202918</v>
      </c>
      <c r="B1144" s="88">
        <f t="shared" si="89"/>
        <v>216.6</v>
      </c>
      <c r="C1144" s="93">
        <v>109</v>
      </c>
      <c r="D1144" s="104">
        <f t="shared" si="87"/>
        <v>2.1562809099901089E-4</v>
      </c>
      <c r="E1144" s="93">
        <f t="shared" si="90"/>
        <v>6.5581666666666658</v>
      </c>
      <c r="F1144" s="104">
        <f t="shared" si="88"/>
        <v>2.3548905311341215E-4</v>
      </c>
      <c r="G1144" s="93" t="s">
        <v>41</v>
      </c>
      <c r="H1144" s="93">
        <v>609.16999999999996</v>
      </c>
      <c r="I1144" s="88">
        <v>2</v>
      </c>
      <c r="J1144" s="93">
        <v>12.7</v>
      </c>
      <c r="K1144" s="93">
        <v>1.65</v>
      </c>
      <c r="L1144" s="93">
        <v>609.16999999999996</v>
      </c>
      <c r="M1144" s="88">
        <f t="shared" si="91"/>
        <v>23609.399999999998</v>
      </c>
    </row>
    <row r="1145" spans="1:13" x14ac:dyDescent="0.2">
      <c r="A1145" s="94">
        <v>9254872</v>
      </c>
      <c r="B1145" s="88">
        <f t="shared" si="89"/>
        <v>216.6</v>
      </c>
      <c r="C1145" s="93">
        <v>109</v>
      </c>
      <c r="D1145" s="104">
        <f t="shared" si="87"/>
        <v>2.1562809099901089E-4</v>
      </c>
      <c r="E1145" s="93">
        <f t="shared" si="90"/>
        <v>6.5581666666666658</v>
      </c>
      <c r="F1145" s="104">
        <f t="shared" si="88"/>
        <v>2.3548905311341215E-4</v>
      </c>
      <c r="G1145" s="93" t="s">
        <v>12</v>
      </c>
      <c r="H1145" s="93">
        <v>27.65</v>
      </c>
      <c r="I1145" s="88">
        <v>2</v>
      </c>
      <c r="J1145" s="93">
        <v>0.3</v>
      </c>
      <c r="K1145" s="93">
        <v>0.75</v>
      </c>
      <c r="L1145" s="93">
        <v>27.65</v>
      </c>
      <c r="M1145" s="88">
        <f t="shared" si="91"/>
        <v>23609.399999999998</v>
      </c>
    </row>
    <row r="1146" spans="1:13" x14ac:dyDescent="0.2">
      <c r="A1146" s="94">
        <v>9842544</v>
      </c>
      <c r="B1146" s="88">
        <f t="shared" si="89"/>
        <v>216.6</v>
      </c>
      <c r="C1146" s="93">
        <v>109</v>
      </c>
      <c r="D1146" s="104">
        <f t="shared" si="87"/>
        <v>2.1562809099901089E-4</v>
      </c>
      <c r="E1146" s="93">
        <f t="shared" si="90"/>
        <v>6.5581666666666658</v>
      </c>
      <c r="F1146" s="104">
        <f t="shared" si="88"/>
        <v>2.3548905311341215E-4</v>
      </c>
      <c r="G1146" s="93" t="s">
        <v>16</v>
      </c>
      <c r="H1146" s="93">
        <v>168.73</v>
      </c>
      <c r="I1146" s="88">
        <v>2</v>
      </c>
      <c r="J1146" s="93">
        <v>5</v>
      </c>
      <c r="K1146" s="93">
        <v>1.54</v>
      </c>
      <c r="L1146" s="93">
        <v>168.73</v>
      </c>
      <c r="M1146" s="88">
        <f t="shared" si="91"/>
        <v>23609.399999999998</v>
      </c>
    </row>
    <row r="1147" spans="1:13" x14ac:dyDescent="0.2">
      <c r="A1147" s="94">
        <v>2228778</v>
      </c>
      <c r="B1147" s="88">
        <f t="shared" si="89"/>
        <v>216.6</v>
      </c>
      <c r="C1147" s="93">
        <v>108</v>
      </c>
      <c r="D1147" s="104">
        <f t="shared" si="87"/>
        <v>2.1364985163204749E-4</v>
      </c>
      <c r="E1147" s="93">
        <f t="shared" si="90"/>
        <v>6.4980000000000002</v>
      </c>
      <c r="F1147" s="104">
        <f t="shared" si="88"/>
        <v>2.3332860308484878E-4</v>
      </c>
      <c r="G1147" s="93" t="s">
        <v>16</v>
      </c>
      <c r="H1147" s="93">
        <v>402.33</v>
      </c>
      <c r="I1147" s="88">
        <v>2</v>
      </c>
      <c r="J1147" s="93">
        <v>4.62</v>
      </c>
      <c r="K1147" s="93">
        <v>1.4</v>
      </c>
      <c r="L1147" s="93">
        <v>402.33</v>
      </c>
      <c r="M1147" s="88">
        <f t="shared" si="91"/>
        <v>23392.799999999999</v>
      </c>
    </row>
    <row r="1148" spans="1:13" x14ac:dyDescent="0.2">
      <c r="A1148" s="94">
        <v>4522098</v>
      </c>
      <c r="B1148" s="88">
        <f t="shared" si="89"/>
        <v>216.6</v>
      </c>
      <c r="C1148" s="93">
        <v>108</v>
      </c>
      <c r="D1148" s="104">
        <f t="shared" si="87"/>
        <v>2.1364985163204749E-4</v>
      </c>
      <c r="E1148" s="93">
        <f t="shared" si="90"/>
        <v>6.4980000000000002</v>
      </c>
      <c r="F1148" s="104">
        <f t="shared" si="88"/>
        <v>2.3332860308484878E-4</v>
      </c>
      <c r="G1148" s="93" t="s">
        <v>41</v>
      </c>
      <c r="H1148" s="93">
        <v>135.57</v>
      </c>
      <c r="I1148" s="88">
        <v>2</v>
      </c>
      <c r="J1148" s="93">
        <v>7.94</v>
      </c>
      <c r="K1148" s="93">
        <v>0.45</v>
      </c>
      <c r="L1148" s="93">
        <v>135.57</v>
      </c>
      <c r="M1148" s="88">
        <f t="shared" si="91"/>
        <v>23392.799999999999</v>
      </c>
    </row>
    <row r="1149" spans="1:13" x14ac:dyDescent="0.2">
      <c r="A1149" s="94">
        <v>6023607</v>
      </c>
      <c r="B1149" s="88">
        <f t="shared" si="89"/>
        <v>216.6</v>
      </c>
      <c r="C1149" s="93">
        <v>108</v>
      </c>
      <c r="D1149" s="104">
        <f t="shared" si="87"/>
        <v>2.1364985163204749E-4</v>
      </c>
      <c r="E1149" s="93">
        <f t="shared" si="90"/>
        <v>6.4980000000000002</v>
      </c>
      <c r="F1149" s="104">
        <f t="shared" si="88"/>
        <v>2.3332860308484878E-4</v>
      </c>
      <c r="G1149" s="93" t="s">
        <v>20</v>
      </c>
      <c r="H1149" s="93">
        <v>1830.35</v>
      </c>
      <c r="I1149" s="88">
        <v>2</v>
      </c>
      <c r="J1149" s="93">
        <v>74.150000000000006</v>
      </c>
      <c r="K1149" s="93">
        <v>28.5</v>
      </c>
      <c r="L1149" s="93">
        <v>1830.35</v>
      </c>
      <c r="M1149" s="88">
        <f t="shared" si="91"/>
        <v>23392.799999999999</v>
      </c>
    </row>
    <row r="1150" spans="1:13" x14ac:dyDescent="0.2">
      <c r="A1150" s="94">
        <v>6320074</v>
      </c>
      <c r="B1150" s="88">
        <f t="shared" si="89"/>
        <v>216.6</v>
      </c>
      <c r="C1150" s="93">
        <v>108</v>
      </c>
      <c r="D1150" s="104">
        <f t="shared" si="87"/>
        <v>2.1364985163204749E-4</v>
      </c>
      <c r="E1150" s="93">
        <f t="shared" si="90"/>
        <v>6.4980000000000002</v>
      </c>
      <c r="F1150" s="104">
        <f t="shared" si="88"/>
        <v>2.3332860308484878E-4</v>
      </c>
      <c r="G1150" s="93" t="s">
        <v>82</v>
      </c>
      <c r="H1150" s="93">
        <v>480.71</v>
      </c>
      <c r="I1150" s="88">
        <v>2</v>
      </c>
      <c r="J1150" s="93">
        <v>0.5</v>
      </c>
      <c r="K1150" s="93">
        <v>0.9</v>
      </c>
      <c r="L1150" s="93">
        <v>480.71</v>
      </c>
      <c r="M1150" s="88">
        <f t="shared" si="91"/>
        <v>23392.799999999999</v>
      </c>
    </row>
    <row r="1151" spans="1:13" x14ac:dyDescent="0.2">
      <c r="A1151" s="94">
        <v>8356325</v>
      </c>
      <c r="B1151" s="88">
        <f t="shared" si="89"/>
        <v>216.6</v>
      </c>
      <c r="C1151" s="93">
        <v>108</v>
      </c>
      <c r="D1151" s="104">
        <f t="shared" si="87"/>
        <v>2.1364985163204749E-4</v>
      </c>
      <c r="E1151" s="93">
        <f t="shared" si="90"/>
        <v>6.4980000000000002</v>
      </c>
      <c r="F1151" s="104">
        <f t="shared" si="88"/>
        <v>2.3332860308484878E-4</v>
      </c>
      <c r="G1151" s="93" t="s">
        <v>20</v>
      </c>
      <c r="H1151" s="93">
        <v>1909.14</v>
      </c>
      <c r="I1151" s="88">
        <v>2</v>
      </c>
      <c r="J1151" s="93">
        <v>78.7</v>
      </c>
      <c r="K1151" s="93">
        <v>13</v>
      </c>
      <c r="L1151" s="93">
        <v>1909.14</v>
      </c>
      <c r="M1151" s="88">
        <f t="shared" si="91"/>
        <v>23392.799999999999</v>
      </c>
    </row>
    <row r="1152" spans="1:13" x14ac:dyDescent="0.2">
      <c r="A1152" s="94">
        <v>9253146</v>
      </c>
      <c r="B1152" s="88">
        <f t="shared" si="89"/>
        <v>216.6</v>
      </c>
      <c r="C1152" s="93">
        <v>108</v>
      </c>
      <c r="D1152" s="104">
        <f t="shared" si="87"/>
        <v>2.1364985163204749E-4</v>
      </c>
      <c r="E1152" s="93">
        <f t="shared" si="90"/>
        <v>6.4980000000000002</v>
      </c>
      <c r="F1152" s="104">
        <f t="shared" si="88"/>
        <v>2.3332860308484878E-4</v>
      </c>
      <c r="G1152" s="93" t="s">
        <v>12</v>
      </c>
      <c r="H1152" s="93">
        <v>64.489999999999995</v>
      </c>
      <c r="I1152" s="88">
        <v>2</v>
      </c>
      <c r="J1152" s="93">
        <v>0.44</v>
      </c>
      <c r="K1152" s="93">
        <v>1.23</v>
      </c>
      <c r="L1152" s="93">
        <v>64.489999999999995</v>
      </c>
      <c r="M1152" s="88">
        <f t="shared" si="91"/>
        <v>23392.799999999999</v>
      </c>
    </row>
    <row r="1153" spans="1:13" x14ac:dyDescent="0.2">
      <c r="A1153" s="94">
        <v>2392001</v>
      </c>
      <c r="B1153" s="88">
        <f t="shared" si="89"/>
        <v>216.6</v>
      </c>
      <c r="C1153" s="93">
        <v>107</v>
      </c>
      <c r="D1153" s="104">
        <f t="shared" si="87"/>
        <v>2.1167161226508406E-4</v>
      </c>
      <c r="E1153" s="93">
        <f t="shared" si="90"/>
        <v>6.4378333333333337</v>
      </c>
      <c r="F1153" s="104">
        <f t="shared" si="88"/>
        <v>2.3116815305628539E-4</v>
      </c>
      <c r="G1153" s="93" t="s">
        <v>16</v>
      </c>
      <c r="H1153" s="93">
        <v>4.84</v>
      </c>
      <c r="I1153" s="88">
        <v>2</v>
      </c>
      <c r="J1153" s="93">
        <v>2.5299999999999998</v>
      </c>
      <c r="K1153" s="93">
        <v>0.15</v>
      </c>
      <c r="L1153" s="93">
        <v>4.84</v>
      </c>
      <c r="M1153" s="88">
        <f t="shared" si="91"/>
        <v>23176.2</v>
      </c>
    </row>
    <row r="1154" spans="1:13" x14ac:dyDescent="0.2">
      <c r="A1154" s="94">
        <v>2540621</v>
      </c>
      <c r="B1154" s="88">
        <f t="shared" si="89"/>
        <v>216.6</v>
      </c>
      <c r="C1154" s="93">
        <v>107</v>
      </c>
      <c r="D1154" s="104">
        <f t="shared" ref="D1154:D1217" si="92">C1154/$C$4096</f>
        <v>2.1167161226508406E-4</v>
      </c>
      <c r="E1154" s="93">
        <f t="shared" si="90"/>
        <v>6.4378333333333337</v>
      </c>
      <c r="F1154" s="104">
        <f t="shared" ref="F1154:F1217" si="93">E1154/$E$4096</f>
        <v>2.3116815305628539E-4</v>
      </c>
      <c r="G1154" s="93" t="s">
        <v>20</v>
      </c>
      <c r="H1154" s="93">
        <v>696.89</v>
      </c>
      <c r="I1154" s="88">
        <v>2</v>
      </c>
      <c r="J1154" s="93">
        <v>27.65</v>
      </c>
      <c r="K1154" s="93">
        <v>5.82</v>
      </c>
      <c r="L1154" s="93">
        <v>696.89</v>
      </c>
      <c r="M1154" s="88">
        <f t="shared" si="91"/>
        <v>23176.2</v>
      </c>
    </row>
    <row r="1155" spans="1:13" x14ac:dyDescent="0.2">
      <c r="A1155" s="94">
        <v>3268703</v>
      </c>
      <c r="B1155" s="88">
        <f t="shared" ref="B1155:B1218" si="94">VLOOKUP(I1155,$U$2:$V$11,2,TRUE)</f>
        <v>216.6</v>
      </c>
      <c r="C1155" s="93">
        <v>107</v>
      </c>
      <c r="D1155" s="104">
        <f t="shared" si="92"/>
        <v>2.1167161226508406E-4</v>
      </c>
      <c r="E1155" s="93">
        <f t="shared" ref="E1155:E1218" si="95">B1155*C1155/3600</f>
        <v>6.4378333333333337</v>
      </c>
      <c r="F1155" s="104">
        <f t="shared" si="93"/>
        <v>2.3116815305628539E-4</v>
      </c>
      <c r="G1155" s="93" t="s">
        <v>16</v>
      </c>
      <c r="H1155" s="93">
        <v>79.77</v>
      </c>
      <c r="I1155" s="88">
        <v>2</v>
      </c>
      <c r="J1155" s="93">
        <v>50</v>
      </c>
      <c r="K1155" s="93">
        <v>15</v>
      </c>
      <c r="L1155" s="93">
        <v>79.77</v>
      </c>
      <c r="M1155" s="88">
        <f t="shared" ref="M1155:M1218" si="96">B1155*C1155</f>
        <v>23176.2</v>
      </c>
    </row>
    <row r="1156" spans="1:13" x14ac:dyDescent="0.2">
      <c r="A1156" s="94">
        <v>8013544</v>
      </c>
      <c r="B1156" s="88">
        <f t="shared" si="94"/>
        <v>216.6</v>
      </c>
      <c r="C1156" s="93">
        <v>107</v>
      </c>
      <c r="D1156" s="104">
        <f t="shared" si="92"/>
        <v>2.1167161226508406E-4</v>
      </c>
      <c r="E1156" s="93">
        <f t="shared" si="95"/>
        <v>6.4378333333333337</v>
      </c>
      <c r="F1156" s="104">
        <f t="shared" si="93"/>
        <v>2.3116815305628539E-4</v>
      </c>
      <c r="G1156" s="93" t="s">
        <v>20</v>
      </c>
      <c r="H1156" s="93">
        <v>5925.92</v>
      </c>
      <c r="I1156" s="88">
        <v>2</v>
      </c>
      <c r="J1156" s="93">
        <v>63.8</v>
      </c>
      <c r="K1156" s="93">
        <v>12.5</v>
      </c>
      <c r="L1156" s="93">
        <v>5925.92</v>
      </c>
      <c r="M1156" s="88">
        <f t="shared" si="96"/>
        <v>23176.2</v>
      </c>
    </row>
    <row r="1157" spans="1:13" x14ac:dyDescent="0.2">
      <c r="A1157" s="94">
        <v>9255053</v>
      </c>
      <c r="B1157" s="88">
        <f t="shared" si="94"/>
        <v>216.6</v>
      </c>
      <c r="C1157" s="93">
        <v>107</v>
      </c>
      <c r="D1157" s="104">
        <f t="shared" si="92"/>
        <v>2.1167161226508406E-4</v>
      </c>
      <c r="E1157" s="93">
        <f t="shared" si="95"/>
        <v>6.4378333333333337</v>
      </c>
      <c r="F1157" s="104">
        <f t="shared" si="93"/>
        <v>2.3116815305628539E-4</v>
      </c>
      <c r="G1157" s="93" t="s">
        <v>12</v>
      </c>
      <c r="H1157" s="93">
        <v>221.72</v>
      </c>
      <c r="I1157" s="88">
        <v>2</v>
      </c>
      <c r="J1157" s="93">
        <v>3.72</v>
      </c>
      <c r="K1157" s="93">
        <v>3.7</v>
      </c>
      <c r="L1157" s="93">
        <v>221.72</v>
      </c>
      <c r="M1157" s="88">
        <f t="shared" si="96"/>
        <v>23176.2</v>
      </c>
    </row>
    <row r="1158" spans="1:13" x14ac:dyDescent="0.2">
      <c r="A1158" s="94">
        <v>9836166</v>
      </c>
      <c r="B1158" s="88">
        <f t="shared" si="94"/>
        <v>216.6</v>
      </c>
      <c r="C1158" s="93">
        <v>107</v>
      </c>
      <c r="D1158" s="104">
        <f t="shared" si="92"/>
        <v>2.1167161226508406E-4</v>
      </c>
      <c r="E1158" s="93">
        <f t="shared" si="95"/>
        <v>6.4378333333333337</v>
      </c>
      <c r="F1158" s="104">
        <f t="shared" si="93"/>
        <v>2.3116815305628539E-4</v>
      </c>
      <c r="G1158" s="93" t="s">
        <v>16</v>
      </c>
      <c r="H1158" s="93">
        <v>1697.43</v>
      </c>
      <c r="I1158" s="88">
        <v>2</v>
      </c>
      <c r="J1158" s="93">
        <v>230.58</v>
      </c>
      <c r="K1158" s="93">
        <v>10.199999999999999</v>
      </c>
      <c r="L1158" s="93">
        <v>1697.43</v>
      </c>
      <c r="M1158" s="88">
        <f t="shared" si="96"/>
        <v>23176.2</v>
      </c>
    </row>
    <row r="1159" spans="1:13" x14ac:dyDescent="0.2">
      <c r="A1159" s="94">
        <v>2002269</v>
      </c>
      <c r="B1159" s="88">
        <f t="shared" si="94"/>
        <v>216.6</v>
      </c>
      <c r="C1159" s="93">
        <v>106</v>
      </c>
      <c r="D1159" s="104">
        <f t="shared" si="92"/>
        <v>2.0969337289812067E-4</v>
      </c>
      <c r="E1159" s="93">
        <f t="shared" si="95"/>
        <v>6.3776666666666664</v>
      </c>
      <c r="F1159" s="104">
        <f t="shared" si="93"/>
        <v>2.2900770302772193E-4</v>
      </c>
      <c r="G1159" s="93" t="s">
        <v>12</v>
      </c>
      <c r="H1159" s="93">
        <v>92.25</v>
      </c>
      <c r="I1159" s="88">
        <v>2</v>
      </c>
      <c r="J1159" s="93">
        <v>2.0499999999999998</v>
      </c>
      <c r="K1159" s="93">
        <v>2.2200000000000002</v>
      </c>
      <c r="L1159" s="93">
        <v>92.25</v>
      </c>
      <c r="M1159" s="88">
        <f t="shared" si="96"/>
        <v>22959.599999999999</v>
      </c>
    </row>
    <row r="1160" spans="1:13" x14ac:dyDescent="0.2">
      <c r="A1160" s="94">
        <v>3383324</v>
      </c>
      <c r="B1160" s="88">
        <f t="shared" si="94"/>
        <v>216.6</v>
      </c>
      <c r="C1160" s="93">
        <v>106</v>
      </c>
      <c r="D1160" s="104">
        <f t="shared" si="92"/>
        <v>2.0969337289812067E-4</v>
      </c>
      <c r="E1160" s="93">
        <f t="shared" si="95"/>
        <v>6.3776666666666664</v>
      </c>
      <c r="F1160" s="104">
        <f t="shared" si="93"/>
        <v>2.2900770302772193E-4</v>
      </c>
      <c r="G1160" s="93" t="s">
        <v>16</v>
      </c>
      <c r="H1160" s="93">
        <v>999.65</v>
      </c>
      <c r="I1160" s="88">
        <v>2</v>
      </c>
      <c r="J1160" s="93">
        <v>2.16</v>
      </c>
      <c r="K1160" s="93">
        <v>2.64</v>
      </c>
      <c r="L1160" s="93">
        <v>999.65</v>
      </c>
      <c r="M1160" s="88">
        <f t="shared" si="96"/>
        <v>22959.599999999999</v>
      </c>
    </row>
    <row r="1161" spans="1:13" x14ac:dyDescent="0.2">
      <c r="A1161" s="94">
        <v>6070513</v>
      </c>
      <c r="B1161" s="88">
        <f t="shared" si="94"/>
        <v>216.6</v>
      </c>
      <c r="C1161" s="93">
        <v>106</v>
      </c>
      <c r="D1161" s="104">
        <f t="shared" si="92"/>
        <v>2.0969337289812067E-4</v>
      </c>
      <c r="E1161" s="93">
        <f t="shared" si="95"/>
        <v>6.3776666666666664</v>
      </c>
      <c r="F1161" s="104">
        <f t="shared" si="93"/>
        <v>2.2900770302772193E-4</v>
      </c>
      <c r="G1161" s="93" t="s">
        <v>20</v>
      </c>
      <c r="H1161" s="93">
        <v>278.81</v>
      </c>
      <c r="I1161" s="88">
        <v>2</v>
      </c>
      <c r="J1161" s="93">
        <v>48.73</v>
      </c>
      <c r="K1161" s="93">
        <v>13.1</v>
      </c>
      <c r="L1161" s="93">
        <v>278.81</v>
      </c>
      <c r="M1161" s="88">
        <f t="shared" si="96"/>
        <v>22959.599999999999</v>
      </c>
    </row>
    <row r="1162" spans="1:13" x14ac:dyDescent="0.2">
      <c r="A1162" s="94">
        <v>7011484</v>
      </c>
      <c r="B1162" s="88">
        <f t="shared" si="94"/>
        <v>216.6</v>
      </c>
      <c r="C1162" s="93">
        <v>106</v>
      </c>
      <c r="D1162" s="104">
        <f t="shared" si="92"/>
        <v>2.0969337289812067E-4</v>
      </c>
      <c r="E1162" s="93">
        <f t="shared" si="95"/>
        <v>6.3776666666666664</v>
      </c>
      <c r="F1162" s="104">
        <f t="shared" si="93"/>
        <v>2.2900770302772193E-4</v>
      </c>
      <c r="G1162" s="93" t="s">
        <v>82</v>
      </c>
      <c r="H1162" s="93">
        <v>1395.73</v>
      </c>
      <c r="I1162" s="88">
        <v>2</v>
      </c>
      <c r="J1162" s="93">
        <v>77.52</v>
      </c>
      <c r="K1162" s="93">
        <v>11</v>
      </c>
      <c r="L1162" s="93">
        <v>1395.73</v>
      </c>
      <c r="M1162" s="88">
        <f t="shared" si="96"/>
        <v>22959.599999999999</v>
      </c>
    </row>
    <row r="1163" spans="1:13" x14ac:dyDescent="0.2">
      <c r="A1163" s="94">
        <v>8362258</v>
      </c>
      <c r="B1163" s="88">
        <f t="shared" si="94"/>
        <v>216.6</v>
      </c>
      <c r="C1163" s="93">
        <v>106</v>
      </c>
      <c r="D1163" s="104">
        <f t="shared" si="92"/>
        <v>2.0969337289812067E-4</v>
      </c>
      <c r="E1163" s="93">
        <f t="shared" si="95"/>
        <v>6.3776666666666664</v>
      </c>
      <c r="F1163" s="104">
        <f t="shared" si="93"/>
        <v>2.2900770302772193E-4</v>
      </c>
      <c r="G1163" s="93" t="s">
        <v>20</v>
      </c>
      <c r="H1163" s="93">
        <v>285.44</v>
      </c>
      <c r="I1163" s="88">
        <v>2</v>
      </c>
      <c r="J1163" s="93">
        <v>0.19</v>
      </c>
      <c r="K1163" s="93">
        <v>0.01</v>
      </c>
      <c r="L1163" s="93">
        <v>285.44</v>
      </c>
      <c r="M1163" s="88">
        <f t="shared" si="96"/>
        <v>22959.599999999999</v>
      </c>
    </row>
    <row r="1164" spans="1:13" x14ac:dyDescent="0.2">
      <c r="A1164" s="94">
        <v>9253036</v>
      </c>
      <c r="B1164" s="88">
        <f t="shared" si="94"/>
        <v>216.6</v>
      </c>
      <c r="C1164" s="93">
        <v>106</v>
      </c>
      <c r="D1164" s="104">
        <f t="shared" si="92"/>
        <v>2.0969337289812067E-4</v>
      </c>
      <c r="E1164" s="93">
        <f t="shared" si="95"/>
        <v>6.3776666666666664</v>
      </c>
      <c r="F1164" s="104">
        <f t="shared" si="93"/>
        <v>2.2900770302772193E-4</v>
      </c>
      <c r="G1164" s="93" t="s">
        <v>12</v>
      </c>
      <c r="H1164" s="93">
        <v>339.8</v>
      </c>
      <c r="I1164" s="88">
        <v>2</v>
      </c>
      <c r="J1164" s="93">
        <v>1.44</v>
      </c>
      <c r="K1164" s="93">
        <v>2.1800000000000002</v>
      </c>
      <c r="L1164" s="93">
        <v>339.8</v>
      </c>
      <c r="M1164" s="88">
        <f t="shared" si="96"/>
        <v>22959.599999999999</v>
      </c>
    </row>
    <row r="1165" spans="1:13" x14ac:dyDescent="0.2">
      <c r="A1165" s="94">
        <v>9253231</v>
      </c>
      <c r="B1165" s="88">
        <f t="shared" si="94"/>
        <v>216.6</v>
      </c>
      <c r="C1165" s="93">
        <v>106</v>
      </c>
      <c r="D1165" s="104">
        <f t="shared" si="92"/>
        <v>2.0969337289812067E-4</v>
      </c>
      <c r="E1165" s="93">
        <f t="shared" si="95"/>
        <v>6.3776666666666664</v>
      </c>
      <c r="F1165" s="104">
        <f t="shared" si="93"/>
        <v>2.2900770302772193E-4</v>
      </c>
      <c r="G1165" s="93" t="s">
        <v>12</v>
      </c>
      <c r="H1165" s="93">
        <v>337.33</v>
      </c>
      <c r="I1165" s="88">
        <v>2</v>
      </c>
      <c r="J1165" s="93">
        <v>1.4</v>
      </c>
      <c r="K1165" s="93">
        <v>4.17</v>
      </c>
      <c r="L1165" s="93">
        <v>337.33</v>
      </c>
      <c r="M1165" s="88">
        <f t="shared" si="96"/>
        <v>22959.599999999999</v>
      </c>
    </row>
    <row r="1166" spans="1:13" x14ac:dyDescent="0.2">
      <c r="A1166" s="94">
        <v>3351208</v>
      </c>
      <c r="B1166" s="88">
        <f t="shared" si="94"/>
        <v>216.6</v>
      </c>
      <c r="C1166" s="93">
        <v>105</v>
      </c>
      <c r="D1166" s="104">
        <f t="shared" si="92"/>
        <v>2.0771513353115727E-4</v>
      </c>
      <c r="E1166" s="93">
        <f t="shared" si="95"/>
        <v>6.3174999999999999</v>
      </c>
      <c r="F1166" s="104">
        <f t="shared" si="93"/>
        <v>2.2684725299915853E-4</v>
      </c>
      <c r="G1166" s="93" t="s">
        <v>16</v>
      </c>
      <c r="H1166" s="93">
        <v>101.13</v>
      </c>
      <c r="I1166" s="88">
        <v>2</v>
      </c>
      <c r="J1166" s="93">
        <v>2</v>
      </c>
      <c r="K1166" s="93">
        <v>0.69</v>
      </c>
      <c r="L1166" s="93">
        <v>101.13</v>
      </c>
      <c r="M1166" s="88">
        <f t="shared" si="96"/>
        <v>22743</v>
      </c>
    </row>
    <row r="1167" spans="1:13" x14ac:dyDescent="0.2">
      <c r="A1167" s="94">
        <v>2096886</v>
      </c>
      <c r="B1167" s="88">
        <f t="shared" si="94"/>
        <v>216.6</v>
      </c>
      <c r="C1167" s="93">
        <v>104</v>
      </c>
      <c r="D1167" s="104">
        <f t="shared" si="92"/>
        <v>2.0573689416419387E-4</v>
      </c>
      <c r="E1167" s="93">
        <f t="shared" si="95"/>
        <v>6.2573333333333325</v>
      </c>
      <c r="F1167" s="104">
        <f t="shared" si="93"/>
        <v>2.2468680297059508E-4</v>
      </c>
      <c r="G1167" s="93" t="s">
        <v>16</v>
      </c>
      <c r="H1167" s="93">
        <v>2156.38</v>
      </c>
      <c r="I1167" s="88">
        <v>2</v>
      </c>
      <c r="J1167" s="93">
        <v>14.3</v>
      </c>
      <c r="K1167" s="93">
        <v>8</v>
      </c>
      <c r="L1167" s="93">
        <v>2156.38</v>
      </c>
      <c r="M1167" s="88">
        <f t="shared" si="96"/>
        <v>22526.399999999998</v>
      </c>
    </row>
    <row r="1168" spans="1:13" x14ac:dyDescent="0.2">
      <c r="A1168" s="94">
        <v>2252505</v>
      </c>
      <c r="B1168" s="88">
        <f t="shared" si="94"/>
        <v>216.6</v>
      </c>
      <c r="C1168" s="93">
        <v>104</v>
      </c>
      <c r="D1168" s="104">
        <f t="shared" si="92"/>
        <v>2.0573689416419387E-4</v>
      </c>
      <c r="E1168" s="93">
        <f t="shared" si="95"/>
        <v>6.2573333333333325</v>
      </c>
      <c r="F1168" s="104">
        <f t="shared" si="93"/>
        <v>2.2468680297059508E-4</v>
      </c>
      <c r="G1168" s="93" t="s">
        <v>41</v>
      </c>
      <c r="H1168" s="93">
        <v>2406.44</v>
      </c>
      <c r="I1168" s="88">
        <v>2</v>
      </c>
      <c r="J1168" s="93">
        <v>126</v>
      </c>
      <c r="K1168" s="93">
        <v>5.46</v>
      </c>
      <c r="L1168" s="93">
        <v>2406.44</v>
      </c>
      <c r="M1168" s="88">
        <f t="shared" si="96"/>
        <v>22526.399999999998</v>
      </c>
    </row>
    <row r="1169" spans="1:13" x14ac:dyDescent="0.2">
      <c r="A1169" s="94">
        <v>3111241</v>
      </c>
      <c r="B1169" s="88">
        <f t="shared" si="94"/>
        <v>216.6</v>
      </c>
      <c r="C1169" s="93">
        <v>104</v>
      </c>
      <c r="D1169" s="104">
        <f t="shared" si="92"/>
        <v>2.0573689416419387E-4</v>
      </c>
      <c r="E1169" s="93">
        <f t="shared" si="95"/>
        <v>6.2573333333333325</v>
      </c>
      <c r="F1169" s="104">
        <f t="shared" si="93"/>
        <v>2.2468680297059508E-4</v>
      </c>
      <c r="G1169" s="93" t="s">
        <v>16</v>
      </c>
      <c r="H1169" s="93">
        <v>2.5</v>
      </c>
      <c r="I1169" s="88">
        <v>2</v>
      </c>
      <c r="J1169" s="93">
        <v>0.16</v>
      </c>
      <c r="K1169" s="93">
        <v>0.01</v>
      </c>
      <c r="L1169" s="93">
        <v>2.5</v>
      </c>
      <c r="M1169" s="88">
        <f t="shared" si="96"/>
        <v>22526.399999999998</v>
      </c>
    </row>
    <row r="1170" spans="1:13" x14ac:dyDescent="0.2">
      <c r="A1170" s="94">
        <v>5598668</v>
      </c>
      <c r="B1170" s="88">
        <f t="shared" si="94"/>
        <v>216.6</v>
      </c>
      <c r="C1170" s="93">
        <v>104</v>
      </c>
      <c r="D1170" s="104">
        <f t="shared" si="92"/>
        <v>2.0573689416419387E-4</v>
      </c>
      <c r="E1170" s="93">
        <f t="shared" si="95"/>
        <v>6.2573333333333325</v>
      </c>
      <c r="F1170" s="104">
        <f t="shared" si="93"/>
        <v>2.2468680297059508E-4</v>
      </c>
      <c r="G1170" s="93" t="s">
        <v>79</v>
      </c>
      <c r="H1170" s="93">
        <v>768.05</v>
      </c>
      <c r="I1170" s="88">
        <v>2</v>
      </c>
      <c r="J1170" s="93">
        <v>9.27</v>
      </c>
      <c r="K1170" s="93">
        <v>5.7</v>
      </c>
      <c r="L1170" s="93">
        <v>768.05</v>
      </c>
      <c r="M1170" s="88">
        <f t="shared" si="96"/>
        <v>22526.399999999998</v>
      </c>
    </row>
    <row r="1171" spans="1:13" x14ac:dyDescent="0.2">
      <c r="A1171" s="94">
        <v>6002228</v>
      </c>
      <c r="B1171" s="88">
        <f t="shared" si="94"/>
        <v>216.6</v>
      </c>
      <c r="C1171" s="93">
        <v>104</v>
      </c>
      <c r="D1171" s="104">
        <f t="shared" si="92"/>
        <v>2.0573689416419387E-4</v>
      </c>
      <c r="E1171" s="93">
        <f t="shared" si="95"/>
        <v>6.2573333333333325</v>
      </c>
      <c r="F1171" s="104">
        <f t="shared" si="93"/>
        <v>2.2468680297059508E-4</v>
      </c>
      <c r="G1171" s="93" t="s">
        <v>20</v>
      </c>
      <c r="H1171" s="93">
        <v>2465.36</v>
      </c>
      <c r="I1171" s="88">
        <v>2</v>
      </c>
      <c r="J1171" s="93">
        <v>203.52</v>
      </c>
      <c r="K1171" s="93">
        <v>27.3</v>
      </c>
      <c r="L1171" s="93">
        <v>2465.36</v>
      </c>
      <c r="M1171" s="88">
        <f t="shared" si="96"/>
        <v>22526.399999999998</v>
      </c>
    </row>
    <row r="1172" spans="1:13" x14ac:dyDescent="0.2">
      <c r="A1172" s="94">
        <v>6023647</v>
      </c>
      <c r="B1172" s="88">
        <f t="shared" si="94"/>
        <v>216.6</v>
      </c>
      <c r="C1172" s="93">
        <v>104</v>
      </c>
      <c r="D1172" s="104">
        <f t="shared" si="92"/>
        <v>2.0573689416419387E-4</v>
      </c>
      <c r="E1172" s="93">
        <f t="shared" si="95"/>
        <v>6.2573333333333325</v>
      </c>
      <c r="F1172" s="104">
        <f t="shared" si="93"/>
        <v>2.2468680297059508E-4</v>
      </c>
      <c r="G1172" s="93" t="s">
        <v>20</v>
      </c>
      <c r="H1172" s="93">
        <v>2165.36</v>
      </c>
      <c r="I1172" s="88">
        <v>2</v>
      </c>
      <c r="J1172" s="93">
        <v>230.11</v>
      </c>
      <c r="K1172" s="93">
        <v>29</v>
      </c>
      <c r="L1172" s="93">
        <v>2165.36</v>
      </c>
      <c r="M1172" s="88">
        <f t="shared" si="96"/>
        <v>22526.399999999998</v>
      </c>
    </row>
    <row r="1173" spans="1:13" x14ac:dyDescent="0.2">
      <c r="A1173" s="94">
        <v>6044008</v>
      </c>
      <c r="B1173" s="88">
        <f t="shared" si="94"/>
        <v>216.6</v>
      </c>
      <c r="C1173" s="93">
        <v>104</v>
      </c>
      <c r="D1173" s="104">
        <f t="shared" si="92"/>
        <v>2.0573689416419387E-4</v>
      </c>
      <c r="E1173" s="93">
        <f t="shared" si="95"/>
        <v>6.2573333333333325</v>
      </c>
      <c r="F1173" s="104">
        <f t="shared" si="93"/>
        <v>2.2468680297059508E-4</v>
      </c>
      <c r="G1173" s="93" t="s">
        <v>20</v>
      </c>
      <c r="H1173" s="93">
        <v>2976.22</v>
      </c>
      <c r="I1173" s="88">
        <v>2</v>
      </c>
      <c r="J1173" s="93">
        <v>193.47</v>
      </c>
      <c r="K1173" s="93">
        <v>25.5</v>
      </c>
      <c r="L1173" s="93">
        <v>2976.22</v>
      </c>
      <c r="M1173" s="88">
        <f t="shared" si="96"/>
        <v>22526.399999999998</v>
      </c>
    </row>
    <row r="1174" spans="1:13" x14ac:dyDescent="0.2">
      <c r="A1174" s="94">
        <v>6121944</v>
      </c>
      <c r="B1174" s="88">
        <f t="shared" si="94"/>
        <v>216.6</v>
      </c>
      <c r="C1174" s="93">
        <v>104</v>
      </c>
      <c r="D1174" s="104">
        <f t="shared" si="92"/>
        <v>2.0573689416419387E-4</v>
      </c>
      <c r="E1174" s="93">
        <f t="shared" si="95"/>
        <v>6.2573333333333325</v>
      </c>
      <c r="F1174" s="104">
        <f t="shared" si="93"/>
        <v>2.2468680297059508E-4</v>
      </c>
      <c r="G1174" s="93" t="s">
        <v>82</v>
      </c>
      <c r="H1174" s="93">
        <v>527.1</v>
      </c>
      <c r="I1174" s="88">
        <v>2</v>
      </c>
      <c r="J1174" s="93">
        <v>21.75</v>
      </c>
      <c r="K1174" s="93">
        <v>9</v>
      </c>
      <c r="L1174" s="93">
        <v>527.1</v>
      </c>
      <c r="M1174" s="88">
        <f t="shared" si="96"/>
        <v>22526.399999999998</v>
      </c>
    </row>
    <row r="1175" spans="1:13" x14ac:dyDescent="0.2">
      <c r="A1175" s="94">
        <v>8601831</v>
      </c>
      <c r="B1175" s="88">
        <f t="shared" si="94"/>
        <v>216.6</v>
      </c>
      <c r="C1175" s="93">
        <v>104</v>
      </c>
      <c r="D1175" s="104">
        <f t="shared" si="92"/>
        <v>2.0573689416419387E-4</v>
      </c>
      <c r="E1175" s="93">
        <f t="shared" si="95"/>
        <v>6.2573333333333325</v>
      </c>
      <c r="F1175" s="104">
        <f t="shared" si="93"/>
        <v>2.2468680297059508E-4</v>
      </c>
      <c r="G1175" s="93" t="s">
        <v>20</v>
      </c>
      <c r="H1175" s="93">
        <v>112.88</v>
      </c>
      <c r="I1175" s="88">
        <v>2</v>
      </c>
      <c r="J1175" s="93">
        <v>0</v>
      </c>
      <c r="K1175" s="93">
        <v>0.08</v>
      </c>
      <c r="L1175" s="93">
        <v>112.88</v>
      </c>
      <c r="M1175" s="88">
        <f t="shared" si="96"/>
        <v>22526.399999999998</v>
      </c>
    </row>
    <row r="1176" spans="1:13" x14ac:dyDescent="0.2">
      <c r="A1176" s="94">
        <v>9253302</v>
      </c>
      <c r="B1176" s="88">
        <f t="shared" si="94"/>
        <v>216.6</v>
      </c>
      <c r="C1176" s="93">
        <v>104</v>
      </c>
      <c r="D1176" s="104">
        <f t="shared" si="92"/>
        <v>2.0573689416419387E-4</v>
      </c>
      <c r="E1176" s="93">
        <f t="shared" si="95"/>
        <v>6.2573333333333325</v>
      </c>
      <c r="F1176" s="104">
        <f t="shared" si="93"/>
        <v>2.2468680297059508E-4</v>
      </c>
      <c r="G1176" s="93" t="s">
        <v>12</v>
      </c>
      <c r="H1176" s="93">
        <v>369.78</v>
      </c>
      <c r="I1176" s="88">
        <v>2</v>
      </c>
      <c r="J1176" s="93">
        <v>1.08</v>
      </c>
      <c r="K1176" s="93">
        <v>4.66</v>
      </c>
      <c r="L1176" s="93">
        <v>369.78</v>
      </c>
      <c r="M1176" s="88">
        <f t="shared" si="96"/>
        <v>22526.399999999998</v>
      </c>
    </row>
    <row r="1177" spans="1:13" x14ac:dyDescent="0.2">
      <c r="A1177" s="94">
        <v>9812407</v>
      </c>
      <c r="B1177" s="88">
        <f t="shared" si="94"/>
        <v>216.6</v>
      </c>
      <c r="C1177" s="93">
        <v>104</v>
      </c>
      <c r="D1177" s="104">
        <f t="shared" si="92"/>
        <v>2.0573689416419387E-4</v>
      </c>
      <c r="E1177" s="93">
        <f t="shared" si="95"/>
        <v>6.2573333333333325</v>
      </c>
      <c r="F1177" s="104">
        <f t="shared" si="93"/>
        <v>2.2468680297059508E-4</v>
      </c>
      <c r="G1177" s="93" t="s">
        <v>41</v>
      </c>
      <c r="H1177" s="93">
        <v>182.38</v>
      </c>
      <c r="I1177" s="88">
        <v>2</v>
      </c>
      <c r="J1177" s="93">
        <v>5.28</v>
      </c>
      <c r="K1177" s="93">
        <v>0.14000000000000001</v>
      </c>
      <c r="L1177" s="93">
        <v>182.38</v>
      </c>
      <c r="M1177" s="88">
        <f t="shared" si="96"/>
        <v>22526.399999999998</v>
      </c>
    </row>
    <row r="1178" spans="1:13" x14ac:dyDescent="0.2">
      <c r="A1178" s="94">
        <v>9830039</v>
      </c>
      <c r="B1178" s="88">
        <f t="shared" si="94"/>
        <v>216.6</v>
      </c>
      <c r="C1178" s="93">
        <v>104</v>
      </c>
      <c r="D1178" s="104">
        <f t="shared" si="92"/>
        <v>2.0573689416419387E-4</v>
      </c>
      <c r="E1178" s="93">
        <f t="shared" si="95"/>
        <v>6.2573333333333325</v>
      </c>
      <c r="F1178" s="104">
        <f t="shared" si="93"/>
        <v>2.2468680297059508E-4</v>
      </c>
      <c r="G1178" s="93" t="s">
        <v>16</v>
      </c>
      <c r="H1178" s="93">
        <v>743.53</v>
      </c>
      <c r="I1178" s="88">
        <v>2</v>
      </c>
      <c r="J1178" s="93">
        <v>80.97</v>
      </c>
      <c r="K1178" s="93">
        <v>24.64</v>
      </c>
      <c r="L1178" s="93">
        <v>743.53</v>
      </c>
      <c r="M1178" s="88">
        <f t="shared" si="96"/>
        <v>22526.399999999998</v>
      </c>
    </row>
    <row r="1179" spans="1:13" x14ac:dyDescent="0.2">
      <c r="A1179" s="94">
        <v>3025982</v>
      </c>
      <c r="B1179" s="88">
        <f t="shared" si="94"/>
        <v>216.6</v>
      </c>
      <c r="C1179" s="93">
        <v>103</v>
      </c>
      <c r="D1179" s="104">
        <f t="shared" si="92"/>
        <v>2.0375865479723047E-4</v>
      </c>
      <c r="E1179" s="93">
        <f t="shared" si="95"/>
        <v>6.197166666666666</v>
      </c>
      <c r="F1179" s="104">
        <f t="shared" si="93"/>
        <v>2.2252635294203168E-4</v>
      </c>
      <c r="G1179" s="93" t="s">
        <v>41</v>
      </c>
      <c r="H1179" s="93">
        <v>155.41</v>
      </c>
      <c r="I1179" s="88">
        <v>2</v>
      </c>
      <c r="J1179" s="93">
        <v>4.5999999999999996</v>
      </c>
      <c r="K1179" s="93">
        <v>0.56999999999999995</v>
      </c>
      <c r="L1179" s="93">
        <v>155.41</v>
      </c>
      <c r="M1179" s="88">
        <f t="shared" si="96"/>
        <v>22309.8</v>
      </c>
    </row>
    <row r="1180" spans="1:13" x14ac:dyDescent="0.2">
      <c r="A1180" s="94">
        <v>3396366</v>
      </c>
      <c r="B1180" s="88">
        <f t="shared" si="94"/>
        <v>216.6</v>
      </c>
      <c r="C1180" s="93">
        <v>103</v>
      </c>
      <c r="D1180" s="104">
        <f t="shared" si="92"/>
        <v>2.0375865479723047E-4</v>
      </c>
      <c r="E1180" s="93">
        <f t="shared" si="95"/>
        <v>6.197166666666666</v>
      </c>
      <c r="F1180" s="104">
        <f t="shared" si="93"/>
        <v>2.2252635294203168E-4</v>
      </c>
      <c r="G1180" s="93" t="s">
        <v>41</v>
      </c>
      <c r="H1180" s="93">
        <v>1044.95</v>
      </c>
      <c r="I1180" s="88">
        <v>2</v>
      </c>
      <c r="J1180" s="93">
        <v>9.1</v>
      </c>
      <c r="K1180" s="93">
        <v>1.92</v>
      </c>
      <c r="L1180" s="93">
        <v>1044.95</v>
      </c>
      <c r="M1180" s="88">
        <f t="shared" si="96"/>
        <v>22309.8</v>
      </c>
    </row>
    <row r="1181" spans="1:13" x14ac:dyDescent="0.2">
      <c r="A1181" s="94">
        <v>3400694</v>
      </c>
      <c r="B1181" s="88">
        <f t="shared" si="94"/>
        <v>216.6</v>
      </c>
      <c r="C1181" s="93">
        <v>103</v>
      </c>
      <c r="D1181" s="104">
        <f t="shared" si="92"/>
        <v>2.0375865479723047E-4</v>
      </c>
      <c r="E1181" s="93">
        <f t="shared" si="95"/>
        <v>6.197166666666666</v>
      </c>
      <c r="F1181" s="104">
        <f t="shared" si="93"/>
        <v>2.2252635294203168E-4</v>
      </c>
      <c r="G1181" s="93" t="s">
        <v>82</v>
      </c>
      <c r="H1181" s="93">
        <v>302.76</v>
      </c>
      <c r="I1181" s="88">
        <v>2</v>
      </c>
      <c r="J1181" s="93">
        <v>2.16</v>
      </c>
      <c r="K1181" s="93">
        <v>0.8</v>
      </c>
      <c r="L1181" s="93">
        <v>302.76</v>
      </c>
      <c r="M1181" s="88">
        <f t="shared" si="96"/>
        <v>22309.8</v>
      </c>
    </row>
    <row r="1182" spans="1:13" x14ac:dyDescent="0.2">
      <c r="A1182" s="94">
        <v>4501673</v>
      </c>
      <c r="B1182" s="88">
        <f t="shared" si="94"/>
        <v>216.6</v>
      </c>
      <c r="C1182" s="93">
        <v>103</v>
      </c>
      <c r="D1182" s="104">
        <f t="shared" si="92"/>
        <v>2.0375865479723047E-4</v>
      </c>
      <c r="E1182" s="93">
        <f t="shared" si="95"/>
        <v>6.197166666666666</v>
      </c>
      <c r="F1182" s="104">
        <f t="shared" si="93"/>
        <v>2.2252635294203168E-4</v>
      </c>
      <c r="G1182" s="93" t="s">
        <v>20</v>
      </c>
      <c r="H1182" s="93">
        <v>75</v>
      </c>
      <c r="I1182" s="88">
        <v>2</v>
      </c>
      <c r="J1182" s="93">
        <v>0</v>
      </c>
      <c r="K1182" s="93">
        <v>0.1</v>
      </c>
      <c r="L1182" s="93">
        <v>75</v>
      </c>
      <c r="M1182" s="88">
        <f t="shared" si="96"/>
        <v>22309.8</v>
      </c>
    </row>
    <row r="1183" spans="1:13" x14ac:dyDescent="0.2">
      <c r="A1183" s="94">
        <v>9300638</v>
      </c>
      <c r="B1183" s="88">
        <f t="shared" si="94"/>
        <v>216.6</v>
      </c>
      <c r="C1183" s="93">
        <v>103</v>
      </c>
      <c r="D1183" s="104">
        <f t="shared" si="92"/>
        <v>2.0375865479723047E-4</v>
      </c>
      <c r="E1183" s="93">
        <f t="shared" si="95"/>
        <v>6.197166666666666</v>
      </c>
      <c r="F1183" s="104">
        <f t="shared" si="93"/>
        <v>2.2252635294203168E-4</v>
      </c>
      <c r="G1183" s="93" t="s">
        <v>16</v>
      </c>
      <c r="H1183" s="93">
        <v>44.76</v>
      </c>
      <c r="I1183" s="88">
        <v>2</v>
      </c>
      <c r="J1183" s="93">
        <v>2.06</v>
      </c>
      <c r="K1183" s="93">
        <v>0.42</v>
      </c>
      <c r="L1183" s="93">
        <v>44.76</v>
      </c>
      <c r="M1183" s="88">
        <f t="shared" si="96"/>
        <v>22309.8</v>
      </c>
    </row>
    <row r="1184" spans="1:13" x14ac:dyDescent="0.2">
      <c r="A1184" s="94">
        <v>9842522</v>
      </c>
      <c r="B1184" s="88">
        <f t="shared" si="94"/>
        <v>216.6</v>
      </c>
      <c r="C1184" s="93">
        <v>103</v>
      </c>
      <c r="D1184" s="104">
        <f t="shared" si="92"/>
        <v>2.0375865479723047E-4</v>
      </c>
      <c r="E1184" s="93">
        <f t="shared" si="95"/>
        <v>6.197166666666666</v>
      </c>
      <c r="F1184" s="104">
        <f t="shared" si="93"/>
        <v>2.2252635294203168E-4</v>
      </c>
      <c r="G1184" s="93" t="s">
        <v>16</v>
      </c>
      <c r="H1184" s="93">
        <v>273.85000000000002</v>
      </c>
      <c r="I1184" s="88">
        <v>2</v>
      </c>
      <c r="J1184" s="93">
        <v>21.5</v>
      </c>
      <c r="K1184" s="93">
        <v>2.2000000000000002</v>
      </c>
      <c r="L1184" s="93">
        <v>273.85000000000002</v>
      </c>
      <c r="M1184" s="88">
        <f t="shared" si="96"/>
        <v>22309.8</v>
      </c>
    </row>
    <row r="1185" spans="1:13" x14ac:dyDescent="0.2">
      <c r="A1185" s="94">
        <v>3081027</v>
      </c>
      <c r="B1185" s="88">
        <f t="shared" si="94"/>
        <v>216.6</v>
      </c>
      <c r="C1185" s="93">
        <v>102</v>
      </c>
      <c r="D1185" s="104">
        <f t="shared" si="92"/>
        <v>2.0178041543026707E-4</v>
      </c>
      <c r="E1185" s="93">
        <f t="shared" si="95"/>
        <v>6.1370000000000005</v>
      </c>
      <c r="F1185" s="104">
        <f t="shared" si="93"/>
        <v>2.2036590291346831E-4</v>
      </c>
      <c r="G1185" s="93" t="s">
        <v>16</v>
      </c>
      <c r="H1185" s="93">
        <v>608.30999999999995</v>
      </c>
      <c r="I1185" s="88">
        <v>2</v>
      </c>
      <c r="J1185" s="93">
        <v>188.39</v>
      </c>
      <c r="K1185" s="93">
        <v>6.7</v>
      </c>
      <c r="L1185" s="93">
        <v>608.30999999999995</v>
      </c>
      <c r="M1185" s="88">
        <f t="shared" si="96"/>
        <v>22093.200000000001</v>
      </c>
    </row>
    <row r="1186" spans="1:13" x14ac:dyDescent="0.2">
      <c r="A1186" s="94">
        <v>3100554</v>
      </c>
      <c r="B1186" s="88">
        <f t="shared" si="94"/>
        <v>216.6</v>
      </c>
      <c r="C1186" s="93">
        <v>102</v>
      </c>
      <c r="D1186" s="104">
        <f t="shared" si="92"/>
        <v>2.0178041543026707E-4</v>
      </c>
      <c r="E1186" s="93">
        <f t="shared" si="95"/>
        <v>6.1370000000000005</v>
      </c>
      <c r="F1186" s="104">
        <f t="shared" si="93"/>
        <v>2.2036590291346831E-4</v>
      </c>
      <c r="G1186" s="93" t="s">
        <v>41</v>
      </c>
      <c r="H1186" s="93">
        <v>688.36</v>
      </c>
      <c r="I1186" s="88">
        <v>2</v>
      </c>
      <c r="J1186" s="93">
        <v>86</v>
      </c>
      <c r="K1186" s="93">
        <v>1.7</v>
      </c>
      <c r="L1186" s="93">
        <v>688.36</v>
      </c>
      <c r="M1186" s="88">
        <f t="shared" si="96"/>
        <v>22093.200000000001</v>
      </c>
    </row>
    <row r="1187" spans="1:13" x14ac:dyDescent="0.2">
      <c r="A1187" s="94">
        <v>3300922</v>
      </c>
      <c r="B1187" s="88">
        <f t="shared" si="94"/>
        <v>216.6</v>
      </c>
      <c r="C1187" s="93">
        <v>102</v>
      </c>
      <c r="D1187" s="104">
        <f t="shared" si="92"/>
        <v>2.0178041543026707E-4</v>
      </c>
      <c r="E1187" s="93">
        <f t="shared" si="95"/>
        <v>6.1370000000000005</v>
      </c>
      <c r="F1187" s="104">
        <f t="shared" si="93"/>
        <v>2.2036590291346831E-4</v>
      </c>
      <c r="G1187" s="93" t="s">
        <v>16</v>
      </c>
      <c r="H1187" s="93">
        <v>786.2</v>
      </c>
      <c r="I1187" s="88">
        <v>2</v>
      </c>
      <c r="J1187" s="93">
        <v>47.52</v>
      </c>
      <c r="K1187" s="93">
        <v>17.5</v>
      </c>
      <c r="L1187" s="93">
        <v>786.2</v>
      </c>
      <c r="M1187" s="88">
        <f t="shared" si="96"/>
        <v>22093.200000000001</v>
      </c>
    </row>
    <row r="1188" spans="1:13" x14ac:dyDescent="0.2">
      <c r="A1188" s="94">
        <v>7011212</v>
      </c>
      <c r="B1188" s="88">
        <f t="shared" si="94"/>
        <v>216.6</v>
      </c>
      <c r="C1188" s="93">
        <v>102</v>
      </c>
      <c r="D1188" s="104">
        <f t="shared" si="92"/>
        <v>2.0178041543026707E-4</v>
      </c>
      <c r="E1188" s="93">
        <f t="shared" si="95"/>
        <v>6.1370000000000005</v>
      </c>
      <c r="F1188" s="104">
        <f t="shared" si="93"/>
        <v>2.2036590291346831E-4</v>
      </c>
      <c r="G1188" s="93" t="s">
        <v>82</v>
      </c>
      <c r="H1188" s="93">
        <v>855.69</v>
      </c>
      <c r="I1188" s="88">
        <v>2</v>
      </c>
      <c r="J1188" s="93">
        <v>69.22</v>
      </c>
      <c r="K1188" s="93">
        <v>16.2</v>
      </c>
      <c r="L1188" s="93">
        <v>855.69</v>
      </c>
      <c r="M1188" s="88">
        <f t="shared" si="96"/>
        <v>22093.200000000001</v>
      </c>
    </row>
    <row r="1189" spans="1:13" x14ac:dyDescent="0.2">
      <c r="A1189" s="94">
        <v>1164777</v>
      </c>
      <c r="B1189" s="88">
        <f t="shared" si="94"/>
        <v>216.6</v>
      </c>
      <c r="C1189" s="93">
        <v>101</v>
      </c>
      <c r="D1189" s="104">
        <f t="shared" si="92"/>
        <v>1.9980217606330365E-4</v>
      </c>
      <c r="E1189" s="93">
        <f t="shared" si="95"/>
        <v>6.0768333333333331</v>
      </c>
      <c r="F1189" s="104">
        <f t="shared" si="93"/>
        <v>2.1820545288490486E-4</v>
      </c>
      <c r="G1189" s="93" t="s">
        <v>79</v>
      </c>
      <c r="H1189" s="93">
        <v>46.6</v>
      </c>
      <c r="I1189" s="88">
        <v>2</v>
      </c>
      <c r="J1189" s="93">
        <v>1.08</v>
      </c>
      <c r="K1189" s="93">
        <v>1.7</v>
      </c>
      <c r="L1189" s="93">
        <v>46.6</v>
      </c>
      <c r="M1189" s="88">
        <f t="shared" si="96"/>
        <v>21876.6</v>
      </c>
    </row>
    <row r="1190" spans="1:13" x14ac:dyDescent="0.2">
      <c r="A1190" s="94">
        <v>1208466</v>
      </c>
      <c r="B1190" s="88">
        <f t="shared" si="94"/>
        <v>216.6</v>
      </c>
      <c r="C1190" s="93">
        <v>101</v>
      </c>
      <c r="D1190" s="104">
        <f t="shared" si="92"/>
        <v>1.9980217606330365E-4</v>
      </c>
      <c r="E1190" s="93">
        <f t="shared" si="95"/>
        <v>6.0768333333333331</v>
      </c>
      <c r="F1190" s="104">
        <f t="shared" si="93"/>
        <v>2.1820545288490486E-4</v>
      </c>
      <c r="G1190" s="93" t="s">
        <v>79</v>
      </c>
      <c r="H1190" s="93">
        <v>27.14</v>
      </c>
      <c r="I1190" s="88">
        <v>2</v>
      </c>
      <c r="J1190" s="93">
        <v>0.04</v>
      </c>
      <c r="K1190" s="93">
        <v>7.0000000000000007E-2</v>
      </c>
      <c r="L1190" s="93">
        <v>27.14</v>
      </c>
      <c r="M1190" s="88">
        <f t="shared" si="96"/>
        <v>21876.6</v>
      </c>
    </row>
    <row r="1191" spans="1:13" x14ac:dyDescent="0.2">
      <c r="A1191" s="94">
        <v>2170066</v>
      </c>
      <c r="B1191" s="88">
        <f t="shared" si="94"/>
        <v>216.6</v>
      </c>
      <c r="C1191" s="93">
        <v>101</v>
      </c>
      <c r="D1191" s="104">
        <f t="shared" si="92"/>
        <v>1.9980217606330365E-4</v>
      </c>
      <c r="E1191" s="93">
        <f t="shared" si="95"/>
        <v>6.0768333333333331</v>
      </c>
      <c r="F1191" s="104">
        <f t="shared" si="93"/>
        <v>2.1820545288490486E-4</v>
      </c>
      <c r="G1191" s="93" t="s">
        <v>41</v>
      </c>
      <c r="H1191" s="93">
        <v>241.35</v>
      </c>
      <c r="I1191" s="88">
        <v>2</v>
      </c>
      <c r="J1191" s="93">
        <v>4.88</v>
      </c>
      <c r="K1191" s="93">
        <v>0.72</v>
      </c>
      <c r="L1191" s="93">
        <v>241.35</v>
      </c>
      <c r="M1191" s="88">
        <f t="shared" si="96"/>
        <v>21876.6</v>
      </c>
    </row>
    <row r="1192" spans="1:13" x14ac:dyDescent="0.2">
      <c r="A1192" s="94">
        <v>2251664</v>
      </c>
      <c r="B1192" s="88">
        <f t="shared" si="94"/>
        <v>216.6</v>
      </c>
      <c r="C1192" s="93">
        <v>101</v>
      </c>
      <c r="D1192" s="104">
        <f t="shared" si="92"/>
        <v>1.9980217606330365E-4</v>
      </c>
      <c r="E1192" s="93">
        <f t="shared" si="95"/>
        <v>6.0768333333333331</v>
      </c>
      <c r="F1192" s="104">
        <f t="shared" si="93"/>
        <v>2.1820545288490486E-4</v>
      </c>
      <c r="G1192" s="93" t="s">
        <v>41</v>
      </c>
      <c r="H1192" s="93">
        <v>403.59</v>
      </c>
      <c r="I1192" s="88">
        <v>2</v>
      </c>
      <c r="J1192" s="93">
        <v>30</v>
      </c>
      <c r="K1192" s="93">
        <v>3.45</v>
      </c>
      <c r="L1192" s="93">
        <v>403.59</v>
      </c>
      <c r="M1192" s="88">
        <f t="shared" si="96"/>
        <v>21876.6</v>
      </c>
    </row>
    <row r="1193" spans="1:13" x14ac:dyDescent="0.2">
      <c r="A1193" s="94">
        <v>3025901</v>
      </c>
      <c r="B1193" s="88">
        <f t="shared" si="94"/>
        <v>216.6</v>
      </c>
      <c r="C1193" s="93">
        <v>101</v>
      </c>
      <c r="D1193" s="104">
        <f t="shared" si="92"/>
        <v>1.9980217606330365E-4</v>
      </c>
      <c r="E1193" s="93">
        <f t="shared" si="95"/>
        <v>6.0768333333333331</v>
      </c>
      <c r="F1193" s="104">
        <f t="shared" si="93"/>
        <v>2.1820545288490486E-4</v>
      </c>
      <c r="G1193" s="93" t="s">
        <v>16</v>
      </c>
      <c r="H1193" s="93">
        <v>16.59</v>
      </c>
      <c r="I1193" s="88">
        <v>2</v>
      </c>
      <c r="J1193" s="93">
        <v>5</v>
      </c>
      <c r="K1193" s="93">
        <v>1.04</v>
      </c>
      <c r="L1193" s="93">
        <v>16.59</v>
      </c>
      <c r="M1193" s="88">
        <f t="shared" si="96"/>
        <v>21876.6</v>
      </c>
    </row>
    <row r="1194" spans="1:13" x14ac:dyDescent="0.2">
      <c r="A1194" s="94">
        <v>3100576</v>
      </c>
      <c r="B1194" s="88">
        <f t="shared" si="94"/>
        <v>216.6</v>
      </c>
      <c r="C1194" s="93">
        <v>101</v>
      </c>
      <c r="D1194" s="104">
        <f t="shared" si="92"/>
        <v>1.9980217606330365E-4</v>
      </c>
      <c r="E1194" s="93">
        <f t="shared" si="95"/>
        <v>6.0768333333333331</v>
      </c>
      <c r="F1194" s="104">
        <f t="shared" si="93"/>
        <v>2.1820545288490486E-4</v>
      </c>
      <c r="G1194" s="93" t="s">
        <v>41</v>
      </c>
      <c r="H1194" s="93">
        <v>186.81</v>
      </c>
      <c r="I1194" s="88">
        <v>2</v>
      </c>
      <c r="J1194" s="93">
        <v>60</v>
      </c>
      <c r="K1194" s="93">
        <v>1.3</v>
      </c>
      <c r="L1194" s="93">
        <v>186.81</v>
      </c>
      <c r="M1194" s="88">
        <f t="shared" si="96"/>
        <v>21876.6</v>
      </c>
    </row>
    <row r="1195" spans="1:13" x14ac:dyDescent="0.2">
      <c r="A1195" s="94">
        <v>6000004</v>
      </c>
      <c r="B1195" s="88">
        <f t="shared" si="94"/>
        <v>216.6</v>
      </c>
      <c r="C1195" s="93">
        <v>101</v>
      </c>
      <c r="D1195" s="104">
        <f t="shared" si="92"/>
        <v>1.9980217606330365E-4</v>
      </c>
      <c r="E1195" s="93">
        <f t="shared" si="95"/>
        <v>6.0768333333333331</v>
      </c>
      <c r="F1195" s="104">
        <f t="shared" si="93"/>
        <v>2.1820545288490486E-4</v>
      </c>
      <c r="G1195" s="93" t="s">
        <v>82</v>
      </c>
      <c r="H1195" s="93">
        <v>900.37</v>
      </c>
      <c r="I1195" s="88">
        <v>2</v>
      </c>
      <c r="J1195" s="93">
        <v>43.91</v>
      </c>
      <c r="K1195" s="93">
        <v>8.0399999999999991</v>
      </c>
      <c r="L1195" s="93">
        <v>900.37</v>
      </c>
      <c r="M1195" s="88">
        <f t="shared" si="96"/>
        <v>21876.6</v>
      </c>
    </row>
    <row r="1196" spans="1:13" x14ac:dyDescent="0.2">
      <c r="A1196" s="94">
        <v>7011485</v>
      </c>
      <c r="B1196" s="88">
        <f t="shared" si="94"/>
        <v>216.6</v>
      </c>
      <c r="C1196" s="93">
        <v>101</v>
      </c>
      <c r="D1196" s="104">
        <f t="shared" si="92"/>
        <v>1.9980217606330365E-4</v>
      </c>
      <c r="E1196" s="93">
        <f t="shared" si="95"/>
        <v>6.0768333333333331</v>
      </c>
      <c r="F1196" s="104">
        <f t="shared" si="93"/>
        <v>2.1820545288490486E-4</v>
      </c>
      <c r="G1196" s="93" t="s">
        <v>82</v>
      </c>
      <c r="H1196" s="93">
        <v>1747.92</v>
      </c>
      <c r="I1196" s="88">
        <v>2</v>
      </c>
      <c r="J1196" s="93">
        <v>103.36</v>
      </c>
      <c r="K1196" s="93">
        <v>14</v>
      </c>
      <c r="L1196" s="93">
        <v>1747.92</v>
      </c>
      <c r="M1196" s="88">
        <f t="shared" si="96"/>
        <v>21876.6</v>
      </c>
    </row>
    <row r="1197" spans="1:13" x14ac:dyDescent="0.2">
      <c r="A1197" s="94">
        <v>9253071</v>
      </c>
      <c r="B1197" s="88">
        <f t="shared" si="94"/>
        <v>216.6</v>
      </c>
      <c r="C1197" s="93">
        <v>101</v>
      </c>
      <c r="D1197" s="104">
        <f t="shared" si="92"/>
        <v>1.9980217606330365E-4</v>
      </c>
      <c r="E1197" s="93">
        <f t="shared" si="95"/>
        <v>6.0768333333333331</v>
      </c>
      <c r="F1197" s="104">
        <f t="shared" si="93"/>
        <v>2.1820545288490486E-4</v>
      </c>
      <c r="G1197" s="93" t="s">
        <v>12</v>
      </c>
      <c r="H1197" s="93">
        <v>163.69999999999999</v>
      </c>
      <c r="I1197" s="88">
        <v>2</v>
      </c>
      <c r="J1197" s="93">
        <v>1.0900000000000001</v>
      </c>
      <c r="K1197" s="93">
        <v>1.42</v>
      </c>
      <c r="L1197" s="93">
        <v>163.69999999999999</v>
      </c>
      <c r="M1197" s="88">
        <f t="shared" si="96"/>
        <v>21876.6</v>
      </c>
    </row>
    <row r="1198" spans="1:13" x14ac:dyDescent="0.2">
      <c r="A1198" s="94">
        <v>9253107</v>
      </c>
      <c r="B1198" s="88">
        <f t="shared" si="94"/>
        <v>216.6</v>
      </c>
      <c r="C1198" s="93">
        <v>101</v>
      </c>
      <c r="D1198" s="104">
        <f t="shared" si="92"/>
        <v>1.9980217606330365E-4</v>
      </c>
      <c r="E1198" s="93">
        <f t="shared" si="95"/>
        <v>6.0768333333333331</v>
      </c>
      <c r="F1198" s="104">
        <f t="shared" si="93"/>
        <v>2.1820545288490486E-4</v>
      </c>
      <c r="G1198" s="93" t="s">
        <v>12</v>
      </c>
      <c r="H1198" s="93">
        <v>62.83</v>
      </c>
      <c r="I1198" s="88">
        <v>2</v>
      </c>
      <c r="J1198" s="93">
        <v>1.18</v>
      </c>
      <c r="K1198" s="93">
        <v>1.6</v>
      </c>
      <c r="L1198" s="93">
        <v>62.83</v>
      </c>
      <c r="M1198" s="88">
        <f t="shared" si="96"/>
        <v>21876.6</v>
      </c>
    </row>
    <row r="1199" spans="1:13" x14ac:dyDescent="0.2">
      <c r="A1199" s="94">
        <v>2187821</v>
      </c>
      <c r="B1199" s="88">
        <f t="shared" si="94"/>
        <v>216.6</v>
      </c>
      <c r="C1199" s="93">
        <v>100</v>
      </c>
      <c r="D1199" s="104">
        <f t="shared" si="92"/>
        <v>1.9782393669634025E-4</v>
      </c>
      <c r="E1199" s="93">
        <f t="shared" si="95"/>
        <v>6.0166666666666666</v>
      </c>
      <c r="F1199" s="104">
        <f t="shared" si="93"/>
        <v>2.1604500285634146E-4</v>
      </c>
      <c r="G1199" s="93" t="s">
        <v>9</v>
      </c>
      <c r="H1199" s="93">
        <v>385.45</v>
      </c>
      <c r="I1199" s="88">
        <v>2</v>
      </c>
      <c r="J1199" s="93">
        <v>37</v>
      </c>
      <c r="K1199" s="93">
        <v>16</v>
      </c>
      <c r="L1199" s="93">
        <v>385.45</v>
      </c>
      <c r="M1199" s="88">
        <f t="shared" si="96"/>
        <v>21660</v>
      </c>
    </row>
    <row r="1200" spans="1:13" x14ac:dyDescent="0.2">
      <c r="A1200" s="94">
        <v>2256424</v>
      </c>
      <c r="B1200" s="88">
        <f t="shared" si="94"/>
        <v>216.6</v>
      </c>
      <c r="C1200" s="93">
        <v>100</v>
      </c>
      <c r="D1200" s="104">
        <f t="shared" si="92"/>
        <v>1.9782393669634025E-4</v>
      </c>
      <c r="E1200" s="93">
        <f t="shared" si="95"/>
        <v>6.0166666666666666</v>
      </c>
      <c r="F1200" s="104">
        <f t="shared" si="93"/>
        <v>2.1604500285634146E-4</v>
      </c>
      <c r="G1200" s="93" t="s">
        <v>41</v>
      </c>
      <c r="H1200" s="93">
        <v>124.6</v>
      </c>
      <c r="I1200" s="88">
        <v>2</v>
      </c>
      <c r="J1200" s="93">
        <v>9.1</v>
      </c>
      <c r="K1200" s="93">
        <v>0.83</v>
      </c>
      <c r="L1200" s="93">
        <v>124.6</v>
      </c>
      <c r="M1200" s="88">
        <f t="shared" si="96"/>
        <v>21660</v>
      </c>
    </row>
    <row r="1201" spans="1:13" x14ac:dyDescent="0.2">
      <c r="A1201" s="94">
        <v>3100579</v>
      </c>
      <c r="B1201" s="88">
        <f t="shared" si="94"/>
        <v>216.6</v>
      </c>
      <c r="C1201" s="93">
        <v>100</v>
      </c>
      <c r="D1201" s="104">
        <f t="shared" si="92"/>
        <v>1.9782393669634025E-4</v>
      </c>
      <c r="E1201" s="93">
        <f t="shared" si="95"/>
        <v>6.0166666666666666</v>
      </c>
      <c r="F1201" s="104">
        <f t="shared" si="93"/>
        <v>2.1604500285634146E-4</v>
      </c>
      <c r="G1201" s="93" t="s">
        <v>41</v>
      </c>
      <c r="H1201" s="93">
        <v>1729.97</v>
      </c>
      <c r="I1201" s="88">
        <v>2</v>
      </c>
      <c r="J1201" s="93">
        <v>400</v>
      </c>
      <c r="K1201" s="93">
        <v>6.8</v>
      </c>
      <c r="L1201" s="93">
        <v>1729.97</v>
      </c>
      <c r="M1201" s="88">
        <f t="shared" si="96"/>
        <v>21660</v>
      </c>
    </row>
    <row r="1202" spans="1:13" x14ac:dyDescent="0.2">
      <c r="A1202" s="94">
        <v>3267523</v>
      </c>
      <c r="B1202" s="88">
        <f t="shared" si="94"/>
        <v>216.6</v>
      </c>
      <c r="C1202" s="93">
        <v>100</v>
      </c>
      <c r="D1202" s="104">
        <f t="shared" si="92"/>
        <v>1.9782393669634025E-4</v>
      </c>
      <c r="E1202" s="93">
        <f t="shared" si="95"/>
        <v>6.0166666666666666</v>
      </c>
      <c r="F1202" s="104">
        <f t="shared" si="93"/>
        <v>2.1604500285634146E-4</v>
      </c>
      <c r="G1202" s="93" t="s">
        <v>16</v>
      </c>
      <c r="H1202" s="93">
        <v>228.74</v>
      </c>
      <c r="I1202" s="88">
        <v>2</v>
      </c>
      <c r="J1202" s="93">
        <v>36.1</v>
      </c>
      <c r="K1202" s="93">
        <v>5.2</v>
      </c>
      <c r="L1202" s="93">
        <v>228.74</v>
      </c>
      <c r="M1202" s="88">
        <f t="shared" si="96"/>
        <v>21660</v>
      </c>
    </row>
    <row r="1203" spans="1:13" x14ac:dyDescent="0.2">
      <c r="A1203" s="94">
        <v>6165962</v>
      </c>
      <c r="B1203" s="88">
        <f t="shared" si="94"/>
        <v>216.6</v>
      </c>
      <c r="C1203" s="93">
        <v>100</v>
      </c>
      <c r="D1203" s="104">
        <f t="shared" si="92"/>
        <v>1.9782393669634025E-4</v>
      </c>
      <c r="E1203" s="93">
        <f t="shared" si="95"/>
        <v>6.0166666666666666</v>
      </c>
      <c r="F1203" s="104">
        <f t="shared" si="93"/>
        <v>2.1604500285634146E-4</v>
      </c>
      <c r="G1203" s="93" t="s">
        <v>20</v>
      </c>
      <c r="H1203" s="93">
        <v>1378.9</v>
      </c>
      <c r="I1203" s="88">
        <v>2</v>
      </c>
      <c r="J1203" s="93">
        <v>68.27</v>
      </c>
      <c r="K1203" s="93">
        <v>14.26</v>
      </c>
      <c r="L1203" s="93">
        <v>1378.9</v>
      </c>
      <c r="M1203" s="88">
        <f t="shared" si="96"/>
        <v>21660</v>
      </c>
    </row>
    <row r="1204" spans="1:13" x14ac:dyDescent="0.2">
      <c r="A1204" s="94">
        <v>9253563</v>
      </c>
      <c r="B1204" s="88">
        <f t="shared" si="94"/>
        <v>216.6</v>
      </c>
      <c r="C1204" s="93">
        <v>100</v>
      </c>
      <c r="D1204" s="104">
        <f t="shared" si="92"/>
        <v>1.9782393669634025E-4</v>
      </c>
      <c r="E1204" s="93">
        <f t="shared" si="95"/>
        <v>6.0166666666666666</v>
      </c>
      <c r="F1204" s="104">
        <f t="shared" si="93"/>
        <v>2.1604500285634146E-4</v>
      </c>
      <c r="G1204" s="93" t="s">
        <v>12</v>
      </c>
      <c r="H1204" s="93">
        <v>81.48</v>
      </c>
      <c r="I1204" s="88">
        <v>2</v>
      </c>
      <c r="J1204" s="93">
        <v>0.66</v>
      </c>
      <c r="K1204" s="93">
        <v>1.29</v>
      </c>
      <c r="L1204" s="93">
        <v>81.48</v>
      </c>
      <c r="M1204" s="88">
        <f t="shared" si="96"/>
        <v>21660</v>
      </c>
    </row>
    <row r="1205" spans="1:13" x14ac:dyDescent="0.2">
      <c r="A1205" s="94">
        <v>2004449</v>
      </c>
      <c r="B1205" s="88">
        <f t="shared" si="94"/>
        <v>216.6</v>
      </c>
      <c r="C1205" s="93">
        <v>99</v>
      </c>
      <c r="D1205" s="104">
        <f t="shared" si="92"/>
        <v>1.9584569732937685E-4</v>
      </c>
      <c r="E1205" s="93">
        <f t="shared" si="95"/>
        <v>5.9564999999999992</v>
      </c>
      <c r="F1205" s="104">
        <f t="shared" si="93"/>
        <v>2.1388455282777801E-4</v>
      </c>
      <c r="G1205" s="93" t="s">
        <v>12</v>
      </c>
      <c r="H1205" s="93">
        <v>415.53</v>
      </c>
      <c r="I1205" s="88">
        <v>2</v>
      </c>
      <c r="J1205" s="93">
        <v>6.89</v>
      </c>
      <c r="K1205" s="93">
        <v>3.52</v>
      </c>
      <c r="L1205" s="93">
        <v>415.53</v>
      </c>
      <c r="M1205" s="88">
        <f t="shared" si="96"/>
        <v>21443.399999999998</v>
      </c>
    </row>
    <row r="1206" spans="1:13" x14ac:dyDescent="0.2">
      <c r="A1206" s="94">
        <v>2041238</v>
      </c>
      <c r="B1206" s="88">
        <f t="shared" si="94"/>
        <v>216.6</v>
      </c>
      <c r="C1206" s="93">
        <v>99</v>
      </c>
      <c r="D1206" s="104">
        <f t="shared" si="92"/>
        <v>1.9584569732937685E-4</v>
      </c>
      <c r="E1206" s="93">
        <f t="shared" si="95"/>
        <v>5.9564999999999992</v>
      </c>
      <c r="F1206" s="104">
        <f t="shared" si="93"/>
        <v>2.1388455282777801E-4</v>
      </c>
      <c r="G1206" s="93" t="s">
        <v>16</v>
      </c>
      <c r="H1206" s="93">
        <v>711.94</v>
      </c>
      <c r="I1206" s="88">
        <v>2</v>
      </c>
      <c r="J1206" s="93">
        <v>12.7</v>
      </c>
      <c r="K1206" s="93">
        <v>10.5</v>
      </c>
      <c r="L1206" s="93">
        <v>711.94</v>
      </c>
      <c r="M1206" s="88">
        <f t="shared" si="96"/>
        <v>21443.399999999998</v>
      </c>
    </row>
    <row r="1207" spans="1:13" x14ac:dyDescent="0.2">
      <c r="A1207" s="94">
        <v>2251605</v>
      </c>
      <c r="B1207" s="88">
        <f t="shared" si="94"/>
        <v>216.6</v>
      </c>
      <c r="C1207" s="93">
        <v>99</v>
      </c>
      <c r="D1207" s="104">
        <f t="shared" si="92"/>
        <v>1.9584569732937685E-4</v>
      </c>
      <c r="E1207" s="93">
        <f t="shared" si="95"/>
        <v>5.9564999999999992</v>
      </c>
      <c r="F1207" s="104">
        <f t="shared" si="93"/>
        <v>2.1388455282777801E-4</v>
      </c>
      <c r="G1207" s="93" t="s">
        <v>41</v>
      </c>
      <c r="H1207" s="93">
        <v>230.31</v>
      </c>
      <c r="I1207" s="88">
        <v>2</v>
      </c>
      <c r="J1207" s="93">
        <v>6</v>
      </c>
      <c r="K1207" s="93">
        <v>2.16</v>
      </c>
      <c r="L1207" s="93">
        <v>230.31</v>
      </c>
      <c r="M1207" s="88">
        <f t="shared" si="96"/>
        <v>21443.399999999998</v>
      </c>
    </row>
    <row r="1208" spans="1:13" x14ac:dyDescent="0.2">
      <c r="A1208" s="94">
        <v>2256354</v>
      </c>
      <c r="B1208" s="88">
        <f t="shared" si="94"/>
        <v>216.6</v>
      </c>
      <c r="C1208" s="93">
        <v>99</v>
      </c>
      <c r="D1208" s="104">
        <f t="shared" si="92"/>
        <v>1.9584569732937685E-4</v>
      </c>
      <c r="E1208" s="93">
        <f t="shared" si="95"/>
        <v>5.9564999999999992</v>
      </c>
      <c r="F1208" s="104">
        <f t="shared" si="93"/>
        <v>2.1388455282777801E-4</v>
      </c>
      <c r="G1208" s="93" t="s">
        <v>41</v>
      </c>
      <c r="H1208" s="93">
        <v>818.29</v>
      </c>
      <c r="I1208" s="88">
        <v>2</v>
      </c>
      <c r="J1208" s="93">
        <v>94.61</v>
      </c>
      <c r="K1208" s="93">
        <v>7.54</v>
      </c>
      <c r="L1208" s="93">
        <v>818.29</v>
      </c>
      <c r="M1208" s="88">
        <f t="shared" si="96"/>
        <v>21443.399999999998</v>
      </c>
    </row>
    <row r="1209" spans="1:13" x14ac:dyDescent="0.2">
      <c r="A1209" s="94">
        <v>3222739</v>
      </c>
      <c r="B1209" s="88">
        <f t="shared" si="94"/>
        <v>216.6</v>
      </c>
      <c r="C1209" s="93">
        <v>99</v>
      </c>
      <c r="D1209" s="104">
        <f t="shared" si="92"/>
        <v>1.9584569732937685E-4</v>
      </c>
      <c r="E1209" s="93">
        <f t="shared" si="95"/>
        <v>5.9564999999999992</v>
      </c>
      <c r="F1209" s="104">
        <f t="shared" si="93"/>
        <v>2.1388455282777801E-4</v>
      </c>
      <c r="G1209" s="93" t="s">
        <v>41</v>
      </c>
      <c r="H1209" s="93">
        <v>1201.29</v>
      </c>
      <c r="I1209" s="88">
        <v>2</v>
      </c>
      <c r="J1209" s="93">
        <v>100.5</v>
      </c>
      <c r="K1209" s="93">
        <v>4.53</v>
      </c>
      <c r="L1209" s="93">
        <v>1201.29</v>
      </c>
      <c r="M1209" s="88">
        <f t="shared" si="96"/>
        <v>21443.399999999998</v>
      </c>
    </row>
    <row r="1210" spans="1:13" x14ac:dyDescent="0.2">
      <c r="A1210" s="94">
        <v>3300109</v>
      </c>
      <c r="B1210" s="88">
        <f t="shared" si="94"/>
        <v>216.6</v>
      </c>
      <c r="C1210" s="93">
        <v>99</v>
      </c>
      <c r="D1210" s="104">
        <f t="shared" si="92"/>
        <v>1.9584569732937685E-4</v>
      </c>
      <c r="E1210" s="93">
        <f t="shared" si="95"/>
        <v>5.9564999999999992</v>
      </c>
      <c r="F1210" s="104">
        <f t="shared" si="93"/>
        <v>2.1388455282777801E-4</v>
      </c>
      <c r="G1210" s="93" t="s">
        <v>9</v>
      </c>
      <c r="H1210" s="93">
        <v>1174.6500000000001</v>
      </c>
      <c r="I1210" s="88">
        <v>2</v>
      </c>
      <c r="J1210" s="93">
        <v>128.11000000000001</v>
      </c>
      <c r="K1210" s="93">
        <v>55.7</v>
      </c>
      <c r="L1210" s="93">
        <v>1174.6500000000001</v>
      </c>
      <c r="M1210" s="88">
        <f t="shared" si="96"/>
        <v>21443.399999999998</v>
      </c>
    </row>
    <row r="1211" spans="1:13" x14ac:dyDescent="0.2">
      <c r="A1211" s="94">
        <v>4522723</v>
      </c>
      <c r="B1211" s="88">
        <f t="shared" si="94"/>
        <v>216.6</v>
      </c>
      <c r="C1211" s="93">
        <v>99</v>
      </c>
      <c r="D1211" s="104">
        <f t="shared" si="92"/>
        <v>1.9584569732937685E-4</v>
      </c>
      <c r="E1211" s="93">
        <f t="shared" si="95"/>
        <v>5.9564999999999992</v>
      </c>
      <c r="F1211" s="104">
        <f t="shared" si="93"/>
        <v>2.1388455282777801E-4</v>
      </c>
      <c r="G1211" s="93" t="s">
        <v>41</v>
      </c>
      <c r="H1211" s="93">
        <v>147.84</v>
      </c>
      <c r="I1211" s="88">
        <v>2</v>
      </c>
      <c r="J1211" s="93">
        <v>13.6</v>
      </c>
      <c r="K1211" s="93">
        <v>0.6</v>
      </c>
      <c r="L1211" s="93">
        <v>147.84</v>
      </c>
      <c r="M1211" s="88">
        <f t="shared" si="96"/>
        <v>21443.399999999998</v>
      </c>
    </row>
    <row r="1212" spans="1:13" x14ac:dyDescent="0.2">
      <c r="A1212" s="94">
        <v>6044105</v>
      </c>
      <c r="B1212" s="88">
        <f t="shared" si="94"/>
        <v>216.6</v>
      </c>
      <c r="C1212" s="93">
        <v>99</v>
      </c>
      <c r="D1212" s="104">
        <f t="shared" si="92"/>
        <v>1.9584569732937685E-4</v>
      </c>
      <c r="E1212" s="93">
        <f t="shared" si="95"/>
        <v>5.9564999999999992</v>
      </c>
      <c r="F1212" s="104">
        <f t="shared" si="93"/>
        <v>2.1388455282777801E-4</v>
      </c>
      <c r="G1212" s="93" t="s">
        <v>20</v>
      </c>
      <c r="H1212" s="93">
        <v>1941.26</v>
      </c>
      <c r="I1212" s="88">
        <v>2</v>
      </c>
      <c r="J1212" s="93">
        <v>149.83000000000001</v>
      </c>
      <c r="K1212" s="93">
        <v>29.48</v>
      </c>
      <c r="L1212" s="93">
        <v>1941.26</v>
      </c>
      <c r="M1212" s="88">
        <f t="shared" si="96"/>
        <v>21443.399999999998</v>
      </c>
    </row>
    <row r="1213" spans="1:13" x14ac:dyDescent="0.2">
      <c r="A1213" s="94">
        <v>6070517</v>
      </c>
      <c r="B1213" s="88">
        <f t="shared" si="94"/>
        <v>216.6</v>
      </c>
      <c r="C1213" s="93">
        <v>99</v>
      </c>
      <c r="D1213" s="104">
        <f t="shared" si="92"/>
        <v>1.9584569732937685E-4</v>
      </c>
      <c r="E1213" s="93">
        <f t="shared" si="95"/>
        <v>5.9564999999999992</v>
      </c>
      <c r="F1213" s="104">
        <f t="shared" si="93"/>
        <v>2.1388455282777801E-4</v>
      </c>
      <c r="G1213" s="93" t="s">
        <v>82</v>
      </c>
      <c r="H1213" s="93">
        <v>1560.78</v>
      </c>
      <c r="I1213" s="88">
        <v>2</v>
      </c>
      <c r="J1213" s="93">
        <v>112.32</v>
      </c>
      <c r="K1213" s="93">
        <v>28</v>
      </c>
      <c r="L1213" s="93">
        <v>1560.78</v>
      </c>
      <c r="M1213" s="88">
        <f t="shared" si="96"/>
        <v>21443.399999999998</v>
      </c>
    </row>
    <row r="1214" spans="1:13" x14ac:dyDescent="0.2">
      <c r="A1214" s="94">
        <v>8356005</v>
      </c>
      <c r="B1214" s="88">
        <f t="shared" si="94"/>
        <v>216.6</v>
      </c>
      <c r="C1214" s="93">
        <v>99</v>
      </c>
      <c r="D1214" s="104">
        <f t="shared" si="92"/>
        <v>1.9584569732937685E-4</v>
      </c>
      <c r="E1214" s="93">
        <f t="shared" si="95"/>
        <v>5.9564999999999992</v>
      </c>
      <c r="F1214" s="104">
        <f t="shared" si="93"/>
        <v>2.1388455282777801E-4</v>
      </c>
      <c r="G1214" s="93" t="s">
        <v>20</v>
      </c>
      <c r="H1214" s="93">
        <v>8.8000000000000007</v>
      </c>
      <c r="I1214" s="88">
        <v>2</v>
      </c>
      <c r="J1214" s="93">
        <v>0.31</v>
      </c>
      <c r="K1214" s="93">
        <v>0.11</v>
      </c>
      <c r="L1214" s="93">
        <v>8.8000000000000007</v>
      </c>
      <c r="M1214" s="88">
        <f t="shared" si="96"/>
        <v>21443.399999999998</v>
      </c>
    </row>
    <row r="1215" spans="1:13" x14ac:dyDescent="0.2">
      <c r="A1215" s="94">
        <v>9040752</v>
      </c>
      <c r="B1215" s="88">
        <f t="shared" si="94"/>
        <v>216.6</v>
      </c>
      <c r="C1215" s="93">
        <v>99</v>
      </c>
      <c r="D1215" s="104">
        <f t="shared" si="92"/>
        <v>1.9584569732937685E-4</v>
      </c>
      <c r="E1215" s="93">
        <f t="shared" si="95"/>
        <v>5.9564999999999992</v>
      </c>
      <c r="F1215" s="104">
        <f t="shared" si="93"/>
        <v>2.1388455282777801E-4</v>
      </c>
      <c r="G1215" s="93" t="s">
        <v>20</v>
      </c>
      <c r="H1215" s="93">
        <v>2139.34</v>
      </c>
      <c r="I1215" s="88">
        <v>2</v>
      </c>
      <c r="J1215" s="93">
        <v>14.4</v>
      </c>
      <c r="K1215" s="93">
        <v>6.5</v>
      </c>
      <c r="L1215" s="93">
        <v>2139.34</v>
      </c>
      <c r="M1215" s="88">
        <f t="shared" si="96"/>
        <v>21443.399999999998</v>
      </c>
    </row>
    <row r="1216" spans="1:13" x14ac:dyDescent="0.2">
      <c r="A1216" s="94">
        <v>9253147</v>
      </c>
      <c r="B1216" s="88">
        <f t="shared" si="94"/>
        <v>216.6</v>
      </c>
      <c r="C1216" s="93">
        <v>99</v>
      </c>
      <c r="D1216" s="104">
        <f t="shared" si="92"/>
        <v>1.9584569732937685E-4</v>
      </c>
      <c r="E1216" s="93">
        <f t="shared" si="95"/>
        <v>5.9564999999999992</v>
      </c>
      <c r="F1216" s="104">
        <f t="shared" si="93"/>
        <v>2.1388455282777801E-4</v>
      </c>
      <c r="G1216" s="93" t="s">
        <v>12</v>
      </c>
      <c r="H1216" s="93">
        <v>82.96</v>
      </c>
      <c r="I1216" s="88">
        <v>2</v>
      </c>
      <c r="J1216" s="93">
        <v>0.49</v>
      </c>
      <c r="K1216" s="93">
        <v>1.83</v>
      </c>
      <c r="L1216" s="93">
        <v>82.96</v>
      </c>
      <c r="M1216" s="88">
        <f t="shared" si="96"/>
        <v>21443.399999999998</v>
      </c>
    </row>
    <row r="1217" spans="1:13" x14ac:dyDescent="0.2">
      <c r="A1217" s="94">
        <v>9253671</v>
      </c>
      <c r="B1217" s="88">
        <f t="shared" si="94"/>
        <v>216.6</v>
      </c>
      <c r="C1217" s="93">
        <v>99</v>
      </c>
      <c r="D1217" s="104">
        <f t="shared" si="92"/>
        <v>1.9584569732937685E-4</v>
      </c>
      <c r="E1217" s="93">
        <f t="shared" si="95"/>
        <v>5.9564999999999992</v>
      </c>
      <c r="F1217" s="104">
        <f t="shared" si="93"/>
        <v>2.1388455282777801E-4</v>
      </c>
      <c r="G1217" s="93" t="s">
        <v>12</v>
      </c>
      <c r="H1217" s="93">
        <v>96.42</v>
      </c>
      <c r="I1217" s="88">
        <v>2</v>
      </c>
      <c r="J1217" s="93">
        <v>2.58</v>
      </c>
      <c r="K1217" s="93">
        <v>2.35</v>
      </c>
      <c r="L1217" s="93">
        <v>96.42</v>
      </c>
      <c r="M1217" s="88">
        <f t="shared" si="96"/>
        <v>21443.399999999998</v>
      </c>
    </row>
    <row r="1218" spans="1:13" x14ac:dyDescent="0.2">
      <c r="A1218" s="94">
        <v>9842502</v>
      </c>
      <c r="B1218" s="88">
        <f t="shared" si="94"/>
        <v>216.6</v>
      </c>
      <c r="C1218" s="93">
        <v>99</v>
      </c>
      <c r="D1218" s="104">
        <f t="shared" ref="D1218:D1281" si="97">C1218/$C$4096</f>
        <v>1.9584569732937685E-4</v>
      </c>
      <c r="E1218" s="93">
        <f t="shared" si="95"/>
        <v>5.9564999999999992</v>
      </c>
      <c r="F1218" s="104">
        <f t="shared" ref="F1218:F1281" si="98">E1218/$E$4096</f>
        <v>2.1388455282777801E-4</v>
      </c>
      <c r="G1218" s="93" t="s">
        <v>16</v>
      </c>
      <c r="H1218" s="93">
        <v>201</v>
      </c>
      <c r="I1218" s="88">
        <v>2</v>
      </c>
      <c r="J1218" s="93">
        <v>13.96</v>
      </c>
      <c r="K1218" s="93">
        <v>2.08</v>
      </c>
      <c r="L1218" s="93">
        <v>201</v>
      </c>
      <c r="M1218" s="88">
        <f t="shared" si="96"/>
        <v>21443.399999999998</v>
      </c>
    </row>
    <row r="1219" spans="1:13" x14ac:dyDescent="0.2">
      <c r="A1219" s="94">
        <v>1253284</v>
      </c>
      <c r="B1219" s="88">
        <f t="shared" ref="B1219:B1282" si="99">VLOOKUP(I1219,$U$2:$V$11,2,TRUE)</f>
        <v>216.6</v>
      </c>
      <c r="C1219" s="93">
        <v>98</v>
      </c>
      <c r="D1219" s="104">
        <f t="shared" si="97"/>
        <v>1.9386745796241345E-4</v>
      </c>
      <c r="E1219" s="93">
        <f t="shared" ref="E1219:E1282" si="100">B1219*C1219/3600</f>
        <v>5.8963333333333328</v>
      </c>
      <c r="F1219" s="104">
        <f t="shared" si="98"/>
        <v>2.1172410279921461E-4</v>
      </c>
      <c r="G1219" s="93" t="s">
        <v>79</v>
      </c>
      <c r="H1219" s="93">
        <v>64.89</v>
      </c>
      <c r="I1219" s="88">
        <v>2</v>
      </c>
      <c r="J1219" s="93">
        <v>1.4</v>
      </c>
      <c r="K1219" s="93">
        <v>3.7</v>
      </c>
      <c r="L1219" s="93">
        <v>64.89</v>
      </c>
      <c r="M1219" s="88">
        <f t="shared" ref="M1219:M1282" si="101">B1219*C1219</f>
        <v>21226.799999999999</v>
      </c>
    </row>
    <row r="1220" spans="1:13" x14ac:dyDescent="0.2">
      <c r="A1220" s="94">
        <v>2223619</v>
      </c>
      <c r="B1220" s="88">
        <f t="shared" si="99"/>
        <v>216.6</v>
      </c>
      <c r="C1220" s="93">
        <v>98</v>
      </c>
      <c r="D1220" s="104">
        <f t="shared" si="97"/>
        <v>1.9386745796241345E-4</v>
      </c>
      <c r="E1220" s="93">
        <f t="shared" si="100"/>
        <v>5.8963333333333328</v>
      </c>
      <c r="F1220" s="104">
        <f t="shared" si="98"/>
        <v>2.1172410279921461E-4</v>
      </c>
      <c r="G1220" s="93" t="s">
        <v>41</v>
      </c>
      <c r="H1220" s="93">
        <v>23.6</v>
      </c>
      <c r="I1220" s="88">
        <v>2</v>
      </c>
      <c r="J1220" s="93">
        <v>0.96</v>
      </c>
      <c r="K1220" s="93">
        <v>0.12</v>
      </c>
      <c r="L1220" s="93">
        <v>23.6</v>
      </c>
      <c r="M1220" s="88">
        <f t="shared" si="101"/>
        <v>21226.799999999999</v>
      </c>
    </row>
    <row r="1221" spans="1:13" x14ac:dyDescent="0.2">
      <c r="A1221" s="94">
        <v>3302767</v>
      </c>
      <c r="B1221" s="88">
        <f t="shared" si="99"/>
        <v>216.6</v>
      </c>
      <c r="C1221" s="93">
        <v>98</v>
      </c>
      <c r="D1221" s="104">
        <f t="shared" si="97"/>
        <v>1.9386745796241345E-4</v>
      </c>
      <c r="E1221" s="93">
        <f t="shared" si="100"/>
        <v>5.8963333333333328</v>
      </c>
      <c r="F1221" s="104">
        <f t="shared" si="98"/>
        <v>2.1172410279921461E-4</v>
      </c>
      <c r="G1221" s="93" t="s">
        <v>9</v>
      </c>
      <c r="H1221" s="93">
        <v>1199.25</v>
      </c>
      <c r="I1221" s="88">
        <v>2</v>
      </c>
      <c r="J1221" s="93">
        <v>115.94</v>
      </c>
      <c r="K1221" s="93">
        <v>25</v>
      </c>
      <c r="L1221" s="93">
        <v>1199.25</v>
      </c>
      <c r="M1221" s="88">
        <f t="shared" si="101"/>
        <v>21226.799999999999</v>
      </c>
    </row>
    <row r="1222" spans="1:13" x14ac:dyDescent="0.2">
      <c r="A1222" s="94">
        <v>3356837</v>
      </c>
      <c r="B1222" s="88">
        <f t="shared" si="99"/>
        <v>216.6</v>
      </c>
      <c r="C1222" s="93">
        <v>98</v>
      </c>
      <c r="D1222" s="104">
        <f t="shared" si="97"/>
        <v>1.9386745796241345E-4</v>
      </c>
      <c r="E1222" s="93">
        <f t="shared" si="100"/>
        <v>5.8963333333333328</v>
      </c>
      <c r="F1222" s="104">
        <f t="shared" si="98"/>
        <v>2.1172410279921461E-4</v>
      </c>
      <c r="G1222" s="93" t="s">
        <v>41</v>
      </c>
      <c r="H1222" s="93">
        <v>465.18</v>
      </c>
      <c r="I1222" s="88">
        <v>2</v>
      </c>
      <c r="J1222" s="93">
        <v>67.099999999999994</v>
      </c>
      <c r="K1222" s="93">
        <v>1.26</v>
      </c>
      <c r="L1222" s="93">
        <v>465.18</v>
      </c>
      <c r="M1222" s="88">
        <f t="shared" si="101"/>
        <v>21226.799999999999</v>
      </c>
    </row>
    <row r="1223" spans="1:13" x14ac:dyDescent="0.2">
      <c r="A1223" s="94">
        <v>9003501</v>
      </c>
      <c r="B1223" s="88">
        <f t="shared" si="99"/>
        <v>216.6</v>
      </c>
      <c r="C1223" s="93">
        <v>98</v>
      </c>
      <c r="D1223" s="104">
        <f t="shared" si="97"/>
        <v>1.9386745796241345E-4</v>
      </c>
      <c r="E1223" s="93">
        <f t="shared" si="100"/>
        <v>5.8963333333333328</v>
      </c>
      <c r="F1223" s="104">
        <f t="shared" si="98"/>
        <v>2.1172410279921461E-4</v>
      </c>
      <c r="G1223" s="93" t="s">
        <v>20</v>
      </c>
      <c r="H1223" s="93">
        <v>987.31</v>
      </c>
      <c r="I1223" s="88">
        <v>2</v>
      </c>
      <c r="J1223" s="93">
        <v>3.9</v>
      </c>
      <c r="K1223" s="93">
        <v>2.2000000000000002</v>
      </c>
      <c r="L1223" s="93">
        <v>987.31</v>
      </c>
      <c r="M1223" s="88">
        <f t="shared" si="101"/>
        <v>21226.799999999999</v>
      </c>
    </row>
    <row r="1224" spans="1:13" x14ac:dyDescent="0.2">
      <c r="A1224" s="94">
        <v>9253351</v>
      </c>
      <c r="B1224" s="88">
        <f t="shared" si="99"/>
        <v>216.6</v>
      </c>
      <c r="C1224" s="93">
        <v>98</v>
      </c>
      <c r="D1224" s="104">
        <f t="shared" si="97"/>
        <v>1.9386745796241345E-4</v>
      </c>
      <c r="E1224" s="93">
        <f t="shared" si="100"/>
        <v>5.8963333333333328</v>
      </c>
      <c r="F1224" s="104">
        <f t="shared" si="98"/>
        <v>2.1172410279921461E-4</v>
      </c>
      <c r="G1224" s="93" t="s">
        <v>12</v>
      </c>
      <c r="H1224" s="93">
        <v>153.63999999999999</v>
      </c>
      <c r="I1224" s="88">
        <v>2</v>
      </c>
      <c r="J1224" s="93">
        <v>1.27</v>
      </c>
      <c r="K1224" s="93">
        <v>2.29</v>
      </c>
      <c r="L1224" s="93">
        <v>153.63999999999999</v>
      </c>
      <c r="M1224" s="88">
        <f t="shared" si="101"/>
        <v>21226.799999999999</v>
      </c>
    </row>
    <row r="1225" spans="1:13" x14ac:dyDescent="0.2">
      <c r="A1225" s="94">
        <v>9253421</v>
      </c>
      <c r="B1225" s="88">
        <f t="shared" si="99"/>
        <v>216.6</v>
      </c>
      <c r="C1225" s="93">
        <v>98</v>
      </c>
      <c r="D1225" s="104">
        <f t="shared" si="97"/>
        <v>1.9386745796241345E-4</v>
      </c>
      <c r="E1225" s="93">
        <f t="shared" si="100"/>
        <v>5.8963333333333328</v>
      </c>
      <c r="F1225" s="104">
        <f t="shared" si="98"/>
        <v>2.1172410279921461E-4</v>
      </c>
      <c r="G1225" s="93" t="s">
        <v>12</v>
      </c>
      <c r="H1225" s="93">
        <v>34.65</v>
      </c>
      <c r="I1225" s="88">
        <v>2</v>
      </c>
      <c r="J1225" s="93">
        <v>0.69</v>
      </c>
      <c r="K1225" s="93">
        <v>0.7</v>
      </c>
      <c r="L1225" s="93">
        <v>34.65</v>
      </c>
      <c r="M1225" s="88">
        <f t="shared" si="101"/>
        <v>21226.799999999999</v>
      </c>
    </row>
    <row r="1226" spans="1:13" x14ac:dyDescent="0.2">
      <c r="A1226" s="94">
        <v>9836162</v>
      </c>
      <c r="B1226" s="88">
        <f t="shared" si="99"/>
        <v>216.6</v>
      </c>
      <c r="C1226" s="93">
        <v>98</v>
      </c>
      <c r="D1226" s="104">
        <f t="shared" si="97"/>
        <v>1.9386745796241345E-4</v>
      </c>
      <c r="E1226" s="93">
        <f t="shared" si="100"/>
        <v>5.8963333333333328</v>
      </c>
      <c r="F1226" s="104">
        <f t="shared" si="98"/>
        <v>2.1172410279921461E-4</v>
      </c>
      <c r="G1226" s="93" t="s">
        <v>16</v>
      </c>
      <c r="H1226" s="93">
        <v>1053.56</v>
      </c>
      <c r="I1226" s="88">
        <v>2</v>
      </c>
      <c r="J1226" s="93">
        <v>121.38</v>
      </c>
      <c r="K1226" s="93">
        <v>6</v>
      </c>
      <c r="L1226" s="93">
        <v>1053.56</v>
      </c>
      <c r="M1226" s="88">
        <f t="shared" si="101"/>
        <v>21226.799999999999</v>
      </c>
    </row>
    <row r="1227" spans="1:13" x14ac:dyDescent="0.2">
      <c r="A1227" s="94">
        <v>1252084</v>
      </c>
      <c r="B1227" s="88">
        <f t="shared" si="99"/>
        <v>216.6</v>
      </c>
      <c r="C1227" s="93">
        <v>97</v>
      </c>
      <c r="D1227" s="104">
        <f t="shared" si="97"/>
        <v>1.9188921859545006E-4</v>
      </c>
      <c r="E1227" s="93">
        <f t="shared" si="100"/>
        <v>5.8361666666666672</v>
      </c>
      <c r="F1227" s="104">
        <f t="shared" si="98"/>
        <v>2.0956365277065124E-4</v>
      </c>
      <c r="G1227" s="93" t="s">
        <v>79</v>
      </c>
      <c r="H1227" s="93">
        <v>29.18</v>
      </c>
      <c r="I1227" s="88">
        <v>2</v>
      </c>
      <c r="J1227" s="93">
        <v>0.8</v>
      </c>
      <c r="K1227" s="93">
        <v>1.76</v>
      </c>
      <c r="L1227" s="93">
        <v>29.18</v>
      </c>
      <c r="M1227" s="88">
        <f t="shared" si="101"/>
        <v>21010.2</v>
      </c>
    </row>
    <row r="1228" spans="1:13" x14ac:dyDescent="0.2">
      <c r="A1228" s="94">
        <v>1253299</v>
      </c>
      <c r="B1228" s="88">
        <f t="shared" si="99"/>
        <v>216.6</v>
      </c>
      <c r="C1228" s="93">
        <v>97</v>
      </c>
      <c r="D1228" s="104">
        <f t="shared" si="97"/>
        <v>1.9188921859545006E-4</v>
      </c>
      <c r="E1228" s="93">
        <f t="shared" si="100"/>
        <v>5.8361666666666672</v>
      </c>
      <c r="F1228" s="104">
        <f t="shared" si="98"/>
        <v>2.0956365277065124E-4</v>
      </c>
      <c r="G1228" s="93" t="s">
        <v>79</v>
      </c>
      <c r="H1228" s="93">
        <v>113.53</v>
      </c>
      <c r="I1228" s="88">
        <v>2</v>
      </c>
      <c r="J1228" s="93">
        <v>2.7</v>
      </c>
      <c r="K1228" s="93">
        <v>6.5</v>
      </c>
      <c r="L1228" s="93">
        <v>113.53</v>
      </c>
      <c r="M1228" s="88">
        <f t="shared" si="101"/>
        <v>21010.2</v>
      </c>
    </row>
    <row r="1229" spans="1:13" x14ac:dyDescent="0.2">
      <c r="A1229" s="94">
        <v>2003389</v>
      </c>
      <c r="B1229" s="88">
        <f t="shared" si="99"/>
        <v>216.6</v>
      </c>
      <c r="C1229" s="93">
        <v>97</v>
      </c>
      <c r="D1229" s="104">
        <f t="shared" si="97"/>
        <v>1.9188921859545006E-4</v>
      </c>
      <c r="E1229" s="93">
        <f t="shared" si="100"/>
        <v>5.8361666666666672</v>
      </c>
      <c r="F1229" s="104">
        <f t="shared" si="98"/>
        <v>2.0956365277065124E-4</v>
      </c>
      <c r="G1229" s="93" t="s">
        <v>12</v>
      </c>
      <c r="H1229" s="93">
        <v>364.76</v>
      </c>
      <c r="I1229" s="88">
        <v>2</v>
      </c>
      <c r="J1229" s="93">
        <v>12.7</v>
      </c>
      <c r="K1229" s="93">
        <v>7.06</v>
      </c>
      <c r="L1229" s="93">
        <v>364.76</v>
      </c>
      <c r="M1229" s="88">
        <f t="shared" si="101"/>
        <v>21010.2</v>
      </c>
    </row>
    <row r="1230" spans="1:13" x14ac:dyDescent="0.2">
      <c r="A1230" s="94">
        <v>2096891</v>
      </c>
      <c r="B1230" s="88">
        <f t="shared" si="99"/>
        <v>216.6</v>
      </c>
      <c r="C1230" s="93">
        <v>97</v>
      </c>
      <c r="D1230" s="104">
        <f t="shared" si="97"/>
        <v>1.9188921859545006E-4</v>
      </c>
      <c r="E1230" s="93">
        <f t="shared" si="100"/>
        <v>5.8361666666666672</v>
      </c>
      <c r="F1230" s="104">
        <f t="shared" si="98"/>
        <v>2.0956365277065124E-4</v>
      </c>
      <c r="G1230" s="93" t="s">
        <v>16</v>
      </c>
      <c r="H1230" s="93">
        <v>3171.19</v>
      </c>
      <c r="I1230" s="88">
        <v>2</v>
      </c>
      <c r="J1230" s="93">
        <v>27</v>
      </c>
      <c r="K1230" s="93">
        <v>11</v>
      </c>
      <c r="L1230" s="93">
        <v>3171.19</v>
      </c>
      <c r="M1230" s="88">
        <f t="shared" si="101"/>
        <v>21010.2</v>
      </c>
    </row>
    <row r="1231" spans="1:13" x14ac:dyDescent="0.2">
      <c r="A1231" s="94">
        <v>2101511</v>
      </c>
      <c r="B1231" s="88">
        <f t="shared" si="99"/>
        <v>216.6</v>
      </c>
      <c r="C1231" s="93">
        <v>97</v>
      </c>
      <c r="D1231" s="104">
        <f t="shared" si="97"/>
        <v>1.9188921859545006E-4</v>
      </c>
      <c r="E1231" s="93">
        <f t="shared" si="100"/>
        <v>5.8361666666666672</v>
      </c>
      <c r="F1231" s="104">
        <f t="shared" si="98"/>
        <v>2.0956365277065124E-4</v>
      </c>
      <c r="G1231" s="93" t="s">
        <v>16</v>
      </c>
      <c r="H1231" s="93">
        <v>1029.97</v>
      </c>
      <c r="I1231" s="88">
        <v>2</v>
      </c>
      <c r="J1231" s="93">
        <v>14.4</v>
      </c>
      <c r="K1231" s="93">
        <v>6</v>
      </c>
      <c r="L1231" s="93">
        <v>1029.97</v>
      </c>
      <c r="M1231" s="88">
        <f t="shared" si="101"/>
        <v>21010.2</v>
      </c>
    </row>
    <row r="1232" spans="1:13" x14ac:dyDescent="0.2">
      <c r="A1232" s="94">
        <v>3100555</v>
      </c>
      <c r="B1232" s="88">
        <f t="shared" si="99"/>
        <v>216.6</v>
      </c>
      <c r="C1232" s="93">
        <v>97</v>
      </c>
      <c r="D1232" s="104">
        <f t="shared" si="97"/>
        <v>1.9188921859545006E-4</v>
      </c>
      <c r="E1232" s="93">
        <f t="shared" si="100"/>
        <v>5.8361666666666672</v>
      </c>
      <c r="F1232" s="104">
        <f t="shared" si="98"/>
        <v>2.0956365277065124E-4</v>
      </c>
      <c r="G1232" s="93" t="s">
        <v>41</v>
      </c>
      <c r="H1232" s="93">
        <v>691.99</v>
      </c>
      <c r="I1232" s="88">
        <v>2</v>
      </c>
      <c r="J1232" s="93">
        <v>100</v>
      </c>
      <c r="K1232" s="93">
        <v>2</v>
      </c>
      <c r="L1232" s="93">
        <v>691.99</v>
      </c>
      <c r="M1232" s="88">
        <f t="shared" si="101"/>
        <v>21010.2</v>
      </c>
    </row>
    <row r="1233" spans="1:13" x14ac:dyDescent="0.2">
      <c r="A1233" s="94">
        <v>3400418</v>
      </c>
      <c r="B1233" s="88">
        <f t="shared" si="99"/>
        <v>216.6</v>
      </c>
      <c r="C1233" s="93">
        <v>97</v>
      </c>
      <c r="D1233" s="104">
        <f t="shared" si="97"/>
        <v>1.9188921859545006E-4</v>
      </c>
      <c r="E1233" s="93">
        <f t="shared" si="100"/>
        <v>5.8361666666666672</v>
      </c>
      <c r="F1233" s="104">
        <f t="shared" si="98"/>
        <v>2.0956365277065124E-4</v>
      </c>
      <c r="G1233" s="93" t="s">
        <v>20</v>
      </c>
      <c r="H1233" s="93">
        <v>2303.02</v>
      </c>
      <c r="I1233" s="88">
        <v>2</v>
      </c>
      <c r="J1233" s="93">
        <v>37.5</v>
      </c>
      <c r="K1233" s="93">
        <v>5.4</v>
      </c>
      <c r="L1233" s="93">
        <v>2303.02</v>
      </c>
      <c r="M1233" s="88">
        <f t="shared" si="101"/>
        <v>21010.2</v>
      </c>
    </row>
    <row r="1234" spans="1:13" x14ac:dyDescent="0.2">
      <c r="A1234" s="94">
        <v>4251242</v>
      </c>
      <c r="B1234" s="88">
        <f t="shared" si="99"/>
        <v>216.6</v>
      </c>
      <c r="C1234" s="93">
        <v>97</v>
      </c>
      <c r="D1234" s="104">
        <f t="shared" si="97"/>
        <v>1.9188921859545006E-4</v>
      </c>
      <c r="E1234" s="93">
        <f t="shared" si="100"/>
        <v>5.8361666666666672</v>
      </c>
      <c r="F1234" s="104">
        <f t="shared" si="98"/>
        <v>2.0956365277065124E-4</v>
      </c>
      <c r="G1234" s="93" t="s">
        <v>20</v>
      </c>
      <c r="H1234" s="93">
        <v>61.09</v>
      </c>
      <c r="I1234" s="88">
        <v>2</v>
      </c>
      <c r="J1234" s="93">
        <v>1.65</v>
      </c>
      <c r="K1234" s="93">
        <v>0.32</v>
      </c>
      <c r="L1234" s="93">
        <v>61.09</v>
      </c>
      <c r="M1234" s="88">
        <f t="shared" si="101"/>
        <v>21010.2</v>
      </c>
    </row>
    <row r="1235" spans="1:13" x14ac:dyDescent="0.2">
      <c r="A1235" s="94">
        <v>6132312</v>
      </c>
      <c r="B1235" s="88">
        <f t="shared" si="99"/>
        <v>216.6</v>
      </c>
      <c r="C1235" s="93">
        <v>97</v>
      </c>
      <c r="D1235" s="104">
        <f t="shared" si="97"/>
        <v>1.9188921859545006E-4</v>
      </c>
      <c r="E1235" s="93">
        <f t="shared" si="100"/>
        <v>5.8361666666666672</v>
      </c>
      <c r="F1235" s="104">
        <f t="shared" si="98"/>
        <v>2.0956365277065124E-4</v>
      </c>
      <c r="G1235" s="93" t="s">
        <v>82</v>
      </c>
      <c r="H1235" s="93">
        <v>797.47</v>
      </c>
      <c r="I1235" s="88">
        <v>2</v>
      </c>
      <c r="J1235" s="93">
        <v>58.08</v>
      </c>
      <c r="K1235" s="93">
        <v>20.399999999999999</v>
      </c>
      <c r="L1235" s="93">
        <v>797.47</v>
      </c>
      <c r="M1235" s="88">
        <f t="shared" si="101"/>
        <v>21010.2</v>
      </c>
    </row>
    <row r="1236" spans="1:13" x14ac:dyDescent="0.2">
      <c r="A1236" s="94">
        <v>7011488</v>
      </c>
      <c r="B1236" s="88">
        <f t="shared" si="99"/>
        <v>216.6</v>
      </c>
      <c r="C1236" s="93">
        <v>97</v>
      </c>
      <c r="D1236" s="104">
        <f t="shared" si="97"/>
        <v>1.9188921859545006E-4</v>
      </c>
      <c r="E1236" s="93">
        <f t="shared" si="100"/>
        <v>5.8361666666666672</v>
      </c>
      <c r="F1236" s="104">
        <f t="shared" si="98"/>
        <v>2.0956365277065124E-4</v>
      </c>
      <c r="G1236" s="93" t="s">
        <v>82</v>
      </c>
      <c r="H1236" s="93">
        <v>376.63</v>
      </c>
      <c r="I1236" s="88">
        <v>2</v>
      </c>
      <c r="J1236" s="93">
        <v>12.6</v>
      </c>
      <c r="K1236" s="93">
        <v>2</v>
      </c>
      <c r="L1236" s="93">
        <v>376.63</v>
      </c>
      <c r="M1236" s="88">
        <f t="shared" si="101"/>
        <v>21010.2</v>
      </c>
    </row>
    <row r="1237" spans="1:13" x14ac:dyDescent="0.2">
      <c r="A1237" s="94">
        <v>8364802</v>
      </c>
      <c r="B1237" s="88">
        <f t="shared" si="99"/>
        <v>216.6</v>
      </c>
      <c r="C1237" s="93">
        <v>97</v>
      </c>
      <c r="D1237" s="104">
        <f t="shared" si="97"/>
        <v>1.9188921859545006E-4</v>
      </c>
      <c r="E1237" s="93">
        <f t="shared" si="100"/>
        <v>5.8361666666666672</v>
      </c>
      <c r="F1237" s="104">
        <f t="shared" si="98"/>
        <v>2.0956365277065124E-4</v>
      </c>
      <c r="G1237" s="93" t="s">
        <v>20</v>
      </c>
      <c r="H1237" s="93">
        <v>909.99</v>
      </c>
      <c r="I1237" s="88">
        <v>2</v>
      </c>
      <c r="J1237" s="93">
        <v>51.03</v>
      </c>
      <c r="K1237" s="93">
        <v>7.1</v>
      </c>
      <c r="L1237" s="93">
        <v>909.99</v>
      </c>
      <c r="M1237" s="88">
        <f t="shared" si="101"/>
        <v>21010.2</v>
      </c>
    </row>
    <row r="1238" spans="1:13" x14ac:dyDescent="0.2">
      <c r="A1238" s="94">
        <v>9253465</v>
      </c>
      <c r="B1238" s="88">
        <f t="shared" si="99"/>
        <v>216.6</v>
      </c>
      <c r="C1238" s="93">
        <v>97</v>
      </c>
      <c r="D1238" s="104">
        <f t="shared" si="97"/>
        <v>1.9188921859545006E-4</v>
      </c>
      <c r="E1238" s="93">
        <f t="shared" si="100"/>
        <v>5.8361666666666672</v>
      </c>
      <c r="F1238" s="104">
        <f t="shared" si="98"/>
        <v>2.0956365277065124E-4</v>
      </c>
      <c r="G1238" s="93" t="s">
        <v>12</v>
      </c>
      <c r="H1238" s="93">
        <v>194.85</v>
      </c>
      <c r="I1238" s="88">
        <v>2</v>
      </c>
      <c r="J1238" s="93">
        <v>2.13</v>
      </c>
      <c r="K1238" s="93">
        <v>4.62</v>
      </c>
      <c r="L1238" s="93">
        <v>194.85</v>
      </c>
      <c r="M1238" s="88">
        <f t="shared" si="101"/>
        <v>21010.2</v>
      </c>
    </row>
    <row r="1239" spans="1:13" x14ac:dyDescent="0.2">
      <c r="A1239" s="94">
        <v>2070139</v>
      </c>
      <c r="B1239" s="88">
        <f t="shared" si="99"/>
        <v>216.6</v>
      </c>
      <c r="C1239" s="93">
        <v>96</v>
      </c>
      <c r="D1239" s="104">
        <f t="shared" si="97"/>
        <v>1.8991097922848666E-4</v>
      </c>
      <c r="E1239" s="93">
        <f t="shared" si="100"/>
        <v>5.7759999999999998</v>
      </c>
      <c r="F1239" s="104">
        <f t="shared" si="98"/>
        <v>2.0740320274208779E-4</v>
      </c>
      <c r="G1239" s="93" t="s">
        <v>79</v>
      </c>
      <c r="H1239" s="93">
        <v>372.61</v>
      </c>
      <c r="I1239" s="88">
        <v>2</v>
      </c>
      <c r="J1239" s="93">
        <v>0.5</v>
      </c>
      <c r="K1239" s="93">
        <v>1.6</v>
      </c>
      <c r="L1239" s="93">
        <v>372.61</v>
      </c>
      <c r="M1239" s="88">
        <f t="shared" si="101"/>
        <v>20793.599999999999</v>
      </c>
    </row>
    <row r="1240" spans="1:13" x14ac:dyDescent="0.2">
      <c r="A1240" s="94">
        <v>2251609</v>
      </c>
      <c r="B1240" s="88">
        <f t="shared" si="99"/>
        <v>216.6</v>
      </c>
      <c r="C1240" s="93">
        <v>96</v>
      </c>
      <c r="D1240" s="104">
        <f t="shared" si="97"/>
        <v>1.8991097922848666E-4</v>
      </c>
      <c r="E1240" s="93">
        <f t="shared" si="100"/>
        <v>5.7759999999999998</v>
      </c>
      <c r="F1240" s="104">
        <f t="shared" si="98"/>
        <v>2.0740320274208779E-4</v>
      </c>
      <c r="G1240" s="93" t="s">
        <v>41</v>
      </c>
      <c r="H1240" s="93">
        <v>230.31</v>
      </c>
      <c r="I1240" s="88">
        <v>2</v>
      </c>
      <c r="J1240" s="93">
        <v>6</v>
      </c>
      <c r="K1240" s="93">
        <v>2.16</v>
      </c>
      <c r="L1240" s="93">
        <v>230.31</v>
      </c>
      <c r="M1240" s="88">
        <f t="shared" si="101"/>
        <v>20793.599999999999</v>
      </c>
    </row>
    <row r="1241" spans="1:13" x14ac:dyDescent="0.2">
      <c r="A1241" s="94">
        <v>3300511</v>
      </c>
      <c r="B1241" s="88">
        <f t="shared" si="99"/>
        <v>216.6</v>
      </c>
      <c r="C1241" s="93">
        <v>96</v>
      </c>
      <c r="D1241" s="104">
        <f t="shared" si="97"/>
        <v>1.8991097922848666E-4</v>
      </c>
      <c r="E1241" s="93">
        <f t="shared" si="100"/>
        <v>5.7759999999999998</v>
      </c>
      <c r="F1241" s="104">
        <f t="shared" si="98"/>
        <v>2.0740320274208779E-4</v>
      </c>
      <c r="G1241" s="93" t="s">
        <v>9</v>
      </c>
      <c r="H1241" s="93">
        <v>1014.87</v>
      </c>
      <c r="I1241" s="88">
        <v>2</v>
      </c>
      <c r="J1241" s="93">
        <v>119.2</v>
      </c>
      <c r="K1241" s="93">
        <v>30.6</v>
      </c>
      <c r="L1241" s="93">
        <v>1014.87</v>
      </c>
      <c r="M1241" s="88">
        <f t="shared" si="101"/>
        <v>20793.599999999999</v>
      </c>
    </row>
    <row r="1242" spans="1:13" x14ac:dyDescent="0.2">
      <c r="A1242" s="94">
        <v>3418035</v>
      </c>
      <c r="B1242" s="88">
        <f t="shared" si="99"/>
        <v>216.6</v>
      </c>
      <c r="C1242" s="93">
        <v>96</v>
      </c>
      <c r="D1242" s="104">
        <f t="shared" si="97"/>
        <v>1.8991097922848666E-4</v>
      </c>
      <c r="E1242" s="93">
        <f t="shared" si="100"/>
        <v>5.7759999999999998</v>
      </c>
      <c r="F1242" s="104">
        <f t="shared" si="98"/>
        <v>2.0740320274208779E-4</v>
      </c>
      <c r="G1242" s="93" t="s">
        <v>16</v>
      </c>
      <c r="H1242" s="93">
        <v>573.80999999999995</v>
      </c>
      <c r="I1242" s="88">
        <v>2</v>
      </c>
      <c r="J1242" s="93">
        <v>20</v>
      </c>
      <c r="K1242" s="93">
        <v>11.8</v>
      </c>
      <c r="L1242" s="93">
        <v>573.80999999999995</v>
      </c>
      <c r="M1242" s="88">
        <f t="shared" si="101"/>
        <v>20793.599999999999</v>
      </c>
    </row>
    <row r="1243" spans="1:13" x14ac:dyDescent="0.2">
      <c r="A1243" s="94">
        <v>6070054</v>
      </c>
      <c r="B1243" s="88">
        <f t="shared" si="99"/>
        <v>216.6</v>
      </c>
      <c r="C1243" s="93">
        <v>96</v>
      </c>
      <c r="D1243" s="104">
        <f t="shared" si="97"/>
        <v>1.8991097922848666E-4</v>
      </c>
      <c r="E1243" s="93">
        <f t="shared" si="100"/>
        <v>5.7759999999999998</v>
      </c>
      <c r="F1243" s="104">
        <f t="shared" si="98"/>
        <v>2.0740320274208779E-4</v>
      </c>
      <c r="G1243" s="93" t="s">
        <v>20</v>
      </c>
      <c r="H1243" s="93">
        <v>937.04</v>
      </c>
      <c r="I1243" s="88">
        <v>2</v>
      </c>
      <c r="J1243" s="93">
        <v>75.23</v>
      </c>
      <c r="K1243" s="93">
        <v>27.44</v>
      </c>
      <c r="L1243" s="93">
        <v>937.04</v>
      </c>
      <c r="M1243" s="88">
        <f t="shared" si="101"/>
        <v>20793.599999999999</v>
      </c>
    </row>
    <row r="1244" spans="1:13" x14ac:dyDescent="0.2">
      <c r="A1244" s="94">
        <v>6096503</v>
      </c>
      <c r="B1244" s="88">
        <f t="shared" si="99"/>
        <v>216.6</v>
      </c>
      <c r="C1244" s="93">
        <v>96</v>
      </c>
      <c r="D1244" s="104">
        <f t="shared" si="97"/>
        <v>1.8991097922848666E-4</v>
      </c>
      <c r="E1244" s="93">
        <f t="shared" si="100"/>
        <v>5.7759999999999998</v>
      </c>
      <c r="F1244" s="104">
        <f t="shared" si="98"/>
        <v>2.0740320274208779E-4</v>
      </c>
      <c r="G1244" s="93" t="s">
        <v>20</v>
      </c>
      <c r="H1244" s="93">
        <v>100.6</v>
      </c>
      <c r="I1244" s="88">
        <v>2</v>
      </c>
      <c r="J1244" s="93">
        <v>6.06</v>
      </c>
      <c r="K1244" s="93">
        <v>0.75</v>
      </c>
      <c r="L1244" s="93">
        <v>100.6</v>
      </c>
      <c r="M1244" s="88">
        <f t="shared" si="101"/>
        <v>20793.599999999999</v>
      </c>
    </row>
    <row r="1245" spans="1:13" x14ac:dyDescent="0.2">
      <c r="A1245" s="94">
        <v>7011595</v>
      </c>
      <c r="B1245" s="88">
        <f t="shared" si="99"/>
        <v>216.6</v>
      </c>
      <c r="C1245" s="93">
        <v>96</v>
      </c>
      <c r="D1245" s="104">
        <f t="shared" si="97"/>
        <v>1.8991097922848666E-4</v>
      </c>
      <c r="E1245" s="93">
        <f t="shared" si="100"/>
        <v>5.7759999999999998</v>
      </c>
      <c r="F1245" s="104">
        <f t="shared" si="98"/>
        <v>2.0740320274208779E-4</v>
      </c>
      <c r="G1245" s="93" t="s">
        <v>82</v>
      </c>
      <c r="H1245" s="93">
        <v>1286.99</v>
      </c>
      <c r="I1245" s="88">
        <v>2</v>
      </c>
      <c r="J1245" s="93">
        <v>164.33</v>
      </c>
      <c r="K1245" s="93">
        <v>23</v>
      </c>
      <c r="L1245" s="93">
        <v>1286.99</v>
      </c>
      <c r="M1245" s="88">
        <f t="shared" si="101"/>
        <v>20793.599999999999</v>
      </c>
    </row>
    <row r="1246" spans="1:13" x14ac:dyDescent="0.2">
      <c r="A1246" s="94">
        <v>9215553</v>
      </c>
      <c r="B1246" s="88">
        <f t="shared" si="99"/>
        <v>216.6</v>
      </c>
      <c r="C1246" s="93">
        <v>96</v>
      </c>
      <c r="D1246" s="104">
        <f t="shared" si="97"/>
        <v>1.8991097922848666E-4</v>
      </c>
      <c r="E1246" s="93">
        <f t="shared" si="100"/>
        <v>5.7759999999999998</v>
      </c>
      <c r="F1246" s="104">
        <f t="shared" si="98"/>
        <v>2.0740320274208779E-4</v>
      </c>
      <c r="G1246" s="93" t="s">
        <v>20</v>
      </c>
      <c r="H1246" s="93">
        <v>2750.22</v>
      </c>
      <c r="I1246" s="88">
        <v>2</v>
      </c>
      <c r="J1246" s="93">
        <v>78.08</v>
      </c>
      <c r="K1246" s="93">
        <v>20</v>
      </c>
      <c r="L1246" s="93">
        <v>2750.22</v>
      </c>
      <c r="M1246" s="88">
        <f t="shared" si="101"/>
        <v>20793.599999999999</v>
      </c>
    </row>
    <row r="1247" spans="1:13" x14ac:dyDescent="0.2">
      <c r="A1247" s="94">
        <v>1254664</v>
      </c>
      <c r="B1247" s="88">
        <f t="shared" si="99"/>
        <v>216.6</v>
      </c>
      <c r="C1247" s="93">
        <v>95</v>
      </c>
      <c r="D1247" s="104">
        <f t="shared" si="97"/>
        <v>1.8793273986152323E-4</v>
      </c>
      <c r="E1247" s="93">
        <f t="shared" si="100"/>
        <v>5.7158333333333333</v>
      </c>
      <c r="F1247" s="104">
        <f t="shared" si="98"/>
        <v>2.0524275271352439E-4</v>
      </c>
      <c r="G1247" s="93" t="s">
        <v>79</v>
      </c>
      <c r="H1247" s="93">
        <v>22.06</v>
      </c>
      <c r="I1247" s="88">
        <v>2</v>
      </c>
      <c r="J1247" s="93">
        <v>0.35</v>
      </c>
      <c r="K1247" s="93">
        <v>1.84</v>
      </c>
      <c r="L1247" s="93">
        <v>22.06</v>
      </c>
      <c r="M1247" s="88">
        <f t="shared" si="101"/>
        <v>20577</v>
      </c>
    </row>
    <row r="1248" spans="1:13" x14ac:dyDescent="0.2">
      <c r="A1248" s="94">
        <v>2256344</v>
      </c>
      <c r="B1248" s="88">
        <f t="shared" si="99"/>
        <v>216.6</v>
      </c>
      <c r="C1248" s="93">
        <v>95</v>
      </c>
      <c r="D1248" s="104">
        <f t="shared" si="97"/>
        <v>1.8793273986152323E-4</v>
      </c>
      <c r="E1248" s="93">
        <f t="shared" si="100"/>
        <v>5.7158333333333333</v>
      </c>
      <c r="F1248" s="104">
        <f t="shared" si="98"/>
        <v>2.0524275271352439E-4</v>
      </c>
      <c r="G1248" s="93" t="s">
        <v>41</v>
      </c>
      <c r="H1248" s="93">
        <v>722.02</v>
      </c>
      <c r="I1248" s="88">
        <v>2</v>
      </c>
      <c r="J1248" s="93">
        <v>59.29</v>
      </c>
      <c r="K1248" s="93">
        <v>4.38</v>
      </c>
      <c r="L1248" s="93">
        <v>722.02</v>
      </c>
      <c r="M1248" s="88">
        <f t="shared" si="101"/>
        <v>20577</v>
      </c>
    </row>
    <row r="1249" spans="1:13" x14ac:dyDescent="0.2">
      <c r="A1249" s="94">
        <v>3100553</v>
      </c>
      <c r="B1249" s="88">
        <f t="shared" si="99"/>
        <v>216.6</v>
      </c>
      <c r="C1249" s="93">
        <v>95</v>
      </c>
      <c r="D1249" s="104">
        <f t="shared" si="97"/>
        <v>1.8793273986152323E-4</v>
      </c>
      <c r="E1249" s="93">
        <f t="shared" si="100"/>
        <v>5.7158333333333333</v>
      </c>
      <c r="F1249" s="104">
        <f t="shared" si="98"/>
        <v>2.0524275271352439E-4</v>
      </c>
      <c r="G1249" s="93" t="s">
        <v>41</v>
      </c>
      <c r="H1249" s="93">
        <v>688.36</v>
      </c>
      <c r="I1249" s="88">
        <v>2</v>
      </c>
      <c r="J1249" s="93">
        <v>60</v>
      </c>
      <c r="K1249" s="93">
        <v>1.6</v>
      </c>
      <c r="L1249" s="93">
        <v>688.36</v>
      </c>
      <c r="M1249" s="88">
        <f t="shared" si="101"/>
        <v>20577</v>
      </c>
    </row>
    <row r="1250" spans="1:13" x14ac:dyDescent="0.2">
      <c r="A1250" s="94">
        <v>3267509</v>
      </c>
      <c r="B1250" s="88">
        <f t="shared" si="99"/>
        <v>216.6</v>
      </c>
      <c r="C1250" s="93">
        <v>95</v>
      </c>
      <c r="D1250" s="104">
        <f t="shared" si="97"/>
        <v>1.8793273986152323E-4</v>
      </c>
      <c r="E1250" s="93">
        <f t="shared" si="100"/>
        <v>5.7158333333333333</v>
      </c>
      <c r="F1250" s="104">
        <f t="shared" si="98"/>
        <v>2.0524275271352439E-4</v>
      </c>
      <c r="G1250" s="93" t="s">
        <v>16</v>
      </c>
      <c r="H1250" s="93">
        <v>276</v>
      </c>
      <c r="I1250" s="88">
        <v>2</v>
      </c>
      <c r="J1250" s="93">
        <v>45.1</v>
      </c>
      <c r="K1250" s="93">
        <v>7.05</v>
      </c>
      <c r="L1250" s="93">
        <v>276</v>
      </c>
      <c r="M1250" s="88">
        <f t="shared" si="101"/>
        <v>20577</v>
      </c>
    </row>
    <row r="1251" spans="1:13" x14ac:dyDescent="0.2">
      <c r="A1251" s="94">
        <v>3381232</v>
      </c>
      <c r="B1251" s="88">
        <f t="shared" si="99"/>
        <v>216.6</v>
      </c>
      <c r="C1251" s="93">
        <v>95</v>
      </c>
      <c r="D1251" s="104">
        <f t="shared" si="97"/>
        <v>1.8793273986152323E-4</v>
      </c>
      <c r="E1251" s="93">
        <f t="shared" si="100"/>
        <v>5.7158333333333333</v>
      </c>
      <c r="F1251" s="104">
        <f t="shared" si="98"/>
        <v>2.0524275271352439E-4</v>
      </c>
      <c r="G1251" s="93" t="s">
        <v>16</v>
      </c>
      <c r="H1251" s="93">
        <v>1263.48</v>
      </c>
      <c r="I1251" s="88">
        <v>2</v>
      </c>
      <c r="J1251" s="93">
        <v>1.7</v>
      </c>
      <c r="K1251" s="93">
        <v>3.6</v>
      </c>
      <c r="L1251" s="93">
        <v>1263.48</v>
      </c>
      <c r="M1251" s="88">
        <f t="shared" si="101"/>
        <v>20577</v>
      </c>
    </row>
    <row r="1252" spans="1:13" x14ac:dyDescent="0.2">
      <c r="A1252" s="94">
        <v>3400697</v>
      </c>
      <c r="B1252" s="88">
        <f t="shared" si="99"/>
        <v>216.6</v>
      </c>
      <c r="C1252" s="93">
        <v>95</v>
      </c>
      <c r="D1252" s="104">
        <f t="shared" si="97"/>
        <v>1.8793273986152323E-4</v>
      </c>
      <c r="E1252" s="93">
        <f t="shared" si="100"/>
        <v>5.7158333333333333</v>
      </c>
      <c r="F1252" s="104">
        <f t="shared" si="98"/>
        <v>2.0524275271352439E-4</v>
      </c>
      <c r="G1252" s="93" t="s">
        <v>82</v>
      </c>
      <c r="H1252" s="93">
        <v>310.91000000000003</v>
      </c>
      <c r="I1252" s="88">
        <v>2</v>
      </c>
      <c r="J1252" s="93">
        <v>2.4300000000000002</v>
      </c>
      <c r="K1252" s="93">
        <v>1</v>
      </c>
      <c r="L1252" s="93">
        <v>310.91000000000003</v>
      </c>
      <c r="M1252" s="88">
        <f t="shared" si="101"/>
        <v>20577</v>
      </c>
    </row>
    <row r="1253" spans="1:13" x14ac:dyDescent="0.2">
      <c r="A1253" s="94">
        <v>4364951</v>
      </c>
      <c r="B1253" s="88">
        <f t="shared" si="99"/>
        <v>216.6</v>
      </c>
      <c r="C1253" s="93">
        <v>95</v>
      </c>
      <c r="D1253" s="104">
        <f t="shared" si="97"/>
        <v>1.8793273986152323E-4</v>
      </c>
      <c r="E1253" s="93">
        <f t="shared" si="100"/>
        <v>5.7158333333333333</v>
      </c>
      <c r="F1253" s="104">
        <f t="shared" si="98"/>
        <v>2.0524275271352439E-4</v>
      </c>
      <c r="G1253" s="93" t="s">
        <v>20</v>
      </c>
      <c r="H1253" s="93">
        <v>559.07000000000005</v>
      </c>
      <c r="I1253" s="88">
        <v>2</v>
      </c>
      <c r="J1253" s="93">
        <v>4.8</v>
      </c>
      <c r="K1253" s="93">
        <v>1.35</v>
      </c>
      <c r="L1253" s="93">
        <v>559.07000000000005</v>
      </c>
      <c r="M1253" s="88">
        <f t="shared" si="101"/>
        <v>20577</v>
      </c>
    </row>
    <row r="1254" spans="1:13" x14ac:dyDescent="0.2">
      <c r="A1254" s="94">
        <v>5577024</v>
      </c>
      <c r="B1254" s="88">
        <f t="shared" si="99"/>
        <v>216.6</v>
      </c>
      <c r="C1254" s="93">
        <v>95</v>
      </c>
      <c r="D1254" s="104">
        <f t="shared" si="97"/>
        <v>1.8793273986152323E-4</v>
      </c>
      <c r="E1254" s="93">
        <f t="shared" si="100"/>
        <v>5.7158333333333333</v>
      </c>
      <c r="F1254" s="104">
        <f t="shared" si="98"/>
        <v>2.0524275271352439E-4</v>
      </c>
      <c r="G1254" s="93" t="s">
        <v>16</v>
      </c>
      <c r="H1254" s="93">
        <v>4201.34</v>
      </c>
      <c r="I1254" s="88">
        <v>2</v>
      </c>
      <c r="J1254" s="93">
        <v>62.98</v>
      </c>
      <c r="K1254" s="93">
        <v>27.34</v>
      </c>
      <c r="L1254" s="93">
        <v>4201.34</v>
      </c>
      <c r="M1254" s="88">
        <f t="shared" si="101"/>
        <v>20577</v>
      </c>
    </row>
    <row r="1255" spans="1:13" x14ac:dyDescent="0.2">
      <c r="A1255" s="94">
        <v>7010789</v>
      </c>
      <c r="B1255" s="88">
        <f t="shared" si="99"/>
        <v>216.6</v>
      </c>
      <c r="C1255" s="93">
        <v>95</v>
      </c>
      <c r="D1255" s="104">
        <f t="shared" si="97"/>
        <v>1.8793273986152323E-4</v>
      </c>
      <c r="E1255" s="93">
        <f t="shared" si="100"/>
        <v>5.7158333333333333</v>
      </c>
      <c r="F1255" s="104">
        <f t="shared" si="98"/>
        <v>2.0524275271352439E-4</v>
      </c>
      <c r="G1255" s="93" t="s">
        <v>82</v>
      </c>
      <c r="H1255" s="93">
        <v>2224.42</v>
      </c>
      <c r="I1255" s="88">
        <v>2</v>
      </c>
      <c r="J1255" s="93">
        <v>195.04</v>
      </c>
      <c r="K1255" s="93">
        <v>25</v>
      </c>
      <c r="L1255" s="93">
        <v>2224.42</v>
      </c>
      <c r="M1255" s="88">
        <f t="shared" si="101"/>
        <v>20577</v>
      </c>
    </row>
    <row r="1256" spans="1:13" x14ac:dyDescent="0.2">
      <c r="A1256" s="94">
        <v>7539047</v>
      </c>
      <c r="B1256" s="88">
        <f t="shared" si="99"/>
        <v>216.6</v>
      </c>
      <c r="C1256" s="93">
        <v>95</v>
      </c>
      <c r="D1256" s="104">
        <f t="shared" si="97"/>
        <v>1.8793273986152323E-4</v>
      </c>
      <c r="E1256" s="93">
        <f t="shared" si="100"/>
        <v>5.7158333333333333</v>
      </c>
      <c r="F1256" s="104">
        <f t="shared" si="98"/>
        <v>2.0524275271352439E-4</v>
      </c>
      <c r="G1256" s="93" t="s">
        <v>16</v>
      </c>
      <c r="H1256" s="93">
        <v>121.68</v>
      </c>
      <c r="I1256" s="88">
        <v>2</v>
      </c>
      <c r="J1256" s="93">
        <v>31.76</v>
      </c>
      <c r="K1256" s="93">
        <v>7.5</v>
      </c>
      <c r="L1256" s="93">
        <v>121.68</v>
      </c>
      <c r="M1256" s="88">
        <f t="shared" si="101"/>
        <v>20577</v>
      </c>
    </row>
    <row r="1257" spans="1:13" x14ac:dyDescent="0.2">
      <c r="A1257" s="94">
        <v>9215552</v>
      </c>
      <c r="B1257" s="88">
        <f t="shared" si="99"/>
        <v>216.6</v>
      </c>
      <c r="C1257" s="93">
        <v>95</v>
      </c>
      <c r="D1257" s="104">
        <f t="shared" si="97"/>
        <v>1.8793273986152323E-4</v>
      </c>
      <c r="E1257" s="93">
        <f t="shared" si="100"/>
        <v>5.7158333333333333</v>
      </c>
      <c r="F1257" s="104">
        <f t="shared" si="98"/>
        <v>2.0524275271352439E-4</v>
      </c>
      <c r="G1257" s="93" t="s">
        <v>20</v>
      </c>
      <c r="H1257" s="93">
        <v>2659.33</v>
      </c>
      <c r="I1257" s="88">
        <v>2</v>
      </c>
      <c r="J1257" s="93">
        <v>78.08</v>
      </c>
      <c r="K1257" s="93">
        <v>17.88</v>
      </c>
      <c r="L1257" s="93">
        <v>2659.33</v>
      </c>
      <c r="M1257" s="88">
        <f t="shared" si="101"/>
        <v>20577</v>
      </c>
    </row>
    <row r="1258" spans="1:13" x14ac:dyDescent="0.2">
      <c r="A1258" s="94">
        <v>9720062</v>
      </c>
      <c r="B1258" s="88">
        <f t="shared" si="99"/>
        <v>216.6</v>
      </c>
      <c r="C1258" s="93">
        <v>95</v>
      </c>
      <c r="D1258" s="104">
        <f t="shared" si="97"/>
        <v>1.8793273986152323E-4</v>
      </c>
      <c r="E1258" s="93">
        <f t="shared" si="100"/>
        <v>5.7158333333333333</v>
      </c>
      <c r="F1258" s="104">
        <f t="shared" si="98"/>
        <v>2.0524275271352439E-4</v>
      </c>
      <c r="G1258" s="93" t="s">
        <v>9</v>
      </c>
      <c r="H1258" s="93">
        <v>109.82</v>
      </c>
      <c r="I1258" s="88">
        <v>2</v>
      </c>
      <c r="J1258" s="93">
        <v>1.4</v>
      </c>
      <c r="K1258" s="93">
        <v>3.3</v>
      </c>
      <c r="L1258" s="93">
        <v>109.82</v>
      </c>
      <c r="M1258" s="88">
        <f t="shared" si="101"/>
        <v>20577</v>
      </c>
    </row>
    <row r="1259" spans="1:13" x14ac:dyDescent="0.2">
      <c r="A1259" s="94">
        <v>1251799</v>
      </c>
      <c r="B1259" s="88">
        <f t="shared" si="99"/>
        <v>216.6</v>
      </c>
      <c r="C1259" s="93">
        <v>94</v>
      </c>
      <c r="D1259" s="104">
        <f t="shared" si="97"/>
        <v>1.8595450049455983E-4</v>
      </c>
      <c r="E1259" s="93">
        <f t="shared" si="100"/>
        <v>5.655666666666666</v>
      </c>
      <c r="F1259" s="104">
        <f t="shared" si="98"/>
        <v>2.0308230268496094E-4</v>
      </c>
      <c r="G1259" s="93" t="s">
        <v>79</v>
      </c>
      <c r="H1259" s="93">
        <v>61.76</v>
      </c>
      <c r="I1259" s="88">
        <v>2</v>
      </c>
      <c r="J1259" s="93">
        <v>0.8</v>
      </c>
      <c r="K1259" s="93">
        <v>0.7</v>
      </c>
      <c r="L1259" s="93">
        <v>61.76</v>
      </c>
      <c r="M1259" s="88">
        <f t="shared" si="101"/>
        <v>20360.399999999998</v>
      </c>
    </row>
    <row r="1260" spans="1:13" x14ac:dyDescent="0.2">
      <c r="A1260" s="94">
        <v>2096828</v>
      </c>
      <c r="B1260" s="88">
        <f t="shared" si="99"/>
        <v>216.6</v>
      </c>
      <c r="C1260" s="93">
        <v>94</v>
      </c>
      <c r="D1260" s="104">
        <f t="shared" si="97"/>
        <v>1.8595450049455983E-4</v>
      </c>
      <c r="E1260" s="93">
        <f t="shared" si="100"/>
        <v>5.655666666666666</v>
      </c>
      <c r="F1260" s="104">
        <f t="shared" si="98"/>
        <v>2.0308230268496094E-4</v>
      </c>
      <c r="G1260" s="93" t="s">
        <v>16</v>
      </c>
      <c r="H1260" s="93">
        <v>2413.36</v>
      </c>
      <c r="I1260" s="88">
        <v>2</v>
      </c>
      <c r="J1260" s="93">
        <v>19.7</v>
      </c>
      <c r="K1260" s="93">
        <v>10</v>
      </c>
      <c r="L1260" s="93">
        <v>2413.36</v>
      </c>
      <c r="M1260" s="88">
        <f t="shared" si="101"/>
        <v>20360.399999999998</v>
      </c>
    </row>
    <row r="1261" spans="1:13" x14ac:dyDescent="0.2">
      <c r="A1261" s="94">
        <v>3326944</v>
      </c>
      <c r="B1261" s="88">
        <f t="shared" si="99"/>
        <v>216.6</v>
      </c>
      <c r="C1261" s="93">
        <v>94</v>
      </c>
      <c r="D1261" s="104">
        <f t="shared" si="97"/>
        <v>1.8595450049455983E-4</v>
      </c>
      <c r="E1261" s="93">
        <f t="shared" si="100"/>
        <v>5.655666666666666</v>
      </c>
      <c r="F1261" s="104">
        <f t="shared" si="98"/>
        <v>2.0308230268496094E-4</v>
      </c>
      <c r="G1261" s="93" t="s">
        <v>16</v>
      </c>
      <c r="H1261" s="93">
        <v>288.67</v>
      </c>
      <c r="I1261" s="88">
        <v>2</v>
      </c>
      <c r="J1261" s="93">
        <v>0.65</v>
      </c>
      <c r="K1261" s="93">
        <v>1.48</v>
      </c>
      <c r="L1261" s="93">
        <v>288.67</v>
      </c>
      <c r="M1261" s="88">
        <f t="shared" si="101"/>
        <v>20360.399999999998</v>
      </c>
    </row>
    <row r="1262" spans="1:13" x14ac:dyDescent="0.2">
      <c r="A1262" s="94">
        <v>4511219</v>
      </c>
      <c r="B1262" s="88">
        <f t="shared" si="99"/>
        <v>216.6</v>
      </c>
      <c r="C1262" s="93">
        <v>94</v>
      </c>
      <c r="D1262" s="104">
        <f t="shared" si="97"/>
        <v>1.8595450049455983E-4</v>
      </c>
      <c r="E1262" s="93">
        <f t="shared" si="100"/>
        <v>5.655666666666666</v>
      </c>
      <c r="F1262" s="104">
        <f t="shared" si="98"/>
        <v>2.0308230268496094E-4</v>
      </c>
      <c r="G1262" s="93" t="s">
        <v>41</v>
      </c>
      <c r="H1262" s="93">
        <v>24.6</v>
      </c>
      <c r="I1262" s="88">
        <v>2</v>
      </c>
      <c r="J1262" s="93">
        <v>0.75</v>
      </c>
      <c r="K1262" s="93">
        <v>0.65</v>
      </c>
      <c r="L1262" s="93">
        <v>24.6</v>
      </c>
      <c r="M1262" s="88">
        <f t="shared" si="101"/>
        <v>20360.399999999998</v>
      </c>
    </row>
    <row r="1263" spans="1:13" x14ac:dyDescent="0.2">
      <c r="A1263" s="94">
        <v>5110083</v>
      </c>
      <c r="B1263" s="88">
        <f t="shared" si="99"/>
        <v>216.6</v>
      </c>
      <c r="C1263" s="93">
        <v>94</v>
      </c>
      <c r="D1263" s="104">
        <f t="shared" si="97"/>
        <v>1.8595450049455983E-4</v>
      </c>
      <c r="E1263" s="93">
        <f t="shared" si="100"/>
        <v>5.655666666666666</v>
      </c>
      <c r="F1263" s="104">
        <f t="shared" si="98"/>
        <v>2.0308230268496094E-4</v>
      </c>
      <c r="G1263" s="93" t="s">
        <v>20</v>
      </c>
      <c r="H1263" s="93">
        <v>27.31</v>
      </c>
      <c r="I1263" s="88">
        <v>2</v>
      </c>
      <c r="J1263" s="93">
        <v>1.1599999999999999</v>
      </c>
      <c r="K1263" s="93">
        <v>0.25</v>
      </c>
      <c r="L1263" s="93">
        <v>27.31</v>
      </c>
      <c r="M1263" s="88">
        <f t="shared" si="101"/>
        <v>20360.399999999998</v>
      </c>
    </row>
    <row r="1264" spans="1:13" x14ac:dyDescent="0.2">
      <c r="A1264" s="94">
        <v>5113252</v>
      </c>
      <c r="B1264" s="88">
        <f t="shared" si="99"/>
        <v>216.6</v>
      </c>
      <c r="C1264" s="93">
        <v>94</v>
      </c>
      <c r="D1264" s="104">
        <f t="shared" si="97"/>
        <v>1.8595450049455983E-4</v>
      </c>
      <c r="E1264" s="93">
        <f t="shared" si="100"/>
        <v>5.655666666666666</v>
      </c>
      <c r="F1264" s="104">
        <f t="shared" si="98"/>
        <v>2.0308230268496094E-4</v>
      </c>
      <c r="G1264" s="93" t="s">
        <v>20</v>
      </c>
      <c r="H1264" s="93">
        <v>2804.37</v>
      </c>
      <c r="I1264" s="88">
        <v>2</v>
      </c>
      <c r="J1264" s="93">
        <v>89.43</v>
      </c>
      <c r="K1264" s="93">
        <v>29</v>
      </c>
      <c r="L1264" s="93">
        <v>2804.37</v>
      </c>
      <c r="M1264" s="88">
        <f t="shared" si="101"/>
        <v>20360.399999999998</v>
      </c>
    </row>
    <row r="1265" spans="1:13" x14ac:dyDescent="0.2">
      <c r="A1265" s="94">
        <v>6552244</v>
      </c>
      <c r="B1265" s="88">
        <f t="shared" si="99"/>
        <v>216.6</v>
      </c>
      <c r="C1265" s="93">
        <v>94</v>
      </c>
      <c r="D1265" s="104">
        <f t="shared" si="97"/>
        <v>1.8595450049455983E-4</v>
      </c>
      <c r="E1265" s="93">
        <f t="shared" si="100"/>
        <v>5.655666666666666</v>
      </c>
      <c r="F1265" s="104">
        <f t="shared" si="98"/>
        <v>2.0308230268496094E-4</v>
      </c>
      <c r="G1265" s="93" t="s">
        <v>20</v>
      </c>
      <c r="H1265" s="93">
        <v>1075.58</v>
      </c>
      <c r="I1265" s="88">
        <v>2</v>
      </c>
      <c r="J1265" s="93">
        <v>3.7</v>
      </c>
      <c r="K1265" s="93">
        <v>0.65</v>
      </c>
      <c r="L1265" s="93">
        <v>1075.58</v>
      </c>
      <c r="M1265" s="88">
        <f t="shared" si="101"/>
        <v>20360.399999999998</v>
      </c>
    </row>
    <row r="1266" spans="1:13" x14ac:dyDescent="0.2">
      <c r="A1266" s="94">
        <v>7011599</v>
      </c>
      <c r="B1266" s="88">
        <f t="shared" si="99"/>
        <v>216.6</v>
      </c>
      <c r="C1266" s="93">
        <v>94</v>
      </c>
      <c r="D1266" s="104">
        <f t="shared" si="97"/>
        <v>1.8595450049455983E-4</v>
      </c>
      <c r="E1266" s="93">
        <f t="shared" si="100"/>
        <v>5.655666666666666</v>
      </c>
      <c r="F1266" s="104">
        <f t="shared" si="98"/>
        <v>2.0308230268496094E-4</v>
      </c>
      <c r="G1266" s="93" t="s">
        <v>82</v>
      </c>
      <c r="H1266" s="93">
        <v>1280.1199999999999</v>
      </c>
      <c r="I1266" s="88">
        <v>2</v>
      </c>
      <c r="J1266" s="93">
        <v>240</v>
      </c>
      <c r="K1266" s="93">
        <v>18</v>
      </c>
      <c r="L1266" s="93">
        <v>1280.1199999999999</v>
      </c>
      <c r="M1266" s="88">
        <f t="shared" si="101"/>
        <v>20360.399999999998</v>
      </c>
    </row>
    <row r="1267" spans="1:13" x14ac:dyDescent="0.2">
      <c r="A1267" s="94">
        <v>8201547</v>
      </c>
      <c r="B1267" s="88">
        <f t="shared" si="99"/>
        <v>216.6</v>
      </c>
      <c r="C1267" s="93">
        <v>94</v>
      </c>
      <c r="D1267" s="104">
        <f t="shared" si="97"/>
        <v>1.8595450049455983E-4</v>
      </c>
      <c r="E1267" s="93">
        <f t="shared" si="100"/>
        <v>5.655666666666666</v>
      </c>
      <c r="F1267" s="104">
        <f t="shared" si="98"/>
        <v>2.0308230268496094E-4</v>
      </c>
      <c r="G1267" s="93" t="s">
        <v>16</v>
      </c>
      <c r="H1267" s="93">
        <v>243.13</v>
      </c>
      <c r="I1267" s="88">
        <v>2</v>
      </c>
      <c r="J1267" s="93">
        <v>20.88</v>
      </c>
      <c r="K1267" s="93">
        <v>7.5</v>
      </c>
      <c r="L1267" s="93">
        <v>243.13</v>
      </c>
      <c r="M1267" s="88">
        <f t="shared" si="101"/>
        <v>20360.399999999998</v>
      </c>
    </row>
    <row r="1268" spans="1:13" x14ac:dyDescent="0.2">
      <c r="A1268" s="94">
        <v>9040026</v>
      </c>
      <c r="B1268" s="88">
        <f t="shared" si="99"/>
        <v>216.6</v>
      </c>
      <c r="C1268" s="93">
        <v>94</v>
      </c>
      <c r="D1268" s="104">
        <f t="shared" si="97"/>
        <v>1.8595450049455983E-4</v>
      </c>
      <c r="E1268" s="93">
        <f t="shared" si="100"/>
        <v>5.655666666666666</v>
      </c>
      <c r="F1268" s="104">
        <f t="shared" si="98"/>
        <v>2.0308230268496094E-4</v>
      </c>
      <c r="G1268" s="93" t="s">
        <v>20</v>
      </c>
      <c r="H1268" s="93">
        <v>3897.43</v>
      </c>
      <c r="I1268" s="88">
        <v>2</v>
      </c>
      <c r="J1268" s="93">
        <v>55.78</v>
      </c>
      <c r="K1268" s="93">
        <v>15.02</v>
      </c>
      <c r="L1268" s="93">
        <v>3897.43</v>
      </c>
      <c r="M1268" s="88">
        <f t="shared" si="101"/>
        <v>20360.399999999998</v>
      </c>
    </row>
    <row r="1269" spans="1:13" x14ac:dyDescent="0.2">
      <c r="A1269" s="94">
        <v>9253467</v>
      </c>
      <c r="B1269" s="88">
        <f t="shared" si="99"/>
        <v>216.6</v>
      </c>
      <c r="C1269" s="93">
        <v>94</v>
      </c>
      <c r="D1269" s="104">
        <f t="shared" si="97"/>
        <v>1.8595450049455983E-4</v>
      </c>
      <c r="E1269" s="93">
        <f t="shared" si="100"/>
        <v>5.655666666666666</v>
      </c>
      <c r="F1269" s="104">
        <f t="shared" si="98"/>
        <v>2.0308230268496094E-4</v>
      </c>
      <c r="G1269" s="93" t="s">
        <v>12</v>
      </c>
      <c r="H1269" s="93">
        <v>25.22</v>
      </c>
      <c r="I1269" s="88">
        <v>2</v>
      </c>
      <c r="J1269" s="93">
        <v>0.17</v>
      </c>
      <c r="K1269" s="93">
        <v>0.3</v>
      </c>
      <c r="L1269" s="93">
        <v>25.22</v>
      </c>
      <c r="M1269" s="88">
        <f t="shared" si="101"/>
        <v>20360.399999999998</v>
      </c>
    </row>
    <row r="1270" spans="1:13" x14ac:dyDescent="0.2">
      <c r="A1270" s="94">
        <v>9253519</v>
      </c>
      <c r="B1270" s="88">
        <f t="shared" si="99"/>
        <v>216.6</v>
      </c>
      <c r="C1270" s="93">
        <v>94</v>
      </c>
      <c r="D1270" s="104">
        <f t="shared" si="97"/>
        <v>1.8595450049455983E-4</v>
      </c>
      <c r="E1270" s="93">
        <f t="shared" si="100"/>
        <v>5.655666666666666</v>
      </c>
      <c r="F1270" s="104">
        <f t="shared" si="98"/>
        <v>2.0308230268496094E-4</v>
      </c>
      <c r="G1270" s="93" t="s">
        <v>12</v>
      </c>
      <c r="H1270" s="93">
        <v>33.06</v>
      </c>
      <c r="I1270" s="88">
        <v>2</v>
      </c>
      <c r="J1270" s="93">
        <v>0.36</v>
      </c>
      <c r="K1270" s="93">
        <v>0.86</v>
      </c>
      <c r="L1270" s="93">
        <v>33.06</v>
      </c>
      <c r="M1270" s="88">
        <f t="shared" si="101"/>
        <v>20360.399999999998</v>
      </c>
    </row>
    <row r="1271" spans="1:13" x14ac:dyDescent="0.2">
      <c r="A1271" s="94">
        <v>9406303</v>
      </c>
      <c r="B1271" s="88">
        <f t="shared" si="99"/>
        <v>216.6</v>
      </c>
      <c r="C1271" s="93">
        <v>94</v>
      </c>
      <c r="D1271" s="104">
        <f t="shared" si="97"/>
        <v>1.8595450049455983E-4</v>
      </c>
      <c r="E1271" s="93">
        <f t="shared" si="100"/>
        <v>5.655666666666666</v>
      </c>
      <c r="F1271" s="104">
        <f t="shared" si="98"/>
        <v>2.0308230268496094E-4</v>
      </c>
      <c r="G1271" s="93" t="s">
        <v>20</v>
      </c>
      <c r="H1271" s="93">
        <v>351.41</v>
      </c>
      <c r="I1271" s="88">
        <v>2</v>
      </c>
      <c r="J1271" s="93">
        <v>33.700000000000003</v>
      </c>
      <c r="K1271" s="93">
        <v>15.3</v>
      </c>
      <c r="L1271" s="93">
        <v>351.41</v>
      </c>
      <c r="M1271" s="88">
        <f t="shared" si="101"/>
        <v>20360.399999999998</v>
      </c>
    </row>
    <row r="1272" spans="1:13" x14ac:dyDescent="0.2">
      <c r="A1272" s="94">
        <v>9822223</v>
      </c>
      <c r="B1272" s="88">
        <f t="shared" si="99"/>
        <v>216.6</v>
      </c>
      <c r="C1272" s="93">
        <v>94</v>
      </c>
      <c r="D1272" s="104">
        <f t="shared" si="97"/>
        <v>1.8595450049455983E-4</v>
      </c>
      <c r="E1272" s="93">
        <f t="shared" si="100"/>
        <v>5.655666666666666</v>
      </c>
      <c r="F1272" s="104">
        <f t="shared" si="98"/>
        <v>2.0308230268496094E-4</v>
      </c>
      <c r="G1272" s="93" t="s">
        <v>16</v>
      </c>
      <c r="H1272" s="93">
        <v>237.79</v>
      </c>
      <c r="I1272" s="88">
        <v>2</v>
      </c>
      <c r="J1272" s="93">
        <v>10.199999999999999</v>
      </c>
      <c r="K1272" s="93">
        <v>3.3</v>
      </c>
      <c r="L1272" s="93">
        <v>237.79</v>
      </c>
      <c r="M1272" s="88">
        <f t="shared" si="101"/>
        <v>20360.399999999998</v>
      </c>
    </row>
    <row r="1273" spans="1:13" x14ac:dyDescent="0.2">
      <c r="A1273" s="94">
        <v>2462249</v>
      </c>
      <c r="B1273" s="88">
        <f t="shared" si="99"/>
        <v>216.6</v>
      </c>
      <c r="C1273" s="93">
        <v>93</v>
      </c>
      <c r="D1273" s="104">
        <f t="shared" si="97"/>
        <v>1.8397626112759644E-4</v>
      </c>
      <c r="E1273" s="93">
        <f t="shared" si="100"/>
        <v>5.5954999999999995</v>
      </c>
      <c r="F1273" s="104">
        <f t="shared" si="98"/>
        <v>2.0092185265639754E-4</v>
      </c>
      <c r="G1273" s="93" t="s">
        <v>41</v>
      </c>
      <c r="H1273" s="93">
        <v>229.03</v>
      </c>
      <c r="I1273" s="88">
        <v>2</v>
      </c>
      <c r="J1273" s="93">
        <v>3.68</v>
      </c>
      <c r="K1273" s="93">
        <v>0.72</v>
      </c>
      <c r="L1273" s="93">
        <v>229.03</v>
      </c>
      <c r="M1273" s="88">
        <f t="shared" si="101"/>
        <v>20143.8</v>
      </c>
    </row>
    <row r="1274" spans="1:13" x14ac:dyDescent="0.2">
      <c r="A1274" s="94">
        <v>3025761</v>
      </c>
      <c r="B1274" s="88">
        <f t="shared" si="99"/>
        <v>216.6</v>
      </c>
      <c r="C1274" s="93">
        <v>93</v>
      </c>
      <c r="D1274" s="104">
        <f t="shared" si="97"/>
        <v>1.8397626112759644E-4</v>
      </c>
      <c r="E1274" s="93">
        <f t="shared" si="100"/>
        <v>5.5954999999999995</v>
      </c>
      <c r="F1274" s="104">
        <f t="shared" si="98"/>
        <v>2.0092185265639754E-4</v>
      </c>
      <c r="G1274" s="93" t="s">
        <v>41</v>
      </c>
      <c r="H1274" s="93">
        <v>41.21</v>
      </c>
      <c r="I1274" s="88">
        <v>2</v>
      </c>
      <c r="J1274" s="93">
        <v>6.63</v>
      </c>
      <c r="K1274" s="93">
        <v>0.48</v>
      </c>
      <c r="L1274" s="93">
        <v>41.21</v>
      </c>
      <c r="M1274" s="88">
        <f t="shared" si="101"/>
        <v>20143.8</v>
      </c>
    </row>
    <row r="1275" spans="1:13" x14ac:dyDescent="0.2">
      <c r="A1275" s="94">
        <v>3025874</v>
      </c>
      <c r="B1275" s="88">
        <f t="shared" si="99"/>
        <v>216.6</v>
      </c>
      <c r="C1275" s="93">
        <v>93</v>
      </c>
      <c r="D1275" s="104">
        <f t="shared" si="97"/>
        <v>1.8397626112759644E-4</v>
      </c>
      <c r="E1275" s="93">
        <f t="shared" si="100"/>
        <v>5.5954999999999995</v>
      </c>
      <c r="F1275" s="104">
        <f t="shared" si="98"/>
        <v>2.0092185265639754E-4</v>
      </c>
      <c r="G1275" s="93" t="s">
        <v>41</v>
      </c>
      <c r="H1275" s="93">
        <v>274.13</v>
      </c>
      <c r="I1275" s="88">
        <v>2</v>
      </c>
      <c r="J1275" s="93">
        <v>22</v>
      </c>
      <c r="K1275" s="93">
        <v>1.58</v>
      </c>
      <c r="L1275" s="93">
        <v>274.13</v>
      </c>
      <c r="M1275" s="88">
        <f t="shared" si="101"/>
        <v>20143.8</v>
      </c>
    </row>
    <row r="1276" spans="1:13" x14ac:dyDescent="0.2">
      <c r="A1276" s="94">
        <v>3025902</v>
      </c>
      <c r="B1276" s="88">
        <f t="shared" si="99"/>
        <v>216.6</v>
      </c>
      <c r="C1276" s="93">
        <v>93</v>
      </c>
      <c r="D1276" s="104">
        <f t="shared" si="97"/>
        <v>1.8397626112759644E-4</v>
      </c>
      <c r="E1276" s="93">
        <f t="shared" si="100"/>
        <v>5.5954999999999995</v>
      </c>
      <c r="F1276" s="104">
        <f t="shared" si="98"/>
        <v>2.0092185265639754E-4</v>
      </c>
      <c r="G1276" s="93" t="s">
        <v>16</v>
      </c>
      <c r="H1276" s="93">
        <v>33.29</v>
      </c>
      <c r="I1276" s="88">
        <v>2</v>
      </c>
      <c r="J1276" s="93">
        <v>4.12</v>
      </c>
      <c r="K1276" s="93">
        <v>1.67</v>
      </c>
      <c r="L1276" s="93">
        <v>33.29</v>
      </c>
      <c r="M1276" s="88">
        <f t="shared" si="101"/>
        <v>20143.8</v>
      </c>
    </row>
    <row r="1277" spans="1:13" x14ac:dyDescent="0.2">
      <c r="A1277" s="94">
        <v>3100578</v>
      </c>
      <c r="B1277" s="88">
        <f t="shared" si="99"/>
        <v>216.6</v>
      </c>
      <c r="C1277" s="93">
        <v>93</v>
      </c>
      <c r="D1277" s="104">
        <f t="shared" si="97"/>
        <v>1.8397626112759644E-4</v>
      </c>
      <c r="E1277" s="93">
        <f t="shared" si="100"/>
        <v>5.5954999999999995</v>
      </c>
      <c r="F1277" s="104">
        <f t="shared" si="98"/>
        <v>2.0092185265639754E-4</v>
      </c>
      <c r="G1277" s="93" t="s">
        <v>41</v>
      </c>
      <c r="H1277" s="93">
        <v>1057.6099999999999</v>
      </c>
      <c r="I1277" s="88">
        <v>2</v>
      </c>
      <c r="J1277" s="93">
        <v>200</v>
      </c>
      <c r="K1277" s="93">
        <v>4.4000000000000004</v>
      </c>
      <c r="L1277" s="93">
        <v>1057.6099999999999</v>
      </c>
      <c r="M1277" s="88">
        <f t="shared" si="101"/>
        <v>20143.8</v>
      </c>
    </row>
    <row r="1278" spans="1:13" x14ac:dyDescent="0.2">
      <c r="A1278" s="94">
        <v>3401879</v>
      </c>
      <c r="B1278" s="88">
        <f t="shared" si="99"/>
        <v>216.6</v>
      </c>
      <c r="C1278" s="93">
        <v>93</v>
      </c>
      <c r="D1278" s="104">
        <f t="shared" si="97"/>
        <v>1.8397626112759644E-4</v>
      </c>
      <c r="E1278" s="93">
        <f t="shared" si="100"/>
        <v>5.5954999999999995</v>
      </c>
      <c r="F1278" s="104">
        <f t="shared" si="98"/>
        <v>2.0092185265639754E-4</v>
      </c>
      <c r="G1278" s="93" t="s">
        <v>20</v>
      </c>
      <c r="H1278" s="93">
        <v>2478.89</v>
      </c>
      <c r="I1278" s="88">
        <v>2</v>
      </c>
      <c r="J1278" s="93">
        <v>40</v>
      </c>
      <c r="K1278" s="93">
        <v>3.6</v>
      </c>
      <c r="L1278" s="93">
        <v>2478.89</v>
      </c>
      <c r="M1278" s="88">
        <f t="shared" si="101"/>
        <v>20143.8</v>
      </c>
    </row>
    <row r="1279" spans="1:13" x14ac:dyDescent="0.2">
      <c r="A1279" s="94">
        <v>6040272</v>
      </c>
      <c r="B1279" s="88">
        <f t="shared" si="99"/>
        <v>216.6</v>
      </c>
      <c r="C1279" s="93">
        <v>93</v>
      </c>
      <c r="D1279" s="104">
        <f t="shared" si="97"/>
        <v>1.8397626112759644E-4</v>
      </c>
      <c r="E1279" s="93">
        <f t="shared" si="100"/>
        <v>5.5954999999999995</v>
      </c>
      <c r="F1279" s="104">
        <f t="shared" si="98"/>
        <v>2.0092185265639754E-4</v>
      </c>
      <c r="G1279" s="93" t="s">
        <v>82</v>
      </c>
      <c r="H1279" s="93">
        <v>0.01</v>
      </c>
      <c r="I1279" s="88">
        <v>2</v>
      </c>
      <c r="J1279" s="93">
        <v>59.7</v>
      </c>
      <c r="K1279" s="93">
        <v>13.9</v>
      </c>
      <c r="L1279" s="93">
        <v>0.01</v>
      </c>
      <c r="M1279" s="88">
        <f t="shared" si="101"/>
        <v>20143.8</v>
      </c>
    </row>
    <row r="1280" spans="1:13" x14ac:dyDescent="0.2">
      <c r="A1280" s="94">
        <v>6192485</v>
      </c>
      <c r="B1280" s="88">
        <f t="shared" si="99"/>
        <v>216.6</v>
      </c>
      <c r="C1280" s="93">
        <v>93</v>
      </c>
      <c r="D1280" s="104">
        <f t="shared" si="97"/>
        <v>1.8397626112759644E-4</v>
      </c>
      <c r="E1280" s="93">
        <f t="shared" si="100"/>
        <v>5.5954999999999995</v>
      </c>
      <c r="F1280" s="104">
        <f t="shared" si="98"/>
        <v>2.0092185265639754E-4</v>
      </c>
      <c r="G1280" s="93" t="s">
        <v>20</v>
      </c>
      <c r="H1280" s="93">
        <v>329.1</v>
      </c>
      <c r="I1280" s="88">
        <v>2</v>
      </c>
      <c r="J1280" s="93">
        <v>3.2</v>
      </c>
      <c r="K1280" s="93">
        <v>0.46</v>
      </c>
      <c r="L1280" s="93">
        <v>329.1</v>
      </c>
      <c r="M1280" s="88">
        <f t="shared" si="101"/>
        <v>20143.8</v>
      </c>
    </row>
    <row r="1281" spans="1:13" x14ac:dyDescent="0.2">
      <c r="A1281" s="94">
        <v>8356275</v>
      </c>
      <c r="B1281" s="88">
        <f t="shared" si="99"/>
        <v>216.6</v>
      </c>
      <c r="C1281" s="93">
        <v>93</v>
      </c>
      <c r="D1281" s="104">
        <f t="shared" si="97"/>
        <v>1.8397626112759644E-4</v>
      </c>
      <c r="E1281" s="93">
        <f t="shared" si="100"/>
        <v>5.5954999999999995</v>
      </c>
      <c r="F1281" s="104">
        <f t="shared" si="98"/>
        <v>2.0092185265639754E-4</v>
      </c>
      <c r="G1281" s="93" t="s">
        <v>20</v>
      </c>
      <c r="H1281" s="93">
        <v>677.06</v>
      </c>
      <c r="I1281" s="88">
        <v>2</v>
      </c>
      <c r="J1281" s="93">
        <v>2.66</v>
      </c>
      <c r="K1281" s="93">
        <v>1.5</v>
      </c>
      <c r="L1281" s="93">
        <v>677.06</v>
      </c>
      <c r="M1281" s="88">
        <f t="shared" si="101"/>
        <v>20143.8</v>
      </c>
    </row>
    <row r="1282" spans="1:13" x14ac:dyDescent="0.2">
      <c r="A1282" s="94">
        <v>8370032</v>
      </c>
      <c r="B1282" s="88">
        <f t="shared" si="99"/>
        <v>216.6</v>
      </c>
      <c r="C1282" s="93">
        <v>93</v>
      </c>
      <c r="D1282" s="104">
        <f t="shared" ref="D1282:D1345" si="102">C1282/$C$4096</f>
        <v>1.8397626112759644E-4</v>
      </c>
      <c r="E1282" s="93">
        <f t="shared" si="100"/>
        <v>5.5954999999999995</v>
      </c>
      <c r="F1282" s="104">
        <f t="shared" ref="F1282:F1345" si="103">E1282/$E$4096</f>
        <v>2.0092185265639754E-4</v>
      </c>
      <c r="G1282" s="93" t="s">
        <v>20</v>
      </c>
      <c r="H1282" s="93">
        <v>8.16</v>
      </c>
      <c r="I1282" s="88">
        <v>2</v>
      </c>
      <c r="J1282" s="93">
        <v>1.34</v>
      </c>
      <c r="K1282" s="93">
        <v>0.11</v>
      </c>
      <c r="L1282" s="93">
        <v>8.16</v>
      </c>
      <c r="M1282" s="88">
        <f t="shared" si="101"/>
        <v>20143.8</v>
      </c>
    </row>
    <row r="1283" spans="1:13" x14ac:dyDescent="0.2">
      <c r="A1283" s="94">
        <v>9720115</v>
      </c>
      <c r="B1283" s="88">
        <f t="shared" ref="B1283:B1346" si="104">VLOOKUP(I1283,$U$2:$V$11,2,TRUE)</f>
        <v>216.6</v>
      </c>
      <c r="C1283" s="93">
        <v>93</v>
      </c>
      <c r="D1283" s="104">
        <f t="shared" si="102"/>
        <v>1.8397626112759644E-4</v>
      </c>
      <c r="E1283" s="93">
        <f t="shared" ref="E1283:E1346" si="105">B1283*C1283/3600</f>
        <v>5.5954999999999995</v>
      </c>
      <c r="F1283" s="104">
        <f t="shared" si="103"/>
        <v>2.0092185265639754E-4</v>
      </c>
      <c r="G1283" s="93" t="s">
        <v>9</v>
      </c>
      <c r="H1283" s="93">
        <v>21.36</v>
      </c>
      <c r="I1283" s="88">
        <v>2</v>
      </c>
      <c r="J1283" s="93">
        <v>4</v>
      </c>
      <c r="K1283" s="93">
        <v>0.3</v>
      </c>
      <c r="L1283" s="93">
        <v>21.36</v>
      </c>
      <c r="M1283" s="88">
        <f t="shared" ref="M1283:M1346" si="106">B1283*C1283</f>
        <v>20143.8</v>
      </c>
    </row>
    <row r="1284" spans="1:13" x14ac:dyDescent="0.2">
      <c r="A1284" s="94">
        <v>1066126</v>
      </c>
      <c r="B1284" s="88">
        <f t="shared" si="104"/>
        <v>216.6</v>
      </c>
      <c r="C1284" s="93">
        <v>92</v>
      </c>
      <c r="D1284" s="104">
        <f t="shared" si="102"/>
        <v>1.8199802176063304E-4</v>
      </c>
      <c r="E1284" s="93">
        <f t="shared" si="105"/>
        <v>5.5353333333333339</v>
      </c>
      <c r="F1284" s="104">
        <f t="shared" si="103"/>
        <v>1.9876140262783417E-4</v>
      </c>
      <c r="G1284" s="93" t="s">
        <v>16</v>
      </c>
      <c r="H1284" s="93">
        <v>109.22</v>
      </c>
      <c r="I1284" s="88">
        <v>2</v>
      </c>
      <c r="J1284" s="93">
        <v>0.35</v>
      </c>
      <c r="K1284" s="93">
        <v>0.85</v>
      </c>
      <c r="L1284" s="93">
        <v>109.22</v>
      </c>
      <c r="M1284" s="88">
        <f t="shared" si="106"/>
        <v>19927.2</v>
      </c>
    </row>
    <row r="1285" spans="1:13" x14ac:dyDescent="0.2">
      <c r="A1285" s="94">
        <v>2397543</v>
      </c>
      <c r="B1285" s="88">
        <f t="shared" si="104"/>
        <v>216.6</v>
      </c>
      <c r="C1285" s="93">
        <v>92</v>
      </c>
      <c r="D1285" s="104">
        <f t="shared" si="102"/>
        <v>1.8199802176063304E-4</v>
      </c>
      <c r="E1285" s="93">
        <f t="shared" si="105"/>
        <v>5.5353333333333339</v>
      </c>
      <c r="F1285" s="104">
        <f t="shared" si="103"/>
        <v>1.9876140262783417E-4</v>
      </c>
      <c r="G1285" s="93" t="s">
        <v>12</v>
      </c>
      <c r="H1285" s="93">
        <v>1359</v>
      </c>
      <c r="I1285" s="88">
        <v>2</v>
      </c>
      <c r="J1285" s="93">
        <v>25.31</v>
      </c>
      <c r="K1285" s="93">
        <v>7.2</v>
      </c>
      <c r="L1285" s="93">
        <v>1359</v>
      </c>
      <c r="M1285" s="88">
        <f t="shared" si="106"/>
        <v>19927.2</v>
      </c>
    </row>
    <row r="1286" spans="1:13" x14ac:dyDescent="0.2">
      <c r="A1286" s="94">
        <v>3080198</v>
      </c>
      <c r="B1286" s="88">
        <f t="shared" si="104"/>
        <v>216.6</v>
      </c>
      <c r="C1286" s="93">
        <v>92</v>
      </c>
      <c r="D1286" s="104">
        <f t="shared" si="102"/>
        <v>1.8199802176063304E-4</v>
      </c>
      <c r="E1286" s="93">
        <f t="shared" si="105"/>
        <v>5.5353333333333339</v>
      </c>
      <c r="F1286" s="104">
        <f t="shared" si="103"/>
        <v>1.9876140262783417E-4</v>
      </c>
      <c r="G1286" s="93" t="s">
        <v>41</v>
      </c>
      <c r="H1286" s="93">
        <v>2032.76</v>
      </c>
      <c r="I1286" s="88">
        <v>2</v>
      </c>
      <c r="J1286" s="93">
        <v>120.12</v>
      </c>
      <c r="K1286" s="93">
        <v>5.4</v>
      </c>
      <c r="L1286" s="93">
        <v>2032.76</v>
      </c>
      <c r="M1286" s="88">
        <f t="shared" si="106"/>
        <v>19927.2</v>
      </c>
    </row>
    <row r="1287" spans="1:13" x14ac:dyDescent="0.2">
      <c r="A1287" s="94">
        <v>3401863</v>
      </c>
      <c r="B1287" s="88">
        <f t="shared" si="104"/>
        <v>216.6</v>
      </c>
      <c r="C1287" s="93">
        <v>92</v>
      </c>
      <c r="D1287" s="104">
        <f t="shared" si="102"/>
        <v>1.8199802176063304E-4</v>
      </c>
      <c r="E1287" s="93">
        <f t="shared" si="105"/>
        <v>5.5353333333333339</v>
      </c>
      <c r="F1287" s="104">
        <f t="shared" si="103"/>
        <v>1.9876140262783417E-4</v>
      </c>
      <c r="G1287" s="93" t="s">
        <v>20</v>
      </c>
      <c r="H1287" s="93">
        <v>2401.4</v>
      </c>
      <c r="I1287" s="88">
        <v>2</v>
      </c>
      <c r="J1287" s="93">
        <v>40</v>
      </c>
      <c r="K1287" s="93">
        <v>3.5</v>
      </c>
      <c r="L1287" s="93">
        <v>2401.4</v>
      </c>
      <c r="M1287" s="88">
        <f t="shared" si="106"/>
        <v>19927.2</v>
      </c>
    </row>
    <row r="1288" spans="1:13" x14ac:dyDescent="0.2">
      <c r="A1288" s="94">
        <v>3418076</v>
      </c>
      <c r="B1288" s="88">
        <f t="shared" si="104"/>
        <v>216.6</v>
      </c>
      <c r="C1288" s="93">
        <v>92</v>
      </c>
      <c r="D1288" s="104">
        <f t="shared" si="102"/>
        <v>1.8199802176063304E-4</v>
      </c>
      <c r="E1288" s="93">
        <f t="shared" si="105"/>
        <v>5.5353333333333339</v>
      </c>
      <c r="F1288" s="104">
        <f t="shared" si="103"/>
        <v>1.9876140262783417E-4</v>
      </c>
      <c r="G1288" s="93" t="s">
        <v>16</v>
      </c>
      <c r="H1288" s="93">
        <v>703.26</v>
      </c>
      <c r="I1288" s="88">
        <v>2</v>
      </c>
      <c r="J1288" s="93">
        <v>28</v>
      </c>
      <c r="K1288" s="93">
        <v>4.4000000000000004</v>
      </c>
      <c r="L1288" s="93">
        <v>703.26</v>
      </c>
      <c r="M1288" s="88">
        <f t="shared" si="106"/>
        <v>19927.2</v>
      </c>
    </row>
    <row r="1289" spans="1:13" x14ac:dyDescent="0.2">
      <c r="A1289" s="94">
        <v>3476534</v>
      </c>
      <c r="B1289" s="88">
        <f t="shared" si="104"/>
        <v>216.6</v>
      </c>
      <c r="C1289" s="93">
        <v>92</v>
      </c>
      <c r="D1289" s="104">
        <f t="shared" si="102"/>
        <v>1.8199802176063304E-4</v>
      </c>
      <c r="E1289" s="93">
        <f t="shared" si="105"/>
        <v>5.5353333333333339</v>
      </c>
      <c r="F1289" s="104">
        <f t="shared" si="103"/>
        <v>1.9876140262783417E-4</v>
      </c>
      <c r="G1289" s="93" t="s">
        <v>16</v>
      </c>
      <c r="H1289" s="93">
        <v>20.399999999999999</v>
      </c>
      <c r="I1289" s="88">
        <v>2</v>
      </c>
      <c r="J1289" s="93">
        <v>3.28</v>
      </c>
      <c r="K1289" s="93">
        <v>1.04</v>
      </c>
      <c r="L1289" s="93">
        <v>20.399999999999999</v>
      </c>
      <c r="M1289" s="88">
        <f t="shared" si="106"/>
        <v>19927.2</v>
      </c>
    </row>
    <row r="1290" spans="1:13" x14ac:dyDescent="0.2">
      <c r="A1290" s="94">
        <v>5521308</v>
      </c>
      <c r="B1290" s="88">
        <f t="shared" si="104"/>
        <v>216.6</v>
      </c>
      <c r="C1290" s="93">
        <v>92</v>
      </c>
      <c r="D1290" s="104">
        <f t="shared" si="102"/>
        <v>1.8199802176063304E-4</v>
      </c>
      <c r="E1290" s="93">
        <f t="shared" si="105"/>
        <v>5.5353333333333339</v>
      </c>
      <c r="F1290" s="104">
        <f t="shared" si="103"/>
        <v>1.9876140262783417E-4</v>
      </c>
      <c r="G1290" s="93" t="s">
        <v>12</v>
      </c>
      <c r="H1290" s="93">
        <v>1245.28</v>
      </c>
      <c r="I1290" s="88">
        <v>2</v>
      </c>
      <c r="J1290" s="93">
        <v>46.04</v>
      </c>
      <c r="K1290" s="93">
        <v>20.03</v>
      </c>
      <c r="L1290" s="93">
        <v>1245.28</v>
      </c>
      <c r="M1290" s="88">
        <f t="shared" si="106"/>
        <v>19927.2</v>
      </c>
    </row>
    <row r="1291" spans="1:13" x14ac:dyDescent="0.2">
      <c r="A1291" s="94">
        <v>7011221</v>
      </c>
      <c r="B1291" s="88">
        <f t="shared" si="104"/>
        <v>216.6</v>
      </c>
      <c r="C1291" s="93">
        <v>92</v>
      </c>
      <c r="D1291" s="104">
        <f t="shared" si="102"/>
        <v>1.8199802176063304E-4</v>
      </c>
      <c r="E1291" s="93">
        <f t="shared" si="105"/>
        <v>5.5353333333333339</v>
      </c>
      <c r="F1291" s="104">
        <f t="shared" si="103"/>
        <v>1.9876140262783417E-4</v>
      </c>
      <c r="G1291" s="93" t="s">
        <v>82</v>
      </c>
      <c r="H1291" s="93">
        <v>722.2</v>
      </c>
      <c r="I1291" s="88">
        <v>2</v>
      </c>
      <c r="J1291" s="93">
        <v>106.2</v>
      </c>
      <c r="K1291" s="93">
        <v>17.899999999999999</v>
      </c>
      <c r="L1291" s="93">
        <v>722.2</v>
      </c>
      <c r="M1291" s="88">
        <f t="shared" si="106"/>
        <v>19927.2</v>
      </c>
    </row>
    <row r="1292" spans="1:13" x14ac:dyDescent="0.2">
      <c r="A1292" s="94">
        <v>9253973</v>
      </c>
      <c r="B1292" s="88">
        <f t="shared" si="104"/>
        <v>216.6</v>
      </c>
      <c r="C1292" s="93">
        <v>92</v>
      </c>
      <c r="D1292" s="104">
        <f t="shared" si="102"/>
        <v>1.8199802176063304E-4</v>
      </c>
      <c r="E1292" s="93">
        <f t="shared" si="105"/>
        <v>5.5353333333333339</v>
      </c>
      <c r="F1292" s="104">
        <f t="shared" si="103"/>
        <v>1.9876140262783417E-4</v>
      </c>
      <c r="G1292" s="93" t="s">
        <v>12</v>
      </c>
      <c r="H1292" s="93">
        <v>94.94</v>
      </c>
      <c r="I1292" s="88">
        <v>2</v>
      </c>
      <c r="J1292" s="93">
        <v>0.2</v>
      </c>
      <c r="K1292" s="93">
        <v>0.62</v>
      </c>
      <c r="L1292" s="93">
        <v>94.94</v>
      </c>
      <c r="M1292" s="88">
        <f t="shared" si="106"/>
        <v>19927.2</v>
      </c>
    </row>
    <row r="1293" spans="1:13" x14ac:dyDescent="0.2">
      <c r="A1293" s="94">
        <v>1150166</v>
      </c>
      <c r="B1293" s="88">
        <f t="shared" si="104"/>
        <v>216.6</v>
      </c>
      <c r="C1293" s="93">
        <v>91</v>
      </c>
      <c r="D1293" s="104">
        <f t="shared" si="102"/>
        <v>1.8001978239366964E-4</v>
      </c>
      <c r="E1293" s="93">
        <f t="shared" si="105"/>
        <v>5.4751666666666665</v>
      </c>
      <c r="F1293" s="104">
        <f t="shared" si="103"/>
        <v>1.9660095259927071E-4</v>
      </c>
      <c r="G1293" s="93" t="s">
        <v>79</v>
      </c>
      <c r="H1293" s="93">
        <v>7.51</v>
      </c>
      <c r="I1293" s="88">
        <v>2</v>
      </c>
      <c r="J1293" s="93">
        <v>0.18</v>
      </c>
      <c r="K1293" s="93">
        <v>0.26</v>
      </c>
      <c r="L1293" s="93">
        <v>7.51</v>
      </c>
      <c r="M1293" s="88">
        <f t="shared" si="106"/>
        <v>19710.599999999999</v>
      </c>
    </row>
    <row r="1294" spans="1:13" x14ac:dyDescent="0.2">
      <c r="A1294" s="94">
        <v>2256109</v>
      </c>
      <c r="B1294" s="88">
        <f t="shared" si="104"/>
        <v>216.6</v>
      </c>
      <c r="C1294" s="93">
        <v>91</v>
      </c>
      <c r="D1294" s="104">
        <f t="shared" si="102"/>
        <v>1.8001978239366964E-4</v>
      </c>
      <c r="E1294" s="93">
        <f t="shared" si="105"/>
        <v>5.4751666666666665</v>
      </c>
      <c r="F1294" s="104">
        <f t="shared" si="103"/>
        <v>1.9660095259927071E-4</v>
      </c>
      <c r="G1294" s="93" t="s">
        <v>41</v>
      </c>
      <c r="H1294" s="93">
        <v>65.17</v>
      </c>
      <c r="I1294" s="88">
        <v>2</v>
      </c>
      <c r="J1294" s="93">
        <v>3.66</v>
      </c>
      <c r="K1294" s="93">
        <v>0.35</v>
      </c>
      <c r="L1294" s="93">
        <v>65.17</v>
      </c>
      <c r="M1294" s="88">
        <f t="shared" si="106"/>
        <v>19710.599999999999</v>
      </c>
    </row>
    <row r="1295" spans="1:13" x14ac:dyDescent="0.2">
      <c r="A1295" s="94">
        <v>3476529</v>
      </c>
      <c r="B1295" s="88">
        <f t="shared" si="104"/>
        <v>216.6</v>
      </c>
      <c r="C1295" s="93">
        <v>91</v>
      </c>
      <c r="D1295" s="104">
        <f t="shared" si="102"/>
        <v>1.8001978239366964E-4</v>
      </c>
      <c r="E1295" s="93">
        <f t="shared" si="105"/>
        <v>5.4751666666666665</v>
      </c>
      <c r="F1295" s="104">
        <f t="shared" si="103"/>
        <v>1.9660095259927071E-4</v>
      </c>
      <c r="G1295" s="93" t="s">
        <v>16</v>
      </c>
      <c r="H1295" s="93">
        <v>12.23</v>
      </c>
      <c r="I1295" s="88">
        <v>2</v>
      </c>
      <c r="J1295" s="93">
        <v>1.17</v>
      </c>
      <c r="K1295" s="93">
        <v>0.52</v>
      </c>
      <c r="L1295" s="93">
        <v>12.23</v>
      </c>
      <c r="M1295" s="88">
        <f t="shared" si="106"/>
        <v>19710.599999999999</v>
      </c>
    </row>
    <row r="1296" spans="1:13" x14ac:dyDescent="0.2">
      <c r="A1296" s="94">
        <v>6070507</v>
      </c>
      <c r="B1296" s="88">
        <f t="shared" si="104"/>
        <v>216.6</v>
      </c>
      <c r="C1296" s="93">
        <v>91</v>
      </c>
      <c r="D1296" s="104">
        <f t="shared" si="102"/>
        <v>1.8001978239366964E-4</v>
      </c>
      <c r="E1296" s="93">
        <f t="shared" si="105"/>
        <v>5.4751666666666665</v>
      </c>
      <c r="F1296" s="104">
        <f t="shared" si="103"/>
        <v>1.9660095259927071E-4</v>
      </c>
      <c r="G1296" s="93" t="s">
        <v>20</v>
      </c>
      <c r="H1296" s="93">
        <v>366.24</v>
      </c>
      <c r="I1296" s="88">
        <v>2</v>
      </c>
      <c r="J1296" s="93">
        <v>38.54</v>
      </c>
      <c r="K1296" s="93">
        <v>13.5</v>
      </c>
      <c r="L1296" s="93">
        <v>366.24</v>
      </c>
      <c r="M1296" s="88">
        <f t="shared" si="106"/>
        <v>19710.599999999999</v>
      </c>
    </row>
    <row r="1297" spans="1:13" x14ac:dyDescent="0.2">
      <c r="A1297" s="94">
        <v>7011486</v>
      </c>
      <c r="B1297" s="88">
        <f t="shared" si="104"/>
        <v>216.6</v>
      </c>
      <c r="C1297" s="93">
        <v>91</v>
      </c>
      <c r="D1297" s="104">
        <f t="shared" si="102"/>
        <v>1.8001978239366964E-4</v>
      </c>
      <c r="E1297" s="93">
        <f t="shared" si="105"/>
        <v>5.4751666666666665</v>
      </c>
      <c r="F1297" s="104">
        <f t="shared" si="103"/>
        <v>1.9660095259927071E-4</v>
      </c>
      <c r="G1297" s="93" t="s">
        <v>82</v>
      </c>
      <c r="H1297" s="93">
        <v>2113.16</v>
      </c>
      <c r="I1297" s="88">
        <v>2</v>
      </c>
      <c r="J1297" s="93">
        <v>129.19999999999999</v>
      </c>
      <c r="K1297" s="93">
        <v>16</v>
      </c>
      <c r="L1297" s="93">
        <v>2113.16</v>
      </c>
      <c r="M1297" s="88">
        <f t="shared" si="106"/>
        <v>19710.599999999999</v>
      </c>
    </row>
    <row r="1298" spans="1:13" x14ac:dyDescent="0.2">
      <c r="A1298" s="94">
        <v>9403047</v>
      </c>
      <c r="B1298" s="88">
        <f t="shared" si="104"/>
        <v>216.6</v>
      </c>
      <c r="C1298" s="93">
        <v>91</v>
      </c>
      <c r="D1298" s="104">
        <f t="shared" si="102"/>
        <v>1.8001978239366964E-4</v>
      </c>
      <c r="E1298" s="93">
        <f t="shared" si="105"/>
        <v>5.4751666666666665</v>
      </c>
      <c r="F1298" s="104">
        <f t="shared" si="103"/>
        <v>1.9660095259927071E-4</v>
      </c>
      <c r="G1298" s="93" t="s">
        <v>9</v>
      </c>
      <c r="H1298" s="93">
        <v>50.2</v>
      </c>
      <c r="I1298" s="88">
        <v>2</v>
      </c>
      <c r="J1298" s="93">
        <v>0.59</v>
      </c>
      <c r="K1298" s="93">
        <v>0.59</v>
      </c>
      <c r="L1298" s="93">
        <v>50.2</v>
      </c>
      <c r="M1298" s="88">
        <f t="shared" si="106"/>
        <v>19710.599999999999</v>
      </c>
    </row>
    <row r="1299" spans="1:13" x14ac:dyDescent="0.2">
      <c r="A1299" s="94">
        <v>9518008</v>
      </c>
      <c r="B1299" s="88">
        <f t="shared" si="104"/>
        <v>216.6</v>
      </c>
      <c r="C1299" s="93">
        <v>91</v>
      </c>
      <c r="D1299" s="104">
        <f t="shared" si="102"/>
        <v>1.8001978239366964E-4</v>
      </c>
      <c r="E1299" s="93">
        <f t="shared" si="105"/>
        <v>5.4751666666666665</v>
      </c>
      <c r="F1299" s="104">
        <f t="shared" si="103"/>
        <v>1.9660095259927071E-4</v>
      </c>
      <c r="G1299" s="93" t="s">
        <v>20</v>
      </c>
      <c r="H1299" s="93">
        <v>0</v>
      </c>
      <c r="I1299" s="88">
        <v>2</v>
      </c>
      <c r="J1299" s="93">
        <v>1.58</v>
      </c>
      <c r="K1299" s="93">
        <v>1</v>
      </c>
      <c r="L1299" s="93">
        <v>0</v>
      </c>
      <c r="M1299" s="88">
        <f t="shared" si="106"/>
        <v>19710.599999999999</v>
      </c>
    </row>
    <row r="1300" spans="1:13" x14ac:dyDescent="0.2">
      <c r="A1300" s="94">
        <v>9830001</v>
      </c>
      <c r="B1300" s="88">
        <f t="shared" si="104"/>
        <v>216.6</v>
      </c>
      <c r="C1300" s="93">
        <v>91</v>
      </c>
      <c r="D1300" s="104">
        <f t="shared" si="102"/>
        <v>1.8001978239366964E-4</v>
      </c>
      <c r="E1300" s="93">
        <f t="shared" si="105"/>
        <v>5.4751666666666665</v>
      </c>
      <c r="F1300" s="104">
        <f t="shared" si="103"/>
        <v>1.9660095259927071E-4</v>
      </c>
      <c r="G1300" s="93" t="s">
        <v>16</v>
      </c>
      <c r="H1300" s="93">
        <v>2169.88</v>
      </c>
      <c r="I1300" s="88">
        <v>2</v>
      </c>
      <c r="J1300" s="93">
        <v>48.07</v>
      </c>
      <c r="K1300" s="93">
        <v>6.16</v>
      </c>
      <c r="L1300" s="93">
        <v>2169.88</v>
      </c>
      <c r="M1300" s="88">
        <f t="shared" si="106"/>
        <v>19710.599999999999</v>
      </c>
    </row>
    <row r="1301" spans="1:13" x14ac:dyDescent="0.2">
      <c r="A1301" s="94">
        <v>2008213</v>
      </c>
      <c r="B1301" s="88">
        <f t="shared" si="104"/>
        <v>216.6</v>
      </c>
      <c r="C1301" s="93">
        <v>90</v>
      </c>
      <c r="D1301" s="104">
        <f t="shared" si="102"/>
        <v>1.7804154302670624E-4</v>
      </c>
      <c r="E1301" s="93">
        <f t="shared" si="105"/>
        <v>5.415</v>
      </c>
      <c r="F1301" s="104">
        <f t="shared" si="103"/>
        <v>1.9444050257070732E-4</v>
      </c>
      <c r="G1301" s="93" t="s">
        <v>12</v>
      </c>
      <c r="H1301" s="93">
        <v>172.54</v>
      </c>
      <c r="I1301" s="88">
        <v>2</v>
      </c>
      <c r="J1301" s="93">
        <v>0.78</v>
      </c>
      <c r="K1301" s="93">
        <v>0.25</v>
      </c>
      <c r="L1301" s="93">
        <v>172.54</v>
      </c>
      <c r="M1301" s="88">
        <f t="shared" si="106"/>
        <v>19494</v>
      </c>
    </row>
    <row r="1302" spans="1:13" x14ac:dyDescent="0.2">
      <c r="A1302" s="94">
        <v>2228777</v>
      </c>
      <c r="B1302" s="88">
        <f t="shared" si="104"/>
        <v>216.6</v>
      </c>
      <c r="C1302" s="93">
        <v>90</v>
      </c>
      <c r="D1302" s="104">
        <f t="shared" si="102"/>
        <v>1.7804154302670624E-4</v>
      </c>
      <c r="E1302" s="93">
        <f t="shared" si="105"/>
        <v>5.415</v>
      </c>
      <c r="F1302" s="104">
        <f t="shared" si="103"/>
        <v>1.9444050257070732E-4</v>
      </c>
      <c r="G1302" s="93" t="s">
        <v>16</v>
      </c>
      <c r="H1302" s="93">
        <v>278.32</v>
      </c>
      <c r="I1302" s="88">
        <v>2</v>
      </c>
      <c r="J1302" s="93">
        <v>2.52</v>
      </c>
      <c r="K1302" s="93">
        <v>1.2</v>
      </c>
      <c r="L1302" s="93">
        <v>278.32</v>
      </c>
      <c r="M1302" s="88">
        <f t="shared" si="106"/>
        <v>19494</v>
      </c>
    </row>
    <row r="1303" spans="1:13" x14ac:dyDescent="0.2">
      <c r="A1303" s="94">
        <v>2540165</v>
      </c>
      <c r="B1303" s="88">
        <f t="shared" si="104"/>
        <v>216.6</v>
      </c>
      <c r="C1303" s="93">
        <v>90</v>
      </c>
      <c r="D1303" s="104">
        <f t="shared" si="102"/>
        <v>1.7804154302670624E-4</v>
      </c>
      <c r="E1303" s="93">
        <f t="shared" si="105"/>
        <v>5.415</v>
      </c>
      <c r="F1303" s="104">
        <f t="shared" si="103"/>
        <v>1.9444050257070732E-4</v>
      </c>
      <c r="G1303" s="93" t="s">
        <v>16</v>
      </c>
      <c r="H1303" s="93">
        <v>1321.39</v>
      </c>
      <c r="I1303" s="88">
        <v>2</v>
      </c>
      <c r="J1303" s="93">
        <v>101.73</v>
      </c>
      <c r="K1303" s="93">
        <v>10.55</v>
      </c>
      <c r="L1303" s="93">
        <v>1321.39</v>
      </c>
      <c r="M1303" s="88">
        <f t="shared" si="106"/>
        <v>19494</v>
      </c>
    </row>
    <row r="1304" spans="1:13" x14ac:dyDescent="0.2">
      <c r="A1304" s="94">
        <v>3300098</v>
      </c>
      <c r="B1304" s="88">
        <f t="shared" si="104"/>
        <v>216.6</v>
      </c>
      <c r="C1304" s="93">
        <v>90</v>
      </c>
      <c r="D1304" s="104">
        <f t="shared" si="102"/>
        <v>1.7804154302670624E-4</v>
      </c>
      <c r="E1304" s="93">
        <f t="shared" si="105"/>
        <v>5.415</v>
      </c>
      <c r="F1304" s="104">
        <f t="shared" si="103"/>
        <v>1.9444050257070732E-4</v>
      </c>
      <c r="G1304" s="93" t="s">
        <v>9</v>
      </c>
      <c r="H1304" s="93">
        <v>1231.08</v>
      </c>
      <c r="I1304" s="88">
        <v>2</v>
      </c>
      <c r="J1304" s="93">
        <v>31.03</v>
      </c>
      <c r="K1304" s="93">
        <v>35.42</v>
      </c>
      <c r="L1304" s="93">
        <v>1231.08</v>
      </c>
      <c r="M1304" s="88">
        <f t="shared" si="106"/>
        <v>19494</v>
      </c>
    </row>
    <row r="1305" spans="1:13" x14ac:dyDescent="0.2">
      <c r="A1305" s="94">
        <v>5051706</v>
      </c>
      <c r="B1305" s="88">
        <f t="shared" si="104"/>
        <v>216.6</v>
      </c>
      <c r="C1305" s="93">
        <v>90</v>
      </c>
      <c r="D1305" s="104">
        <f t="shared" si="102"/>
        <v>1.7804154302670624E-4</v>
      </c>
      <c r="E1305" s="93">
        <f t="shared" si="105"/>
        <v>5.415</v>
      </c>
      <c r="F1305" s="104">
        <f t="shared" si="103"/>
        <v>1.9444050257070732E-4</v>
      </c>
      <c r="G1305" s="93" t="s">
        <v>20</v>
      </c>
      <c r="H1305" s="93">
        <v>541.01</v>
      </c>
      <c r="I1305" s="88">
        <v>2</v>
      </c>
      <c r="J1305" s="93">
        <v>15.05</v>
      </c>
      <c r="K1305" s="93">
        <v>4.8</v>
      </c>
      <c r="L1305" s="93">
        <v>541.01</v>
      </c>
      <c r="M1305" s="88">
        <f t="shared" si="106"/>
        <v>19494</v>
      </c>
    </row>
    <row r="1306" spans="1:13" x14ac:dyDescent="0.2">
      <c r="A1306" s="94">
        <v>5505689</v>
      </c>
      <c r="B1306" s="88">
        <f t="shared" si="104"/>
        <v>216.6</v>
      </c>
      <c r="C1306" s="93">
        <v>90</v>
      </c>
      <c r="D1306" s="104">
        <f t="shared" si="102"/>
        <v>1.7804154302670624E-4</v>
      </c>
      <c r="E1306" s="93">
        <f t="shared" si="105"/>
        <v>5.415</v>
      </c>
      <c r="F1306" s="104">
        <f t="shared" si="103"/>
        <v>1.9444050257070732E-4</v>
      </c>
      <c r="G1306" s="93" t="s">
        <v>16</v>
      </c>
      <c r="H1306" s="93">
        <v>4891.3100000000004</v>
      </c>
      <c r="I1306" s="88">
        <v>2</v>
      </c>
      <c r="J1306" s="93">
        <v>42.2</v>
      </c>
      <c r="K1306" s="93">
        <v>35.799999999999997</v>
      </c>
      <c r="L1306" s="93">
        <v>4891.3100000000004</v>
      </c>
      <c r="M1306" s="88">
        <f t="shared" si="106"/>
        <v>19494</v>
      </c>
    </row>
    <row r="1307" spans="1:13" x14ac:dyDescent="0.2">
      <c r="A1307" s="94">
        <v>5551571</v>
      </c>
      <c r="B1307" s="88">
        <f t="shared" si="104"/>
        <v>216.6</v>
      </c>
      <c r="C1307" s="93">
        <v>90</v>
      </c>
      <c r="D1307" s="104">
        <f t="shared" si="102"/>
        <v>1.7804154302670624E-4</v>
      </c>
      <c r="E1307" s="93">
        <f t="shared" si="105"/>
        <v>5.415</v>
      </c>
      <c r="F1307" s="104">
        <f t="shared" si="103"/>
        <v>1.9444050257070732E-4</v>
      </c>
      <c r="G1307" s="93" t="s">
        <v>79</v>
      </c>
      <c r="H1307" s="93">
        <v>420.74</v>
      </c>
      <c r="I1307" s="88">
        <v>2</v>
      </c>
      <c r="J1307" s="93">
        <v>0.46</v>
      </c>
      <c r="K1307" s="93">
        <v>2.5</v>
      </c>
      <c r="L1307" s="93">
        <v>420.74</v>
      </c>
      <c r="M1307" s="88">
        <f t="shared" si="106"/>
        <v>19494</v>
      </c>
    </row>
    <row r="1308" spans="1:13" x14ac:dyDescent="0.2">
      <c r="A1308" s="94">
        <v>8000724</v>
      </c>
      <c r="B1308" s="88">
        <f t="shared" si="104"/>
        <v>216.6</v>
      </c>
      <c r="C1308" s="93">
        <v>90</v>
      </c>
      <c r="D1308" s="104">
        <f t="shared" si="102"/>
        <v>1.7804154302670624E-4</v>
      </c>
      <c r="E1308" s="93">
        <f t="shared" si="105"/>
        <v>5.415</v>
      </c>
      <c r="F1308" s="104">
        <f t="shared" si="103"/>
        <v>1.9444050257070732E-4</v>
      </c>
      <c r="G1308" s="93" t="s">
        <v>20</v>
      </c>
      <c r="H1308" s="93">
        <v>4170.9399999999996</v>
      </c>
      <c r="I1308" s="88">
        <v>2</v>
      </c>
      <c r="J1308" s="93">
        <v>300</v>
      </c>
      <c r="K1308" s="93">
        <v>33</v>
      </c>
      <c r="L1308" s="93">
        <v>4170.9399999999996</v>
      </c>
      <c r="M1308" s="88">
        <f t="shared" si="106"/>
        <v>19494</v>
      </c>
    </row>
    <row r="1309" spans="1:13" x14ac:dyDescent="0.2">
      <c r="A1309" s="94">
        <v>9253334</v>
      </c>
      <c r="B1309" s="88">
        <f t="shared" si="104"/>
        <v>216.6</v>
      </c>
      <c r="C1309" s="93">
        <v>90</v>
      </c>
      <c r="D1309" s="104">
        <f t="shared" si="102"/>
        <v>1.7804154302670624E-4</v>
      </c>
      <c r="E1309" s="93">
        <f t="shared" si="105"/>
        <v>5.415</v>
      </c>
      <c r="F1309" s="104">
        <f t="shared" si="103"/>
        <v>1.9444050257070732E-4</v>
      </c>
      <c r="G1309" s="93" t="s">
        <v>12</v>
      </c>
      <c r="H1309" s="93">
        <v>67.489999999999995</v>
      </c>
      <c r="I1309" s="88">
        <v>2</v>
      </c>
      <c r="J1309" s="93">
        <v>0.95</v>
      </c>
      <c r="K1309" s="93">
        <v>0.71</v>
      </c>
      <c r="L1309" s="93">
        <v>67.489999999999995</v>
      </c>
      <c r="M1309" s="88">
        <f t="shared" si="106"/>
        <v>19494</v>
      </c>
    </row>
    <row r="1310" spans="1:13" x14ac:dyDescent="0.2">
      <c r="A1310" s="94">
        <v>2042811</v>
      </c>
      <c r="B1310" s="88">
        <f t="shared" si="104"/>
        <v>216.6</v>
      </c>
      <c r="C1310" s="93">
        <v>89</v>
      </c>
      <c r="D1310" s="104">
        <f t="shared" si="102"/>
        <v>1.7606330365974282E-4</v>
      </c>
      <c r="E1310" s="93">
        <f t="shared" si="105"/>
        <v>5.3548333333333327</v>
      </c>
      <c r="F1310" s="104">
        <f t="shared" si="103"/>
        <v>1.9228005254214389E-4</v>
      </c>
      <c r="G1310" s="93" t="s">
        <v>16</v>
      </c>
      <c r="H1310" s="93">
        <v>1389.46</v>
      </c>
      <c r="I1310" s="88">
        <v>2</v>
      </c>
      <c r="J1310" s="93">
        <v>36.4</v>
      </c>
      <c r="K1310" s="93">
        <v>21</v>
      </c>
      <c r="L1310" s="93">
        <v>1389.46</v>
      </c>
      <c r="M1310" s="88">
        <f t="shared" si="106"/>
        <v>19277.399999999998</v>
      </c>
    </row>
    <row r="1311" spans="1:13" x14ac:dyDescent="0.2">
      <c r="A1311" s="94">
        <v>2372241</v>
      </c>
      <c r="B1311" s="88">
        <f t="shared" si="104"/>
        <v>216.6</v>
      </c>
      <c r="C1311" s="93">
        <v>89</v>
      </c>
      <c r="D1311" s="104">
        <f t="shared" si="102"/>
        <v>1.7606330365974282E-4</v>
      </c>
      <c r="E1311" s="93">
        <f t="shared" si="105"/>
        <v>5.3548333333333327</v>
      </c>
      <c r="F1311" s="104">
        <f t="shared" si="103"/>
        <v>1.9228005254214389E-4</v>
      </c>
      <c r="G1311" s="93" t="s">
        <v>16</v>
      </c>
      <c r="H1311" s="93">
        <v>1171.19</v>
      </c>
      <c r="I1311" s="88">
        <v>2</v>
      </c>
      <c r="J1311" s="93">
        <v>16.260000000000002</v>
      </c>
      <c r="K1311" s="93">
        <v>17</v>
      </c>
      <c r="L1311" s="93">
        <v>1171.19</v>
      </c>
      <c r="M1311" s="88">
        <f t="shared" si="106"/>
        <v>19277.399999999998</v>
      </c>
    </row>
    <row r="1312" spans="1:13" x14ac:dyDescent="0.2">
      <c r="A1312" s="94">
        <v>2472426</v>
      </c>
      <c r="B1312" s="88">
        <f t="shared" si="104"/>
        <v>216.6</v>
      </c>
      <c r="C1312" s="93">
        <v>89</v>
      </c>
      <c r="D1312" s="104">
        <f t="shared" si="102"/>
        <v>1.7606330365974282E-4</v>
      </c>
      <c r="E1312" s="93">
        <f t="shared" si="105"/>
        <v>5.3548333333333327</v>
      </c>
      <c r="F1312" s="104">
        <f t="shared" si="103"/>
        <v>1.9228005254214389E-4</v>
      </c>
      <c r="G1312" s="93" t="s">
        <v>20</v>
      </c>
      <c r="H1312" s="93">
        <v>144.97</v>
      </c>
      <c r="I1312" s="88">
        <v>2</v>
      </c>
      <c r="J1312" s="93">
        <v>0.72</v>
      </c>
      <c r="K1312" s="93">
        <v>0.22</v>
      </c>
      <c r="L1312" s="93">
        <v>144.97</v>
      </c>
      <c r="M1312" s="88">
        <f t="shared" si="106"/>
        <v>19277.399999999998</v>
      </c>
    </row>
    <row r="1313" spans="1:13" x14ac:dyDescent="0.2">
      <c r="A1313" s="94">
        <v>3080195</v>
      </c>
      <c r="B1313" s="88">
        <f t="shared" si="104"/>
        <v>216.6</v>
      </c>
      <c r="C1313" s="93">
        <v>89</v>
      </c>
      <c r="D1313" s="104">
        <f t="shared" si="102"/>
        <v>1.7606330365974282E-4</v>
      </c>
      <c r="E1313" s="93">
        <f t="shared" si="105"/>
        <v>5.3548333333333327</v>
      </c>
      <c r="F1313" s="104">
        <f t="shared" si="103"/>
        <v>1.9228005254214389E-4</v>
      </c>
      <c r="G1313" s="93" t="s">
        <v>41</v>
      </c>
      <c r="H1313" s="93">
        <v>1988.33</v>
      </c>
      <c r="I1313" s="88">
        <v>2</v>
      </c>
      <c r="J1313" s="93">
        <v>111.55</v>
      </c>
      <c r="K1313" s="93">
        <v>4.84</v>
      </c>
      <c r="L1313" s="93">
        <v>1988.33</v>
      </c>
      <c r="M1313" s="88">
        <f t="shared" si="106"/>
        <v>19277.399999999998</v>
      </c>
    </row>
    <row r="1314" spans="1:13" x14ac:dyDescent="0.2">
      <c r="A1314" s="94">
        <v>3395004</v>
      </c>
      <c r="B1314" s="88">
        <f t="shared" si="104"/>
        <v>216.6</v>
      </c>
      <c r="C1314" s="93">
        <v>89</v>
      </c>
      <c r="D1314" s="104">
        <f t="shared" si="102"/>
        <v>1.7606330365974282E-4</v>
      </c>
      <c r="E1314" s="93">
        <f t="shared" si="105"/>
        <v>5.3548333333333327</v>
      </c>
      <c r="F1314" s="104">
        <f t="shared" si="103"/>
        <v>1.9228005254214389E-4</v>
      </c>
      <c r="G1314" s="93" t="s">
        <v>41</v>
      </c>
      <c r="H1314" s="93">
        <v>1027.71</v>
      </c>
      <c r="I1314" s="88">
        <v>2</v>
      </c>
      <c r="J1314" s="93">
        <v>15.9</v>
      </c>
      <c r="K1314" s="93">
        <v>4</v>
      </c>
      <c r="L1314" s="93">
        <v>1027.71</v>
      </c>
      <c r="M1314" s="88">
        <f t="shared" si="106"/>
        <v>19277.399999999998</v>
      </c>
    </row>
    <row r="1315" spans="1:13" x14ac:dyDescent="0.2">
      <c r="A1315" s="94">
        <v>6070541</v>
      </c>
      <c r="B1315" s="88">
        <f t="shared" si="104"/>
        <v>216.6</v>
      </c>
      <c r="C1315" s="93">
        <v>89</v>
      </c>
      <c r="D1315" s="104">
        <f t="shared" si="102"/>
        <v>1.7606330365974282E-4</v>
      </c>
      <c r="E1315" s="93">
        <f t="shared" si="105"/>
        <v>5.3548333333333327</v>
      </c>
      <c r="F1315" s="104">
        <f t="shared" si="103"/>
        <v>1.9228005254214389E-4</v>
      </c>
      <c r="G1315" s="93" t="s">
        <v>82</v>
      </c>
      <c r="H1315" s="93">
        <v>1069.6199999999999</v>
      </c>
      <c r="I1315" s="88">
        <v>2</v>
      </c>
      <c r="J1315" s="93">
        <v>90.75</v>
      </c>
      <c r="K1315" s="93">
        <v>27</v>
      </c>
      <c r="L1315" s="93">
        <v>1069.6199999999999</v>
      </c>
      <c r="M1315" s="88">
        <f t="shared" si="106"/>
        <v>19277.399999999998</v>
      </c>
    </row>
    <row r="1316" spans="1:13" x14ac:dyDescent="0.2">
      <c r="A1316" s="94">
        <v>6121901</v>
      </c>
      <c r="B1316" s="88">
        <f t="shared" si="104"/>
        <v>216.6</v>
      </c>
      <c r="C1316" s="93">
        <v>89</v>
      </c>
      <c r="D1316" s="104">
        <f t="shared" si="102"/>
        <v>1.7606330365974282E-4</v>
      </c>
      <c r="E1316" s="93">
        <f t="shared" si="105"/>
        <v>5.3548333333333327</v>
      </c>
      <c r="F1316" s="104">
        <f t="shared" si="103"/>
        <v>1.9228005254214389E-4</v>
      </c>
      <c r="G1316" s="93" t="s">
        <v>20</v>
      </c>
      <c r="H1316" s="93">
        <v>1048.53</v>
      </c>
      <c r="I1316" s="88">
        <v>2</v>
      </c>
      <c r="J1316" s="93">
        <v>75.11</v>
      </c>
      <c r="K1316" s="93">
        <v>22.3</v>
      </c>
      <c r="L1316" s="93">
        <v>1048.53</v>
      </c>
      <c r="M1316" s="88">
        <f t="shared" si="106"/>
        <v>19277.399999999998</v>
      </c>
    </row>
    <row r="1317" spans="1:13" x14ac:dyDescent="0.2">
      <c r="A1317" s="94">
        <v>6189313</v>
      </c>
      <c r="B1317" s="88">
        <f t="shared" si="104"/>
        <v>216.6</v>
      </c>
      <c r="C1317" s="93">
        <v>89</v>
      </c>
      <c r="D1317" s="104">
        <f t="shared" si="102"/>
        <v>1.7606330365974282E-4</v>
      </c>
      <c r="E1317" s="93">
        <f t="shared" si="105"/>
        <v>5.3548333333333327</v>
      </c>
      <c r="F1317" s="104">
        <f t="shared" si="103"/>
        <v>1.9228005254214389E-4</v>
      </c>
      <c r="G1317" s="93" t="s">
        <v>20</v>
      </c>
      <c r="H1317" s="93">
        <v>829.63</v>
      </c>
      <c r="I1317" s="88">
        <v>2</v>
      </c>
      <c r="J1317" s="93">
        <v>138</v>
      </c>
      <c r="K1317" s="93">
        <v>22.2</v>
      </c>
      <c r="L1317" s="93">
        <v>829.63</v>
      </c>
      <c r="M1317" s="88">
        <f t="shared" si="106"/>
        <v>19277.399999999998</v>
      </c>
    </row>
    <row r="1318" spans="1:13" x14ac:dyDescent="0.2">
      <c r="A1318" s="94">
        <v>7011487</v>
      </c>
      <c r="B1318" s="88">
        <f t="shared" si="104"/>
        <v>216.6</v>
      </c>
      <c r="C1318" s="93">
        <v>89</v>
      </c>
      <c r="D1318" s="104">
        <f t="shared" si="102"/>
        <v>1.7606330365974282E-4</v>
      </c>
      <c r="E1318" s="93">
        <f t="shared" si="105"/>
        <v>5.3548333333333327</v>
      </c>
      <c r="F1318" s="104">
        <f t="shared" si="103"/>
        <v>1.9228005254214389E-4</v>
      </c>
      <c r="G1318" s="93" t="s">
        <v>82</v>
      </c>
      <c r="H1318" s="93">
        <v>2179</v>
      </c>
      <c r="I1318" s="88">
        <v>2</v>
      </c>
      <c r="J1318" s="93">
        <v>134.19999999999999</v>
      </c>
      <c r="K1318" s="93">
        <v>31.5</v>
      </c>
      <c r="L1318" s="93">
        <v>2179</v>
      </c>
      <c r="M1318" s="88">
        <f t="shared" si="106"/>
        <v>19277.399999999998</v>
      </c>
    </row>
    <row r="1319" spans="1:13" x14ac:dyDescent="0.2">
      <c r="A1319" s="94">
        <v>9253106</v>
      </c>
      <c r="B1319" s="88">
        <f t="shared" si="104"/>
        <v>216.6</v>
      </c>
      <c r="C1319" s="93">
        <v>89</v>
      </c>
      <c r="D1319" s="104">
        <f t="shared" si="102"/>
        <v>1.7606330365974282E-4</v>
      </c>
      <c r="E1319" s="93">
        <f t="shared" si="105"/>
        <v>5.3548333333333327</v>
      </c>
      <c r="F1319" s="104">
        <f t="shared" si="103"/>
        <v>1.9228005254214389E-4</v>
      </c>
      <c r="G1319" s="93" t="s">
        <v>12</v>
      </c>
      <c r="H1319" s="93">
        <v>62.83</v>
      </c>
      <c r="I1319" s="88">
        <v>2</v>
      </c>
      <c r="J1319" s="93">
        <v>1.26</v>
      </c>
      <c r="K1319" s="93">
        <v>1.4</v>
      </c>
      <c r="L1319" s="93">
        <v>62.83</v>
      </c>
      <c r="M1319" s="88">
        <f t="shared" si="106"/>
        <v>19277.399999999998</v>
      </c>
    </row>
    <row r="1320" spans="1:13" x14ac:dyDescent="0.2">
      <c r="A1320" s="94">
        <v>9253397</v>
      </c>
      <c r="B1320" s="88">
        <f t="shared" si="104"/>
        <v>216.6</v>
      </c>
      <c r="C1320" s="93">
        <v>89</v>
      </c>
      <c r="D1320" s="104">
        <f t="shared" si="102"/>
        <v>1.7606330365974282E-4</v>
      </c>
      <c r="E1320" s="93">
        <f t="shared" si="105"/>
        <v>5.3548333333333327</v>
      </c>
      <c r="F1320" s="104">
        <f t="shared" si="103"/>
        <v>1.9228005254214389E-4</v>
      </c>
      <c r="G1320" s="93" t="s">
        <v>12</v>
      </c>
      <c r="H1320" s="93">
        <v>78.510000000000005</v>
      </c>
      <c r="I1320" s="88">
        <v>2</v>
      </c>
      <c r="J1320" s="93">
        <v>0.66</v>
      </c>
      <c r="K1320" s="93">
        <v>2.95</v>
      </c>
      <c r="L1320" s="93">
        <v>78.510000000000005</v>
      </c>
      <c r="M1320" s="88">
        <f t="shared" si="106"/>
        <v>19277.399999999998</v>
      </c>
    </row>
    <row r="1321" spans="1:13" x14ac:dyDescent="0.2">
      <c r="A1321" s="94">
        <v>9253623</v>
      </c>
      <c r="B1321" s="88">
        <f t="shared" si="104"/>
        <v>216.6</v>
      </c>
      <c r="C1321" s="93">
        <v>89</v>
      </c>
      <c r="D1321" s="104">
        <f t="shared" si="102"/>
        <v>1.7606330365974282E-4</v>
      </c>
      <c r="E1321" s="93">
        <f t="shared" si="105"/>
        <v>5.3548333333333327</v>
      </c>
      <c r="F1321" s="104">
        <f t="shared" si="103"/>
        <v>1.9228005254214389E-4</v>
      </c>
      <c r="G1321" s="93" t="s">
        <v>12</v>
      </c>
      <c r="H1321" s="93">
        <v>44.4</v>
      </c>
      <c r="I1321" s="88">
        <v>2</v>
      </c>
      <c r="J1321" s="93">
        <v>0.76</v>
      </c>
      <c r="K1321" s="93">
        <v>1.35</v>
      </c>
      <c r="L1321" s="93">
        <v>44.4</v>
      </c>
      <c r="M1321" s="88">
        <f t="shared" si="106"/>
        <v>19277.399999999998</v>
      </c>
    </row>
    <row r="1322" spans="1:13" x14ac:dyDescent="0.2">
      <c r="A1322" s="94">
        <v>9703207</v>
      </c>
      <c r="B1322" s="88">
        <f t="shared" si="104"/>
        <v>216.6</v>
      </c>
      <c r="C1322" s="93">
        <v>89</v>
      </c>
      <c r="D1322" s="104">
        <f t="shared" si="102"/>
        <v>1.7606330365974282E-4</v>
      </c>
      <c r="E1322" s="93">
        <f t="shared" si="105"/>
        <v>5.3548333333333327</v>
      </c>
      <c r="F1322" s="104">
        <f t="shared" si="103"/>
        <v>1.9228005254214389E-4</v>
      </c>
      <c r="G1322" s="93" t="s">
        <v>41</v>
      </c>
      <c r="H1322" s="93">
        <v>99.31</v>
      </c>
      <c r="I1322" s="88">
        <v>2</v>
      </c>
      <c r="J1322" s="93">
        <v>1</v>
      </c>
      <c r="K1322" s="93">
        <v>0.23</v>
      </c>
      <c r="L1322" s="93">
        <v>99.31</v>
      </c>
      <c r="M1322" s="88">
        <f t="shared" si="106"/>
        <v>19277.399999999998</v>
      </c>
    </row>
    <row r="1323" spans="1:13" x14ac:dyDescent="0.2">
      <c r="A1323" s="94">
        <v>9821898</v>
      </c>
      <c r="B1323" s="88">
        <f t="shared" si="104"/>
        <v>216.6</v>
      </c>
      <c r="C1323" s="93">
        <v>89</v>
      </c>
      <c r="D1323" s="104">
        <f t="shared" si="102"/>
        <v>1.7606330365974282E-4</v>
      </c>
      <c r="E1323" s="93">
        <f t="shared" si="105"/>
        <v>5.3548333333333327</v>
      </c>
      <c r="F1323" s="104">
        <f t="shared" si="103"/>
        <v>1.9228005254214389E-4</v>
      </c>
      <c r="G1323" s="93" t="s">
        <v>16</v>
      </c>
      <c r="H1323" s="93">
        <v>54.86</v>
      </c>
      <c r="I1323" s="88">
        <v>2</v>
      </c>
      <c r="J1323" s="93">
        <v>3.6</v>
      </c>
      <c r="K1323" s="93">
        <v>2</v>
      </c>
      <c r="L1323" s="93">
        <v>54.86</v>
      </c>
      <c r="M1323" s="88">
        <f t="shared" si="106"/>
        <v>19277.399999999998</v>
      </c>
    </row>
    <row r="1324" spans="1:13" x14ac:dyDescent="0.2">
      <c r="A1324" s="94">
        <v>3080711</v>
      </c>
      <c r="B1324" s="88">
        <f t="shared" si="104"/>
        <v>216.6</v>
      </c>
      <c r="C1324" s="93">
        <v>88</v>
      </c>
      <c r="D1324" s="104">
        <f t="shared" si="102"/>
        <v>1.7408506429277942E-4</v>
      </c>
      <c r="E1324" s="93">
        <f t="shared" si="105"/>
        <v>5.2946666666666662</v>
      </c>
      <c r="F1324" s="104">
        <f t="shared" si="103"/>
        <v>1.9011960251358046E-4</v>
      </c>
      <c r="G1324" s="93" t="s">
        <v>41</v>
      </c>
      <c r="H1324" s="93">
        <v>492.45</v>
      </c>
      <c r="I1324" s="88">
        <v>2</v>
      </c>
      <c r="J1324" s="93">
        <v>36.93</v>
      </c>
      <c r="K1324" s="93">
        <v>1.82</v>
      </c>
      <c r="L1324" s="93">
        <v>492.45</v>
      </c>
      <c r="M1324" s="88">
        <f t="shared" si="106"/>
        <v>19060.8</v>
      </c>
    </row>
    <row r="1325" spans="1:13" x14ac:dyDescent="0.2">
      <c r="A1325" s="94">
        <v>3100611</v>
      </c>
      <c r="B1325" s="88">
        <f t="shared" si="104"/>
        <v>216.6</v>
      </c>
      <c r="C1325" s="93">
        <v>88</v>
      </c>
      <c r="D1325" s="104">
        <f t="shared" si="102"/>
        <v>1.7408506429277942E-4</v>
      </c>
      <c r="E1325" s="93">
        <f t="shared" si="105"/>
        <v>5.2946666666666662</v>
      </c>
      <c r="F1325" s="104">
        <f t="shared" si="103"/>
        <v>1.9011960251358046E-4</v>
      </c>
      <c r="G1325" s="93" t="s">
        <v>41</v>
      </c>
      <c r="H1325" s="93">
        <v>485.48</v>
      </c>
      <c r="I1325" s="88">
        <v>2</v>
      </c>
      <c r="J1325" s="93">
        <v>144</v>
      </c>
      <c r="K1325" s="93">
        <v>2.1</v>
      </c>
      <c r="L1325" s="93">
        <v>485.48</v>
      </c>
      <c r="M1325" s="88">
        <f t="shared" si="106"/>
        <v>19060.8</v>
      </c>
    </row>
    <row r="1326" spans="1:13" x14ac:dyDescent="0.2">
      <c r="A1326" s="94">
        <v>3222754</v>
      </c>
      <c r="B1326" s="88">
        <f t="shared" si="104"/>
        <v>216.6</v>
      </c>
      <c r="C1326" s="93">
        <v>88</v>
      </c>
      <c r="D1326" s="104">
        <f t="shared" si="102"/>
        <v>1.7408506429277942E-4</v>
      </c>
      <c r="E1326" s="93">
        <f t="shared" si="105"/>
        <v>5.2946666666666662</v>
      </c>
      <c r="F1326" s="104">
        <f t="shared" si="103"/>
        <v>1.9011960251358046E-4</v>
      </c>
      <c r="G1326" s="93" t="s">
        <v>41</v>
      </c>
      <c r="H1326" s="93">
        <v>1201.29</v>
      </c>
      <c r="I1326" s="88">
        <v>2</v>
      </c>
      <c r="J1326" s="93">
        <v>100.5</v>
      </c>
      <c r="K1326" s="93">
        <v>4.55</v>
      </c>
      <c r="L1326" s="93">
        <v>1201.29</v>
      </c>
      <c r="M1326" s="88">
        <f t="shared" si="106"/>
        <v>19060.8</v>
      </c>
    </row>
    <row r="1327" spans="1:13" x14ac:dyDescent="0.2">
      <c r="A1327" s="94">
        <v>3356187</v>
      </c>
      <c r="B1327" s="88">
        <f t="shared" si="104"/>
        <v>216.6</v>
      </c>
      <c r="C1327" s="93">
        <v>88</v>
      </c>
      <c r="D1327" s="104">
        <f t="shared" si="102"/>
        <v>1.7408506429277942E-4</v>
      </c>
      <c r="E1327" s="93">
        <f t="shared" si="105"/>
        <v>5.2946666666666662</v>
      </c>
      <c r="F1327" s="104">
        <f t="shared" si="103"/>
        <v>1.9011960251358046E-4</v>
      </c>
      <c r="G1327" s="93" t="s">
        <v>16</v>
      </c>
      <c r="H1327" s="93">
        <v>201.86</v>
      </c>
      <c r="I1327" s="88">
        <v>2</v>
      </c>
      <c r="J1327" s="93">
        <v>4.92</v>
      </c>
      <c r="K1327" s="93">
        <v>1.76</v>
      </c>
      <c r="L1327" s="93">
        <v>201.86</v>
      </c>
      <c r="M1327" s="88">
        <f t="shared" si="106"/>
        <v>19060.8</v>
      </c>
    </row>
    <row r="1328" spans="1:13" x14ac:dyDescent="0.2">
      <c r="A1328" s="94">
        <v>5083848</v>
      </c>
      <c r="B1328" s="88">
        <f t="shared" si="104"/>
        <v>216.6</v>
      </c>
      <c r="C1328" s="93">
        <v>88</v>
      </c>
      <c r="D1328" s="104">
        <f t="shared" si="102"/>
        <v>1.7408506429277942E-4</v>
      </c>
      <c r="E1328" s="93">
        <f t="shared" si="105"/>
        <v>5.2946666666666662</v>
      </c>
      <c r="F1328" s="104">
        <f t="shared" si="103"/>
        <v>1.9011960251358046E-4</v>
      </c>
      <c r="G1328" s="93" t="s">
        <v>20</v>
      </c>
      <c r="H1328" s="93">
        <v>57.5</v>
      </c>
      <c r="I1328" s="88">
        <v>2</v>
      </c>
      <c r="J1328" s="93">
        <v>3.79</v>
      </c>
      <c r="K1328" s="93">
        <v>0.42</v>
      </c>
      <c r="L1328" s="93">
        <v>57.5</v>
      </c>
      <c r="M1328" s="88">
        <f t="shared" si="106"/>
        <v>19060.8</v>
      </c>
    </row>
    <row r="1329" spans="1:13" x14ac:dyDescent="0.2">
      <c r="A1329" s="94">
        <v>5598671</v>
      </c>
      <c r="B1329" s="88">
        <f t="shared" si="104"/>
        <v>216.6</v>
      </c>
      <c r="C1329" s="93">
        <v>88</v>
      </c>
      <c r="D1329" s="104">
        <f t="shared" si="102"/>
        <v>1.7408506429277942E-4</v>
      </c>
      <c r="E1329" s="93">
        <f t="shared" si="105"/>
        <v>5.2946666666666662</v>
      </c>
      <c r="F1329" s="104">
        <f t="shared" si="103"/>
        <v>1.9011960251358046E-4</v>
      </c>
      <c r="G1329" s="93" t="s">
        <v>16</v>
      </c>
      <c r="H1329" s="93">
        <v>1052.73</v>
      </c>
      <c r="I1329" s="88">
        <v>2</v>
      </c>
      <c r="J1329" s="93">
        <v>5.01</v>
      </c>
      <c r="K1329" s="93">
        <v>8.4</v>
      </c>
      <c r="L1329" s="93">
        <v>1052.73</v>
      </c>
      <c r="M1329" s="88">
        <f t="shared" si="106"/>
        <v>19060.8</v>
      </c>
    </row>
    <row r="1330" spans="1:13" x14ac:dyDescent="0.2">
      <c r="A1330" s="94">
        <v>6504152</v>
      </c>
      <c r="B1330" s="88">
        <f t="shared" si="104"/>
        <v>216.6</v>
      </c>
      <c r="C1330" s="93">
        <v>88</v>
      </c>
      <c r="D1330" s="104">
        <f t="shared" si="102"/>
        <v>1.7408506429277942E-4</v>
      </c>
      <c r="E1330" s="93">
        <f t="shared" si="105"/>
        <v>5.2946666666666662</v>
      </c>
      <c r="F1330" s="104">
        <f t="shared" si="103"/>
        <v>1.9011960251358046E-4</v>
      </c>
      <c r="G1330" s="93" t="s">
        <v>20</v>
      </c>
      <c r="H1330" s="93">
        <v>1991.19</v>
      </c>
      <c r="I1330" s="88">
        <v>2</v>
      </c>
      <c r="J1330" s="93">
        <v>26.25</v>
      </c>
      <c r="K1330" s="93">
        <v>5.72</v>
      </c>
      <c r="L1330" s="93">
        <v>1991.19</v>
      </c>
      <c r="M1330" s="88">
        <f t="shared" si="106"/>
        <v>19060.8</v>
      </c>
    </row>
    <row r="1331" spans="1:13" x14ac:dyDescent="0.2">
      <c r="A1331" s="94">
        <v>7010784</v>
      </c>
      <c r="B1331" s="88">
        <f t="shared" si="104"/>
        <v>216.6</v>
      </c>
      <c r="C1331" s="93">
        <v>88</v>
      </c>
      <c r="D1331" s="104">
        <f t="shared" si="102"/>
        <v>1.7408506429277942E-4</v>
      </c>
      <c r="E1331" s="93">
        <f t="shared" si="105"/>
        <v>5.2946666666666662</v>
      </c>
      <c r="F1331" s="104">
        <f t="shared" si="103"/>
        <v>1.9011960251358046E-4</v>
      </c>
      <c r="G1331" s="93" t="s">
        <v>82</v>
      </c>
      <c r="H1331" s="93">
        <v>2027.78</v>
      </c>
      <c r="I1331" s="88">
        <v>2</v>
      </c>
      <c r="J1331" s="93">
        <v>146.28</v>
      </c>
      <c r="K1331" s="93">
        <v>21</v>
      </c>
      <c r="L1331" s="93">
        <v>2027.78</v>
      </c>
      <c r="M1331" s="88">
        <f t="shared" si="106"/>
        <v>19060.8</v>
      </c>
    </row>
    <row r="1332" spans="1:13" x14ac:dyDescent="0.2">
      <c r="A1332" s="94">
        <v>7011203</v>
      </c>
      <c r="B1332" s="88">
        <f t="shared" si="104"/>
        <v>216.6</v>
      </c>
      <c r="C1332" s="93">
        <v>88</v>
      </c>
      <c r="D1332" s="104">
        <f t="shared" si="102"/>
        <v>1.7408506429277942E-4</v>
      </c>
      <c r="E1332" s="93">
        <f t="shared" si="105"/>
        <v>5.2946666666666662</v>
      </c>
      <c r="F1332" s="104">
        <f t="shared" si="103"/>
        <v>1.9011960251358046E-4</v>
      </c>
      <c r="G1332" s="93" t="s">
        <v>82</v>
      </c>
      <c r="H1332" s="93">
        <v>1439.73</v>
      </c>
      <c r="I1332" s="88">
        <v>2</v>
      </c>
      <c r="J1332" s="93">
        <v>166.75</v>
      </c>
      <c r="K1332" s="93">
        <v>26</v>
      </c>
      <c r="L1332" s="93">
        <v>1439.73</v>
      </c>
      <c r="M1332" s="88">
        <f t="shared" si="106"/>
        <v>19060.8</v>
      </c>
    </row>
    <row r="1333" spans="1:13" x14ac:dyDescent="0.2">
      <c r="A1333" s="94">
        <v>7027576</v>
      </c>
      <c r="B1333" s="88">
        <f t="shared" si="104"/>
        <v>216.6</v>
      </c>
      <c r="C1333" s="93">
        <v>88</v>
      </c>
      <c r="D1333" s="104">
        <f t="shared" si="102"/>
        <v>1.7408506429277942E-4</v>
      </c>
      <c r="E1333" s="93">
        <f t="shared" si="105"/>
        <v>5.2946666666666662</v>
      </c>
      <c r="F1333" s="104">
        <f t="shared" si="103"/>
        <v>1.9011960251358046E-4</v>
      </c>
      <c r="G1333" s="93" t="s">
        <v>82</v>
      </c>
      <c r="H1333" s="93">
        <v>1450.4</v>
      </c>
      <c r="I1333" s="88">
        <v>2</v>
      </c>
      <c r="J1333" s="93">
        <v>112</v>
      </c>
      <c r="K1333" s="93">
        <v>20</v>
      </c>
      <c r="L1333" s="93">
        <v>1450.4</v>
      </c>
      <c r="M1333" s="88">
        <f t="shared" si="106"/>
        <v>19060.8</v>
      </c>
    </row>
    <row r="1334" spans="1:13" x14ac:dyDescent="0.2">
      <c r="A1334" s="94">
        <v>9253204</v>
      </c>
      <c r="B1334" s="88">
        <f t="shared" si="104"/>
        <v>216.6</v>
      </c>
      <c r="C1334" s="93">
        <v>88</v>
      </c>
      <c r="D1334" s="104">
        <f t="shared" si="102"/>
        <v>1.7408506429277942E-4</v>
      </c>
      <c r="E1334" s="93">
        <f t="shared" si="105"/>
        <v>5.2946666666666662</v>
      </c>
      <c r="F1334" s="104">
        <f t="shared" si="103"/>
        <v>1.9011960251358046E-4</v>
      </c>
      <c r="G1334" s="93" t="s">
        <v>12</v>
      </c>
      <c r="H1334" s="93">
        <v>1093.1099999999999</v>
      </c>
      <c r="I1334" s="88">
        <v>2</v>
      </c>
      <c r="J1334" s="93">
        <v>0.99</v>
      </c>
      <c r="K1334" s="93">
        <v>2.12</v>
      </c>
      <c r="L1334" s="93">
        <v>1093.1099999999999</v>
      </c>
      <c r="M1334" s="88">
        <f t="shared" si="106"/>
        <v>19060.8</v>
      </c>
    </row>
    <row r="1335" spans="1:13" x14ac:dyDescent="0.2">
      <c r="A1335" s="94">
        <v>9253497</v>
      </c>
      <c r="B1335" s="88">
        <f t="shared" si="104"/>
        <v>216.6</v>
      </c>
      <c r="C1335" s="93">
        <v>88</v>
      </c>
      <c r="D1335" s="104">
        <f t="shared" si="102"/>
        <v>1.7408506429277942E-4</v>
      </c>
      <c r="E1335" s="93">
        <f t="shared" si="105"/>
        <v>5.2946666666666662</v>
      </c>
      <c r="F1335" s="104">
        <f t="shared" si="103"/>
        <v>1.9011960251358046E-4</v>
      </c>
      <c r="G1335" s="93" t="s">
        <v>12</v>
      </c>
      <c r="H1335" s="93">
        <v>1233</v>
      </c>
      <c r="I1335" s="88">
        <v>2</v>
      </c>
      <c r="J1335" s="93">
        <v>1.18</v>
      </c>
      <c r="K1335" s="93">
        <v>4.2699999999999996</v>
      </c>
      <c r="L1335" s="93">
        <v>1233</v>
      </c>
      <c r="M1335" s="88">
        <f t="shared" si="106"/>
        <v>19060.8</v>
      </c>
    </row>
    <row r="1336" spans="1:13" x14ac:dyDescent="0.2">
      <c r="A1336" s="94">
        <v>9403546</v>
      </c>
      <c r="B1336" s="88">
        <f t="shared" si="104"/>
        <v>216.6</v>
      </c>
      <c r="C1336" s="93">
        <v>88</v>
      </c>
      <c r="D1336" s="104">
        <f t="shared" si="102"/>
        <v>1.7408506429277942E-4</v>
      </c>
      <c r="E1336" s="93">
        <f t="shared" si="105"/>
        <v>5.2946666666666662</v>
      </c>
      <c r="F1336" s="104">
        <f t="shared" si="103"/>
        <v>1.9011960251358046E-4</v>
      </c>
      <c r="G1336" s="93" t="s">
        <v>9</v>
      </c>
      <c r="H1336" s="93">
        <v>87.35</v>
      </c>
      <c r="I1336" s="88">
        <v>2</v>
      </c>
      <c r="J1336" s="93">
        <v>40.67</v>
      </c>
      <c r="K1336" s="93">
        <v>1.43</v>
      </c>
      <c r="L1336" s="93">
        <v>87.35</v>
      </c>
      <c r="M1336" s="88">
        <f t="shared" si="106"/>
        <v>19060.8</v>
      </c>
    </row>
    <row r="1337" spans="1:13" x14ac:dyDescent="0.2">
      <c r="A1337" s="94">
        <v>9999982</v>
      </c>
      <c r="B1337" s="88">
        <f t="shared" si="104"/>
        <v>216.6</v>
      </c>
      <c r="C1337" s="93">
        <v>88</v>
      </c>
      <c r="D1337" s="104">
        <f t="shared" si="102"/>
        <v>1.7408506429277942E-4</v>
      </c>
      <c r="E1337" s="93">
        <f t="shared" si="105"/>
        <v>5.2946666666666662</v>
      </c>
      <c r="F1337" s="104">
        <f t="shared" si="103"/>
        <v>1.9011960251358046E-4</v>
      </c>
      <c r="G1337" s="93" t="s">
        <v>20</v>
      </c>
      <c r="H1337" s="93">
        <v>0</v>
      </c>
      <c r="I1337" s="88">
        <v>2</v>
      </c>
      <c r="J1337" s="93">
        <v>0</v>
      </c>
      <c r="K1337" s="93">
        <v>0</v>
      </c>
      <c r="L1337" s="93">
        <v>0</v>
      </c>
      <c r="M1337" s="88">
        <f t="shared" si="106"/>
        <v>19060.8</v>
      </c>
    </row>
    <row r="1338" spans="1:13" x14ac:dyDescent="0.2">
      <c r="A1338" s="94">
        <v>2003469</v>
      </c>
      <c r="B1338" s="88">
        <f t="shared" si="104"/>
        <v>216.6</v>
      </c>
      <c r="C1338" s="93">
        <v>87</v>
      </c>
      <c r="D1338" s="104">
        <f t="shared" si="102"/>
        <v>1.7210682492581602E-4</v>
      </c>
      <c r="E1338" s="93">
        <f t="shared" si="105"/>
        <v>5.2345000000000006</v>
      </c>
      <c r="F1338" s="104">
        <f t="shared" si="103"/>
        <v>1.8795915248501709E-4</v>
      </c>
      <c r="G1338" s="93" t="s">
        <v>12</v>
      </c>
      <c r="H1338" s="93">
        <v>567.02</v>
      </c>
      <c r="I1338" s="88">
        <v>2</v>
      </c>
      <c r="J1338" s="93">
        <v>18.43</v>
      </c>
      <c r="K1338" s="93">
        <v>7.76</v>
      </c>
      <c r="L1338" s="93">
        <v>567.02</v>
      </c>
      <c r="M1338" s="88">
        <f t="shared" si="106"/>
        <v>18844.2</v>
      </c>
    </row>
    <row r="1339" spans="1:13" x14ac:dyDescent="0.2">
      <c r="A1339" s="94">
        <v>3222772</v>
      </c>
      <c r="B1339" s="88">
        <f t="shared" si="104"/>
        <v>216.6</v>
      </c>
      <c r="C1339" s="93">
        <v>87</v>
      </c>
      <c r="D1339" s="104">
        <f t="shared" si="102"/>
        <v>1.7210682492581602E-4</v>
      </c>
      <c r="E1339" s="93">
        <f t="shared" si="105"/>
        <v>5.2345000000000006</v>
      </c>
      <c r="F1339" s="104">
        <f t="shared" si="103"/>
        <v>1.8795915248501709E-4</v>
      </c>
      <c r="G1339" s="93" t="s">
        <v>41</v>
      </c>
      <c r="H1339" s="93">
        <v>849.36</v>
      </c>
      <c r="I1339" s="88">
        <v>2</v>
      </c>
      <c r="J1339" s="93">
        <v>117.1</v>
      </c>
      <c r="K1339" s="93">
        <v>5.7</v>
      </c>
      <c r="L1339" s="93">
        <v>849.36</v>
      </c>
      <c r="M1339" s="88">
        <f t="shared" si="106"/>
        <v>18844.2</v>
      </c>
    </row>
    <row r="1340" spans="1:13" x14ac:dyDescent="0.2">
      <c r="A1340" s="94">
        <v>3418033</v>
      </c>
      <c r="B1340" s="88">
        <f t="shared" si="104"/>
        <v>216.6</v>
      </c>
      <c r="C1340" s="93">
        <v>87</v>
      </c>
      <c r="D1340" s="104">
        <f t="shared" si="102"/>
        <v>1.7210682492581602E-4</v>
      </c>
      <c r="E1340" s="93">
        <f t="shared" si="105"/>
        <v>5.2345000000000006</v>
      </c>
      <c r="F1340" s="104">
        <f t="shared" si="103"/>
        <v>1.8795915248501709E-4</v>
      </c>
      <c r="G1340" s="93" t="s">
        <v>16</v>
      </c>
      <c r="H1340" s="93">
        <v>133.6</v>
      </c>
      <c r="I1340" s="88">
        <v>2</v>
      </c>
      <c r="J1340" s="93">
        <v>10</v>
      </c>
      <c r="K1340" s="93">
        <v>4.3</v>
      </c>
      <c r="L1340" s="93">
        <v>133.6</v>
      </c>
      <c r="M1340" s="88">
        <f t="shared" si="106"/>
        <v>18844.2</v>
      </c>
    </row>
    <row r="1341" spans="1:13" x14ac:dyDescent="0.2">
      <c r="A1341" s="94">
        <v>4301903</v>
      </c>
      <c r="B1341" s="88">
        <f t="shared" si="104"/>
        <v>216.6</v>
      </c>
      <c r="C1341" s="93">
        <v>87</v>
      </c>
      <c r="D1341" s="104">
        <f t="shared" si="102"/>
        <v>1.7210682492581602E-4</v>
      </c>
      <c r="E1341" s="93">
        <f t="shared" si="105"/>
        <v>5.2345000000000006</v>
      </c>
      <c r="F1341" s="104">
        <f t="shared" si="103"/>
        <v>1.8795915248501709E-4</v>
      </c>
      <c r="G1341" s="93" t="s">
        <v>20</v>
      </c>
      <c r="H1341" s="93">
        <v>3410.61</v>
      </c>
      <c r="I1341" s="88">
        <v>2</v>
      </c>
      <c r="J1341" s="93">
        <v>36.1</v>
      </c>
      <c r="K1341" s="93">
        <v>7.65</v>
      </c>
      <c r="L1341" s="93">
        <v>3410.61</v>
      </c>
      <c r="M1341" s="88">
        <f t="shared" si="106"/>
        <v>18844.2</v>
      </c>
    </row>
    <row r="1342" spans="1:13" x14ac:dyDescent="0.2">
      <c r="A1342" s="94">
        <v>6044005</v>
      </c>
      <c r="B1342" s="88">
        <f t="shared" si="104"/>
        <v>216.6</v>
      </c>
      <c r="C1342" s="93">
        <v>87</v>
      </c>
      <c r="D1342" s="104">
        <f t="shared" si="102"/>
        <v>1.7210682492581602E-4</v>
      </c>
      <c r="E1342" s="93">
        <f t="shared" si="105"/>
        <v>5.2345000000000006</v>
      </c>
      <c r="F1342" s="104">
        <f t="shared" si="103"/>
        <v>1.8795915248501709E-4</v>
      </c>
      <c r="G1342" s="93" t="s">
        <v>20</v>
      </c>
      <c r="H1342" s="93">
        <v>2426.73</v>
      </c>
      <c r="I1342" s="88">
        <v>2</v>
      </c>
      <c r="J1342" s="93">
        <v>120</v>
      </c>
      <c r="K1342" s="93">
        <v>30</v>
      </c>
      <c r="L1342" s="93">
        <v>2426.73</v>
      </c>
      <c r="M1342" s="88">
        <f t="shared" si="106"/>
        <v>18844.2</v>
      </c>
    </row>
    <row r="1343" spans="1:13" x14ac:dyDescent="0.2">
      <c r="A1343" s="94">
        <v>6166117</v>
      </c>
      <c r="B1343" s="88">
        <f t="shared" si="104"/>
        <v>216.6</v>
      </c>
      <c r="C1343" s="93">
        <v>87</v>
      </c>
      <c r="D1343" s="104">
        <f t="shared" si="102"/>
        <v>1.7210682492581602E-4</v>
      </c>
      <c r="E1343" s="93">
        <f t="shared" si="105"/>
        <v>5.2345000000000006</v>
      </c>
      <c r="F1343" s="104">
        <f t="shared" si="103"/>
        <v>1.8795915248501709E-4</v>
      </c>
      <c r="G1343" s="93" t="s">
        <v>20</v>
      </c>
      <c r="H1343" s="93">
        <v>4988.84</v>
      </c>
      <c r="I1343" s="88">
        <v>2</v>
      </c>
      <c r="J1343" s="93">
        <v>144</v>
      </c>
      <c r="K1343" s="93">
        <v>27.98</v>
      </c>
      <c r="L1343" s="93">
        <v>4988.84</v>
      </c>
      <c r="M1343" s="88">
        <f t="shared" si="106"/>
        <v>18844.2</v>
      </c>
    </row>
    <row r="1344" spans="1:13" x14ac:dyDescent="0.2">
      <c r="A1344" s="94">
        <v>7011511</v>
      </c>
      <c r="B1344" s="88">
        <f t="shared" si="104"/>
        <v>216.6</v>
      </c>
      <c r="C1344" s="93">
        <v>87</v>
      </c>
      <c r="D1344" s="104">
        <f t="shared" si="102"/>
        <v>1.7210682492581602E-4</v>
      </c>
      <c r="E1344" s="93">
        <f t="shared" si="105"/>
        <v>5.2345000000000006</v>
      </c>
      <c r="F1344" s="104">
        <f t="shared" si="103"/>
        <v>1.8795915248501709E-4</v>
      </c>
      <c r="G1344" s="93" t="s">
        <v>82</v>
      </c>
      <c r="H1344" s="93">
        <v>3769.77</v>
      </c>
      <c r="I1344" s="88">
        <v>2</v>
      </c>
      <c r="J1344" s="93">
        <v>395.56</v>
      </c>
      <c r="K1344" s="93">
        <v>41</v>
      </c>
      <c r="L1344" s="93">
        <v>3769.77</v>
      </c>
      <c r="M1344" s="88">
        <f t="shared" si="106"/>
        <v>18844.2</v>
      </c>
    </row>
    <row r="1345" spans="1:13" x14ac:dyDescent="0.2">
      <c r="A1345" s="94">
        <v>7011597</v>
      </c>
      <c r="B1345" s="88">
        <f t="shared" si="104"/>
        <v>216.6</v>
      </c>
      <c r="C1345" s="93">
        <v>87</v>
      </c>
      <c r="D1345" s="104">
        <f t="shared" si="102"/>
        <v>1.7210682492581602E-4</v>
      </c>
      <c r="E1345" s="93">
        <f t="shared" si="105"/>
        <v>5.2345000000000006</v>
      </c>
      <c r="F1345" s="104">
        <f t="shared" si="103"/>
        <v>1.8795915248501709E-4</v>
      </c>
      <c r="G1345" s="93" t="s">
        <v>82</v>
      </c>
      <c r="H1345" s="93">
        <v>1629.47</v>
      </c>
      <c r="I1345" s="88">
        <v>2</v>
      </c>
      <c r="J1345" s="93">
        <v>270.35000000000002</v>
      </c>
      <c r="K1345" s="93">
        <v>16</v>
      </c>
      <c r="L1345" s="93">
        <v>1629.47</v>
      </c>
      <c r="M1345" s="88">
        <f t="shared" si="106"/>
        <v>18844.2</v>
      </c>
    </row>
    <row r="1346" spans="1:13" x14ac:dyDescent="0.2">
      <c r="A1346" s="94">
        <v>9253103</v>
      </c>
      <c r="B1346" s="88">
        <f t="shared" si="104"/>
        <v>216.6</v>
      </c>
      <c r="C1346" s="93">
        <v>87</v>
      </c>
      <c r="D1346" s="104">
        <f t="shared" ref="D1346:D1409" si="107">C1346/$C$4096</f>
        <v>1.7210682492581602E-4</v>
      </c>
      <c r="E1346" s="93">
        <f t="shared" si="105"/>
        <v>5.2345000000000006</v>
      </c>
      <c r="F1346" s="104">
        <f t="shared" ref="F1346:F1409" si="108">E1346/$E$4096</f>
        <v>1.8795915248501709E-4</v>
      </c>
      <c r="G1346" s="93" t="s">
        <v>12</v>
      </c>
      <c r="H1346" s="93">
        <v>51.39</v>
      </c>
      <c r="I1346" s="88">
        <v>2</v>
      </c>
      <c r="J1346" s="93">
        <v>1.08</v>
      </c>
      <c r="K1346" s="93">
        <v>1.35</v>
      </c>
      <c r="L1346" s="93">
        <v>51.39</v>
      </c>
      <c r="M1346" s="88">
        <f t="shared" si="106"/>
        <v>18844.2</v>
      </c>
    </row>
    <row r="1347" spans="1:13" x14ac:dyDescent="0.2">
      <c r="A1347" s="94">
        <v>9253437</v>
      </c>
      <c r="B1347" s="88">
        <f t="shared" ref="B1347:B1410" si="109">VLOOKUP(I1347,$U$2:$V$11,2,TRUE)</f>
        <v>216.6</v>
      </c>
      <c r="C1347" s="93">
        <v>87</v>
      </c>
      <c r="D1347" s="104">
        <f t="shared" si="107"/>
        <v>1.7210682492581602E-4</v>
      </c>
      <c r="E1347" s="93">
        <f t="shared" ref="E1347:E1410" si="110">B1347*C1347/3600</f>
        <v>5.2345000000000006</v>
      </c>
      <c r="F1347" s="104">
        <f t="shared" si="108"/>
        <v>1.8795915248501709E-4</v>
      </c>
      <c r="G1347" s="93" t="s">
        <v>12</v>
      </c>
      <c r="H1347" s="93">
        <v>81.37</v>
      </c>
      <c r="I1347" s="88">
        <v>2</v>
      </c>
      <c r="J1347" s="93">
        <v>0.75</v>
      </c>
      <c r="K1347" s="93">
        <v>1.81</v>
      </c>
      <c r="L1347" s="93">
        <v>81.37</v>
      </c>
      <c r="M1347" s="88">
        <f t="shared" ref="M1347:M1410" si="111">B1347*C1347</f>
        <v>18844.2</v>
      </c>
    </row>
    <row r="1348" spans="1:13" x14ac:dyDescent="0.2">
      <c r="A1348" s="94">
        <v>9253439</v>
      </c>
      <c r="B1348" s="88">
        <f t="shared" si="109"/>
        <v>216.6</v>
      </c>
      <c r="C1348" s="93">
        <v>87</v>
      </c>
      <c r="D1348" s="104">
        <f t="shared" si="107"/>
        <v>1.7210682492581602E-4</v>
      </c>
      <c r="E1348" s="93">
        <f t="shared" si="110"/>
        <v>5.2345000000000006</v>
      </c>
      <c r="F1348" s="104">
        <f t="shared" si="108"/>
        <v>1.8795915248501709E-4</v>
      </c>
      <c r="G1348" s="93" t="s">
        <v>12</v>
      </c>
      <c r="H1348" s="93">
        <v>175.78</v>
      </c>
      <c r="I1348" s="88">
        <v>2</v>
      </c>
      <c r="J1348" s="93">
        <v>1.38</v>
      </c>
      <c r="K1348" s="93">
        <v>3.44</v>
      </c>
      <c r="L1348" s="93">
        <v>175.78</v>
      </c>
      <c r="M1348" s="88">
        <f t="shared" si="111"/>
        <v>18844.2</v>
      </c>
    </row>
    <row r="1349" spans="1:13" x14ac:dyDescent="0.2">
      <c r="A1349" s="94">
        <v>9253878</v>
      </c>
      <c r="B1349" s="88">
        <f t="shared" si="109"/>
        <v>216.6</v>
      </c>
      <c r="C1349" s="93">
        <v>87</v>
      </c>
      <c r="D1349" s="104">
        <f t="shared" si="107"/>
        <v>1.7210682492581602E-4</v>
      </c>
      <c r="E1349" s="93">
        <f t="shared" si="110"/>
        <v>5.2345000000000006</v>
      </c>
      <c r="F1349" s="104">
        <f t="shared" si="108"/>
        <v>1.8795915248501709E-4</v>
      </c>
      <c r="G1349" s="93" t="s">
        <v>12</v>
      </c>
      <c r="H1349" s="93">
        <v>75.650000000000006</v>
      </c>
      <c r="I1349" s="88">
        <v>2</v>
      </c>
      <c r="J1349" s="93">
        <v>0.22</v>
      </c>
      <c r="K1349" s="93">
        <v>0.36</v>
      </c>
      <c r="L1349" s="93">
        <v>75.650000000000006</v>
      </c>
      <c r="M1349" s="88">
        <f t="shared" si="111"/>
        <v>18844.2</v>
      </c>
    </row>
    <row r="1350" spans="1:13" x14ac:dyDescent="0.2">
      <c r="A1350" s="94">
        <v>9254083</v>
      </c>
      <c r="B1350" s="88">
        <f t="shared" si="109"/>
        <v>216.6</v>
      </c>
      <c r="C1350" s="93">
        <v>87</v>
      </c>
      <c r="D1350" s="104">
        <f t="shared" si="107"/>
        <v>1.7210682492581602E-4</v>
      </c>
      <c r="E1350" s="93">
        <f t="shared" si="110"/>
        <v>5.2345000000000006</v>
      </c>
      <c r="F1350" s="104">
        <f t="shared" si="108"/>
        <v>1.8795915248501709E-4</v>
      </c>
      <c r="G1350" s="93" t="s">
        <v>12</v>
      </c>
      <c r="H1350" s="93">
        <v>155.81</v>
      </c>
      <c r="I1350" s="88">
        <v>2</v>
      </c>
      <c r="J1350" s="93">
        <v>0.3</v>
      </c>
      <c r="K1350" s="93">
        <v>0.3</v>
      </c>
      <c r="L1350" s="93">
        <v>155.81</v>
      </c>
      <c r="M1350" s="88">
        <f t="shared" si="111"/>
        <v>18844.2</v>
      </c>
    </row>
    <row r="1351" spans="1:13" x14ac:dyDescent="0.2">
      <c r="A1351" s="94">
        <v>9403529</v>
      </c>
      <c r="B1351" s="88">
        <f t="shared" si="109"/>
        <v>216.6</v>
      </c>
      <c r="C1351" s="93">
        <v>87</v>
      </c>
      <c r="D1351" s="104">
        <f t="shared" si="107"/>
        <v>1.7210682492581602E-4</v>
      </c>
      <c r="E1351" s="93">
        <f t="shared" si="110"/>
        <v>5.2345000000000006</v>
      </c>
      <c r="F1351" s="104">
        <f t="shared" si="108"/>
        <v>1.8795915248501709E-4</v>
      </c>
      <c r="G1351" s="93" t="s">
        <v>9</v>
      </c>
      <c r="H1351" s="93">
        <v>98.43</v>
      </c>
      <c r="I1351" s="88">
        <v>2</v>
      </c>
      <c r="J1351" s="93">
        <v>81.33</v>
      </c>
      <c r="K1351" s="93">
        <v>1.59</v>
      </c>
      <c r="L1351" s="93">
        <v>98.43</v>
      </c>
      <c r="M1351" s="88">
        <f t="shared" si="111"/>
        <v>18844.2</v>
      </c>
    </row>
    <row r="1352" spans="1:13" x14ac:dyDescent="0.2">
      <c r="A1352" s="94">
        <v>1250129</v>
      </c>
      <c r="B1352" s="88">
        <f t="shared" si="109"/>
        <v>216.6</v>
      </c>
      <c r="C1352" s="93">
        <v>86</v>
      </c>
      <c r="D1352" s="104">
        <f t="shared" si="107"/>
        <v>1.7012858555885262E-4</v>
      </c>
      <c r="E1352" s="93">
        <f t="shared" si="110"/>
        <v>5.1743333333333332</v>
      </c>
      <c r="F1352" s="104">
        <f t="shared" si="108"/>
        <v>1.8579870245645364E-4</v>
      </c>
      <c r="G1352" s="93" t="s">
        <v>79</v>
      </c>
      <c r="H1352" s="93">
        <v>23.8</v>
      </c>
      <c r="I1352" s="88">
        <v>2</v>
      </c>
      <c r="J1352" s="93">
        <v>0.28000000000000003</v>
      </c>
      <c r="K1352" s="93">
        <v>1.1399999999999999</v>
      </c>
      <c r="L1352" s="93">
        <v>23.8</v>
      </c>
      <c r="M1352" s="88">
        <f t="shared" si="111"/>
        <v>18627.599999999999</v>
      </c>
    </row>
    <row r="1353" spans="1:13" x14ac:dyDescent="0.2">
      <c r="A1353" s="94">
        <v>3100613</v>
      </c>
      <c r="B1353" s="88">
        <f t="shared" si="109"/>
        <v>216.6</v>
      </c>
      <c r="C1353" s="93">
        <v>86</v>
      </c>
      <c r="D1353" s="104">
        <f t="shared" si="107"/>
        <v>1.7012858555885262E-4</v>
      </c>
      <c r="E1353" s="93">
        <f t="shared" si="110"/>
        <v>5.1743333333333332</v>
      </c>
      <c r="F1353" s="104">
        <f t="shared" si="108"/>
        <v>1.8579870245645364E-4</v>
      </c>
      <c r="G1353" s="93" t="s">
        <v>41</v>
      </c>
      <c r="H1353" s="93">
        <v>523.83000000000004</v>
      </c>
      <c r="I1353" s="88">
        <v>2</v>
      </c>
      <c r="J1353" s="93">
        <v>31.21</v>
      </c>
      <c r="K1353" s="93">
        <v>1.7</v>
      </c>
      <c r="L1353" s="93">
        <v>523.83000000000004</v>
      </c>
      <c r="M1353" s="88">
        <f t="shared" si="111"/>
        <v>18627.599999999999</v>
      </c>
    </row>
    <row r="1354" spans="1:13" x14ac:dyDescent="0.2">
      <c r="A1354" s="94">
        <v>3521058</v>
      </c>
      <c r="B1354" s="88">
        <f t="shared" si="109"/>
        <v>216.6</v>
      </c>
      <c r="C1354" s="93">
        <v>86</v>
      </c>
      <c r="D1354" s="104">
        <f t="shared" si="107"/>
        <v>1.7012858555885262E-4</v>
      </c>
      <c r="E1354" s="93">
        <f t="shared" si="110"/>
        <v>5.1743333333333332</v>
      </c>
      <c r="F1354" s="104">
        <f t="shared" si="108"/>
        <v>1.8579870245645364E-4</v>
      </c>
      <c r="G1354" s="93" t="s">
        <v>16</v>
      </c>
      <c r="H1354" s="93">
        <v>16.25</v>
      </c>
      <c r="I1354" s="88">
        <v>2</v>
      </c>
      <c r="J1354" s="93">
        <v>0.23</v>
      </c>
      <c r="K1354" s="93">
        <v>0.7</v>
      </c>
      <c r="L1354" s="93">
        <v>16.25</v>
      </c>
      <c r="M1354" s="88">
        <f t="shared" si="111"/>
        <v>18627.599999999999</v>
      </c>
    </row>
    <row r="1355" spans="1:13" x14ac:dyDescent="0.2">
      <c r="A1355" s="94">
        <v>4204457</v>
      </c>
      <c r="B1355" s="88">
        <f t="shared" si="109"/>
        <v>216.6</v>
      </c>
      <c r="C1355" s="93">
        <v>86</v>
      </c>
      <c r="D1355" s="104">
        <f t="shared" si="107"/>
        <v>1.7012858555885262E-4</v>
      </c>
      <c r="E1355" s="93">
        <f t="shared" si="110"/>
        <v>5.1743333333333332</v>
      </c>
      <c r="F1355" s="104">
        <f t="shared" si="108"/>
        <v>1.8579870245645364E-4</v>
      </c>
      <c r="G1355" s="93" t="s">
        <v>41</v>
      </c>
      <c r="H1355" s="93">
        <v>683.14</v>
      </c>
      <c r="I1355" s="88">
        <v>2</v>
      </c>
      <c r="J1355" s="93">
        <v>20.7</v>
      </c>
      <c r="K1355" s="93">
        <v>1.23</v>
      </c>
      <c r="L1355" s="93">
        <v>683.14</v>
      </c>
      <c r="M1355" s="88">
        <f t="shared" si="111"/>
        <v>18627.599999999999</v>
      </c>
    </row>
    <row r="1356" spans="1:13" x14ac:dyDescent="0.2">
      <c r="A1356" s="94">
        <v>4245035</v>
      </c>
      <c r="B1356" s="88">
        <f t="shared" si="109"/>
        <v>216.6</v>
      </c>
      <c r="C1356" s="93">
        <v>86</v>
      </c>
      <c r="D1356" s="104">
        <f t="shared" si="107"/>
        <v>1.7012858555885262E-4</v>
      </c>
      <c r="E1356" s="93">
        <f t="shared" si="110"/>
        <v>5.1743333333333332</v>
      </c>
      <c r="F1356" s="104">
        <f t="shared" si="108"/>
        <v>1.8579870245645364E-4</v>
      </c>
      <c r="G1356" s="93" t="s">
        <v>20</v>
      </c>
      <c r="H1356" s="93">
        <v>947.17</v>
      </c>
      <c r="I1356" s="88">
        <v>2</v>
      </c>
      <c r="J1356" s="93">
        <v>7.4</v>
      </c>
      <c r="K1356" s="93">
        <v>1.6</v>
      </c>
      <c r="L1356" s="93">
        <v>947.17</v>
      </c>
      <c r="M1356" s="88">
        <f t="shared" si="111"/>
        <v>18627.599999999999</v>
      </c>
    </row>
    <row r="1357" spans="1:13" x14ac:dyDescent="0.2">
      <c r="A1357" s="94">
        <v>5521318</v>
      </c>
      <c r="B1357" s="88">
        <f t="shared" si="109"/>
        <v>216.6</v>
      </c>
      <c r="C1357" s="93">
        <v>86</v>
      </c>
      <c r="D1357" s="104">
        <f t="shared" si="107"/>
        <v>1.7012858555885262E-4</v>
      </c>
      <c r="E1357" s="93">
        <f t="shared" si="110"/>
        <v>5.1743333333333332</v>
      </c>
      <c r="F1357" s="104">
        <f t="shared" si="108"/>
        <v>1.8579870245645364E-4</v>
      </c>
      <c r="G1357" s="93" t="s">
        <v>12</v>
      </c>
      <c r="H1357" s="93">
        <v>441.76</v>
      </c>
      <c r="I1357" s="88">
        <v>2</v>
      </c>
      <c r="J1357" s="93">
        <v>15.05</v>
      </c>
      <c r="K1357" s="93">
        <v>9.9</v>
      </c>
      <c r="L1357" s="93">
        <v>441.76</v>
      </c>
      <c r="M1357" s="88">
        <f t="shared" si="111"/>
        <v>18627.599999999999</v>
      </c>
    </row>
    <row r="1358" spans="1:13" x14ac:dyDescent="0.2">
      <c r="A1358" s="94">
        <v>6167051</v>
      </c>
      <c r="B1358" s="88">
        <f t="shared" si="109"/>
        <v>216.6</v>
      </c>
      <c r="C1358" s="93">
        <v>86</v>
      </c>
      <c r="D1358" s="104">
        <f t="shared" si="107"/>
        <v>1.7012858555885262E-4</v>
      </c>
      <c r="E1358" s="93">
        <f t="shared" si="110"/>
        <v>5.1743333333333332</v>
      </c>
      <c r="F1358" s="104">
        <f t="shared" si="108"/>
        <v>1.8579870245645364E-4</v>
      </c>
      <c r="G1358" s="93" t="s">
        <v>41</v>
      </c>
      <c r="H1358" s="93">
        <v>87.48</v>
      </c>
      <c r="I1358" s="88">
        <v>2</v>
      </c>
      <c r="J1358" s="93">
        <v>4.62</v>
      </c>
      <c r="K1358" s="93">
        <v>0.36</v>
      </c>
      <c r="L1358" s="93">
        <v>87.48</v>
      </c>
      <c r="M1358" s="88">
        <f t="shared" si="111"/>
        <v>18627.599999999999</v>
      </c>
    </row>
    <row r="1359" spans="1:13" x14ac:dyDescent="0.2">
      <c r="A1359" s="94">
        <v>7081654</v>
      </c>
      <c r="B1359" s="88">
        <f t="shared" si="109"/>
        <v>216.6</v>
      </c>
      <c r="C1359" s="93">
        <v>86</v>
      </c>
      <c r="D1359" s="104">
        <f t="shared" si="107"/>
        <v>1.7012858555885262E-4</v>
      </c>
      <c r="E1359" s="93">
        <f t="shared" si="110"/>
        <v>5.1743333333333332</v>
      </c>
      <c r="F1359" s="104">
        <f t="shared" si="108"/>
        <v>1.8579870245645364E-4</v>
      </c>
      <c r="G1359" s="93" t="s">
        <v>20</v>
      </c>
      <c r="H1359" s="93">
        <v>96.45</v>
      </c>
      <c r="I1359" s="88">
        <v>2</v>
      </c>
      <c r="J1359" s="93">
        <v>0.28999999999999998</v>
      </c>
      <c r="K1359" s="93">
        <v>0.16</v>
      </c>
      <c r="L1359" s="93">
        <v>96.45</v>
      </c>
      <c r="M1359" s="88">
        <f t="shared" si="111"/>
        <v>18627.599999999999</v>
      </c>
    </row>
    <row r="1360" spans="1:13" x14ac:dyDescent="0.2">
      <c r="A1360" s="94">
        <v>8356103</v>
      </c>
      <c r="B1360" s="88">
        <f t="shared" si="109"/>
        <v>216.6</v>
      </c>
      <c r="C1360" s="93">
        <v>86</v>
      </c>
      <c r="D1360" s="104">
        <f t="shared" si="107"/>
        <v>1.7012858555885262E-4</v>
      </c>
      <c r="E1360" s="93">
        <f t="shared" si="110"/>
        <v>5.1743333333333332</v>
      </c>
      <c r="F1360" s="104">
        <f t="shared" si="108"/>
        <v>1.8579870245645364E-4</v>
      </c>
      <c r="G1360" s="93" t="s">
        <v>20</v>
      </c>
      <c r="H1360" s="93">
        <v>1.69</v>
      </c>
      <c r="I1360" s="88">
        <v>2</v>
      </c>
      <c r="J1360" s="93">
        <v>0.01</v>
      </c>
      <c r="K1360" s="93">
        <v>0</v>
      </c>
      <c r="L1360" s="93">
        <v>1.69</v>
      </c>
      <c r="M1360" s="88">
        <f t="shared" si="111"/>
        <v>18627.599999999999</v>
      </c>
    </row>
    <row r="1361" spans="1:13" x14ac:dyDescent="0.2">
      <c r="A1361" s="94">
        <v>9253037</v>
      </c>
      <c r="B1361" s="88">
        <f t="shared" si="109"/>
        <v>216.6</v>
      </c>
      <c r="C1361" s="93">
        <v>86</v>
      </c>
      <c r="D1361" s="104">
        <f t="shared" si="107"/>
        <v>1.7012858555885262E-4</v>
      </c>
      <c r="E1361" s="93">
        <f t="shared" si="110"/>
        <v>5.1743333333333332</v>
      </c>
      <c r="F1361" s="104">
        <f t="shared" si="108"/>
        <v>1.8579870245645364E-4</v>
      </c>
      <c r="G1361" s="93" t="s">
        <v>12</v>
      </c>
      <c r="H1361" s="93">
        <v>270.5</v>
      </c>
      <c r="I1361" s="88">
        <v>2</v>
      </c>
      <c r="J1361" s="93">
        <v>1.61</v>
      </c>
      <c r="K1361" s="93">
        <v>2.52</v>
      </c>
      <c r="L1361" s="93">
        <v>270.5</v>
      </c>
      <c r="M1361" s="88">
        <f t="shared" si="111"/>
        <v>18627.599999999999</v>
      </c>
    </row>
    <row r="1362" spans="1:13" x14ac:dyDescent="0.2">
      <c r="A1362" s="94">
        <v>9255058</v>
      </c>
      <c r="B1362" s="88">
        <f t="shared" si="109"/>
        <v>216.6</v>
      </c>
      <c r="C1362" s="93">
        <v>86</v>
      </c>
      <c r="D1362" s="104">
        <f t="shared" si="107"/>
        <v>1.7012858555885262E-4</v>
      </c>
      <c r="E1362" s="93">
        <f t="shared" si="110"/>
        <v>5.1743333333333332</v>
      </c>
      <c r="F1362" s="104">
        <f t="shared" si="108"/>
        <v>1.8579870245645364E-4</v>
      </c>
      <c r="G1362" s="93" t="s">
        <v>12</v>
      </c>
      <c r="H1362" s="93">
        <v>238.25</v>
      </c>
      <c r="I1362" s="88">
        <v>2</v>
      </c>
      <c r="J1362" s="93">
        <v>0.1</v>
      </c>
      <c r="K1362" s="93">
        <v>0.32</v>
      </c>
      <c r="L1362" s="93">
        <v>238.25</v>
      </c>
      <c r="M1362" s="88">
        <f t="shared" si="111"/>
        <v>18627.599999999999</v>
      </c>
    </row>
    <row r="1363" spans="1:13" x14ac:dyDescent="0.2">
      <c r="A1363" s="94">
        <v>9822235</v>
      </c>
      <c r="B1363" s="88">
        <f t="shared" si="109"/>
        <v>216.6</v>
      </c>
      <c r="C1363" s="93">
        <v>86</v>
      </c>
      <c r="D1363" s="104">
        <f t="shared" si="107"/>
        <v>1.7012858555885262E-4</v>
      </c>
      <c r="E1363" s="93">
        <f t="shared" si="110"/>
        <v>5.1743333333333332</v>
      </c>
      <c r="F1363" s="104">
        <f t="shared" si="108"/>
        <v>1.8579870245645364E-4</v>
      </c>
      <c r="G1363" s="93" t="s">
        <v>16</v>
      </c>
      <c r="H1363" s="93">
        <v>252.25</v>
      </c>
      <c r="I1363" s="88">
        <v>2</v>
      </c>
      <c r="J1363" s="93">
        <v>23.8</v>
      </c>
      <c r="K1363" s="93">
        <v>2.2000000000000002</v>
      </c>
      <c r="L1363" s="93">
        <v>252.25</v>
      </c>
      <c r="M1363" s="88">
        <f t="shared" si="111"/>
        <v>18627.599999999999</v>
      </c>
    </row>
    <row r="1364" spans="1:13" x14ac:dyDescent="0.2">
      <c r="A1364" s="94">
        <v>2007349</v>
      </c>
      <c r="B1364" s="88">
        <f t="shared" si="109"/>
        <v>216.6</v>
      </c>
      <c r="C1364" s="93">
        <v>85</v>
      </c>
      <c r="D1364" s="104">
        <f t="shared" si="107"/>
        <v>1.6815034619188922E-4</v>
      </c>
      <c r="E1364" s="93">
        <f t="shared" si="110"/>
        <v>5.1141666666666667</v>
      </c>
      <c r="F1364" s="104">
        <f t="shared" si="108"/>
        <v>1.8363825242789024E-4</v>
      </c>
      <c r="G1364" s="93" t="s">
        <v>12</v>
      </c>
      <c r="H1364" s="93">
        <v>49.95</v>
      </c>
      <c r="I1364" s="88">
        <v>2</v>
      </c>
      <c r="J1364" s="93">
        <v>1.48</v>
      </c>
      <c r="K1364" s="93">
        <v>0.36</v>
      </c>
      <c r="L1364" s="93">
        <v>49.95</v>
      </c>
      <c r="M1364" s="88">
        <f t="shared" si="111"/>
        <v>18411</v>
      </c>
    </row>
    <row r="1365" spans="1:13" x14ac:dyDescent="0.2">
      <c r="A1365" s="94">
        <v>2351934</v>
      </c>
      <c r="B1365" s="88">
        <f t="shared" si="109"/>
        <v>216.6</v>
      </c>
      <c r="C1365" s="93">
        <v>85</v>
      </c>
      <c r="D1365" s="104">
        <f t="shared" si="107"/>
        <v>1.6815034619188922E-4</v>
      </c>
      <c r="E1365" s="93">
        <f t="shared" si="110"/>
        <v>5.1141666666666667</v>
      </c>
      <c r="F1365" s="104">
        <f t="shared" si="108"/>
        <v>1.8363825242789024E-4</v>
      </c>
      <c r="G1365" s="93" t="s">
        <v>16</v>
      </c>
      <c r="H1365" s="93">
        <v>1606.96</v>
      </c>
      <c r="I1365" s="88">
        <v>2</v>
      </c>
      <c r="J1365" s="93">
        <v>103</v>
      </c>
      <c r="K1365" s="93">
        <v>12</v>
      </c>
      <c r="L1365" s="93">
        <v>1606.96</v>
      </c>
      <c r="M1365" s="88">
        <f t="shared" si="111"/>
        <v>18411</v>
      </c>
    </row>
    <row r="1366" spans="1:13" x14ac:dyDescent="0.2">
      <c r="A1366" s="94">
        <v>3080182</v>
      </c>
      <c r="B1366" s="88">
        <f t="shared" si="109"/>
        <v>216.6</v>
      </c>
      <c r="C1366" s="93">
        <v>85</v>
      </c>
      <c r="D1366" s="104">
        <f t="shared" si="107"/>
        <v>1.6815034619188922E-4</v>
      </c>
      <c r="E1366" s="93">
        <f t="shared" si="110"/>
        <v>5.1141666666666667</v>
      </c>
      <c r="F1366" s="104">
        <f t="shared" si="108"/>
        <v>1.8363825242789024E-4</v>
      </c>
      <c r="G1366" s="93" t="s">
        <v>41</v>
      </c>
      <c r="H1366" s="93">
        <v>1473.66</v>
      </c>
      <c r="I1366" s="88">
        <v>2</v>
      </c>
      <c r="J1366" s="93">
        <v>84.52</v>
      </c>
      <c r="K1366" s="93">
        <v>2.96</v>
      </c>
      <c r="L1366" s="93">
        <v>1473.66</v>
      </c>
      <c r="M1366" s="88">
        <f t="shared" si="111"/>
        <v>18411</v>
      </c>
    </row>
    <row r="1367" spans="1:13" x14ac:dyDescent="0.2">
      <c r="A1367" s="94">
        <v>3100665</v>
      </c>
      <c r="B1367" s="88">
        <f t="shared" si="109"/>
        <v>216.6</v>
      </c>
      <c r="C1367" s="93">
        <v>85</v>
      </c>
      <c r="D1367" s="104">
        <f t="shared" si="107"/>
        <v>1.6815034619188922E-4</v>
      </c>
      <c r="E1367" s="93">
        <f t="shared" si="110"/>
        <v>5.1141666666666667</v>
      </c>
      <c r="F1367" s="104">
        <f t="shared" si="108"/>
        <v>1.8363825242789024E-4</v>
      </c>
      <c r="G1367" s="93" t="s">
        <v>41</v>
      </c>
      <c r="H1367" s="93">
        <v>295.11</v>
      </c>
      <c r="I1367" s="88">
        <v>2</v>
      </c>
      <c r="J1367" s="93">
        <v>66.7</v>
      </c>
      <c r="K1367" s="93">
        <v>2.1</v>
      </c>
      <c r="L1367" s="93">
        <v>295.11</v>
      </c>
      <c r="M1367" s="88">
        <f t="shared" si="111"/>
        <v>18411</v>
      </c>
    </row>
    <row r="1368" spans="1:13" x14ac:dyDescent="0.2">
      <c r="A1368" s="94">
        <v>3222783</v>
      </c>
      <c r="B1368" s="88">
        <f t="shared" si="109"/>
        <v>216.6</v>
      </c>
      <c r="C1368" s="93">
        <v>85</v>
      </c>
      <c r="D1368" s="104">
        <f t="shared" si="107"/>
        <v>1.6815034619188922E-4</v>
      </c>
      <c r="E1368" s="93">
        <f t="shared" si="110"/>
        <v>5.1141666666666667</v>
      </c>
      <c r="F1368" s="104">
        <f t="shared" si="108"/>
        <v>1.8363825242789024E-4</v>
      </c>
      <c r="G1368" s="93" t="s">
        <v>41</v>
      </c>
      <c r="H1368" s="93">
        <v>1247.1600000000001</v>
      </c>
      <c r="I1368" s="88">
        <v>2</v>
      </c>
      <c r="J1368" s="93">
        <v>133.80000000000001</v>
      </c>
      <c r="K1368" s="93">
        <v>6.8</v>
      </c>
      <c r="L1368" s="93">
        <v>1247.1600000000001</v>
      </c>
      <c r="M1368" s="88">
        <f t="shared" si="111"/>
        <v>18411</v>
      </c>
    </row>
    <row r="1369" spans="1:13" x14ac:dyDescent="0.2">
      <c r="A1369" s="94">
        <v>3401823</v>
      </c>
      <c r="B1369" s="88">
        <f t="shared" si="109"/>
        <v>216.6</v>
      </c>
      <c r="C1369" s="93">
        <v>85</v>
      </c>
      <c r="D1369" s="104">
        <f t="shared" si="107"/>
        <v>1.6815034619188922E-4</v>
      </c>
      <c r="E1369" s="93">
        <f t="shared" si="110"/>
        <v>5.1141666666666667</v>
      </c>
      <c r="F1369" s="104">
        <f t="shared" si="108"/>
        <v>1.8363825242789024E-4</v>
      </c>
      <c r="G1369" s="93" t="s">
        <v>20</v>
      </c>
      <c r="H1369" s="93">
        <v>2264.9</v>
      </c>
      <c r="I1369" s="88">
        <v>2</v>
      </c>
      <c r="J1369" s="93">
        <v>32</v>
      </c>
      <c r="K1369" s="93">
        <v>3.3</v>
      </c>
      <c r="L1369" s="93">
        <v>2264.9</v>
      </c>
      <c r="M1369" s="88">
        <f t="shared" si="111"/>
        <v>18411</v>
      </c>
    </row>
    <row r="1370" spans="1:13" x14ac:dyDescent="0.2">
      <c r="A1370" s="94">
        <v>5110155</v>
      </c>
      <c r="B1370" s="88">
        <f t="shared" si="109"/>
        <v>216.6</v>
      </c>
      <c r="C1370" s="93">
        <v>85</v>
      </c>
      <c r="D1370" s="104">
        <f t="shared" si="107"/>
        <v>1.6815034619188922E-4</v>
      </c>
      <c r="E1370" s="93">
        <f t="shared" si="110"/>
        <v>5.1141666666666667</v>
      </c>
      <c r="F1370" s="104">
        <f t="shared" si="108"/>
        <v>1.8363825242789024E-4</v>
      </c>
      <c r="G1370" s="93" t="s">
        <v>20</v>
      </c>
      <c r="H1370" s="93">
        <v>33.18</v>
      </c>
      <c r="I1370" s="88">
        <v>2</v>
      </c>
      <c r="J1370" s="93">
        <v>2.34</v>
      </c>
      <c r="K1370" s="93">
        <v>0.36</v>
      </c>
      <c r="L1370" s="93">
        <v>33.18</v>
      </c>
      <c r="M1370" s="88">
        <f t="shared" si="111"/>
        <v>18411</v>
      </c>
    </row>
    <row r="1371" spans="1:13" x14ac:dyDescent="0.2">
      <c r="A1371" s="94">
        <v>6135412</v>
      </c>
      <c r="B1371" s="88">
        <f t="shared" si="109"/>
        <v>216.6</v>
      </c>
      <c r="C1371" s="93">
        <v>85</v>
      </c>
      <c r="D1371" s="104">
        <f t="shared" si="107"/>
        <v>1.6815034619188922E-4</v>
      </c>
      <c r="E1371" s="93">
        <f t="shared" si="110"/>
        <v>5.1141666666666667</v>
      </c>
      <c r="F1371" s="104">
        <f t="shared" si="108"/>
        <v>1.8363825242789024E-4</v>
      </c>
      <c r="G1371" s="93" t="s">
        <v>82</v>
      </c>
      <c r="H1371" s="93">
        <v>3952.34</v>
      </c>
      <c r="I1371" s="88">
        <v>2</v>
      </c>
      <c r="J1371" s="93">
        <v>124.56</v>
      </c>
      <c r="K1371" s="93">
        <v>28</v>
      </c>
      <c r="L1371" s="93">
        <v>3952.34</v>
      </c>
      <c r="M1371" s="88">
        <f t="shared" si="111"/>
        <v>18411</v>
      </c>
    </row>
    <row r="1372" spans="1:13" x14ac:dyDescent="0.2">
      <c r="A1372" s="94">
        <v>6185528</v>
      </c>
      <c r="B1372" s="88">
        <f t="shared" si="109"/>
        <v>216.6</v>
      </c>
      <c r="C1372" s="93">
        <v>85</v>
      </c>
      <c r="D1372" s="104">
        <f t="shared" si="107"/>
        <v>1.6815034619188922E-4</v>
      </c>
      <c r="E1372" s="93">
        <f t="shared" si="110"/>
        <v>5.1141666666666667</v>
      </c>
      <c r="F1372" s="104">
        <f t="shared" si="108"/>
        <v>1.8363825242789024E-4</v>
      </c>
      <c r="G1372" s="93" t="s">
        <v>41</v>
      </c>
      <c r="H1372" s="93">
        <v>87.53</v>
      </c>
      <c r="I1372" s="88">
        <v>2</v>
      </c>
      <c r="J1372" s="93">
        <v>3.2</v>
      </c>
      <c r="K1372" s="93">
        <v>3.16</v>
      </c>
      <c r="L1372" s="93">
        <v>87.53</v>
      </c>
      <c r="M1372" s="88">
        <f t="shared" si="111"/>
        <v>18411</v>
      </c>
    </row>
    <row r="1373" spans="1:13" x14ac:dyDescent="0.2">
      <c r="A1373" s="94">
        <v>7011546</v>
      </c>
      <c r="B1373" s="88">
        <f t="shared" si="109"/>
        <v>216.6</v>
      </c>
      <c r="C1373" s="93">
        <v>85</v>
      </c>
      <c r="D1373" s="104">
        <f t="shared" si="107"/>
        <v>1.6815034619188922E-4</v>
      </c>
      <c r="E1373" s="93">
        <f t="shared" si="110"/>
        <v>5.1141666666666667</v>
      </c>
      <c r="F1373" s="104">
        <f t="shared" si="108"/>
        <v>1.8363825242789024E-4</v>
      </c>
      <c r="G1373" s="93" t="s">
        <v>82</v>
      </c>
      <c r="H1373" s="93">
        <v>214.03</v>
      </c>
      <c r="I1373" s="88">
        <v>2</v>
      </c>
      <c r="J1373" s="93">
        <v>23.33</v>
      </c>
      <c r="K1373" s="93">
        <v>9.15</v>
      </c>
      <c r="L1373" s="93">
        <v>214.03</v>
      </c>
      <c r="M1373" s="88">
        <f t="shared" si="111"/>
        <v>18411</v>
      </c>
    </row>
    <row r="1374" spans="1:13" x14ac:dyDescent="0.2">
      <c r="A1374" s="94">
        <v>7011557</v>
      </c>
      <c r="B1374" s="88">
        <f t="shared" si="109"/>
        <v>216.6</v>
      </c>
      <c r="C1374" s="93">
        <v>85</v>
      </c>
      <c r="D1374" s="104">
        <f t="shared" si="107"/>
        <v>1.6815034619188922E-4</v>
      </c>
      <c r="E1374" s="93">
        <f t="shared" si="110"/>
        <v>5.1141666666666667</v>
      </c>
      <c r="F1374" s="104">
        <f t="shared" si="108"/>
        <v>1.8363825242789024E-4</v>
      </c>
      <c r="G1374" s="93" t="s">
        <v>82</v>
      </c>
      <c r="H1374" s="93">
        <v>1732.83</v>
      </c>
      <c r="I1374" s="88">
        <v>2</v>
      </c>
      <c r="J1374" s="93">
        <v>50.62</v>
      </c>
      <c r="K1374" s="93">
        <v>16</v>
      </c>
      <c r="L1374" s="93">
        <v>1732.83</v>
      </c>
      <c r="M1374" s="88">
        <f t="shared" si="111"/>
        <v>18411</v>
      </c>
    </row>
    <row r="1375" spans="1:13" x14ac:dyDescent="0.2">
      <c r="A1375" s="94">
        <v>9723017</v>
      </c>
      <c r="B1375" s="88">
        <f t="shared" si="109"/>
        <v>216.6</v>
      </c>
      <c r="C1375" s="93">
        <v>85</v>
      </c>
      <c r="D1375" s="104">
        <f t="shared" si="107"/>
        <v>1.6815034619188922E-4</v>
      </c>
      <c r="E1375" s="93">
        <f t="shared" si="110"/>
        <v>5.1141666666666667</v>
      </c>
      <c r="F1375" s="104">
        <f t="shared" si="108"/>
        <v>1.8363825242789024E-4</v>
      </c>
      <c r="G1375" s="93" t="s">
        <v>16</v>
      </c>
      <c r="H1375" s="93">
        <v>554.27</v>
      </c>
      <c r="I1375" s="88">
        <v>2</v>
      </c>
      <c r="J1375" s="93">
        <v>70</v>
      </c>
      <c r="K1375" s="93">
        <v>9</v>
      </c>
      <c r="L1375" s="93">
        <v>554.27</v>
      </c>
      <c r="M1375" s="88">
        <f t="shared" si="111"/>
        <v>18411</v>
      </c>
    </row>
    <row r="1376" spans="1:13" x14ac:dyDescent="0.2">
      <c r="A1376" s="94">
        <v>1163355</v>
      </c>
      <c r="B1376" s="88">
        <f t="shared" si="109"/>
        <v>216.6</v>
      </c>
      <c r="C1376" s="93">
        <v>84</v>
      </c>
      <c r="D1376" s="104">
        <f t="shared" si="107"/>
        <v>1.6617210682492583E-4</v>
      </c>
      <c r="E1376" s="93">
        <f t="shared" si="110"/>
        <v>5.0539999999999994</v>
      </c>
      <c r="F1376" s="104">
        <f t="shared" si="108"/>
        <v>1.8147780239932682E-4</v>
      </c>
      <c r="G1376" s="93" t="s">
        <v>79</v>
      </c>
      <c r="H1376" s="93">
        <v>15.33</v>
      </c>
      <c r="I1376" s="88">
        <v>2</v>
      </c>
      <c r="J1376" s="93">
        <v>0.06</v>
      </c>
      <c r="K1376" s="93">
        <v>0.18</v>
      </c>
      <c r="L1376" s="93">
        <v>15.33</v>
      </c>
      <c r="M1376" s="88">
        <f t="shared" si="111"/>
        <v>18194.399999999998</v>
      </c>
    </row>
    <row r="1377" spans="1:13" x14ac:dyDescent="0.2">
      <c r="A1377" s="94">
        <v>1257879</v>
      </c>
      <c r="B1377" s="88">
        <f t="shared" si="109"/>
        <v>216.6</v>
      </c>
      <c r="C1377" s="93">
        <v>84</v>
      </c>
      <c r="D1377" s="104">
        <f t="shared" si="107"/>
        <v>1.6617210682492583E-4</v>
      </c>
      <c r="E1377" s="93">
        <f t="shared" si="110"/>
        <v>5.0539999999999994</v>
      </c>
      <c r="F1377" s="104">
        <f t="shared" si="108"/>
        <v>1.8147780239932682E-4</v>
      </c>
      <c r="G1377" s="93" t="s">
        <v>79</v>
      </c>
      <c r="H1377" s="93">
        <v>392.63</v>
      </c>
      <c r="I1377" s="88">
        <v>2</v>
      </c>
      <c r="J1377" s="93">
        <v>2.27</v>
      </c>
      <c r="K1377" s="93">
        <v>16.02</v>
      </c>
      <c r="L1377" s="93">
        <v>392.63</v>
      </c>
      <c r="M1377" s="88">
        <f t="shared" si="111"/>
        <v>18194.399999999998</v>
      </c>
    </row>
    <row r="1378" spans="1:13" x14ac:dyDescent="0.2">
      <c r="A1378" s="94">
        <v>2251589</v>
      </c>
      <c r="B1378" s="88">
        <f t="shared" si="109"/>
        <v>216.6</v>
      </c>
      <c r="C1378" s="93">
        <v>84</v>
      </c>
      <c r="D1378" s="104">
        <f t="shared" si="107"/>
        <v>1.6617210682492583E-4</v>
      </c>
      <c r="E1378" s="93">
        <f t="shared" si="110"/>
        <v>5.0539999999999994</v>
      </c>
      <c r="F1378" s="104">
        <f t="shared" si="108"/>
        <v>1.8147780239932682E-4</v>
      </c>
      <c r="G1378" s="93" t="s">
        <v>41</v>
      </c>
      <c r="H1378" s="93">
        <v>230.31</v>
      </c>
      <c r="I1378" s="88">
        <v>2</v>
      </c>
      <c r="J1378" s="93">
        <v>6</v>
      </c>
      <c r="K1378" s="93">
        <v>2.16</v>
      </c>
      <c r="L1378" s="93">
        <v>230.31</v>
      </c>
      <c r="M1378" s="88">
        <f t="shared" si="111"/>
        <v>18194.399999999998</v>
      </c>
    </row>
    <row r="1379" spans="1:13" x14ac:dyDescent="0.2">
      <c r="A1379" s="94">
        <v>2405162</v>
      </c>
      <c r="B1379" s="88">
        <f t="shared" si="109"/>
        <v>216.6</v>
      </c>
      <c r="C1379" s="93">
        <v>84</v>
      </c>
      <c r="D1379" s="104">
        <f t="shared" si="107"/>
        <v>1.6617210682492583E-4</v>
      </c>
      <c r="E1379" s="93">
        <f t="shared" si="110"/>
        <v>5.0539999999999994</v>
      </c>
      <c r="F1379" s="104">
        <f t="shared" si="108"/>
        <v>1.8147780239932682E-4</v>
      </c>
      <c r="G1379" s="93" t="s">
        <v>16</v>
      </c>
      <c r="H1379" s="93">
        <v>3354.58</v>
      </c>
      <c r="I1379" s="88">
        <v>2</v>
      </c>
      <c r="J1379" s="93">
        <v>217.53</v>
      </c>
      <c r="K1379" s="93">
        <v>9.48</v>
      </c>
      <c r="L1379" s="93">
        <v>3354.58</v>
      </c>
      <c r="M1379" s="88">
        <f t="shared" si="111"/>
        <v>18194.399999999998</v>
      </c>
    </row>
    <row r="1380" spans="1:13" x14ac:dyDescent="0.2">
      <c r="A1380" s="94">
        <v>3080714</v>
      </c>
      <c r="B1380" s="88">
        <f t="shared" si="109"/>
        <v>216.6</v>
      </c>
      <c r="C1380" s="93">
        <v>84</v>
      </c>
      <c r="D1380" s="104">
        <f t="shared" si="107"/>
        <v>1.6617210682492583E-4</v>
      </c>
      <c r="E1380" s="93">
        <f t="shared" si="110"/>
        <v>5.0539999999999994</v>
      </c>
      <c r="F1380" s="104">
        <f t="shared" si="108"/>
        <v>1.8147780239932682E-4</v>
      </c>
      <c r="G1380" s="93" t="s">
        <v>41</v>
      </c>
      <c r="H1380" s="93">
        <v>673.88</v>
      </c>
      <c r="I1380" s="88">
        <v>2</v>
      </c>
      <c r="J1380" s="93">
        <v>63.06</v>
      </c>
      <c r="K1380" s="93">
        <v>2.64</v>
      </c>
      <c r="L1380" s="93">
        <v>673.88</v>
      </c>
      <c r="M1380" s="88">
        <f t="shared" si="111"/>
        <v>18194.399999999998</v>
      </c>
    </row>
    <row r="1381" spans="1:13" x14ac:dyDescent="0.2">
      <c r="A1381" s="94">
        <v>3100691</v>
      </c>
      <c r="B1381" s="88">
        <f t="shared" si="109"/>
        <v>216.6</v>
      </c>
      <c r="C1381" s="93">
        <v>84</v>
      </c>
      <c r="D1381" s="104">
        <f t="shared" si="107"/>
        <v>1.6617210682492583E-4</v>
      </c>
      <c r="E1381" s="93">
        <f t="shared" si="110"/>
        <v>5.0539999999999994</v>
      </c>
      <c r="F1381" s="104">
        <f t="shared" si="108"/>
        <v>1.8147780239932682E-4</v>
      </c>
      <c r="G1381" s="93" t="s">
        <v>41</v>
      </c>
      <c r="H1381" s="93">
        <v>1114.77</v>
      </c>
      <c r="I1381" s="88">
        <v>2</v>
      </c>
      <c r="J1381" s="93">
        <v>122</v>
      </c>
      <c r="K1381" s="93">
        <v>3</v>
      </c>
      <c r="L1381" s="93">
        <v>1114.77</v>
      </c>
      <c r="M1381" s="88">
        <f t="shared" si="111"/>
        <v>18194.399999999998</v>
      </c>
    </row>
    <row r="1382" spans="1:13" x14ac:dyDescent="0.2">
      <c r="A1382" s="94">
        <v>3484197</v>
      </c>
      <c r="B1382" s="88">
        <f t="shared" si="109"/>
        <v>216.6</v>
      </c>
      <c r="C1382" s="93">
        <v>84</v>
      </c>
      <c r="D1382" s="104">
        <f t="shared" si="107"/>
        <v>1.6617210682492583E-4</v>
      </c>
      <c r="E1382" s="93">
        <f t="shared" si="110"/>
        <v>5.0539999999999994</v>
      </c>
      <c r="F1382" s="104">
        <f t="shared" si="108"/>
        <v>1.8147780239932682E-4</v>
      </c>
      <c r="G1382" s="93" t="s">
        <v>16</v>
      </c>
      <c r="H1382" s="93">
        <v>43.51</v>
      </c>
      <c r="I1382" s="88">
        <v>2</v>
      </c>
      <c r="J1382" s="93">
        <v>17.97</v>
      </c>
      <c r="K1382" s="93">
        <v>1.02</v>
      </c>
      <c r="L1382" s="93">
        <v>43.51</v>
      </c>
      <c r="M1382" s="88">
        <f t="shared" si="111"/>
        <v>18194.399999999998</v>
      </c>
    </row>
    <row r="1383" spans="1:13" x14ac:dyDescent="0.2">
      <c r="A1383" s="94">
        <v>4304844</v>
      </c>
      <c r="B1383" s="88">
        <f t="shared" si="109"/>
        <v>216.6</v>
      </c>
      <c r="C1383" s="93">
        <v>84</v>
      </c>
      <c r="D1383" s="104">
        <f t="shared" si="107"/>
        <v>1.6617210682492583E-4</v>
      </c>
      <c r="E1383" s="93">
        <f t="shared" si="110"/>
        <v>5.0539999999999994</v>
      </c>
      <c r="F1383" s="104">
        <f t="shared" si="108"/>
        <v>1.8147780239932682E-4</v>
      </c>
      <c r="G1383" s="93" t="s">
        <v>20</v>
      </c>
      <c r="H1383" s="93">
        <v>471.21</v>
      </c>
      <c r="I1383" s="88">
        <v>2</v>
      </c>
      <c r="J1383" s="93">
        <v>6.34</v>
      </c>
      <c r="K1383" s="93">
        <v>1.1299999999999999</v>
      </c>
      <c r="L1383" s="93">
        <v>471.21</v>
      </c>
      <c r="M1383" s="88">
        <f t="shared" si="111"/>
        <v>18194.399999999998</v>
      </c>
    </row>
    <row r="1384" spans="1:13" x14ac:dyDescent="0.2">
      <c r="A1384" s="94">
        <v>6000241</v>
      </c>
      <c r="B1384" s="88">
        <f t="shared" si="109"/>
        <v>216.6</v>
      </c>
      <c r="C1384" s="93">
        <v>84</v>
      </c>
      <c r="D1384" s="104">
        <f t="shared" si="107"/>
        <v>1.6617210682492583E-4</v>
      </c>
      <c r="E1384" s="93">
        <f t="shared" si="110"/>
        <v>5.0539999999999994</v>
      </c>
      <c r="F1384" s="104">
        <f t="shared" si="108"/>
        <v>1.8147780239932682E-4</v>
      </c>
      <c r="G1384" s="93" t="s">
        <v>20</v>
      </c>
      <c r="H1384" s="93">
        <v>670.63</v>
      </c>
      <c r="I1384" s="88">
        <v>2</v>
      </c>
      <c r="J1384" s="93">
        <v>23.02</v>
      </c>
      <c r="K1384" s="93">
        <v>5.52</v>
      </c>
      <c r="L1384" s="93">
        <v>670.63</v>
      </c>
      <c r="M1384" s="88">
        <f t="shared" si="111"/>
        <v>18194.399999999998</v>
      </c>
    </row>
    <row r="1385" spans="1:13" x14ac:dyDescent="0.2">
      <c r="A1385" s="94">
        <v>6121946</v>
      </c>
      <c r="B1385" s="88">
        <f t="shared" si="109"/>
        <v>216.6</v>
      </c>
      <c r="C1385" s="93">
        <v>84</v>
      </c>
      <c r="D1385" s="104">
        <f t="shared" si="107"/>
        <v>1.6617210682492583E-4</v>
      </c>
      <c r="E1385" s="93">
        <f t="shared" si="110"/>
        <v>5.0539999999999994</v>
      </c>
      <c r="F1385" s="104">
        <f t="shared" si="108"/>
        <v>1.8147780239932682E-4</v>
      </c>
      <c r="G1385" s="93" t="s">
        <v>82</v>
      </c>
      <c r="H1385" s="93">
        <v>527.1</v>
      </c>
      <c r="I1385" s="88">
        <v>2</v>
      </c>
      <c r="J1385" s="93">
        <v>23.2</v>
      </c>
      <c r="K1385" s="93">
        <v>9</v>
      </c>
      <c r="L1385" s="93">
        <v>527.1</v>
      </c>
      <c r="M1385" s="88">
        <f t="shared" si="111"/>
        <v>18194.399999999998</v>
      </c>
    </row>
    <row r="1386" spans="1:13" x14ac:dyDescent="0.2">
      <c r="A1386" s="94">
        <v>7010633</v>
      </c>
      <c r="B1386" s="88">
        <f t="shared" si="109"/>
        <v>216.6</v>
      </c>
      <c r="C1386" s="93">
        <v>84</v>
      </c>
      <c r="D1386" s="104">
        <f t="shared" si="107"/>
        <v>1.6617210682492583E-4</v>
      </c>
      <c r="E1386" s="93">
        <f t="shared" si="110"/>
        <v>5.0539999999999994</v>
      </c>
      <c r="F1386" s="104">
        <f t="shared" si="108"/>
        <v>1.8147780239932682E-4</v>
      </c>
      <c r="G1386" s="93" t="s">
        <v>82</v>
      </c>
      <c r="H1386" s="93">
        <v>3686.88</v>
      </c>
      <c r="I1386" s="88">
        <v>2</v>
      </c>
      <c r="J1386" s="93">
        <v>282.14999999999998</v>
      </c>
      <c r="K1386" s="93">
        <v>36</v>
      </c>
      <c r="L1386" s="93">
        <v>3686.88</v>
      </c>
      <c r="M1386" s="88">
        <f t="shared" si="111"/>
        <v>18194.399999999998</v>
      </c>
    </row>
    <row r="1387" spans="1:13" x14ac:dyDescent="0.2">
      <c r="A1387" s="94">
        <v>7011199</v>
      </c>
      <c r="B1387" s="88">
        <f t="shared" si="109"/>
        <v>216.6</v>
      </c>
      <c r="C1387" s="93">
        <v>84</v>
      </c>
      <c r="D1387" s="104">
        <f t="shared" si="107"/>
        <v>1.6617210682492583E-4</v>
      </c>
      <c r="E1387" s="93">
        <f t="shared" si="110"/>
        <v>5.0539999999999994</v>
      </c>
      <c r="F1387" s="104">
        <f t="shared" si="108"/>
        <v>1.8147780239932682E-4</v>
      </c>
      <c r="G1387" s="93" t="s">
        <v>82</v>
      </c>
      <c r="H1387" s="93">
        <v>1337.93</v>
      </c>
      <c r="I1387" s="88">
        <v>2</v>
      </c>
      <c r="J1387" s="93">
        <v>125.06</v>
      </c>
      <c r="K1387" s="93">
        <v>21.8</v>
      </c>
      <c r="L1387" s="93">
        <v>1337.93</v>
      </c>
      <c r="M1387" s="88">
        <f t="shared" si="111"/>
        <v>18194.399999999998</v>
      </c>
    </row>
    <row r="1388" spans="1:13" x14ac:dyDescent="0.2">
      <c r="A1388" s="94">
        <v>9254901</v>
      </c>
      <c r="B1388" s="88">
        <f t="shared" si="109"/>
        <v>216.6</v>
      </c>
      <c r="C1388" s="93">
        <v>84</v>
      </c>
      <c r="D1388" s="104">
        <f t="shared" si="107"/>
        <v>1.6617210682492583E-4</v>
      </c>
      <c r="E1388" s="93">
        <f t="shared" si="110"/>
        <v>5.0539999999999994</v>
      </c>
      <c r="F1388" s="104">
        <f t="shared" si="108"/>
        <v>1.8147780239932682E-4</v>
      </c>
      <c r="G1388" s="93" t="s">
        <v>12</v>
      </c>
      <c r="H1388" s="93">
        <v>1266.06</v>
      </c>
      <c r="I1388" s="88">
        <v>2</v>
      </c>
      <c r="J1388" s="93">
        <v>14.9</v>
      </c>
      <c r="K1388" s="93">
        <v>10</v>
      </c>
      <c r="L1388" s="93">
        <v>1266.06</v>
      </c>
      <c r="M1388" s="88">
        <f t="shared" si="111"/>
        <v>18194.399999999998</v>
      </c>
    </row>
    <row r="1389" spans="1:13" x14ac:dyDescent="0.2">
      <c r="A1389" s="94">
        <v>9305607</v>
      </c>
      <c r="B1389" s="88">
        <f t="shared" si="109"/>
        <v>216.6</v>
      </c>
      <c r="C1389" s="93">
        <v>84</v>
      </c>
      <c r="D1389" s="104">
        <f t="shared" si="107"/>
        <v>1.6617210682492583E-4</v>
      </c>
      <c r="E1389" s="93">
        <f t="shared" si="110"/>
        <v>5.0539999999999994</v>
      </c>
      <c r="F1389" s="104">
        <f t="shared" si="108"/>
        <v>1.8147780239932682E-4</v>
      </c>
      <c r="G1389" s="93" t="s">
        <v>82</v>
      </c>
      <c r="H1389" s="93">
        <v>80.67</v>
      </c>
      <c r="I1389" s="88">
        <v>2</v>
      </c>
      <c r="J1389" s="93">
        <v>1.45</v>
      </c>
      <c r="K1389" s="93">
        <v>0.16</v>
      </c>
      <c r="L1389" s="93">
        <v>80.67</v>
      </c>
      <c r="M1389" s="88">
        <f t="shared" si="111"/>
        <v>18194.399999999998</v>
      </c>
    </row>
    <row r="1390" spans="1:13" x14ac:dyDescent="0.2">
      <c r="A1390" s="94">
        <v>9858663</v>
      </c>
      <c r="B1390" s="88">
        <f t="shared" si="109"/>
        <v>216.6</v>
      </c>
      <c r="C1390" s="93">
        <v>84</v>
      </c>
      <c r="D1390" s="104">
        <f t="shared" si="107"/>
        <v>1.6617210682492583E-4</v>
      </c>
      <c r="E1390" s="93">
        <f t="shared" si="110"/>
        <v>5.0539999999999994</v>
      </c>
      <c r="F1390" s="104">
        <f t="shared" si="108"/>
        <v>1.8147780239932682E-4</v>
      </c>
      <c r="G1390" s="93" t="s">
        <v>41</v>
      </c>
      <c r="H1390" s="93">
        <v>38.869999999999997</v>
      </c>
      <c r="I1390" s="88">
        <v>2</v>
      </c>
      <c r="J1390" s="93">
        <v>0</v>
      </c>
      <c r="K1390" s="93">
        <v>0</v>
      </c>
      <c r="L1390" s="93">
        <v>38.869999999999997</v>
      </c>
      <c r="M1390" s="88">
        <f t="shared" si="111"/>
        <v>18194.399999999998</v>
      </c>
    </row>
    <row r="1391" spans="1:13" x14ac:dyDescent="0.2">
      <c r="A1391" s="94">
        <v>1150366</v>
      </c>
      <c r="B1391" s="88">
        <f t="shared" si="109"/>
        <v>216.6</v>
      </c>
      <c r="C1391" s="93">
        <v>83</v>
      </c>
      <c r="D1391" s="104">
        <f t="shared" si="107"/>
        <v>1.6419386745796243E-4</v>
      </c>
      <c r="E1391" s="93">
        <f t="shared" si="110"/>
        <v>4.9938333333333329</v>
      </c>
      <c r="F1391" s="104">
        <f t="shared" si="108"/>
        <v>1.7931735237076339E-4</v>
      </c>
      <c r="G1391" s="93" t="s">
        <v>9</v>
      </c>
      <c r="H1391" s="93">
        <v>106.3</v>
      </c>
      <c r="I1391" s="88">
        <v>2</v>
      </c>
      <c r="J1391" s="93">
        <v>7.71</v>
      </c>
      <c r="K1391" s="93">
        <v>6.74</v>
      </c>
      <c r="L1391" s="93">
        <v>106.3</v>
      </c>
      <c r="M1391" s="88">
        <f t="shared" si="111"/>
        <v>17977.8</v>
      </c>
    </row>
    <row r="1392" spans="1:13" x14ac:dyDescent="0.2">
      <c r="A1392" s="94">
        <v>1208711</v>
      </c>
      <c r="B1392" s="88">
        <f t="shared" si="109"/>
        <v>216.6</v>
      </c>
      <c r="C1392" s="93">
        <v>83</v>
      </c>
      <c r="D1392" s="104">
        <f t="shared" si="107"/>
        <v>1.6419386745796243E-4</v>
      </c>
      <c r="E1392" s="93">
        <f t="shared" si="110"/>
        <v>4.9938333333333329</v>
      </c>
      <c r="F1392" s="104">
        <f t="shared" si="108"/>
        <v>1.7931735237076339E-4</v>
      </c>
      <c r="G1392" s="93" t="s">
        <v>79</v>
      </c>
      <c r="H1392" s="93">
        <v>158.82</v>
      </c>
      <c r="I1392" s="88">
        <v>2</v>
      </c>
      <c r="J1392" s="93">
        <v>3.04</v>
      </c>
      <c r="K1392" s="93">
        <v>3.78</v>
      </c>
      <c r="L1392" s="93">
        <v>158.82</v>
      </c>
      <c r="M1392" s="88">
        <f t="shared" si="111"/>
        <v>17977.8</v>
      </c>
    </row>
    <row r="1393" spans="1:13" x14ac:dyDescent="0.2">
      <c r="A1393" s="94">
        <v>2351879</v>
      </c>
      <c r="B1393" s="88">
        <f t="shared" si="109"/>
        <v>216.6</v>
      </c>
      <c r="C1393" s="93">
        <v>83</v>
      </c>
      <c r="D1393" s="104">
        <f t="shared" si="107"/>
        <v>1.6419386745796243E-4</v>
      </c>
      <c r="E1393" s="93">
        <f t="shared" si="110"/>
        <v>4.9938333333333329</v>
      </c>
      <c r="F1393" s="104">
        <f t="shared" si="108"/>
        <v>1.7931735237076339E-4</v>
      </c>
      <c r="G1393" s="93" t="s">
        <v>16</v>
      </c>
      <c r="H1393" s="93">
        <v>962.69</v>
      </c>
      <c r="I1393" s="88">
        <v>2</v>
      </c>
      <c r="J1393" s="93">
        <v>95</v>
      </c>
      <c r="K1393" s="93">
        <v>10.26</v>
      </c>
      <c r="L1393" s="93">
        <v>962.69</v>
      </c>
      <c r="M1393" s="88">
        <f t="shared" si="111"/>
        <v>17977.8</v>
      </c>
    </row>
    <row r="1394" spans="1:13" x14ac:dyDescent="0.2">
      <c r="A1394" s="94">
        <v>3222776</v>
      </c>
      <c r="B1394" s="88">
        <f t="shared" si="109"/>
        <v>216.6</v>
      </c>
      <c r="C1394" s="93">
        <v>83</v>
      </c>
      <c r="D1394" s="104">
        <f t="shared" si="107"/>
        <v>1.6419386745796243E-4</v>
      </c>
      <c r="E1394" s="93">
        <f t="shared" si="110"/>
        <v>4.9938333333333329</v>
      </c>
      <c r="F1394" s="104">
        <f t="shared" si="108"/>
        <v>1.7931735237076339E-4</v>
      </c>
      <c r="G1394" s="93" t="s">
        <v>41</v>
      </c>
      <c r="H1394" s="93">
        <v>942.54</v>
      </c>
      <c r="I1394" s="88">
        <v>2</v>
      </c>
      <c r="J1394" s="93">
        <v>117.1</v>
      </c>
      <c r="K1394" s="93">
        <v>6.14</v>
      </c>
      <c r="L1394" s="93">
        <v>942.54</v>
      </c>
      <c r="M1394" s="88">
        <f t="shared" si="111"/>
        <v>17977.8</v>
      </c>
    </row>
    <row r="1395" spans="1:13" x14ac:dyDescent="0.2">
      <c r="A1395" s="94">
        <v>3356949</v>
      </c>
      <c r="B1395" s="88">
        <f t="shared" si="109"/>
        <v>216.6</v>
      </c>
      <c r="C1395" s="93">
        <v>83</v>
      </c>
      <c r="D1395" s="104">
        <f t="shared" si="107"/>
        <v>1.6419386745796243E-4</v>
      </c>
      <c r="E1395" s="93">
        <f t="shared" si="110"/>
        <v>4.9938333333333329</v>
      </c>
      <c r="F1395" s="104">
        <f t="shared" si="108"/>
        <v>1.7931735237076339E-4</v>
      </c>
      <c r="G1395" s="93" t="s">
        <v>41</v>
      </c>
      <c r="H1395" s="93">
        <v>1136.78</v>
      </c>
      <c r="I1395" s="88">
        <v>2</v>
      </c>
      <c r="J1395" s="93">
        <v>106.34</v>
      </c>
      <c r="K1395" s="93">
        <v>12</v>
      </c>
      <c r="L1395" s="93">
        <v>1136.78</v>
      </c>
      <c r="M1395" s="88">
        <f t="shared" si="111"/>
        <v>17977.8</v>
      </c>
    </row>
    <row r="1396" spans="1:13" x14ac:dyDescent="0.2">
      <c r="A1396" s="94">
        <v>5110139</v>
      </c>
      <c r="B1396" s="88">
        <f t="shared" si="109"/>
        <v>216.6</v>
      </c>
      <c r="C1396" s="93">
        <v>83</v>
      </c>
      <c r="D1396" s="104">
        <f t="shared" si="107"/>
        <v>1.6419386745796243E-4</v>
      </c>
      <c r="E1396" s="93">
        <f t="shared" si="110"/>
        <v>4.9938333333333329</v>
      </c>
      <c r="F1396" s="104">
        <f t="shared" si="108"/>
        <v>1.7931735237076339E-4</v>
      </c>
      <c r="G1396" s="93" t="s">
        <v>20</v>
      </c>
      <c r="H1396" s="93">
        <v>11.19</v>
      </c>
      <c r="I1396" s="88">
        <v>2</v>
      </c>
      <c r="J1396" s="93">
        <v>1.23</v>
      </c>
      <c r="K1396" s="93">
        <v>0.18</v>
      </c>
      <c r="L1396" s="93">
        <v>11.19</v>
      </c>
      <c r="M1396" s="88">
        <f t="shared" si="111"/>
        <v>17977.8</v>
      </c>
    </row>
    <row r="1397" spans="1:13" x14ac:dyDescent="0.2">
      <c r="A1397" s="94">
        <v>5551569</v>
      </c>
      <c r="B1397" s="88">
        <f t="shared" si="109"/>
        <v>216.6</v>
      </c>
      <c r="C1397" s="93">
        <v>83</v>
      </c>
      <c r="D1397" s="104">
        <f t="shared" si="107"/>
        <v>1.6419386745796243E-4</v>
      </c>
      <c r="E1397" s="93">
        <f t="shared" si="110"/>
        <v>4.9938333333333329</v>
      </c>
      <c r="F1397" s="104">
        <f t="shared" si="108"/>
        <v>1.7931735237076339E-4</v>
      </c>
      <c r="G1397" s="93" t="s">
        <v>79</v>
      </c>
      <c r="H1397" s="93">
        <v>343.23</v>
      </c>
      <c r="I1397" s="88">
        <v>2</v>
      </c>
      <c r="J1397" s="93">
        <v>1.47</v>
      </c>
      <c r="K1397" s="93">
        <v>1.5</v>
      </c>
      <c r="L1397" s="93">
        <v>343.23</v>
      </c>
      <c r="M1397" s="88">
        <f t="shared" si="111"/>
        <v>17977.8</v>
      </c>
    </row>
    <row r="1398" spans="1:13" x14ac:dyDescent="0.2">
      <c r="A1398" s="94">
        <v>6044109</v>
      </c>
      <c r="B1398" s="88">
        <f t="shared" si="109"/>
        <v>216.6</v>
      </c>
      <c r="C1398" s="93">
        <v>83</v>
      </c>
      <c r="D1398" s="104">
        <f t="shared" si="107"/>
        <v>1.6419386745796243E-4</v>
      </c>
      <c r="E1398" s="93">
        <f t="shared" si="110"/>
        <v>4.9938333333333329</v>
      </c>
      <c r="F1398" s="104">
        <f t="shared" si="108"/>
        <v>1.7931735237076339E-4</v>
      </c>
      <c r="G1398" s="93" t="s">
        <v>20</v>
      </c>
      <c r="H1398" s="93">
        <v>2539.86</v>
      </c>
      <c r="I1398" s="88">
        <v>2</v>
      </c>
      <c r="J1398" s="93">
        <v>132</v>
      </c>
      <c r="K1398" s="93">
        <v>26.2</v>
      </c>
      <c r="L1398" s="93">
        <v>2539.86</v>
      </c>
      <c r="M1398" s="88">
        <f t="shared" si="111"/>
        <v>17977.8</v>
      </c>
    </row>
    <row r="1399" spans="1:13" x14ac:dyDescent="0.2">
      <c r="A1399" s="94">
        <v>1066131</v>
      </c>
      <c r="B1399" s="88">
        <f t="shared" si="109"/>
        <v>216.6</v>
      </c>
      <c r="C1399" s="93">
        <v>82</v>
      </c>
      <c r="D1399" s="104">
        <f t="shared" si="107"/>
        <v>1.62215628090999E-4</v>
      </c>
      <c r="E1399" s="93">
        <f t="shared" si="110"/>
        <v>4.9336666666666673</v>
      </c>
      <c r="F1399" s="104">
        <f t="shared" si="108"/>
        <v>1.7715690234220002E-4</v>
      </c>
      <c r="G1399" s="93" t="s">
        <v>16</v>
      </c>
      <c r="H1399" s="93">
        <v>160.47</v>
      </c>
      <c r="I1399" s="88">
        <v>2</v>
      </c>
      <c r="J1399" s="93">
        <v>0.88</v>
      </c>
      <c r="K1399" s="93">
        <v>1.3</v>
      </c>
      <c r="L1399" s="93">
        <v>160.47</v>
      </c>
      <c r="M1399" s="88">
        <f t="shared" si="111"/>
        <v>17761.2</v>
      </c>
    </row>
    <row r="1400" spans="1:13" x14ac:dyDescent="0.2">
      <c r="A1400" s="94">
        <v>1212055</v>
      </c>
      <c r="B1400" s="88">
        <f t="shared" si="109"/>
        <v>216.6</v>
      </c>
      <c r="C1400" s="93">
        <v>82</v>
      </c>
      <c r="D1400" s="104">
        <f t="shared" si="107"/>
        <v>1.62215628090999E-4</v>
      </c>
      <c r="E1400" s="93">
        <f t="shared" si="110"/>
        <v>4.9336666666666673</v>
      </c>
      <c r="F1400" s="104">
        <f t="shared" si="108"/>
        <v>1.7715690234220002E-4</v>
      </c>
      <c r="G1400" s="93" t="s">
        <v>79</v>
      </c>
      <c r="H1400" s="93">
        <v>24.38</v>
      </c>
      <c r="I1400" s="88">
        <v>2</v>
      </c>
      <c r="J1400" s="93">
        <v>0.46</v>
      </c>
      <c r="K1400" s="93">
        <v>0.48</v>
      </c>
      <c r="L1400" s="93">
        <v>24.38</v>
      </c>
      <c r="M1400" s="88">
        <f t="shared" si="111"/>
        <v>17761.2</v>
      </c>
    </row>
    <row r="1401" spans="1:13" x14ac:dyDescent="0.2">
      <c r="A1401" s="94">
        <v>1253289</v>
      </c>
      <c r="B1401" s="88">
        <f t="shared" si="109"/>
        <v>216.6</v>
      </c>
      <c r="C1401" s="93">
        <v>82</v>
      </c>
      <c r="D1401" s="104">
        <f t="shared" si="107"/>
        <v>1.62215628090999E-4</v>
      </c>
      <c r="E1401" s="93">
        <f t="shared" si="110"/>
        <v>4.9336666666666673</v>
      </c>
      <c r="F1401" s="104">
        <f t="shared" si="108"/>
        <v>1.7715690234220002E-4</v>
      </c>
      <c r="G1401" s="93" t="s">
        <v>79</v>
      </c>
      <c r="H1401" s="93">
        <v>79.38</v>
      </c>
      <c r="I1401" s="88">
        <v>2</v>
      </c>
      <c r="J1401" s="93">
        <v>1.98</v>
      </c>
      <c r="K1401" s="93">
        <v>4.84</v>
      </c>
      <c r="L1401" s="93">
        <v>79.38</v>
      </c>
      <c r="M1401" s="88">
        <f t="shared" si="111"/>
        <v>17761.2</v>
      </c>
    </row>
    <row r="1402" spans="1:13" x14ac:dyDescent="0.2">
      <c r="A1402" s="94">
        <v>2104464</v>
      </c>
      <c r="B1402" s="88">
        <f t="shared" si="109"/>
        <v>216.6</v>
      </c>
      <c r="C1402" s="93">
        <v>82</v>
      </c>
      <c r="D1402" s="104">
        <f t="shared" si="107"/>
        <v>1.62215628090999E-4</v>
      </c>
      <c r="E1402" s="93">
        <f t="shared" si="110"/>
        <v>4.9336666666666673</v>
      </c>
      <c r="F1402" s="104">
        <f t="shared" si="108"/>
        <v>1.7715690234220002E-4</v>
      </c>
      <c r="G1402" s="93" t="s">
        <v>16</v>
      </c>
      <c r="H1402" s="93">
        <v>679.2</v>
      </c>
      <c r="I1402" s="88">
        <v>2</v>
      </c>
      <c r="J1402" s="93">
        <v>0.85</v>
      </c>
      <c r="K1402" s="93">
        <v>3.9</v>
      </c>
      <c r="L1402" s="93">
        <v>679.2</v>
      </c>
      <c r="M1402" s="88">
        <f t="shared" si="111"/>
        <v>17761.2</v>
      </c>
    </row>
    <row r="1403" spans="1:13" x14ac:dyDescent="0.2">
      <c r="A1403" s="94">
        <v>2252579</v>
      </c>
      <c r="B1403" s="88">
        <f t="shared" si="109"/>
        <v>216.6</v>
      </c>
      <c r="C1403" s="93">
        <v>82</v>
      </c>
      <c r="D1403" s="104">
        <f t="shared" si="107"/>
        <v>1.62215628090999E-4</v>
      </c>
      <c r="E1403" s="93">
        <f t="shared" si="110"/>
        <v>4.9336666666666673</v>
      </c>
      <c r="F1403" s="104">
        <f t="shared" si="108"/>
        <v>1.7715690234220002E-4</v>
      </c>
      <c r="G1403" s="93" t="s">
        <v>41</v>
      </c>
      <c r="H1403" s="93">
        <v>3913.57</v>
      </c>
      <c r="I1403" s="88">
        <v>2</v>
      </c>
      <c r="J1403" s="93">
        <v>180</v>
      </c>
      <c r="K1403" s="93">
        <v>10</v>
      </c>
      <c r="L1403" s="93">
        <v>3913.57</v>
      </c>
      <c r="M1403" s="88">
        <f t="shared" si="111"/>
        <v>17761.2</v>
      </c>
    </row>
    <row r="1404" spans="1:13" x14ac:dyDescent="0.2">
      <c r="A1404" s="94">
        <v>3074718</v>
      </c>
      <c r="B1404" s="88">
        <f t="shared" si="109"/>
        <v>216.6</v>
      </c>
      <c r="C1404" s="93">
        <v>82</v>
      </c>
      <c r="D1404" s="104">
        <f t="shared" si="107"/>
        <v>1.62215628090999E-4</v>
      </c>
      <c r="E1404" s="93">
        <f t="shared" si="110"/>
        <v>4.9336666666666673</v>
      </c>
      <c r="F1404" s="104">
        <f t="shared" si="108"/>
        <v>1.7715690234220002E-4</v>
      </c>
      <c r="G1404" s="93" t="s">
        <v>41</v>
      </c>
      <c r="H1404" s="93">
        <v>45.54</v>
      </c>
      <c r="I1404" s="88">
        <v>2</v>
      </c>
      <c r="J1404" s="93">
        <v>1.3</v>
      </c>
      <c r="K1404" s="93">
        <v>0.16</v>
      </c>
      <c r="L1404" s="93">
        <v>45.54</v>
      </c>
      <c r="M1404" s="88">
        <f t="shared" si="111"/>
        <v>17761.2</v>
      </c>
    </row>
    <row r="1405" spans="1:13" x14ac:dyDescent="0.2">
      <c r="A1405" s="94">
        <v>3080165</v>
      </c>
      <c r="B1405" s="88">
        <f t="shared" si="109"/>
        <v>216.6</v>
      </c>
      <c r="C1405" s="93">
        <v>82</v>
      </c>
      <c r="D1405" s="104">
        <f t="shared" si="107"/>
        <v>1.62215628090999E-4</v>
      </c>
      <c r="E1405" s="93">
        <f t="shared" si="110"/>
        <v>4.9336666666666673</v>
      </c>
      <c r="F1405" s="104">
        <f t="shared" si="108"/>
        <v>1.7715690234220002E-4</v>
      </c>
      <c r="G1405" s="93" t="s">
        <v>41</v>
      </c>
      <c r="H1405" s="93">
        <v>279.92</v>
      </c>
      <c r="I1405" s="88">
        <v>2</v>
      </c>
      <c r="J1405" s="93">
        <v>38.21</v>
      </c>
      <c r="K1405" s="93">
        <v>1.66</v>
      </c>
      <c r="L1405" s="93">
        <v>279.92</v>
      </c>
      <c r="M1405" s="88">
        <f t="shared" si="111"/>
        <v>17761.2</v>
      </c>
    </row>
    <row r="1406" spans="1:13" x14ac:dyDescent="0.2">
      <c r="A1406" s="94">
        <v>3400681</v>
      </c>
      <c r="B1406" s="88">
        <f t="shared" si="109"/>
        <v>216.6</v>
      </c>
      <c r="C1406" s="93">
        <v>82</v>
      </c>
      <c r="D1406" s="104">
        <f t="shared" si="107"/>
        <v>1.62215628090999E-4</v>
      </c>
      <c r="E1406" s="93">
        <f t="shared" si="110"/>
        <v>4.9336666666666673</v>
      </c>
      <c r="F1406" s="104">
        <f t="shared" si="108"/>
        <v>1.7715690234220002E-4</v>
      </c>
      <c r="G1406" s="93" t="s">
        <v>20</v>
      </c>
      <c r="H1406" s="93">
        <v>1321.37</v>
      </c>
      <c r="I1406" s="88">
        <v>2</v>
      </c>
      <c r="J1406" s="93">
        <v>14.56</v>
      </c>
      <c r="K1406" s="93">
        <v>2.6</v>
      </c>
      <c r="L1406" s="93">
        <v>1321.37</v>
      </c>
      <c r="M1406" s="88">
        <f t="shared" si="111"/>
        <v>17761.2</v>
      </c>
    </row>
    <row r="1407" spans="1:13" x14ac:dyDescent="0.2">
      <c r="A1407" s="94">
        <v>3403533</v>
      </c>
      <c r="B1407" s="88">
        <f t="shared" si="109"/>
        <v>216.6</v>
      </c>
      <c r="C1407" s="93">
        <v>82</v>
      </c>
      <c r="D1407" s="104">
        <f t="shared" si="107"/>
        <v>1.62215628090999E-4</v>
      </c>
      <c r="E1407" s="93">
        <f t="shared" si="110"/>
        <v>4.9336666666666673</v>
      </c>
      <c r="F1407" s="104">
        <f t="shared" si="108"/>
        <v>1.7715690234220002E-4</v>
      </c>
      <c r="G1407" s="93" t="s">
        <v>20</v>
      </c>
      <c r="H1407" s="93">
        <v>209.1</v>
      </c>
      <c r="I1407" s="88">
        <v>2</v>
      </c>
      <c r="J1407" s="93">
        <v>9.1999999999999993</v>
      </c>
      <c r="K1407" s="93">
        <v>0.6</v>
      </c>
      <c r="L1407" s="93">
        <v>209.1</v>
      </c>
      <c r="M1407" s="88">
        <f t="shared" si="111"/>
        <v>17761.2</v>
      </c>
    </row>
    <row r="1408" spans="1:13" x14ac:dyDescent="0.2">
      <c r="A1408" s="94">
        <v>7010814</v>
      </c>
      <c r="B1408" s="88">
        <f t="shared" si="109"/>
        <v>216.6</v>
      </c>
      <c r="C1408" s="93">
        <v>82</v>
      </c>
      <c r="D1408" s="104">
        <f t="shared" si="107"/>
        <v>1.62215628090999E-4</v>
      </c>
      <c r="E1408" s="93">
        <f t="shared" si="110"/>
        <v>4.9336666666666673</v>
      </c>
      <c r="F1408" s="104">
        <f t="shared" si="108"/>
        <v>1.7715690234220002E-4</v>
      </c>
      <c r="G1408" s="93" t="s">
        <v>82</v>
      </c>
      <c r="H1408" s="93">
        <v>1720.54</v>
      </c>
      <c r="I1408" s="88">
        <v>2</v>
      </c>
      <c r="J1408" s="93">
        <v>199.02</v>
      </c>
      <c r="K1408" s="93">
        <v>19</v>
      </c>
      <c r="L1408" s="93">
        <v>1720.54</v>
      </c>
      <c r="M1408" s="88">
        <f t="shared" si="111"/>
        <v>17761.2</v>
      </c>
    </row>
    <row r="1409" spans="1:13" x14ac:dyDescent="0.2">
      <c r="A1409" s="94">
        <v>9253116</v>
      </c>
      <c r="B1409" s="88">
        <f t="shared" si="109"/>
        <v>216.6</v>
      </c>
      <c r="C1409" s="93">
        <v>82</v>
      </c>
      <c r="D1409" s="104">
        <f t="shared" si="107"/>
        <v>1.62215628090999E-4</v>
      </c>
      <c r="E1409" s="93">
        <f t="shared" si="110"/>
        <v>4.9336666666666673</v>
      </c>
      <c r="F1409" s="104">
        <f t="shared" si="108"/>
        <v>1.7715690234220002E-4</v>
      </c>
      <c r="G1409" s="93" t="s">
        <v>12</v>
      </c>
      <c r="H1409" s="93">
        <v>96.42</v>
      </c>
      <c r="I1409" s="88">
        <v>2</v>
      </c>
      <c r="J1409" s="93">
        <v>1.29</v>
      </c>
      <c r="K1409" s="93">
        <v>3.95</v>
      </c>
      <c r="L1409" s="93">
        <v>96.42</v>
      </c>
      <c r="M1409" s="88">
        <f t="shared" si="111"/>
        <v>17761.2</v>
      </c>
    </row>
    <row r="1410" spans="1:13" x14ac:dyDescent="0.2">
      <c r="A1410" s="94">
        <v>9723044</v>
      </c>
      <c r="B1410" s="88">
        <f t="shared" si="109"/>
        <v>216.6</v>
      </c>
      <c r="C1410" s="93">
        <v>82</v>
      </c>
      <c r="D1410" s="104">
        <f t="shared" ref="D1410:D1473" si="112">C1410/$C$4096</f>
        <v>1.62215628090999E-4</v>
      </c>
      <c r="E1410" s="93">
        <f t="shared" si="110"/>
        <v>4.9336666666666673</v>
      </c>
      <c r="F1410" s="104">
        <f t="shared" ref="F1410:F1473" si="113">E1410/$E$4096</f>
        <v>1.7715690234220002E-4</v>
      </c>
      <c r="G1410" s="93" t="s">
        <v>16</v>
      </c>
      <c r="H1410" s="93">
        <v>1239.44</v>
      </c>
      <c r="I1410" s="88">
        <v>2</v>
      </c>
      <c r="J1410" s="93">
        <v>901</v>
      </c>
      <c r="K1410" s="93">
        <v>26</v>
      </c>
      <c r="L1410" s="93">
        <v>1239.44</v>
      </c>
      <c r="M1410" s="88">
        <f t="shared" si="111"/>
        <v>17761.2</v>
      </c>
    </row>
    <row r="1411" spans="1:13" x14ac:dyDescent="0.2">
      <c r="A1411" s="94">
        <v>9822749</v>
      </c>
      <c r="B1411" s="88">
        <f t="shared" ref="B1411:B1474" si="114">VLOOKUP(I1411,$U$2:$V$11,2,TRUE)</f>
        <v>216.6</v>
      </c>
      <c r="C1411" s="93">
        <v>82</v>
      </c>
      <c r="D1411" s="104">
        <f t="shared" si="112"/>
        <v>1.62215628090999E-4</v>
      </c>
      <c r="E1411" s="93">
        <f t="shared" ref="E1411:E1474" si="115">B1411*C1411/3600</f>
        <v>4.9336666666666673</v>
      </c>
      <c r="F1411" s="104">
        <f t="shared" si="113"/>
        <v>1.7715690234220002E-4</v>
      </c>
      <c r="G1411" s="93" t="s">
        <v>16</v>
      </c>
      <c r="H1411" s="93">
        <v>19.37</v>
      </c>
      <c r="I1411" s="88">
        <v>2</v>
      </c>
      <c r="J1411" s="93">
        <v>38.33</v>
      </c>
      <c r="K1411" s="93">
        <v>0.82</v>
      </c>
      <c r="L1411" s="93">
        <v>19.37</v>
      </c>
      <c r="M1411" s="88">
        <f t="shared" ref="M1411:M1474" si="116">B1411*C1411</f>
        <v>17761.2</v>
      </c>
    </row>
    <row r="1412" spans="1:13" x14ac:dyDescent="0.2">
      <c r="A1412" s="94">
        <v>1163822</v>
      </c>
      <c r="B1412" s="88">
        <f t="shared" si="114"/>
        <v>216.6</v>
      </c>
      <c r="C1412" s="93">
        <v>81</v>
      </c>
      <c r="D1412" s="104">
        <f t="shared" si="112"/>
        <v>1.602373887240356E-4</v>
      </c>
      <c r="E1412" s="93">
        <f t="shared" si="115"/>
        <v>4.8734999999999999</v>
      </c>
      <c r="F1412" s="104">
        <f t="shared" si="113"/>
        <v>1.7499645231363659E-4</v>
      </c>
      <c r="G1412" s="93" t="s">
        <v>79</v>
      </c>
      <c r="H1412" s="93">
        <v>20.100000000000001</v>
      </c>
      <c r="I1412" s="88">
        <v>2</v>
      </c>
      <c r="J1412" s="93">
        <v>0.18</v>
      </c>
      <c r="K1412" s="93">
        <v>0.46</v>
      </c>
      <c r="L1412" s="93">
        <v>20.100000000000001</v>
      </c>
      <c r="M1412" s="88">
        <f t="shared" si="116"/>
        <v>17544.599999999999</v>
      </c>
    </row>
    <row r="1413" spans="1:13" x14ac:dyDescent="0.2">
      <c r="A1413" s="94">
        <v>1212366</v>
      </c>
      <c r="B1413" s="88">
        <f t="shared" si="114"/>
        <v>216.6</v>
      </c>
      <c r="C1413" s="93">
        <v>81</v>
      </c>
      <c r="D1413" s="104">
        <f t="shared" si="112"/>
        <v>1.602373887240356E-4</v>
      </c>
      <c r="E1413" s="93">
        <f t="shared" si="115"/>
        <v>4.8734999999999999</v>
      </c>
      <c r="F1413" s="104">
        <f t="shared" si="113"/>
        <v>1.7499645231363659E-4</v>
      </c>
      <c r="G1413" s="93" t="s">
        <v>79</v>
      </c>
      <c r="H1413" s="93">
        <v>64.02</v>
      </c>
      <c r="I1413" s="88">
        <v>2</v>
      </c>
      <c r="J1413" s="93">
        <v>2.2999999999999998</v>
      </c>
      <c r="K1413" s="93">
        <v>1.62</v>
      </c>
      <c r="L1413" s="93">
        <v>64.02</v>
      </c>
      <c r="M1413" s="88">
        <f t="shared" si="116"/>
        <v>17544.599999999999</v>
      </c>
    </row>
    <row r="1414" spans="1:13" x14ac:dyDescent="0.2">
      <c r="A1414" s="94">
        <v>2002199</v>
      </c>
      <c r="B1414" s="88">
        <f t="shared" si="114"/>
        <v>216.6</v>
      </c>
      <c r="C1414" s="93">
        <v>81</v>
      </c>
      <c r="D1414" s="104">
        <f t="shared" si="112"/>
        <v>1.602373887240356E-4</v>
      </c>
      <c r="E1414" s="93">
        <f t="shared" si="115"/>
        <v>4.8734999999999999</v>
      </c>
      <c r="F1414" s="104">
        <f t="shared" si="113"/>
        <v>1.7499645231363659E-4</v>
      </c>
      <c r="G1414" s="93" t="s">
        <v>12</v>
      </c>
      <c r="H1414" s="93">
        <v>66.86</v>
      </c>
      <c r="I1414" s="88">
        <v>2</v>
      </c>
      <c r="J1414" s="93">
        <v>1.1200000000000001</v>
      </c>
      <c r="K1414" s="93">
        <v>0.98</v>
      </c>
      <c r="L1414" s="93">
        <v>66.86</v>
      </c>
      <c r="M1414" s="88">
        <f t="shared" si="116"/>
        <v>17544.599999999999</v>
      </c>
    </row>
    <row r="1415" spans="1:13" x14ac:dyDescent="0.2">
      <c r="A1415" s="94">
        <v>2251599</v>
      </c>
      <c r="B1415" s="88">
        <f t="shared" si="114"/>
        <v>216.6</v>
      </c>
      <c r="C1415" s="93">
        <v>81</v>
      </c>
      <c r="D1415" s="104">
        <f t="shared" si="112"/>
        <v>1.602373887240356E-4</v>
      </c>
      <c r="E1415" s="93">
        <f t="shared" si="115"/>
        <v>4.8734999999999999</v>
      </c>
      <c r="F1415" s="104">
        <f t="shared" si="113"/>
        <v>1.7499645231363659E-4</v>
      </c>
      <c r="G1415" s="93" t="s">
        <v>41</v>
      </c>
      <c r="H1415" s="93">
        <v>230.31</v>
      </c>
      <c r="I1415" s="88">
        <v>2</v>
      </c>
      <c r="J1415" s="93">
        <v>6</v>
      </c>
      <c r="K1415" s="93">
        <v>2.16</v>
      </c>
      <c r="L1415" s="93">
        <v>230.31</v>
      </c>
      <c r="M1415" s="88">
        <f t="shared" si="116"/>
        <v>17544.599999999999</v>
      </c>
    </row>
    <row r="1416" spans="1:13" x14ac:dyDescent="0.2">
      <c r="A1416" s="94">
        <v>3100564</v>
      </c>
      <c r="B1416" s="88">
        <f t="shared" si="114"/>
        <v>216.6</v>
      </c>
      <c r="C1416" s="93">
        <v>81</v>
      </c>
      <c r="D1416" s="104">
        <f t="shared" si="112"/>
        <v>1.602373887240356E-4</v>
      </c>
      <c r="E1416" s="93">
        <f t="shared" si="115"/>
        <v>4.8734999999999999</v>
      </c>
      <c r="F1416" s="104">
        <f t="shared" si="113"/>
        <v>1.7499645231363659E-4</v>
      </c>
      <c r="G1416" s="93" t="s">
        <v>41</v>
      </c>
      <c r="H1416" s="93">
        <v>1660.19</v>
      </c>
      <c r="I1416" s="88">
        <v>2</v>
      </c>
      <c r="J1416" s="93">
        <v>161</v>
      </c>
      <c r="K1416" s="93">
        <v>7</v>
      </c>
      <c r="L1416" s="93">
        <v>1660.19</v>
      </c>
      <c r="M1416" s="88">
        <f t="shared" si="116"/>
        <v>17544.599999999999</v>
      </c>
    </row>
    <row r="1417" spans="1:13" x14ac:dyDescent="0.2">
      <c r="A1417" s="94">
        <v>3267508</v>
      </c>
      <c r="B1417" s="88">
        <f t="shared" si="114"/>
        <v>216.6</v>
      </c>
      <c r="C1417" s="93">
        <v>81</v>
      </c>
      <c r="D1417" s="104">
        <f t="shared" si="112"/>
        <v>1.602373887240356E-4</v>
      </c>
      <c r="E1417" s="93">
        <f t="shared" si="115"/>
        <v>4.8734999999999999</v>
      </c>
      <c r="F1417" s="104">
        <f t="shared" si="113"/>
        <v>1.7499645231363659E-4</v>
      </c>
      <c r="G1417" s="93" t="s">
        <v>16</v>
      </c>
      <c r="H1417" s="93">
        <v>135.47999999999999</v>
      </c>
      <c r="I1417" s="88">
        <v>2</v>
      </c>
      <c r="J1417" s="93">
        <v>28.13</v>
      </c>
      <c r="K1417" s="93">
        <v>3.5</v>
      </c>
      <c r="L1417" s="93">
        <v>135.47999999999999</v>
      </c>
      <c r="M1417" s="88">
        <f t="shared" si="116"/>
        <v>17544.599999999999</v>
      </c>
    </row>
    <row r="1418" spans="1:13" x14ac:dyDescent="0.2">
      <c r="A1418" s="94">
        <v>3354623</v>
      </c>
      <c r="B1418" s="88">
        <f t="shared" si="114"/>
        <v>216.6</v>
      </c>
      <c r="C1418" s="93">
        <v>81</v>
      </c>
      <c r="D1418" s="104">
        <f t="shared" si="112"/>
        <v>1.602373887240356E-4</v>
      </c>
      <c r="E1418" s="93">
        <f t="shared" si="115"/>
        <v>4.8734999999999999</v>
      </c>
      <c r="F1418" s="104">
        <f t="shared" si="113"/>
        <v>1.7499645231363659E-4</v>
      </c>
      <c r="G1418" s="93" t="s">
        <v>16</v>
      </c>
      <c r="H1418" s="93">
        <v>956.2</v>
      </c>
      <c r="I1418" s="88">
        <v>2</v>
      </c>
      <c r="J1418" s="93">
        <v>12.5</v>
      </c>
      <c r="K1418" s="93">
        <v>6.25</v>
      </c>
      <c r="L1418" s="93">
        <v>956.2</v>
      </c>
      <c r="M1418" s="88">
        <f t="shared" si="116"/>
        <v>17544.599999999999</v>
      </c>
    </row>
    <row r="1419" spans="1:13" x14ac:dyDescent="0.2">
      <c r="A1419" s="94">
        <v>3400679</v>
      </c>
      <c r="B1419" s="88">
        <f t="shared" si="114"/>
        <v>216.6</v>
      </c>
      <c r="C1419" s="93">
        <v>81</v>
      </c>
      <c r="D1419" s="104">
        <f t="shared" si="112"/>
        <v>1.602373887240356E-4</v>
      </c>
      <c r="E1419" s="93">
        <f t="shared" si="115"/>
        <v>4.8734999999999999</v>
      </c>
      <c r="F1419" s="104">
        <f t="shared" si="113"/>
        <v>1.7499645231363659E-4</v>
      </c>
      <c r="G1419" s="93" t="s">
        <v>20</v>
      </c>
      <c r="H1419" s="93">
        <v>1241.47</v>
      </c>
      <c r="I1419" s="88">
        <v>2</v>
      </c>
      <c r="J1419" s="93">
        <v>12.96</v>
      </c>
      <c r="K1419" s="93">
        <v>2.4</v>
      </c>
      <c r="L1419" s="93">
        <v>1241.47</v>
      </c>
      <c r="M1419" s="88">
        <f t="shared" si="116"/>
        <v>17544.599999999999</v>
      </c>
    </row>
    <row r="1420" spans="1:13" x14ac:dyDescent="0.2">
      <c r="A1420" s="94">
        <v>3401847</v>
      </c>
      <c r="B1420" s="88">
        <f t="shared" si="114"/>
        <v>216.6</v>
      </c>
      <c r="C1420" s="93">
        <v>81</v>
      </c>
      <c r="D1420" s="104">
        <f t="shared" si="112"/>
        <v>1.602373887240356E-4</v>
      </c>
      <c r="E1420" s="93">
        <f t="shared" si="115"/>
        <v>4.8734999999999999</v>
      </c>
      <c r="F1420" s="104">
        <f t="shared" si="113"/>
        <v>1.7499645231363659E-4</v>
      </c>
      <c r="G1420" s="93" t="s">
        <v>20</v>
      </c>
      <c r="H1420" s="93">
        <v>2647.08</v>
      </c>
      <c r="I1420" s="88">
        <v>2</v>
      </c>
      <c r="J1420" s="93">
        <v>32</v>
      </c>
      <c r="K1420" s="93">
        <v>0.47</v>
      </c>
      <c r="L1420" s="93">
        <v>2647.08</v>
      </c>
      <c r="M1420" s="88">
        <f t="shared" si="116"/>
        <v>17544.599999999999</v>
      </c>
    </row>
    <row r="1421" spans="1:13" x14ac:dyDescent="0.2">
      <c r="A1421" s="94">
        <v>5113282</v>
      </c>
      <c r="B1421" s="88">
        <f t="shared" si="114"/>
        <v>216.6</v>
      </c>
      <c r="C1421" s="93">
        <v>81</v>
      </c>
      <c r="D1421" s="104">
        <f t="shared" si="112"/>
        <v>1.602373887240356E-4</v>
      </c>
      <c r="E1421" s="93">
        <f t="shared" si="115"/>
        <v>4.8734999999999999</v>
      </c>
      <c r="F1421" s="104">
        <f t="shared" si="113"/>
        <v>1.7499645231363659E-4</v>
      </c>
      <c r="G1421" s="93" t="s">
        <v>20</v>
      </c>
      <c r="H1421" s="93">
        <v>427.14</v>
      </c>
      <c r="I1421" s="88">
        <v>2</v>
      </c>
      <c r="J1421" s="93">
        <v>8.56</v>
      </c>
      <c r="K1421" s="93">
        <v>4.25</v>
      </c>
      <c r="L1421" s="93">
        <v>427.14</v>
      </c>
      <c r="M1421" s="88">
        <f t="shared" si="116"/>
        <v>17544.599999999999</v>
      </c>
    </row>
    <row r="1422" spans="1:13" x14ac:dyDescent="0.2">
      <c r="A1422" s="94">
        <v>6020203</v>
      </c>
      <c r="B1422" s="88">
        <f t="shared" si="114"/>
        <v>216.6</v>
      </c>
      <c r="C1422" s="93">
        <v>81</v>
      </c>
      <c r="D1422" s="104">
        <f t="shared" si="112"/>
        <v>1.602373887240356E-4</v>
      </c>
      <c r="E1422" s="93">
        <f t="shared" si="115"/>
        <v>4.8734999999999999</v>
      </c>
      <c r="F1422" s="104">
        <f t="shared" si="113"/>
        <v>1.7499645231363659E-4</v>
      </c>
      <c r="G1422" s="93" t="s">
        <v>20</v>
      </c>
      <c r="H1422" s="93">
        <v>468.48</v>
      </c>
      <c r="I1422" s="88">
        <v>2</v>
      </c>
      <c r="J1422" s="93">
        <v>23.37</v>
      </c>
      <c r="K1422" s="93">
        <v>7</v>
      </c>
      <c r="L1422" s="93">
        <v>468.48</v>
      </c>
      <c r="M1422" s="88">
        <f t="shared" si="116"/>
        <v>17544.599999999999</v>
      </c>
    </row>
    <row r="1423" spans="1:13" x14ac:dyDescent="0.2">
      <c r="A1423" s="94">
        <v>6023632</v>
      </c>
      <c r="B1423" s="88">
        <f t="shared" si="114"/>
        <v>216.6</v>
      </c>
      <c r="C1423" s="93">
        <v>81</v>
      </c>
      <c r="D1423" s="104">
        <f t="shared" si="112"/>
        <v>1.602373887240356E-4</v>
      </c>
      <c r="E1423" s="93">
        <f t="shared" si="115"/>
        <v>4.8734999999999999</v>
      </c>
      <c r="F1423" s="104">
        <f t="shared" si="113"/>
        <v>1.7499645231363659E-4</v>
      </c>
      <c r="G1423" s="93" t="s">
        <v>20</v>
      </c>
      <c r="H1423" s="93">
        <v>524.4</v>
      </c>
      <c r="I1423" s="88">
        <v>2</v>
      </c>
      <c r="J1423" s="93">
        <v>71</v>
      </c>
      <c r="K1423" s="93">
        <v>16</v>
      </c>
      <c r="L1423" s="93">
        <v>524.4</v>
      </c>
      <c r="M1423" s="88">
        <f t="shared" si="116"/>
        <v>17544.599999999999</v>
      </c>
    </row>
    <row r="1424" spans="1:13" x14ac:dyDescent="0.2">
      <c r="A1424" s="94">
        <v>6025926</v>
      </c>
      <c r="B1424" s="88">
        <f t="shared" si="114"/>
        <v>216.6</v>
      </c>
      <c r="C1424" s="93">
        <v>81</v>
      </c>
      <c r="D1424" s="104">
        <f t="shared" si="112"/>
        <v>1.602373887240356E-4</v>
      </c>
      <c r="E1424" s="93">
        <f t="shared" si="115"/>
        <v>4.8734999999999999</v>
      </c>
      <c r="F1424" s="104">
        <f t="shared" si="113"/>
        <v>1.7499645231363659E-4</v>
      </c>
      <c r="G1424" s="93" t="s">
        <v>20</v>
      </c>
      <c r="H1424" s="93">
        <v>1269.83</v>
      </c>
      <c r="I1424" s="88">
        <v>2</v>
      </c>
      <c r="J1424" s="93">
        <v>66.7</v>
      </c>
      <c r="K1424" s="93">
        <v>15.4</v>
      </c>
      <c r="L1424" s="93">
        <v>1269.83</v>
      </c>
      <c r="M1424" s="88">
        <f t="shared" si="116"/>
        <v>17544.599999999999</v>
      </c>
    </row>
    <row r="1425" spans="1:13" x14ac:dyDescent="0.2">
      <c r="A1425" s="94">
        <v>8402815</v>
      </c>
      <c r="B1425" s="88">
        <f t="shared" si="114"/>
        <v>216.6</v>
      </c>
      <c r="C1425" s="93">
        <v>81</v>
      </c>
      <c r="D1425" s="104">
        <f t="shared" si="112"/>
        <v>1.602373887240356E-4</v>
      </c>
      <c r="E1425" s="93">
        <f t="shared" si="115"/>
        <v>4.8734999999999999</v>
      </c>
      <c r="F1425" s="104">
        <f t="shared" si="113"/>
        <v>1.7499645231363659E-4</v>
      </c>
      <c r="G1425" s="93" t="s">
        <v>20</v>
      </c>
      <c r="H1425" s="93">
        <v>1737.37</v>
      </c>
      <c r="I1425" s="88">
        <v>2</v>
      </c>
      <c r="J1425" s="93">
        <v>183.68</v>
      </c>
      <c r="K1425" s="93">
        <v>16.760000000000002</v>
      </c>
      <c r="L1425" s="93">
        <v>1737.37</v>
      </c>
      <c r="M1425" s="88">
        <f t="shared" si="116"/>
        <v>17544.599999999999</v>
      </c>
    </row>
    <row r="1426" spans="1:13" x14ac:dyDescent="0.2">
      <c r="A1426" s="94">
        <v>9253687</v>
      </c>
      <c r="B1426" s="88">
        <f t="shared" si="114"/>
        <v>216.6</v>
      </c>
      <c r="C1426" s="93">
        <v>81</v>
      </c>
      <c r="D1426" s="104">
        <f t="shared" si="112"/>
        <v>1.602373887240356E-4</v>
      </c>
      <c r="E1426" s="93">
        <f t="shared" si="115"/>
        <v>4.8734999999999999</v>
      </c>
      <c r="F1426" s="104">
        <f t="shared" si="113"/>
        <v>1.7499645231363659E-4</v>
      </c>
      <c r="G1426" s="93" t="s">
        <v>12</v>
      </c>
      <c r="H1426" s="93">
        <v>78.2</v>
      </c>
      <c r="I1426" s="88">
        <v>2</v>
      </c>
      <c r="J1426" s="93">
        <v>0.39</v>
      </c>
      <c r="K1426" s="93">
        <v>0.88</v>
      </c>
      <c r="L1426" s="93">
        <v>78.2</v>
      </c>
      <c r="M1426" s="88">
        <f t="shared" si="116"/>
        <v>17544.599999999999</v>
      </c>
    </row>
    <row r="1427" spans="1:13" x14ac:dyDescent="0.2">
      <c r="A1427" s="94">
        <v>9723018</v>
      </c>
      <c r="B1427" s="88">
        <f t="shared" si="114"/>
        <v>216.6</v>
      </c>
      <c r="C1427" s="93">
        <v>81</v>
      </c>
      <c r="D1427" s="104">
        <f t="shared" si="112"/>
        <v>1.602373887240356E-4</v>
      </c>
      <c r="E1427" s="93">
        <f t="shared" si="115"/>
        <v>4.8734999999999999</v>
      </c>
      <c r="F1427" s="104">
        <f t="shared" si="113"/>
        <v>1.7499645231363659E-4</v>
      </c>
      <c r="G1427" s="93" t="s">
        <v>16</v>
      </c>
      <c r="H1427" s="93">
        <v>419.83</v>
      </c>
      <c r="I1427" s="88">
        <v>2</v>
      </c>
      <c r="J1427" s="93">
        <v>50</v>
      </c>
      <c r="K1427" s="93">
        <v>7</v>
      </c>
      <c r="L1427" s="93">
        <v>419.83</v>
      </c>
      <c r="M1427" s="88">
        <f t="shared" si="116"/>
        <v>17544.599999999999</v>
      </c>
    </row>
    <row r="1428" spans="1:13" x14ac:dyDescent="0.2">
      <c r="A1428" s="94">
        <v>9821306</v>
      </c>
      <c r="B1428" s="88">
        <f t="shared" si="114"/>
        <v>216.6</v>
      </c>
      <c r="C1428" s="93">
        <v>81</v>
      </c>
      <c r="D1428" s="104">
        <f t="shared" si="112"/>
        <v>1.602373887240356E-4</v>
      </c>
      <c r="E1428" s="93">
        <f t="shared" si="115"/>
        <v>4.8734999999999999</v>
      </c>
      <c r="F1428" s="104">
        <f t="shared" si="113"/>
        <v>1.7499645231363659E-4</v>
      </c>
      <c r="G1428" s="93" t="s">
        <v>16</v>
      </c>
      <c r="H1428" s="93">
        <v>705.98</v>
      </c>
      <c r="I1428" s="88">
        <v>2</v>
      </c>
      <c r="J1428" s="93">
        <v>47.98</v>
      </c>
      <c r="K1428" s="93">
        <v>3.6</v>
      </c>
      <c r="L1428" s="93">
        <v>705.98</v>
      </c>
      <c r="M1428" s="88">
        <f t="shared" si="116"/>
        <v>17544.599999999999</v>
      </c>
    </row>
    <row r="1429" spans="1:13" x14ac:dyDescent="0.2">
      <c r="A1429" s="94">
        <v>9842512</v>
      </c>
      <c r="B1429" s="88">
        <f t="shared" si="114"/>
        <v>216.6</v>
      </c>
      <c r="C1429" s="93">
        <v>81</v>
      </c>
      <c r="D1429" s="104">
        <f t="shared" si="112"/>
        <v>1.602373887240356E-4</v>
      </c>
      <c r="E1429" s="93">
        <f t="shared" si="115"/>
        <v>4.8734999999999999</v>
      </c>
      <c r="F1429" s="104">
        <f t="shared" si="113"/>
        <v>1.7499645231363659E-4</v>
      </c>
      <c r="G1429" s="93" t="s">
        <v>16</v>
      </c>
      <c r="H1429" s="93">
        <v>193.63</v>
      </c>
      <c r="I1429" s="88">
        <v>2</v>
      </c>
      <c r="J1429" s="93">
        <v>18.59</v>
      </c>
      <c r="K1429" s="93">
        <v>1.48</v>
      </c>
      <c r="L1429" s="93">
        <v>193.63</v>
      </c>
      <c r="M1429" s="88">
        <f t="shared" si="116"/>
        <v>17544.599999999999</v>
      </c>
    </row>
    <row r="1430" spans="1:13" x14ac:dyDescent="0.2">
      <c r="A1430" s="94">
        <v>9858693</v>
      </c>
      <c r="B1430" s="88">
        <f t="shared" si="114"/>
        <v>216.6</v>
      </c>
      <c r="C1430" s="93">
        <v>81</v>
      </c>
      <c r="D1430" s="104">
        <f t="shared" si="112"/>
        <v>1.602373887240356E-4</v>
      </c>
      <c r="E1430" s="93">
        <f t="shared" si="115"/>
        <v>4.8734999999999999</v>
      </c>
      <c r="F1430" s="104">
        <f t="shared" si="113"/>
        <v>1.7499645231363659E-4</v>
      </c>
      <c r="G1430" s="93" t="s">
        <v>79</v>
      </c>
      <c r="H1430" s="93">
        <v>34.65</v>
      </c>
      <c r="I1430" s="88">
        <v>2</v>
      </c>
      <c r="J1430" s="93">
        <v>0.2</v>
      </c>
      <c r="K1430" s="93">
        <v>0.1</v>
      </c>
      <c r="L1430" s="93">
        <v>34.65</v>
      </c>
      <c r="M1430" s="88">
        <f t="shared" si="116"/>
        <v>17544.599999999999</v>
      </c>
    </row>
    <row r="1431" spans="1:13" x14ac:dyDescent="0.2">
      <c r="A1431" s="94">
        <v>2005429</v>
      </c>
      <c r="B1431" s="88">
        <f t="shared" si="114"/>
        <v>216.6</v>
      </c>
      <c r="C1431" s="93">
        <v>80</v>
      </c>
      <c r="D1431" s="104">
        <f t="shared" si="112"/>
        <v>1.5825914935707221E-4</v>
      </c>
      <c r="E1431" s="93">
        <f t="shared" si="115"/>
        <v>4.8133333333333335</v>
      </c>
      <c r="F1431" s="104">
        <f t="shared" si="113"/>
        <v>1.7283600228507317E-4</v>
      </c>
      <c r="G1431" s="93" t="s">
        <v>12</v>
      </c>
      <c r="H1431" s="93">
        <v>69.400000000000006</v>
      </c>
      <c r="I1431" s="88">
        <v>2</v>
      </c>
      <c r="J1431" s="93">
        <v>0.44</v>
      </c>
      <c r="K1431" s="93">
        <v>0.56000000000000005</v>
      </c>
      <c r="L1431" s="93">
        <v>69.400000000000006</v>
      </c>
      <c r="M1431" s="88">
        <f t="shared" si="116"/>
        <v>17328</v>
      </c>
    </row>
    <row r="1432" spans="1:13" x14ac:dyDescent="0.2">
      <c r="A1432" s="94">
        <v>2041706</v>
      </c>
      <c r="B1432" s="88">
        <f t="shared" si="114"/>
        <v>216.6</v>
      </c>
      <c r="C1432" s="93">
        <v>80</v>
      </c>
      <c r="D1432" s="104">
        <f t="shared" si="112"/>
        <v>1.5825914935707221E-4</v>
      </c>
      <c r="E1432" s="93">
        <f t="shared" si="115"/>
        <v>4.8133333333333335</v>
      </c>
      <c r="F1432" s="104">
        <f t="shared" si="113"/>
        <v>1.7283600228507317E-4</v>
      </c>
      <c r="G1432" s="93" t="s">
        <v>16</v>
      </c>
      <c r="H1432" s="93">
        <v>2317.48</v>
      </c>
      <c r="I1432" s="88">
        <v>2</v>
      </c>
      <c r="J1432" s="93">
        <v>27.22</v>
      </c>
      <c r="K1432" s="93">
        <v>30</v>
      </c>
      <c r="L1432" s="93">
        <v>2317.48</v>
      </c>
      <c r="M1432" s="88">
        <f t="shared" si="116"/>
        <v>17328</v>
      </c>
    </row>
    <row r="1433" spans="1:13" x14ac:dyDescent="0.2">
      <c r="A1433" s="94">
        <v>3476538</v>
      </c>
      <c r="B1433" s="88">
        <f t="shared" si="114"/>
        <v>216.6</v>
      </c>
      <c r="C1433" s="93">
        <v>80</v>
      </c>
      <c r="D1433" s="104">
        <f t="shared" si="112"/>
        <v>1.5825914935707221E-4</v>
      </c>
      <c r="E1433" s="93">
        <f t="shared" si="115"/>
        <v>4.8133333333333335</v>
      </c>
      <c r="F1433" s="104">
        <f t="shared" si="113"/>
        <v>1.7283600228507317E-4</v>
      </c>
      <c r="G1433" s="93" t="s">
        <v>16</v>
      </c>
      <c r="H1433" s="93">
        <v>40.56</v>
      </c>
      <c r="I1433" s="88">
        <v>2</v>
      </c>
      <c r="J1433" s="93">
        <v>8.74</v>
      </c>
      <c r="K1433" s="93">
        <v>2.44</v>
      </c>
      <c r="L1433" s="93">
        <v>40.56</v>
      </c>
      <c r="M1433" s="88">
        <f t="shared" si="116"/>
        <v>17328</v>
      </c>
    </row>
    <row r="1434" spans="1:13" x14ac:dyDescent="0.2">
      <c r="A1434" s="94">
        <v>5000433</v>
      </c>
      <c r="B1434" s="88">
        <f t="shared" si="114"/>
        <v>216.6</v>
      </c>
      <c r="C1434" s="93">
        <v>80</v>
      </c>
      <c r="D1434" s="104">
        <f t="shared" si="112"/>
        <v>1.5825914935707221E-4</v>
      </c>
      <c r="E1434" s="93">
        <f t="shared" si="115"/>
        <v>4.8133333333333335</v>
      </c>
      <c r="F1434" s="104">
        <f t="shared" si="113"/>
        <v>1.7283600228507317E-4</v>
      </c>
      <c r="G1434" s="93" t="s">
        <v>41</v>
      </c>
      <c r="H1434" s="93">
        <v>341.81</v>
      </c>
      <c r="I1434" s="88">
        <v>2</v>
      </c>
      <c r="J1434" s="93">
        <v>5.84</v>
      </c>
      <c r="K1434" s="93">
        <v>2.42</v>
      </c>
      <c r="L1434" s="93">
        <v>341.81</v>
      </c>
      <c r="M1434" s="88">
        <f t="shared" si="116"/>
        <v>17328</v>
      </c>
    </row>
    <row r="1435" spans="1:13" x14ac:dyDescent="0.2">
      <c r="A1435" s="94">
        <v>5051698</v>
      </c>
      <c r="B1435" s="88">
        <f t="shared" si="114"/>
        <v>216.6</v>
      </c>
      <c r="C1435" s="93">
        <v>80</v>
      </c>
      <c r="D1435" s="104">
        <f t="shared" si="112"/>
        <v>1.5825914935707221E-4</v>
      </c>
      <c r="E1435" s="93">
        <f t="shared" si="115"/>
        <v>4.8133333333333335</v>
      </c>
      <c r="F1435" s="104">
        <f t="shared" si="113"/>
        <v>1.7283600228507317E-4</v>
      </c>
      <c r="G1435" s="93" t="s">
        <v>20</v>
      </c>
      <c r="H1435" s="93">
        <v>444.58</v>
      </c>
      <c r="I1435" s="88">
        <v>2</v>
      </c>
      <c r="J1435" s="93">
        <v>10.029999999999999</v>
      </c>
      <c r="K1435" s="93">
        <v>3.3</v>
      </c>
      <c r="L1435" s="93">
        <v>444.58</v>
      </c>
      <c r="M1435" s="88">
        <f t="shared" si="116"/>
        <v>17328</v>
      </c>
    </row>
    <row r="1436" spans="1:13" x14ac:dyDescent="0.2">
      <c r="A1436" s="94">
        <v>5577717</v>
      </c>
      <c r="B1436" s="88">
        <f t="shared" si="114"/>
        <v>216.6</v>
      </c>
      <c r="C1436" s="93">
        <v>80</v>
      </c>
      <c r="D1436" s="104">
        <f t="shared" si="112"/>
        <v>1.5825914935707221E-4</v>
      </c>
      <c r="E1436" s="93">
        <f t="shared" si="115"/>
        <v>4.8133333333333335</v>
      </c>
      <c r="F1436" s="104">
        <f t="shared" si="113"/>
        <v>1.7283600228507317E-4</v>
      </c>
      <c r="G1436" s="93" t="s">
        <v>16</v>
      </c>
      <c r="H1436" s="93">
        <v>6464.32</v>
      </c>
      <c r="I1436" s="88">
        <v>2</v>
      </c>
      <c r="J1436" s="93">
        <v>36.1</v>
      </c>
      <c r="K1436" s="93">
        <v>30.22</v>
      </c>
      <c r="L1436" s="93">
        <v>6464.32</v>
      </c>
      <c r="M1436" s="88">
        <f t="shared" si="116"/>
        <v>17328</v>
      </c>
    </row>
    <row r="1437" spans="1:13" x14ac:dyDescent="0.2">
      <c r="A1437" s="94">
        <v>6188604</v>
      </c>
      <c r="B1437" s="88">
        <f t="shared" si="114"/>
        <v>216.6</v>
      </c>
      <c r="C1437" s="93">
        <v>80</v>
      </c>
      <c r="D1437" s="104">
        <f t="shared" si="112"/>
        <v>1.5825914935707221E-4</v>
      </c>
      <c r="E1437" s="93">
        <f t="shared" si="115"/>
        <v>4.8133333333333335</v>
      </c>
      <c r="F1437" s="104">
        <f t="shared" si="113"/>
        <v>1.7283600228507317E-4</v>
      </c>
      <c r="G1437" s="93" t="s">
        <v>41</v>
      </c>
      <c r="H1437" s="93">
        <v>46.84</v>
      </c>
      <c r="I1437" s="88">
        <v>2</v>
      </c>
      <c r="J1437" s="93">
        <v>4.18</v>
      </c>
      <c r="K1437" s="93">
        <v>0.39</v>
      </c>
      <c r="L1437" s="93">
        <v>46.84</v>
      </c>
      <c r="M1437" s="88">
        <f t="shared" si="116"/>
        <v>17328</v>
      </c>
    </row>
    <row r="1438" spans="1:13" x14ac:dyDescent="0.2">
      <c r="A1438" s="94">
        <v>9253689</v>
      </c>
      <c r="B1438" s="88">
        <f t="shared" si="114"/>
        <v>216.6</v>
      </c>
      <c r="C1438" s="93">
        <v>80</v>
      </c>
      <c r="D1438" s="104">
        <f t="shared" si="112"/>
        <v>1.5825914935707221E-4</v>
      </c>
      <c r="E1438" s="93">
        <f t="shared" si="115"/>
        <v>4.8133333333333335</v>
      </c>
      <c r="F1438" s="104">
        <f t="shared" si="113"/>
        <v>1.7283600228507317E-4</v>
      </c>
      <c r="G1438" s="93" t="s">
        <v>12</v>
      </c>
      <c r="H1438" s="93">
        <v>126.41</v>
      </c>
      <c r="I1438" s="88">
        <v>2</v>
      </c>
      <c r="J1438" s="93">
        <v>0.49</v>
      </c>
      <c r="K1438" s="93">
        <v>1.84</v>
      </c>
      <c r="L1438" s="93">
        <v>126.41</v>
      </c>
      <c r="M1438" s="88">
        <f t="shared" si="116"/>
        <v>17328</v>
      </c>
    </row>
    <row r="1439" spans="1:13" x14ac:dyDescent="0.2">
      <c r="A1439" s="94">
        <v>9403545</v>
      </c>
      <c r="B1439" s="88">
        <f t="shared" si="114"/>
        <v>216.6</v>
      </c>
      <c r="C1439" s="93">
        <v>80</v>
      </c>
      <c r="D1439" s="104">
        <f t="shared" si="112"/>
        <v>1.5825914935707221E-4</v>
      </c>
      <c r="E1439" s="93">
        <f t="shared" si="115"/>
        <v>4.8133333333333335</v>
      </c>
      <c r="F1439" s="104">
        <f t="shared" si="113"/>
        <v>1.7283600228507317E-4</v>
      </c>
      <c r="G1439" s="93" t="s">
        <v>9</v>
      </c>
      <c r="H1439" s="93">
        <v>82.03</v>
      </c>
      <c r="I1439" s="88">
        <v>2</v>
      </c>
      <c r="J1439" s="93">
        <v>40.67</v>
      </c>
      <c r="K1439" s="93">
        <v>1.3</v>
      </c>
      <c r="L1439" s="93">
        <v>82.03</v>
      </c>
      <c r="M1439" s="88">
        <f t="shared" si="116"/>
        <v>17328</v>
      </c>
    </row>
    <row r="1440" spans="1:13" x14ac:dyDescent="0.2">
      <c r="A1440" s="94">
        <v>9723045</v>
      </c>
      <c r="B1440" s="88">
        <f t="shared" si="114"/>
        <v>216.6</v>
      </c>
      <c r="C1440" s="93">
        <v>80</v>
      </c>
      <c r="D1440" s="104">
        <f t="shared" si="112"/>
        <v>1.5825914935707221E-4</v>
      </c>
      <c r="E1440" s="93">
        <f t="shared" si="115"/>
        <v>4.8133333333333335</v>
      </c>
      <c r="F1440" s="104">
        <f t="shared" si="113"/>
        <v>1.7283600228507317E-4</v>
      </c>
      <c r="G1440" s="93" t="s">
        <v>16</v>
      </c>
      <c r="H1440" s="93">
        <v>971.74</v>
      </c>
      <c r="I1440" s="88">
        <v>2</v>
      </c>
      <c r="J1440" s="93">
        <v>618</v>
      </c>
      <c r="K1440" s="93">
        <v>18</v>
      </c>
      <c r="L1440" s="93">
        <v>971.74</v>
      </c>
      <c r="M1440" s="88">
        <f t="shared" si="116"/>
        <v>17328</v>
      </c>
    </row>
    <row r="1441" spans="1:13" x14ac:dyDescent="0.2">
      <c r="A1441" s="94">
        <v>9821305</v>
      </c>
      <c r="B1441" s="88">
        <f t="shared" si="114"/>
        <v>216.6</v>
      </c>
      <c r="C1441" s="93">
        <v>80</v>
      </c>
      <c r="D1441" s="104">
        <f t="shared" si="112"/>
        <v>1.5825914935707221E-4</v>
      </c>
      <c r="E1441" s="93">
        <f t="shared" si="115"/>
        <v>4.8133333333333335</v>
      </c>
      <c r="F1441" s="104">
        <f t="shared" si="113"/>
        <v>1.7283600228507317E-4</v>
      </c>
      <c r="G1441" s="93" t="s">
        <v>16</v>
      </c>
      <c r="H1441" s="93">
        <v>539.48</v>
      </c>
      <c r="I1441" s="88">
        <v>2</v>
      </c>
      <c r="J1441" s="93">
        <v>35.880000000000003</v>
      </c>
      <c r="K1441" s="93">
        <v>2.5</v>
      </c>
      <c r="L1441" s="93">
        <v>539.48</v>
      </c>
      <c r="M1441" s="88">
        <f t="shared" si="116"/>
        <v>17328</v>
      </c>
    </row>
    <row r="1442" spans="1:13" x14ac:dyDescent="0.2">
      <c r="A1442" s="94">
        <v>9834253</v>
      </c>
      <c r="B1442" s="88">
        <f t="shared" si="114"/>
        <v>216.6</v>
      </c>
      <c r="C1442" s="93">
        <v>80</v>
      </c>
      <c r="D1442" s="104">
        <f t="shared" si="112"/>
        <v>1.5825914935707221E-4</v>
      </c>
      <c r="E1442" s="93">
        <f t="shared" si="115"/>
        <v>4.8133333333333335</v>
      </c>
      <c r="F1442" s="104">
        <f t="shared" si="113"/>
        <v>1.7283600228507317E-4</v>
      </c>
      <c r="G1442" s="93" t="s">
        <v>16</v>
      </c>
      <c r="H1442" s="93">
        <v>137.62</v>
      </c>
      <c r="I1442" s="88">
        <v>2</v>
      </c>
      <c r="J1442" s="93">
        <v>0.78</v>
      </c>
      <c r="K1442" s="93">
        <v>0.04</v>
      </c>
      <c r="L1442" s="93">
        <v>137.62</v>
      </c>
      <c r="M1442" s="88">
        <f t="shared" si="116"/>
        <v>17328</v>
      </c>
    </row>
    <row r="1443" spans="1:13" x14ac:dyDescent="0.2">
      <c r="A1443" s="94">
        <v>1250154</v>
      </c>
      <c r="B1443" s="88">
        <f t="shared" si="114"/>
        <v>216.6</v>
      </c>
      <c r="C1443" s="93">
        <v>79</v>
      </c>
      <c r="D1443" s="104">
        <f t="shared" si="112"/>
        <v>1.5628090999010881E-4</v>
      </c>
      <c r="E1443" s="93">
        <f t="shared" si="115"/>
        <v>4.7531666666666661</v>
      </c>
      <c r="F1443" s="104">
        <f t="shared" si="113"/>
        <v>1.7067555225650974E-4</v>
      </c>
      <c r="G1443" s="93" t="s">
        <v>79</v>
      </c>
      <c r="H1443" s="93">
        <v>71.41</v>
      </c>
      <c r="I1443" s="88">
        <v>2</v>
      </c>
      <c r="J1443" s="93">
        <v>1.1000000000000001</v>
      </c>
      <c r="K1443" s="93">
        <v>3.98</v>
      </c>
      <c r="L1443" s="93">
        <v>71.41</v>
      </c>
      <c r="M1443" s="88">
        <f t="shared" si="116"/>
        <v>17111.399999999998</v>
      </c>
    </row>
    <row r="1444" spans="1:13" x14ac:dyDescent="0.2">
      <c r="A1444" s="94">
        <v>2044003</v>
      </c>
      <c r="B1444" s="88">
        <f t="shared" si="114"/>
        <v>216.6</v>
      </c>
      <c r="C1444" s="93">
        <v>79</v>
      </c>
      <c r="D1444" s="104">
        <f t="shared" si="112"/>
        <v>1.5628090999010881E-4</v>
      </c>
      <c r="E1444" s="93">
        <f t="shared" si="115"/>
        <v>4.7531666666666661</v>
      </c>
      <c r="F1444" s="104">
        <f t="shared" si="113"/>
        <v>1.7067555225650974E-4</v>
      </c>
      <c r="G1444" s="93" t="s">
        <v>16</v>
      </c>
      <c r="H1444" s="93">
        <v>711.94</v>
      </c>
      <c r="I1444" s="88">
        <v>2</v>
      </c>
      <c r="J1444" s="93">
        <v>7.95</v>
      </c>
      <c r="K1444" s="93">
        <v>10.7</v>
      </c>
      <c r="L1444" s="93">
        <v>711.94</v>
      </c>
      <c r="M1444" s="88">
        <f t="shared" si="116"/>
        <v>17111.399999999998</v>
      </c>
    </row>
    <row r="1445" spans="1:13" x14ac:dyDescent="0.2">
      <c r="A1445" s="94">
        <v>2187823</v>
      </c>
      <c r="B1445" s="88">
        <f t="shared" si="114"/>
        <v>216.6</v>
      </c>
      <c r="C1445" s="93">
        <v>79</v>
      </c>
      <c r="D1445" s="104">
        <f t="shared" si="112"/>
        <v>1.5628090999010881E-4</v>
      </c>
      <c r="E1445" s="93">
        <f t="shared" si="115"/>
        <v>4.7531666666666661</v>
      </c>
      <c r="F1445" s="104">
        <f t="shared" si="113"/>
        <v>1.7067555225650974E-4</v>
      </c>
      <c r="G1445" s="93" t="s">
        <v>16</v>
      </c>
      <c r="H1445" s="93">
        <v>349.09</v>
      </c>
      <c r="I1445" s="88">
        <v>2</v>
      </c>
      <c r="J1445" s="93">
        <v>25</v>
      </c>
      <c r="K1445" s="93">
        <v>6</v>
      </c>
      <c r="L1445" s="93">
        <v>349.09</v>
      </c>
      <c r="M1445" s="88">
        <f t="shared" si="116"/>
        <v>17111.399999999998</v>
      </c>
    </row>
    <row r="1446" spans="1:13" x14ac:dyDescent="0.2">
      <c r="A1446" s="94">
        <v>2251744</v>
      </c>
      <c r="B1446" s="88">
        <f t="shared" si="114"/>
        <v>216.6</v>
      </c>
      <c r="C1446" s="93">
        <v>79</v>
      </c>
      <c r="D1446" s="104">
        <f t="shared" si="112"/>
        <v>1.5628090999010881E-4</v>
      </c>
      <c r="E1446" s="93">
        <f t="shared" si="115"/>
        <v>4.7531666666666661</v>
      </c>
      <c r="F1446" s="104">
        <f t="shared" si="113"/>
        <v>1.7067555225650974E-4</v>
      </c>
      <c r="G1446" s="93" t="s">
        <v>41</v>
      </c>
      <c r="H1446" s="93">
        <v>714.61</v>
      </c>
      <c r="I1446" s="88">
        <v>2</v>
      </c>
      <c r="J1446" s="93">
        <v>75</v>
      </c>
      <c r="K1446" s="93">
        <v>6.53</v>
      </c>
      <c r="L1446" s="93">
        <v>714.61</v>
      </c>
      <c r="M1446" s="88">
        <f t="shared" si="116"/>
        <v>17111.399999999998</v>
      </c>
    </row>
    <row r="1447" spans="1:13" x14ac:dyDescent="0.2">
      <c r="A1447" s="94">
        <v>4343682</v>
      </c>
      <c r="B1447" s="88">
        <f t="shared" si="114"/>
        <v>216.6</v>
      </c>
      <c r="C1447" s="93">
        <v>79</v>
      </c>
      <c r="D1447" s="104">
        <f t="shared" si="112"/>
        <v>1.5628090999010881E-4</v>
      </c>
      <c r="E1447" s="93">
        <f t="shared" si="115"/>
        <v>4.7531666666666661</v>
      </c>
      <c r="F1447" s="104">
        <f t="shared" si="113"/>
        <v>1.7067555225650974E-4</v>
      </c>
      <c r="G1447" s="93" t="s">
        <v>20</v>
      </c>
      <c r="H1447" s="93">
        <v>2100.27</v>
      </c>
      <c r="I1447" s="88">
        <v>2</v>
      </c>
      <c r="J1447" s="93">
        <v>44.1</v>
      </c>
      <c r="K1447" s="93">
        <v>7.7</v>
      </c>
      <c r="L1447" s="93">
        <v>2100.27</v>
      </c>
      <c r="M1447" s="88">
        <f t="shared" si="116"/>
        <v>17111.399999999998</v>
      </c>
    </row>
    <row r="1448" spans="1:13" x14ac:dyDescent="0.2">
      <c r="A1448" s="94">
        <v>6000281</v>
      </c>
      <c r="B1448" s="88">
        <f t="shared" si="114"/>
        <v>216.6</v>
      </c>
      <c r="C1448" s="93">
        <v>79</v>
      </c>
      <c r="D1448" s="104">
        <f t="shared" si="112"/>
        <v>1.5628090999010881E-4</v>
      </c>
      <c r="E1448" s="93">
        <f t="shared" si="115"/>
        <v>4.7531666666666661</v>
      </c>
      <c r="F1448" s="104">
        <f t="shared" si="113"/>
        <v>1.7067555225650974E-4</v>
      </c>
      <c r="G1448" s="93" t="s">
        <v>20</v>
      </c>
      <c r="H1448" s="93">
        <v>596.84</v>
      </c>
      <c r="I1448" s="88">
        <v>2</v>
      </c>
      <c r="J1448" s="93">
        <v>30.59</v>
      </c>
      <c r="K1448" s="93">
        <v>9</v>
      </c>
      <c r="L1448" s="93">
        <v>596.84</v>
      </c>
      <c r="M1448" s="88">
        <f t="shared" si="116"/>
        <v>17111.399999999998</v>
      </c>
    </row>
    <row r="1449" spans="1:13" x14ac:dyDescent="0.2">
      <c r="A1449" s="94">
        <v>6320025</v>
      </c>
      <c r="B1449" s="88">
        <f t="shared" si="114"/>
        <v>216.6</v>
      </c>
      <c r="C1449" s="93">
        <v>79</v>
      </c>
      <c r="D1449" s="104">
        <f t="shared" si="112"/>
        <v>1.5628090999010881E-4</v>
      </c>
      <c r="E1449" s="93">
        <f t="shared" si="115"/>
        <v>4.7531666666666661</v>
      </c>
      <c r="F1449" s="104">
        <f t="shared" si="113"/>
        <v>1.7067555225650974E-4</v>
      </c>
      <c r="G1449" s="93" t="s">
        <v>82</v>
      </c>
      <c r="H1449" s="93">
        <v>1026.32</v>
      </c>
      <c r="I1449" s="88">
        <v>2</v>
      </c>
      <c r="J1449" s="93">
        <v>88</v>
      </c>
      <c r="K1449" s="93">
        <v>6.45</v>
      </c>
      <c r="L1449" s="93">
        <v>1026.32</v>
      </c>
      <c r="M1449" s="88">
        <f t="shared" si="116"/>
        <v>17111.399999999998</v>
      </c>
    </row>
    <row r="1450" spans="1:13" x14ac:dyDescent="0.2">
      <c r="A1450" s="94">
        <v>8356324</v>
      </c>
      <c r="B1450" s="88">
        <f t="shared" si="114"/>
        <v>216.6</v>
      </c>
      <c r="C1450" s="93">
        <v>79</v>
      </c>
      <c r="D1450" s="104">
        <f t="shared" si="112"/>
        <v>1.5628090999010881E-4</v>
      </c>
      <c r="E1450" s="93">
        <f t="shared" si="115"/>
        <v>4.7531666666666661</v>
      </c>
      <c r="F1450" s="104">
        <f t="shared" si="113"/>
        <v>1.7067555225650974E-4</v>
      </c>
      <c r="G1450" s="93" t="s">
        <v>20</v>
      </c>
      <c r="H1450" s="93">
        <v>1685.13</v>
      </c>
      <c r="I1450" s="88">
        <v>2</v>
      </c>
      <c r="J1450" s="93">
        <v>59.2</v>
      </c>
      <c r="K1450" s="93">
        <v>10</v>
      </c>
      <c r="L1450" s="93">
        <v>1685.13</v>
      </c>
      <c r="M1450" s="88">
        <f t="shared" si="116"/>
        <v>17111.399999999998</v>
      </c>
    </row>
    <row r="1451" spans="1:13" x14ac:dyDescent="0.2">
      <c r="A1451" s="94">
        <v>8364792</v>
      </c>
      <c r="B1451" s="88">
        <f t="shared" si="114"/>
        <v>216.6</v>
      </c>
      <c r="C1451" s="93">
        <v>79</v>
      </c>
      <c r="D1451" s="104">
        <f t="shared" si="112"/>
        <v>1.5628090999010881E-4</v>
      </c>
      <c r="E1451" s="93">
        <f t="shared" si="115"/>
        <v>4.7531666666666661</v>
      </c>
      <c r="F1451" s="104">
        <f t="shared" si="113"/>
        <v>1.7067555225650974E-4</v>
      </c>
      <c r="G1451" s="93" t="s">
        <v>20</v>
      </c>
      <c r="H1451" s="93">
        <v>475.37</v>
      </c>
      <c r="I1451" s="88">
        <v>2</v>
      </c>
      <c r="J1451" s="93">
        <v>15.3</v>
      </c>
      <c r="K1451" s="93">
        <v>4.9000000000000004</v>
      </c>
      <c r="L1451" s="93">
        <v>475.37</v>
      </c>
      <c r="M1451" s="88">
        <f t="shared" si="116"/>
        <v>17111.399999999998</v>
      </c>
    </row>
    <row r="1452" spans="1:13" x14ac:dyDescent="0.2">
      <c r="A1452" s="94">
        <v>8370015</v>
      </c>
      <c r="B1452" s="88">
        <f t="shared" si="114"/>
        <v>216.6</v>
      </c>
      <c r="C1452" s="93">
        <v>79</v>
      </c>
      <c r="D1452" s="104">
        <f t="shared" si="112"/>
        <v>1.5628090999010881E-4</v>
      </c>
      <c r="E1452" s="93">
        <f t="shared" si="115"/>
        <v>4.7531666666666661</v>
      </c>
      <c r="F1452" s="104">
        <f t="shared" si="113"/>
        <v>1.7067555225650974E-4</v>
      </c>
      <c r="G1452" s="93" t="s">
        <v>20</v>
      </c>
      <c r="H1452" s="93">
        <v>7.64</v>
      </c>
      <c r="I1452" s="88">
        <v>2</v>
      </c>
      <c r="J1452" s="93">
        <v>0.38</v>
      </c>
      <c r="K1452" s="93">
        <v>0.05</v>
      </c>
      <c r="L1452" s="93">
        <v>7.64</v>
      </c>
      <c r="M1452" s="88">
        <f t="shared" si="116"/>
        <v>17111.399999999998</v>
      </c>
    </row>
    <row r="1453" spans="1:13" x14ac:dyDescent="0.2">
      <c r="A1453" s="94">
        <v>8541329</v>
      </c>
      <c r="B1453" s="88">
        <f t="shared" si="114"/>
        <v>216.6</v>
      </c>
      <c r="C1453" s="93">
        <v>79</v>
      </c>
      <c r="D1453" s="104">
        <f t="shared" si="112"/>
        <v>1.5628090999010881E-4</v>
      </c>
      <c r="E1453" s="93">
        <f t="shared" si="115"/>
        <v>4.7531666666666661</v>
      </c>
      <c r="F1453" s="104">
        <f t="shared" si="113"/>
        <v>1.7067555225650974E-4</v>
      </c>
      <c r="G1453" s="93" t="s">
        <v>16</v>
      </c>
      <c r="H1453" s="93">
        <v>1001.77</v>
      </c>
      <c r="I1453" s="88">
        <v>2</v>
      </c>
      <c r="J1453" s="93">
        <v>8.91</v>
      </c>
      <c r="K1453" s="93">
        <v>12.14</v>
      </c>
      <c r="L1453" s="93">
        <v>1001.77</v>
      </c>
      <c r="M1453" s="88">
        <f t="shared" si="116"/>
        <v>17111.399999999998</v>
      </c>
    </row>
    <row r="1454" spans="1:13" x14ac:dyDescent="0.2">
      <c r="A1454" s="94">
        <v>9999803</v>
      </c>
      <c r="B1454" s="88">
        <f t="shared" si="114"/>
        <v>216.6</v>
      </c>
      <c r="C1454" s="93">
        <v>79</v>
      </c>
      <c r="D1454" s="104">
        <f t="shared" si="112"/>
        <v>1.5628090999010881E-4</v>
      </c>
      <c r="E1454" s="93">
        <f t="shared" si="115"/>
        <v>4.7531666666666661</v>
      </c>
      <c r="F1454" s="104">
        <f t="shared" si="113"/>
        <v>1.7067555225650974E-4</v>
      </c>
      <c r="G1454" s="93" t="s">
        <v>16</v>
      </c>
      <c r="H1454" s="93">
        <v>0.01</v>
      </c>
      <c r="I1454" s="88">
        <v>2</v>
      </c>
      <c r="J1454" s="93">
        <v>0.64</v>
      </c>
      <c r="K1454" s="93">
        <v>0.57999999999999996</v>
      </c>
      <c r="L1454" s="93">
        <v>0.01</v>
      </c>
      <c r="M1454" s="88">
        <f t="shared" si="116"/>
        <v>17111.399999999998</v>
      </c>
    </row>
    <row r="1455" spans="1:13" x14ac:dyDescent="0.2">
      <c r="A1455" s="94">
        <v>1258179</v>
      </c>
      <c r="B1455" s="88">
        <f t="shared" si="114"/>
        <v>216.6</v>
      </c>
      <c r="C1455" s="93">
        <v>78</v>
      </c>
      <c r="D1455" s="104">
        <f t="shared" si="112"/>
        <v>1.5430267062314541E-4</v>
      </c>
      <c r="E1455" s="93">
        <f t="shared" si="115"/>
        <v>4.6929999999999996</v>
      </c>
      <c r="F1455" s="104">
        <f t="shared" si="113"/>
        <v>1.6851510222794632E-4</v>
      </c>
      <c r="G1455" s="93" t="s">
        <v>79</v>
      </c>
      <c r="H1455" s="93">
        <v>308.7</v>
      </c>
      <c r="I1455" s="88">
        <v>2</v>
      </c>
      <c r="J1455" s="93">
        <v>2.54</v>
      </c>
      <c r="K1455" s="93">
        <v>17.14</v>
      </c>
      <c r="L1455" s="93">
        <v>308.7</v>
      </c>
      <c r="M1455" s="88">
        <f t="shared" si="116"/>
        <v>16894.8</v>
      </c>
    </row>
    <row r="1456" spans="1:13" x14ac:dyDescent="0.2">
      <c r="A1456" s="94">
        <v>2211416</v>
      </c>
      <c r="B1456" s="88">
        <f t="shared" si="114"/>
        <v>216.6</v>
      </c>
      <c r="C1456" s="93">
        <v>78</v>
      </c>
      <c r="D1456" s="104">
        <f t="shared" si="112"/>
        <v>1.5430267062314541E-4</v>
      </c>
      <c r="E1456" s="93">
        <f t="shared" si="115"/>
        <v>4.6929999999999996</v>
      </c>
      <c r="F1456" s="104">
        <f t="shared" si="113"/>
        <v>1.6851510222794632E-4</v>
      </c>
      <c r="G1456" s="93" t="s">
        <v>41</v>
      </c>
      <c r="H1456" s="93">
        <v>43.86</v>
      </c>
      <c r="I1456" s="88">
        <v>2</v>
      </c>
      <c r="J1456" s="93">
        <v>4.37</v>
      </c>
      <c r="K1456" s="93">
        <v>0.5</v>
      </c>
      <c r="L1456" s="93">
        <v>43.86</v>
      </c>
      <c r="M1456" s="88">
        <f t="shared" si="116"/>
        <v>16894.8</v>
      </c>
    </row>
    <row r="1457" spans="1:13" x14ac:dyDescent="0.2">
      <c r="A1457" s="94">
        <v>3080202</v>
      </c>
      <c r="B1457" s="88">
        <f t="shared" si="114"/>
        <v>216.6</v>
      </c>
      <c r="C1457" s="93">
        <v>78</v>
      </c>
      <c r="D1457" s="104">
        <f t="shared" si="112"/>
        <v>1.5430267062314541E-4</v>
      </c>
      <c r="E1457" s="93">
        <f t="shared" si="115"/>
        <v>4.6929999999999996</v>
      </c>
      <c r="F1457" s="104">
        <f t="shared" si="113"/>
        <v>1.6851510222794632E-4</v>
      </c>
      <c r="G1457" s="93" t="s">
        <v>41</v>
      </c>
      <c r="H1457" s="93">
        <v>1880.95</v>
      </c>
      <c r="I1457" s="88">
        <v>2</v>
      </c>
      <c r="J1457" s="93">
        <v>163.31</v>
      </c>
      <c r="K1457" s="93">
        <v>6.02</v>
      </c>
      <c r="L1457" s="93">
        <v>1880.95</v>
      </c>
      <c r="M1457" s="88">
        <f t="shared" si="116"/>
        <v>16894.8</v>
      </c>
    </row>
    <row r="1458" spans="1:13" x14ac:dyDescent="0.2">
      <c r="A1458" s="94">
        <v>3401865</v>
      </c>
      <c r="B1458" s="88">
        <f t="shared" si="114"/>
        <v>216.6</v>
      </c>
      <c r="C1458" s="93">
        <v>78</v>
      </c>
      <c r="D1458" s="104">
        <f t="shared" si="112"/>
        <v>1.5430267062314541E-4</v>
      </c>
      <c r="E1458" s="93">
        <f t="shared" si="115"/>
        <v>4.6929999999999996</v>
      </c>
      <c r="F1458" s="104">
        <f t="shared" si="113"/>
        <v>1.6851510222794632E-4</v>
      </c>
      <c r="G1458" s="93" t="s">
        <v>20</v>
      </c>
      <c r="H1458" s="93">
        <v>2728.98</v>
      </c>
      <c r="I1458" s="88">
        <v>2</v>
      </c>
      <c r="J1458" s="93">
        <v>40</v>
      </c>
      <c r="K1458" s="93">
        <v>0.5</v>
      </c>
      <c r="L1458" s="93">
        <v>2728.98</v>
      </c>
      <c r="M1458" s="88">
        <f t="shared" si="116"/>
        <v>16894.8</v>
      </c>
    </row>
    <row r="1459" spans="1:13" x14ac:dyDescent="0.2">
      <c r="A1459" s="94">
        <v>6121926</v>
      </c>
      <c r="B1459" s="88">
        <f t="shared" si="114"/>
        <v>216.6</v>
      </c>
      <c r="C1459" s="93">
        <v>78</v>
      </c>
      <c r="D1459" s="104">
        <f t="shared" si="112"/>
        <v>1.5430267062314541E-4</v>
      </c>
      <c r="E1459" s="93">
        <f t="shared" si="115"/>
        <v>4.6929999999999996</v>
      </c>
      <c r="F1459" s="104">
        <f t="shared" si="113"/>
        <v>1.6851510222794632E-4</v>
      </c>
      <c r="G1459" s="93" t="s">
        <v>20</v>
      </c>
      <c r="H1459" s="93">
        <v>1487.02</v>
      </c>
      <c r="I1459" s="88">
        <v>2</v>
      </c>
      <c r="J1459" s="93">
        <v>232.18</v>
      </c>
      <c r="K1459" s="93">
        <v>40</v>
      </c>
      <c r="L1459" s="93">
        <v>1487.02</v>
      </c>
      <c r="M1459" s="88">
        <f t="shared" si="116"/>
        <v>16894.8</v>
      </c>
    </row>
    <row r="1460" spans="1:13" x14ac:dyDescent="0.2">
      <c r="A1460" s="94">
        <v>8749033</v>
      </c>
      <c r="B1460" s="88">
        <f t="shared" si="114"/>
        <v>216.6</v>
      </c>
      <c r="C1460" s="93">
        <v>78</v>
      </c>
      <c r="D1460" s="104">
        <f t="shared" si="112"/>
        <v>1.5430267062314541E-4</v>
      </c>
      <c r="E1460" s="93">
        <f t="shared" si="115"/>
        <v>4.6929999999999996</v>
      </c>
      <c r="F1460" s="104">
        <f t="shared" si="113"/>
        <v>1.6851510222794632E-4</v>
      </c>
      <c r="G1460" s="93" t="s">
        <v>20</v>
      </c>
      <c r="H1460" s="93">
        <v>149.04</v>
      </c>
      <c r="I1460" s="88">
        <v>2</v>
      </c>
      <c r="J1460" s="93">
        <v>5.3</v>
      </c>
      <c r="K1460" s="93">
        <v>4.2</v>
      </c>
      <c r="L1460" s="93">
        <v>149.04</v>
      </c>
      <c r="M1460" s="88">
        <f t="shared" si="116"/>
        <v>16894.8</v>
      </c>
    </row>
    <row r="1461" spans="1:13" x14ac:dyDescent="0.2">
      <c r="A1461" s="94">
        <v>9254965</v>
      </c>
      <c r="B1461" s="88">
        <f t="shared" si="114"/>
        <v>216.6</v>
      </c>
      <c r="C1461" s="93">
        <v>78</v>
      </c>
      <c r="D1461" s="104">
        <f t="shared" si="112"/>
        <v>1.5430267062314541E-4</v>
      </c>
      <c r="E1461" s="93">
        <f t="shared" si="115"/>
        <v>4.6929999999999996</v>
      </c>
      <c r="F1461" s="104">
        <f t="shared" si="113"/>
        <v>1.6851510222794632E-4</v>
      </c>
      <c r="G1461" s="93" t="s">
        <v>12</v>
      </c>
      <c r="H1461" s="93">
        <v>93.03</v>
      </c>
      <c r="I1461" s="88">
        <v>2</v>
      </c>
      <c r="J1461" s="93">
        <v>0.2</v>
      </c>
      <c r="K1461" s="93">
        <v>0.5</v>
      </c>
      <c r="L1461" s="93">
        <v>93.03</v>
      </c>
      <c r="M1461" s="88">
        <f t="shared" si="116"/>
        <v>16894.8</v>
      </c>
    </row>
    <row r="1462" spans="1:13" x14ac:dyDescent="0.2">
      <c r="A1462" s="94">
        <v>9255051</v>
      </c>
      <c r="B1462" s="88">
        <f t="shared" si="114"/>
        <v>216.6</v>
      </c>
      <c r="C1462" s="93">
        <v>78</v>
      </c>
      <c r="D1462" s="104">
        <f t="shared" si="112"/>
        <v>1.5430267062314541E-4</v>
      </c>
      <c r="E1462" s="93">
        <f t="shared" si="115"/>
        <v>4.6929999999999996</v>
      </c>
      <c r="F1462" s="104">
        <f t="shared" si="113"/>
        <v>1.6851510222794632E-4</v>
      </c>
      <c r="G1462" s="93" t="s">
        <v>12</v>
      </c>
      <c r="H1462" s="93">
        <v>165.6</v>
      </c>
      <c r="I1462" s="88">
        <v>2</v>
      </c>
      <c r="J1462" s="93">
        <v>2.92</v>
      </c>
      <c r="K1462" s="93">
        <v>2.85</v>
      </c>
      <c r="L1462" s="93">
        <v>165.6</v>
      </c>
      <c r="M1462" s="88">
        <f t="shared" si="116"/>
        <v>16894.8</v>
      </c>
    </row>
    <row r="1463" spans="1:13" x14ac:dyDescent="0.2">
      <c r="A1463" s="94">
        <v>9508527</v>
      </c>
      <c r="B1463" s="88">
        <f t="shared" si="114"/>
        <v>216.6</v>
      </c>
      <c r="C1463" s="93">
        <v>78</v>
      </c>
      <c r="D1463" s="104">
        <f t="shared" si="112"/>
        <v>1.5430267062314541E-4</v>
      </c>
      <c r="E1463" s="93">
        <f t="shared" si="115"/>
        <v>4.6929999999999996</v>
      </c>
      <c r="F1463" s="104">
        <f t="shared" si="113"/>
        <v>1.6851510222794632E-4</v>
      </c>
      <c r="G1463" s="93" t="s">
        <v>16</v>
      </c>
      <c r="H1463" s="93">
        <v>251.48</v>
      </c>
      <c r="I1463" s="88">
        <v>2</v>
      </c>
      <c r="J1463" s="93">
        <v>3.38</v>
      </c>
      <c r="K1463" s="93">
        <v>0.95</v>
      </c>
      <c r="L1463" s="93">
        <v>251.48</v>
      </c>
      <c r="M1463" s="88">
        <f t="shared" si="116"/>
        <v>16894.8</v>
      </c>
    </row>
    <row r="1464" spans="1:13" x14ac:dyDescent="0.2">
      <c r="A1464" s="94">
        <v>1010012</v>
      </c>
      <c r="B1464" s="88">
        <f t="shared" si="114"/>
        <v>216.6</v>
      </c>
      <c r="C1464" s="93">
        <v>77</v>
      </c>
      <c r="D1464" s="104">
        <f t="shared" si="112"/>
        <v>1.5232443125618201E-4</v>
      </c>
      <c r="E1464" s="93">
        <f t="shared" si="115"/>
        <v>4.6328333333333331</v>
      </c>
      <c r="F1464" s="104">
        <f t="shared" si="113"/>
        <v>1.6635465219938292E-4</v>
      </c>
      <c r="G1464" s="93" t="s">
        <v>79</v>
      </c>
      <c r="H1464" s="93">
        <v>28.63</v>
      </c>
      <c r="I1464" s="88">
        <v>2</v>
      </c>
      <c r="J1464" s="93">
        <v>0.12</v>
      </c>
      <c r="K1464" s="93">
        <v>0.36</v>
      </c>
      <c r="L1464" s="93">
        <v>28.63</v>
      </c>
      <c r="M1464" s="88">
        <f t="shared" si="116"/>
        <v>16678.2</v>
      </c>
    </row>
    <row r="1465" spans="1:13" x14ac:dyDescent="0.2">
      <c r="A1465" s="94">
        <v>2108507</v>
      </c>
      <c r="B1465" s="88">
        <f t="shared" si="114"/>
        <v>216.6</v>
      </c>
      <c r="C1465" s="93">
        <v>77</v>
      </c>
      <c r="D1465" s="104">
        <f t="shared" si="112"/>
        <v>1.5232443125618201E-4</v>
      </c>
      <c r="E1465" s="93">
        <f t="shared" si="115"/>
        <v>4.6328333333333331</v>
      </c>
      <c r="F1465" s="104">
        <f t="shared" si="113"/>
        <v>1.6635465219938292E-4</v>
      </c>
      <c r="G1465" s="93" t="s">
        <v>16</v>
      </c>
      <c r="H1465" s="93">
        <v>352.78</v>
      </c>
      <c r="I1465" s="88">
        <v>2</v>
      </c>
      <c r="J1465" s="93">
        <v>22.5</v>
      </c>
      <c r="K1465" s="93">
        <v>0.5</v>
      </c>
      <c r="L1465" s="93">
        <v>352.78</v>
      </c>
      <c r="M1465" s="88">
        <f t="shared" si="116"/>
        <v>16678.2</v>
      </c>
    </row>
    <row r="1466" spans="1:13" x14ac:dyDescent="0.2">
      <c r="A1466" s="94">
        <v>2402166</v>
      </c>
      <c r="B1466" s="88">
        <f t="shared" si="114"/>
        <v>216.6</v>
      </c>
      <c r="C1466" s="93">
        <v>77</v>
      </c>
      <c r="D1466" s="104">
        <f t="shared" si="112"/>
        <v>1.5232443125618201E-4</v>
      </c>
      <c r="E1466" s="93">
        <f t="shared" si="115"/>
        <v>4.6328333333333331</v>
      </c>
      <c r="F1466" s="104">
        <f t="shared" si="113"/>
        <v>1.6635465219938292E-4</v>
      </c>
      <c r="G1466" s="93" t="s">
        <v>41</v>
      </c>
      <c r="H1466" s="93">
        <v>386.55</v>
      </c>
      <c r="I1466" s="88">
        <v>2</v>
      </c>
      <c r="J1466" s="93">
        <v>25</v>
      </c>
      <c r="K1466" s="93">
        <v>0.76</v>
      </c>
      <c r="L1466" s="93">
        <v>386.55</v>
      </c>
      <c r="M1466" s="88">
        <f t="shared" si="116"/>
        <v>16678.2</v>
      </c>
    </row>
    <row r="1467" spans="1:13" x14ac:dyDescent="0.2">
      <c r="A1467" s="94">
        <v>3257533</v>
      </c>
      <c r="B1467" s="88">
        <f t="shared" si="114"/>
        <v>216.6</v>
      </c>
      <c r="C1467" s="93">
        <v>77</v>
      </c>
      <c r="D1467" s="104">
        <f t="shared" si="112"/>
        <v>1.5232443125618201E-4</v>
      </c>
      <c r="E1467" s="93">
        <f t="shared" si="115"/>
        <v>4.6328333333333331</v>
      </c>
      <c r="F1467" s="104">
        <f t="shared" si="113"/>
        <v>1.6635465219938292E-4</v>
      </c>
      <c r="G1467" s="93" t="s">
        <v>16</v>
      </c>
      <c r="H1467" s="93">
        <v>173.29</v>
      </c>
      <c r="I1467" s="88">
        <v>2</v>
      </c>
      <c r="J1467" s="93">
        <v>19.600000000000001</v>
      </c>
      <c r="K1467" s="93">
        <v>2.9</v>
      </c>
      <c r="L1467" s="93">
        <v>173.29</v>
      </c>
      <c r="M1467" s="88">
        <f t="shared" si="116"/>
        <v>16678.2</v>
      </c>
    </row>
    <row r="1468" spans="1:13" x14ac:dyDescent="0.2">
      <c r="A1468" s="94">
        <v>3403523</v>
      </c>
      <c r="B1468" s="88">
        <f t="shared" si="114"/>
        <v>216.6</v>
      </c>
      <c r="C1468" s="93">
        <v>77</v>
      </c>
      <c r="D1468" s="104">
        <f t="shared" si="112"/>
        <v>1.5232443125618201E-4</v>
      </c>
      <c r="E1468" s="93">
        <f t="shared" si="115"/>
        <v>4.6328333333333331</v>
      </c>
      <c r="F1468" s="104">
        <f t="shared" si="113"/>
        <v>1.6635465219938292E-4</v>
      </c>
      <c r="G1468" s="93" t="s">
        <v>20</v>
      </c>
      <c r="H1468" s="93">
        <v>177.62</v>
      </c>
      <c r="I1468" s="88">
        <v>2</v>
      </c>
      <c r="J1468" s="93">
        <v>7.25</v>
      </c>
      <c r="K1468" s="93">
        <v>0.6</v>
      </c>
      <c r="L1468" s="93">
        <v>177.62</v>
      </c>
      <c r="M1468" s="88">
        <f t="shared" si="116"/>
        <v>16678.2</v>
      </c>
    </row>
    <row r="1469" spans="1:13" x14ac:dyDescent="0.2">
      <c r="A1469" s="94">
        <v>4243314</v>
      </c>
      <c r="B1469" s="88">
        <f t="shared" si="114"/>
        <v>216.6</v>
      </c>
      <c r="C1469" s="93">
        <v>77</v>
      </c>
      <c r="D1469" s="104">
        <f t="shared" si="112"/>
        <v>1.5232443125618201E-4</v>
      </c>
      <c r="E1469" s="93">
        <f t="shared" si="115"/>
        <v>4.6328333333333331</v>
      </c>
      <c r="F1469" s="104">
        <f t="shared" si="113"/>
        <v>1.6635465219938292E-4</v>
      </c>
      <c r="G1469" s="93" t="s">
        <v>41</v>
      </c>
      <c r="H1469" s="93">
        <v>1379.38</v>
      </c>
      <c r="I1469" s="88">
        <v>2</v>
      </c>
      <c r="J1469" s="93">
        <v>18.2</v>
      </c>
      <c r="K1469" s="93">
        <v>4.5</v>
      </c>
      <c r="L1469" s="93">
        <v>1379.38</v>
      </c>
      <c r="M1469" s="88">
        <f t="shared" si="116"/>
        <v>16678.2</v>
      </c>
    </row>
    <row r="1470" spans="1:13" x14ac:dyDescent="0.2">
      <c r="A1470" s="94">
        <v>5635614</v>
      </c>
      <c r="B1470" s="88">
        <f t="shared" si="114"/>
        <v>216.6</v>
      </c>
      <c r="C1470" s="93">
        <v>77</v>
      </c>
      <c r="D1470" s="104">
        <f t="shared" si="112"/>
        <v>1.5232443125618201E-4</v>
      </c>
      <c r="E1470" s="93">
        <f t="shared" si="115"/>
        <v>4.6328333333333331</v>
      </c>
      <c r="F1470" s="104">
        <f t="shared" si="113"/>
        <v>1.6635465219938292E-4</v>
      </c>
      <c r="G1470" s="93" t="s">
        <v>16</v>
      </c>
      <c r="H1470" s="93">
        <v>1362.36</v>
      </c>
      <c r="I1470" s="88">
        <v>2</v>
      </c>
      <c r="J1470" s="93">
        <v>3.1</v>
      </c>
      <c r="K1470" s="93">
        <v>8.3000000000000007</v>
      </c>
      <c r="L1470" s="93">
        <v>1362.36</v>
      </c>
      <c r="M1470" s="88">
        <f t="shared" si="116"/>
        <v>16678.2</v>
      </c>
    </row>
    <row r="1471" spans="1:13" x14ac:dyDescent="0.2">
      <c r="A1471" s="94">
        <v>6021223</v>
      </c>
      <c r="B1471" s="88">
        <f t="shared" si="114"/>
        <v>216.6</v>
      </c>
      <c r="C1471" s="93">
        <v>77</v>
      </c>
      <c r="D1471" s="104">
        <f t="shared" si="112"/>
        <v>1.5232443125618201E-4</v>
      </c>
      <c r="E1471" s="93">
        <f t="shared" si="115"/>
        <v>4.6328333333333331</v>
      </c>
      <c r="F1471" s="104">
        <f t="shared" si="113"/>
        <v>1.6635465219938292E-4</v>
      </c>
      <c r="G1471" s="93" t="s">
        <v>82</v>
      </c>
      <c r="H1471" s="93">
        <v>266.29000000000002</v>
      </c>
      <c r="I1471" s="88">
        <v>2</v>
      </c>
      <c r="J1471" s="93">
        <v>51.52</v>
      </c>
      <c r="K1471" s="93">
        <v>14</v>
      </c>
      <c r="L1471" s="93">
        <v>266.29000000000002</v>
      </c>
      <c r="M1471" s="88">
        <f t="shared" si="116"/>
        <v>16678.2</v>
      </c>
    </row>
    <row r="1472" spans="1:13" x14ac:dyDescent="0.2">
      <c r="A1472" s="94">
        <v>8200799</v>
      </c>
      <c r="B1472" s="88">
        <f t="shared" si="114"/>
        <v>216.6</v>
      </c>
      <c r="C1472" s="93">
        <v>77</v>
      </c>
      <c r="D1472" s="104">
        <f t="shared" si="112"/>
        <v>1.5232443125618201E-4</v>
      </c>
      <c r="E1472" s="93">
        <f t="shared" si="115"/>
        <v>4.6328333333333331</v>
      </c>
      <c r="F1472" s="104">
        <f t="shared" si="113"/>
        <v>1.6635465219938292E-4</v>
      </c>
      <c r="G1472" s="93" t="s">
        <v>20</v>
      </c>
      <c r="H1472" s="93">
        <v>1102.22</v>
      </c>
      <c r="I1472" s="88">
        <v>2</v>
      </c>
      <c r="J1472" s="93">
        <v>80</v>
      </c>
      <c r="K1472" s="93">
        <v>7.5</v>
      </c>
      <c r="L1472" s="93">
        <v>1102.22</v>
      </c>
      <c r="M1472" s="88">
        <f t="shared" si="116"/>
        <v>16678.2</v>
      </c>
    </row>
    <row r="1473" spans="1:13" x14ac:dyDescent="0.2">
      <c r="A1473" s="94">
        <v>9255045</v>
      </c>
      <c r="B1473" s="88">
        <f t="shared" si="114"/>
        <v>216.6</v>
      </c>
      <c r="C1473" s="93">
        <v>77</v>
      </c>
      <c r="D1473" s="104">
        <f t="shared" si="112"/>
        <v>1.5232443125618201E-4</v>
      </c>
      <c r="E1473" s="93">
        <f t="shared" si="115"/>
        <v>4.6328333333333331</v>
      </c>
      <c r="F1473" s="104">
        <f t="shared" si="113"/>
        <v>1.6635465219938292E-4</v>
      </c>
      <c r="G1473" s="93" t="s">
        <v>12</v>
      </c>
      <c r="H1473" s="93">
        <v>104.79</v>
      </c>
      <c r="I1473" s="88">
        <v>2</v>
      </c>
      <c r="J1473" s="93">
        <v>1.1200000000000001</v>
      </c>
      <c r="K1473" s="93">
        <v>1.52</v>
      </c>
      <c r="L1473" s="93">
        <v>104.79</v>
      </c>
      <c r="M1473" s="88">
        <f t="shared" si="116"/>
        <v>16678.2</v>
      </c>
    </row>
    <row r="1474" spans="1:13" x14ac:dyDescent="0.2">
      <c r="A1474" s="94">
        <v>9835853</v>
      </c>
      <c r="B1474" s="88">
        <f t="shared" si="114"/>
        <v>216.6</v>
      </c>
      <c r="C1474" s="93">
        <v>77</v>
      </c>
      <c r="D1474" s="104">
        <f t="shared" ref="D1474:D1537" si="117">C1474/$C$4096</f>
        <v>1.5232443125618201E-4</v>
      </c>
      <c r="E1474" s="93">
        <f t="shared" si="115"/>
        <v>4.6328333333333331</v>
      </c>
      <c r="F1474" s="104">
        <f t="shared" ref="F1474:F1537" si="118">E1474/$E$4096</f>
        <v>1.6635465219938292E-4</v>
      </c>
      <c r="G1474" s="93" t="s">
        <v>16</v>
      </c>
      <c r="H1474" s="93">
        <v>1195.1500000000001</v>
      </c>
      <c r="I1474" s="88">
        <v>2</v>
      </c>
      <c r="J1474" s="93">
        <v>56.43</v>
      </c>
      <c r="K1474" s="93">
        <v>6.6</v>
      </c>
      <c r="L1474" s="93">
        <v>1195.1500000000001</v>
      </c>
      <c r="M1474" s="88">
        <f t="shared" si="116"/>
        <v>16678.2</v>
      </c>
    </row>
    <row r="1475" spans="1:13" x14ac:dyDescent="0.2">
      <c r="A1475" s="94">
        <v>1251199</v>
      </c>
      <c r="B1475" s="88">
        <f t="shared" ref="B1475:B1538" si="119">VLOOKUP(I1475,$U$2:$V$11,2,TRUE)</f>
        <v>216.6</v>
      </c>
      <c r="C1475" s="93">
        <v>76</v>
      </c>
      <c r="D1475" s="104">
        <f t="shared" si="117"/>
        <v>1.5034619188921859E-4</v>
      </c>
      <c r="E1475" s="93">
        <f t="shared" ref="E1475:E1538" si="120">B1475*C1475/3600</f>
        <v>4.5726666666666667</v>
      </c>
      <c r="F1475" s="104">
        <f t="shared" si="118"/>
        <v>1.6419420217081952E-4</v>
      </c>
      <c r="G1475" s="93" t="s">
        <v>79</v>
      </c>
      <c r="H1475" s="93">
        <v>66.849999999999994</v>
      </c>
      <c r="I1475" s="88">
        <v>2</v>
      </c>
      <c r="J1475" s="93">
        <v>0.76</v>
      </c>
      <c r="K1475" s="93">
        <v>3.3</v>
      </c>
      <c r="L1475" s="93">
        <v>66.849999999999994</v>
      </c>
      <c r="M1475" s="88">
        <f t="shared" ref="M1475:M1538" si="121">B1475*C1475</f>
        <v>16461.599999999999</v>
      </c>
    </row>
    <row r="1476" spans="1:13" x14ac:dyDescent="0.2">
      <c r="A1476" s="94">
        <v>4522733</v>
      </c>
      <c r="B1476" s="88">
        <f t="shared" si="119"/>
        <v>216.6</v>
      </c>
      <c r="C1476" s="93">
        <v>76</v>
      </c>
      <c r="D1476" s="104">
        <f t="shared" si="117"/>
        <v>1.5034619188921859E-4</v>
      </c>
      <c r="E1476" s="93">
        <f t="shared" si="120"/>
        <v>4.5726666666666667</v>
      </c>
      <c r="F1476" s="104">
        <f t="shared" si="118"/>
        <v>1.6419420217081952E-4</v>
      </c>
      <c r="G1476" s="93" t="s">
        <v>41</v>
      </c>
      <c r="H1476" s="93">
        <v>106.76</v>
      </c>
      <c r="I1476" s="88">
        <v>2</v>
      </c>
      <c r="J1476" s="93">
        <v>5.8</v>
      </c>
      <c r="K1476" s="93">
        <v>0.5</v>
      </c>
      <c r="L1476" s="93">
        <v>106.76</v>
      </c>
      <c r="M1476" s="88">
        <f t="shared" si="121"/>
        <v>16461.599999999999</v>
      </c>
    </row>
    <row r="1477" spans="1:13" x14ac:dyDescent="0.2">
      <c r="A1477" s="94">
        <v>5113277</v>
      </c>
      <c r="B1477" s="88">
        <f t="shared" si="119"/>
        <v>216.6</v>
      </c>
      <c r="C1477" s="93">
        <v>76</v>
      </c>
      <c r="D1477" s="104">
        <f t="shared" si="117"/>
        <v>1.5034619188921859E-4</v>
      </c>
      <c r="E1477" s="93">
        <f t="shared" si="120"/>
        <v>4.5726666666666667</v>
      </c>
      <c r="F1477" s="104">
        <f t="shared" si="118"/>
        <v>1.6419420217081952E-4</v>
      </c>
      <c r="G1477" s="93" t="s">
        <v>20</v>
      </c>
      <c r="H1477" s="93">
        <v>1484.4</v>
      </c>
      <c r="I1477" s="88">
        <v>2</v>
      </c>
      <c r="J1477" s="93">
        <v>34.92</v>
      </c>
      <c r="K1477" s="93">
        <v>7.55</v>
      </c>
      <c r="L1477" s="93">
        <v>1484.4</v>
      </c>
      <c r="M1477" s="88">
        <f t="shared" si="121"/>
        <v>16461.599999999999</v>
      </c>
    </row>
    <row r="1478" spans="1:13" x14ac:dyDescent="0.2">
      <c r="A1478" s="94">
        <v>5521307</v>
      </c>
      <c r="B1478" s="88">
        <f t="shared" si="119"/>
        <v>216.6</v>
      </c>
      <c r="C1478" s="93">
        <v>76</v>
      </c>
      <c r="D1478" s="104">
        <f t="shared" si="117"/>
        <v>1.5034619188921859E-4</v>
      </c>
      <c r="E1478" s="93">
        <f t="shared" si="120"/>
        <v>4.5726666666666667</v>
      </c>
      <c r="F1478" s="104">
        <f t="shared" si="118"/>
        <v>1.6419420217081952E-4</v>
      </c>
      <c r="G1478" s="93" t="s">
        <v>12</v>
      </c>
      <c r="H1478" s="93">
        <v>1245.28</v>
      </c>
      <c r="I1478" s="88">
        <v>2</v>
      </c>
      <c r="J1478" s="93">
        <v>40.76</v>
      </c>
      <c r="K1478" s="93">
        <v>20.84</v>
      </c>
      <c r="L1478" s="93">
        <v>1245.28</v>
      </c>
      <c r="M1478" s="88">
        <f t="shared" si="121"/>
        <v>16461.599999999999</v>
      </c>
    </row>
    <row r="1479" spans="1:13" x14ac:dyDescent="0.2">
      <c r="A1479" s="94">
        <v>5577716</v>
      </c>
      <c r="B1479" s="88">
        <f t="shared" si="119"/>
        <v>216.6</v>
      </c>
      <c r="C1479" s="93">
        <v>76</v>
      </c>
      <c r="D1479" s="104">
        <f t="shared" si="117"/>
        <v>1.5034619188921859E-4</v>
      </c>
      <c r="E1479" s="93">
        <f t="shared" si="120"/>
        <v>4.5726666666666667</v>
      </c>
      <c r="F1479" s="104">
        <f t="shared" si="118"/>
        <v>1.6419420217081952E-4</v>
      </c>
      <c r="G1479" s="93" t="s">
        <v>16</v>
      </c>
      <c r="H1479" s="93">
        <v>6464.32</v>
      </c>
      <c r="I1479" s="88">
        <v>2</v>
      </c>
      <c r="J1479" s="93">
        <v>55</v>
      </c>
      <c r="K1479" s="93">
        <v>31.9</v>
      </c>
      <c r="L1479" s="93">
        <v>6464.32</v>
      </c>
      <c r="M1479" s="88">
        <f t="shared" si="121"/>
        <v>16461.599999999999</v>
      </c>
    </row>
    <row r="1480" spans="1:13" x14ac:dyDescent="0.2">
      <c r="A1480" s="94">
        <v>5600245</v>
      </c>
      <c r="B1480" s="88">
        <f t="shared" si="119"/>
        <v>216.6</v>
      </c>
      <c r="C1480" s="93">
        <v>76</v>
      </c>
      <c r="D1480" s="104">
        <f t="shared" si="117"/>
        <v>1.5034619188921859E-4</v>
      </c>
      <c r="E1480" s="93">
        <f t="shared" si="120"/>
        <v>4.5726666666666667</v>
      </c>
      <c r="F1480" s="104">
        <f t="shared" si="118"/>
        <v>1.6419420217081952E-4</v>
      </c>
      <c r="G1480" s="93" t="s">
        <v>79</v>
      </c>
      <c r="H1480" s="93">
        <v>662.37</v>
      </c>
      <c r="I1480" s="88">
        <v>2</v>
      </c>
      <c r="J1480" s="93">
        <v>2.1</v>
      </c>
      <c r="K1480" s="93">
        <v>3.64</v>
      </c>
      <c r="L1480" s="93">
        <v>662.37</v>
      </c>
      <c r="M1480" s="88">
        <f t="shared" si="121"/>
        <v>16461.599999999999</v>
      </c>
    </row>
    <row r="1481" spans="1:13" x14ac:dyDescent="0.2">
      <c r="A1481" s="94">
        <v>5600264</v>
      </c>
      <c r="B1481" s="88">
        <f t="shared" si="119"/>
        <v>216.6</v>
      </c>
      <c r="C1481" s="93">
        <v>76</v>
      </c>
      <c r="D1481" s="104">
        <f t="shared" si="117"/>
        <v>1.5034619188921859E-4</v>
      </c>
      <c r="E1481" s="93">
        <f t="shared" si="120"/>
        <v>4.5726666666666667</v>
      </c>
      <c r="F1481" s="104">
        <f t="shared" si="118"/>
        <v>1.6419420217081952E-4</v>
      </c>
      <c r="G1481" s="93" t="s">
        <v>79</v>
      </c>
      <c r="H1481" s="93">
        <v>4101.8500000000004</v>
      </c>
      <c r="I1481" s="88">
        <v>2</v>
      </c>
      <c r="J1481" s="93">
        <v>10.3</v>
      </c>
      <c r="K1481" s="93">
        <v>23.6</v>
      </c>
      <c r="L1481" s="93">
        <v>4101.8500000000004</v>
      </c>
      <c r="M1481" s="88">
        <f t="shared" si="121"/>
        <v>16461.599999999999</v>
      </c>
    </row>
    <row r="1482" spans="1:13" x14ac:dyDescent="0.2">
      <c r="A1482" s="94">
        <v>7010974</v>
      </c>
      <c r="B1482" s="88">
        <f t="shared" si="119"/>
        <v>216.6</v>
      </c>
      <c r="C1482" s="93">
        <v>76</v>
      </c>
      <c r="D1482" s="104">
        <f t="shared" si="117"/>
        <v>1.5034619188921859E-4</v>
      </c>
      <c r="E1482" s="93">
        <f t="shared" si="120"/>
        <v>4.5726666666666667</v>
      </c>
      <c r="F1482" s="104">
        <f t="shared" si="118"/>
        <v>1.6419420217081952E-4</v>
      </c>
      <c r="G1482" s="93" t="s">
        <v>82</v>
      </c>
      <c r="H1482" s="93">
        <v>1954.76</v>
      </c>
      <c r="I1482" s="88">
        <v>2</v>
      </c>
      <c r="J1482" s="93">
        <v>79.209999999999994</v>
      </c>
      <c r="K1482" s="93">
        <v>24</v>
      </c>
      <c r="L1482" s="93">
        <v>1954.76</v>
      </c>
      <c r="M1482" s="88">
        <f t="shared" si="121"/>
        <v>16461.599999999999</v>
      </c>
    </row>
    <row r="1483" spans="1:13" x14ac:dyDescent="0.2">
      <c r="A1483" s="94">
        <v>9254989</v>
      </c>
      <c r="B1483" s="88">
        <f t="shared" si="119"/>
        <v>216.6</v>
      </c>
      <c r="C1483" s="93">
        <v>76</v>
      </c>
      <c r="D1483" s="104">
        <f t="shared" si="117"/>
        <v>1.5034619188921859E-4</v>
      </c>
      <c r="E1483" s="93">
        <f t="shared" si="120"/>
        <v>4.5726666666666667</v>
      </c>
      <c r="F1483" s="104">
        <f t="shared" si="118"/>
        <v>1.6419420217081952E-4</v>
      </c>
      <c r="G1483" s="93" t="s">
        <v>12</v>
      </c>
      <c r="H1483" s="93">
        <v>118.57</v>
      </c>
      <c r="I1483" s="88">
        <v>2</v>
      </c>
      <c r="J1483" s="93">
        <v>144.4</v>
      </c>
      <c r="K1483" s="93">
        <v>2</v>
      </c>
      <c r="L1483" s="93">
        <v>118.57</v>
      </c>
      <c r="M1483" s="88">
        <f t="shared" si="121"/>
        <v>16461.599999999999</v>
      </c>
    </row>
    <row r="1484" spans="1:13" x14ac:dyDescent="0.2">
      <c r="A1484" s="94">
        <v>1212488</v>
      </c>
      <c r="B1484" s="88">
        <f t="shared" si="119"/>
        <v>216.6</v>
      </c>
      <c r="C1484" s="93">
        <v>75</v>
      </c>
      <c r="D1484" s="104">
        <f t="shared" si="117"/>
        <v>1.4836795252225519E-4</v>
      </c>
      <c r="E1484" s="93">
        <f t="shared" si="120"/>
        <v>4.5125000000000002</v>
      </c>
      <c r="F1484" s="104">
        <f t="shared" si="118"/>
        <v>1.620337521422561E-4</v>
      </c>
      <c r="G1484" s="93" t="s">
        <v>79</v>
      </c>
      <c r="H1484" s="93">
        <v>98.6</v>
      </c>
      <c r="I1484" s="88">
        <v>2</v>
      </c>
      <c r="J1484" s="93">
        <v>3.29</v>
      </c>
      <c r="K1484" s="93">
        <v>2.48</v>
      </c>
      <c r="L1484" s="93">
        <v>98.6</v>
      </c>
      <c r="M1484" s="88">
        <f t="shared" si="121"/>
        <v>16245</v>
      </c>
    </row>
    <row r="1485" spans="1:13" x14ac:dyDescent="0.2">
      <c r="A1485" s="94">
        <v>1251789</v>
      </c>
      <c r="B1485" s="88">
        <f t="shared" si="119"/>
        <v>216.6</v>
      </c>
      <c r="C1485" s="93">
        <v>75</v>
      </c>
      <c r="D1485" s="104">
        <f t="shared" si="117"/>
        <v>1.4836795252225519E-4</v>
      </c>
      <c r="E1485" s="93">
        <f t="shared" si="120"/>
        <v>4.5125000000000002</v>
      </c>
      <c r="F1485" s="104">
        <f t="shared" si="118"/>
        <v>1.620337521422561E-4</v>
      </c>
      <c r="G1485" s="93" t="s">
        <v>79</v>
      </c>
      <c r="H1485" s="93">
        <v>48.44</v>
      </c>
      <c r="I1485" s="88">
        <v>2</v>
      </c>
      <c r="J1485" s="93">
        <v>0.46</v>
      </c>
      <c r="K1485" s="93">
        <v>0.52</v>
      </c>
      <c r="L1485" s="93">
        <v>48.44</v>
      </c>
      <c r="M1485" s="88">
        <f t="shared" si="121"/>
        <v>16245</v>
      </c>
    </row>
    <row r="1486" spans="1:13" x14ac:dyDescent="0.2">
      <c r="A1486" s="94">
        <v>2041713</v>
      </c>
      <c r="B1486" s="88">
        <f t="shared" si="119"/>
        <v>216.6</v>
      </c>
      <c r="C1486" s="93">
        <v>75</v>
      </c>
      <c r="D1486" s="104">
        <f t="shared" si="117"/>
        <v>1.4836795252225519E-4</v>
      </c>
      <c r="E1486" s="93">
        <f t="shared" si="120"/>
        <v>4.5125000000000002</v>
      </c>
      <c r="F1486" s="104">
        <f t="shared" si="118"/>
        <v>1.620337521422561E-4</v>
      </c>
      <c r="G1486" s="93" t="s">
        <v>16</v>
      </c>
      <c r="H1486" s="93">
        <v>3643.22</v>
      </c>
      <c r="I1486" s="88">
        <v>2</v>
      </c>
      <c r="J1486" s="93">
        <v>56.14</v>
      </c>
      <c r="K1486" s="93">
        <v>50</v>
      </c>
      <c r="L1486" s="93">
        <v>3643.22</v>
      </c>
      <c r="M1486" s="88">
        <f t="shared" si="121"/>
        <v>16245</v>
      </c>
    </row>
    <row r="1487" spans="1:13" x14ac:dyDescent="0.2">
      <c r="A1487" s="94">
        <v>2462035</v>
      </c>
      <c r="B1487" s="88">
        <f t="shared" si="119"/>
        <v>216.6</v>
      </c>
      <c r="C1487" s="93">
        <v>75</v>
      </c>
      <c r="D1487" s="104">
        <f t="shared" si="117"/>
        <v>1.4836795252225519E-4</v>
      </c>
      <c r="E1487" s="93">
        <f t="shared" si="120"/>
        <v>4.5125000000000002</v>
      </c>
      <c r="F1487" s="104">
        <f t="shared" si="118"/>
        <v>1.620337521422561E-4</v>
      </c>
      <c r="G1487" s="93" t="s">
        <v>41</v>
      </c>
      <c r="H1487" s="93">
        <v>187.29</v>
      </c>
      <c r="I1487" s="88">
        <v>2</v>
      </c>
      <c r="J1487" s="93">
        <v>5.78</v>
      </c>
      <c r="K1487" s="93">
        <v>1.34</v>
      </c>
      <c r="L1487" s="93">
        <v>187.29</v>
      </c>
      <c r="M1487" s="88">
        <f t="shared" si="121"/>
        <v>16245</v>
      </c>
    </row>
    <row r="1488" spans="1:13" x14ac:dyDescent="0.2">
      <c r="A1488" s="94">
        <v>8356326</v>
      </c>
      <c r="B1488" s="88">
        <f t="shared" si="119"/>
        <v>216.6</v>
      </c>
      <c r="C1488" s="93">
        <v>75</v>
      </c>
      <c r="D1488" s="104">
        <f t="shared" si="117"/>
        <v>1.4836795252225519E-4</v>
      </c>
      <c r="E1488" s="93">
        <f t="shared" si="120"/>
        <v>4.5125000000000002</v>
      </c>
      <c r="F1488" s="104">
        <f t="shared" si="118"/>
        <v>1.620337521422561E-4</v>
      </c>
      <c r="G1488" s="93" t="s">
        <v>20</v>
      </c>
      <c r="H1488" s="93">
        <v>2071.21</v>
      </c>
      <c r="I1488" s="88">
        <v>2</v>
      </c>
      <c r="J1488" s="93">
        <v>98.1</v>
      </c>
      <c r="K1488" s="93">
        <v>15</v>
      </c>
      <c r="L1488" s="93">
        <v>2071.21</v>
      </c>
      <c r="M1488" s="88">
        <f t="shared" si="121"/>
        <v>16245</v>
      </c>
    </row>
    <row r="1489" spans="1:13" x14ac:dyDescent="0.2">
      <c r="A1489" s="94">
        <v>8370478</v>
      </c>
      <c r="B1489" s="88">
        <f t="shared" si="119"/>
        <v>216.6</v>
      </c>
      <c r="C1489" s="93">
        <v>75</v>
      </c>
      <c r="D1489" s="104">
        <f t="shared" si="117"/>
        <v>1.4836795252225519E-4</v>
      </c>
      <c r="E1489" s="93">
        <f t="shared" si="120"/>
        <v>4.5125000000000002</v>
      </c>
      <c r="F1489" s="104">
        <f t="shared" si="118"/>
        <v>1.620337521422561E-4</v>
      </c>
      <c r="G1489" s="93" t="s">
        <v>20</v>
      </c>
      <c r="H1489" s="93">
        <v>2259</v>
      </c>
      <c r="I1489" s="88">
        <v>2</v>
      </c>
      <c r="J1489" s="93">
        <v>20.350000000000001</v>
      </c>
      <c r="K1489" s="93">
        <v>4.8</v>
      </c>
      <c r="L1489" s="93">
        <v>2259</v>
      </c>
      <c r="M1489" s="88">
        <f t="shared" si="121"/>
        <v>16245</v>
      </c>
    </row>
    <row r="1490" spans="1:13" x14ac:dyDescent="0.2">
      <c r="A1490" s="94">
        <v>9253342</v>
      </c>
      <c r="B1490" s="88">
        <f t="shared" si="119"/>
        <v>216.6</v>
      </c>
      <c r="C1490" s="93">
        <v>75</v>
      </c>
      <c r="D1490" s="104">
        <f t="shared" si="117"/>
        <v>1.4836795252225519E-4</v>
      </c>
      <c r="E1490" s="93">
        <f t="shared" si="120"/>
        <v>4.5125000000000002</v>
      </c>
      <c r="F1490" s="104">
        <f t="shared" si="118"/>
        <v>1.620337521422561E-4</v>
      </c>
      <c r="G1490" s="93" t="s">
        <v>12</v>
      </c>
      <c r="H1490" s="93">
        <v>70.569999999999993</v>
      </c>
      <c r="I1490" s="88">
        <v>2</v>
      </c>
      <c r="J1490" s="93">
        <v>1.08</v>
      </c>
      <c r="K1490" s="93">
        <v>1.5</v>
      </c>
      <c r="L1490" s="93">
        <v>70.569999999999993</v>
      </c>
      <c r="M1490" s="88">
        <f t="shared" si="121"/>
        <v>16245</v>
      </c>
    </row>
    <row r="1491" spans="1:13" x14ac:dyDescent="0.2">
      <c r="A1491" s="94">
        <v>9253482</v>
      </c>
      <c r="B1491" s="88">
        <f t="shared" si="119"/>
        <v>216.6</v>
      </c>
      <c r="C1491" s="93">
        <v>75</v>
      </c>
      <c r="D1491" s="104">
        <f t="shared" si="117"/>
        <v>1.4836795252225519E-4</v>
      </c>
      <c r="E1491" s="93">
        <f t="shared" si="120"/>
        <v>4.5125000000000002</v>
      </c>
      <c r="F1491" s="104">
        <f t="shared" si="118"/>
        <v>1.620337521422561E-4</v>
      </c>
      <c r="G1491" s="93" t="s">
        <v>12</v>
      </c>
      <c r="H1491" s="93">
        <v>41.22</v>
      </c>
      <c r="I1491" s="88">
        <v>2</v>
      </c>
      <c r="J1491" s="93">
        <v>0.98</v>
      </c>
      <c r="K1491" s="93">
        <v>0.75</v>
      </c>
      <c r="L1491" s="93">
        <v>41.22</v>
      </c>
      <c r="M1491" s="88">
        <f t="shared" si="121"/>
        <v>16245</v>
      </c>
    </row>
    <row r="1492" spans="1:13" x14ac:dyDescent="0.2">
      <c r="A1492" s="94">
        <v>2003179</v>
      </c>
      <c r="B1492" s="88">
        <f t="shared" si="119"/>
        <v>216.6</v>
      </c>
      <c r="C1492" s="93">
        <v>74</v>
      </c>
      <c r="D1492" s="104">
        <f t="shared" si="117"/>
        <v>1.4638971315529179E-4</v>
      </c>
      <c r="E1492" s="93">
        <f t="shared" si="120"/>
        <v>4.4523333333333328</v>
      </c>
      <c r="F1492" s="104">
        <f t="shared" si="118"/>
        <v>1.5987330211369267E-4</v>
      </c>
      <c r="G1492" s="93" t="s">
        <v>12</v>
      </c>
      <c r="H1492" s="93">
        <v>89.29</v>
      </c>
      <c r="I1492" s="88">
        <v>2</v>
      </c>
      <c r="J1492" s="93">
        <v>0.56999999999999995</v>
      </c>
      <c r="K1492" s="93">
        <v>1.04</v>
      </c>
      <c r="L1492" s="93">
        <v>89.29</v>
      </c>
      <c r="M1492" s="88">
        <f t="shared" si="121"/>
        <v>16028.4</v>
      </c>
    </row>
    <row r="1493" spans="1:13" x14ac:dyDescent="0.2">
      <c r="A1493" s="94">
        <v>3025759</v>
      </c>
      <c r="B1493" s="88">
        <f t="shared" si="119"/>
        <v>216.6</v>
      </c>
      <c r="C1493" s="93">
        <v>74</v>
      </c>
      <c r="D1493" s="104">
        <f t="shared" si="117"/>
        <v>1.4638971315529179E-4</v>
      </c>
      <c r="E1493" s="93">
        <f t="shared" si="120"/>
        <v>4.4523333333333328</v>
      </c>
      <c r="F1493" s="104">
        <f t="shared" si="118"/>
        <v>1.5987330211369267E-4</v>
      </c>
      <c r="G1493" s="93" t="s">
        <v>41</v>
      </c>
      <c r="H1493" s="93">
        <v>36.36</v>
      </c>
      <c r="I1493" s="88">
        <v>2</v>
      </c>
      <c r="J1493" s="93">
        <v>5.0599999999999996</v>
      </c>
      <c r="K1493" s="93">
        <v>0.4</v>
      </c>
      <c r="L1493" s="93">
        <v>36.36</v>
      </c>
      <c r="M1493" s="88">
        <f t="shared" si="121"/>
        <v>16028.4</v>
      </c>
    </row>
    <row r="1494" spans="1:13" x14ac:dyDescent="0.2">
      <c r="A1494" s="94">
        <v>3301062</v>
      </c>
      <c r="B1494" s="88">
        <f t="shared" si="119"/>
        <v>216.6</v>
      </c>
      <c r="C1494" s="93">
        <v>74</v>
      </c>
      <c r="D1494" s="104">
        <f t="shared" si="117"/>
        <v>1.4638971315529179E-4</v>
      </c>
      <c r="E1494" s="93">
        <f t="shared" si="120"/>
        <v>4.4523333333333328</v>
      </c>
      <c r="F1494" s="104">
        <f t="shared" si="118"/>
        <v>1.5987330211369267E-4</v>
      </c>
      <c r="G1494" s="93" t="s">
        <v>9</v>
      </c>
      <c r="H1494" s="93">
        <v>498.77</v>
      </c>
      <c r="I1494" s="88">
        <v>2</v>
      </c>
      <c r="J1494" s="93">
        <v>10</v>
      </c>
      <c r="K1494" s="93">
        <v>8.3000000000000007</v>
      </c>
      <c r="L1494" s="93">
        <v>498.77</v>
      </c>
      <c r="M1494" s="88">
        <f t="shared" si="121"/>
        <v>16028.4</v>
      </c>
    </row>
    <row r="1495" spans="1:13" x14ac:dyDescent="0.2">
      <c r="A1495" s="94">
        <v>3326953</v>
      </c>
      <c r="B1495" s="88">
        <f t="shared" si="119"/>
        <v>216.6</v>
      </c>
      <c r="C1495" s="93">
        <v>74</v>
      </c>
      <c r="D1495" s="104">
        <f t="shared" si="117"/>
        <v>1.4638971315529179E-4</v>
      </c>
      <c r="E1495" s="93">
        <f t="shared" si="120"/>
        <v>4.4523333333333328</v>
      </c>
      <c r="F1495" s="104">
        <f t="shared" si="118"/>
        <v>1.5987330211369267E-4</v>
      </c>
      <c r="G1495" s="93" t="s">
        <v>16</v>
      </c>
      <c r="H1495" s="93">
        <v>314.16000000000003</v>
      </c>
      <c r="I1495" s="88">
        <v>2</v>
      </c>
      <c r="J1495" s="93">
        <v>1.3</v>
      </c>
      <c r="K1495" s="93">
        <v>1.5</v>
      </c>
      <c r="L1495" s="93">
        <v>314.16000000000003</v>
      </c>
      <c r="M1495" s="88">
        <f t="shared" si="121"/>
        <v>16028.4</v>
      </c>
    </row>
    <row r="1496" spans="1:13" x14ac:dyDescent="0.2">
      <c r="A1496" s="94">
        <v>3351123</v>
      </c>
      <c r="B1496" s="88">
        <f t="shared" si="119"/>
        <v>216.6</v>
      </c>
      <c r="C1496" s="93">
        <v>74</v>
      </c>
      <c r="D1496" s="104">
        <f t="shared" si="117"/>
        <v>1.4638971315529179E-4</v>
      </c>
      <c r="E1496" s="93">
        <f t="shared" si="120"/>
        <v>4.4523333333333328</v>
      </c>
      <c r="F1496" s="104">
        <f t="shared" si="118"/>
        <v>1.5987330211369267E-4</v>
      </c>
      <c r="G1496" s="93" t="s">
        <v>16</v>
      </c>
      <c r="H1496" s="93">
        <v>197.07</v>
      </c>
      <c r="I1496" s="88">
        <v>2</v>
      </c>
      <c r="J1496" s="93">
        <v>1.24</v>
      </c>
      <c r="K1496" s="93">
        <v>0.84</v>
      </c>
      <c r="L1496" s="93">
        <v>197.07</v>
      </c>
      <c r="M1496" s="88">
        <f t="shared" si="121"/>
        <v>16028.4</v>
      </c>
    </row>
    <row r="1497" spans="1:13" x14ac:dyDescent="0.2">
      <c r="A1497" s="94">
        <v>3476539</v>
      </c>
      <c r="B1497" s="88">
        <f t="shared" si="119"/>
        <v>216.6</v>
      </c>
      <c r="C1497" s="93">
        <v>74</v>
      </c>
      <c r="D1497" s="104">
        <f t="shared" si="117"/>
        <v>1.4638971315529179E-4</v>
      </c>
      <c r="E1497" s="93">
        <f t="shared" si="120"/>
        <v>4.4523333333333328</v>
      </c>
      <c r="F1497" s="104">
        <f t="shared" si="118"/>
        <v>1.5987330211369267E-4</v>
      </c>
      <c r="G1497" s="93" t="s">
        <v>16</v>
      </c>
      <c r="H1497" s="93">
        <v>47.66</v>
      </c>
      <c r="I1497" s="88">
        <v>2</v>
      </c>
      <c r="J1497" s="93">
        <v>10.92</v>
      </c>
      <c r="K1497" s="93">
        <v>2.92</v>
      </c>
      <c r="L1497" s="93">
        <v>47.66</v>
      </c>
      <c r="M1497" s="88">
        <f t="shared" si="121"/>
        <v>16028.4</v>
      </c>
    </row>
    <row r="1498" spans="1:13" x14ac:dyDescent="0.2">
      <c r="A1498" s="94">
        <v>4405031</v>
      </c>
      <c r="B1498" s="88">
        <f t="shared" si="119"/>
        <v>216.6</v>
      </c>
      <c r="C1498" s="93">
        <v>74</v>
      </c>
      <c r="D1498" s="104">
        <f t="shared" si="117"/>
        <v>1.4638971315529179E-4</v>
      </c>
      <c r="E1498" s="93">
        <f t="shared" si="120"/>
        <v>4.4523333333333328</v>
      </c>
      <c r="F1498" s="104">
        <f t="shared" si="118"/>
        <v>1.5987330211369267E-4</v>
      </c>
      <c r="G1498" s="93" t="s">
        <v>20</v>
      </c>
      <c r="H1498" s="93">
        <v>2356.85</v>
      </c>
      <c r="I1498" s="88">
        <v>2</v>
      </c>
      <c r="J1498" s="93">
        <v>55.21</v>
      </c>
      <c r="K1498" s="93">
        <v>6.5</v>
      </c>
      <c r="L1498" s="93">
        <v>2356.85</v>
      </c>
      <c r="M1498" s="88">
        <f t="shared" si="121"/>
        <v>16028.4</v>
      </c>
    </row>
    <row r="1499" spans="1:13" x14ac:dyDescent="0.2">
      <c r="A1499" s="94">
        <v>6005635</v>
      </c>
      <c r="B1499" s="88">
        <f t="shared" si="119"/>
        <v>216.6</v>
      </c>
      <c r="C1499" s="93">
        <v>74</v>
      </c>
      <c r="D1499" s="104">
        <f t="shared" si="117"/>
        <v>1.4638971315529179E-4</v>
      </c>
      <c r="E1499" s="93">
        <f t="shared" si="120"/>
        <v>4.4523333333333328</v>
      </c>
      <c r="F1499" s="104">
        <f t="shared" si="118"/>
        <v>1.5987330211369267E-4</v>
      </c>
      <c r="G1499" s="93" t="s">
        <v>20</v>
      </c>
      <c r="H1499" s="93">
        <v>966.35</v>
      </c>
      <c r="I1499" s="88">
        <v>2</v>
      </c>
      <c r="J1499" s="93">
        <v>90</v>
      </c>
      <c r="K1499" s="93">
        <v>18</v>
      </c>
      <c r="L1499" s="93">
        <v>966.35</v>
      </c>
      <c r="M1499" s="88">
        <f t="shared" si="121"/>
        <v>16028.4</v>
      </c>
    </row>
    <row r="1500" spans="1:13" x14ac:dyDescent="0.2">
      <c r="A1500" s="94">
        <v>7010988</v>
      </c>
      <c r="B1500" s="88">
        <f t="shared" si="119"/>
        <v>216.6</v>
      </c>
      <c r="C1500" s="93">
        <v>74</v>
      </c>
      <c r="D1500" s="104">
        <f t="shared" si="117"/>
        <v>1.4638971315529179E-4</v>
      </c>
      <c r="E1500" s="93">
        <f t="shared" si="120"/>
        <v>4.4523333333333328</v>
      </c>
      <c r="F1500" s="104">
        <f t="shared" si="118"/>
        <v>1.5987330211369267E-4</v>
      </c>
      <c r="G1500" s="93" t="s">
        <v>82</v>
      </c>
      <c r="H1500" s="93">
        <v>1133.18</v>
      </c>
      <c r="I1500" s="88">
        <v>2</v>
      </c>
      <c r="J1500" s="93">
        <v>41.38</v>
      </c>
      <c r="K1500" s="93">
        <v>8</v>
      </c>
      <c r="L1500" s="93">
        <v>1133.18</v>
      </c>
      <c r="M1500" s="88">
        <f t="shared" si="121"/>
        <v>16028.4</v>
      </c>
    </row>
    <row r="1501" spans="1:13" x14ac:dyDescent="0.2">
      <c r="A1501" s="94">
        <v>7513013</v>
      </c>
      <c r="B1501" s="88">
        <f t="shared" si="119"/>
        <v>216.6</v>
      </c>
      <c r="C1501" s="93">
        <v>74</v>
      </c>
      <c r="D1501" s="104">
        <f t="shared" si="117"/>
        <v>1.4638971315529179E-4</v>
      </c>
      <c r="E1501" s="93">
        <f t="shared" si="120"/>
        <v>4.4523333333333328</v>
      </c>
      <c r="F1501" s="104">
        <f t="shared" si="118"/>
        <v>1.5987330211369267E-4</v>
      </c>
      <c r="G1501" s="93" t="s">
        <v>82</v>
      </c>
      <c r="H1501" s="93">
        <v>783.29</v>
      </c>
      <c r="I1501" s="88">
        <v>2</v>
      </c>
      <c r="J1501" s="93">
        <v>1.74</v>
      </c>
      <c r="K1501" s="93">
        <v>1.4</v>
      </c>
      <c r="L1501" s="93">
        <v>783.29</v>
      </c>
      <c r="M1501" s="88">
        <f t="shared" si="121"/>
        <v>16028.4</v>
      </c>
    </row>
    <row r="1502" spans="1:13" x14ac:dyDescent="0.2">
      <c r="A1502" s="94">
        <v>8020506</v>
      </c>
      <c r="B1502" s="88">
        <f t="shared" si="119"/>
        <v>216.6</v>
      </c>
      <c r="C1502" s="93">
        <v>74</v>
      </c>
      <c r="D1502" s="104">
        <f t="shared" si="117"/>
        <v>1.4638971315529179E-4</v>
      </c>
      <c r="E1502" s="93">
        <f t="shared" si="120"/>
        <v>4.4523333333333328</v>
      </c>
      <c r="F1502" s="104">
        <f t="shared" si="118"/>
        <v>1.5987330211369267E-4</v>
      </c>
      <c r="G1502" s="93" t="s">
        <v>20</v>
      </c>
      <c r="H1502" s="93">
        <v>2889.63</v>
      </c>
      <c r="I1502" s="88">
        <v>2</v>
      </c>
      <c r="J1502" s="93">
        <v>58.66</v>
      </c>
      <c r="K1502" s="93">
        <v>11.46</v>
      </c>
      <c r="L1502" s="93">
        <v>2889.63</v>
      </c>
      <c r="M1502" s="88">
        <f t="shared" si="121"/>
        <v>16028.4</v>
      </c>
    </row>
    <row r="1503" spans="1:13" x14ac:dyDescent="0.2">
      <c r="A1503" s="94">
        <v>1210566</v>
      </c>
      <c r="B1503" s="88">
        <f t="shared" si="119"/>
        <v>216.6</v>
      </c>
      <c r="C1503" s="93">
        <v>73</v>
      </c>
      <c r="D1503" s="104">
        <f t="shared" si="117"/>
        <v>1.4441147378832839E-4</v>
      </c>
      <c r="E1503" s="93">
        <f t="shared" si="120"/>
        <v>4.3921666666666663</v>
      </c>
      <c r="F1503" s="104">
        <f t="shared" si="118"/>
        <v>1.5771285208512924E-4</v>
      </c>
      <c r="G1503" s="93" t="s">
        <v>79</v>
      </c>
      <c r="H1503" s="93">
        <v>505.46</v>
      </c>
      <c r="I1503" s="88">
        <v>2</v>
      </c>
      <c r="J1503" s="93">
        <v>23.77</v>
      </c>
      <c r="K1503" s="93">
        <v>17.2</v>
      </c>
      <c r="L1503" s="93">
        <v>505.46</v>
      </c>
      <c r="M1503" s="88">
        <f t="shared" si="121"/>
        <v>15811.8</v>
      </c>
    </row>
    <row r="1504" spans="1:13" x14ac:dyDescent="0.2">
      <c r="A1504" s="94">
        <v>2042009</v>
      </c>
      <c r="B1504" s="88">
        <f t="shared" si="119"/>
        <v>216.6</v>
      </c>
      <c r="C1504" s="93">
        <v>73</v>
      </c>
      <c r="D1504" s="104">
        <f t="shared" si="117"/>
        <v>1.4441147378832839E-4</v>
      </c>
      <c r="E1504" s="93">
        <f t="shared" si="120"/>
        <v>4.3921666666666663</v>
      </c>
      <c r="F1504" s="104">
        <f t="shared" si="118"/>
        <v>1.5771285208512924E-4</v>
      </c>
      <c r="G1504" s="93" t="s">
        <v>16</v>
      </c>
      <c r="H1504" s="93">
        <v>2341.65</v>
      </c>
      <c r="I1504" s="88">
        <v>2</v>
      </c>
      <c r="J1504" s="93">
        <v>50.49</v>
      </c>
      <c r="K1504" s="93">
        <v>29</v>
      </c>
      <c r="L1504" s="93">
        <v>2341.65</v>
      </c>
      <c r="M1504" s="88">
        <f t="shared" si="121"/>
        <v>15811.8</v>
      </c>
    </row>
    <row r="1505" spans="1:13" x14ac:dyDescent="0.2">
      <c r="A1505" s="94">
        <v>2064455</v>
      </c>
      <c r="B1505" s="88">
        <f t="shared" si="119"/>
        <v>216.6</v>
      </c>
      <c r="C1505" s="93">
        <v>73</v>
      </c>
      <c r="D1505" s="104">
        <f t="shared" si="117"/>
        <v>1.4441147378832839E-4</v>
      </c>
      <c r="E1505" s="93">
        <f t="shared" si="120"/>
        <v>4.3921666666666663</v>
      </c>
      <c r="F1505" s="104">
        <f t="shared" si="118"/>
        <v>1.5771285208512924E-4</v>
      </c>
      <c r="G1505" s="93" t="s">
        <v>16</v>
      </c>
      <c r="H1505" s="93">
        <v>1010.78</v>
      </c>
      <c r="I1505" s="88">
        <v>2</v>
      </c>
      <c r="J1505" s="93">
        <v>12.7</v>
      </c>
      <c r="K1505" s="93">
        <v>15</v>
      </c>
      <c r="L1505" s="93">
        <v>1010.78</v>
      </c>
      <c r="M1505" s="88">
        <f t="shared" si="121"/>
        <v>15811.8</v>
      </c>
    </row>
    <row r="1506" spans="1:13" x14ac:dyDescent="0.2">
      <c r="A1506" s="94">
        <v>2211436</v>
      </c>
      <c r="B1506" s="88">
        <f t="shared" si="119"/>
        <v>216.6</v>
      </c>
      <c r="C1506" s="93">
        <v>73</v>
      </c>
      <c r="D1506" s="104">
        <f t="shared" si="117"/>
        <v>1.4441147378832839E-4</v>
      </c>
      <c r="E1506" s="93">
        <f t="shared" si="120"/>
        <v>4.3921666666666663</v>
      </c>
      <c r="F1506" s="104">
        <f t="shared" si="118"/>
        <v>1.5771285208512924E-4</v>
      </c>
      <c r="G1506" s="93" t="s">
        <v>41</v>
      </c>
      <c r="H1506" s="93">
        <v>55.25</v>
      </c>
      <c r="I1506" s="88">
        <v>2</v>
      </c>
      <c r="J1506" s="93">
        <v>6.79</v>
      </c>
      <c r="K1506" s="93">
        <v>0.61</v>
      </c>
      <c r="L1506" s="93">
        <v>55.25</v>
      </c>
      <c r="M1506" s="88">
        <f t="shared" si="121"/>
        <v>15811.8</v>
      </c>
    </row>
    <row r="1507" spans="1:13" x14ac:dyDescent="0.2">
      <c r="A1507" s="94">
        <v>3025882</v>
      </c>
      <c r="B1507" s="88">
        <f t="shared" si="119"/>
        <v>216.6</v>
      </c>
      <c r="C1507" s="93">
        <v>73</v>
      </c>
      <c r="D1507" s="104">
        <f t="shared" si="117"/>
        <v>1.4441147378832839E-4</v>
      </c>
      <c r="E1507" s="93">
        <f t="shared" si="120"/>
        <v>4.3921666666666663</v>
      </c>
      <c r="F1507" s="104">
        <f t="shared" si="118"/>
        <v>1.5771285208512924E-4</v>
      </c>
      <c r="G1507" s="93" t="s">
        <v>41</v>
      </c>
      <c r="H1507" s="93">
        <v>155.99</v>
      </c>
      <c r="I1507" s="88">
        <v>2</v>
      </c>
      <c r="J1507" s="93">
        <v>5.5</v>
      </c>
      <c r="K1507" s="93">
        <v>0.32</v>
      </c>
      <c r="L1507" s="93">
        <v>155.99</v>
      </c>
      <c r="M1507" s="88">
        <f t="shared" si="121"/>
        <v>15811.8</v>
      </c>
    </row>
    <row r="1508" spans="1:13" x14ac:dyDescent="0.2">
      <c r="A1508" s="94">
        <v>3476528</v>
      </c>
      <c r="B1508" s="88">
        <f t="shared" si="119"/>
        <v>216.6</v>
      </c>
      <c r="C1508" s="93">
        <v>73</v>
      </c>
      <c r="D1508" s="104">
        <f t="shared" si="117"/>
        <v>1.4441147378832839E-4</v>
      </c>
      <c r="E1508" s="93">
        <f t="shared" si="120"/>
        <v>4.3921666666666663</v>
      </c>
      <c r="F1508" s="104">
        <f t="shared" si="118"/>
        <v>1.5771285208512924E-4</v>
      </c>
      <c r="G1508" s="93" t="s">
        <v>16</v>
      </c>
      <c r="H1508" s="93">
        <v>10.48</v>
      </c>
      <c r="I1508" s="88">
        <v>2</v>
      </c>
      <c r="J1508" s="93">
        <v>0.67</v>
      </c>
      <c r="K1508" s="93">
        <v>0.48</v>
      </c>
      <c r="L1508" s="93">
        <v>10.48</v>
      </c>
      <c r="M1508" s="88">
        <f t="shared" si="121"/>
        <v>15811.8</v>
      </c>
    </row>
    <row r="1509" spans="1:13" x14ac:dyDescent="0.2">
      <c r="A1509" s="94">
        <v>3484851</v>
      </c>
      <c r="B1509" s="88">
        <f t="shared" si="119"/>
        <v>216.6</v>
      </c>
      <c r="C1509" s="93">
        <v>73</v>
      </c>
      <c r="D1509" s="104">
        <f t="shared" si="117"/>
        <v>1.4441147378832839E-4</v>
      </c>
      <c r="E1509" s="93">
        <f t="shared" si="120"/>
        <v>4.3921666666666663</v>
      </c>
      <c r="F1509" s="104">
        <f t="shared" si="118"/>
        <v>1.5771285208512924E-4</v>
      </c>
      <c r="G1509" s="93" t="s">
        <v>16</v>
      </c>
      <c r="H1509" s="93">
        <v>65.34</v>
      </c>
      <c r="I1509" s="88">
        <v>2</v>
      </c>
      <c r="J1509" s="93">
        <v>22.34</v>
      </c>
      <c r="K1509" s="93">
        <v>1.73</v>
      </c>
      <c r="L1509" s="93">
        <v>65.34</v>
      </c>
      <c r="M1509" s="88">
        <f t="shared" si="121"/>
        <v>15811.8</v>
      </c>
    </row>
    <row r="1510" spans="1:13" x14ac:dyDescent="0.2">
      <c r="A1510" s="94">
        <v>7011517</v>
      </c>
      <c r="B1510" s="88">
        <f t="shared" si="119"/>
        <v>216.6</v>
      </c>
      <c r="C1510" s="93">
        <v>73</v>
      </c>
      <c r="D1510" s="104">
        <f t="shared" si="117"/>
        <v>1.4441147378832839E-4</v>
      </c>
      <c r="E1510" s="93">
        <f t="shared" si="120"/>
        <v>4.3921666666666663</v>
      </c>
      <c r="F1510" s="104">
        <f t="shared" si="118"/>
        <v>1.5771285208512924E-4</v>
      </c>
      <c r="G1510" s="93" t="s">
        <v>82</v>
      </c>
      <c r="H1510" s="93">
        <v>2504.48</v>
      </c>
      <c r="I1510" s="88">
        <v>2</v>
      </c>
      <c r="J1510" s="93">
        <v>216.22</v>
      </c>
      <c r="K1510" s="93">
        <v>23</v>
      </c>
      <c r="L1510" s="93">
        <v>2504.48</v>
      </c>
      <c r="M1510" s="88">
        <f t="shared" si="121"/>
        <v>15811.8</v>
      </c>
    </row>
    <row r="1511" spans="1:13" x14ac:dyDescent="0.2">
      <c r="A1511" s="94">
        <v>7011556</v>
      </c>
      <c r="B1511" s="88">
        <f t="shared" si="119"/>
        <v>216.6</v>
      </c>
      <c r="C1511" s="93">
        <v>73</v>
      </c>
      <c r="D1511" s="104">
        <f t="shared" si="117"/>
        <v>1.4441147378832839E-4</v>
      </c>
      <c r="E1511" s="93">
        <f t="shared" si="120"/>
        <v>4.3921666666666663</v>
      </c>
      <c r="F1511" s="104">
        <f t="shared" si="118"/>
        <v>1.5771285208512924E-4</v>
      </c>
      <c r="G1511" s="93" t="s">
        <v>82</v>
      </c>
      <c r="H1511" s="93">
        <v>1314.99</v>
      </c>
      <c r="I1511" s="88">
        <v>2</v>
      </c>
      <c r="J1511" s="93">
        <v>41.5</v>
      </c>
      <c r="K1511" s="93">
        <v>15</v>
      </c>
      <c r="L1511" s="93">
        <v>1314.99</v>
      </c>
      <c r="M1511" s="88">
        <f t="shared" si="121"/>
        <v>15811.8</v>
      </c>
    </row>
    <row r="1512" spans="1:13" x14ac:dyDescent="0.2">
      <c r="A1512" s="94">
        <v>9253479</v>
      </c>
      <c r="B1512" s="88">
        <f t="shared" si="119"/>
        <v>216.6</v>
      </c>
      <c r="C1512" s="93">
        <v>73</v>
      </c>
      <c r="D1512" s="104">
        <f t="shared" si="117"/>
        <v>1.4441147378832839E-4</v>
      </c>
      <c r="E1512" s="93">
        <f t="shared" si="120"/>
        <v>4.3921666666666663</v>
      </c>
      <c r="F1512" s="104">
        <f t="shared" si="118"/>
        <v>1.5771285208512924E-4</v>
      </c>
      <c r="G1512" s="93" t="s">
        <v>12</v>
      </c>
      <c r="H1512" s="93">
        <v>29.24</v>
      </c>
      <c r="I1512" s="88">
        <v>2</v>
      </c>
      <c r="J1512" s="93">
        <v>0.65</v>
      </c>
      <c r="K1512" s="93">
        <v>0.6</v>
      </c>
      <c r="L1512" s="93">
        <v>29.24</v>
      </c>
      <c r="M1512" s="88">
        <f t="shared" si="121"/>
        <v>15811.8</v>
      </c>
    </row>
    <row r="1513" spans="1:13" x14ac:dyDescent="0.2">
      <c r="A1513" s="94">
        <v>9253627</v>
      </c>
      <c r="B1513" s="88">
        <f t="shared" si="119"/>
        <v>216.6</v>
      </c>
      <c r="C1513" s="93">
        <v>73</v>
      </c>
      <c r="D1513" s="104">
        <f t="shared" si="117"/>
        <v>1.4441147378832839E-4</v>
      </c>
      <c r="E1513" s="93">
        <f t="shared" si="120"/>
        <v>4.3921666666666663</v>
      </c>
      <c r="F1513" s="104">
        <f t="shared" si="118"/>
        <v>1.5771285208512924E-4</v>
      </c>
      <c r="G1513" s="93" t="s">
        <v>12</v>
      </c>
      <c r="H1513" s="93">
        <v>51.39</v>
      </c>
      <c r="I1513" s="88">
        <v>2</v>
      </c>
      <c r="J1513" s="93">
        <v>0.96</v>
      </c>
      <c r="K1513" s="93">
        <v>1.55</v>
      </c>
      <c r="L1513" s="93">
        <v>51.39</v>
      </c>
      <c r="M1513" s="88">
        <f t="shared" si="121"/>
        <v>15811.8</v>
      </c>
    </row>
    <row r="1514" spans="1:13" x14ac:dyDescent="0.2">
      <c r="A1514" s="94">
        <v>9253921</v>
      </c>
      <c r="B1514" s="88">
        <f t="shared" si="119"/>
        <v>216.6</v>
      </c>
      <c r="C1514" s="93">
        <v>73</v>
      </c>
      <c r="D1514" s="104">
        <f t="shared" si="117"/>
        <v>1.4441147378832839E-4</v>
      </c>
      <c r="E1514" s="93">
        <f t="shared" si="120"/>
        <v>4.3921666666666663</v>
      </c>
      <c r="F1514" s="104">
        <f t="shared" si="118"/>
        <v>1.5771285208512924E-4</v>
      </c>
      <c r="G1514" s="93" t="s">
        <v>12</v>
      </c>
      <c r="H1514" s="93">
        <v>114.28</v>
      </c>
      <c r="I1514" s="88">
        <v>2</v>
      </c>
      <c r="J1514" s="93">
        <v>1.43</v>
      </c>
      <c r="K1514" s="93">
        <v>0.92</v>
      </c>
      <c r="L1514" s="93">
        <v>114.28</v>
      </c>
      <c r="M1514" s="88">
        <f t="shared" si="121"/>
        <v>15811.8</v>
      </c>
    </row>
    <row r="1515" spans="1:13" x14ac:dyDescent="0.2">
      <c r="A1515" s="94">
        <v>1065183</v>
      </c>
      <c r="B1515" s="88">
        <f t="shared" si="119"/>
        <v>216.6</v>
      </c>
      <c r="C1515" s="93">
        <v>72</v>
      </c>
      <c r="D1515" s="104">
        <f t="shared" si="117"/>
        <v>1.4243323442136499E-4</v>
      </c>
      <c r="E1515" s="93">
        <f t="shared" si="120"/>
        <v>4.3319999999999999</v>
      </c>
      <c r="F1515" s="104">
        <f t="shared" si="118"/>
        <v>1.5555240205656585E-4</v>
      </c>
      <c r="G1515" s="93" t="s">
        <v>79</v>
      </c>
      <c r="H1515" s="93">
        <v>70.3</v>
      </c>
      <c r="I1515" s="88">
        <v>2</v>
      </c>
      <c r="J1515" s="93">
        <v>0.38</v>
      </c>
      <c r="K1515" s="93">
        <v>0.37</v>
      </c>
      <c r="L1515" s="93">
        <v>70.3</v>
      </c>
      <c r="M1515" s="88">
        <f t="shared" si="121"/>
        <v>15595.199999999999</v>
      </c>
    </row>
    <row r="1516" spans="1:13" x14ac:dyDescent="0.2">
      <c r="A1516" s="94">
        <v>2405161</v>
      </c>
      <c r="B1516" s="88">
        <f t="shared" si="119"/>
        <v>216.6</v>
      </c>
      <c r="C1516" s="93">
        <v>72</v>
      </c>
      <c r="D1516" s="104">
        <f t="shared" si="117"/>
        <v>1.4243323442136499E-4</v>
      </c>
      <c r="E1516" s="93">
        <f t="shared" si="120"/>
        <v>4.3319999999999999</v>
      </c>
      <c r="F1516" s="104">
        <f t="shared" si="118"/>
        <v>1.5555240205656585E-4</v>
      </c>
      <c r="G1516" s="93" t="s">
        <v>20</v>
      </c>
      <c r="H1516" s="93">
        <v>2361.5500000000002</v>
      </c>
      <c r="I1516" s="88">
        <v>2</v>
      </c>
      <c r="J1516" s="93">
        <v>156.83000000000001</v>
      </c>
      <c r="K1516" s="93">
        <v>5.82</v>
      </c>
      <c r="L1516" s="93">
        <v>2361.5500000000002</v>
      </c>
      <c r="M1516" s="88">
        <f t="shared" si="121"/>
        <v>15595.199999999999</v>
      </c>
    </row>
    <row r="1517" spans="1:13" x14ac:dyDescent="0.2">
      <c r="A1517" s="94">
        <v>3080355</v>
      </c>
      <c r="B1517" s="88">
        <f t="shared" si="119"/>
        <v>216.6</v>
      </c>
      <c r="C1517" s="93">
        <v>72</v>
      </c>
      <c r="D1517" s="104">
        <f t="shared" si="117"/>
        <v>1.4243323442136499E-4</v>
      </c>
      <c r="E1517" s="93">
        <f t="shared" si="120"/>
        <v>4.3319999999999999</v>
      </c>
      <c r="F1517" s="104">
        <f t="shared" si="118"/>
        <v>1.5555240205656585E-4</v>
      </c>
      <c r="G1517" s="93" t="s">
        <v>41</v>
      </c>
      <c r="H1517" s="93">
        <v>166.62</v>
      </c>
      <c r="I1517" s="88">
        <v>2</v>
      </c>
      <c r="J1517" s="93">
        <v>27.96</v>
      </c>
      <c r="K1517" s="93">
        <v>1.34</v>
      </c>
      <c r="L1517" s="93">
        <v>166.62</v>
      </c>
      <c r="M1517" s="88">
        <f t="shared" si="121"/>
        <v>15595.199999999999</v>
      </c>
    </row>
    <row r="1518" spans="1:13" x14ac:dyDescent="0.2">
      <c r="A1518" s="94">
        <v>3227727</v>
      </c>
      <c r="B1518" s="88">
        <f t="shared" si="119"/>
        <v>216.6</v>
      </c>
      <c r="C1518" s="93">
        <v>72</v>
      </c>
      <c r="D1518" s="104">
        <f t="shared" si="117"/>
        <v>1.4243323442136499E-4</v>
      </c>
      <c r="E1518" s="93">
        <f t="shared" si="120"/>
        <v>4.3319999999999999</v>
      </c>
      <c r="F1518" s="104">
        <f t="shared" si="118"/>
        <v>1.5555240205656585E-4</v>
      </c>
      <c r="G1518" s="93" t="s">
        <v>41</v>
      </c>
      <c r="H1518" s="93">
        <v>2232.71</v>
      </c>
      <c r="I1518" s="88">
        <v>2</v>
      </c>
      <c r="J1518" s="93">
        <v>318.49</v>
      </c>
      <c r="K1518" s="93">
        <v>15.04</v>
      </c>
      <c r="L1518" s="93">
        <v>2232.71</v>
      </c>
      <c r="M1518" s="88">
        <f t="shared" si="121"/>
        <v>15595.199999999999</v>
      </c>
    </row>
    <row r="1519" spans="1:13" x14ac:dyDescent="0.2">
      <c r="A1519" s="94">
        <v>3356822</v>
      </c>
      <c r="B1519" s="88">
        <f t="shared" si="119"/>
        <v>216.6</v>
      </c>
      <c r="C1519" s="93">
        <v>72</v>
      </c>
      <c r="D1519" s="104">
        <f t="shared" si="117"/>
        <v>1.4243323442136499E-4</v>
      </c>
      <c r="E1519" s="93">
        <f t="shared" si="120"/>
        <v>4.3319999999999999</v>
      </c>
      <c r="F1519" s="104">
        <f t="shared" si="118"/>
        <v>1.5555240205656585E-4</v>
      </c>
      <c r="G1519" s="93" t="s">
        <v>41</v>
      </c>
      <c r="H1519" s="93">
        <v>706.73</v>
      </c>
      <c r="I1519" s="88">
        <v>2</v>
      </c>
      <c r="J1519" s="93">
        <v>30</v>
      </c>
      <c r="K1519" s="93">
        <v>2.12</v>
      </c>
      <c r="L1519" s="93">
        <v>706.73</v>
      </c>
      <c r="M1519" s="88">
        <f t="shared" si="121"/>
        <v>15595.199999999999</v>
      </c>
    </row>
    <row r="1520" spans="1:13" x14ac:dyDescent="0.2">
      <c r="A1520" s="94">
        <v>3521059</v>
      </c>
      <c r="B1520" s="88">
        <f t="shared" si="119"/>
        <v>216.6</v>
      </c>
      <c r="C1520" s="93">
        <v>72</v>
      </c>
      <c r="D1520" s="104">
        <f t="shared" si="117"/>
        <v>1.4243323442136499E-4</v>
      </c>
      <c r="E1520" s="93">
        <f t="shared" si="120"/>
        <v>4.3319999999999999</v>
      </c>
      <c r="F1520" s="104">
        <f t="shared" si="118"/>
        <v>1.5555240205656585E-4</v>
      </c>
      <c r="G1520" s="93" t="s">
        <v>16</v>
      </c>
      <c r="H1520" s="93">
        <v>59.57</v>
      </c>
      <c r="I1520" s="88">
        <v>2</v>
      </c>
      <c r="J1520" s="93">
        <v>0.78</v>
      </c>
      <c r="K1520" s="93">
        <v>2.85</v>
      </c>
      <c r="L1520" s="93">
        <v>59.57</v>
      </c>
      <c r="M1520" s="88">
        <f t="shared" si="121"/>
        <v>15595.199999999999</v>
      </c>
    </row>
    <row r="1521" spans="1:13" x14ac:dyDescent="0.2">
      <c r="A1521" s="94">
        <v>4015736</v>
      </c>
      <c r="B1521" s="88">
        <f t="shared" si="119"/>
        <v>216.6</v>
      </c>
      <c r="C1521" s="93">
        <v>72</v>
      </c>
      <c r="D1521" s="104">
        <f t="shared" si="117"/>
        <v>1.4243323442136499E-4</v>
      </c>
      <c r="E1521" s="93">
        <f t="shared" si="120"/>
        <v>4.3319999999999999</v>
      </c>
      <c r="F1521" s="104">
        <f t="shared" si="118"/>
        <v>1.5555240205656585E-4</v>
      </c>
      <c r="G1521" s="93" t="s">
        <v>16</v>
      </c>
      <c r="H1521" s="93">
        <v>288.27999999999997</v>
      </c>
      <c r="I1521" s="88">
        <v>2</v>
      </c>
      <c r="J1521" s="93">
        <v>10.1</v>
      </c>
      <c r="K1521" s="93">
        <v>11</v>
      </c>
      <c r="L1521" s="93">
        <v>288.27999999999997</v>
      </c>
      <c r="M1521" s="88">
        <f t="shared" si="121"/>
        <v>15595.199999999999</v>
      </c>
    </row>
    <row r="1522" spans="1:13" x14ac:dyDescent="0.2">
      <c r="A1522" s="94">
        <v>5505425</v>
      </c>
      <c r="B1522" s="88">
        <f t="shared" si="119"/>
        <v>216.6</v>
      </c>
      <c r="C1522" s="93">
        <v>72</v>
      </c>
      <c r="D1522" s="104">
        <f t="shared" si="117"/>
        <v>1.4243323442136499E-4</v>
      </c>
      <c r="E1522" s="93">
        <f t="shared" si="120"/>
        <v>4.3319999999999999</v>
      </c>
      <c r="F1522" s="104">
        <f t="shared" si="118"/>
        <v>1.5555240205656585E-4</v>
      </c>
      <c r="G1522" s="93" t="s">
        <v>79</v>
      </c>
      <c r="H1522" s="93">
        <v>68.849999999999994</v>
      </c>
      <c r="I1522" s="88">
        <v>2</v>
      </c>
      <c r="J1522" s="93">
        <v>0.8</v>
      </c>
      <c r="K1522" s="93">
        <v>0.15</v>
      </c>
      <c r="L1522" s="93">
        <v>68.849999999999994</v>
      </c>
      <c r="M1522" s="88">
        <f t="shared" si="121"/>
        <v>15595.199999999999</v>
      </c>
    </row>
    <row r="1523" spans="1:13" x14ac:dyDescent="0.2">
      <c r="A1523" s="94">
        <v>5598662</v>
      </c>
      <c r="B1523" s="88">
        <f t="shared" si="119"/>
        <v>216.6</v>
      </c>
      <c r="C1523" s="93">
        <v>72</v>
      </c>
      <c r="D1523" s="104">
        <f t="shared" si="117"/>
        <v>1.4243323442136499E-4</v>
      </c>
      <c r="E1523" s="93">
        <f t="shared" si="120"/>
        <v>4.3319999999999999</v>
      </c>
      <c r="F1523" s="104">
        <f t="shared" si="118"/>
        <v>1.5555240205656585E-4</v>
      </c>
      <c r="G1523" s="93" t="s">
        <v>79</v>
      </c>
      <c r="H1523" s="93">
        <v>291.16000000000003</v>
      </c>
      <c r="I1523" s="88">
        <v>2</v>
      </c>
      <c r="J1523" s="93">
        <v>2.68</v>
      </c>
      <c r="K1523" s="93">
        <v>2</v>
      </c>
      <c r="L1523" s="93">
        <v>291.16000000000003</v>
      </c>
      <c r="M1523" s="88">
        <f t="shared" si="121"/>
        <v>15595.199999999999</v>
      </c>
    </row>
    <row r="1524" spans="1:13" x14ac:dyDescent="0.2">
      <c r="A1524" s="94">
        <v>6023634</v>
      </c>
      <c r="B1524" s="88">
        <f t="shared" si="119"/>
        <v>216.6</v>
      </c>
      <c r="C1524" s="93">
        <v>72</v>
      </c>
      <c r="D1524" s="104">
        <f t="shared" si="117"/>
        <v>1.4243323442136499E-4</v>
      </c>
      <c r="E1524" s="93">
        <f t="shared" si="120"/>
        <v>4.3319999999999999</v>
      </c>
      <c r="F1524" s="104">
        <f t="shared" si="118"/>
        <v>1.5555240205656585E-4</v>
      </c>
      <c r="G1524" s="93" t="s">
        <v>20</v>
      </c>
      <c r="H1524" s="93">
        <v>576.41</v>
      </c>
      <c r="I1524" s="88">
        <v>2</v>
      </c>
      <c r="J1524" s="93">
        <v>58.2</v>
      </c>
      <c r="K1524" s="93">
        <v>13</v>
      </c>
      <c r="L1524" s="93">
        <v>576.41</v>
      </c>
      <c r="M1524" s="88">
        <f t="shared" si="121"/>
        <v>15595.199999999999</v>
      </c>
    </row>
    <row r="1525" spans="1:13" x14ac:dyDescent="0.2">
      <c r="A1525" s="94">
        <v>7013027</v>
      </c>
      <c r="B1525" s="88">
        <f t="shared" si="119"/>
        <v>216.6</v>
      </c>
      <c r="C1525" s="93">
        <v>72</v>
      </c>
      <c r="D1525" s="104">
        <f t="shared" si="117"/>
        <v>1.4243323442136499E-4</v>
      </c>
      <c r="E1525" s="93">
        <f t="shared" si="120"/>
        <v>4.3319999999999999</v>
      </c>
      <c r="F1525" s="104">
        <f t="shared" si="118"/>
        <v>1.5555240205656585E-4</v>
      </c>
      <c r="G1525" s="93" t="s">
        <v>82</v>
      </c>
      <c r="H1525" s="93">
        <v>1412.07</v>
      </c>
      <c r="I1525" s="88">
        <v>2</v>
      </c>
      <c r="J1525" s="93">
        <v>97.5</v>
      </c>
      <c r="K1525" s="93">
        <v>13.5</v>
      </c>
      <c r="L1525" s="93">
        <v>1412.07</v>
      </c>
      <c r="M1525" s="88">
        <f t="shared" si="121"/>
        <v>15595.199999999999</v>
      </c>
    </row>
    <row r="1526" spans="1:13" x14ac:dyDescent="0.2">
      <c r="A1526" s="94">
        <v>8013546</v>
      </c>
      <c r="B1526" s="88">
        <f t="shared" si="119"/>
        <v>216.6</v>
      </c>
      <c r="C1526" s="93">
        <v>72</v>
      </c>
      <c r="D1526" s="104">
        <f t="shared" si="117"/>
        <v>1.4243323442136499E-4</v>
      </c>
      <c r="E1526" s="93">
        <f t="shared" si="120"/>
        <v>4.3319999999999999</v>
      </c>
      <c r="F1526" s="104">
        <f t="shared" si="118"/>
        <v>1.5555240205656585E-4</v>
      </c>
      <c r="G1526" s="93" t="s">
        <v>20</v>
      </c>
      <c r="H1526" s="93">
        <v>3988.6</v>
      </c>
      <c r="I1526" s="88">
        <v>2</v>
      </c>
      <c r="J1526" s="93">
        <v>133.6</v>
      </c>
      <c r="K1526" s="93">
        <v>15</v>
      </c>
      <c r="L1526" s="93">
        <v>3988.6</v>
      </c>
      <c r="M1526" s="88">
        <f t="shared" si="121"/>
        <v>15595.199999999999</v>
      </c>
    </row>
    <row r="1527" spans="1:13" x14ac:dyDescent="0.2">
      <c r="A1527" s="94">
        <v>9253686</v>
      </c>
      <c r="B1527" s="88">
        <f t="shared" si="119"/>
        <v>216.6</v>
      </c>
      <c r="C1527" s="93">
        <v>72</v>
      </c>
      <c r="D1527" s="104">
        <f t="shared" si="117"/>
        <v>1.4243323442136499E-4</v>
      </c>
      <c r="E1527" s="93">
        <f t="shared" si="120"/>
        <v>4.3319999999999999</v>
      </c>
      <c r="F1527" s="104">
        <f t="shared" si="118"/>
        <v>1.5555240205656585E-4</v>
      </c>
      <c r="G1527" s="93" t="s">
        <v>12</v>
      </c>
      <c r="H1527" s="93">
        <v>65.16</v>
      </c>
      <c r="I1527" s="88">
        <v>2</v>
      </c>
      <c r="J1527" s="93">
        <v>0.36</v>
      </c>
      <c r="K1527" s="93">
        <v>0.77</v>
      </c>
      <c r="L1527" s="93">
        <v>65.16</v>
      </c>
      <c r="M1527" s="88">
        <f t="shared" si="121"/>
        <v>15595.199999999999</v>
      </c>
    </row>
    <row r="1528" spans="1:13" x14ac:dyDescent="0.2">
      <c r="A1528" s="94">
        <v>9816646</v>
      </c>
      <c r="B1528" s="88">
        <f t="shared" si="119"/>
        <v>216.6</v>
      </c>
      <c r="C1528" s="93">
        <v>72</v>
      </c>
      <c r="D1528" s="104">
        <f t="shared" si="117"/>
        <v>1.4243323442136499E-4</v>
      </c>
      <c r="E1528" s="93">
        <f t="shared" si="120"/>
        <v>4.3319999999999999</v>
      </c>
      <c r="F1528" s="104">
        <f t="shared" si="118"/>
        <v>1.5555240205656585E-4</v>
      </c>
      <c r="G1528" s="93" t="s">
        <v>16</v>
      </c>
      <c r="H1528" s="93">
        <v>14.72</v>
      </c>
      <c r="I1528" s="88">
        <v>2</v>
      </c>
      <c r="J1528" s="93">
        <v>3.54</v>
      </c>
      <c r="K1528" s="93">
        <v>0.6</v>
      </c>
      <c r="L1528" s="93">
        <v>14.72</v>
      </c>
      <c r="M1528" s="88">
        <f t="shared" si="121"/>
        <v>15595.199999999999</v>
      </c>
    </row>
    <row r="1529" spans="1:13" x14ac:dyDescent="0.2">
      <c r="A1529" s="94">
        <v>2006386</v>
      </c>
      <c r="B1529" s="88">
        <f t="shared" si="119"/>
        <v>216.6</v>
      </c>
      <c r="C1529" s="93">
        <v>71</v>
      </c>
      <c r="D1529" s="104">
        <f t="shared" si="117"/>
        <v>1.4045499505440159E-4</v>
      </c>
      <c r="E1529" s="93">
        <f t="shared" si="120"/>
        <v>4.2718333333333334</v>
      </c>
      <c r="F1529" s="104">
        <f t="shared" si="118"/>
        <v>1.5339195202800245E-4</v>
      </c>
      <c r="G1529" s="93" t="s">
        <v>12</v>
      </c>
      <c r="H1529" s="93">
        <v>812.45</v>
      </c>
      <c r="I1529" s="88">
        <v>2</v>
      </c>
      <c r="J1529" s="93">
        <v>2.66</v>
      </c>
      <c r="K1529" s="93">
        <v>0.45</v>
      </c>
      <c r="L1529" s="93">
        <v>812.45</v>
      </c>
      <c r="M1529" s="88">
        <f t="shared" si="121"/>
        <v>15378.6</v>
      </c>
    </row>
    <row r="1530" spans="1:13" x14ac:dyDescent="0.2">
      <c r="A1530" s="94">
        <v>2041384</v>
      </c>
      <c r="B1530" s="88">
        <f t="shared" si="119"/>
        <v>216.6</v>
      </c>
      <c r="C1530" s="93">
        <v>71</v>
      </c>
      <c r="D1530" s="104">
        <f t="shared" si="117"/>
        <v>1.4045499505440159E-4</v>
      </c>
      <c r="E1530" s="93">
        <f t="shared" si="120"/>
        <v>4.2718333333333334</v>
      </c>
      <c r="F1530" s="104">
        <f t="shared" si="118"/>
        <v>1.5339195202800245E-4</v>
      </c>
      <c r="G1530" s="93" t="s">
        <v>16</v>
      </c>
      <c r="H1530" s="93">
        <v>1298.6400000000001</v>
      </c>
      <c r="I1530" s="88">
        <v>2</v>
      </c>
      <c r="J1530" s="93">
        <v>17.25</v>
      </c>
      <c r="K1530" s="93">
        <v>14.8</v>
      </c>
      <c r="L1530" s="93">
        <v>1298.6400000000001</v>
      </c>
      <c r="M1530" s="88">
        <f t="shared" si="121"/>
        <v>15378.6</v>
      </c>
    </row>
    <row r="1531" spans="1:13" x14ac:dyDescent="0.2">
      <c r="A1531" s="94">
        <v>3074644</v>
      </c>
      <c r="B1531" s="88">
        <f t="shared" si="119"/>
        <v>216.6</v>
      </c>
      <c r="C1531" s="93">
        <v>71</v>
      </c>
      <c r="D1531" s="104">
        <f t="shared" si="117"/>
        <v>1.4045499505440159E-4</v>
      </c>
      <c r="E1531" s="93">
        <f t="shared" si="120"/>
        <v>4.2718333333333334</v>
      </c>
      <c r="F1531" s="104">
        <f t="shared" si="118"/>
        <v>1.5339195202800245E-4</v>
      </c>
      <c r="G1531" s="93" t="s">
        <v>41</v>
      </c>
      <c r="H1531" s="93">
        <v>502.51</v>
      </c>
      <c r="I1531" s="88">
        <v>2</v>
      </c>
      <c r="J1531" s="93">
        <v>36.75</v>
      </c>
      <c r="K1531" s="93">
        <v>2.62</v>
      </c>
      <c r="L1531" s="93">
        <v>502.51</v>
      </c>
      <c r="M1531" s="88">
        <f t="shared" si="121"/>
        <v>15378.6</v>
      </c>
    </row>
    <row r="1532" spans="1:13" x14ac:dyDescent="0.2">
      <c r="A1532" s="94">
        <v>3484198</v>
      </c>
      <c r="B1532" s="88">
        <f t="shared" si="119"/>
        <v>216.6</v>
      </c>
      <c r="C1532" s="93">
        <v>71</v>
      </c>
      <c r="D1532" s="104">
        <f t="shared" si="117"/>
        <v>1.4045499505440159E-4</v>
      </c>
      <c r="E1532" s="93">
        <f t="shared" si="120"/>
        <v>4.2718333333333334</v>
      </c>
      <c r="F1532" s="104">
        <f t="shared" si="118"/>
        <v>1.5339195202800245E-4</v>
      </c>
      <c r="G1532" s="93" t="s">
        <v>16</v>
      </c>
      <c r="H1532" s="93">
        <v>68.25</v>
      </c>
      <c r="I1532" s="88">
        <v>2</v>
      </c>
      <c r="J1532" s="93">
        <v>22.34</v>
      </c>
      <c r="K1532" s="93">
        <v>2.08</v>
      </c>
      <c r="L1532" s="93">
        <v>68.25</v>
      </c>
      <c r="M1532" s="88">
        <f t="shared" si="121"/>
        <v>15378.6</v>
      </c>
    </row>
    <row r="1533" spans="1:13" x14ac:dyDescent="0.2">
      <c r="A1533" s="94">
        <v>5521317</v>
      </c>
      <c r="B1533" s="88">
        <f t="shared" si="119"/>
        <v>216.6</v>
      </c>
      <c r="C1533" s="93">
        <v>71</v>
      </c>
      <c r="D1533" s="104">
        <f t="shared" si="117"/>
        <v>1.4045499505440159E-4</v>
      </c>
      <c r="E1533" s="93">
        <f t="shared" si="120"/>
        <v>4.2718333333333334</v>
      </c>
      <c r="F1533" s="104">
        <f t="shared" si="118"/>
        <v>1.5339195202800245E-4</v>
      </c>
      <c r="G1533" s="93" t="s">
        <v>79</v>
      </c>
      <c r="H1533" s="93">
        <v>372.04</v>
      </c>
      <c r="I1533" s="88">
        <v>2</v>
      </c>
      <c r="J1533" s="93">
        <v>13.82</v>
      </c>
      <c r="K1533" s="93">
        <v>5.7</v>
      </c>
      <c r="L1533" s="93">
        <v>372.04</v>
      </c>
      <c r="M1533" s="88">
        <f t="shared" si="121"/>
        <v>15378.6</v>
      </c>
    </row>
    <row r="1534" spans="1:13" x14ac:dyDescent="0.2">
      <c r="A1534" s="94">
        <v>6090266</v>
      </c>
      <c r="B1534" s="88">
        <f t="shared" si="119"/>
        <v>216.6</v>
      </c>
      <c r="C1534" s="93">
        <v>71</v>
      </c>
      <c r="D1534" s="104">
        <f t="shared" si="117"/>
        <v>1.4045499505440159E-4</v>
      </c>
      <c r="E1534" s="93">
        <f t="shared" si="120"/>
        <v>4.2718333333333334</v>
      </c>
      <c r="F1534" s="104">
        <f t="shared" si="118"/>
        <v>1.5339195202800245E-4</v>
      </c>
      <c r="G1534" s="93" t="s">
        <v>82</v>
      </c>
      <c r="H1534" s="93">
        <v>1885.68</v>
      </c>
      <c r="I1534" s="88">
        <v>2</v>
      </c>
      <c r="J1534" s="93">
        <v>116.13</v>
      </c>
      <c r="K1534" s="93">
        <v>23</v>
      </c>
      <c r="L1534" s="93">
        <v>1885.68</v>
      </c>
      <c r="M1534" s="88">
        <f t="shared" si="121"/>
        <v>15378.6</v>
      </c>
    </row>
    <row r="1535" spans="1:13" x14ac:dyDescent="0.2">
      <c r="A1535" s="94">
        <v>7011219</v>
      </c>
      <c r="B1535" s="88">
        <f t="shared" si="119"/>
        <v>216.6</v>
      </c>
      <c r="C1535" s="93">
        <v>71</v>
      </c>
      <c r="D1535" s="104">
        <f t="shared" si="117"/>
        <v>1.4045499505440159E-4</v>
      </c>
      <c r="E1535" s="93">
        <f t="shared" si="120"/>
        <v>4.2718333333333334</v>
      </c>
      <c r="F1535" s="104">
        <f t="shared" si="118"/>
        <v>1.5339195202800245E-4</v>
      </c>
      <c r="G1535" s="93" t="s">
        <v>82</v>
      </c>
      <c r="H1535" s="93">
        <v>1021.01</v>
      </c>
      <c r="I1535" s="88">
        <v>2</v>
      </c>
      <c r="J1535" s="93">
        <v>106.2</v>
      </c>
      <c r="K1535" s="93">
        <v>17.899999999999999</v>
      </c>
      <c r="L1535" s="93">
        <v>1021.01</v>
      </c>
      <c r="M1535" s="88">
        <f t="shared" si="121"/>
        <v>15378.6</v>
      </c>
    </row>
    <row r="1536" spans="1:13" x14ac:dyDescent="0.2">
      <c r="A1536" s="94">
        <v>8362657</v>
      </c>
      <c r="B1536" s="88">
        <f t="shared" si="119"/>
        <v>216.6</v>
      </c>
      <c r="C1536" s="93">
        <v>71</v>
      </c>
      <c r="D1536" s="104">
        <f t="shared" si="117"/>
        <v>1.4045499505440159E-4</v>
      </c>
      <c r="E1536" s="93">
        <f t="shared" si="120"/>
        <v>4.2718333333333334</v>
      </c>
      <c r="F1536" s="104">
        <f t="shared" si="118"/>
        <v>1.5339195202800245E-4</v>
      </c>
      <c r="G1536" s="93" t="s">
        <v>20</v>
      </c>
      <c r="H1536" s="93">
        <v>419.7</v>
      </c>
      <c r="I1536" s="88">
        <v>2</v>
      </c>
      <c r="J1536" s="93">
        <v>1.1599999999999999</v>
      </c>
      <c r="K1536" s="93">
        <v>0.86</v>
      </c>
      <c r="L1536" s="93">
        <v>419.7</v>
      </c>
      <c r="M1536" s="88">
        <f t="shared" si="121"/>
        <v>15378.6</v>
      </c>
    </row>
    <row r="1537" spans="1:13" x14ac:dyDescent="0.2">
      <c r="A1537" s="94">
        <v>8370325</v>
      </c>
      <c r="B1537" s="88">
        <f t="shared" si="119"/>
        <v>216.6</v>
      </c>
      <c r="C1537" s="93">
        <v>71</v>
      </c>
      <c r="D1537" s="104">
        <f t="shared" si="117"/>
        <v>1.4045499505440159E-4</v>
      </c>
      <c r="E1537" s="93">
        <f t="shared" si="120"/>
        <v>4.2718333333333334</v>
      </c>
      <c r="F1537" s="104">
        <f t="shared" si="118"/>
        <v>1.5339195202800245E-4</v>
      </c>
      <c r="G1537" s="93" t="s">
        <v>20</v>
      </c>
      <c r="H1537" s="93">
        <v>118.1</v>
      </c>
      <c r="I1537" s="88">
        <v>2</v>
      </c>
      <c r="J1537" s="93">
        <v>7.7</v>
      </c>
      <c r="K1537" s="93">
        <v>0.9</v>
      </c>
      <c r="L1537" s="93">
        <v>118.1</v>
      </c>
      <c r="M1537" s="88">
        <f t="shared" si="121"/>
        <v>15378.6</v>
      </c>
    </row>
    <row r="1538" spans="1:13" x14ac:dyDescent="0.2">
      <c r="A1538" s="94">
        <v>9253578</v>
      </c>
      <c r="B1538" s="88">
        <f t="shared" si="119"/>
        <v>216.6</v>
      </c>
      <c r="C1538" s="93">
        <v>71</v>
      </c>
      <c r="D1538" s="104">
        <f t="shared" ref="D1538:D1601" si="122">C1538/$C$4096</f>
        <v>1.4045499505440159E-4</v>
      </c>
      <c r="E1538" s="93">
        <f t="shared" si="120"/>
        <v>4.2718333333333334</v>
      </c>
      <c r="F1538" s="104">
        <f t="shared" ref="F1538:F1601" si="123">E1538/$E$4096</f>
        <v>1.5339195202800245E-4</v>
      </c>
      <c r="G1538" s="93" t="s">
        <v>12</v>
      </c>
      <c r="H1538" s="93">
        <v>95.57</v>
      </c>
      <c r="I1538" s="88">
        <v>2</v>
      </c>
      <c r="J1538" s="93">
        <v>0.98</v>
      </c>
      <c r="K1538" s="93">
        <v>1.47</v>
      </c>
      <c r="L1538" s="93">
        <v>95.57</v>
      </c>
      <c r="M1538" s="88">
        <f t="shared" si="121"/>
        <v>15378.6</v>
      </c>
    </row>
    <row r="1539" spans="1:13" x14ac:dyDescent="0.2">
      <c r="A1539" s="94">
        <v>9253922</v>
      </c>
      <c r="B1539" s="88">
        <f t="shared" ref="B1539:B1602" si="124">VLOOKUP(I1539,$U$2:$V$11,2,TRUE)</f>
        <v>216.6</v>
      </c>
      <c r="C1539" s="93">
        <v>71</v>
      </c>
      <c r="D1539" s="104">
        <f t="shared" si="122"/>
        <v>1.4045499505440159E-4</v>
      </c>
      <c r="E1539" s="93">
        <f t="shared" ref="E1539:E1602" si="125">B1539*C1539/3600</f>
        <v>4.2718333333333334</v>
      </c>
      <c r="F1539" s="104">
        <f t="shared" si="123"/>
        <v>1.5339195202800245E-4</v>
      </c>
      <c r="G1539" s="93" t="s">
        <v>12</v>
      </c>
      <c r="H1539" s="93">
        <v>145.91</v>
      </c>
      <c r="I1539" s="88">
        <v>2</v>
      </c>
      <c r="J1539" s="93">
        <v>1.59</v>
      </c>
      <c r="K1539" s="93">
        <v>1.1000000000000001</v>
      </c>
      <c r="L1539" s="93">
        <v>145.91</v>
      </c>
      <c r="M1539" s="88">
        <f t="shared" ref="M1539:M1602" si="126">B1539*C1539</f>
        <v>15378.6</v>
      </c>
    </row>
    <row r="1540" spans="1:13" x14ac:dyDescent="0.2">
      <c r="A1540" s="94">
        <v>9254981</v>
      </c>
      <c r="B1540" s="88">
        <f t="shared" si="124"/>
        <v>216.6</v>
      </c>
      <c r="C1540" s="93">
        <v>71</v>
      </c>
      <c r="D1540" s="104">
        <f t="shared" si="122"/>
        <v>1.4045499505440159E-4</v>
      </c>
      <c r="E1540" s="93">
        <f t="shared" si="125"/>
        <v>4.2718333333333334</v>
      </c>
      <c r="F1540" s="104">
        <f t="shared" si="123"/>
        <v>1.5339195202800245E-4</v>
      </c>
      <c r="G1540" s="93" t="s">
        <v>12</v>
      </c>
      <c r="H1540" s="93">
        <v>468.24</v>
      </c>
      <c r="I1540" s="88">
        <v>2</v>
      </c>
      <c r="J1540" s="93">
        <v>4.3</v>
      </c>
      <c r="K1540" s="93">
        <v>6.2</v>
      </c>
      <c r="L1540" s="93">
        <v>468.24</v>
      </c>
      <c r="M1540" s="88">
        <f t="shared" si="126"/>
        <v>15378.6</v>
      </c>
    </row>
    <row r="1541" spans="1:13" x14ac:dyDescent="0.2">
      <c r="A1541" s="94">
        <v>9835809</v>
      </c>
      <c r="B1541" s="88">
        <f t="shared" si="124"/>
        <v>216.6</v>
      </c>
      <c r="C1541" s="93">
        <v>71</v>
      </c>
      <c r="D1541" s="104">
        <f t="shared" si="122"/>
        <v>1.4045499505440159E-4</v>
      </c>
      <c r="E1541" s="93">
        <f t="shared" si="125"/>
        <v>4.2718333333333334</v>
      </c>
      <c r="F1541" s="104">
        <f t="shared" si="123"/>
        <v>1.5339195202800245E-4</v>
      </c>
      <c r="G1541" s="93" t="s">
        <v>16</v>
      </c>
      <c r="H1541" s="93">
        <v>1452.42</v>
      </c>
      <c r="I1541" s="88">
        <v>2</v>
      </c>
      <c r="J1541" s="93">
        <v>292</v>
      </c>
      <c r="K1541" s="93">
        <v>8.9</v>
      </c>
      <c r="L1541" s="93">
        <v>1452.42</v>
      </c>
      <c r="M1541" s="88">
        <f t="shared" si="126"/>
        <v>15378.6</v>
      </c>
    </row>
    <row r="1542" spans="1:13" x14ac:dyDescent="0.2">
      <c r="A1542" s="94">
        <v>2005559</v>
      </c>
      <c r="B1542" s="88">
        <f t="shared" si="124"/>
        <v>216.6</v>
      </c>
      <c r="C1542" s="93">
        <v>70</v>
      </c>
      <c r="D1542" s="104">
        <f t="shared" si="122"/>
        <v>1.3847675568743817E-4</v>
      </c>
      <c r="E1542" s="93">
        <f t="shared" si="125"/>
        <v>4.2116666666666669</v>
      </c>
      <c r="F1542" s="104">
        <f t="shared" si="123"/>
        <v>1.5123150199943902E-4</v>
      </c>
      <c r="G1542" s="93" t="s">
        <v>12</v>
      </c>
      <c r="H1542" s="93">
        <v>751.51</v>
      </c>
      <c r="I1542" s="88">
        <v>2</v>
      </c>
      <c r="J1542" s="93">
        <v>17.190000000000001</v>
      </c>
      <c r="K1542" s="93">
        <v>10.54</v>
      </c>
      <c r="L1542" s="93">
        <v>751.51</v>
      </c>
      <c r="M1542" s="88">
        <f t="shared" si="126"/>
        <v>15162</v>
      </c>
    </row>
    <row r="1543" spans="1:13" x14ac:dyDescent="0.2">
      <c r="A1543" s="94">
        <v>3100666</v>
      </c>
      <c r="B1543" s="88">
        <f t="shared" si="124"/>
        <v>216.6</v>
      </c>
      <c r="C1543" s="93">
        <v>70</v>
      </c>
      <c r="D1543" s="104">
        <f t="shared" si="122"/>
        <v>1.3847675568743817E-4</v>
      </c>
      <c r="E1543" s="93">
        <f t="shared" si="125"/>
        <v>4.2116666666666669</v>
      </c>
      <c r="F1543" s="104">
        <f t="shared" si="123"/>
        <v>1.5123150199943902E-4</v>
      </c>
      <c r="G1543" s="93" t="s">
        <v>41</v>
      </c>
      <c r="H1543" s="93">
        <v>579.32000000000005</v>
      </c>
      <c r="I1543" s="88">
        <v>2</v>
      </c>
      <c r="J1543" s="93">
        <v>100</v>
      </c>
      <c r="K1543" s="93">
        <v>3.9</v>
      </c>
      <c r="L1543" s="93">
        <v>579.32000000000005</v>
      </c>
      <c r="M1543" s="88">
        <f t="shared" si="126"/>
        <v>15162</v>
      </c>
    </row>
    <row r="1544" spans="1:13" x14ac:dyDescent="0.2">
      <c r="A1544" s="94">
        <v>3227729</v>
      </c>
      <c r="B1544" s="88">
        <f t="shared" si="124"/>
        <v>216.6</v>
      </c>
      <c r="C1544" s="93">
        <v>70</v>
      </c>
      <c r="D1544" s="104">
        <f t="shared" si="122"/>
        <v>1.3847675568743817E-4</v>
      </c>
      <c r="E1544" s="93">
        <f t="shared" si="125"/>
        <v>4.2116666666666669</v>
      </c>
      <c r="F1544" s="104">
        <f t="shared" si="123"/>
        <v>1.5123150199943902E-4</v>
      </c>
      <c r="G1544" s="93" t="s">
        <v>41</v>
      </c>
      <c r="H1544" s="93">
        <v>2584.46</v>
      </c>
      <c r="I1544" s="88">
        <v>2</v>
      </c>
      <c r="J1544" s="93">
        <v>336.34</v>
      </c>
      <c r="K1544" s="93">
        <v>16.399999999999999</v>
      </c>
      <c r="L1544" s="93">
        <v>2584.46</v>
      </c>
      <c r="M1544" s="88">
        <f t="shared" si="126"/>
        <v>15162</v>
      </c>
    </row>
    <row r="1545" spans="1:13" x14ac:dyDescent="0.2">
      <c r="A1545" s="94">
        <v>3302402</v>
      </c>
      <c r="B1545" s="88">
        <f t="shared" si="124"/>
        <v>216.6</v>
      </c>
      <c r="C1545" s="93">
        <v>70</v>
      </c>
      <c r="D1545" s="104">
        <f t="shared" si="122"/>
        <v>1.3847675568743817E-4</v>
      </c>
      <c r="E1545" s="93">
        <f t="shared" si="125"/>
        <v>4.2116666666666669</v>
      </c>
      <c r="F1545" s="104">
        <f t="shared" si="123"/>
        <v>1.5123150199943902E-4</v>
      </c>
      <c r="G1545" s="93" t="s">
        <v>9</v>
      </c>
      <c r="H1545" s="93">
        <v>1263.7</v>
      </c>
      <c r="I1545" s="88">
        <v>2</v>
      </c>
      <c r="J1545" s="93">
        <v>40</v>
      </c>
      <c r="K1545" s="93">
        <v>40</v>
      </c>
      <c r="L1545" s="93">
        <v>1263.7</v>
      </c>
      <c r="M1545" s="88">
        <f t="shared" si="126"/>
        <v>15162</v>
      </c>
    </row>
    <row r="1546" spans="1:13" x14ac:dyDescent="0.2">
      <c r="A1546" s="94">
        <v>3354853</v>
      </c>
      <c r="B1546" s="88">
        <f t="shared" si="124"/>
        <v>216.6</v>
      </c>
      <c r="C1546" s="93">
        <v>70</v>
      </c>
      <c r="D1546" s="104">
        <f t="shared" si="122"/>
        <v>1.3847675568743817E-4</v>
      </c>
      <c r="E1546" s="93">
        <f t="shared" si="125"/>
        <v>4.2116666666666669</v>
      </c>
      <c r="F1546" s="104">
        <f t="shared" si="123"/>
        <v>1.5123150199943902E-4</v>
      </c>
      <c r="G1546" s="93" t="s">
        <v>16</v>
      </c>
      <c r="H1546" s="93">
        <v>770.91</v>
      </c>
      <c r="I1546" s="88">
        <v>2</v>
      </c>
      <c r="J1546" s="93">
        <v>3</v>
      </c>
      <c r="K1546" s="93">
        <v>3.5</v>
      </c>
      <c r="L1546" s="93">
        <v>770.91</v>
      </c>
      <c r="M1546" s="88">
        <f t="shared" si="126"/>
        <v>15162</v>
      </c>
    </row>
    <row r="1547" spans="1:13" x14ac:dyDescent="0.2">
      <c r="A1547" s="94">
        <v>3401877</v>
      </c>
      <c r="B1547" s="88">
        <f t="shared" si="124"/>
        <v>216.6</v>
      </c>
      <c r="C1547" s="93">
        <v>70</v>
      </c>
      <c r="D1547" s="104">
        <f t="shared" si="122"/>
        <v>1.3847675568743817E-4</v>
      </c>
      <c r="E1547" s="93">
        <f t="shared" si="125"/>
        <v>4.2116666666666669</v>
      </c>
      <c r="F1547" s="104">
        <f t="shared" si="123"/>
        <v>1.5123150199943902E-4</v>
      </c>
      <c r="G1547" s="93" t="s">
        <v>20</v>
      </c>
      <c r="H1547" s="93">
        <v>2478.89</v>
      </c>
      <c r="I1547" s="88">
        <v>2</v>
      </c>
      <c r="J1547" s="93">
        <v>40</v>
      </c>
      <c r="K1547" s="93">
        <v>3.6</v>
      </c>
      <c r="L1547" s="93">
        <v>2478.89</v>
      </c>
      <c r="M1547" s="88">
        <f t="shared" si="126"/>
        <v>15162</v>
      </c>
    </row>
    <row r="1548" spans="1:13" x14ac:dyDescent="0.2">
      <c r="A1548" s="94">
        <v>4203229</v>
      </c>
      <c r="B1548" s="88">
        <f t="shared" si="124"/>
        <v>216.6</v>
      </c>
      <c r="C1548" s="93">
        <v>70</v>
      </c>
      <c r="D1548" s="104">
        <f t="shared" si="122"/>
        <v>1.3847675568743817E-4</v>
      </c>
      <c r="E1548" s="93">
        <f t="shared" si="125"/>
        <v>4.2116666666666669</v>
      </c>
      <c r="F1548" s="104">
        <f t="shared" si="123"/>
        <v>1.5123150199943902E-4</v>
      </c>
      <c r="G1548" s="93" t="s">
        <v>41</v>
      </c>
      <c r="H1548" s="93">
        <v>254.98</v>
      </c>
      <c r="I1548" s="88">
        <v>2</v>
      </c>
      <c r="J1548" s="93">
        <v>0.18</v>
      </c>
      <c r="K1548" s="93">
        <v>0.47</v>
      </c>
      <c r="L1548" s="93">
        <v>254.98</v>
      </c>
      <c r="M1548" s="88">
        <f t="shared" si="126"/>
        <v>15162</v>
      </c>
    </row>
    <row r="1549" spans="1:13" x14ac:dyDescent="0.2">
      <c r="A1549" s="94">
        <v>5111525</v>
      </c>
      <c r="B1549" s="88">
        <f t="shared" si="124"/>
        <v>216.6</v>
      </c>
      <c r="C1549" s="93">
        <v>70</v>
      </c>
      <c r="D1549" s="104">
        <f t="shared" si="122"/>
        <v>1.3847675568743817E-4</v>
      </c>
      <c r="E1549" s="93">
        <f t="shared" si="125"/>
        <v>4.2116666666666669</v>
      </c>
      <c r="F1549" s="104">
        <f t="shared" si="123"/>
        <v>1.5123150199943902E-4</v>
      </c>
      <c r="G1549" s="93" t="s">
        <v>20</v>
      </c>
      <c r="H1549" s="93">
        <v>15.18</v>
      </c>
      <c r="I1549" s="88">
        <v>2</v>
      </c>
      <c r="J1549" s="93">
        <v>1.19</v>
      </c>
      <c r="K1549" s="93">
        <v>0.18</v>
      </c>
      <c r="L1549" s="93">
        <v>15.18</v>
      </c>
      <c r="M1549" s="88">
        <f t="shared" si="126"/>
        <v>15162</v>
      </c>
    </row>
    <row r="1550" spans="1:13" x14ac:dyDescent="0.2">
      <c r="A1550" s="94">
        <v>6021222</v>
      </c>
      <c r="B1550" s="88">
        <f t="shared" si="124"/>
        <v>216.6</v>
      </c>
      <c r="C1550" s="93">
        <v>70</v>
      </c>
      <c r="D1550" s="104">
        <f t="shared" si="122"/>
        <v>1.3847675568743817E-4</v>
      </c>
      <c r="E1550" s="93">
        <f t="shared" si="125"/>
        <v>4.2116666666666669</v>
      </c>
      <c r="F1550" s="104">
        <f t="shared" si="123"/>
        <v>1.5123150199943902E-4</v>
      </c>
      <c r="G1550" s="93" t="s">
        <v>82</v>
      </c>
      <c r="H1550" s="93">
        <v>295.88</v>
      </c>
      <c r="I1550" s="88">
        <v>2</v>
      </c>
      <c r="J1550" s="93">
        <v>38.76</v>
      </c>
      <c r="K1550" s="93">
        <v>11</v>
      </c>
      <c r="L1550" s="93">
        <v>295.88</v>
      </c>
      <c r="M1550" s="88">
        <f t="shared" si="126"/>
        <v>15162</v>
      </c>
    </row>
    <row r="1551" spans="1:13" x14ac:dyDescent="0.2">
      <c r="A1551" s="94">
        <v>6022986</v>
      </c>
      <c r="B1551" s="88">
        <f t="shared" si="124"/>
        <v>216.6</v>
      </c>
      <c r="C1551" s="93">
        <v>70</v>
      </c>
      <c r="D1551" s="104">
        <f t="shared" si="122"/>
        <v>1.3847675568743817E-4</v>
      </c>
      <c r="E1551" s="93">
        <f t="shared" si="125"/>
        <v>4.2116666666666669</v>
      </c>
      <c r="F1551" s="104">
        <f t="shared" si="123"/>
        <v>1.5123150199943902E-4</v>
      </c>
      <c r="G1551" s="93" t="s">
        <v>20</v>
      </c>
      <c r="H1551" s="93">
        <v>2612.14</v>
      </c>
      <c r="I1551" s="88">
        <v>2</v>
      </c>
      <c r="J1551" s="93">
        <v>259.35000000000002</v>
      </c>
      <c r="K1551" s="93">
        <v>33</v>
      </c>
      <c r="L1551" s="93">
        <v>2612.14</v>
      </c>
      <c r="M1551" s="88">
        <f t="shared" si="126"/>
        <v>15162</v>
      </c>
    </row>
    <row r="1552" spans="1:13" x14ac:dyDescent="0.2">
      <c r="A1552" s="94">
        <v>7010973</v>
      </c>
      <c r="B1552" s="88">
        <f t="shared" si="124"/>
        <v>216.6</v>
      </c>
      <c r="C1552" s="93">
        <v>70</v>
      </c>
      <c r="D1552" s="104">
        <f t="shared" si="122"/>
        <v>1.3847675568743817E-4</v>
      </c>
      <c r="E1552" s="93">
        <f t="shared" si="125"/>
        <v>4.2116666666666669</v>
      </c>
      <c r="F1552" s="104">
        <f t="shared" si="123"/>
        <v>1.5123150199943902E-4</v>
      </c>
      <c r="G1552" s="93" t="s">
        <v>82</v>
      </c>
      <c r="H1552" s="93">
        <v>1509.28</v>
      </c>
      <c r="I1552" s="88">
        <v>2</v>
      </c>
      <c r="J1552" s="93">
        <v>64.33</v>
      </c>
      <c r="K1552" s="93">
        <v>20</v>
      </c>
      <c r="L1552" s="93">
        <v>1509.28</v>
      </c>
      <c r="M1552" s="88">
        <f t="shared" si="126"/>
        <v>15162</v>
      </c>
    </row>
    <row r="1553" spans="1:13" x14ac:dyDescent="0.2">
      <c r="A1553" s="94">
        <v>8370153</v>
      </c>
      <c r="B1553" s="88">
        <f t="shared" si="124"/>
        <v>216.6</v>
      </c>
      <c r="C1553" s="93">
        <v>70</v>
      </c>
      <c r="D1553" s="104">
        <f t="shared" si="122"/>
        <v>1.3847675568743817E-4</v>
      </c>
      <c r="E1553" s="93">
        <f t="shared" si="125"/>
        <v>4.2116666666666669</v>
      </c>
      <c r="F1553" s="104">
        <f t="shared" si="123"/>
        <v>1.5123150199943902E-4</v>
      </c>
      <c r="G1553" s="93" t="s">
        <v>20</v>
      </c>
      <c r="H1553" s="93">
        <v>2454.2800000000002</v>
      </c>
      <c r="I1553" s="88">
        <v>2</v>
      </c>
      <c r="J1553" s="93">
        <v>261.38</v>
      </c>
      <c r="K1553" s="93">
        <v>22.6</v>
      </c>
      <c r="L1553" s="93">
        <v>2454.2800000000002</v>
      </c>
      <c r="M1553" s="88">
        <f t="shared" si="126"/>
        <v>15162</v>
      </c>
    </row>
    <row r="1554" spans="1:13" x14ac:dyDescent="0.2">
      <c r="A1554" s="94">
        <v>8718922</v>
      </c>
      <c r="B1554" s="88">
        <f t="shared" si="124"/>
        <v>216.6</v>
      </c>
      <c r="C1554" s="93">
        <v>70</v>
      </c>
      <c r="D1554" s="104">
        <f t="shared" si="122"/>
        <v>1.3847675568743817E-4</v>
      </c>
      <c r="E1554" s="93">
        <f t="shared" si="125"/>
        <v>4.2116666666666669</v>
      </c>
      <c r="F1554" s="104">
        <f t="shared" si="123"/>
        <v>1.5123150199943902E-4</v>
      </c>
      <c r="G1554" s="93" t="s">
        <v>20</v>
      </c>
      <c r="H1554" s="93">
        <v>6462.26</v>
      </c>
      <c r="I1554" s="88">
        <v>2</v>
      </c>
      <c r="J1554" s="93">
        <v>168</v>
      </c>
      <c r="K1554" s="93">
        <v>24.4</v>
      </c>
      <c r="L1554" s="93">
        <v>6462.26</v>
      </c>
      <c r="M1554" s="88">
        <f t="shared" si="126"/>
        <v>15162</v>
      </c>
    </row>
    <row r="1555" spans="1:13" x14ac:dyDescent="0.2">
      <c r="A1555" s="94">
        <v>9253246</v>
      </c>
      <c r="B1555" s="88">
        <f t="shared" si="124"/>
        <v>216.6</v>
      </c>
      <c r="C1555" s="93">
        <v>70</v>
      </c>
      <c r="D1555" s="104">
        <f t="shared" si="122"/>
        <v>1.3847675568743817E-4</v>
      </c>
      <c r="E1555" s="93">
        <f t="shared" si="125"/>
        <v>4.2116666666666669</v>
      </c>
      <c r="F1555" s="104">
        <f t="shared" si="123"/>
        <v>1.5123150199943902E-4</v>
      </c>
      <c r="G1555" s="93" t="s">
        <v>12</v>
      </c>
      <c r="H1555" s="93">
        <v>54.08</v>
      </c>
      <c r="I1555" s="88">
        <v>2</v>
      </c>
      <c r="J1555" s="93">
        <v>0.83</v>
      </c>
      <c r="K1555" s="93">
        <v>0.56000000000000005</v>
      </c>
      <c r="L1555" s="93">
        <v>54.08</v>
      </c>
      <c r="M1555" s="88">
        <f t="shared" si="126"/>
        <v>15162</v>
      </c>
    </row>
    <row r="1556" spans="1:13" x14ac:dyDescent="0.2">
      <c r="A1556" s="94">
        <v>1151122</v>
      </c>
      <c r="B1556" s="88">
        <f t="shared" si="124"/>
        <v>216.6</v>
      </c>
      <c r="C1556" s="93">
        <v>69</v>
      </c>
      <c r="D1556" s="104">
        <f t="shared" si="122"/>
        <v>1.3649851632047477E-4</v>
      </c>
      <c r="E1556" s="93">
        <f t="shared" si="125"/>
        <v>4.1514999999999995</v>
      </c>
      <c r="F1556" s="104">
        <f t="shared" si="123"/>
        <v>1.490710519708756E-4</v>
      </c>
      <c r="G1556" s="93" t="s">
        <v>9</v>
      </c>
      <c r="H1556" s="93">
        <v>520.23</v>
      </c>
      <c r="I1556" s="88">
        <v>2</v>
      </c>
      <c r="J1556" s="93">
        <v>34.43</v>
      </c>
      <c r="K1556" s="93">
        <v>25.72</v>
      </c>
      <c r="L1556" s="93">
        <v>520.23</v>
      </c>
      <c r="M1556" s="88">
        <f t="shared" si="126"/>
        <v>14945.4</v>
      </c>
    </row>
    <row r="1557" spans="1:13" x14ac:dyDescent="0.2">
      <c r="A1557" s="94">
        <v>1252069</v>
      </c>
      <c r="B1557" s="88">
        <f t="shared" si="124"/>
        <v>216.6</v>
      </c>
      <c r="C1557" s="93">
        <v>69</v>
      </c>
      <c r="D1557" s="104">
        <f t="shared" si="122"/>
        <v>1.3649851632047477E-4</v>
      </c>
      <c r="E1557" s="93">
        <f t="shared" si="125"/>
        <v>4.1514999999999995</v>
      </c>
      <c r="F1557" s="104">
        <f t="shared" si="123"/>
        <v>1.490710519708756E-4</v>
      </c>
      <c r="G1557" s="93" t="s">
        <v>79</v>
      </c>
      <c r="H1557" s="93">
        <v>19.77</v>
      </c>
      <c r="I1557" s="88">
        <v>2</v>
      </c>
      <c r="J1557" s="93">
        <v>0.53</v>
      </c>
      <c r="K1557" s="93">
        <v>1.26</v>
      </c>
      <c r="L1557" s="93">
        <v>19.77</v>
      </c>
      <c r="M1557" s="88">
        <f t="shared" si="126"/>
        <v>14945.4</v>
      </c>
    </row>
    <row r="1558" spans="1:13" x14ac:dyDescent="0.2">
      <c r="A1558" s="94">
        <v>1258729</v>
      </c>
      <c r="B1558" s="88">
        <f t="shared" si="124"/>
        <v>216.6</v>
      </c>
      <c r="C1558" s="93">
        <v>69</v>
      </c>
      <c r="D1558" s="104">
        <f t="shared" si="122"/>
        <v>1.3649851632047477E-4</v>
      </c>
      <c r="E1558" s="93">
        <f t="shared" si="125"/>
        <v>4.1514999999999995</v>
      </c>
      <c r="F1558" s="104">
        <f t="shared" si="123"/>
        <v>1.490710519708756E-4</v>
      </c>
      <c r="G1558" s="93" t="s">
        <v>79</v>
      </c>
      <c r="H1558" s="93">
        <v>26.49</v>
      </c>
      <c r="I1558" s="88">
        <v>2</v>
      </c>
      <c r="J1558" s="93">
        <v>0.21</v>
      </c>
      <c r="K1558" s="93">
        <v>1.44</v>
      </c>
      <c r="L1558" s="93">
        <v>26.49</v>
      </c>
      <c r="M1558" s="88">
        <f t="shared" si="126"/>
        <v>14945.4</v>
      </c>
    </row>
    <row r="1559" spans="1:13" x14ac:dyDescent="0.2">
      <c r="A1559" s="94">
        <v>2255205</v>
      </c>
      <c r="B1559" s="88">
        <f t="shared" si="124"/>
        <v>216.6</v>
      </c>
      <c r="C1559" s="93">
        <v>69</v>
      </c>
      <c r="D1559" s="104">
        <f t="shared" si="122"/>
        <v>1.3649851632047477E-4</v>
      </c>
      <c r="E1559" s="93">
        <f t="shared" si="125"/>
        <v>4.1514999999999995</v>
      </c>
      <c r="F1559" s="104">
        <f t="shared" si="123"/>
        <v>1.490710519708756E-4</v>
      </c>
      <c r="G1559" s="93" t="s">
        <v>41</v>
      </c>
      <c r="H1559" s="93">
        <v>17.670000000000002</v>
      </c>
      <c r="I1559" s="88">
        <v>2</v>
      </c>
      <c r="J1559" s="93">
        <v>0.99</v>
      </c>
      <c r="K1559" s="93">
        <v>0.12</v>
      </c>
      <c r="L1559" s="93">
        <v>17.670000000000002</v>
      </c>
      <c r="M1559" s="88">
        <f t="shared" si="126"/>
        <v>14945.4</v>
      </c>
    </row>
    <row r="1560" spans="1:13" x14ac:dyDescent="0.2">
      <c r="A1560" s="94">
        <v>3025888</v>
      </c>
      <c r="B1560" s="88">
        <f t="shared" si="124"/>
        <v>216.6</v>
      </c>
      <c r="C1560" s="93">
        <v>69</v>
      </c>
      <c r="D1560" s="104">
        <f t="shared" si="122"/>
        <v>1.3649851632047477E-4</v>
      </c>
      <c r="E1560" s="93">
        <f t="shared" si="125"/>
        <v>4.1514999999999995</v>
      </c>
      <c r="F1560" s="104">
        <f t="shared" si="123"/>
        <v>1.490710519708756E-4</v>
      </c>
      <c r="G1560" s="93" t="s">
        <v>16</v>
      </c>
      <c r="H1560" s="93">
        <v>189.28</v>
      </c>
      <c r="I1560" s="88">
        <v>2</v>
      </c>
      <c r="J1560" s="93">
        <v>4.7</v>
      </c>
      <c r="K1560" s="93">
        <v>0.55000000000000004</v>
      </c>
      <c r="L1560" s="93">
        <v>189.28</v>
      </c>
      <c r="M1560" s="88">
        <f t="shared" si="126"/>
        <v>14945.4</v>
      </c>
    </row>
    <row r="1561" spans="1:13" x14ac:dyDescent="0.2">
      <c r="A1561" s="94">
        <v>3326999</v>
      </c>
      <c r="B1561" s="88">
        <f t="shared" si="124"/>
        <v>216.6</v>
      </c>
      <c r="C1561" s="93">
        <v>69</v>
      </c>
      <c r="D1561" s="104">
        <f t="shared" si="122"/>
        <v>1.3649851632047477E-4</v>
      </c>
      <c r="E1561" s="93">
        <f t="shared" si="125"/>
        <v>4.1514999999999995</v>
      </c>
      <c r="F1561" s="104">
        <f t="shared" si="123"/>
        <v>1.490710519708756E-4</v>
      </c>
      <c r="G1561" s="93" t="s">
        <v>16</v>
      </c>
      <c r="H1561" s="93">
        <v>774.37</v>
      </c>
      <c r="I1561" s="88">
        <v>2</v>
      </c>
      <c r="J1561" s="93">
        <v>5.09</v>
      </c>
      <c r="K1561" s="93">
        <v>6.04</v>
      </c>
      <c r="L1561" s="93">
        <v>774.37</v>
      </c>
      <c r="M1561" s="88">
        <f t="shared" si="126"/>
        <v>14945.4</v>
      </c>
    </row>
    <row r="1562" spans="1:13" x14ac:dyDescent="0.2">
      <c r="A1562" s="94">
        <v>3356814</v>
      </c>
      <c r="B1562" s="88">
        <f t="shared" si="124"/>
        <v>216.6</v>
      </c>
      <c r="C1562" s="93">
        <v>69</v>
      </c>
      <c r="D1562" s="104">
        <f t="shared" si="122"/>
        <v>1.3649851632047477E-4</v>
      </c>
      <c r="E1562" s="93">
        <f t="shared" si="125"/>
        <v>4.1514999999999995</v>
      </c>
      <c r="F1562" s="104">
        <f t="shared" si="123"/>
        <v>1.490710519708756E-4</v>
      </c>
      <c r="G1562" s="93" t="s">
        <v>9</v>
      </c>
      <c r="H1562" s="93">
        <v>999.88</v>
      </c>
      <c r="I1562" s="88">
        <v>2</v>
      </c>
      <c r="J1562" s="93">
        <v>67.099999999999994</v>
      </c>
      <c r="K1562" s="93">
        <v>11.97</v>
      </c>
      <c r="L1562" s="93">
        <v>999.88</v>
      </c>
      <c r="M1562" s="88">
        <f t="shared" si="126"/>
        <v>14945.4</v>
      </c>
    </row>
    <row r="1563" spans="1:13" x14ac:dyDescent="0.2">
      <c r="A1563" s="94">
        <v>6020073</v>
      </c>
      <c r="B1563" s="88">
        <f t="shared" si="124"/>
        <v>216.6</v>
      </c>
      <c r="C1563" s="93">
        <v>69</v>
      </c>
      <c r="D1563" s="104">
        <f t="shared" si="122"/>
        <v>1.3649851632047477E-4</v>
      </c>
      <c r="E1563" s="93">
        <f t="shared" si="125"/>
        <v>4.1514999999999995</v>
      </c>
      <c r="F1563" s="104">
        <f t="shared" si="123"/>
        <v>1.490710519708756E-4</v>
      </c>
      <c r="G1563" s="93" t="s">
        <v>20</v>
      </c>
      <c r="H1563" s="93">
        <v>309.44</v>
      </c>
      <c r="I1563" s="88">
        <v>2</v>
      </c>
      <c r="J1563" s="93">
        <v>60</v>
      </c>
      <c r="K1563" s="93">
        <v>12.3</v>
      </c>
      <c r="L1563" s="93">
        <v>309.44</v>
      </c>
      <c r="M1563" s="88">
        <f t="shared" si="126"/>
        <v>14945.4</v>
      </c>
    </row>
    <row r="1564" spans="1:13" x14ac:dyDescent="0.2">
      <c r="A1564" s="94">
        <v>6048698</v>
      </c>
      <c r="B1564" s="88">
        <f t="shared" si="124"/>
        <v>216.6</v>
      </c>
      <c r="C1564" s="93">
        <v>69</v>
      </c>
      <c r="D1564" s="104">
        <f t="shared" si="122"/>
        <v>1.3649851632047477E-4</v>
      </c>
      <c r="E1564" s="93">
        <f t="shared" si="125"/>
        <v>4.1514999999999995</v>
      </c>
      <c r="F1564" s="104">
        <f t="shared" si="123"/>
        <v>1.490710519708756E-4</v>
      </c>
      <c r="G1564" s="93" t="s">
        <v>20</v>
      </c>
      <c r="H1564" s="93">
        <v>0.01</v>
      </c>
      <c r="I1564" s="88">
        <v>2</v>
      </c>
      <c r="J1564" s="93">
        <v>252</v>
      </c>
      <c r="K1564" s="93">
        <v>27</v>
      </c>
      <c r="L1564" s="93">
        <v>0.01</v>
      </c>
      <c r="M1564" s="88">
        <f t="shared" si="126"/>
        <v>14945.4</v>
      </c>
    </row>
    <row r="1565" spans="1:13" x14ac:dyDescent="0.2">
      <c r="A1565" s="94">
        <v>6070516</v>
      </c>
      <c r="B1565" s="88">
        <f t="shared" si="124"/>
        <v>216.6</v>
      </c>
      <c r="C1565" s="93">
        <v>69</v>
      </c>
      <c r="D1565" s="104">
        <f t="shared" si="122"/>
        <v>1.3649851632047477E-4</v>
      </c>
      <c r="E1565" s="93">
        <f t="shared" si="125"/>
        <v>4.1514999999999995</v>
      </c>
      <c r="F1565" s="104">
        <f t="shared" si="123"/>
        <v>1.490710519708756E-4</v>
      </c>
      <c r="G1565" s="93" t="s">
        <v>82</v>
      </c>
      <c r="H1565" s="93">
        <v>1401.01</v>
      </c>
      <c r="I1565" s="88">
        <v>2</v>
      </c>
      <c r="J1565" s="93">
        <v>90.72</v>
      </c>
      <c r="K1565" s="93">
        <v>19</v>
      </c>
      <c r="L1565" s="93">
        <v>1401.01</v>
      </c>
      <c r="M1565" s="88">
        <f t="shared" si="126"/>
        <v>14945.4</v>
      </c>
    </row>
    <row r="1566" spans="1:13" x14ac:dyDescent="0.2">
      <c r="A1566" s="94">
        <v>6188383</v>
      </c>
      <c r="B1566" s="88">
        <f t="shared" si="124"/>
        <v>216.6</v>
      </c>
      <c r="C1566" s="93">
        <v>69</v>
      </c>
      <c r="D1566" s="104">
        <f t="shared" si="122"/>
        <v>1.3649851632047477E-4</v>
      </c>
      <c r="E1566" s="93">
        <f t="shared" si="125"/>
        <v>4.1514999999999995</v>
      </c>
      <c r="F1566" s="104">
        <f t="shared" si="123"/>
        <v>1.490710519708756E-4</v>
      </c>
      <c r="G1566" s="93" t="s">
        <v>41</v>
      </c>
      <c r="H1566" s="93">
        <v>119.41</v>
      </c>
      <c r="I1566" s="88">
        <v>2</v>
      </c>
      <c r="J1566" s="93">
        <v>1.86</v>
      </c>
      <c r="K1566" s="93">
        <v>0.23</v>
      </c>
      <c r="L1566" s="93">
        <v>119.41</v>
      </c>
      <c r="M1566" s="88">
        <f t="shared" si="126"/>
        <v>14945.4</v>
      </c>
    </row>
    <row r="1567" spans="1:13" x14ac:dyDescent="0.2">
      <c r="A1567" s="94">
        <v>7011204</v>
      </c>
      <c r="B1567" s="88">
        <f t="shared" si="124"/>
        <v>216.6</v>
      </c>
      <c r="C1567" s="93">
        <v>69</v>
      </c>
      <c r="D1567" s="104">
        <f t="shared" si="122"/>
        <v>1.3649851632047477E-4</v>
      </c>
      <c r="E1567" s="93">
        <f t="shared" si="125"/>
        <v>4.1514999999999995</v>
      </c>
      <c r="F1567" s="104">
        <f t="shared" si="123"/>
        <v>1.490710519708756E-4</v>
      </c>
      <c r="G1567" s="93" t="s">
        <v>82</v>
      </c>
      <c r="H1567" s="93">
        <v>1242.8499999999999</v>
      </c>
      <c r="I1567" s="88">
        <v>2</v>
      </c>
      <c r="J1567" s="93">
        <v>166.75</v>
      </c>
      <c r="K1567" s="93">
        <v>26</v>
      </c>
      <c r="L1567" s="93">
        <v>1242.8499999999999</v>
      </c>
      <c r="M1567" s="88">
        <f t="shared" si="126"/>
        <v>14945.4</v>
      </c>
    </row>
    <row r="1568" spans="1:13" x14ac:dyDescent="0.2">
      <c r="A1568" s="94">
        <v>7011574</v>
      </c>
      <c r="B1568" s="88">
        <f t="shared" si="124"/>
        <v>216.6</v>
      </c>
      <c r="C1568" s="93">
        <v>69</v>
      </c>
      <c r="D1568" s="104">
        <f t="shared" si="122"/>
        <v>1.3649851632047477E-4</v>
      </c>
      <c r="E1568" s="93">
        <f t="shared" si="125"/>
        <v>4.1514999999999995</v>
      </c>
      <c r="F1568" s="104">
        <f t="shared" si="123"/>
        <v>1.490710519708756E-4</v>
      </c>
      <c r="G1568" s="93" t="s">
        <v>82</v>
      </c>
      <c r="H1568" s="93">
        <v>2808.98</v>
      </c>
      <c r="I1568" s="88">
        <v>2</v>
      </c>
      <c r="J1568" s="93">
        <v>137.46</v>
      </c>
      <c r="K1568" s="93">
        <v>18</v>
      </c>
      <c r="L1568" s="93">
        <v>2808.98</v>
      </c>
      <c r="M1568" s="88">
        <f t="shared" si="126"/>
        <v>14945.4</v>
      </c>
    </row>
    <row r="1569" spans="1:13" x14ac:dyDescent="0.2">
      <c r="A1569" s="94">
        <v>7011594</v>
      </c>
      <c r="B1569" s="88">
        <f t="shared" si="124"/>
        <v>216.6</v>
      </c>
      <c r="C1569" s="93">
        <v>69</v>
      </c>
      <c r="D1569" s="104">
        <f t="shared" si="122"/>
        <v>1.3649851632047477E-4</v>
      </c>
      <c r="E1569" s="93">
        <f t="shared" si="125"/>
        <v>4.1514999999999995</v>
      </c>
      <c r="F1569" s="104">
        <f t="shared" si="123"/>
        <v>1.490710519708756E-4</v>
      </c>
      <c r="G1569" s="93" t="s">
        <v>82</v>
      </c>
      <c r="H1569" s="93">
        <v>627.75</v>
      </c>
      <c r="I1569" s="88">
        <v>2</v>
      </c>
      <c r="J1569" s="93">
        <v>58.61</v>
      </c>
      <c r="K1569" s="93">
        <v>10.199999999999999</v>
      </c>
      <c r="L1569" s="93">
        <v>627.75</v>
      </c>
      <c r="M1569" s="88">
        <f t="shared" si="126"/>
        <v>14945.4</v>
      </c>
    </row>
    <row r="1570" spans="1:13" x14ac:dyDescent="0.2">
      <c r="A1570" s="94">
        <v>8370345</v>
      </c>
      <c r="B1570" s="88">
        <f t="shared" si="124"/>
        <v>216.6</v>
      </c>
      <c r="C1570" s="93">
        <v>69</v>
      </c>
      <c r="D1570" s="104">
        <f t="shared" si="122"/>
        <v>1.3649851632047477E-4</v>
      </c>
      <c r="E1570" s="93">
        <f t="shared" si="125"/>
        <v>4.1514999999999995</v>
      </c>
      <c r="F1570" s="104">
        <f t="shared" si="123"/>
        <v>1.490710519708756E-4</v>
      </c>
      <c r="G1570" s="93" t="s">
        <v>20</v>
      </c>
      <c r="H1570" s="93">
        <v>777</v>
      </c>
      <c r="I1570" s="88">
        <v>2</v>
      </c>
      <c r="J1570" s="93">
        <v>11.2</v>
      </c>
      <c r="K1570" s="93">
        <v>2</v>
      </c>
      <c r="L1570" s="93">
        <v>777</v>
      </c>
      <c r="M1570" s="88">
        <f t="shared" si="126"/>
        <v>14945.4</v>
      </c>
    </row>
    <row r="1571" spans="1:13" x14ac:dyDescent="0.2">
      <c r="A1571" s="94">
        <v>9202521</v>
      </c>
      <c r="B1571" s="88">
        <f t="shared" si="124"/>
        <v>216.6</v>
      </c>
      <c r="C1571" s="93">
        <v>69</v>
      </c>
      <c r="D1571" s="104">
        <f t="shared" si="122"/>
        <v>1.3649851632047477E-4</v>
      </c>
      <c r="E1571" s="93">
        <f t="shared" si="125"/>
        <v>4.1514999999999995</v>
      </c>
      <c r="F1571" s="104">
        <f t="shared" si="123"/>
        <v>1.490710519708756E-4</v>
      </c>
      <c r="G1571" s="93" t="s">
        <v>20</v>
      </c>
      <c r="H1571" s="93">
        <v>266.91000000000003</v>
      </c>
      <c r="I1571" s="88">
        <v>2</v>
      </c>
      <c r="J1571" s="93">
        <v>17.760000000000002</v>
      </c>
      <c r="K1571" s="93">
        <v>10</v>
      </c>
      <c r="L1571" s="93">
        <v>266.91000000000003</v>
      </c>
      <c r="M1571" s="88">
        <f t="shared" si="126"/>
        <v>14945.4</v>
      </c>
    </row>
    <row r="1572" spans="1:13" x14ac:dyDescent="0.2">
      <c r="A1572" s="94">
        <v>9253455</v>
      </c>
      <c r="B1572" s="88">
        <f t="shared" si="124"/>
        <v>216.6</v>
      </c>
      <c r="C1572" s="93">
        <v>69</v>
      </c>
      <c r="D1572" s="104">
        <f t="shared" si="122"/>
        <v>1.3649851632047477E-4</v>
      </c>
      <c r="E1572" s="93">
        <f t="shared" si="125"/>
        <v>4.1514999999999995</v>
      </c>
      <c r="F1572" s="104">
        <f t="shared" si="123"/>
        <v>1.490710519708756E-4</v>
      </c>
      <c r="G1572" s="93" t="s">
        <v>12</v>
      </c>
      <c r="H1572" s="93">
        <v>88.58</v>
      </c>
      <c r="I1572" s="88">
        <v>2</v>
      </c>
      <c r="J1572" s="93">
        <v>1.05</v>
      </c>
      <c r="K1572" s="93">
        <v>2.2599999999999998</v>
      </c>
      <c r="L1572" s="93">
        <v>88.58</v>
      </c>
      <c r="M1572" s="88">
        <f t="shared" si="126"/>
        <v>14945.4</v>
      </c>
    </row>
    <row r="1573" spans="1:13" x14ac:dyDescent="0.2">
      <c r="A1573" s="94">
        <v>9253496</v>
      </c>
      <c r="B1573" s="88">
        <f t="shared" si="124"/>
        <v>216.6</v>
      </c>
      <c r="C1573" s="93">
        <v>69</v>
      </c>
      <c r="D1573" s="104">
        <f t="shared" si="122"/>
        <v>1.3649851632047477E-4</v>
      </c>
      <c r="E1573" s="93">
        <f t="shared" si="125"/>
        <v>4.1514999999999995</v>
      </c>
      <c r="F1573" s="104">
        <f t="shared" si="123"/>
        <v>1.490710519708756E-4</v>
      </c>
      <c r="G1573" s="93" t="s">
        <v>12</v>
      </c>
      <c r="H1573" s="93">
        <v>969.44</v>
      </c>
      <c r="I1573" s="88">
        <v>2</v>
      </c>
      <c r="J1573" s="93">
        <v>1.05</v>
      </c>
      <c r="K1573" s="93">
        <v>4.2</v>
      </c>
      <c r="L1573" s="93">
        <v>969.44</v>
      </c>
      <c r="M1573" s="88">
        <f t="shared" si="126"/>
        <v>14945.4</v>
      </c>
    </row>
    <row r="1574" spans="1:13" x14ac:dyDescent="0.2">
      <c r="A1574" s="94">
        <v>9318478</v>
      </c>
      <c r="B1574" s="88">
        <f t="shared" si="124"/>
        <v>216.6</v>
      </c>
      <c r="C1574" s="93">
        <v>69</v>
      </c>
      <c r="D1574" s="104">
        <f t="shared" si="122"/>
        <v>1.3649851632047477E-4</v>
      </c>
      <c r="E1574" s="93">
        <f t="shared" si="125"/>
        <v>4.1514999999999995</v>
      </c>
      <c r="F1574" s="104">
        <f t="shared" si="123"/>
        <v>1.490710519708756E-4</v>
      </c>
      <c r="G1574" s="93" t="s">
        <v>16</v>
      </c>
      <c r="H1574" s="93">
        <v>95.07</v>
      </c>
      <c r="I1574" s="88">
        <v>2</v>
      </c>
      <c r="J1574" s="93">
        <v>3.74</v>
      </c>
      <c r="K1574" s="93">
        <v>0.3</v>
      </c>
      <c r="L1574" s="93">
        <v>95.07</v>
      </c>
      <c r="M1574" s="88">
        <f t="shared" si="126"/>
        <v>14945.4</v>
      </c>
    </row>
    <row r="1575" spans="1:13" x14ac:dyDescent="0.2">
      <c r="A1575" s="94">
        <v>9722759</v>
      </c>
      <c r="B1575" s="88">
        <f t="shared" si="124"/>
        <v>216.6</v>
      </c>
      <c r="C1575" s="93">
        <v>69</v>
      </c>
      <c r="D1575" s="104">
        <f t="shared" si="122"/>
        <v>1.3649851632047477E-4</v>
      </c>
      <c r="E1575" s="93">
        <f t="shared" si="125"/>
        <v>4.1514999999999995</v>
      </c>
      <c r="F1575" s="104">
        <f t="shared" si="123"/>
        <v>1.490710519708756E-4</v>
      </c>
      <c r="G1575" s="93" t="s">
        <v>16</v>
      </c>
      <c r="H1575" s="93">
        <v>259.32</v>
      </c>
      <c r="I1575" s="88">
        <v>2</v>
      </c>
      <c r="J1575" s="93">
        <v>8</v>
      </c>
      <c r="K1575" s="93">
        <v>0.4</v>
      </c>
      <c r="L1575" s="93">
        <v>259.32</v>
      </c>
      <c r="M1575" s="88">
        <f t="shared" si="126"/>
        <v>14945.4</v>
      </c>
    </row>
    <row r="1576" spans="1:13" x14ac:dyDescent="0.2">
      <c r="A1576" s="94">
        <v>9842505</v>
      </c>
      <c r="B1576" s="88">
        <f t="shared" si="124"/>
        <v>216.6</v>
      </c>
      <c r="C1576" s="93">
        <v>69</v>
      </c>
      <c r="D1576" s="104">
        <f t="shared" si="122"/>
        <v>1.3649851632047477E-4</v>
      </c>
      <c r="E1576" s="93">
        <f t="shared" si="125"/>
        <v>4.1514999999999995</v>
      </c>
      <c r="F1576" s="104">
        <f t="shared" si="123"/>
        <v>1.490710519708756E-4</v>
      </c>
      <c r="G1576" s="93" t="s">
        <v>16</v>
      </c>
      <c r="H1576" s="93">
        <v>330.09</v>
      </c>
      <c r="I1576" s="88">
        <v>2</v>
      </c>
      <c r="J1576" s="93">
        <v>11.34</v>
      </c>
      <c r="K1576" s="93">
        <v>4.75</v>
      </c>
      <c r="L1576" s="93">
        <v>330.09</v>
      </c>
      <c r="M1576" s="88">
        <f t="shared" si="126"/>
        <v>14945.4</v>
      </c>
    </row>
    <row r="1577" spans="1:13" x14ac:dyDescent="0.2">
      <c r="A1577" s="94">
        <v>2104467</v>
      </c>
      <c r="B1577" s="88">
        <f t="shared" si="124"/>
        <v>216.6</v>
      </c>
      <c r="C1577" s="93">
        <v>68</v>
      </c>
      <c r="D1577" s="104">
        <f t="shared" si="122"/>
        <v>1.3452027695351137E-4</v>
      </c>
      <c r="E1577" s="93">
        <f t="shared" si="125"/>
        <v>4.091333333333333</v>
      </c>
      <c r="F1577" s="104">
        <f t="shared" si="123"/>
        <v>1.4691060194231217E-4</v>
      </c>
      <c r="G1577" s="93" t="s">
        <v>16</v>
      </c>
      <c r="H1577" s="93">
        <v>988.4</v>
      </c>
      <c r="I1577" s="88">
        <v>2</v>
      </c>
      <c r="J1577" s="93">
        <v>1.79</v>
      </c>
      <c r="K1577" s="93">
        <v>5.55</v>
      </c>
      <c r="L1577" s="93">
        <v>988.4</v>
      </c>
      <c r="M1577" s="88">
        <f t="shared" si="126"/>
        <v>14728.8</v>
      </c>
    </row>
    <row r="1578" spans="1:13" x14ac:dyDescent="0.2">
      <c r="A1578" s="94">
        <v>2211316</v>
      </c>
      <c r="B1578" s="88">
        <f t="shared" si="124"/>
        <v>216.6</v>
      </c>
      <c r="C1578" s="93">
        <v>68</v>
      </c>
      <c r="D1578" s="104">
        <f t="shared" si="122"/>
        <v>1.3452027695351137E-4</v>
      </c>
      <c r="E1578" s="93">
        <f t="shared" si="125"/>
        <v>4.091333333333333</v>
      </c>
      <c r="F1578" s="104">
        <f t="shared" si="123"/>
        <v>1.4691060194231217E-4</v>
      </c>
      <c r="G1578" s="93" t="s">
        <v>41</v>
      </c>
      <c r="H1578" s="93">
        <v>53.77</v>
      </c>
      <c r="I1578" s="88">
        <v>2</v>
      </c>
      <c r="J1578" s="93">
        <v>7.72</v>
      </c>
      <c r="K1578" s="93">
        <v>0.68</v>
      </c>
      <c r="L1578" s="93">
        <v>53.77</v>
      </c>
      <c r="M1578" s="88">
        <f t="shared" si="126"/>
        <v>14728.8</v>
      </c>
    </row>
    <row r="1579" spans="1:13" x14ac:dyDescent="0.2">
      <c r="A1579" s="94">
        <v>4225715</v>
      </c>
      <c r="B1579" s="88">
        <f t="shared" si="124"/>
        <v>216.6</v>
      </c>
      <c r="C1579" s="93">
        <v>68</v>
      </c>
      <c r="D1579" s="104">
        <f t="shared" si="122"/>
        <v>1.3452027695351137E-4</v>
      </c>
      <c r="E1579" s="93">
        <f t="shared" si="125"/>
        <v>4.091333333333333</v>
      </c>
      <c r="F1579" s="104">
        <f t="shared" si="123"/>
        <v>1.4691060194231217E-4</v>
      </c>
      <c r="G1579" s="93" t="s">
        <v>20</v>
      </c>
      <c r="H1579" s="93">
        <v>5898.98</v>
      </c>
      <c r="I1579" s="88">
        <v>2</v>
      </c>
      <c r="J1579" s="93">
        <v>55.5</v>
      </c>
      <c r="K1579" s="93">
        <v>11.7</v>
      </c>
      <c r="L1579" s="93">
        <v>5898.98</v>
      </c>
      <c r="M1579" s="88">
        <f t="shared" si="126"/>
        <v>14728.8</v>
      </c>
    </row>
    <row r="1580" spans="1:13" x14ac:dyDescent="0.2">
      <c r="A1580" s="94">
        <v>5110031</v>
      </c>
      <c r="B1580" s="88">
        <f t="shared" si="124"/>
        <v>216.6</v>
      </c>
      <c r="C1580" s="93">
        <v>68</v>
      </c>
      <c r="D1580" s="104">
        <f t="shared" si="122"/>
        <v>1.3452027695351137E-4</v>
      </c>
      <c r="E1580" s="93">
        <f t="shared" si="125"/>
        <v>4.091333333333333</v>
      </c>
      <c r="F1580" s="104">
        <f t="shared" si="123"/>
        <v>1.4691060194231217E-4</v>
      </c>
      <c r="G1580" s="93" t="s">
        <v>20</v>
      </c>
      <c r="H1580" s="93">
        <v>13.66</v>
      </c>
      <c r="I1580" s="88">
        <v>2</v>
      </c>
      <c r="J1580" s="93">
        <v>0.76</v>
      </c>
      <c r="K1580" s="93">
        <v>0.13</v>
      </c>
      <c r="L1580" s="93">
        <v>13.66</v>
      </c>
      <c r="M1580" s="88">
        <f t="shared" si="126"/>
        <v>14728.8</v>
      </c>
    </row>
    <row r="1581" spans="1:13" x14ac:dyDescent="0.2">
      <c r="A1581" s="94">
        <v>5111518</v>
      </c>
      <c r="B1581" s="88">
        <f t="shared" si="124"/>
        <v>216.6</v>
      </c>
      <c r="C1581" s="93">
        <v>68</v>
      </c>
      <c r="D1581" s="104">
        <f t="shared" si="122"/>
        <v>1.3452027695351137E-4</v>
      </c>
      <c r="E1581" s="93">
        <f t="shared" si="125"/>
        <v>4.091333333333333</v>
      </c>
      <c r="F1581" s="104">
        <f t="shared" si="123"/>
        <v>1.4691060194231217E-4</v>
      </c>
      <c r="G1581" s="93" t="s">
        <v>20</v>
      </c>
      <c r="H1581" s="93">
        <v>59.74</v>
      </c>
      <c r="I1581" s="88">
        <v>2</v>
      </c>
      <c r="J1581" s="93">
        <v>2.48</v>
      </c>
      <c r="K1581" s="93">
        <v>0.37</v>
      </c>
      <c r="L1581" s="93">
        <v>59.74</v>
      </c>
      <c r="M1581" s="88">
        <f t="shared" si="126"/>
        <v>14728.8</v>
      </c>
    </row>
    <row r="1582" spans="1:13" x14ac:dyDescent="0.2">
      <c r="A1582" s="94">
        <v>5510139</v>
      </c>
      <c r="B1582" s="88">
        <f t="shared" si="124"/>
        <v>216.6</v>
      </c>
      <c r="C1582" s="93">
        <v>68</v>
      </c>
      <c r="D1582" s="104">
        <f t="shared" si="122"/>
        <v>1.3452027695351137E-4</v>
      </c>
      <c r="E1582" s="93">
        <f t="shared" si="125"/>
        <v>4.091333333333333</v>
      </c>
      <c r="F1582" s="104">
        <f t="shared" si="123"/>
        <v>1.4691060194231217E-4</v>
      </c>
      <c r="G1582" s="93" t="s">
        <v>16</v>
      </c>
      <c r="H1582" s="93">
        <v>1944.88</v>
      </c>
      <c r="I1582" s="88">
        <v>2</v>
      </c>
      <c r="J1582" s="93">
        <v>20.7</v>
      </c>
      <c r="K1582" s="93">
        <v>21.74</v>
      </c>
      <c r="L1582" s="93">
        <v>1944.88</v>
      </c>
      <c r="M1582" s="88">
        <f t="shared" si="126"/>
        <v>14728.8</v>
      </c>
    </row>
    <row r="1583" spans="1:13" x14ac:dyDescent="0.2">
      <c r="A1583" s="94">
        <v>5577723</v>
      </c>
      <c r="B1583" s="88">
        <f t="shared" si="124"/>
        <v>216.6</v>
      </c>
      <c r="C1583" s="93">
        <v>68</v>
      </c>
      <c r="D1583" s="104">
        <f t="shared" si="122"/>
        <v>1.3452027695351137E-4</v>
      </c>
      <c r="E1583" s="93">
        <f t="shared" si="125"/>
        <v>4.091333333333333</v>
      </c>
      <c r="F1583" s="104">
        <f t="shared" si="123"/>
        <v>1.4691060194231217E-4</v>
      </c>
      <c r="G1583" s="93" t="s">
        <v>16</v>
      </c>
      <c r="H1583" s="93">
        <v>973.47</v>
      </c>
      <c r="I1583" s="88">
        <v>2</v>
      </c>
      <c r="J1583" s="93">
        <v>2.72</v>
      </c>
      <c r="K1583" s="93">
        <v>0.68</v>
      </c>
      <c r="L1583" s="93">
        <v>973.47</v>
      </c>
      <c r="M1583" s="88">
        <f t="shared" si="126"/>
        <v>14728.8</v>
      </c>
    </row>
    <row r="1584" spans="1:13" x14ac:dyDescent="0.2">
      <c r="A1584" s="94">
        <v>6070056</v>
      </c>
      <c r="B1584" s="88">
        <f t="shared" si="124"/>
        <v>216.6</v>
      </c>
      <c r="C1584" s="93">
        <v>68</v>
      </c>
      <c r="D1584" s="104">
        <f t="shared" si="122"/>
        <v>1.3452027695351137E-4</v>
      </c>
      <c r="E1584" s="93">
        <f t="shared" si="125"/>
        <v>4.091333333333333</v>
      </c>
      <c r="F1584" s="104">
        <f t="shared" si="123"/>
        <v>1.4691060194231217E-4</v>
      </c>
      <c r="G1584" s="93" t="s">
        <v>20</v>
      </c>
      <c r="H1584" s="93">
        <v>937.04</v>
      </c>
      <c r="I1584" s="88">
        <v>2</v>
      </c>
      <c r="J1584" s="93">
        <v>75.23</v>
      </c>
      <c r="K1584" s="93">
        <v>27.5</v>
      </c>
      <c r="L1584" s="93">
        <v>937.04</v>
      </c>
      <c r="M1584" s="88">
        <f t="shared" si="126"/>
        <v>14728.8</v>
      </c>
    </row>
    <row r="1585" spans="1:13" x14ac:dyDescent="0.2">
      <c r="A1585" s="94">
        <v>6090209</v>
      </c>
      <c r="B1585" s="88">
        <f t="shared" si="124"/>
        <v>216.6</v>
      </c>
      <c r="C1585" s="93">
        <v>68</v>
      </c>
      <c r="D1585" s="104">
        <f t="shared" si="122"/>
        <v>1.3452027695351137E-4</v>
      </c>
      <c r="E1585" s="93">
        <f t="shared" si="125"/>
        <v>4.091333333333333</v>
      </c>
      <c r="F1585" s="104">
        <f t="shared" si="123"/>
        <v>1.4691060194231217E-4</v>
      </c>
      <c r="G1585" s="93" t="s">
        <v>20</v>
      </c>
      <c r="H1585" s="93">
        <v>1852.37</v>
      </c>
      <c r="I1585" s="88">
        <v>2</v>
      </c>
      <c r="J1585" s="93">
        <v>106.39</v>
      </c>
      <c r="K1585" s="93">
        <v>27.5</v>
      </c>
      <c r="L1585" s="93">
        <v>1852.37</v>
      </c>
      <c r="M1585" s="88">
        <f t="shared" si="126"/>
        <v>14728.8</v>
      </c>
    </row>
    <row r="1586" spans="1:13" x14ac:dyDescent="0.2">
      <c r="A1586" s="94">
        <v>6189286</v>
      </c>
      <c r="B1586" s="88">
        <f t="shared" si="124"/>
        <v>216.6</v>
      </c>
      <c r="C1586" s="93">
        <v>68</v>
      </c>
      <c r="D1586" s="104">
        <f t="shared" si="122"/>
        <v>1.3452027695351137E-4</v>
      </c>
      <c r="E1586" s="93">
        <f t="shared" si="125"/>
        <v>4.091333333333333</v>
      </c>
      <c r="F1586" s="104">
        <f t="shared" si="123"/>
        <v>1.4691060194231217E-4</v>
      </c>
      <c r="G1586" s="93" t="s">
        <v>20</v>
      </c>
      <c r="H1586" s="93">
        <v>1625.07</v>
      </c>
      <c r="I1586" s="88">
        <v>2</v>
      </c>
      <c r="J1586" s="93">
        <v>84.36</v>
      </c>
      <c r="K1586" s="93">
        <v>26</v>
      </c>
      <c r="L1586" s="93">
        <v>1625.07</v>
      </c>
      <c r="M1586" s="88">
        <f t="shared" si="126"/>
        <v>14728.8</v>
      </c>
    </row>
    <row r="1587" spans="1:13" x14ac:dyDescent="0.2">
      <c r="A1587" s="94">
        <v>6190128</v>
      </c>
      <c r="B1587" s="88">
        <f t="shared" si="124"/>
        <v>216.6</v>
      </c>
      <c r="C1587" s="93">
        <v>68</v>
      </c>
      <c r="D1587" s="104">
        <f t="shared" si="122"/>
        <v>1.3452027695351137E-4</v>
      </c>
      <c r="E1587" s="93">
        <f t="shared" si="125"/>
        <v>4.091333333333333</v>
      </c>
      <c r="F1587" s="104">
        <f t="shared" si="123"/>
        <v>1.4691060194231217E-4</v>
      </c>
      <c r="G1587" s="93" t="s">
        <v>20</v>
      </c>
      <c r="H1587" s="93">
        <v>376.92</v>
      </c>
      <c r="I1587" s="88">
        <v>2</v>
      </c>
      <c r="J1587" s="93">
        <v>13.37</v>
      </c>
      <c r="K1587" s="93">
        <v>0.31</v>
      </c>
      <c r="L1587" s="93">
        <v>376.92</v>
      </c>
      <c r="M1587" s="88">
        <f t="shared" si="126"/>
        <v>14728.8</v>
      </c>
    </row>
    <row r="1588" spans="1:13" x14ac:dyDescent="0.2">
      <c r="A1588" s="94">
        <v>8363967</v>
      </c>
      <c r="B1588" s="88">
        <f t="shared" si="124"/>
        <v>216.6</v>
      </c>
      <c r="C1588" s="93">
        <v>68</v>
      </c>
      <c r="D1588" s="104">
        <f t="shared" si="122"/>
        <v>1.3452027695351137E-4</v>
      </c>
      <c r="E1588" s="93">
        <f t="shared" si="125"/>
        <v>4.091333333333333</v>
      </c>
      <c r="F1588" s="104">
        <f t="shared" si="123"/>
        <v>1.4691060194231217E-4</v>
      </c>
      <c r="G1588" s="93" t="s">
        <v>20</v>
      </c>
      <c r="H1588" s="93">
        <v>1806.4</v>
      </c>
      <c r="I1588" s="88">
        <v>2</v>
      </c>
      <c r="J1588" s="93">
        <v>29.09</v>
      </c>
      <c r="K1588" s="93">
        <v>3.4</v>
      </c>
      <c r="L1588" s="93">
        <v>1806.4</v>
      </c>
      <c r="M1588" s="88">
        <f t="shared" si="126"/>
        <v>14728.8</v>
      </c>
    </row>
    <row r="1589" spans="1:13" x14ac:dyDescent="0.2">
      <c r="A1589" s="94">
        <v>9253233</v>
      </c>
      <c r="B1589" s="88">
        <f t="shared" si="124"/>
        <v>216.6</v>
      </c>
      <c r="C1589" s="93">
        <v>68</v>
      </c>
      <c r="D1589" s="104">
        <f t="shared" si="122"/>
        <v>1.3452027695351137E-4</v>
      </c>
      <c r="E1589" s="93">
        <f t="shared" si="125"/>
        <v>4.091333333333333</v>
      </c>
      <c r="F1589" s="104">
        <f t="shared" si="123"/>
        <v>1.4691060194231217E-4</v>
      </c>
      <c r="G1589" s="93" t="s">
        <v>12</v>
      </c>
      <c r="H1589" s="93">
        <v>411.82</v>
      </c>
      <c r="I1589" s="88">
        <v>2</v>
      </c>
      <c r="J1589" s="93">
        <v>1.65</v>
      </c>
      <c r="K1589" s="93">
        <v>8.23</v>
      </c>
      <c r="L1589" s="93">
        <v>411.82</v>
      </c>
      <c r="M1589" s="88">
        <f t="shared" si="126"/>
        <v>14728.8</v>
      </c>
    </row>
    <row r="1590" spans="1:13" x14ac:dyDescent="0.2">
      <c r="A1590" s="94">
        <v>9253271</v>
      </c>
      <c r="B1590" s="88">
        <f t="shared" si="124"/>
        <v>216.6</v>
      </c>
      <c r="C1590" s="93">
        <v>68</v>
      </c>
      <c r="D1590" s="104">
        <f t="shared" si="122"/>
        <v>1.3452027695351137E-4</v>
      </c>
      <c r="E1590" s="93">
        <f t="shared" si="125"/>
        <v>4.091333333333333</v>
      </c>
      <c r="F1590" s="104">
        <f t="shared" si="123"/>
        <v>1.4691060194231217E-4</v>
      </c>
      <c r="G1590" s="93" t="s">
        <v>12</v>
      </c>
      <c r="H1590" s="93">
        <v>92.24</v>
      </c>
      <c r="I1590" s="88">
        <v>2</v>
      </c>
      <c r="J1590" s="93">
        <v>0.83</v>
      </c>
      <c r="K1590" s="93">
        <v>1.27</v>
      </c>
      <c r="L1590" s="93">
        <v>92.24</v>
      </c>
      <c r="M1590" s="88">
        <f t="shared" si="126"/>
        <v>14728.8</v>
      </c>
    </row>
    <row r="1591" spans="1:13" x14ac:dyDescent="0.2">
      <c r="A1591" s="94">
        <v>9254114</v>
      </c>
      <c r="B1591" s="88">
        <f t="shared" si="124"/>
        <v>216.6</v>
      </c>
      <c r="C1591" s="93">
        <v>68</v>
      </c>
      <c r="D1591" s="104">
        <f t="shared" si="122"/>
        <v>1.3452027695351137E-4</v>
      </c>
      <c r="E1591" s="93">
        <f t="shared" si="125"/>
        <v>4.091333333333333</v>
      </c>
      <c r="F1591" s="104">
        <f t="shared" si="123"/>
        <v>1.4691060194231217E-4</v>
      </c>
      <c r="G1591" s="93" t="s">
        <v>12</v>
      </c>
      <c r="H1591" s="93">
        <v>130.1</v>
      </c>
      <c r="I1591" s="88">
        <v>2</v>
      </c>
      <c r="J1591" s="93">
        <v>0.2</v>
      </c>
      <c r="K1591" s="93">
        <v>0.1</v>
      </c>
      <c r="L1591" s="93">
        <v>130.1</v>
      </c>
      <c r="M1591" s="88">
        <f t="shared" si="126"/>
        <v>14728.8</v>
      </c>
    </row>
    <row r="1592" spans="1:13" x14ac:dyDescent="0.2">
      <c r="A1592" s="94">
        <v>9318502</v>
      </c>
      <c r="B1592" s="88">
        <f t="shared" si="124"/>
        <v>216.6</v>
      </c>
      <c r="C1592" s="93">
        <v>68</v>
      </c>
      <c r="D1592" s="104">
        <f t="shared" si="122"/>
        <v>1.3452027695351137E-4</v>
      </c>
      <c r="E1592" s="93">
        <f t="shared" si="125"/>
        <v>4.091333333333333</v>
      </c>
      <c r="F1592" s="104">
        <f t="shared" si="123"/>
        <v>1.4691060194231217E-4</v>
      </c>
      <c r="G1592" s="93" t="s">
        <v>16</v>
      </c>
      <c r="H1592" s="93">
        <v>1411.75</v>
      </c>
      <c r="I1592" s="88">
        <v>2</v>
      </c>
      <c r="J1592" s="93">
        <v>106.6</v>
      </c>
      <c r="K1592" s="93">
        <v>14.7</v>
      </c>
      <c r="L1592" s="93">
        <v>1411.75</v>
      </c>
      <c r="M1592" s="88">
        <f t="shared" si="126"/>
        <v>14728.8</v>
      </c>
    </row>
    <row r="1593" spans="1:13" x14ac:dyDescent="0.2">
      <c r="A1593" s="94">
        <v>9842559</v>
      </c>
      <c r="B1593" s="88">
        <f t="shared" si="124"/>
        <v>216.6</v>
      </c>
      <c r="C1593" s="93">
        <v>68</v>
      </c>
      <c r="D1593" s="104">
        <f t="shared" si="122"/>
        <v>1.3452027695351137E-4</v>
      </c>
      <c r="E1593" s="93">
        <f t="shared" si="125"/>
        <v>4.091333333333333</v>
      </c>
      <c r="F1593" s="104">
        <f t="shared" si="123"/>
        <v>1.4691060194231217E-4</v>
      </c>
      <c r="G1593" s="93" t="s">
        <v>16</v>
      </c>
      <c r="H1593" s="93">
        <v>82.06</v>
      </c>
      <c r="I1593" s="88">
        <v>2</v>
      </c>
      <c r="J1593" s="93">
        <v>5.86</v>
      </c>
      <c r="K1593" s="93">
        <v>0.22</v>
      </c>
      <c r="L1593" s="93">
        <v>82.06</v>
      </c>
      <c r="M1593" s="88">
        <f t="shared" si="126"/>
        <v>14728.8</v>
      </c>
    </row>
    <row r="1594" spans="1:13" x14ac:dyDescent="0.2">
      <c r="A1594" s="94">
        <v>1065189</v>
      </c>
      <c r="B1594" s="88">
        <f t="shared" si="124"/>
        <v>216.6</v>
      </c>
      <c r="C1594" s="93">
        <v>67</v>
      </c>
      <c r="D1594" s="104">
        <f t="shared" si="122"/>
        <v>1.3254203758654798E-4</v>
      </c>
      <c r="E1594" s="93">
        <f t="shared" si="125"/>
        <v>4.0311666666666666</v>
      </c>
      <c r="F1594" s="104">
        <f t="shared" si="123"/>
        <v>1.4475015191374877E-4</v>
      </c>
      <c r="G1594" s="93" t="s">
        <v>16</v>
      </c>
      <c r="H1594" s="93">
        <v>123.35</v>
      </c>
      <c r="I1594" s="88">
        <v>2</v>
      </c>
      <c r="J1594" s="93">
        <v>0.81</v>
      </c>
      <c r="K1594" s="93">
        <v>0.77</v>
      </c>
      <c r="L1594" s="93">
        <v>123.35</v>
      </c>
      <c r="M1594" s="88">
        <f t="shared" si="126"/>
        <v>14512.199999999999</v>
      </c>
    </row>
    <row r="1595" spans="1:13" x14ac:dyDescent="0.2">
      <c r="A1595" s="94">
        <v>1252089</v>
      </c>
      <c r="B1595" s="88">
        <f t="shared" si="124"/>
        <v>216.6</v>
      </c>
      <c r="C1595" s="93">
        <v>67</v>
      </c>
      <c r="D1595" s="104">
        <f t="shared" si="122"/>
        <v>1.3254203758654798E-4</v>
      </c>
      <c r="E1595" s="93">
        <f t="shared" si="125"/>
        <v>4.0311666666666666</v>
      </c>
      <c r="F1595" s="104">
        <f t="shared" si="123"/>
        <v>1.4475015191374877E-4</v>
      </c>
      <c r="G1595" s="93" t="s">
        <v>79</v>
      </c>
      <c r="H1595" s="93">
        <v>49.16</v>
      </c>
      <c r="I1595" s="88">
        <v>2</v>
      </c>
      <c r="J1595" s="93">
        <v>1.28</v>
      </c>
      <c r="K1595" s="93">
        <v>2.92</v>
      </c>
      <c r="L1595" s="93">
        <v>49.16</v>
      </c>
      <c r="M1595" s="88">
        <f t="shared" si="126"/>
        <v>14512.199999999999</v>
      </c>
    </row>
    <row r="1596" spans="1:13" x14ac:dyDescent="0.2">
      <c r="A1596" s="94">
        <v>1254649</v>
      </c>
      <c r="B1596" s="88">
        <f t="shared" si="124"/>
        <v>216.6</v>
      </c>
      <c r="C1596" s="93">
        <v>67</v>
      </c>
      <c r="D1596" s="104">
        <f t="shared" si="122"/>
        <v>1.3254203758654798E-4</v>
      </c>
      <c r="E1596" s="93">
        <f t="shared" si="125"/>
        <v>4.0311666666666666</v>
      </c>
      <c r="F1596" s="104">
        <f t="shared" si="123"/>
        <v>1.4475015191374877E-4</v>
      </c>
      <c r="G1596" s="93" t="s">
        <v>79</v>
      </c>
      <c r="H1596" s="93">
        <v>12.32</v>
      </c>
      <c r="I1596" s="88">
        <v>2</v>
      </c>
      <c r="J1596" s="93">
        <v>0.16</v>
      </c>
      <c r="K1596" s="93">
        <v>0.94</v>
      </c>
      <c r="L1596" s="93">
        <v>12.32</v>
      </c>
      <c r="M1596" s="88">
        <f t="shared" si="126"/>
        <v>14512.199999999999</v>
      </c>
    </row>
    <row r="1597" spans="1:13" x14ac:dyDescent="0.2">
      <c r="A1597" s="94">
        <v>2104134</v>
      </c>
      <c r="B1597" s="88">
        <f t="shared" si="124"/>
        <v>216.6</v>
      </c>
      <c r="C1597" s="93">
        <v>67</v>
      </c>
      <c r="D1597" s="104">
        <f t="shared" si="122"/>
        <v>1.3254203758654798E-4</v>
      </c>
      <c r="E1597" s="93">
        <f t="shared" si="125"/>
        <v>4.0311666666666666</v>
      </c>
      <c r="F1597" s="104">
        <f t="shared" si="123"/>
        <v>1.4475015191374877E-4</v>
      </c>
      <c r="G1597" s="93" t="s">
        <v>16</v>
      </c>
      <c r="H1597" s="93">
        <v>3640.47</v>
      </c>
      <c r="I1597" s="88">
        <v>2</v>
      </c>
      <c r="J1597" s="93">
        <v>14.3</v>
      </c>
      <c r="K1597" s="93">
        <v>13.6</v>
      </c>
      <c r="L1597" s="93">
        <v>3640.47</v>
      </c>
      <c r="M1597" s="88">
        <f t="shared" si="126"/>
        <v>14512.199999999999</v>
      </c>
    </row>
    <row r="1598" spans="1:13" x14ac:dyDescent="0.2">
      <c r="A1598" s="94">
        <v>2351939</v>
      </c>
      <c r="B1598" s="88">
        <f t="shared" si="124"/>
        <v>216.6</v>
      </c>
      <c r="C1598" s="93">
        <v>67</v>
      </c>
      <c r="D1598" s="104">
        <f t="shared" si="122"/>
        <v>1.3254203758654798E-4</v>
      </c>
      <c r="E1598" s="93">
        <f t="shared" si="125"/>
        <v>4.0311666666666666</v>
      </c>
      <c r="F1598" s="104">
        <f t="shared" si="123"/>
        <v>1.4475015191374877E-4</v>
      </c>
      <c r="G1598" s="93" t="s">
        <v>16</v>
      </c>
      <c r="H1598" s="93">
        <v>1606.96</v>
      </c>
      <c r="I1598" s="88">
        <v>2</v>
      </c>
      <c r="J1598" s="93">
        <v>129</v>
      </c>
      <c r="K1598" s="93">
        <v>16.5</v>
      </c>
      <c r="L1598" s="93">
        <v>1606.96</v>
      </c>
      <c r="M1598" s="88">
        <f t="shared" si="126"/>
        <v>14512.199999999999</v>
      </c>
    </row>
    <row r="1599" spans="1:13" x14ac:dyDescent="0.2">
      <c r="A1599" s="94">
        <v>3100679</v>
      </c>
      <c r="B1599" s="88">
        <f t="shared" si="124"/>
        <v>216.6</v>
      </c>
      <c r="C1599" s="93">
        <v>67</v>
      </c>
      <c r="D1599" s="104">
        <f t="shared" si="122"/>
        <v>1.3254203758654798E-4</v>
      </c>
      <c r="E1599" s="93">
        <f t="shared" si="125"/>
        <v>4.0311666666666666</v>
      </c>
      <c r="F1599" s="104">
        <f t="shared" si="123"/>
        <v>1.4475015191374877E-4</v>
      </c>
      <c r="G1599" s="93" t="s">
        <v>41</v>
      </c>
      <c r="H1599" s="93">
        <v>481.19</v>
      </c>
      <c r="I1599" s="88">
        <v>2</v>
      </c>
      <c r="J1599" s="93">
        <v>1</v>
      </c>
      <c r="K1599" s="93">
        <v>0.93</v>
      </c>
      <c r="L1599" s="93">
        <v>481.19</v>
      </c>
      <c r="M1599" s="88">
        <f t="shared" si="126"/>
        <v>14512.199999999999</v>
      </c>
    </row>
    <row r="1600" spans="1:13" x14ac:dyDescent="0.2">
      <c r="A1600" s="94">
        <v>3222561</v>
      </c>
      <c r="B1600" s="88">
        <f t="shared" si="124"/>
        <v>216.6</v>
      </c>
      <c r="C1600" s="93">
        <v>67</v>
      </c>
      <c r="D1600" s="104">
        <f t="shared" si="122"/>
        <v>1.3254203758654798E-4</v>
      </c>
      <c r="E1600" s="93">
        <f t="shared" si="125"/>
        <v>4.0311666666666666</v>
      </c>
      <c r="F1600" s="104">
        <f t="shared" si="123"/>
        <v>1.4475015191374877E-4</v>
      </c>
      <c r="G1600" s="93" t="s">
        <v>41</v>
      </c>
      <c r="H1600" s="93">
        <v>412.56</v>
      </c>
      <c r="I1600" s="88">
        <v>2</v>
      </c>
      <c r="J1600" s="93">
        <v>1</v>
      </c>
      <c r="K1600" s="93">
        <v>2.21</v>
      </c>
      <c r="L1600" s="93">
        <v>412.56</v>
      </c>
      <c r="M1600" s="88">
        <f t="shared" si="126"/>
        <v>14512.199999999999</v>
      </c>
    </row>
    <row r="1601" spans="1:13" x14ac:dyDescent="0.2">
      <c r="A1601" s="94">
        <v>3222787</v>
      </c>
      <c r="B1601" s="88">
        <f t="shared" si="124"/>
        <v>216.6</v>
      </c>
      <c r="C1601" s="93">
        <v>67</v>
      </c>
      <c r="D1601" s="104">
        <f t="shared" si="122"/>
        <v>1.3254203758654798E-4</v>
      </c>
      <c r="E1601" s="93">
        <f t="shared" si="125"/>
        <v>4.0311666666666666</v>
      </c>
      <c r="F1601" s="104">
        <f t="shared" si="123"/>
        <v>1.4475015191374877E-4</v>
      </c>
      <c r="G1601" s="93" t="s">
        <v>41</v>
      </c>
      <c r="H1601" s="93">
        <v>1247.1600000000001</v>
      </c>
      <c r="I1601" s="88">
        <v>2</v>
      </c>
      <c r="J1601" s="93">
        <v>133.80000000000001</v>
      </c>
      <c r="K1601" s="93">
        <v>6.8</v>
      </c>
      <c r="L1601" s="93">
        <v>1247.1600000000001</v>
      </c>
      <c r="M1601" s="88">
        <f t="shared" si="126"/>
        <v>14512.199999999999</v>
      </c>
    </row>
    <row r="1602" spans="1:13" x14ac:dyDescent="0.2">
      <c r="A1602" s="94">
        <v>3521044</v>
      </c>
      <c r="B1602" s="88">
        <f t="shared" si="124"/>
        <v>216.6</v>
      </c>
      <c r="C1602" s="93">
        <v>67</v>
      </c>
      <c r="D1602" s="104">
        <f t="shared" ref="D1602:D1665" si="127">C1602/$C$4096</f>
        <v>1.3254203758654798E-4</v>
      </c>
      <c r="E1602" s="93">
        <f t="shared" si="125"/>
        <v>4.0311666666666666</v>
      </c>
      <c r="F1602" s="104">
        <f t="shared" ref="F1602:F1665" si="128">E1602/$E$4096</f>
        <v>1.4475015191374877E-4</v>
      </c>
      <c r="G1602" s="93" t="s">
        <v>16</v>
      </c>
      <c r="H1602" s="93">
        <v>14.58</v>
      </c>
      <c r="I1602" s="88">
        <v>2</v>
      </c>
      <c r="J1602" s="93">
        <v>0.11</v>
      </c>
      <c r="K1602" s="93">
        <v>0.73</v>
      </c>
      <c r="L1602" s="93">
        <v>14.58</v>
      </c>
      <c r="M1602" s="88">
        <f t="shared" si="126"/>
        <v>14512.199999999999</v>
      </c>
    </row>
    <row r="1603" spans="1:13" x14ac:dyDescent="0.2">
      <c r="A1603" s="94">
        <v>5521316</v>
      </c>
      <c r="B1603" s="88">
        <f t="shared" ref="B1603:B1666" si="129">VLOOKUP(I1603,$U$2:$V$11,2,TRUE)</f>
        <v>216.6</v>
      </c>
      <c r="C1603" s="93">
        <v>67</v>
      </c>
      <c r="D1603" s="104">
        <f t="shared" si="127"/>
        <v>1.3254203758654798E-4</v>
      </c>
      <c r="E1603" s="93">
        <f t="shared" ref="E1603:E1666" si="130">B1603*C1603/3600</f>
        <v>4.0311666666666666</v>
      </c>
      <c r="F1603" s="104">
        <f t="shared" si="128"/>
        <v>1.4475015191374877E-4</v>
      </c>
      <c r="G1603" s="93" t="s">
        <v>12</v>
      </c>
      <c r="H1603" s="93">
        <v>326.22000000000003</v>
      </c>
      <c r="I1603" s="88">
        <v>2</v>
      </c>
      <c r="J1603" s="93">
        <v>13.1</v>
      </c>
      <c r="K1603" s="93">
        <v>5.5</v>
      </c>
      <c r="L1603" s="93">
        <v>326.22000000000003</v>
      </c>
      <c r="M1603" s="88">
        <f t="shared" ref="M1603:M1666" si="131">B1603*C1603</f>
        <v>14512.199999999999</v>
      </c>
    </row>
    <row r="1604" spans="1:13" x14ac:dyDescent="0.2">
      <c r="A1604" s="94">
        <v>6167401</v>
      </c>
      <c r="B1604" s="88">
        <f t="shared" si="129"/>
        <v>216.6</v>
      </c>
      <c r="C1604" s="93">
        <v>67</v>
      </c>
      <c r="D1604" s="104">
        <f t="shared" si="127"/>
        <v>1.3254203758654798E-4</v>
      </c>
      <c r="E1604" s="93">
        <f t="shared" si="130"/>
        <v>4.0311666666666666</v>
      </c>
      <c r="F1604" s="104">
        <f t="shared" si="128"/>
        <v>1.4475015191374877E-4</v>
      </c>
      <c r="G1604" s="93" t="s">
        <v>41</v>
      </c>
      <c r="H1604" s="93">
        <v>627.66</v>
      </c>
      <c r="I1604" s="88">
        <v>2</v>
      </c>
      <c r="J1604" s="93">
        <v>11.4</v>
      </c>
      <c r="K1604" s="93">
        <v>0.76</v>
      </c>
      <c r="L1604" s="93">
        <v>627.66</v>
      </c>
      <c r="M1604" s="88">
        <f t="shared" si="131"/>
        <v>14512.199999999999</v>
      </c>
    </row>
    <row r="1605" spans="1:13" x14ac:dyDescent="0.2">
      <c r="A1605" s="94">
        <v>6188372</v>
      </c>
      <c r="B1605" s="88">
        <f t="shared" si="129"/>
        <v>216.6</v>
      </c>
      <c r="C1605" s="93">
        <v>67</v>
      </c>
      <c r="D1605" s="104">
        <f t="shared" si="127"/>
        <v>1.3254203758654798E-4</v>
      </c>
      <c r="E1605" s="93">
        <f t="shared" si="130"/>
        <v>4.0311666666666666</v>
      </c>
      <c r="F1605" s="104">
        <f t="shared" si="128"/>
        <v>1.4475015191374877E-4</v>
      </c>
      <c r="G1605" s="93" t="s">
        <v>41</v>
      </c>
      <c r="H1605" s="93">
        <v>85.51</v>
      </c>
      <c r="I1605" s="88">
        <v>2</v>
      </c>
      <c r="J1605" s="93">
        <v>5.39</v>
      </c>
      <c r="K1605" s="93">
        <v>0.38</v>
      </c>
      <c r="L1605" s="93">
        <v>85.51</v>
      </c>
      <c r="M1605" s="88">
        <f t="shared" si="131"/>
        <v>14512.199999999999</v>
      </c>
    </row>
    <row r="1606" spans="1:13" x14ac:dyDescent="0.2">
      <c r="A1606" s="94">
        <v>8356026</v>
      </c>
      <c r="B1606" s="88">
        <f t="shared" si="129"/>
        <v>216.6</v>
      </c>
      <c r="C1606" s="93">
        <v>67</v>
      </c>
      <c r="D1606" s="104">
        <f t="shared" si="127"/>
        <v>1.3254203758654798E-4</v>
      </c>
      <c r="E1606" s="93">
        <f t="shared" si="130"/>
        <v>4.0311666666666666</v>
      </c>
      <c r="F1606" s="104">
        <f t="shared" si="128"/>
        <v>1.4475015191374877E-4</v>
      </c>
      <c r="G1606" s="93" t="s">
        <v>20</v>
      </c>
      <c r="H1606" s="93">
        <v>224.02</v>
      </c>
      <c r="I1606" s="88">
        <v>2</v>
      </c>
      <c r="J1606" s="93">
        <v>15.35</v>
      </c>
      <c r="K1606" s="93">
        <v>1</v>
      </c>
      <c r="L1606" s="93">
        <v>224.02</v>
      </c>
      <c r="M1606" s="88">
        <f t="shared" si="131"/>
        <v>14512.199999999999</v>
      </c>
    </row>
    <row r="1607" spans="1:13" x14ac:dyDescent="0.2">
      <c r="A1607" s="94">
        <v>9254903</v>
      </c>
      <c r="B1607" s="88">
        <f t="shared" si="129"/>
        <v>216.6</v>
      </c>
      <c r="C1607" s="93">
        <v>67</v>
      </c>
      <c r="D1607" s="104">
        <f t="shared" si="127"/>
        <v>1.3254203758654798E-4</v>
      </c>
      <c r="E1607" s="93">
        <f t="shared" si="130"/>
        <v>4.0311666666666666</v>
      </c>
      <c r="F1607" s="104">
        <f t="shared" si="128"/>
        <v>1.4475015191374877E-4</v>
      </c>
      <c r="G1607" s="93" t="s">
        <v>12</v>
      </c>
      <c r="H1607" s="93">
        <v>1333.1</v>
      </c>
      <c r="I1607" s="88">
        <v>2</v>
      </c>
      <c r="J1607" s="93">
        <v>2.2999999999999998</v>
      </c>
      <c r="K1607" s="93">
        <v>0.65</v>
      </c>
      <c r="L1607" s="93">
        <v>1333.1</v>
      </c>
      <c r="M1607" s="88">
        <f t="shared" si="131"/>
        <v>14512.199999999999</v>
      </c>
    </row>
    <row r="1608" spans="1:13" x14ac:dyDescent="0.2">
      <c r="A1608" s="94">
        <v>1210422</v>
      </c>
      <c r="B1608" s="88">
        <f t="shared" si="129"/>
        <v>216.6</v>
      </c>
      <c r="C1608" s="93">
        <v>66</v>
      </c>
      <c r="D1608" s="104">
        <f t="shared" si="127"/>
        <v>1.3056379821958458E-4</v>
      </c>
      <c r="E1608" s="93">
        <f t="shared" si="130"/>
        <v>3.9710000000000001</v>
      </c>
      <c r="F1608" s="104">
        <f t="shared" si="128"/>
        <v>1.4258970188518538E-4</v>
      </c>
      <c r="G1608" s="93" t="s">
        <v>79</v>
      </c>
      <c r="H1608" s="93">
        <v>26.21</v>
      </c>
      <c r="I1608" s="88">
        <v>2</v>
      </c>
      <c r="J1608" s="93">
        <v>0.08</v>
      </c>
      <c r="K1608" s="93">
        <v>0.14000000000000001</v>
      </c>
      <c r="L1608" s="93">
        <v>26.21</v>
      </c>
      <c r="M1608" s="88">
        <f t="shared" si="131"/>
        <v>14295.6</v>
      </c>
    </row>
    <row r="1609" spans="1:13" x14ac:dyDescent="0.2">
      <c r="A1609" s="94">
        <v>2070156</v>
      </c>
      <c r="B1609" s="88">
        <f t="shared" si="129"/>
        <v>216.6</v>
      </c>
      <c r="C1609" s="93">
        <v>66</v>
      </c>
      <c r="D1609" s="104">
        <f t="shared" si="127"/>
        <v>1.3056379821958458E-4</v>
      </c>
      <c r="E1609" s="93">
        <f t="shared" si="130"/>
        <v>3.9710000000000001</v>
      </c>
      <c r="F1609" s="104">
        <f t="shared" si="128"/>
        <v>1.4258970188518538E-4</v>
      </c>
      <c r="G1609" s="93" t="s">
        <v>9</v>
      </c>
      <c r="H1609" s="93">
        <v>481.13</v>
      </c>
      <c r="I1609" s="88">
        <v>2</v>
      </c>
      <c r="J1609" s="93">
        <v>0.2</v>
      </c>
      <c r="K1609" s="93">
        <v>1.7</v>
      </c>
      <c r="L1609" s="93">
        <v>481.13</v>
      </c>
      <c r="M1609" s="88">
        <f t="shared" si="131"/>
        <v>14295.6</v>
      </c>
    </row>
    <row r="1610" spans="1:13" x14ac:dyDescent="0.2">
      <c r="A1610" s="94">
        <v>2540167</v>
      </c>
      <c r="B1610" s="88">
        <f t="shared" si="129"/>
        <v>216.6</v>
      </c>
      <c r="C1610" s="93">
        <v>66</v>
      </c>
      <c r="D1610" s="104">
        <f t="shared" si="127"/>
        <v>1.3056379821958458E-4</v>
      </c>
      <c r="E1610" s="93">
        <f t="shared" si="130"/>
        <v>3.9710000000000001</v>
      </c>
      <c r="F1610" s="104">
        <f t="shared" si="128"/>
        <v>1.4258970188518538E-4</v>
      </c>
      <c r="G1610" s="93" t="s">
        <v>16</v>
      </c>
      <c r="H1610" s="93">
        <v>1845.57</v>
      </c>
      <c r="I1610" s="88">
        <v>2</v>
      </c>
      <c r="J1610" s="93">
        <v>158.96</v>
      </c>
      <c r="K1610" s="93">
        <v>16.510000000000002</v>
      </c>
      <c r="L1610" s="93">
        <v>1845.57</v>
      </c>
      <c r="M1610" s="88">
        <f t="shared" si="131"/>
        <v>14295.6</v>
      </c>
    </row>
    <row r="1611" spans="1:13" x14ac:dyDescent="0.2">
      <c r="A1611" s="94">
        <v>3521045</v>
      </c>
      <c r="B1611" s="88">
        <f t="shared" si="129"/>
        <v>216.6</v>
      </c>
      <c r="C1611" s="93">
        <v>66</v>
      </c>
      <c r="D1611" s="104">
        <f t="shared" si="127"/>
        <v>1.3056379821958458E-4</v>
      </c>
      <c r="E1611" s="93">
        <f t="shared" si="130"/>
        <v>3.9710000000000001</v>
      </c>
      <c r="F1611" s="104">
        <f t="shared" si="128"/>
        <v>1.4258970188518538E-4</v>
      </c>
      <c r="G1611" s="93" t="s">
        <v>16</v>
      </c>
      <c r="H1611" s="93">
        <v>23.79</v>
      </c>
      <c r="I1611" s="88">
        <v>2</v>
      </c>
      <c r="J1611" s="93">
        <v>0.2</v>
      </c>
      <c r="K1611" s="93">
        <v>1.33</v>
      </c>
      <c r="L1611" s="93">
        <v>23.79</v>
      </c>
      <c r="M1611" s="88">
        <f t="shared" si="131"/>
        <v>14295.6</v>
      </c>
    </row>
    <row r="1612" spans="1:13" x14ac:dyDescent="0.2">
      <c r="A1612" s="94">
        <v>4015741</v>
      </c>
      <c r="B1612" s="88">
        <f t="shared" si="129"/>
        <v>216.6</v>
      </c>
      <c r="C1612" s="93">
        <v>66</v>
      </c>
      <c r="D1612" s="104">
        <f t="shared" si="127"/>
        <v>1.3056379821958458E-4</v>
      </c>
      <c r="E1612" s="93">
        <f t="shared" si="130"/>
        <v>3.9710000000000001</v>
      </c>
      <c r="F1612" s="104">
        <f t="shared" si="128"/>
        <v>1.4258970188518538E-4</v>
      </c>
      <c r="G1612" s="93" t="s">
        <v>16</v>
      </c>
      <c r="H1612" s="93">
        <v>1166.52</v>
      </c>
      <c r="I1612" s="88">
        <v>2</v>
      </c>
      <c r="J1612" s="93">
        <v>45.92</v>
      </c>
      <c r="K1612" s="93">
        <v>42.5</v>
      </c>
      <c r="L1612" s="93">
        <v>1166.52</v>
      </c>
      <c r="M1612" s="88">
        <f t="shared" si="131"/>
        <v>14295.6</v>
      </c>
    </row>
    <row r="1613" spans="1:13" x14ac:dyDescent="0.2">
      <c r="A1613" s="94">
        <v>5110153</v>
      </c>
      <c r="B1613" s="88">
        <f t="shared" si="129"/>
        <v>216.6</v>
      </c>
      <c r="C1613" s="93">
        <v>66</v>
      </c>
      <c r="D1613" s="104">
        <f t="shared" si="127"/>
        <v>1.3056379821958458E-4</v>
      </c>
      <c r="E1613" s="93">
        <f t="shared" si="130"/>
        <v>3.9710000000000001</v>
      </c>
      <c r="F1613" s="104">
        <f t="shared" si="128"/>
        <v>1.4258970188518538E-4</v>
      </c>
      <c r="G1613" s="93" t="s">
        <v>20</v>
      </c>
      <c r="H1613" s="93">
        <v>16.16</v>
      </c>
      <c r="I1613" s="88">
        <v>2</v>
      </c>
      <c r="J1613" s="93">
        <v>1.17</v>
      </c>
      <c r="K1613" s="93">
        <v>0.16</v>
      </c>
      <c r="L1613" s="93">
        <v>16.16</v>
      </c>
      <c r="M1613" s="88">
        <f t="shared" si="131"/>
        <v>14295.6</v>
      </c>
    </row>
    <row r="1614" spans="1:13" x14ac:dyDescent="0.2">
      <c r="A1614" s="94">
        <v>6320449</v>
      </c>
      <c r="B1614" s="88">
        <f t="shared" si="129"/>
        <v>216.6</v>
      </c>
      <c r="C1614" s="93">
        <v>66</v>
      </c>
      <c r="D1614" s="104">
        <f t="shared" si="127"/>
        <v>1.3056379821958458E-4</v>
      </c>
      <c r="E1614" s="93">
        <f t="shared" si="130"/>
        <v>3.9710000000000001</v>
      </c>
      <c r="F1614" s="104">
        <f t="shared" si="128"/>
        <v>1.4258970188518538E-4</v>
      </c>
      <c r="G1614" s="93" t="s">
        <v>82</v>
      </c>
      <c r="H1614" s="93">
        <v>1658.5</v>
      </c>
      <c r="I1614" s="88">
        <v>2</v>
      </c>
      <c r="J1614" s="93">
        <v>77.33</v>
      </c>
      <c r="K1614" s="93">
        <v>6.5</v>
      </c>
      <c r="L1614" s="93">
        <v>1658.5</v>
      </c>
      <c r="M1614" s="88">
        <f t="shared" si="131"/>
        <v>14295.6</v>
      </c>
    </row>
    <row r="1615" spans="1:13" x14ac:dyDescent="0.2">
      <c r="A1615" s="94">
        <v>7010785</v>
      </c>
      <c r="B1615" s="88">
        <f t="shared" si="129"/>
        <v>216.6</v>
      </c>
      <c r="C1615" s="93">
        <v>66</v>
      </c>
      <c r="D1615" s="104">
        <f t="shared" si="127"/>
        <v>1.3056379821958458E-4</v>
      </c>
      <c r="E1615" s="93">
        <f t="shared" si="130"/>
        <v>3.9710000000000001</v>
      </c>
      <c r="F1615" s="104">
        <f t="shared" si="128"/>
        <v>1.4258970188518538E-4</v>
      </c>
      <c r="G1615" s="93" t="s">
        <v>82</v>
      </c>
      <c r="H1615" s="93">
        <v>1843.44</v>
      </c>
      <c r="I1615" s="88">
        <v>2</v>
      </c>
      <c r="J1615" s="93">
        <v>146.28</v>
      </c>
      <c r="K1615" s="93">
        <v>21</v>
      </c>
      <c r="L1615" s="93">
        <v>1843.44</v>
      </c>
      <c r="M1615" s="88">
        <f t="shared" si="131"/>
        <v>14295.6</v>
      </c>
    </row>
    <row r="1616" spans="1:13" x14ac:dyDescent="0.2">
      <c r="A1616" s="94">
        <v>8541313</v>
      </c>
      <c r="B1616" s="88">
        <f t="shared" si="129"/>
        <v>216.6</v>
      </c>
      <c r="C1616" s="93">
        <v>66</v>
      </c>
      <c r="D1616" s="104">
        <f t="shared" si="127"/>
        <v>1.3056379821958458E-4</v>
      </c>
      <c r="E1616" s="93">
        <f t="shared" si="130"/>
        <v>3.9710000000000001</v>
      </c>
      <c r="F1616" s="104">
        <f t="shared" si="128"/>
        <v>1.4258970188518538E-4</v>
      </c>
      <c r="G1616" s="93" t="s">
        <v>16</v>
      </c>
      <c r="H1616" s="93">
        <v>427.97</v>
      </c>
      <c r="I1616" s="88">
        <v>2</v>
      </c>
      <c r="J1616" s="93">
        <v>3.06</v>
      </c>
      <c r="K1616" s="93">
        <v>4.62</v>
      </c>
      <c r="L1616" s="93">
        <v>427.97</v>
      </c>
      <c r="M1616" s="88">
        <f t="shared" si="131"/>
        <v>14295.6</v>
      </c>
    </row>
    <row r="1617" spans="1:13" x14ac:dyDescent="0.2">
      <c r="A1617" s="94">
        <v>8561236</v>
      </c>
      <c r="B1617" s="88">
        <f t="shared" si="129"/>
        <v>216.6</v>
      </c>
      <c r="C1617" s="93">
        <v>66</v>
      </c>
      <c r="D1617" s="104">
        <f t="shared" si="127"/>
        <v>1.3056379821958458E-4</v>
      </c>
      <c r="E1617" s="93">
        <f t="shared" si="130"/>
        <v>3.9710000000000001</v>
      </c>
      <c r="F1617" s="104">
        <f t="shared" si="128"/>
        <v>1.4258970188518538E-4</v>
      </c>
      <c r="G1617" s="93" t="s">
        <v>20</v>
      </c>
      <c r="H1617" s="93">
        <v>3782.44</v>
      </c>
      <c r="I1617" s="88">
        <v>2</v>
      </c>
      <c r="J1617" s="93">
        <v>91.06</v>
      </c>
      <c r="K1617" s="93">
        <v>24.68</v>
      </c>
      <c r="L1617" s="93">
        <v>3782.44</v>
      </c>
      <c r="M1617" s="88">
        <f t="shared" si="131"/>
        <v>14295.6</v>
      </c>
    </row>
    <row r="1618" spans="1:13" x14ac:dyDescent="0.2">
      <c r="A1618" s="94">
        <v>9253073</v>
      </c>
      <c r="B1618" s="88">
        <f t="shared" si="129"/>
        <v>216.6</v>
      </c>
      <c r="C1618" s="93">
        <v>66</v>
      </c>
      <c r="D1618" s="104">
        <f t="shared" si="127"/>
        <v>1.3056379821958458E-4</v>
      </c>
      <c r="E1618" s="93">
        <f t="shared" si="130"/>
        <v>3.9710000000000001</v>
      </c>
      <c r="F1618" s="104">
        <f t="shared" si="128"/>
        <v>1.4258970188518538E-4</v>
      </c>
      <c r="G1618" s="93" t="s">
        <v>12</v>
      </c>
      <c r="H1618" s="93">
        <v>163.69999999999999</v>
      </c>
      <c r="I1618" s="88">
        <v>2</v>
      </c>
      <c r="J1618" s="93">
        <v>1.1599999999999999</v>
      </c>
      <c r="K1618" s="93">
        <v>1.66</v>
      </c>
      <c r="L1618" s="93">
        <v>163.69999999999999</v>
      </c>
      <c r="M1618" s="88">
        <f t="shared" si="131"/>
        <v>14295.6</v>
      </c>
    </row>
    <row r="1619" spans="1:13" x14ac:dyDescent="0.2">
      <c r="A1619" s="94">
        <v>9253675</v>
      </c>
      <c r="B1619" s="88">
        <f t="shared" si="129"/>
        <v>216.6</v>
      </c>
      <c r="C1619" s="93">
        <v>66</v>
      </c>
      <c r="D1619" s="104">
        <f t="shared" si="127"/>
        <v>1.3056379821958458E-4</v>
      </c>
      <c r="E1619" s="93">
        <f t="shared" si="130"/>
        <v>3.9710000000000001</v>
      </c>
      <c r="F1619" s="104">
        <f t="shared" si="128"/>
        <v>1.4258970188518538E-4</v>
      </c>
      <c r="G1619" s="93" t="s">
        <v>12</v>
      </c>
      <c r="H1619" s="93">
        <v>96.42</v>
      </c>
      <c r="I1619" s="88">
        <v>2</v>
      </c>
      <c r="J1619" s="93">
        <v>4.05</v>
      </c>
      <c r="K1619" s="93">
        <v>2.65</v>
      </c>
      <c r="L1619" s="93">
        <v>96.42</v>
      </c>
      <c r="M1619" s="88">
        <f t="shared" si="131"/>
        <v>14295.6</v>
      </c>
    </row>
    <row r="1620" spans="1:13" x14ac:dyDescent="0.2">
      <c r="A1620" s="94">
        <v>9255072</v>
      </c>
      <c r="B1620" s="88">
        <f t="shared" si="129"/>
        <v>216.6</v>
      </c>
      <c r="C1620" s="93">
        <v>66</v>
      </c>
      <c r="D1620" s="104">
        <f t="shared" si="127"/>
        <v>1.3056379821958458E-4</v>
      </c>
      <c r="E1620" s="93">
        <f t="shared" si="130"/>
        <v>3.9710000000000001</v>
      </c>
      <c r="F1620" s="104">
        <f t="shared" si="128"/>
        <v>1.4258970188518538E-4</v>
      </c>
      <c r="G1620" s="93" t="s">
        <v>12</v>
      </c>
      <c r="H1620" s="93">
        <v>111.78</v>
      </c>
      <c r="I1620" s="88">
        <v>2</v>
      </c>
      <c r="J1620" s="93">
        <v>2.98</v>
      </c>
      <c r="K1620" s="93">
        <v>2.99</v>
      </c>
      <c r="L1620" s="93">
        <v>111.78</v>
      </c>
      <c r="M1620" s="88">
        <f t="shared" si="131"/>
        <v>14295.6</v>
      </c>
    </row>
    <row r="1621" spans="1:13" x14ac:dyDescent="0.2">
      <c r="A1621" s="94">
        <v>1252099</v>
      </c>
      <c r="B1621" s="88">
        <f t="shared" si="129"/>
        <v>216.6</v>
      </c>
      <c r="C1621" s="93">
        <v>65</v>
      </c>
      <c r="D1621" s="104">
        <f t="shared" si="127"/>
        <v>1.2858555885262118E-4</v>
      </c>
      <c r="E1621" s="93">
        <f t="shared" si="130"/>
        <v>3.9108333333333332</v>
      </c>
      <c r="F1621" s="104">
        <f t="shared" si="128"/>
        <v>1.4042925185662195E-4</v>
      </c>
      <c r="G1621" s="93" t="s">
        <v>79</v>
      </c>
      <c r="H1621" s="93">
        <v>55.99</v>
      </c>
      <c r="I1621" s="88">
        <v>2</v>
      </c>
      <c r="J1621" s="93">
        <v>1.66</v>
      </c>
      <c r="K1621" s="93">
        <v>3.44</v>
      </c>
      <c r="L1621" s="93">
        <v>55.99</v>
      </c>
      <c r="M1621" s="88">
        <f t="shared" si="131"/>
        <v>14079</v>
      </c>
    </row>
    <row r="1622" spans="1:13" x14ac:dyDescent="0.2">
      <c r="A1622" s="94">
        <v>1254729</v>
      </c>
      <c r="B1622" s="88">
        <f t="shared" si="129"/>
        <v>216.6</v>
      </c>
      <c r="C1622" s="93">
        <v>65</v>
      </c>
      <c r="D1622" s="104">
        <f t="shared" si="127"/>
        <v>1.2858555885262118E-4</v>
      </c>
      <c r="E1622" s="93">
        <f t="shared" si="130"/>
        <v>3.9108333333333332</v>
      </c>
      <c r="F1622" s="104">
        <f t="shared" si="128"/>
        <v>1.4042925185662195E-4</v>
      </c>
      <c r="G1622" s="93" t="s">
        <v>79</v>
      </c>
      <c r="H1622" s="93">
        <v>103.43</v>
      </c>
      <c r="I1622" s="88">
        <v>2</v>
      </c>
      <c r="J1622" s="93">
        <v>2.72</v>
      </c>
      <c r="K1622" s="93">
        <v>10.039999999999999</v>
      </c>
      <c r="L1622" s="93">
        <v>103.43</v>
      </c>
      <c r="M1622" s="88">
        <f t="shared" si="131"/>
        <v>14079</v>
      </c>
    </row>
    <row r="1623" spans="1:13" x14ac:dyDescent="0.2">
      <c r="A1623" s="94">
        <v>2043113</v>
      </c>
      <c r="B1623" s="88">
        <f t="shared" si="129"/>
        <v>216.6</v>
      </c>
      <c r="C1623" s="93">
        <v>65</v>
      </c>
      <c r="D1623" s="104">
        <f t="shared" si="127"/>
        <v>1.2858555885262118E-4</v>
      </c>
      <c r="E1623" s="93">
        <f t="shared" si="130"/>
        <v>3.9108333333333332</v>
      </c>
      <c r="F1623" s="104">
        <f t="shared" si="128"/>
        <v>1.4042925185662195E-4</v>
      </c>
      <c r="G1623" s="93" t="s">
        <v>16</v>
      </c>
      <c r="H1623" s="93">
        <v>1442.93</v>
      </c>
      <c r="I1623" s="88">
        <v>2</v>
      </c>
      <c r="J1623" s="93">
        <v>29.48</v>
      </c>
      <c r="K1623" s="93">
        <v>22.5</v>
      </c>
      <c r="L1623" s="93">
        <v>1442.93</v>
      </c>
      <c r="M1623" s="88">
        <f t="shared" si="131"/>
        <v>14079</v>
      </c>
    </row>
    <row r="1624" spans="1:13" x14ac:dyDescent="0.2">
      <c r="A1624" s="94">
        <v>4294172</v>
      </c>
      <c r="B1624" s="88">
        <f t="shared" si="129"/>
        <v>216.6</v>
      </c>
      <c r="C1624" s="93">
        <v>65</v>
      </c>
      <c r="D1624" s="104">
        <f t="shared" si="127"/>
        <v>1.2858555885262118E-4</v>
      </c>
      <c r="E1624" s="93">
        <f t="shared" si="130"/>
        <v>3.9108333333333332</v>
      </c>
      <c r="F1624" s="104">
        <f t="shared" si="128"/>
        <v>1.4042925185662195E-4</v>
      </c>
      <c r="G1624" s="93" t="s">
        <v>20</v>
      </c>
      <c r="H1624" s="93">
        <v>455.38</v>
      </c>
      <c r="I1624" s="88">
        <v>2</v>
      </c>
      <c r="J1624" s="93">
        <v>6.9</v>
      </c>
      <c r="K1624" s="93">
        <v>1.2</v>
      </c>
      <c r="L1624" s="93">
        <v>455.38</v>
      </c>
      <c r="M1624" s="88">
        <f t="shared" si="131"/>
        <v>14079</v>
      </c>
    </row>
    <row r="1625" spans="1:13" x14ac:dyDescent="0.2">
      <c r="A1625" s="94">
        <v>6000216</v>
      </c>
      <c r="B1625" s="88">
        <f t="shared" si="129"/>
        <v>216.6</v>
      </c>
      <c r="C1625" s="93">
        <v>65</v>
      </c>
      <c r="D1625" s="104">
        <f t="shared" si="127"/>
        <v>1.2858555885262118E-4</v>
      </c>
      <c r="E1625" s="93">
        <f t="shared" si="130"/>
        <v>3.9108333333333332</v>
      </c>
      <c r="F1625" s="104">
        <f t="shared" si="128"/>
        <v>1.4042925185662195E-4</v>
      </c>
      <c r="G1625" s="93" t="s">
        <v>82</v>
      </c>
      <c r="H1625" s="93">
        <v>623.24</v>
      </c>
      <c r="I1625" s="88">
        <v>2</v>
      </c>
      <c r="J1625" s="93">
        <v>67</v>
      </c>
      <c r="K1625" s="93">
        <v>16.5</v>
      </c>
      <c r="L1625" s="93">
        <v>623.24</v>
      </c>
      <c r="M1625" s="88">
        <f t="shared" si="131"/>
        <v>14079</v>
      </c>
    </row>
    <row r="1626" spans="1:13" x14ac:dyDescent="0.2">
      <c r="A1626" s="94">
        <v>6321919</v>
      </c>
      <c r="B1626" s="88">
        <f t="shared" si="129"/>
        <v>216.6</v>
      </c>
      <c r="C1626" s="93">
        <v>65</v>
      </c>
      <c r="D1626" s="104">
        <f t="shared" si="127"/>
        <v>1.2858555885262118E-4</v>
      </c>
      <c r="E1626" s="93">
        <f t="shared" si="130"/>
        <v>3.9108333333333332</v>
      </c>
      <c r="F1626" s="104">
        <f t="shared" si="128"/>
        <v>1.4042925185662195E-4</v>
      </c>
      <c r="G1626" s="93" t="s">
        <v>82</v>
      </c>
      <c r="H1626" s="93">
        <v>4741.08</v>
      </c>
      <c r="I1626" s="88">
        <v>2</v>
      </c>
      <c r="J1626" s="93">
        <v>215.73</v>
      </c>
      <c r="K1626" s="93">
        <v>15</v>
      </c>
      <c r="L1626" s="93">
        <v>4741.08</v>
      </c>
      <c r="M1626" s="88">
        <f t="shared" si="131"/>
        <v>14079</v>
      </c>
    </row>
    <row r="1627" spans="1:13" x14ac:dyDescent="0.2">
      <c r="A1627" s="94">
        <v>7011518</v>
      </c>
      <c r="B1627" s="88">
        <f t="shared" si="129"/>
        <v>216.6</v>
      </c>
      <c r="C1627" s="93">
        <v>65</v>
      </c>
      <c r="D1627" s="104">
        <f t="shared" si="127"/>
        <v>1.2858555885262118E-4</v>
      </c>
      <c r="E1627" s="93">
        <f t="shared" si="130"/>
        <v>3.9108333333333332</v>
      </c>
      <c r="F1627" s="104">
        <f t="shared" si="128"/>
        <v>1.4042925185662195E-4</v>
      </c>
      <c r="G1627" s="93" t="s">
        <v>82</v>
      </c>
      <c r="H1627" s="93">
        <v>2504.48</v>
      </c>
      <c r="I1627" s="88">
        <v>2</v>
      </c>
      <c r="J1627" s="93">
        <v>216.22</v>
      </c>
      <c r="K1627" s="93">
        <v>23</v>
      </c>
      <c r="L1627" s="93">
        <v>2504.48</v>
      </c>
      <c r="M1627" s="88">
        <f t="shared" si="131"/>
        <v>14079</v>
      </c>
    </row>
    <row r="1628" spans="1:13" x14ac:dyDescent="0.2">
      <c r="A1628" s="94">
        <v>8362303</v>
      </c>
      <c r="B1628" s="88">
        <f t="shared" si="129"/>
        <v>216.6</v>
      </c>
      <c r="C1628" s="93">
        <v>65</v>
      </c>
      <c r="D1628" s="104">
        <f t="shared" si="127"/>
        <v>1.2858555885262118E-4</v>
      </c>
      <c r="E1628" s="93">
        <f t="shared" si="130"/>
        <v>3.9108333333333332</v>
      </c>
      <c r="F1628" s="104">
        <f t="shared" si="128"/>
        <v>1.4042925185662195E-4</v>
      </c>
      <c r="G1628" s="93" t="s">
        <v>20</v>
      </c>
      <c r="H1628" s="93">
        <v>31.12</v>
      </c>
      <c r="I1628" s="88">
        <v>2</v>
      </c>
      <c r="J1628" s="93">
        <v>1.56</v>
      </c>
      <c r="K1628" s="93">
        <v>0.2</v>
      </c>
      <c r="L1628" s="93">
        <v>31.12</v>
      </c>
      <c r="M1628" s="88">
        <f t="shared" si="131"/>
        <v>14079</v>
      </c>
    </row>
    <row r="1629" spans="1:13" x14ac:dyDescent="0.2">
      <c r="A1629" s="94">
        <v>9253216</v>
      </c>
      <c r="B1629" s="88">
        <f t="shared" si="129"/>
        <v>216.6</v>
      </c>
      <c r="C1629" s="93">
        <v>65</v>
      </c>
      <c r="D1629" s="104">
        <f t="shared" si="127"/>
        <v>1.2858555885262118E-4</v>
      </c>
      <c r="E1629" s="93">
        <f t="shared" si="130"/>
        <v>3.9108333333333332</v>
      </c>
      <c r="F1629" s="104">
        <f t="shared" si="128"/>
        <v>1.4042925185662195E-4</v>
      </c>
      <c r="G1629" s="93" t="s">
        <v>12</v>
      </c>
      <c r="H1629" s="93">
        <v>60.5</v>
      </c>
      <c r="I1629" s="88">
        <v>2</v>
      </c>
      <c r="J1629" s="93">
        <v>0.56999999999999995</v>
      </c>
      <c r="K1629" s="93">
        <v>0.38</v>
      </c>
      <c r="L1629" s="93">
        <v>60.5</v>
      </c>
      <c r="M1629" s="88">
        <f t="shared" si="131"/>
        <v>14079</v>
      </c>
    </row>
    <row r="1630" spans="1:13" x14ac:dyDescent="0.2">
      <c r="A1630" s="94">
        <v>9253506</v>
      </c>
      <c r="B1630" s="88">
        <f t="shared" si="129"/>
        <v>216.6</v>
      </c>
      <c r="C1630" s="93">
        <v>65</v>
      </c>
      <c r="D1630" s="104">
        <f t="shared" si="127"/>
        <v>1.2858555885262118E-4</v>
      </c>
      <c r="E1630" s="93">
        <f t="shared" si="130"/>
        <v>3.9108333333333332</v>
      </c>
      <c r="F1630" s="104">
        <f t="shared" si="128"/>
        <v>1.4042925185662195E-4</v>
      </c>
      <c r="G1630" s="93" t="s">
        <v>12</v>
      </c>
      <c r="H1630" s="93">
        <v>710.27</v>
      </c>
      <c r="I1630" s="88">
        <v>2</v>
      </c>
      <c r="J1630" s="93">
        <v>1.25</v>
      </c>
      <c r="K1630" s="93">
        <v>1.74</v>
      </c>
      <c r="L1630" s="93">
        <v>710.27</v>
      </c>
      <c r="M1630" s="88">
        <f t="shared" si="131"/>
        <v>14079</v>
      </c>
    </row>
    <row r="1631" spans="1:13" x14ac:dyDescent="0.2">
      <c r="A1631" s="94">
        <v>9253655</v>
      </c>
      <c r="B1631" s="88">
        <f t="shared" si="129"/>
        <v>216.6</v>
      </c>
      <c r="C1631" s="93">
        <v>65</v>
      </c>
      <c r="D1631" s="104">
        <f t="shared" si="127"/>
        <v>1.2858555885262118E-4</v>
      </c>
      <c r="E1631" s="93">
        <f t="shared" si="130"/>
        <v>3.9108333333333332</v>
      </c>
      <c r="F1631" s="104">
        <f t="shared" si="128"/>
        <v>1.4042925185662195E-4</v>
      </c>
      <c r="G1631" s="93" t="s">
        <v>12</v>
      </c>
      <c r="H1631" s="93">
        <v>91.86</v>
      </c>
      <c r="I1631" s="88">
        <v>2</v>
      </c>
      <c r="J1631" s="93">
        <v>1.25</v>
      </c>
      <c r="K1631" s="93">
        <v>3.56</v>
      </c>
      <c r="L1631" s="93">
        <v>91.86</v>
      </c>
      <c r="M1631" s="88">
        <f t="shared" si="131"/>
        <v>14079</v>
      </c>
    </row>
    <row r="1632" spans="1:13" x14ac:dyDescent="0.2">
      <c r="A1632" s="94">
        <v>9254995</v>
      </c>
      <c r="B1632" s="88">
        <f t="shared" si="129"/>
        <v>216.6</v>
      </c>
      <c r="C1632" s="93">
        <v>65</v>
      </c>
      <c r="D1632" s="104">
        <f t="shared" si="127"/>
        <v>1.2858555885262118E-4</v>
      </c>
      <c r="E1632" s="93">
        <f t="shared" si="130"/>
        <v>3.9108333333333332</v>
      </c>
      <c r="F1632" s="104">
        <f t="shared" si="128"/>
        <v>1.4042925185662195E-4</v>
      </c>
      <c r="G1632" s="93" t="s">
        <v>12</v>
      </c>
      <c r="H1632" s="93">
        <v>265.8</v>
      </c>
      <c r="I1632" s="88">
        <v>2</v>
      </c>
      <c r="J1632" s="93">
        <v>315.47000000000003</v>
      </c>
      <c r="K1632" s="93">
        <v>4.5999999999999996</v>
      </c>
      <c r="L1632" s="93">
        <v>265.8</v>
      </c>
      <c r="M1632" s="88">
        <f t="shared" si="131"/>
        <v>14079</v>
      </c>
    </row>
    <row r="1633" spans="1:13" x14ac:dyDescent="0.2">
      <c r="A1633" s="94">
        <v>9290338</v>
      </c>
      <c r="B1633" s="88">
        <f t="shared" si="129"/>
        <v>216.6</v>
      </c>
      <c r="C1633" s="93">
        <v>65</v>
      </c>
      <c r="D1633" s="104">
        <f t="shared" si="127"/>
        <v>1.2858555885262118E-4</v>
      </c>
      <c r="E1633" s="93">
        <f t="shared" si="130"/>
        <v>3.9108333333333332</v>
      </c>
      <c r="F1633" s="104">
        <f t="shared" si="128"/>
        <v>1.4042925185662195E-4</v>
      </c>
      <c r="G1633" s="93" t="s">
        <v>16</v>
      </c>
      <c r="H1633" s="93">
        <v>8.9700000000000006</v>
      </c>
      <c r="I1633" s="88">
        <v>2</v>
      </c>
      <c r="J1633" s="93">
        <v>0.54</v>
      </c>
      <c r="K1633" s="93">
        <v>0.27</v>
      </c>
      <c r="L1633" s="93">
        <v>8.9700000000000006</v>
      </c>
      <c r="M1633" s="88">
        <f t="shared" si="131"/>
        <v>14079</v>
      </c>
    </row>
    <row r="1634" spans="1:13" x14ac:dyDescent="0.2">
      <c r="A1634" s="94">
        <v>9314015</v>
      </c>
      <c r="B1634" s="88">
        <f t="shared" si="129"/>
        <v>216.6</v>
      </c>
      <c r="C1634" s="93">
        <v>65</v>
      </c>
      <c r="D1634" s="104">
        <f t="shared" si="127"/>
        <v>1.2858555885262118E-4</v>
      </c>
      <c r="E1634" s="93">
        <f t="shared" si="130"/>
        <v>3.9108333333333332</v>
      </c>
      <c r="F1634" s="104">
        <f t="shared" si="128"/>
        <v>1.4042925185662195E-4</v>
      </c>
      <c r="G1634" s="93" t="s">
        <v>16</v>
      </c>
      <c r="H1634" s="93">
        <v>0</v>
      </c>
      <c r="I1634" s="88">
        <v>2</v>
      </c>
      <c r="J1634" s="93">
        <v>7.65</v>
      </c>
      <c r="K1634" s="93">
        <v>0.66</v>
      </c>
      <c r="L1634" s="93">
        <v>0</v>
      </c>
      <c r="M1634" s="88">
        <f t="shared" si="131"/>
        <v>14079</v>
      </c>
    </row>
    <row r="1635" spans="1:13" x14ac:dyDescent="0.2">
      <c r="A1635" s="94">
        <v>1251784</v>
      </c>
      <c r="B1635" s="88">
        <f t="shared" si="129"/>
        <v>216.6</v>
      </c>
      <c r="C1635" s="93">
        <v>64</v>
      </c>
      <c r="D1635" s="104">
        <f t="shared" si="127"/>
        <v>1.2660731948565775E-4</v>
      </c>
      <c r="E1635" s="93">
        <f t="shared" si="130"/>
        <v>3.8506666666666667</v>
      </c>
      <c r="F1635" s="104">
        <f t="shared" si="128"/>
        <v>1.3826880182805852E-4</v>
      </c>
      <c r="G1635" s="93" t="s">
        <v>79</v>
      </c>
      <c r="H1635" s="93">
        <v>40.49</v>
      </c>
      <c r="I1635" s="88">
        <v>2</v>
      </c>
      <c r="J1635" s="93">
        <v>0.39</v>
      </c>
      <c r="K1635" s="93">
        <v>0.36</v>
      </c>
      <c r="L1635" s="93">
        <v>40.49</v>
      </c>
      <c r="M1635" s="88">
        <f t="shared" si="131"/>
        <v>13862.4</v>
      </c>
    </row>
    <row r="1636" spans="1:13" x14ac:dyDescent="0.2">
      <c r="A1636" s="94">
        <v>2043013</v>
      </c>
      <c r="B1636" s="88">
        <f t="shared" si="129"/>
        <v>216.6</v>
      </c>
      <c r="C1636" s="93">
        <v>64</v>
      </c>
      <c r="D1636" s="104">
        <f t="shared" si="127"/>
        <v>1.2660731948565775E-4</v>
      </c>
      <c r="E1636" s="93">
        <f t="shared" si="130"/>
        <v>3.8506666666666667</v>
      </c>
      <c r="F1636" s="104">
        <f t="shared" si="128"/>
        <v>1.3826880182805852E-4</v>
      </c>
      <c r="G1636" s="93" t="s">
        <v>16</v>
      </c>
      <c r="H1636" s="93">
        <v>1409.24</v>
      </c>
      <c r="I1636" s="88">
        <v>2</v>
      </c>
      <c r="J1636" s="93">
        <v>26.91</v>
      </c>
      <c r="K1636" s="93">
        <v>23</v>
      </c>
      <c r="L1636" s="93">
        <v>1409.24</v>
      </c>
      <c r="M1636" s="88">
        <f t="shared" si="131"/>
        <v>13862.4</v>
      </c>
    </row>
    <row r="1637" spans="1:13" x14ac:dyDescent="0.2">
      <c r="A1637" s="94">
        <v>2044305</v>
      </c>
      <c r="B1637" s="88">
        <f t="shared" si="129"/>
        <v>216.6</v>
      </c>
      <c r="C1637" s="93">
        <v>64</v>
      </c>
      <c r="D1637" s="104">
        <f t="shared" si="127"/>
        <v>1.2660731948565775E-4</v>
      </c>
      <c r="E1637" s="93">
        <f t="shared" si="130"/>
        <v>3.8506666666666667</v>
      </c>
      <c r="F1637" s="104">
        <f t="shared" si="128"/>
        <v>1.3826880182805852E-4</v>
      </c>
      <c r="G1637" s="93" t="s">
        <v>16</v>
      </c>
      <c r="H1637" s="93">
        <v>2034.02</v>
      </c>
      <c r="I1637" s="88">
        <v>2</v>
      </c>
      <c r="J1637" s="93">
        <v>25</v>
      </c>
      <c r="K1637" s="93">
        <v>31</v>
      </c>
      <c r="L1637" s="93">
        <v>2034.02</v>
      </c>
      <c r="M1637" s="88">
        <f t="shared" si="131"/>
        <v>13862.4</v>
      </c>
    </row>
    <row r="1638" spans="1:13" x14ac:dyDescent="0.2">
      <c r="A1638" s="94">
        <v>2104192</v>
      </c>
      <c r="B1638" s="88">
        <f t="shared" si="129"/>
        <v>216.6</v>
      </c>
      <c r="C1638" s="93">
        <v>64</v>
      </c>
      <c r="D1638" s="104">
        <f t="shared" si="127"/>
        <v>1.2660731948565775E-4</v>
      </c>
      <c r="E1638" s="93">
        <f t="shared" si="130"/>
        <v>3.8506666666666667</v>
      </c>
      <c r="F1638" s="104">
        <f t="shared" si="128"/>
        <v>1.3826880182805852E-4</v>
      </c>
      <c r="G1638" s="93" t="s">
        <v>16</v>
      </c>
      <c r="H1638" s="93">
        <v>2654.69</v>
      </c>
      <c r="I1638" s="88">
        <v>2</v>
      </c>
      <c r="J1638" s="93">
        <v>14.4</v>
      </c>
      <c r="K1638" s="93">
        <v>14.5</v>
      </c>
      <c r="L1638" s="93">
        <v>2654.69</v>
      </c>
      <c r="M1638" s="88">
        <f t="shared" si="131"/>
        <v>13862.4</v>
      </c>
    </row>
    <row r="1639" spans="1:13" x14ac:dyDescent="0.2">
      <c r="A1639" s="94">
        <v>2462065</v>
      </c>
      <c r="B1639" s="88">
        <f t="shared" si="129"/>
        <v>216.6</v>
      </c>
      <c r="C1639" s="93">
        <v>64</v>
      </c>
      <c r="D1639" s="104">
        <f t="shared" si="127"/>
        <v>1.2660731948565775E-4</v>
      </c>
      <c r="E1639" s="93">
        <f t="shared" si="130"/>
        <v>3.8506666666666667</v>
      </c>
      <c r="F1639" s="104">
        <f t="shared" si="128"/>
        <v>1.3826880182805852E-4</v>
      </c>
      <c r="G1639" s="93" t="s">
        <v>16</v>
      </c>
      <c r="H1639" s="93">
        <v>565.99</v>
      </c>
      <c r="I1639" s="88">
        <v>2</v>
      </c>
      <c r="J1639" s="93">
        <v>60.8</v>
      </c>
      <c r="K1639" s="93">
        <v>6.1</v>
      </c>
      <c r="L1639" s="93">
        <v>565.99</v>
      </c>
      <c r="M1639" s="88">
        <f t="shared" si="131"/>
        <v>13862.4</v>
      </c>
    </row>
    <row r="1640" spans="1:13" x14ac:dyDescent="0.2">
      <c r="A1640" s="94">
        <v>3025676</v>
      </c>
      <c r="B1640" s="88">
        <f t="shared" si="129"/>
        <v>216.6</v>
      </c>
      <c r="C1640" s="93">
        <v>64</v>
      </c>
      <c r="D1640" s="104">
        <f t="shared" si="127"/>
        <v>1.2660731948565775E-4</v>
      </c>
      <c r="E1640" s="93">
        <f t="shared" si="130"/>
        <v>3.8506666666666667</v>
      </c>
      <c r="F1640" s="104">
        <f t="shared" si="128"/>
        <v>1.3826880182805852E-4</v>
      </c>
      <c r="G1640" s="93" t="s">
        <v>16</v>
      </c>
      <c r="H1640" s="93">
        <v>1087.18</v>
      </c>
      <c r="I1640" s="88">
        <v>2</v>
      </c>
      <c r="J1640" s="93">
        <v>59.4</v>
      </c>
      <c r="K1640" s="93">
        <v>23.19</v>
      </c>
      <c r="L1640" s="93">
        <v>1087.18</v>
      </c>
      <c r="M1640" s="88">
        <f t="shared" si="131"/>
        <v>13862.4</v>
      </c>
    </row>
    <row r="1641" spans="1:13" x14ac:dyDescent="0.2">
      <c r="A1641" s="94">
        <v>3222788</v>
      </c>
      <c r="B1641" s="88">
        <f t="shared" si="129"/>
        <v>216.6</v>
      </c>
      <c r="C1641" s="93">
        <v>64</v>
      </c>
      <c r="D1641" s="104">
        <f t="shared" si="127"/>
        <v>1.2660731948565775E-4</v>
      </c>
      <c r="E1641" s="93">
        <f t="shared" si="130"/>
        <v>3.8506666666666667</v>
      </c>
      <c r="F1641" s="104">
        <f t="shared" si="128"/>
        <v>1.3826880182805852E-4</v>
      </c>
      <c r="G1641" s="93" t="s">
        <v>41</v>
      </c>
      <c r="H1641" s="93">
        <v>1523.12</v>
      </c>
      <c r="I1641" s="88">
        <v>2</v>
      </c>
      <c r="J1641" s="93">
        <v>150.5</v>
      </c>
      <c r="K1641" s="93">
        <v>5.29</v>
      </c>
      <c r="L1641" s="93">
        <v>1523.12</v>
      </c>
      <c r="M1641" s="88">
        <f t="shared" si="131"/>
        <v>13862.4</v>
      </c>
    </row>
    <row r="1642" spans="1:13" x14ac:dyDescent="0.2">
      <c r="A1642" s="94">
        <v>3303371</v>
      </c>
      <c r="B1642" s="88">
        <f t="shared" si="129"/>
        <v>216.6</v>
      </c>
      <c r="C1642" s="93">
        <v>64</v>
      </c>
      <c r="D1642" s="104">
        <f t="shared" si="127"/>
        <v>1.2660731948565775E-4</v>
      </c>
      <c r="E1642" s="93">
        <f t="shared" si="130"/>
        <v>3.8506666666666667</v>
      </c>
      <c r="F1642" s="104">
        <f t="shared" si="128"/>
        <v>1.3826880182805852E-4</v>
      </c>
      <c r="G1642" s="93" t="s">
        <v>9</v>
      </c>
      <c r="H1642" s="93">
        <v>2261.21</v>
      </c>
      <c r="I1642" s="88">
        <v>2</v>
      </c>
      <c r="J1642" s="93">
        <v>40.83</v>
      </c>
      <c r="K1642" s="93">
        <v>43</v>
      </c>
      <c r="L1642" s="93">
        <v>2261.21</v>
      </c>
      <c r="M1642" s="88">
        <f t="shared" si="131"/>
        <v>13862.4</v>
      </c>
    </row>
    <row r="1643" spans="1:13" x14ac:dyDescent="0.2">
      <c r="A1643" s="94">
        <v>3400417</v>
      </c>
      <c r="B1643" s="88">
        <f t="shared" si="129"/>
        <v>216.6</v>
      </c>
      <c r="C1643" s="93">
        <v>64</v>
      </c>
      <c r="D1643" s="104">
        <f t="shared" si="127"/>
        <v>1.2660731948565775E-4</v>
      </c>
      <c r="E1643" s="93">
        <f t="shared" si="130"/>
        <v>3.8506666666666667</v>
      </c>
      <c r="F1643" s="104">
        <f t="shared" si="128"/>
        <v>1.3826880182805852E-4</v>
      </c>
      <c r="G1643" s="93" t="s">
        <v>20</v>
      </c>
      <c r="H1643" s="93">
        <v>2196.48</v>
      </c>
      <c r="I1643" s="88">
        <v>2</v>
      </c>
      <c r="J1643" s="93">
        <v>34.200000000000003</v>
      </c>
      <c r="K1643" s="93">
        <v>4.8499999999999996</v>
      </c>
      <c r="L1643" s="93">
        <v>2196.48</v>
      </c>
      <c r="M1643" s="88">
        <f t="shared" si="131"/>
        <v>13862.4</v>
      </c>
    </row>
    <row r="1644" spans="1:13" x14ac:dyDescent="0.2">
      <c r="A1644" s="94">
        <v>4405033</v>
      </c>
      <c r="B1644" s="88">
        <f t="shared" si="129"/>
        <v>216.6</v>
      </c>
      <c r="C1644" s="93">
        <v>64</v>
      </c>
      <c r="D1644" s="104">
        <f t="shared" si="127"/>
        <v>1.2660731948565775E-4</v>
      </c>
      <c r="E1644" s="93">
        <f t="shared" si="130"/>
        <v>3.8506666666666667</v>
      </c>
      <c r="F1644" s="104">
        <f t="shared" si="128"/>
        <v>1.3826880182805852E-4</v>
      </c>
      <c r="G1644" s="93" t="s">
        <v>20</v>
      </c>
      <c r="H1644" s="93">
        <v>2762.45</v>
      </c>
      <c r="I1644" s="88">
        <v>2</v>
      </c>
      <c r="J1644" s="93">
        <v>55.21</v>
      </c>
      <c r="K1644" s="93">
        <v>6.9</v>
      </c>
      <c r="L1644" s="93">
        <v>2762.45</v>
      </c>
      <c r="M1644" s="88">
        <f t="shared" si="131"/>
        <v>13862.4</v>
      </c>
    </row>
    <row r="1645" spans="1:13" x14ac:dyDescent="0.2">
      <c r="A1645" s="94">
        <v>6040501</v>
      </c>
      <c r="B1645" s="88">
        <f t="shared" si="129"/>
        <v>216.6</v>
      </c>
      <c r="C1645" s="93">
        <v>64</v>
      </c>
      <c r="D1645" s="104">
        <f t="shared" si="127"/>
        <v>1.2660731948565775E-4</v>
      </c>
      <c r="E1645" s="93">
        <f t="shared" si="130"/>
        <v>3.8506666666666667</v>
      </c>
      <c r="F1645" s="104">
        <f t="shared" si="128"/>
        <v>1.3826880182805852E-4</v>
      </c>
      <c r="G1645" s="93" t="s">
        <v>20</v>
      </c>
      <c r="H1645" s="93">
        <v>938.62</v>
      </c>
      <c r="I1645" s="88">
        <v>2</v>
      </c>
      <c r="J1645" s="93">
        <v>39.159999999999997</v>
      </c>
      <c r="K1645" s="93">
        <v>10.5</v>
      </c>
      <c r="L1645" s="93">
        <v>938.62</v>
      </c>
      <c r="M1645" s="88">
        <f t="shared" si="131"/>
        <v>13862.4</v>
      </c>
    </row>
    <row r="1646" spans="1:13" x14ac:dyDescent="0.2">
      <c r="A1646" s="94">
        <v>7011548</v>
      </c>
      <c r="B1646" s="88">
        <f t="shared" si="129"/>
        <v>216.6</v>
      </c>
      <c r="C1646" s="93">
        <v>64</v>
      </c>
      <c r="D1646" s="104">
        <f t="shared" si="127"/>
        <v>1.2660731948565775E-4</v>
      </c>
      <c r="E1646" s="93">
        <f t="shared" si="130"/>
        <v>3.8506666666666667</v>
      </c>
      <c r="F1646" s="104">
        <f t="shared" si="128"/>
        <v>1.3826880182805852E-4</v>
      </c>
      <c r="G1646" s="93" t="s">
        <v>82</v>
      </c>
      <c r="H1646" s="93">
        <v>1808.46</v>
      </c>
      <c r="I1646" s="88">
        <v>2</v>
      </c>
      <c r="J1646" s="93">
        <v>70.08</v>
      </c>
      <c r="K1646" s="93">
        <v>13.85</v>
      </c>
      <c r="L1646" s="93">
        <v>1808.46</v>
      </c>
      <c r="M1646" s="88">
        <f t="shared" si="131"/>
        <v>13862.4</v>
      </c>
    </row>
    <row r="1647" spans="1:13" x14ac:dyDescent="0.2">
      <c r="A1647" s="94">
        <v>8000268</v>
      </c>
      <c r="B1647" s="88">
        <f t="shared" si="129"/>
        <v>216.6</v>
      </c>
      <c r="C1647" s="93">
        <v>64</v>
      </c>
      <c r="D1647" s="104">
        <f t="shared" si="127"/>
        <v>1.2660731948565775E-4</v>
      </c>
      <c r="E1647" s="93">
        <f t="shared" si="130"/>
        <v>3.8506666666666667</v>
      </c>
      <c r="F1647" s="104">
        <f t="shared" si="128"/>
        <v>1.3826880182805852E-4</v>
      </c>
      <c r="G1647" s="93" t="s">
        <v>20</v>
      </c>
      <c r="H1647" s="93">
        <v>10780.62</v>
      </c>
      <c r="I1647" s="88">
        <v>2</v>
      </c>
      <c r="J1647" s="93">
        <v>580</v>
      </c>
      <c r="K1647" s="93">
        <v>75</v>
      </c>
      <c r="L1647" s="93">
        <v>10780.62</v>
      </c>
      <c r="M1647" s="88">
        <f t="shared" si="131"/>
        <v>13862.4</v>
      </c>
    </row>
    <row r="1648" spans="1:13" x14ac:dyDescent="0.2">
      <c r="A1648" s="94">
        <v>9255043</v>
      </c>
      <c r="B1648" s="88">
        <f t="shared" si="129"/>
        <v>216.6</v>
      </c>
      <c r="C1648" s="93">
        <v>64</v>
      </c>
      <c r="D1648" s="104">
        <f t="shared" si="127"/>
        <v>1.2660731948565775E-4</v>
      </c>
      <c r="E1648" s="93">
        <f t="shared" si="130"/>
        <v>3.8506666666666667</v>
      </c>
      <c r="F1648" s="104">
        <f t="shared" si="128"/>
        <v>1.3826880182805852E-4</v>
      </c>
      <c r="G1648" s="93" t="s">
        <v>12</v>
      </c>
      <c r="H1648" s="93">
        <v>89.32</v>
      </c>
      <c r="I1648" s="88">
        <v>2</v>
      </c>
      <c r="J1648" s="93">
        <v>0.84</v>
      </c>
      <c r="K1648" s="93">
        <v>1.23</v>
      </c>
      <c r="L1648" s="93">
        <v>89.32</v>
      </c>
      <c r="M1648" s="88">
        <f t="shared" si="131"/>
        <v>13862.4</v>
      </c>
    </row>
    <row r="1649" spans="1:13" x14ac:dyDescent="0.2">
      <c r="A1649" s="94">
        <v>1165699</v>
      </c>
      <c r="B1649" s="88">
        <f t="shared" si="129"/>
        <v>216.6</v>
      </c>
      <c r="C1649" s="93">
        <v>63</v>
      </c>
      <c r="D1649" s="104">
        <f t="shared" si="127"/>
        <v>1.2462908011869436E-4</v>
      </c>
      <c r="E1649" s="93">
        <f t="shared" si="130"/>
        <v>3.7904999999999998</v>
      </c>
      <c r="F1649" s="104">
        <f t="shared" si="128"/>
        <v>1.361083517994951E-4</v>
      </c>
      <c r="G1649" s="93" t="s">
        <v>9</v>
      </c>
      <c r="H1649" s="93">
        <v>118.89</v>
      </c>
      <c r="I1649" s="88">
        <v>2</v>
      </c>
      <c r="J1649" s="93">
        <v>4.46</v>
      </c>
      <c r="K1649" s="93">
        <v>4.84</v>
      </c>
      <c r="L1649" s="93">
        <v>118.89</v>
      </c>
      <c r="M1649" s="88">
        <f t="shared" si="131"/>
        <v>13645.8</v>
      </c>
    </row>
    <row r="1650" spans="1:13" x14ac:dyDescent="0.2">
      <c r="A1650" s="94">
        <v>2405163</v>
      </c>
      <c r="B1650" s="88">
        <f t="shared" si="129"/>
        <v>216.6</v>
      </c>
      <c r="C1650" s="93">
        <v>63</v>
      </c>
      <c r="D1650" s="104">
        <f t="shared" si="127"/>
        <v>1.2462908011869436E-4</v>
      </c>
      <c r="E1650" s="93">
        <f t="shared" si="130"/>
        <v>3.7904999999999998</v>
      </c>
      <c r="F1650" s="104">
        <f t="shared" si="128"/>
        <v>1.361083517994951E-4</v>
      </c>
      <c r="G1650" s="93" t="s">
        <v>16</v>
      </c>
      <c r="H1650" s="93">
        <v>5336.79</v>
      </c>
      <c r="I1650" s="88">
        <v>2</v>
      </c>
      <c r="J1650" s="93">
        <v>199.06</v>
      </c>
      <c r="K1650" s="93">
        <v>21</v>
      </c>
      <c r="L1650" s="93">
        <v>5336.79</v>
      </c>
      <c r="M1650" s="88">
        <f t="shared" si="131"/>
        <v>13645.8</v>
      </c>
    </row>
    <row r="1651" spans="1:13" x14ac:dyDescent="0.2">
      <c r="A1651" s="94">
        <v>3100629</v>
      </c>
      <c r="B1651" s="88">
        <f t="shared" si="129"/>
        <v>216.6</v>
      </c>
      <c r="C1651" s="93">
        <v>63</v>
      </c>
      <c r="D1651" s="104">
        <f t="shared" si="127"/>
        <v>1.2462908011869436E-4</v>
      </c>
      <c r="E1651" s="93">
        <f t="shared" si="130"/>
        <v>3.7904999999999998</v>
      </c>
      <c r="F1651" s="104">
        <f t="shared" si="128"/>
        <v>1.361083517994951E-4</v>
      </c>
      <c r="G1651" s="93" t="s">
        <v>41</v>
      </c>
      <c r="H1651" s="93">
        <v>163.55000000000001</v>
      </c>
      <c r="I1651" s="88">
        <v>2</v>
      </c>
      <c r="J1651" s="93">
        <v>22</v>
      </c>
      <c r="K1651" s="93">
        <v>0.8</v>
      </c>
      <c r="L1651" s="93">
        <v>163.55000000000001</v>
      </c>
      <c r="M1651" s="88">
        <f t="shared" si="131"/>
        <v>13645.8</v>
      </c>
    </row>
    <row r="1652" spans="1:13" x14ac:dyDescent="0.2">
      <c r="A1652" s="94">
        <v>3310505</v>
      </c>
      <c r="B1652" s="88">
        <f t="shared" si="129"/>
        <v>216.6</v>
      </c>
      <c r="C1652" s="93">
        <v>63</v>
      </c>
      <c r="D1652" s="104">
        <f t="shared" si="127"/>
        <v>1.2462908011869436E-4</v>
      </c>
      <c r="E1652" s="93">
        <f t="shared" si="130"/>
        <v>3.7904999999999998</v>
      </c>
      <c r="F1652" s="104">
        <f t="shared" si="128"/>
        <v>1.361083517994951E-4</v>
      </c>
      <c r="G1652" s="93" t="s">
        <v>16</v>
      </c>
      <c r="H1652" s="93">
        <v>2319.6799999999998</v>
      </c>
      <c r="I1652" s="88">
        <v>2</v>
      </c>
      <c r="J1652" s="93">
        <v>4.91</v>
      </c>
      <c r="K1652" s="93">
        <v>6.7</v>
      </c>
      <c r="L1652" s="93">
        <v>2319.6799999999998</v>
      </c>
      <c r="M1652" s="88">
        <f t="shared" si="131"/>
        <v>13645.8</v>
      </c>
    </row>
    <row r="1653" spans="1:13" x14ac:dyDescent="0.2">
      <c r="A1653" s="94">
        <v>3400419</v>
      </c>
      <c r="B1653" s="88">
        <f t="shared" si="129"/>
        <v>216.6</v>
      </c>
      <c r="C1653" s="93">
        <v>63</v>
      </c>
      <c r="D1653" s="104">
        <f t="shared" si="127"/>
        <v>1.2462908011869436E-4</v>
      </c>
      <c r="E1653" s="93">
        <f t="shared" si="130"/>
        <v>3.7904999999999998</v>
      </c>
      <c r="F1653" s="104">
        <f t="shared" si="128"/>
        <v>1.361083517994951E-4</v>
      </c>
      <c r="G1653" s="93" t="s">
        <v>20</v>
      </c>
      <c r="H1653" s="93">
        <v>2411.19</v>
      </c>
      <c r="I1653" s="88">
        <v>2</v>
      </c>
      <c r="J1653" s="93">
        <v>40.9</v>
      </c>
      <c r="K1653" s="93">
        <v>6</v>
      </c>
      <c r="L1653" s="93">
        <v>2411.19</v>
      </c>
      <c r="M1653" s="88">
        <f t="shared" si="131"/>
        <v>13645.8</v>
      </c>
    </row>
    <row r="1654" spans="1:13" x14ac:dyDescent="0.2">
      <c r="A1654" s="94">
        <v>5000503</v>
      </c>
      <c r="B1654" s="88">
        <f t="shared" si="129"/>
        <v>216.6</v>
      </c>
      <c r="C1654" s="93">
        <v>63</v>
      </c>
      <c r="D1654" s="104">
        <f t="shared" si="127"/>
        <v>1.2462908011869436E-4</v>
      </c>
      <c r="E1654" s="93">
        <f t="shared" si="130"/>
        <v>3.7904999999999998</v>
      </c>
      <c r="F1654" s="104">
        <f t="shared" si="128"/>
        <v>1.361083517994951E-4</v>
      </c>
      <c r="G1654" s="93" t="s">
        <v>20</v>
      </c>
      <c r="H1654" s="93">
        <v>24.14</v>
      </c>
      <c r="I1654" s="88">
        <v>2</v>
      </c>
      <c r="J1654" s="93">
        <v>0.2</v>
      </c>
      <c r="K1654" s="93">
        <v>0.19</v>
      </c>
      <c r="L1654" s="93">
        <v>24.14</v>
      </c>
      <c r="M1654" s="88">
        <f t="shared" si="131"/>
        <v>13645.8</v>
      </c>
    </row>
    <row r="1655" spans="1:13" x14ac:dyDescent="0.2">
      <c r="A1655" s="94">
        <v>5002234</v>
      </c>
      <c r="B1655" s="88">
        <f t="shared" si="129"/>
        <v>216.6</v>
      </c>
      <c r="C1655" s="93">
        <v>63</v>
      </c>
      <c r="D1655" s="104">
        <f t="shared" si="127"/>
        <v>1.2462908011869436E-4</v>
      </c>
      <c r="E1655" s="93">
        <f t="shared" si="130"/>
        <v>3.7904999999999998</v>
      </c>
      <c r="F1655" s="104">
        <f t="shared" si="128"/>
        <v>1.361083517994951E-4</v>
      </c>
      <c r="G1655" s="93" t="s">
        <v>20</v>
      </c>
      <c r="H1655" s="93">
        <v>59.96</v>
      </c>
      <c r="I1655" s="88">
        <v>2</v>
      </c>
      <c r="J1655" s="93">
        <v>1.49</v>
      </c>
      <c r="K1655" s="93">
        <v>0.56999999999999995</v>
      </c>
      <c r="L1655" s="93">
        <v>59.96</v>
      </c>
      <c r="M1655" s="88">
        <f t="shared" si="131"/>
        <v>13645.8</v>
      </c>
    </row>
    <row r="1656" spans="1:13" x14ac:dyDescent="0.2">
      <c r="A1656" s="94">
        <v>5051199</v>
      </c>
      <c r="B1656" s="88">
        <f t="shared" si="129"/>
        <v>216.6</v>
      </c>
      <c r="C1656" s="93">
        <v>63</v>
      </c>
      <c r="D1656" s="104">
        <f t="shared" si="127"/>
        <v>1.2462908011869436E-4</v>
      </c>
      <c r="E1656" s="93">
        <f t="shared" si="130"/>
        <v>3.7904999999999998</v>
      </c>
      <c r="F1656" s="104">
        <f t="shared" si="128"/>
        <v>1.361083517994951E-4</v>
      </c>
      <c r="G1656" s="93" t="s">
        <v>20</v>
      </c>
      <c r="H1656" s="93">
        <v>57.27</v>
      </c>
      <c r="I1656" s="88">
        <v>2</v>
      </c>
      <c r="J1656" s="93">
        <v>0.52</v>
      </c>
      <c r="K1656" s="93">
        <v>0.5</v>
      </c>
      <c r="L1656" s="93">
        <v>57.27</v>
      </c>
      <c r="M1656" s="88">
        <f t="shared" si="131"/>
        <v>13645.8</v>
      </c>
    </row>
    <row r="1657" spans="1:13" x14ac:dyDescent="0.2">
      <c r="A1657" s="94">
        <v>6045002</v>
      </c>
      <c r="B1657" s="88">
        <f t="shared" si="129"/>
        <v>216.6</v>
      </c>
      <c r="C1657" s="93">
        <v>63</v>
      </c>
      <c r="D1657" s="104">
        <f t="shared" si="127"/>
        <v>1.2462908011869436E-4</v>
      </c>
      <c r="E1657" s="93">
        <f t="shared" si="130"/>
        <v>3.7904999999999998</v>
      </c>
      <c r="F1657" s="104">
        <f t="shared" si="128"/>
        <v>1.361083517994951E-4</v>
      </c>
      <c r="G1657" s="93" t="s">
        <v>20</v>
      </c>
      <c r="H1657" s="93">
        <v>2952.6</v>
      </c>
      <c r="I1657" s="88">
        <v>2</v>
      </c>
      <c r="J1657" s="93">
        <v>211.46</v>
      </c>
      <c r="K1657" s="93">
        <v>42.5</v>
      </c>
      <c r="L1657" s="93">
        <v>2952.6</v>
      </c>
      <c r="M1657" s="88">
        <f t="shared" si="131"/>
        <v>13645.8</v>
      </c>
    </row>
    <row r="1658" spans="1:13" x14ac:dyDescent="0.2">
      <c r="A1658" s="94">
        <v>7011555</v>
      </c>
      <c r="B1658" s="88">
        <f t="shared" si="129"/>
        <v>216.6</v>
      </c>
      <c r="C1658" s="93">
        <v>63</v>
      </c>
      <c r="D1658" s="104">
        <f t="shared" si="127"/>
        <v>1.2462908011869436E-4</v>
      </c>
      <c r="E1658" s="93">
        <f t="shared" si="130"/>
        <v>3.7904999999999998</v>
      </c>
      <c r="F1658" s="104">
        <f t="shared" si="128"/>
        <v>1.361083517994951E-4</v>
      </c>
      <c r="G1658" s="93" t="s">
        <v>82</v>
      </c>
      <c r="H1658" s="93">
        <v>1167.51</v>
      </c>
      <c r="I1658" s="88">
        <v>2</v>
      </c>
      <c r="J1658" s="93">
        <v>34.659999999999997</v>
      </c>
      <c r="K1658" s="93">
        <v>13</v>
      </c>
      <c r="L1658" s="93">
        <v>1167.51</v>
      </c>
      <c r="M1658" s="88">
        <f t="shared" si="131"/>
        <v>13645.8</v>
      </c>
    </row>
    <row r="1659" spans="1:13" x14ac:dyDescent="0.2">
      <c r="A1659" s="94">
        <v>7080014</v>
      </c>
      <c r="B1659" s="88">
        <f t="shared" si="129"/>
        <v>216.6</v>
      </c>
      <c r="C1659" s="93">
        <v>63</v>
      </c>
      <c r="D1659" s="104">
        <f t="shared" si="127"/>
        <v>1.2462908011869436E-4</v>
      </c>
      <c r="E1659" s="93">
        <f t="shared" si="130"/>
        <v>3.7904999999999998</v>
      </c>
      <c r="F1659" s="104">
        <f t="shared" si="128"/>
        <v>1.361083517994951E-4</v>
      </c>
      <c r="G1659" s="93" t="s">
        <v>12</v>
      </c>
      <c r="H1659" s="93">
        <v>290.85000000000002</v>
      </c>
      <c r="I1659" s="88">
        <v>2</v>
      </c>
      <c r="J1659" s="93">
        <v>3.48</v>
      </c>
      <c r="K1659" s="93">
        <v>0.85</v>
      </c>
      <c r="L1659" s="93">
        <v>290.85000000000002</v>
      </c>
      <c r="M1659" s="88">
        <f t="shared" si="131"/>
        <v>13645.8</v>
      </c>
    </row>
    <row r="1660" spans="1:13" x14ac:dyDescent="0.2">
      <c r="A1660" s="94">
        <v>8356101</v>
      </c>
      <c r="B1660" s="88">
        <f t="shared" si="129"/>
        <v>216.6</v>
      </c>
      <c r="C1660" s="93">
        <v>63</v>
      </c>
      <c r="D1660" s="104">
        <f t="shared" si="127"/>
        <v>1.2462908011869436E-4</v>
      </c>
      <c r="E1660" s="93">
        <f t="shared" si="130"/>
        <v>3.7904999999999998</v>
      </c>
      <c r="F1660" s="104">
        <f t="shared" si="128"/>
        <v>1.361083517994951E-4</v>
      </c>
      <c r="G1660" s="93" t="s">
        <v>20</v>
      </c>
      <c r="H1660" s="93">
        <v>20.149999999999999</v>
      </c>
      <c r="I1660" s="88">
        <v>2</v>
      </c>
      <c r="J1660" s="93">
        <v>1.28</v>
      </c>
      <c r="K1660" s="93">
        <v>0.24</v>
      </c>
      <c r="L1660" s="93">
        <v>20.149999999999999</v>
      </c>
      <c r="M1660" s="88">
        <f t="shared" si="131"/>
        <v>13645.8</v>
      </c>
    </row>
    <row r="1661" spans="1:13" x14ac:dyDescent="0.2">
      <c r="A1661" s="94">
        <v>8370304</v>
      </c>
      <c r="B1661" s="88">
        <f t="shared" si="129"/>
        <v>216.6</v>
      </c>
      <c r="C1661" s="93">
        <v>63</v>
      </c>
      <c r="D1661" s="104">
        <f t="shared" si="127"/>
        <v>1.2462908011869436E-4</v>
      </c>
      <c r="E1661" s="93">
        <f t="shared" si="130"/>
        <v>3.7904999999999998</v>
      </c>
      <c r="F1661" s="104">
        <f t="shared" si="128"/>
        <v>1.361083517994951E-4</v>
      </c>
      <c r="G1661" s="93" t="s">
        <v>20</v>
      </c>
      <c r="H1661" s="93">
        <v>13.21</v>
      </c>
      <c r="I1661" s="88">
        <v>2</v>
      </c>
      <c r="J1661" s="93">
        <v>0.79</v>
      </c>
      <c r="K1661" s="93">
        <v>0</v>
      </c>
      <c r="L1661" s="93">
        <v>13.21</v>
      </c>
      <c r="M1661" s="88">
        <f t="shared" si="131"/>
        <v>13645.8</v>
      </c>
    </row>
    <row r="1662" spans="1:13" x14ac:dyDescent="0.2">
      <c r="A1662" s="94">
        <v>8521957</v>
      </c>
      <c r="B1662" s="88">
        <f t="shared" si="129"/>
        <v>216.6</v>
      </c>
      <c r="C1662" s="93">
        <v>63</v>
      </c>
      <c r="D1662" s="104">
        <f t="shared" si="127"/>
        <v>1.2462908011869436E-4</v>
      </c>
      <c r="E1662" s="93">
        <f t="shared" si="130"/>
        <v>3.7904999999999998</v>
      </c>
      <c r="F1662" s="104">
        <f t="shared" si="128"/>
        <v>1.361083517994951E-4</v>
      </c>
      <c r="G1662" s="93" t="s">
        <v>20</v>
      </c>
      <c r="H1662" s="93">
        <v>9547.91</v>
      </c>
      <c r="I1662" s="88">
        <v>2</v>
      </c>
      <c r="J1662" s="93">
        <v>52.08</v>
      </c>
      <c r="K1662" s="93">
        <v>32.700000000000003</v>
      </c>
      <c r="L1662" s="93">
        <v>9547.91</v>
      </c>
      <c r="M1662" s="88">
        <f t="shared" si="131"/>
        <v>13645.8</v>
      </c>
    </row>
    <row r="1663" spans="1:13" x14ac:dyDescent="0.2">
      <c r="A1663" s="94">
        <v>9253069</v>
      </c>
      <c r="B1663" s="88">
        <f t="shared" si="129"/>
        <v>216.6</v>
      </c>
      <c r="C1663" s="93">
        <v>63</v>
      </c>
      <c r="D1663" s="104">
        <f t="shared" si="127"/>
        <v>1.2462908011869436E-4</v>
      </c>
      <c r="E1663" s="93">
        <f t="shared" si="130"/>
        <v>3.7904999999999998</v>
      </c>
      <c r="F1663" s="104">
        <f t="shared" si="128"/>
        <v>1.361083517994951E-4</v>
      </c>
      <c r="G1663" s="93" t="s">
        <v>12</v>
      </c>
      <c r="H1663" s="93">
        <v>104.58</v>
      </c>
      <c r="I1663" s="88">
        <v>2</v>
      </c>
      <c r="J1663" s="93">
        <v>0.89</v>
      </c>
      <c r="K1663" s="93">
        <v>0.92</v>
      </c>
      <c r="L1663" s="93">
        <v>104.58</v>
      </c>
      <c r="M1663" s="88">
        <f t="shared" si="131"/>
        <v>13645.8</v>
      </c>
    </row>
    <row r="1664" spans="1:13" x14ac:dyDescent="0.2">
      <c r="A1664" s="94">
        <v>9253223</v>
      </c>
      <c r="B1664" s="88">
        <f t="shared" si="129"/>
        <v>216.6</v>
      </c>
      <c r="C1664" s="93">
        <v>63</v>
      </c>
      <c r="D1664" s="104">
        <f t="shared" si="127"/>
        <v>1.2462908011869436E-4</v>
      </c>
      <c r="E1664" s="93">
        <f t="shared" si="130"/>
        <v>3.7904999999999998</v>
      </c>
      <c r="F1664" s="104">
        <f t="shared" si="128"/>
        <v>1.361083517994951E-4</v>
      </c>
      <c r="G1664" s="93" t="s">
        <v>12</v>
      </c>
      <c r="H1664" s="93">
        <v>100.34</v>
      </c>
      <c r="I1664" s="88">
        <v>2</v>
      </c>
      <c r="J1664" s="93">
        <v>0.95</v>
      </c>
      <c r="K1664" s="93">
        <v>1.58</v>
      </c>
      <c r="L1664" s="93">
        <v>100.34</v>
      </c>
      <c r="M1664" s="88">
        <f t="shared" si="131"/>
        <v>13645.8</v>
      </c>
    </row>
    <row r="1665" spans="1:13" x14ac:dyDescent="0.2">
      <c r="A1665" s="94">
        <v>9253476</v>
      </c>
      <c r="B1665" s="88">
        <f t="shared" si="129"/>
        <v>216.6</v>
      </c>
      <c r="C1665" s="93">
        <v>63</v>
      </c>
      <c r="D1665" s="104">
        <f t="shared" si="127"/>
        <v>1.2462908011869436E-4</v>
      </c>
      <c r="E1665" s="93">
        <f t="shared" si="130"/>
        <v>3.7904999999999998</v>
      </c>
      <c r="F1665" s="104">
        <f t="shared" si="128"/>
        <v>1.361083517994951E-4</v>
      </c>
      <c r="G1665" s="93" t="s">
        <v>12</v>
      </c>
      <c r="H1665" s="93">
        <v>27.02</v>
      </c>
      <c r="I1665" s="88">
        <v>2</v>
      </c>
      <c r="J1665" s="93">
        <v>0.47</v>
      </c>
      <c r="K1665" s="93">
        <v>0.52</v>
      </c>
      <c r="L1665" s="93">
        <v>27.02</v>
      </c>
      <c r="M1665" s="88">
        <f t="shared" si="131"/>
        <v>13645.8</v>
      </c>
    </row>
    <row r="1666" spans="1:13" x14ac:dyDescent="0.2">
      <c r="A1666" s="94">
        <v>9254949</v>
      </c>
      <c r="B1666" s="88">
        <f t="shared" si="129"/>
        <v>216.6</v>
      </c>
      <c r="C1666" s="93">
        <v>63</v>
      </c>
      <c r="D1666" s="104">
        <f t="shared" ref="D1666:D1729" si="132">C1666/$C$4096</f>
        <v>1.2462908011869436E-4</v>
      </c>
      <c r="E1666" s="93">
        <f t="shared" si="130"/>
        <v>3.7904999999999998</v>
      </c>
      <c r="F1666" s="104">
        <f t="shared" ref="F1666:F1729" si="133">E1666/$E$4096</f>
        <v>1.361083517994951E-4</v>
      </c>
      <c r="G1666" s="93" t="s">
        <v>12</v>
      </c>
      <c r="H1666" s="93">
        <v>2274.58</v>
      </c>
      <c r="I1666" s="88">
        <v>2</v>
      </c>
      <c r="J1666" s="93">
        <v>8.8000000000000007</v>
      </c>
      <c r="K1666" s="93">
        <v>4.3</v>
      </c>
      <c r="L1666" s="93">
        <v>2274.58</v>
      </c>
      <c r="M1666" s="88">
        <f t="shared" si="131"/>
        <v>13645.8</v>
      </c>
    </row>
    <row r="1667" spans="1:13" x14ac:dyDescent="0.2">
      <c r="A1667" s="94">
        <v>9723019</v>
      </c>
      <c r="B1667" s="88">
        <f t="shared" ref="B1667:B1730" si="134">VLOOKUP(I1667,$U$2:$V$11,2,TRUE)</f>
        <v>216.6</v>
      </c>
      <c r="C1667" s="93">
        <v>63</v>
      </c>
      <c r="D1667" s="104">
        <f t="shared" si="132"/>
        <v>1.2462908011869436E-4</v>
      </c>
      <c r="E1667" s="93">
        <f t="shared" ref="E1667:E1730" si="135">B1667*C1667/3600</f>
        <v>3.7904999999999998</v>
      </c>
      <c r="F1667" s="104">
        <f t="shared" si="133"/>
        <v>1.361083517994951E-4</v>
      </c>
      <c r="G1667" s="93" t="s">
        <v>16</v>
      </c>
      <c r="H1667" s="93">
        <v>186.33</v>
      </c>
      <c r="I1667" s="88">
        <v>2</v>
      </c>
      <c r="J1667" s="93">
        <v>20</v>
      </c>
      <c r="K1667" s="93">
        <v>3</v>
      </c>
      <c r="L1667" s="93">
        <v>186.33</v>
      </c>
      <c r="M1667" s="88">
        <f t="shared" ref="M1667:M1730" si="136">B1667*C1667</f>
        <v>13645.8</v>
      </c>
    </row>
    <row r="1668" spans="1:13" x14ac:dyDescent="0.2">
      <c r="A1668" s="94">
        <v>9812411</v>
      </c>
      <c r="B1668" s="88">
        <f t="shared" si="134"/>
        <v>216.6</v>
      </c>
      <c r="C1668" s="93">
        <v>63</v>
      </c>
      <c r="D1668" s="104">
        <f t="shared" si="132"/>
        <v>1.2462908011869436E-4</v>
      </c>
      <c r="E1668" s="93">
        <f t="shared" si="135"/>
        <v>3.7904999999999998</v>
      </c>
      <c r="F1668" s="104">
        <f t="shared" si="133"/>
        <v>1.361083517994951E-4</v>
      </c>
      <c r="G1668" s="93" t="s">
        <v>16</v>
      </c>
      <c r="H1668" s="93">
        <v>324.48</v>
      </c>
      <c r="I1668" s="88">
        <v>2</v>
      </c>
      <c r="J1668" s="93">
        <v>14.95</v>
      </c>
      <c r="K1668" s="93">
        <v>0.34</v>
      </c>
      <c r="L1668" s="93">
        <v>324.48</v>
      </c>
      <c r="M1668" s="88">
        <f t="shared" si="136"/>
        <v>13645.8</v>
      </c>
    </row>
    <row r="1669" spans="1:13" x14ac:dyDescent="0.2">
      <c r="A1669" s="94">
        <v>2170099</v>
      </c>
      <c r="B1669" s="88">
        <f t="shared" si="134"/>
        <v>216.6</v>
      </c>
      <c r="C1669" s="93">
        <v>62</v>
      </c>
      <c r="D1669" s="104">
        <f t="shared" si="132"/>
        <v>1.2265084075173096E-4</v>
      </c>
      <c r="E1669" s="93">
        <f t="shared" si="135"/>
        <v>3.7303333333333328</v>
      </c>
      <c r="F1669" s="104">
        <f t="shared" si="133"/>
        <v>1.339479017709317E-4</v>
      </c>
      <c r="G1669" s="93" t="s">
        <v>41</v>
      </c>
      <c r="H1669" s="93">
        <v>423.68</v>
      </c>
      <c r="I1669" s="88">
        <v>2</v>
      </c>
      <c r="J1669" s="93">
        <v>9.19</v>
      </c>
      <c r="K1669" s="93">
        <v>1.1599999999999999</v>
      </c>
      <c r="L1669" s="93">
        <v>423.68</v>
      </c>
      <c r="M1669" s="88">
        <f t="shared" si="136"/>
        <v>13429.199999999999</v>
      </c>
    </row>
    <row r="1670" spans="1:13" x14ac:dyDescent="0.2">
      <c r="A1670" s="94">
        <v>3025751</v>
      </c>
      <c r="B1670" s="88">
        <f t="shared" si="134"/>
        <v>216.6</v>
      </c>
      <c r="C1670" s="93">
        <v>62</v>
      </c>
      <c r="D1670" s="104">
        <f t="shared" si="132"/>
        <v>1.2265084075173096E-4</v>
      </c>
      <c r="E1670" s="93">
        <f t="shared" si="135"/>
        <v>3.7303333333333328</v>
      </c>
      <c r="F1670" s="104">
        <f t="shared" si="133"/>
        <v>1.339479017709317E-4</v>
      </c>
      <c r="G1670" s="93" t="s">
        <v>41</v>
      </c>
      <c r="H1670" s="93">
        <v>24.24</v>
      </c>
      <c r="I1670" s="88">
        <v>2</v>
      </c>
      <c r="J1670" s="93">
        <v>1.2</v>
      </c>
      <c r="K1670" s="93">
        <v>0.32</v>
      </c>
      <c r="L1670" s="93">
        <v>24.24</v>
      </c>
      <c r="M1670" s="88">
        <f t="shared" si="136"/>
        <v>13429.199999999999</v>
      </c>
    </row>
    <row r="1671" spans="1:13" x14ac:dyDescent="0.2">
      <c r="A1671" s="94">
        <v>3100653</v>
      </c>
      <c r="B1671" s="88">
        <f t="shared" si="134"/>
        <v>216.6</v>
      </c>
      <c r="C1671" s="93">
        <v>62</v>
      </c>
      <c r="D1671" s="104">
        <f t="shared" si="132"/>
        <v>1.2265084075173096E-4</v>
      </c>
      <c r="E1671" s="93">
        <f t="shared" si="135"/>
        <v>3.7303333333333328</v>
      </c>
      <c r="F1671" s="104">
        <f t="shared" si="133"/>
        <v>1.339479017709317E-4</v>
      </c>
      <c r="G1671" s="93" t="s">
        <v>41</v>
      </c>
      <c r="H1671" s="93">
        <v>115.57</v>
      </c>
      <c r="I1671" s="88">
        <v>2</v>
      </c>
      <c r="J1671" s="93">
        <v>37.5</v>
      </c>
      <c r="K1671" s="93">
        <v>0.8</v>
      </c>
      <c r="L1671" s="93">
        <v>115.57</v>
      </c>
      <c r="M1671" s="88">
        <f t="shared" si="136"/>
        <v>13429.199999999999</v>
      </c>
    </row>
    <row r="1672" spans="1:13" x14ac:dyDescent="0.2">
      <c r="A1672" s="94">
        <v>3401986</v>
      </c>
      <c r="B1672" s="88">
        <f t="shared" si="134"/>
        <v>216.6</v>
      </c>
      <c r="C1672" s="93">
        <v>62</v>
      </c>
      <c r="D1672" s="104">
        <f t="shared" si="132"/>
        <v>1.2265084075173096E-4</v>
      </c>
      <c r="E1672" s="93">
        <f t="shared" si="135"/>
        <v>3.7303333333333328</v>
      </c>
      <c r="F1672" s="104">
        <f t="shared" si="133"/>
        <v>1.339479017709317E-4</v>
      </c>
      <c r="G1672" s="93" t="s">
        <v>20</v>
      </c>
      <c r="H1672" s="93">
        <v>2854.02</v>
      </c>
      <c r="I1672" s="88">
        <v>2</v>
      </c>
      <c r="J1672" s="93">
        <v>44.89</v>
      </c>
      <c r="K1672" s="93">
        <v>4.5999999999999996</v>
      </c>
      <c r="L1672" s="93">
        <v>2854.02</v>
      </c>
      <c r="M1672" s="88">
        <f t="shared" si="136"/>
        <v>13429.199999999999</v>
      </c>
    </row>
    <row r="1673" spans="1:13" x14ac:dyDescent="0.2">
      <c r="A1673" s="94">
        <v>3403525</v>
      </c>
      <c r="B1673" s="88">
        <f t="shared" si="134"/>
        <v>216.6</v>
      </c>
      <c r="C1673" s="93">
        <v>62</v>
      </c>
      <c r="D1673" s="104">
        <f t="shared" si="132"/>
        <v>1.2265084075173096E-4</v>
      </c>
      <c r="E1673" s="93">
        <f t="shared" si="135"/>
        <v>3.7303333333333328</v>
      </c>
      <c r="F1673" s="104">
        <f t="shared" si="133"/>
        <v>1.339479017709317E-4</v>
      </c>
      <c r="G1673" s="93" t="s">
        <v>20</v>
      </c>
      <c r="H1673" s="93">
        <v>180.84</v>
      </c>
      <c r="I1673" s="88">
        <v>2</v>
      </c>
      <c r="J1673" s="93">
        <v>7.25</v>
      </c>
      <c r="K1673" s="93">
        <v>0.6</v>
      </c>
      <c r="L1673" s="93">
        <v>180.84</v>
      </c>
      <c r="M1673" s="88">
        <f t="shared" si="136"/>
        <v>13429.199999999999</v>
      </c>
    </row>
    <row r="1674" spans="1:13" x14ac:dyDescent="0.2">
      <c r="A1674" s="94">
        <v>4513416</v>
      </c>
      <c r="B1674" s="88">
        <f t="shared" si="134"/>
        <v>216.6</v>
      </c>
      <c r="C1674" s="93">
        <v>62</v>
      </c>
      <c r="D1674" s="104">
        <f t="shared" si="132"/>
        <v>1.2265084075173096E-4</v>
      </c>
      <c r="E1674" s="93">
        <f t="shared" si="135"/>
        <v>3.7303333333333328</v>
      </c>
      <c r="F1674" s="104">
        <f t="shared" si="133"/>
        <v>1.339479017709317E-4</v>
      </c>
      <c r="G1674" s="93" t="s">
        <v>41</v>
      </c>
      <c r="H1674" s="93">
        <v>39.799999999999997</v>
      </c>
      <c r="I1674" s="88">
        <v>2</v>
      </c>
      <c r="J1674" s="93">
        <v>0.99</v>
      </c>
      <c r="K1674" s="93">
        <v>0.04</v>
      </c>
      <c r="L1674" s="93">
        <v>39.799999999999997</v>
      </c>
      <c r="M1674" s="88">
        <f t="shared" si="136"/>
        <v>13429.199999999999</v>
      </c>
    </row>
    <row r="1675" spans="1:13" x14ac:dyDescent="0.2">
      <c r="A1675" s="94">
        <v>5510149</v>
      </c>
      <c r="B1675" s="88">
        <f t="shared" si="134"/>
        <v>216.6</v>
      </c>
      <c r="C1675" s="93">
        <v>62</v>
      </c>
      <c r="D1675" s="104">
        <f t="shared" si="132"/>
        <v>1.2265084075173096E-4</v>
      </c>
      <c r="E1675" s="93">
        <f t="shared" si="135"/>
        <v>3.7303333333333328</v>
      </c>
      <c r="F1675" s="104">
        <f t="shared" si="133"/>
        <v>1.339479017709317E-4</v>
      </c>
      <c r="G1675" s="93" t="s">
        <v>16</v>
      </c>
      <c r="H1675" s="93">
        <v>3251.11</v>
      </c>
      <c r="I1675" s="88">
        <v>2</v>
      </c>
      <c r="J1675" s="93">
        <v>45.36</v>
      </c>
      <c r="K1675" s="93">
        <v>37</v>
      </c>
      <c r="L1675" s="93">
        <v>3251.11</v>
      </c>
      <c r="M1675" s="88">
        <f t="shared" si="136"/>
        <v>13429.199999999999</v>
      </c>
    </row>
    <row r="1676" spans="1:13" x14ac:dyDescent="0.2">
      <c r="A1676" s="94">
        <v>5551541</v>
      </c>
      <c r="B1676" s="88">
        <f t="shared" si="134"/>
        <v>216.6</v>
      </c>
      <c r="C1676" s="93">
        <v>62</v>
      </c>
      <c r="D1676" s="104">
        <f t="shared" si="132"/>
        <v>1.2265084075173096E-4</v>
      </c>
      <c r="E1676" s="93">
        <f t="shared" si="135"/>
        <v>3.7303333333333328</v>
      </c>
      <c r="F1676" s="104">
        <f t="shared" si="133"/>
        <v>1.339479017709317E-4</v>
      </c>
      <c r="G1676" s="93" t="s">
        <v>79</v>
      </c>
      <c r="H1676" s="93">
        <v>1007.56</v>
      </c>
      <c r="I1676" s="88">
        <v>2</v>
      </c>
      <c r="J1676" s="93">
        <v>0.68</v>
      </c>
      <c r="K1676" s="93">
        <v>2.5</v>
      </c>
      <c r="L1676" s="93">
        <v>1007.56</v>
      </c>
      <c r="M1676" s="88">
        <f t="shared" si="136"/>
        <v>13429.199999999999</v>
      </c>
    </row>
    <row r="1677" spans="1:13" x14ac:dyDescent="0.2">
      <c r="A1677" s="94">
        <v>7010795</v>
      </c>
      <c r="B1677" s="88">
        <f t="shared" si="134"/>
        <v>216.6</v>
      </c>
      <c r="C1677" s="93">
        <v>62</v>
      </c>
      <c r="D1677" s="104">
        <f t="shared" si="132"/>
        <v>1.2265084075173096E-4</v>
      </c>
      <c r="E1677" s="93">
        <f t="shared" si="135"/>
        <v>3.7303333333333328</v>
      </c>
      <c r="F1677" s="104">
        <f t="shared" si="133"/>
        <v>1.339479017709317E-4</v>
      </c>
      <c r="G1677" s="93" t="s">
        <v>82</v>
      </c>
      <c r="H1677" s="93">
        <v>2728.29</v>
      </c>
      <c r="I1677" s="88">
        <v>2</v>
      </c>
      <c r="J1677" s="93">
        <v>243.8</v>
      </c>
      <c r="K1677" s="93">
        <v>30</v>
      </c>
      <c r="L1677" s="93">
        <v>2728.29</v>
      </c>
      <c r="M1677" s="88">
        <f t="shared" si="136"/>
        <v>13429.199999999999</v>
      </c>
    </row>
    <row r="1678" spans="1:13" x14ac:dyDescent="0.2">
      <c r="A1678" s="94">
        <v>7011554</v>
      </c>
      <c r="B1678" s="88">
        <f t="shared" si="134"/>
        <v>216.6</v>
      </c>
      <c r="C1678" s="93">
        <v>62</v>
      </c>
      <c r="D1678" s="104">
        <f t="shared" si="132"/>
        <v>1.2265084075173096E-4</v>
      </c>
      <c r="E1678" s="93">
        <f t="shared" si="135"/>
        <v>3.7303333333333328</v>
      </c>
      <c r="F1678" s="104">
        <f t="shared" si="133"/>
        <v>1.339479017709317E-4</v>
      </c>
      <c r="G1678" s="93" t="s">
        <v>82</v>
      </c>
      <c r="H1678" s="93">
        <v>1081.48</v>
      </c>
      <c r="I1678" s="88">
        <v>2</v>
      </c>
      <c r="J1678" s="93">
        <v>30.1</v>
      </c>
      <c r="K1678" s="93">
        <v>11</v>
      </c>
      <c r="L1678" s="93">
        <v>1081.48</v>
      </c>
      <c r="M1678" s="88">
        <f t="shared" si="136"/>
        <v>13429.199999999999</v>
      </c>
    </row>
    <row r="1679" spans="1:13" x14ac:dyDescent="0.2">
      <c r="A1679" s="94">
        <v>7011575</v>
      </c>
      <c r="B1679" s="88">
        <f t="shared" si="134"/>
        <v>216.6</v>
      </c>
      <c r="C1679" s="93">
        <v>62</v>
      </c>
      <c r="D1679" s="104">
        <f t="shared" si="132"/>
        <v>1.2265084075173096E-4</v>
      </c>
      <c r="E1679" s="93">
        <f t="shared" si="135"/>
        <v>3.7303333333333328</v>
      </c>
      <c r="F1679" s="104">
        <f t="shared" si="133"/>
        <v>1.339479017709317E-4</v>
      </c>
      <c r="G1679" s="93" t="s">
        <v>82</v>
      </c>
      <c r="H1679" s="93">
        <v>2934.03</v>
      </c>
      <c r="I1679" s="88">
        <v>2</v>
      </c>
      <c r="J1679" s="93">
        <v>169.06</v>
      </c>
      <c r="K1679" s="93">
        <v>20</v>
      </c>
      <c r="L1679" s="93">
        <v>2934.03</v>
      </c>
      <c r="M1679" s="88">
        <f t="shared" si="136"/>
        <v>13429.199999999999</v>
      </c>
    </row>
    <row r="1680" spans="1:13" x14ac:dyDescent="0.2">
      <c r="A1680" s="94">
        <v>7011602</v>
      </c>
      <c r="B1680" s="88">
        <f t="shared" si="134"/>
        <v>216.6</v>
      </c>
      <c r="C1680" s="93">
        <v>62</v>
      </c>
      <c r="D1680" s="104">
        <f t="shared" si="132"/>
        <v>1.2265084075173096E-4</v>
      </c>
      <c r="E1680" s="93">
        <f t="shared" si="135"/>
        <v>3.7303333333333328</v>
      </c>
      <c r="F1680" s="104">
        <f t="shared" si="133"/>
        <v>1.339479017709317E-4</v>
      </c>
      <c r="G1680" s="93" t="s">
        <v>82</v>
      </c>
      <c r="H1680" s="93">
        <v>1383.86</v>
      </c>
      <c r="I1680" s="88">
        <v>2</v>
      </c>
      <c r="J1680" s="93">
        <v>41.75</v>
      </c>
      <c r="K1680" s="93">
        <v>14</v>
      </c>
      <c r="L1680" s="93">
        <v>1383.86</v>
      </c>
      <c r="M1680" s="88">
        <f t="shared" si="136"/>
        <v>13429.199999999999</v>
      </c>
    </row>
    <row r="1681" spans="1:13" x14ac:dyDescent="0.2">
      <c r="A1681" s="94">
        <v>8401141</v>
      </c>
      <c r="B1681" s="88">
        <f t="shared" si="134"/>
        <v>216.6</v>
      </c>
      <c r="C1681" s="93">
        <v>62</v>
      </c>
      <c r="D1681" s="104">
        <f t="shared" si="132"/>
        <v>1.2265084075173096E-4</v>
      </c>
      <c r="E1681" s="93">
        <f t="shared" si="135"/>
        <v>3.7303333333333328</v>
      </c>
      <c r="F1681" s="104">
        <f t="shared" si="133"/>
        <v>1.339479017709317E-4</v>
      </c>
      <c r="G1681" s="93" t="s">
        <v>20</v>
      </c>
      <c r="H1681" s="93">
        <v>479.39</v>
      </c>
      <c r="I1681" s="88">
        <v>2</v>
      </c>
      <c r="J1681" s="93">
        <v>94.86</v>
      </c>
      <c r="K1681" s="93">
        <v>15.08</v>
      </c>
      <c r="L1681" s="93">
        <v>479.39</v>
      </c>
      <c r="M1681" s="88">
        <f t="shared" si="136"/>
        <v>13429.199999999999</v>
      </c>
    </row>
    <row r="1682" spans="1:13" x14ac:dyDescent="0.2">
      <c r="A1682" s="94">
        <v>8718924</v>
      </c>
      <c r="B1682" s="88">
        <f t="shared" si="134"/>
        <v>216.6</v>
      </c>
      <c r="C1682" s="93">
        <v>62</v>
      </c>
      <c r="D1682" s="104">
        <f t="shared" si="132"/>
        <v>1.2265084075173096E-4</v>
      </c>
      <c r="E1682" s="93">
        <f t="shared" si="135"/>
        <v>3.7303333333333328</v>
      </c>
      <c r="F1682" s="104">
        <f t="shared" si="133"/>
        <v>1.339479017709317E-4</v>
      </c>
      <c r="G1682" s="93" t="s">
        <v>20</v>
      </c>
      <c r="H1682" s="93">
        <v>1467.44</v>
      </c>
      <c r="I1682" s="88">
        <v>2</v>
      </c>
      <c r="J1682" s="93">
        <v>74.8</v>
      </c>
      <c r="K1682" s="93">
        <v>29.5</v>
      </c>
      <c r="L1682" s="93">
        <v>1467.44</v>
      </c>
      <c r="M1682" s="88">
        <f t="shared" si="136"/>
        <v>13429.199999999999</v>
      </c>
    </row>
    <row r="1683" spans="1:13" x14ac:dyDescent="0.2">
      <c r="A1683" s="94">
        <v>9253404</v>
      </c>
      <c r="B1683" s="88">
        <f t="shared" si="134"/>
        <v>216.6</v>
      </c>
      <c r="C1683" s="93">
        <v>62</v>
      </c>
      <c r="D1683" s="104">
        <f t="shared" si="132"/>
        <v>1.2265084075173096E-4</v>
      </c>
      <c r="E1683" s="93">
        <f t="shared" si="135"/>
        <v>3.7303333333333328</v>
      </c>
      <c r="F1683" s="104">
        <f t="shared" si="133"/>
        <v>1.339479017709317E-4</v>
      </c>
      <c r="G1683" s="93" t="s">
        <v>12</v>
      </c>
      <c r="H1683" s="93">
        <v>34.54</v>
      </c>
      <c r="I1683" s="88">
        <v>2</v>
      </c>
      <c r="J1683" s="93">
        <v>0.31</v>
      </c>
      <c r="K1683" s="93">
        <v>0.71</v>
      </c>
      <c r="L1683" s="93">
        <v>34.54</v>
      </c>
      <c r="M1683" s="88">
        <f t="shared" si="136"/>
        <v>13429.199999999999</v>
      </c>
    </row>
    <row r="1684" spans="1:13" x14ac:dyDescent="0.2">
      <c r="A1684" s="94">
        <v>1010538</v>
      </c>
      <c r="B1684" s="88">
        <f t="shared" si="134"/>
        <v>216.6</v>
      </c>
      <c r="C1684" s="93">
        <v>61</v>
      </c>
      <c r="D1684" s="104">
        <f t="shared" si="132"/>
        <v>1.2067260138476756E-4</v>
      </c>
      <c r="E1684" s="93">
        <f t="shared" si="135"/>
        <v>3.6701666666666668</v>
      </c>
      <c r="F1684" s="104">
        <f t="shared" si="133"/>
        <v>1.317874517423683E-4</v>
      </c>
      <c r="G1684" s="93" t="s">
        <v>79</v>
      </c>
      <c r="H1684" s="93">
        <v>61.53</v>
      </c>
      <c r="I1684" s="88">
        <v>2</v>
      </c>
      <c r="J1684" s="93">
        <v>0.24</v>
      </c>
      <c r="K1684" s="93">
        <v>0.51</v>
      </c>
      <c r="L1684" s="93">
        <v>61.53</v>
      </c>
      <c r="M1684" s="88">
        <f t="shared" si="136"/>
        <v>13212.6</v>
      </c>
    </row>
    <row r="1685" spans="1:13" x14ac:dyDescent="0.2">
      <c r="A1685" s="94">
        <v>1253319</v>
      </c>
      <c r="B1685" s="88">
        <f t="shared" si="134"/>
        <v>216.6</v>
      </c>
      <c r="C1685" s="93">
        <v>61</v>
      </c>
      <c r="D1685" s="104">
        <f t="shared" si="132"/>
        <v>1.2067260138476756E-4</v>
      </c>
      <c r="E1685" s="93">
        <f t="shared" si="135"/>
        <v>3.6701666666666668</v>
      </c>
      <c r="F1685" s="104">
        <f t="shared" si="133"/>
        <v>1.317874517423683E-4</v>
      </c>
      <c r="G1685" s="93" t="s">
        <v>79</v>
      </c>
      <c r="H1685" s="93">
        <v>194.97</v>
      </c>
      <c r="I1685" s="88">
        <v>2</v>
      </c>
      <c r="J1685" s="93">
        <v>5.3</v>
      </c>
      <c r="K1685" s="93">
        <v>11.6</v>
      </c>
      <c r="L1685" s="93">
        <v>194.97</v>
      </c>
      <c r="M1685" s="88">
        <f t="shared" si="136"/>
        <v>13212.6</v>
      </c>
    </row>
    <row r="1686" spans="1:13" x14ac:dyDescent="0.2">
      <c r="A1686" s="94">
        <v>2043008</v>
      </c>
      <c r="B1686" s="88">
        <f t="shared" si="134"/>
        <v>216.6</v>
      </c>
      <c r="C1686" s="93">
        <v>61</v>
      </c>
      <c r="D1686" s="104">
        <f t="shared" si="132"/>
        <v>1.2067260138476756E-4</v>
      </c>
      <c r="E1686" s="93">
        <f t="shared" si="135"/>
        <v>3.6701666666666668</v>
      </c>
      <c r="F1686" s="104">
        <f t="shared" si="133"/>
        <v>1.317874517423683E-4</v>
      </c>
      <c r="G1686" s="93" t="s">
        <v>16</v>
      </c>
      <c r="H1686" s="93">
        <v>595.48</v>
      </c>
      <c r="I1686" s="88">
        <v>2</v>
      </c>
      <c r="J1686" s="93">
        <v>7.34</v>
      </c>
      <c r="K1686" s="93">
        <v>9.5</v>
      </c>
      <c r="L1686" s="93">
        <v>595.48</v>
      </c>
      <c r="M1686" s="88">
        <f t="shared" si="136"/>
        <v>13212.6</v>
      </c>
    </row>
    <row r="1687" spans="1:13" x14ac:dyDescent="0.2">
      <c r="A1687" s="94">
        <v>3025752</v>
      </c>
      <c r="B1687" s="88">
        <f t="shared" si="134"/>
        <v>216.6</v>
      </c>
      <c r="C1687" s="93">
        <v>61</v>
      </c>
      <c r="D1687" s="104">
        <f t="shared" si="132"/>
        <v>1.2067260138476756E-4</v>
      </c>
      <c r="E1687" s="93">
        <f t="shared" si="135"/>
        <v>3.6701666666666668</v>
      </c>
      <c r="F1687" s="104">
        <f t="shared" si="133"/>
        <v>1.317874517423683E-4</v>
      </c>
      <c r="G1687" s="93" t="s">
        <v>41</v>
      </c>
      <c r="H1687" s="93">
        <v>21.82</v>
      </c>
      <c r="I1687" s="88">
        <v>2</v>
      </c>
      <c r="J1687" s="93">
        <v>1.48</v>
      </c>
      <c r="K1687" s="93">
        <v>0.24</v>
      </c>
      <c r="L1687" s="93">
        <v>21.82</v>
      </c>
      <c r="M1687" s="88">
        <f t="shared" si="136"/>
        <v>13212.6</v>
      </c>
    </row>
    <row r="1688" spans="1:13" x14ac:dyDescent="0.2">
      <c r="A1688" s="94">
        <v>3080631</v>
      </c>
      <c r="B1688" s="88">
        <f t="shared" si="134"/>
        <v>216.6</v>
      </c>
      <c r="C1688" s="93">
        <v>61</v>
      </c>
      <c r="D1688" s="104">
        <f t="shared" si="132"/>
        <v>1.2067260138476756E-4</v>
      </c>
      <c r="E1688" s="93">
        <f t="shared" si="135"/>
        <v>3.6701666666666668</v>
      </c>
      <c r="F1688" s="104">
        <f t="shared" si="133"/>
        <v>1.317874517423683E-4</v>
      </c>
      <c r="G1688" s="93" t="s">
        <v>41</v>
      </c>
      <c r="H1688" s="93">
        <v>784.96</v>
      </c>
      <c r="I1688" s="88">
        <v>2</v>
      </c>
      <c r="J1688" s="93">
        <v>43.58</v>
      </c>
      <c r="K1688" s="93">
        <v>2.2200000000000002</v>
      </c>
      <c r="L1688" s="93">
        <v>784.96</v>
      </c>
      <c r="M1688" s="88">
        <f t="shared" si="136"/>
        <v>13212.6</v>
      </c>
    </row>
    <row r="1689" spans="1:13" x14ac:dyDescent="0.2">
      <c r="A1689" s="94">
        <v>3358434</v>
      </c>
      <c r="B1689" s="88">
        <f t="shared" si="134"/>
        <v>216.6</v>
      </c>
      <c r="C1689" s="93">
        <v>61</v>
      </c>
      <c r="D1689" s="104">
        <f t="shared" si="132"/>
        <v>1.2067260138476756E-4</v>
      </c>
      <c r="E1689" s="93">
        <f t="shared" si="135"/>
        <v>3.6701666666666668</v>
      </c>
      <c r="F1689" s="104">
        <f t="shared" si="133"/>
        <v>1.317874517423683E-4</v>
      </c>
      <c r="G1689" s="93" t="s">
        <v>41</v>
      </c>
      <c r="H1689" s="93">
        <v>518.37</v>
      </c>
      <c r="I1689" s="88">
        <v>2</v>
      </c>
      <c r="J1689" s="93">
        <v>22</v>
      </c>
      <c r="K1689" s="93">
        <v>2.58</v>
      </c>
      <c r="L1689" s="93">
        <v>518.37</v>
      </c>
      <c r="M1689" s="88">
        <f t="shared" si="136"/>
        <v>13212.6</v>
      </c>
    </row>
    <row r="1690" spans="1:13" x14ac:dyDescent="0.2">
      <c r="A1690" s="94">
        <v>3401825</v>
      </c>
      <c r="B1690" s="88">
        <f t="shared" si="134"/>
        <v>216.6</v>
      </c>
      <c r="C1690" s="93">
        <v>61</v>
      </c>
      <c r="D1690" s="104">
        <f t="shared" si="132"/>
        <v>1.2067260138476756E-4</v>
      </c>
      <c r="E1690" s="93">
        <f t="shared" si="135"/>
        <v>3.6701666666666668</v>
      </c>
      <c r="F1690" s="104">
        <f t="shared" si="133"/>
        <v>1.317874517423683E-4</v>
      </c>
      <c r="G1690" s="93" t="s">
        <v>20</v>
      </c>
      <c r="H1690" s="93">
        <v>2264.9</v>
      </c>
      <c r="I1690" s="88">
        <v>2</v>
      </c>
      <c r="J1690" s="93">
        <v>32</v>
      </c>
      <c r="K1690" s="93">
        <v>3.3</v>
      </c>
      <c r="L1690" s="93">
        <v>2264.9</v>
      </c>
      <c r="M1690" s="88">
        <f t="shared" si="136"/>
        <v>13212.6</v>
      </c>
    </row>
    <row r="1691" spans="1:13" x14ac:dyDescent="0.2">
      <c r="A1691" s="94">
        <v>4244221</v>
      </c>
      <c r="B1691" s="88">
        <f t="shared" si="134"/>
        <v>216.6</v>
      </c>
      <c r="C1691" s="93">
        <v>61</v>
      </c>
      <c r="D1691" s="104">
        <f t="shared" si="132"/>
        <v>1.2067260138476756E-4</v>
      </c>
      <c r="E1691" s="93">
        <f t="shared" si="135"/>
        <v>3.6701666666666668</v>
      </c>
      <c r="F1691" s="104">
        <f t="shared" si="133"/>
        <v>1.317874517423683E-4</v>
      </c>
      <c r="G1691" s="93" t="s">
        <v>20</v>
      </c>
      <c r="H1691" s="93">
        <v>2733.42</v>
      </c>
      <c r="I1691" s="88">
        <v>2</v>
      </c>
      <c r="J1691" s="93">
        <v>45.54</v>
      </c>
      <c r="K1691" s="93">
        <v>6.28</v>
      </c>
      <c r="L1691" s="93">
        <v>2733.42</v>
      </c>
      <c r="M1691" s="88">
        <f t="shared" si="136"/>
        <v>13212.6</v>
      </c>
    </row>
    <row r="1692" spans="1:13" x14ac:dyDescent="0.2">
      <c r="A1692" s="94">
        <v>5002262</v>
      </c>
      <c r="B1692" s="88">
        <f t="shared" si="134"/>
        <v>216.6</v>
      </c>
      <c r="C1692" s="93">
        <v>61</v>
      </c>
      <c r="D1692" s="104">
        <f t="shared" si="132"/>
        <v>1.2067260138476756E-4</v>
      </c>
      <c r="E1692" s="93">
        <f t="shared" si="135"/>
        <v>3.6701666666666668</v>
      </c>
      <c r="F1692" s="104">
        <f t="shared" si="133"/>
        <v>1.317874517423683E-4</v>
      </c>
      <c r="G1692" s="93" t="s">
        <v>41</v>
      </c>
      <c r="H1692" s="93">
        <v>15.7</v>
      </c>
      <c r="I1692" s="88">
        <v>2</v>
      </c>
      <c r="J1692" s="93">
        <v>0.68</v>
      </c>
      <c r="K1692" s="93">
        <v>0.21</v>
      </c>
      <c r="L1692" s="93">
        <v>15.7</v>
      </c>
      <c r="M1692" s="88">
        <f t="shared" si="136"/>
        <v>13212.6</v>
      </c>
    </row>
    <row r="1693" spans="1:13" x14ac:dyDescent="0.2">
      <c r="A1693" s="94">
        <v>5110128</v>
      </c>
      <c r="B1693" s="88">
        <f t="shared" si="134"/>
        <v>216.6</v>
      </c>
      <c r="C1693" s="93">
        <v>61</v>
      </c>
      <c r="D1693" s="104">
        <f t="shared" si="132"/>
        <v>1.2067260138476756E-4</v>
      </c>
      <c r="E1693" s="93">
        <f t="shared" si="135"/>
        <v>3.6701666666666668</v>
      </c>
      <c r="F1693" s="104">
        <f t="shared" si="133"/>
        <v>1.317874517423683E-4</v>
      </c>
      <c r="G1693" s="93" t="s">
        <v>20</v>
      </c>
      <c r="H1693" s="93">
        <v>15.49</v>
      </c>
      <c r="I1693" s="88">
        <v>2</v>
      </c>
      <c r="J1693" s="93">
        <v>0.09</v>
      </c>
      <c r="K1693" s="93">
        <v>0.13</v>
      </c>
      <c r="L1693" s="93">
        <v>15.49</v>
      </c>
      <c r="M1693" s="88">
        <f t="shared" si="136"/>
        <v>13212.6</v>
      </c>
    </row>
    <row r="1694" spans="1:13" x14ac:dyDescent="0.2">
      <c r="A1694" s="94">
        <v>6000279</v>
      </c>
      <c r="B1694" s="88">
        <f t="shared" si="134"/>
        <v>216.6</v>
      </c>
      <c r="C1694" s="93">
        <v>61</v>
      </c>
      <c r="D1694" s="104">
        <f t="shared" si="132"/>
        <v>1.2067260138476756E-4</v>
      </c>
      <c r="E1694" s="93">
        <f t="shared" si="135"/>
        <v>3.6701666666666668</v>
      </c>
      <c r="F1694" s="104">
        <f t="shared" si="133"/>
        <v>1.317874517423683E-4</v>
      </c>
      <c r="G1694" s="93" t="s">
        <v>20</v>
      </c>
      <c r="H1694" s="93">
        <v>596.84</v>
      </c>
      <c r="I1694" s="88">
        <v>2</v>
      </c>
      <c r="J1694" s="93">
        <v>30.59</v>
      </c>
      <c r="K1694" s="93">
        <v>9</v>
      </c>
      <c r="L1694" s="93">
        <v>596.84</v>
      </c>
      <c r="M1694" s="88">
        <f t="shared" si="136"/>
        <v>13212.6</v>
      </c>
    </row>
    <row r="1695" spans="1:13" x14ac:dyDescent="0.2">
      <c r="A1695" s="94">
        <v>6020001</v>
      </c>
      <c r="B1695" s="88">
        <f t="shared" si="134"/>
        <v>216.6</v>
      </c>
      <c r="C1695" s="93">
        <v>61</v>
      </c>
      <c r="D1695" s="104">
        <f t="shared" si="132"/>
        <v>1.2067260138476756E-4</v>
      </c>
      <c r="E1695" s="93">
        <f t="shared" si="135"/>
        <v>3.6701666666666668</v>
      </c>
      <c r="F1695" s="104">
        <f t="shared" si="133"/>
        <v>1.317874517423683E-4</v>
      </c>
      <c r="G1695" s="93" t="s">
        <v>20</v>
      </c>
      <c r="H1695" s="93">
        <v>257.42</v>
      </c>
      <c r="I1695" s="88">
        <v>2</v>
      </c>
      <c r="J1695" s="93">
        <v>26.8</v>
      </c>
      <c r="K1695" s="93">
        <v>10</v>
      </c>
      <c r="L1695" s="93">
        <v>257.42</v>
      </c>
      <c r="M1695" s="88">
        <f t="shared" si="136"/>
        <v>13212.6</v>
      </c>
    </row>
    <row r="1696" spans="1:13" x14ac:dyDescent="0.2">
      <c r="A1696" s="94">
        <v>6168701</v>
      </c>
      <c r="B1696" s="88">
        <f t="shared" si="134"/>
        <v>216.6</v>
      </c>
      <c r="C1696" s="93">
        <v>61</v>
      </c>
      <c r="D1696" s="104">
        <f t="shared" si="132"/>
        <v>1.2067260138476756E-4</v>
      </c>
      <c r="E1696" s="93">
        <f t="shared" si="135"/>
        <v>3.6701666666666668</v>
      </c>
      <c r="F1696" s="104">
        <f t="shared" si="133"/>
        <v>1.317874517423683E-4</v>
      </c>
      <c r="G1696" s="93" t="s">
        <v>20</v>
      </c>
      <c r="H1696" s="93">
        <v>1139.5999999999999</v>
      </c>
      <c r="I1696" s="88">
        <v>2</v>
      </c>
      <c r="J1696" s="93">
        <v>49.4</v>
      </c>
      <c r="K1696" s="93">
        <v>15.7</v>
      </c>
      <c r="L1696" s="93">
        <v>1139.5999999999999</v>
      </c>
      <c r="M1696" s="88">
        <f t="shared" si="136"/>
        <v>13212.6</v>
      </c>
    </row>
    <row r="1697" spans="1:13" x14ac:dyDescent="0.2">
      <c r="A1697" s="94">
        <v>6168969</v>
      </c>
      <c r="B1697" s="88">
        <f t="shared" si="134"/>
        <v>216.6</v>
      </c>
      <c r="C1697" s="93">
        <v>61</v>
      </c>
      <c r="D1697" s="104">
        <f t="shared" si="132"/>
        <v>1.2067260138476756E-4</v>
      </c>
      <c r="E1697" s="93">
        <f t="shared" si="135"/>
        <v>3.6701666666666668</v>
      </c>
      <c r="F1697" s="104">
        <f t="shared" si="133"/>
        <v>1.317874517423683E-4</v>
      </c>
      <c r="G1697" s="93" t="s">
        <v>20</v>
      </c>
      <c r="H1697" s="93">
        <v>1308.26</v>
      </c>
      <c r="I1697" s="88">
        <v>2</v>
      </c>
      <c r="J1697" s="93">
        <v>42</v>
      </c>
      <c r="K1697" s="93">
        <v>15.2</v>
      </c>
      <c r="L1697" s="93">
        <v>1308.26</v>
      </c>
      <c r="M1697" s="88">
        <f t="shared" si="136"/>
        <v>13212.6</v>
      </c>
    </row>
    <row r="1698" spans="1:13" x14ac:dyDescent="0.2">
      <c r="A1698" s="94">
        <v>7010629</v>
      </c>
      <c r="B1698" s="88">
        <f t="shared" si="134"/>
        <v>216.6</v>
      </c>
      <c r="C1698" s="93">
        <v>61</v>
      </c>
      <c r="D1698" s="104">
        <f t="shared" si="132"/>
        <v>1.2067260138476756E-4</v>
      </c>
      <c r="E1698" s="93">
        <f t="shared" si="135"/>
        <v>3.6701666666666668</v>
      </c>
      <c r="F1698" s="104">
        <f t="shared" si="133"/>
        <v>1.317874517423683E-4</v>
      </c>
      <c r="G1698" s="93" t="s">
        <v>82</v>
      </c>
      <c r="H1698" s="93">
        <v>3318.19</v>
      </c>
      <c r="I1698" s="88">
        <v>2</v>
      </c>
      <c r="J1698" s="93">
        <v>225.15</v>
      </c>
      <c r="K1698" s="93">
        <v>31</v>
      </c>
      <c r="L1698" s="93">
        <v>3318.19</v>
      </c>
      <c r="M1698" s="88">
        <f t="shared" si="136"/>
        <v>13212.6</v>
      </c>
    </row>
    <row r="1699" spans="1:13" x14ac:dyDescent="0.2">
      <c r="A1699" s="94">
        <v>7010791</v>
      </c>
      <c r="B1699" s="88">
        <f t="shared" si="134"/>
        <v>216.6</v>
      </c>
      <c r="C1699" s="93">
        <v>61</v>
      </c>
      <c r="D1699" s="104">
        <f t="shared" si="132"/>
        <v>1.2067260138476756E-4</v>
      </c>
      <c r="E1699" s="93">
        <f t="shared" si="135"/>
        <v>3.6701666666666668</v>
      </c>
      <c r="F1699" s="104">
        <f t="shared" si="133"/>
        <v>1.317874517423683E-4</v>
      </c>
      <c r="G1699" s="93" t="s">
        <v>82</v>
      </c>
      <c r="H1699" s="93">
        <v>2027.78</v>
      </c>
      <c r="I1699" s="88">
        <v>2</v>
      </c>
      <c r="J1699" s="93">
        <v>195.04</v>
      </c>
      <c r="K1699" s="93">
        <v>25</v>
      </c>
      <c r="L1699" s="93">
        <v>2027.78</v>
      </c>
      <c r="M1699" s="88">
        <f t="shared" si="136"/>
        <v>13212.6</v>
      </c>
    </row>
    <row r="1700" spans="1:13" x14ac:dyDescent="0.2">
      <c r="A1700" s="94">
        <v>7010839</v>
      </c>
      <c r="B1700" s="88">
        <f t="shared" si="134"/>
        <v>216.6</v>
      </c>
      <c r="C1700" s="93">
        <v>61</v>
      </c>
      <c r="D1700" s="104">
        <f t="shared" si="132"/>
        <v>1.2067260138476756E-4</v>
      </c>
      <c r="E1700" s="93">
        <f t="shared" si="135"/>
        <v>3.6701666666666668</v>
      </c>
      <c r="F1700" s="104">
        <f t="shared" si="133"/>
        <v>1.317874517423683E-4</v>
      </c>
      <c r="G1700" s="93" t="s">
        <v>82</v>
      </c>
      <c r="H1700" s="93">
        <v>607.13</v>
      </c>
      <c r="I1700" s="88">
        <v>2</v>
      </c>
      <c r="J1700" s="93">
        <v>20.23</v>
      </c>
      <c r="K1700" s="93">
        <v>4.4000000000000004</v>
      </c>
      <c r="L1700" s="93">
        <v>607.13</v>
      </c>
      <c r="M1700" s="88">
        <f t="shared" si="136"/>
        <v>13212.6</v>
      </c>
    </row>
    <row r="1701" spans="1:13" x14ac:dyDescent="0.2">
      <c r="A1701" s="94">
        <v>7011605</v>
      </c>
      <c r="B1701" s="88">
        <f t="shared" si="134"/>
        <v>216.6</v>
      </c>
      <c r="C1701" s="93">
        <v>61</v>
      </c>
      <c r="D1701" s="104">
        <f t="shared" si="132"/>
        <v>1.2067260138476756E-4</v>
      </c>
      <c r="E1701" s="93">
        <f t="shared" si="135"/>
        <v>3.6701666666666668</v>
      </c>
      <c r="F1701" s="104">
        <f t="shared" si="133"/>
        <v>1.317874517423683E-4</v>
      </c>
      <c r="G1701" s="93" t="s">
        <v>82</v>
      </c>
      <c r="H1701" s="93">
        <v>1637.78</v>
      </c>
      <c r="I1701" s="88">
        <v>2</v>
      </c>
      <c r="J1701" s="93">
        <v>77.62</v>
      </c>
      <c r="K1701" s="93">
        <v>18</v>
      </c>
      <c r="L1701" s="93">
        <v>1637.78</v>
      </c>
      <c r="M1701" s="88">
        <f t="shared" si="136"/>
        <v>13212.6</v>
      </c>
    </row>
    <row r="1702" spans="1:13" x14ac:dyDescent="0.2">
      <c r="A1702" s="94">
        <v>8370249</v>
      </c>
      <c r="B1702" s="88">
        <f t="shared" si="134"/>
        <v>216.6</v>
      </c>
      <c r="C1702" s="93">
        <v>61</v>
      </c>
      <c r="D1702" s="104">
        <f t="shared" si="132"/>
        <v>1.2067260138476756E-4</v>
      </c>
      <c r="E1702" s="93">
        <f t="shared" si="135"/>
        <v>3.6701666666666668</v>
      </c>
      <c r="F1702" s="104">
        <f t="shared" si="133"/>
        <v>1.317874517423683E-4</v>
      </c>
      <c r="G1702" s="93" t="s">
        <v>20</v>
      </c>
      <c r="H1702" s="93">
        <v>2064.23</v>
      </c>
      <c r="I1702" s="88">
        <v>2</v>
      </c>
      <c r="J1702" s="93">
        <v>88.55</v>
      </c>
      <c r="K1702" s="93">
        <v>23</v>
      </c>
      <c r="L1702" s="93">
        <v>2064.23</v>
      </c>
      <c r="M1702" s="88">
        <f t="shared" si="136"/>
        <v>13212.6</v>
      </c>
    </row>
    <row r="1703" spans="1:13" x14ac:dyDescent="0.2">
      <c r="A1703" s="94">
        <v>8541326</v>
      </c>
      <c r="B1703" s="88">
        <f t="shared" si="134"/>
        <v>216.6</v>
      </c>
      <c r="C1703" s="93">
        <v>61</v>
      </c>
      <c r="D1703" s="104">
        <f t="shared" si="132"/>
        <v>1.2067260138476756E-4</v>
      </c>
      <c r="E1703" s="93">
        <f t="shared" si="135"/>
        <v>3.6701666666666668</v>
      </c>
      <c r="F1703" s="104">
        <f t="shared" si="133"/>
        <v>1.317874517423683E-4</v>
      </c>
      <c r="G1703" s="93" t="s">
        <v>16</v>
      </c>
      <c r="H1703" s="93">
        <v>805.22</v>
      </c>
      <c r="I1703" s="88">
        <v>2</v>
      </c>
      <c r="J1703" s="93">
        <v>7.16</v>
      </c>
      <c r="K1703" s="93">
        <v>9.4</v>
      </c>
      <c r="L1703" s="93">
        <v>805.22</v>
      </c>
      <c r="M1703" s="88">
        <f t="shared" si="136"/>
        <v>13212.6</v>
      </c>
    </row>
    <row r="1704" spans="1:13" x14ac:dyDescent="0.2">
      <c r="A1704" s="94">
        <v>9253564</v>
      </c>
      <c r="B1704" s="88">
        <f t="shared" si="134"/>
        <v>216.6</v>
      </c>
      <c r="C1704" s="93">
        <v>61</v>
      </c>
      <c r="D1704" s="104">
        <f t="shared" si="132"/>
        <v>1.2067260138476756E-4</v>
      </c>
      <c r="E1704" s="93">
        <f t="shared" si="135"/>
        <v>3.6701666666666668</v>
      </c>
      <c r="F1704" s="104">
        <f t="shared" si="133"/>
        <v>1.317874517423683E-4</v>
      </c>
      <c r="G1704" s="93" t="s">
        <v>12</v>
      </c>
      <c r="H1704" s="93">
        <v>81.48</v>
      </c>
      <c r="I1704" s="88">
        <v>2</v>
      </c>
      <c r="J1704" s="93">
        <v>0.66</v>
      </c>
      <c r="K1704" s="93">
        <v>1.55</v>
      </c>
      <c r="L1704" s="93">
        <v>81.48</v>
      </c>
      <c r="M1704" s="88">
        <f t="shared" si="136"/>
        <v>13212.6</v>
      </c>
    </row>
    <row r="1705" spans="1:13" x14ac:dyDescent="0.2">
      <c r="A1705" s="94">
        <v>9254862</v>
      </c>
      <c r="B1705" s="88">
        <f t="shared" si="134"/>
        <v>216.6</v>
      </c>
      <c r="C1705" s="93">
        <v>61</v>
      </c>
      <c r="D1705" s="104">
        <f t="shared" si="132"/>
        <v>1.2067260138476756E-4</v>
      </c>
      <c r="E1705" s="93">
        <f t="shared" si="135"/>
        <v>3.6701666666666668</v>
      </c>
      <c r="F1705" s="104">
        <f t="shared" si="133"/>
        <v>1.317874517423683E-4</v>
      </c>
      <c r="G1705" s="93" t="s">
        <v>12</v>
      </c>
      <c r="H1705" s="93">
        <v>52.45</v>
      </c>
      <c r="I1705" s="88">
        <v>2</v>
      </c>
      <c r="J1705" s="93">
        <v>0.4</v>
      </c>
      <c r="K1705" s="93">
        <v>0.75</v>
      </c>
      <c r="L1705" s="93">
        <v>52.45</v>
      </c>
      <c r="M1705" s="88">
        <f t="shared" si="136"/>
        <v>13212.6</v>
      </c>
    </row>
    <row r="1706" spans="1:13" x14ac:dyDescent="0.2">
      <c r="A1706" s="94">
        <v>9301424</v>
      </c>
      <c r="B1706" s="88">
        <f t="shared" si="134"/>
        <v>216.6</v>
      </c>
      <c r="C1706" s="93">
        <v>61</v>
      </c>
      <c r="D1706" s="104">
        <f t="shared" si="132"/>
        <v>1.2067260138476756E-4</v>
      </c>
      <c r="E1706" s="93">
        <f t="shared" si="135"/>
        <v>3.6701666666666668</v>
      </c>
      <c r="F1706" s="104">
        <f t="shared" si="133"/>
        <v>1.317874517423683E-4</v>
      </c>
      <c r="G1706" s="93" t="s">
        <v>79</v>
      </c>
      <c r="H1706" s="93">
        <v>161.84</v>
      </c>
      <c r="I1706" s="88">
        <v>2</v>
      </c>
      <c r="J1706" s="93">
        <v>2.4</v>
      </c>
      <c r="K1706" s="93">
        <v>1.7</v>
      </c>
      <c r="L1706" s="93">
        <v>161.84</v>
      </c>
      <c r="M1706" s="88">
        <f t="shared" si="136"/>
        <v>13212.6</v>
      </c>
    </row>
    <row r="1707" spans="1:13" x14ac:dyDescent="0.2">
      <c r="A1707" s="94">
        <v>9723046</v>
      </c>
      <c r="B1707" s="88">
        <f t="shared" si="134"/>
        <v>216.6</v>
      </c>
      <c r="C1707" s="93">
        <v>61</v>
      </c>
      <c r="D1707" s="104">
        <f t="shared" si="132"/>
        <v>1.2067260138476756E-4</v>
      </c>
      <c r="E1707" s="93">
        <f t="shared" si="135"/>
        <v>3.6701666666666668</v>
      </c>
      <c r="F1707" s="104">
        <f t="shared" si="133"/>
        <v>1.317874517423683E-4</v>
      </c>
      <c r="G1707" s="93" t="s">
        <v>16</v>
      </c>
      <c r="H1707" s="93">
        <v>628.57000000000005</v>
      </c>
      <c r="I1707" s="88">
        <v>2</v>
      </c>
      <c r="J1707" s="93">
        <v>365</v>
      </c>
      <c r="K1707" s="93">
        <v>16</v>
      </c>
      <c r="L1707" s="93">
        <v>628.57000000000005</v>
      </c>
      <c r="M1707" s="88">
        <f t="shared" si="136"/>
        <v>13212.6</v>
      </c>
    </row>
    <row r="1708" spans="1:13" x14ac:dyDescent="0.2">
      <c r="A1708" s="94">
        <v>9812246</v>
      </c>
      <c r="B1708" s="88">
        <f t="shared" si="134"/>
        <v>216.6</v>
      </c>
      <c r="C1708" s="93">
        <v>61</v>
      </c>
      <c r="D1708" s="104">
        <f t="shared" si="132"/>
        <v>1.2067260138476756E-4</v>
      </c>
      <c r="E1708" s="93">
        <f t="shared" si="135"/>
        <v>3.6701666666666668</v>
      </c>
      <c r="F1708" s="104">
        <f t="shared" si="133"/>
        <v>1.317874517423683E-4</v>
      </c>
      <c r="G1708" s="93" t="s">
        <v>16</v>
      </c>
      <c r="H1708" s="93">
        <v>1470.16</v>
      </c>
      <c r="I1708" s="88">
        <v>2</v>
      </c>
      <c r="J1708" s="93">
        <v>6.37</v>
      </c>
      <c r="K1708" s="93">
        <v>3.96</v>
      </c>
      <c r="L1708" s="93">
        <v>1470.16</v>
      </c>
      <c r="M1708" s="88">
        <f t="shared" si="136"/>
        <v>13212.6</v>
      </c>
    </row>
    <row r="1709" spans="1:13" x14ac:dyDescent="0.2">
      <c r="A1709" s="94">
        <v>1250039</v>
      </c>
      <c r="B1709" s="88">
        <f t="shared" si="134"/>
        <v>216.6</v>
      </c>
      <c r="C1709" s="93">
        <v>60</v>
      </c>
      <c r="D1709" s="104">
        <f t="shared" si="132"/>
        <v>1.1869436201780416E-4</v>
      </c>
      <c r="E1709" s="93">
        <f t="shared" si="135"/>
        <v>3.61</v>
      </c>
      <c r="F1709" s="104">
        <f t="shared" si="133"/>
        <v>1.2962700171380488E-4</v>
      </c>
      <c r="G1709" s="93" t="s">
        <v>79</v>
      </c>
      <c r="H1709" s="93">
        <v>33.53</v>
      </c>
      <c r="I1709" s="88">
        <v>2</v>
      </c>
      <c r="J1709" s="93">
        <v>0.4</v>
      </c>
      <c r="K1709" s="93">
        <v>1.22</v>
      </c>
      <c r="L1709" s="93">
        <v>33.53</v>
      </c>
      <c r="M1709" s="88">
        <f t="shared" si="136"/>
        <v>12996</v>
      </c>
    </row>
    <row r="1710" spans="1:13" x14ac:dyDescent="0.2">
      <c r="A1710" s="94">
        <v>2044083</v>
      </c>
      <c r="B1710" s="88">
        <f t="shared" si="134"/>
        <v>216.6</v>
      </c>
      <c r="C1710" s="93">
        <v>60</v>
      </c>
      <c r="D1710" s="104">
        <f t="shared" si="132"/>
        <v>1.1869436201780416E-4</v>
      </c>
      <c r="E1710" s="93">
        <f t="shared" si="135"/>
        <v>3.61</v>
      </c>
      <c r="F1710" s="104">
        <f t="shared" si="133"/>
        <v>1.2962700171380488E-4</v>
      </c>
      <c r="G1710" s="93" t="s">
        <v>16</v>
      </c>
      <c r="H1710" s="93">
        <v>983.68</v>
      </c>
      <c r="I1710" s="88">
        <v>2</v>
      </c>
      <c r="J1710" s="93">
        <v>19.84</v>
      </c>
      <c r="K1710" s="93">
        <v>14</v>
      </c>
      <c r="L1710" s="93">
        <v>983.68</v>
      </c>
      <c r="M1710" s="88">
        <f t="shared" si="136"/>
        <v>12996</v>
      </c>
    </row>
    <row r="1711" spans="1:13" x14ac:dyDescent="0.2">
      <c r="A1711" s="94">
        <v>2405593</v>
      </c>
      <c r="B1711" s="88">
        <f t="shared" si="134"/>
        <v>216.6</v>
      </c>
      <c r="C1711" s="93">
        <v>60</v>
      </c>
      <c r="D1711" s="104">
        <f t="shared" si="132"/>
        <v>1.1869436201780416E-4</v>
      </c>
      <c r="E1711" s="93">
        <f t="shared" si="135"/>
        <v>3.61</v>
      </c>
      <c r="F1711" s="104">
        <f t="shared" si="133"/>
        <v>1.2962700171380488E-4</v>
      </c>
      <c r="G1711" s="93" t="s">
        <v>16</v>
      </c>
      <c r="H1711" s="93">
        <v>828.05</v>
      </c>
      <c r="I1711" s="88">
        <v>2</v>
      </c>
      <c r="J1711" s="93">
        <v>5.54</v>
      </c>
      <c r="K1711" s="93">
        <v>0.93</v>
      </c>
      <c r="L1711" s="93">
        <v>828.05</v>
      </c>
      <c r="M1711" s="88">
        <f t="shared" si="136"/>
        <v>12996</v>
      </c>
    </row>
    <row r="1712" spans="1:13" x14ac:dyDescent="0.2">
      <c r="A1712" s="94">
        <v>6070514</v>
      </c>
      <c r="B1712" s="88">
        <f t="shared" si="134"/>
        <v>216.6</v>
      </c>
      <c r="C1712" s="93">
        <v>60</v>
      </c>
      <c r="D1712" s="104">
        <f t="shared" si="132"/>
        <v>1.1869436201780416E-4</v>
      </c>
      <c r="E1712" s="93">
        <f t="shared" si="135"/>
        <v>3.61</v>
      </c>
      <c r="F1712" s="104">
        <f t="shared" si="133"/>
        <v>1.2962700171380488E-4</v>
      </c>
      <c r="G1712" s="93" t="s">
        <v>20</v>
      </c>
      <c r="H1712" s="93">
        <v>335.79</v>
      </c>
      <c r="I1712" s="88">
        <v>2</v>
      </c>
      <c r="J1712" s="93">
        <v>58.75</v>
      </c>
      <c r="K1712" s="93">
        <v>15.7</v>
      </c>
      <c r="L1712" s="93">
        <v>335.79</v>
      </c>
      <c r="M1712" s="88">
        <f t="shared" si="136"/>
        <v>12996</v>
      </c>
    </row>
    <row r="1713" spans="1:13" x14ac:dyDescent="0.2">
      <c r="A1713" s="94">
        <v>6096504</v>
      </c>
      <c r="B1713" s="88">
        <f t="shared" si="134"/>
        <v>216.6</v>
      </c>
      <c r="C1713" s="93">
        <v>60</v>
      </c>
      <c r="D1713" s="104">
        <f t="shared" si="132"/>
        <v>1.1869436201780416E-4</v>
      </c>
      <c r="E1713" s="93">
        <f t="shared" si="135"/>
        <v>3.61</v>
      </c>
      <c r="F1713" s="104">
        <f t="shared" si="133"/>
        <v>1.2962700171380488E-4</v>
      </c>
      <c r="G1713" s="93" t="s">
        <v>20</v>
      </c>
      <c r="H1713" s="93">
        <v>390.07</v>
      </c>
      <c r="I1713" s="88">
        <v>2</v>
      </c>
      <c r="J1713" s="93">
        <v>13.91</v>
      </c>
      <c r="K1713" s="93">
        <v>3.08</v>
      </c>
      <c r="L1713" s="93">
        <v>390.07</v>
      </c>
      <c r="M1713" s="88">
        <f t="shared" si="136"/>
        <v>12996</v>
      </c>
    </row>
    <row r="1714" spans="1:13" x14ac:dyDescent="0.2">
      <c r="A1714" s="94">
        <v>6122495</v>
      </c>
      <c r="B1714" s="88">
        <f t="shared" si="134"/>
        <v>216.6</v>
      </c>
      <c r="C1714" s="93">
        <v>60</v>
      </c>
      <c r="D1714" s="104">
        <f t="shared" si="132"/>
        <v>1.1869436201780416E-4</v>
      </c>
      <c r="E1714" s="93">
        <f t="shared" si="135"/>
        <v>3.61</v>
      </c>
      <c r="F1714" s="104">
        <f t="shared" si="133"/>
        <v>1.2962700171380488E-4</v>
      </c>
      <c r="G1714" s="93" t="s">
        <v>20</v>
      </c>
      <c r="H1714" s="93">
        <v>1647.2</v>
      </c>
      <c r="I1714" s="88">
        <v>2</v>
      </c>
      <c r="J1714" s="93">
        <v>258.3</v>
      </c>
      <c r="K1714" s="93">
        <v>35</v>
      </c>
      <c r="L1714" s="93">
        <v>1647.2</v>
      </c>
      <c r="M1714" s="88">
        <f t="shared" si="136"/>
        <v>12996</v>
      </c>
    </row>
    <row r="1715" spans="1:13" x14ac:dyDescent="0.2">
      <c r="A1715" s="94">
        <v>7011205</v>
      </c>
      <c r="B1715" s="88">
        <f t="shared" si="134"/>
        <v>216.6</v>
      </c>
      <c r="C1715" s="93">
        <v>60</v>
      </c>
      <c r="D1715" s="104">
        <f t="shared" si="132"/>
        <v>1.1869436201780416E-4</v>
      </c>
      <c r="E1715" s="93">
        <f t="shared" si="135"/>
        <v>3.61</v>
      </c>
      <c r="F1715" s="104">
        <f t="shared" si="133"/>
        <v>1.2962700171380488E-4</v>
      </c>
      <c r="G1715" s="93" t="s">
        <v>82</v>
      </c>
      <c r="H1715" s="93">
        <v>1453.32</v>
      </c>
      <c r="I1715" s="88">
        <v>2</v>
      </c>
      <c r="J1715" s="93">
        <v>208.44</v>
      </c>
      <c r="K1715" s="93">
        <v>27.8</v>
      </c>
      <c r="L1715" s="93">
        <v>1453.32</v>
      </c>
      <c r="M1715" s="88">
        <f t="shared" si="136"/>
        <v>12996</v>
      </c>
    </row>
    <row r="1716" spans="1:13" x14ac:dyDescent="0.2">
      <c r="A1716" s="94">
        <v>7011213</v>
      </c>
      <c r="B1716" s="88">
        <f t="shared" si="134"/>
        <v>216.6</v>
      </c>
      <c r="C1716" s="93">
        <v>60</v>
      </c>
      <c r="D1716" s="104">
        <f t="shared" si="132"/>
        <v>1.1869436201780416E-4</v>
      </c>
      <c r="E1716" s="93">
        <f t="shared" si="135"/>
        <v>3.61</v>
      </c>
      <c r="F1716" s="104">
        <f t="shared" si="133"/>
        <v>1.2962700171380488E-4</v>
      </c>
      <c r="G1716" s="93" t="s">
        <v>82</v>
      </c>
      <c r="H1716" s="93">
        <v>923.6</v>
      </c>
      <c r="I1716" s="88">
        <v>2</v>
      </c>
      <c r="J1716" s="93">
        <v>69.22</v>
      </c>
      <c r="K1716" s="93">
        <v>16.2</v>
      </c>
      <c r="L1716" s="93">
        <v>923.6</v>
      </c>
      <c r="M1716" s="88">
        <f t="shared" si="136"/>
        <v>12996</v>
      </c>
    </row>
    <row r="1717" spans="1:13" x14ac:dyDescent="0.2">
      <c r="A1717" s="94">
        <v>7011573</v>
      </c>
      <c r="B1717" s="88">
        <f t="shared" si="134"/>
        <v>216.6</v>
      </c>
      <c r="C1717" s="93">
        <v>60</v>
      </c>
      <c r="D1717" s="104">
        <f t="shared" si="132"/>
        <v>1.1869436201780416E-4</v>
      </c>
      <c r="E1717" s="93">
        <f t="shared" si="135"/>
        <v>3.61</v>
      </c>
      <c r="F1717" s="104">
        <f t="shared" si="133"/>
        <v>1.2962700171380488E-4</v>
      </c>
      <c r="G1717" s="93" t="s">
        <v>82</v>
      </c>
      <c r="H1717" s="93">
        <v>2685.25</v>
      </c>
      <c r="I1717" s="88">
        <v>2</v>
      </c>
      <c r="J1717" s="93">
        <v>105.86</v>
      </c>
      <c r="K1717" s="93">
        <v>16</v>
      </c>
      <c r="L1717" s="93">
        <v>2685.25</v>
      </c>
      <c r="M1717" s="88">
        <f t="shared" si="136"/>
        <v>12996</v>
      </c>
    </row>
    <row r="1718" spans="1:13" x14ac:dyDescent="0.2">
      <c r="A1718" s="94">
        <v>8201533</v>
      </c>
      <c r="B1718" s="88">
        <f t="shared" si="134"/>
        <v>216.6</v>
      </c>
      <c r="C1718" s="93">
        <v>60</v>
      </c>
      <c r="D1718" s="104">
        <f t="shared" si="132"/>
        <v>1.1869436201780416E-4</v>
      </c>
      <c r="E1718" s="93">
        <f t="shared" si="135"/>
        <v>3.61</v>
      </c>
      <c r="F1718" s="104">
        <f t="shared" si="133"/>
        <v>1.2962700171380488E-4</v>
      </c>
      <c r="G1718" s="93" t="s">
        <v>20</v>
      </c>
      <c r="H1718" s="93">
        <v>64.33</v>
      </c>
      <c r="I1718" s="88">
        <v>2</v>
      </c>
      <c r="J1718" s="93">
        <v>4.7</v>
      </c>
      <c r="K1718" s="93">
        <v>0.49</v>
      </c>
      <c r="L1718" s="93">
        <v>64.33</v>
      </c>
      <c r="M1718" s="88">
        <f t="shared" si="136"/>
        <v>12996</v>
      </c>
    </row>
    <row r="1719" spans="1:13" x14ac:dyDescent="0.2">
      <c r="A1719" s="94">
        <v>8420217</v>
      </c>
      <c r="B1719" s="88">
        <f t="shared" si="134"/>
        <v>216.6</v>
      </c>
      <c r="C1719" s="93">
        <v>60</v>
      </c>
      <c r="D1719" s="104">
        <f t="shared" si="132"/>
        <v>1.1869436201780416E-4</v>
      </c>
      <c r="E1719" s="93">
        <f t="shared" si="135"/>
        <v>3.61</v>
      </c>
      <c r="F1719" s="104">
        <f t="shared" si="133"/>
        <v>1.2962700171380488E-4</v>
      </c>
      <c r="G1719" s="93" t="s">
        <v>20</v>
      </c>
      <c r="H1719" s="93">
        <v>4767.46</v>
      </c>
      <c r="I1719" s="88">
        <v>2</v>
      </c>
      <c r="J1719" s="93">
        <v>106.56</v>
      </c>
      <c r="K1719" s="93">
        <v>13</v>
      </c>
      <c r="L1719" s="93">
        <v>4767.46</v>
      </c>
      <c r="M1719" s="88">
        <f t="shared" si="136"/>
        <v>12996</v>
      </c>
    </row>
    <row r="1720" spans="1:13" x14ac:dyDescent="0.2">
      <c r="A1720" s="94">
        <v>8420218</v>
      </c>
      <c r="B1720" s="88">
        <f t="shared" si="134"/>
        <v>216.6</v>
      </c>
      <c r="C1720" s="93">
        <v>60</v>
      </c>
      <c r="D1720" s="104">
        <f t="shared" si="132"/>
        <v>1.1869436201780416E-4</v>
      </c>
      <c r="E1720" s="93">
        <f t="shared" si="135"/>
        <v>3.61</v>
      </c>
      <c r="F1720" s="104">
        <f t="shared" si="133"/>
        <v>1.2962700171380488E-4</v>
      </c>
      <c r="G1720" s="93" t="s">
        <v>20</v>
      </c>
      <c r="H1720" s="93">
        <v>7525.78</v>
      </c>
      <c r="I1720" s="88">
        <v>2</v>
      </c>
      <c r="J1720" s="93">
        <v>274.18</v>
      </c>
      <c r="K1720" s="93">
        <v>43</v>
      </c>
      <c r="L1720" s="93">
        <v>7525.78</v>
      </c>
      <c r="M1720" s="88">
        <f t="shared" si="136"/>
        <v>12996</v>
      </c>
    </row>
    <row r="1721" spans="1:13" x14ac:dyDescent="0.2">
      <c r="A1721" s="94">
        <v>8754545</v>
      </c>
      <c r="B1721" s="88">
        <f t="shared" si="134"/>
        <v>216.6</v>
      </c>
      <c r="C1721" s="93">
        <v>60</v>
      </c>
      <c r="D1721" s="104">
        <f t="shared" si="132"/>
        <v>1.1869436201780416E-4</v>
      </c>
      <c r="E1721" s="93">
        <f t="shared" si="135"/>
        <v>3.61</v>
      </c>
      <c r="F1721" s="104">
        <f t="shared" si="133"/>
        <v>1.2962700171380488E-4</v>
      </c>
      <c r="G1721" s="93" t="s">
        <v>41</v>
      </c>
      <c r="H1721" s="93">
        <v>87.13</v>
      </c>
      <c r="I1721" s="88">
        <v>2</v>
      </c>
      <c r="J1721" s="93">
        <v>0.23</v>
      </c>
      <c r="K1721" s="93">
        <v>0.28000000000000003</v>
      </c>
      <c r="L1721" s="93">
        <v>87.13</v>
      </c>
      <c r="M1721" s="88">
        <f t="shared" si="136"/>
        <v>12996</v>
      </c>
    </row>
    <row r="1722" spans="1:13" x14ac:dyDescent="0.2">
      <c r="A1722" s="94">
        <v>9253075</v>
      </c>
      <c r="B1722" s="88">
        <f t="shared" si="134"/>
        <v>216.6</v>
      </c>
      <c r="C1722" s="93">
        <v>60</v>
      </c>
      <c r="D1722" s="104">
        <f t="shared" si="132"/>
        <v>1.1869436201780416E-4</v>
      </c>
      <c r="E1722" s="93">
        <f t="shared" si="135"/>
        <v>3.61</v>
      </c>
      <c r="F1722" s="104">
        <f t="shared" si="133"/>
        <v>1.2962700171380488E-4</v>
      </c>
      <c r="G1722" s="93" t="s">
        <v>12</v>
      </c>
      <c r="H1722" s="93">
        <v>281.63</v>
      </c>
      <c r="I1722" s="88">
        <v>2</v>
      </c>
      <c r="J1722" s="93">
        <v>1.47</v>
      </c>
      <c r="K1722" s="93">
        <v>3.66</v>
      </c>
      <c r="L1722" s="93">
        <v>281.63</v>
      </c>
      <c r="M1722" s="88">
        <f t="shared" si="136"/>
        <v>12996</v>
      </c>
    </row>
    <row r="1723" spans="1:13" x14ac:dyDescent="0.2">
      <c r="A1723" s="94">
        <v>9253349</v>
      </c>
      <c r="B1723" s="88">
        <f t="shared" si="134"/>
        <v>216.6</v>
      </c>
      <c r="C1723" s="93">
        <v>60</v>
      </c>
      <c r="D1723" s="104">
        <f t="shared" si="132"/>
        <v>1.1869436201780416E-4</v>
      </c>
      <c r="E1723" s="93">
        <f t="shared" si="135"/>
        <v>3.61</v>
      </c>
      <c r="F1723" s="104">
        <f t="shared" si="133"/>
        <v>1.2962700171380488E-4</v>
      </c>
      <c r="G1723" s="93" t="s">
        <v>12</v>
      </c>
      <c r="H1723" s="93">
        <v>153.63999999999999</v>
      </c>
      <c r="I1723" s="88">
        <v>2</v>
      </c>
      <c r="J1723" s="93">
        <v>1.27</v>
      </c>
      <c r="K1723" s="93">
        <v>2.08</v>
      </c>
      <c r="L1723" s="93">
        <v>153.63999999999999</v>
      </c>
      <c r="M1723" s="88">
        <f t="shared" si="136"/>
        <v>12996</v>
      </c>
    </row>
    <row r="1724" spans="1:13" x14ac:dyDescent="0.2">
      <c r="A1724" s="94">
        <v>9254868</v>
      </c>
      <c r="B1724" s="88">
        <f t="shared" si="134"/>
        <v>216.6</v>
      </c>
      <c r="C1724" s="93">
        <v>60</v>
      </c>
      <c r="D1724" s="104">
        <f t="shared" si="132"/>
        <v>1.1869436201780416E-4</v>
      </c>
      <c r="E1724" s="93">
        <f t="shared" si="135"/>
        <v>3.61</v>
      </c>
      <c r="F1724" s="104">
        <f t="shared" si="133"/>
        <v>1.2962700171380488E-4</v>
      </c>
      <c r="G1724" s="93" t="s">
        <v>12</v>
      </c>
      <c r="H1724" s="93">
        <v>1200.55</v>
      </c>
      <c r="I1724" s="88">
        <v>2</v>
      </c>
      <c r="J1724" s="93">
        <v>5.7</v>
      </c>
      <c r="K1724" s="93">
        <v>4.2</v>
      </c>
      <c r="L1724" s="93">
        <v>1200.55</v>
      </c>
      <c r="M1724" s="88">
        <f t="shared" si="136"/>
        <v>12996</v>
      </c>
    </row>
    <row r="1725" spans="1:13" x14ac:dyDescent="0.2">
      <c r="A1725" s="94">
        <v>9315316</v>
      </c>
      <c r="B1725" s="88">
        <f t="shared" si="134"/>
        <v>216.6</v>
      </c>
      <c r="C1725" s="93">
        <v>60</v>
      </c>
      <c r="D1725" s="104">
        <f t="shared" si="132"/>
        <v>1.1869436201780416E-4</v>
      </c>
      <c r="E1725" s="93">
        <f t="shared" si="135"/>
        <v>3.61</v>
      </c>
      <c r="F1725" s="104">
        <f t="shared" si="133"/>
        <v>1.2962700171380488E-4</v>
      </c>
      <c r="G1725" s="93" t="s">
        <v>16</v>
      </c>
      <c r="H1725" s="93">
        <v>2881.12</v>
      </c>
      <c r="I1725" s="88">
        <v>2</v>
      </c>
      <c r="J1725" s="93">
        <v>161</v>
      </c>
      <c r="K1725" s="93">
        <v>15.5</v>
      </c>
      <c r="L1725" s="93">
        <v>2881.12</v>
      </c>
      <c r="M1725" s="88">
        <f t="shared" si="136"/>
        <v>12996</v>
      </c>
    </row>
    <row r="1726" spans="1:13" x14ac:dyDescent="0.2">
      <c r="A1726" s="94">
        <v>9830058</v>
      </c>
      <c r="B1726" s="88">
        <f t="shared" si="134"/>
        <v>216.6</v>
      </c>
      <c r="C1726" s="93">
        <v>60</v>
      </c>
      <c r="D1726" s="104">
        <f t="shared" si="132"/>
        <v>1.1869436201780416E-4</v>
      </c>
      <c r="E1726" s="93">
        <f t="shared" si="135"/>
        <v>3.61</v>
      </c>
      <c r="F1726" s="104">
        <f t="shared" si="133"/>
        <v>1.2962700171380488E-4</v>
      </c>
      <c r="G1726" s="93" t="s">
        <v>16</v>
      </c>
      <c r="H1726" s="93">
        <v>1051.49</v>
      </c>
      <c r="I1726" s="88">
        <v>2</v>
      </c>
      <c r="J1726" s="93">
        <v>8.42</v>
      </c>
      <c r="K1726" s="93">
        <v>10.06</v>
      </c>
      <c r="L1726" s="93">
        <v>1051.49</v>
      </c>
      <c r="M1726" s="88">
        <f t="shared" si="136"/>
        <v>12996</v>
      </c>
    </row>
    <row r="1727" spans="1:13" x14ac:dyDescent="0.2">
      <c r="A1727" s="94">
        <v>1250044</v>
      </c>
      <c r="B1727" s="88">
        <f t="shared" si="134"/>
        <v>216.6</v>
      </c>
      <c r="C1727" s="93">
        <v>59</v>
      </c>
      <c r="D1727" s="104">
        <f t="shared" si="132"/>
        <v>1.1671612265084075E-4</v>
      </c>
      <c r="E1727" s="93">
        <f t="shared" si="135"/>
        <v>3.5498333333333334</v>
      </c>
      <c r="F1727" s="104">
        <f t="shared" si="133"/>
        <v>1.2746655168524145E-4</v>
      </c>
      <c r="G1727" s="93" t="s">
        <v>79</v>
      </c>
      <c r="H1727" s="93">
        <v>40.880000000000003</v>
      </c>
      <c r="I1727" s="88">
        <v>2</v>
      </c>
      <c r="J1727" s="93">
        <v>0.46</v>
      </c>
      <c r="K1727" s="93">
        <v>1.42</v>
      </c>
      <c r="L1727" s="93">
        <v>40.880000000000003</v>
      </c>
      <c r="M1727" s="88">
        <f t="shared" si="136"/>
        <v>12779.4</v>
      </c>
    </row>
    <row r="1728" spans="1:13" x14ac:dyDescent="0.2">
      <c r="A1728" s="94">
        <v>2215369</v>
      </c>
      <c r="B1728" s="88">
        <f t="shared" si="134"/>
        <v>216.6</v>
      </c>
      <c r="C1728" s="93">
        <v>59</v>
      </c>
      <c r="D1728" s="104">
        <f t="shared" si="132"/>
        <v>1.1671612265084075E-4</v>
      </c>
      <c r="E1728" s="93">
        <f t="shared" si="135"/>
        <v>3.5498333333333334</v>
      </c>
      <c r="F1728" s="104">
        <f t="shared" si="133"/>
        <v>1.2746655168524145E-4</v>
      </c>
      <c r="G1728" s="93" t="s">
        <v>41</v>
      </c>
      <c r="H1728" s="93">
        <v>40.1</v>
      </c>
      <c r="I1728" s="88">
        <v>2</v>
      </c>
      <c r="J1728" s="93">
        <v>2.9</v>
      </c>
      <c r="K1728" s="93">
        <v>0.28000000000000003</v>
      </c>
      <c r="L1728" s="93">
        <v>40.1</v>
      </c>
      <c r="M1728" s="88">
        <f t="shared" si="136"/>
        <v>12779.4</v>
      </c>
    </row>
    <row r="1729" spans="1:13" x14ac:dyDescent="0.2">
      <c r="A1729" s="94">
        <v>3080167</v>
      </c>
      <c r="B1729" s="88">
        <f t="shared" si="134"/>
        <v>216.6</v>
      </c>
      <c r="C1729" s="93">
        <v>59</v>
      </c>
      <c r="D1729" s="104">
        <f t="shared" si="132"/>
        <v>1.1671612265084075E-4</v>
      </c>
      <c r="E1729" s="93">
        <f t="shared" si="135"/>
        <v>3.5498333333333334</v>
      </c>
      <c r="F1729" s="104">
        <f t="shared" si="133"/>
        <v>1.2746655168524145E-4</v>
      </c>
      <c r="G1729" s="93" t="s">
        <v>41</v>
      </c>
      <c r="H1729" s="93">
        <v>825.69</v>
      </c>
      <c r="I1729" s="88">
        <v>2</v>
      </c>
      <c r="J1729" s="93">
        <v>29.4</v>
      </c>
      <c r="K1729" s="93">
        <v>1.34</v>
      </c>
      <c r="L1729" s="93">
        <v>825.69</v>
      </c>
      <c r="M1729" s="88">
        <f t="shared" si="136"/>
        <v>12779.4</v>
      </c>
    </row>
    <row r="1730" spans="1:13" x14ac:dyDescent="0.2">
      <c r="A1730" s="94">
        <v>3100655</v>
      </c>
      <c r="B1730" s="88">
        <f t="shared" si="134"/>
        <v>216.6</v>
      </c>
      <c r="C1730" s="93">
        <v>59</v>
      </c>
      <c r="D1730" s="104">
        <f t="shared" ref="D1730:D1793" si="137">C1730/$C$4096</f>
        <v>1.1671612265084075E-4</v>
      </c>
      <c r="E1730" s="93">
        <f t="shared" si="135"/>
        <v>3.5498333333333334</v>
      </c>
      <c r="F1730" s="104">
        <f t="shared" ref="F1730:F1793" si="138">E1730/$E$4096</f>
        <v>1.2746655168524145E-4</v>
      </c>
      <c r="G1730" s="93" t="s">
        <v>41</v>
      </c>
      <c r="H1730" s="93">
        <v>295.11</v>
      </c>
      <c r="I1730" s="88">
        <v>2</v>
      </c>
      <c r="J1730" s="93">
        <v>66.7</v>
      </c>
      <c r="K1730" s="93">
        <v>2.1</v>
      </c>
      <c r="L1730" s="93">
        <v>295.11</v>
      </c>
      <c r="M1730" s="88">
        <f t="shared" si="136"/>
        <v>12779.4</v>
      </c>
    </row>
    <row r="1731" spans="1:13" x14ac:dyDescent="0.2">
      <c r="A1731" s="94">
        <v>3418034</v>
      </c>
      <c r="B1731" s="88">
        <f t="shared" ref="B1731:B1794" si="139">VLOOKUP(I1731,$U$2:$V$11,2,TRUE)</f>
        <v>216.6</v>
      </c>
      <c r="C1731" s="93">
        <v>59</v>
      </c>
      <c r="D1731" s="104">
        <f t="shared" si="137"/>
        <v>1.1671612265084075E-4</v>
      </c>
      <c r="E1731" s="93">
        <f t="shared" ref="E1731:E1794" si="140">B1731*C1731/3600</f>
        <v>3.5498333333333334</v>
      </c>
      <c r="F1731" s="104">
        <f t="shared" si="138"/>
        <v>1.2746655168524145E-4</v>
      </c>
      <c r="G1731" s="93" t="s">
        <v>16</v>
      </c>
      <c r="H1731" s="93">
        <v>286.93</v>
      </c>
      <c r="I1731" s="88">
        <v>2</v>
      </c>
      <c r="J1731" s="93">
        <v>10</v>
      </c>
      <c r="K1731" s="93">
        <v>8.5</v>
      </c>
      <c r="L1731" s="93">
        <v>286.93</v>
      </c>
      <c r="M1731" s="88">
        <f t="shared" ref="M1731:M1794" si="141">B1731*C1731</f>
        <v>12779.4</v>
      </c>
    </row>
    <row r="1732" spans="1:13" x14ac:dyDescent="0.2">
      <c r="A1732" s="94">
        <v>4290621</v>
      </c>
      <c r="B1732" s="88">
        <f t="shared" si="139"/>
        <v>216.6</v>
      </c>
      <c r="C1732" s="93">
        <v>59</v>
      </c>
      <c r="D1732" s="104">
        <f t="shared" si="137"/>
        <v>1.1671612265084075E-4</v>
      </c>
      <c r="E1732" s="93">
        <f t="shared" si="140"/>
        <v>3.5498333333333334</v>
      </c>
      <c r="F1732" s="104">
        <f t="shared" si="138"/>
        <v>1.2746655168524145E-4</v>
      </c>
      <c r="G1732" s="93" t="s">
        <v>41</v>
      </c>
      <c r="H1732" s="93">
        <v>464.18</v>
      </c>
      <c r="I1732" s="88">
        <v>2</v>
      </c>
      <c r="J1732" s="93">
        <v>10.8</v>
      </c>
      <c r="K1732" s="93">
        <v>1.27</v>
      </c>
      <c r="L1732" s="93">
        <v>464.18</v>
      </c>
      <c r="M1732" s="88">
        <f t="shared" si="141"/>
        <v>12779.4</v>
      </c>
    </row>
    <row r="1733" spans="1:13" x14ac:dyDescent="0.2">
      <c r="A1733" s="94">
        <v>5605383</v>
      </c>
      <c r="B1733" s="88">
        <f t="shared" si="139"/>
        <v>216.6</v>
      </c>
      <c r="C1733" s="93">
        <v>59</v>
      </c>
      <c r="D1733" s="104">
        <f t="shared" si="137"/>
        <v>1.1671612265084075E-4</v>
      </c>
      <c r="E1733" s="93">
        <f t="shared" si="140"/>
        <v>3.5498333333333334</v>
      </c>
      <c r="F1733" s="104">
        <f t="shared" si="138"/>
        <v>1.2746655168524145E-4</v>
      </c>
      <c r="G1733" s="93" t="s">
        <v>79</v>
      </c>
      <c r="H1733" s="93">
        <v>1364.9</v>
      </c>
      <c r="I1733" s="88">
        <v>2</v>
      </c>
      <c r="J1733" s="93">
        <v>18.98</v>
      </c>
      <c r="K1733" s="93">
        <v>11.6</v>
      </c>
      <c r="L1733" s="93">
        <v>1364.9</v>
      </c>
      <c r="M1733" s="88">
        <f t="shared" si="141"/>
        <v>12779.4</v>
      </c>
    </row>
    <row r="1734" spans="1:13" x14ac:dyDescent="0.2">
      <c r="A1734" s="94">
        <v>6070551</v>
      </c>
      <c r="B1734" s="88">
        <f t="shared" si="139"/>
        <v>216.6</v>
      </c>
      <c r="C1734" s="93">
        <v>59</v>
      </c>
      <c r="D1734" s="104">
        <f t="shared" si="137"/>
        <v>1.1671612265084075E-4</v>
      </c>
      <c r="E1734" s="93">
        <f t="shared" si="140"/>
        <v>3.5498333333333334</v>
      </c>
      <c r="F1734" s="104">
        <f t="shared" si="138"/>
        <v>1.2746655168524145E-4</v>
      </c>
      <c r="G1734" s="93" t="s">
        <v>82</v>
      </c>
      <c r="H1734" s="93">
        <v>2061.8200000000002</v>
      </c>
      <c r="I1734" s="88">
        <v>2</v>
      </c>
      <c r="J1734" s="93">
        <v>111.56</v>
      </c>
      <c r="K1734" s="93">
        <v>27</v>
      </c>
      <c r="L1734" s="93">
        <v>2061.8200000000002</v>
      </c>
      <c r="M1734" s="88">
        <f t="shared" si="141"/>
        <v>12779.4</v>
      </c>
    </row>
    <row r="1735" spans="1:13" x14ac:dyDescent="0.2">
      <c r="A1735" s="94">
        <v>7010983</v>
      </c>
      <c r="B1735" s="88">
        <f t="shared" si="139"/>
        <v>216.6</v>
      </c>
      <c r="C1735" s="93">
        <v>59</v>
      </c>
      <c r="D1735" s="104">
        <f t="shared" si="137"/>
        <v>1.1671612265084075E-4</v>
      </c>
      <c r="E1735" s="93">
        <f t="shared" si="140"/>
        <v>3.5498333333333334</v>
      </c>
      <c r="F1735" s="104">
        <f t="shared" si="138"/>
        <v>1.2746655168524145E-4</v>
      </c>
      <c r="G1735" s="93" t="s">
        <v>82</v>
      </c>
      <c r="H1735" s="93">
        <v>1965.71</v>
      </c>
      <c r="I1735" s="88">
        <v>2</v>
      </c>
      <c r="J1735" s="93">
        <v>79.209999999999994</v>
      </c>
      <c r="K1735" s="93">
        <v>24</v>
      </c>
      <c r="L1735" s="93">
        <v>1965.71</v>
      </c>
      <c r="M1735" s="88">
        <f t="shared" si="141"/>
        <v>12779.4</v>
      </c>
    </row>
    <row r="1736" spans="1:13" x14ac:dyDescent="0.2">
      <c r="A1736" s="94">
        <v>8020583</v>
      </c>
      <c r="B1736" s="88">
        <f t="shared" si="139"/>
        <v>216.6</v>
      </c>
      <c r="C1736" s="93">
        <v>59</v>
      </c>
      <c r="D1736" s="104">
        <f t="shared" si="137"/>
        <v>1.1671612265084075E-4</v>
      </c>
      <c r="E1736" s="93">
        <f t="shared" si="140"/>
        <v>3.5498333333333334</v>
      </c>
      <c r="F1736" s="104">
        <f t="shared" si="138"/>
        <v>1.2746655168524145E-4</v>
      </c>
      <c r="G1736" s="93" t="s">
        <v>20</v>
      </c>
      <c r="H1736" s="93">
        <v>2778.26</v>
      </c>
      <c r="I1736" s="88">
        <v>2</v>
      </c>
      <c r="J1736" s="93">
        <v>285.48</v>
      </c>
      <c r="K1736" s="93">
        <v>32.119999999999997</v>
      </c>
      <c r="L1736" s="93">
        <v>2778.26</v>
      </c>
      <c r="M1736" s="88">
        <f t="shared" si="141"/>
        <v>12779.4</v>
      </c>
    </row>
    <row r="1737" spans="1:13" x14ac:dyDescent="0.2">
      <c r="A1737" s="94">
        <v>8533221</v>
      </c>
      <c r="B1737" s="88">
        <f t="shared" si="139"/>
        <v>216.6</v>
      </c>
      <c r="C1737" s="93">
        <v>59</v>
      </c>
      <c r="D1737" s="104">
        <f t="shared" si="137"/>
        <v>1.1671612265084075E-4</v>
      </c>
      <c r="E1737" s="93">
        <f t="shared" si="140"/>
        <v>3.5498333333333334</v>
      </c>
      <c r="F1737" s="104">
        <f t="shared" si="138"/>
        <v>1.2746655168524145E-4</v>
      </c>
      <c r="G1737" s="93" t="s">
        <v>20</v>
      </c>
      <c r="H1737" s="93">
        <v>1720.17</v>
      </c>
      <c r="I1737" s="88">
        <v>2</v>
      </c>
      <c r="J1737" s="93">
        <v>2.4300000000000002</v>
      </c>
      <c r="K1737" s="93">
        <v>0.5</v>
      </c>
      <c r="L1737" s="93">
        <v>1720.17</v>
      </c>
      <c r="M1737" s="88">
        <f t="shared" si="141"/>
        <v>12779.4</v>
      </c>
    </row>
    <row r="1738" spans="1:13" x14ac:dyDescent="0.2">
      <c r="A1738" s="94">
        <v>9215629</v>
      </c>
      <c r="B1738" s="88">
        <f t="shared" si="139"/>
        <v>216.6</v>
      </c>
      <c r="C1738" s="93">
        <v>59</v>
      </c>
      <c r="D1738" s="104">
        <f t="shared" si="137"/>
        <v>1.1671612265084075E-4</v>
      </c>
      <c r="E1738" s="93">
        <f t="shared" si="140"/>
        <v>3.5498333333333334</v>
      </c>
      <c r="F1738" s="104">
        <f t="shared" si="138"/>
        <v>1.2746655168524145E-4</v>
      </c>
      <c r="G1738" s="93" t="s">
        <v>20</v>
      </c>
      <c r="H1738" s="93">
        <v>4942.4799999999996</v>
      </c>
      <c r="I1738" s="88">
        <v>2</v>
      </c>
      <c r="J1738" s="93">
        <v>132.47999999999999</v>
      </c>
      <c r="K1738" s="93">
        <v>56</v>
      </c>
      <c r="L1738" s="93">
        <v>4942.4799999999996</v>
      </c>
      <c r="M1738" s="88">
        <f t="shared" si="141"/>
        <v>12779.4</v>
      </c>
    </row>
    <row r="1739" spans="1:13" x14ac:dyDescent="0.2">
      <c r="A1739" s="94">
        <v>9254856</v>
      </c>
      <c r="B1739" s="88">
        <f t="shared" si="139"/>
        <v>216.6</v>
      </c>
      <c r="C1739" s="93">
        <v>59</v>
      </c>
      <c r="D1739" s="104">
        <f t="shared" si="137"/>
        <v>1.1671612265084075E-4</v>
      </c>
      <c r="E1739" s="93">
        <f t="shared" si="140"/>
        <v>3.5498333333333334</v>
      </c>
      <c r="F1739" s="104">
        <f t="shared" si="138"/>
        <v>1.2746655168524145E-4</v>
      </c>
      <c r="G1739" s="93" t="s">
        <v>12</v>
      </c>
      <c r="H1739" s="93">
        <v>1662.47</v>
      </c>
      <c r="I1739" s="88">
        <v>2</v>
      </c>
      <c r="J1739" s="93">
        <v>2.6</v>
      </c>
      <c r="K1739" s="93">
        <v>6.4</v>
      </c>
      <c r="L1739" s="93">
        <v>1662.47</v>
      </c>
      <c r="M1739" s="88">
        <f t="shared" si="141"/>
        <v>12779.4</v>
      </c>
    </row>
    <row r="1740" spans="1:13" x14ac:dyDescent="0.2">
      <c r="A1740" s="94">
        <v>9827675</v>
      </c>
      <c r="B1740" s="88">
        <f t="shared" si="139"/>
        <v>216.6</v>
      </c>
      <c r="C1740" s="93">
        <v>59</v>
      </c>
      <c r="D1740" s="104">
        <f t="shared" si="137"/>
        <v>1.1671612265084075E-4</v>
      </c>
      <c r="E1740" s="93">
        <f t="shared" si="140"/>
        <v>3.5498333333333334</v>
      </c>
      <c r="F1740" s="104">
        <f t="shared" si="138"/>
        <v>1.2746655168524145E-4</v>
      </c>
      <c r="G1740" s="93" t="s">
        <v>16</v>
      </c>
      <c r="H1740" s="93">
        <v>412.79</v>
      </c>
      <c r="I1740" s="88">
        <v>2</v>
      </c>
      <c r="J1740" s="93">
        <v>51.26</v>
      </c>
      <c r="K1740" s="93">
        <v>5</v>
      </c>
      <c r="L1740" s="93">
        <v>412.79</v>
      </c>
      <c r="M1740" s="88">
        <f t="shared" si="141"/>
        <v>12779.4</v>
      </c>
    </row>
    <row r="1741" spans="1:13" x14ac:dyDescent="0.2">
      <c r="A1741" s="94">
        <v>9842501</v>
      </c>
      <c r="B1741" s="88">
        <f t="shared" si="139"/>
        <v>216.6</v>
      </c>
      <c r="C1741" s="93">
        <v>59</v>
      </c>
      <c r="D1741" s="104">
        <f t="shared" si="137"/>
        <v>1.1671612265084075E-4</v>
      </c>
      <c r="E1741" s="93">
        <f t="shared" si="140"/>
        <v>3.5498333333333334</v>
      </c>
      <c r="F1741" s="104">
        <f t="shared" si="138"/>
        <v>1.2746655168524145E-4</v>
      </c>
      <c r="G1741" s="93" t="s">
        <v>16</v>
      </c>
      <c r="H1741" s="93">
        <v>239.73</v>
      </c>
      <c r="I1741" s="88">
        <v>2</v>
      </c>
      <c r="J1741" s="93">
        <v>21.54</v>
      </c>
      <c r="K1741" s="93">
        <v>2.06</v>
      </c>
      <c r="L1741" s="93">
        <v>239.73</v>
      </c>
      <c r="M1741" s="88">
        <f t="shared" si="141"/>
        <v>12779.4</v>
      </c>
    </row>
    <row r="1742" spans="1:13" x14ac:dyDescent="0.2">
      <c r="A1742" s="94">
        <v>1212611</v>
      </c>
      <c r="B1742" s="88">
        <f t="shared" si="139"/>
        <v>216.6</v>
      </c>
      <c r="C1742" s="93">
        <v>58</v>
      </c>
      <c r="D1742" s="104">
        <f t="shared" si="137"/>
        <v>1.1473788328387735E-4</v>
      </c>
      <c r="E1742" s="93">
        <f t="shared" si="140"/>
        <v>3.4896666666666665</v>
      </c>
      <c r="F1742" s="104">
        <f t="shared" si="138"/>
        <v>1.2530610165667805E-4</v>
      </c>
      <c r="G1742" s="93" t="s">
        <v>79</v>
      </c>
      <c r="H1742" s="93">
        <v>145.32</v>
      </c>
      <c r="I1742" s="88">
        <v>2</v>
      </c>
      <c r="J1742" s="93">
        <v>6.36</v>
      </c>
      <c r="K1742" s="93">
        <v>5</v>
      </c>
      <c r="L1742" s="93">
        <v>145.32</v>
      </c>
      <c r="M1742" s="88">
        <f t="shared" si="141"/>
        <v>12562.8</v>
      </c>
    </row>
    <row r="1743" spans="1:13" x14ac:dyDescent="0.2">
      <c r="A1743" s="94">
        <v>1212699</v>
      </c>
      <c r="B1743" s="88">
        <f t="shared" si="139"/>
        <v>216.6</v>
      </c>
      <c r="C1743" s="93">
        <v>58</v>
      </c>
      <c r="D1743" s="104">
        <f t="shared" si="137"/>
        <v>1.1473788328387735E-4</v>
      </c>
      <c r="E1743" s="93">
        <f t="shared" si="140"/>
        <v>3.4896666666666665</v>
      </c>
      <c r="F1743" s="104">
        <f t="shared" si="138"/>
        <v>1.2530610165667805E-4</v>
      </c>
      <c r="G1743" s="93" t="s">
        <v>79</v>
      </c>
      <c r="H1743" s="93">
        <v>181.95</v>
      </c>
      <c r="I1743" s="88">
        <v>2</v>
      </c>
      <c r="J1743" s="93">
        <v>11.14</v>
      </c>
      <c r="K1743" s="93">
        <v>7.36</v>
      </c>
      <c r="L1743" s="93">
        <v>181.95</v>
      </c>
      <c r="M1743" s="88">
        <f t="shared" si="141"/>
        <v>12562.8</v>
      </c>
    </row>
    <row r="1744" spans="1:13" x14ac:dyDescent="0.2">
      <c r="A1744" s="94">
        <v>3074634</v>
      </c>
      <c r="B1744" s="88">
        <f t="shared" si="139"/>
        <v>216.6</v>
      </c>
      <c r="C1744" s="93">
        <v>58</v>
      </c>
      <c r="D1744" s="104">
        <f t="shared" si="137"/>
        <v>1.1473788328387735E-4</v>
      </c>
      <c r="E1744" s="93">
        <f t="shared" si="140"/>
        <v>3.4896666666666665</v>
      </c>
      <c r="F1744" s="104">
        <f t="shared" si="138"/>
        <v>1.2530610165667805E-4</v>
      </c>
      <c r="G1744" s="93" t="s">
        <v>41</v>
      </c>
      <c r="H1744" s="93">
        <v>163.98</v>
      </c>
      <c r="I1744" s="88">
        <v>2</v>
      </c>
      <c r="J1744" s="93">
        <v>12.43</v>
      </c>
      <c r="K1744" s="93">
        <v>0.82</v>
      </c>
      <c r="L1744" s="93">
        <v>163.98</v>
      </c>
      <c r="M1744" s="88">
        <f t="shared" si="141"/>
        <v>12562.8</v>
      </c>
    </row>
    <row r="1745" spans="1:13" x14ac:dyDescent="0.2">
      <c r="A1745" s="94">
        <v>3080384</v>
      </c>
      <c r="B1745" s="88">
        <f t="shared" si="139"/>
        <v>216.6</v>
      </c>
      <c r="C1745" s="93">
        <v>58</v>
      </c>
      <c r="D1745" s="104">
        <f t="shared" si="137"/>
        <v>1.1473788328387735E-4</v>
      </c>
      <c r="E1745" s="93">
        <f t="shared" si="140"/>
        <v>3.4896666666666665</v>
      </c>
      <c r="F1745" s="104">
        <f t="shared" si="138"/>
        <v>1.2530610165667805E-4</v>
      </c>
      <c r="G1745" s="93" t="s">
        <v>41</v>
      </c>
      <c r="H1745" s="93">
        <v>1388.5</v>
      </c>
      <c r="I1745" s="88">
        <v>2</v>
      </c>
      <c r="J1745" s="93">
        <v>83.33</v>
      </c>
      <c r="K1745" s="93">
        <v>3.6</v>
      </c>
      <c r="L1745" s="93">
        <v>1388.5</v>
      </c>
      <c r="M1745" s="88">
        <f t="shared" si="141"/>
        <v>12562.8</v>
      </c>
    </row>
    <row r="1746" spans="1:13" x14ac:dyDescent="0.2">
      <c r="A1746" s="94">
        <v>3356235</v>
      </c>
      <c r="B1746" s="88">
        <f t="shared" si="139"/>
        <v>216.6</v>
      </c>
      <c r="C1746" s="93">
        <v>58</v>
      </c>
      <c r="D1746" s="104">
        <f t="shared" si="137"/>
        <v>1.1473788328387735E-4</v>
      </c>
      <c r="E1746" s="93">
        <f t="shared" si="140"/>
        <v>3.4896666666666665</v>
      </c>
      <c r="F1746" s="104">
        <f t="shared" si="138"/>
        <v>1.2530610165667805E-4</v>
      </c>
      <c r="G1746" s="93" t="s">
        <v>16</v>
      </c>
      <c r="H1746" s="93">
        <v>562.86</v>
      </c>
      <c r="I1746" s="88">
        <v>2</v>
      </c>
      <c r="J1746" s="93">
        <v>5.8</v>
      </c>
      <c r="K1746" s="93">
        <v>4.2</v>
      </c>
      <c r="L1746" s="93">
        <v>562.86</v>
      </c>
      <c r="M1746" s="88">
        <f t="shared" si="141"/>
        <v>12562.8</v>
      </c>
    </row>
    <row r="1747" spans="1:13" x14ac:dyDescent="0.2">
      <c r="A1747" s="94">
        <v>3394599</v>
      </c>
      <c r="B1747" s="88">
        <f t="shared" si="139"/>
        <v>216.6</v>
      </c>
      <c r="C1747" s="93">
        <v>58</v>
      </c>
      <c r="D1747" s="104">
        <f t="shared" si="137"/>
        <v>1.1473788328387735E-4</v>
      </c>
      <c r="E1747" s="93">
        <f t="shared" si="140"/>
        <v>3.4896666666666665</v>
      </c>
      <c r="F1747" s="104">
        <f t="shared" si="138"/>
        <v>1.2530610165667805E-4</v>
      </c>
      <c r="G1747" s="93" t="s">
        <v>20</v>
      </c>
      <c r="H1747" s="93">
        <v>346.77</v>
      </c>
      <c r="I1747" s="88">
        <v>2</v>
      </c>
      <c r="J1747" s="93">
        <v>15</v>
      </c>
      <c r="K1747" s="93">
        <v>0.98</v>
      </c>
      <c r="L1747" s="93">
        <v>346.77</v>
      </c>
      <c r="M1747" s="88">
        <f t="shared" si="141"/>
        <v>12562.8</v>
      </c>
    </row>
    <row r="1748" spans="1:13" x14ac:dyDescent="0.2">
      <c r="A1748" s="94">
        <v>3476533</v>
      </c>
      <c r="B1748" s="88">
        <f t="shared" si="139"/>
        <v>216.6</v>
      </c>
      <c r="C1748" s="93">
        <v>58</v>
      </c>
      <c r="D1748" s="104">
        <f t="shared" si="137"/>
        <v>1.1473788328387735E-4</v>
      </c>
      <c r="E1748" s="93">
        <f t="shared" si="140"/>
        <v>3.4896666666666665</v>
      </c>
      <c r="F1748" s="104">
        <f t="shared" si="138"/>
        <v>1.2530610165667805E-4</v>
      </c>
      <c r="G1748" s="93" t="s">
        <v>16</v>
      </c>
      <c r="H1748" s="93">
        <v>18.59</v>
      </c>
      <c r="I1748" s="88">
        <v>2</v>
      </c>
      <c r="J1748" s="93">
        <v>2.73</v>
      </c>
      <c r="K1748" s="93">
        <v>0.92</v>
      </c>
      <c r="L1748" s="93">
        <v>18.59</v>
      </c>
      <c r="M1748" s="88">
        <f t="shared" si="141"/>
        <v>12562.8</v>
      </c>
    </row>
    <row r="1749" spans="1:13" x14ac:dyDescent="0.2">
      <c r="A1749" s="94">
        <v>4245134</v>
      </c>
      <c r="B1749" s="88">
        <f t="shared" si="139"/>
        <v>216.6</v>
      </c>
      <c r="C1749" s="93">
        <v>58</v>
      </c>
      <c r="D1749" s="104">
        <f t="shared" si="137"/>
        <v>1.1473788328387735E-4</v>
      </c>
      <c r="E1749" s="93">
        <f t="shared" si="140"/>
        <v>3.4896666666666665</v>
      </c>
      <c r="F1749" s="104">
        <f t="shared" si="138"/>
        <v>1.2530610165667805E-4</v>
      </c>
      <c r="G1749" s="93" t="s">
        <v>20</v>
      </c>
      <c r="H1749" s="93">
        <v>3776.22</v>
      </c>
      <c r="I1749" s="88">
        <v>2</v>
      </c>
      <c r="J1749" s="93">
        <v>66</v>
      </c>
      <c r="K1749" s="93">
        <v>7.95</v>
      </c>
      <c r="L1749" s="93">
        <v>3776.22</v>
      </c>
      <c r="M1749" s="88">
        <f t="shared" si="141"/>
        <v>12562.8</v>
      </c>
    </row>
    <row r="1750" spans="1:13" x14ac:dyDescent="0.2">
      <c r="A1750" s="94">
        <v>6168702</v>
      </c>
      <c r="B1750" s="88">
        <f t="shared" si="139"/>
        <v>216.6</v>
      </c>
      <c r="C1750" s="93">
        <v>58</v>
      </c>
      <c r="D1750" s="104">
        <f t="shared" si="137"/>
        <v>1.1473788328387735E-4</v>
      </c>
      <c r="E1750" s="93">
        <f t="shared" si="140"/>
        <v>3.4896666666666665</v>
      </c>
      <c r="F1750" s="104">
        <f t="shared" si="138"/>
        <v>1.2530610165667805E-4</v>
      </c>
      <c r="G1750" s="93" t="s">
        <v>20</v>
      </c>
      <c r="H1750" s="93">
        <v>1367.52</v>
      </c>
      <c r="I1750" s="88">
        <v>2</v>
      </c>
      <c r="J1750" s="93">
        <v>60.26</v>
      </c>
      <c r="K1750" s="93">
        <v>19.02</v>
      </c>
      <c r="L1750" s="93">
        <v>1367.52</v>
      </c>
      <c r="M1750" s="88">
        <f t="shared" si="141"/>
        <v>12562.8</v>
      </c>
    </row>
    <row r="1751" spans="1:13" x14ac:dyDescent="0.2">
      <c r="A1751" s="94">
        <v>7080016</v>
      </c>
      <c r="B1751" s="88">
        <f t="shared" si="139"/>
        <v>216.6</v>
      </c>
      <c r="C1751" s="93">
        <v>58</v>
      </c>
      <c r="D1751" s="104">
        <f t="shared" si="137"/>
        <v>1.1473788328387735E-4</v>
      </c>
      <c r="E1751" s="93">
        <f t="shared" si="140"/>
        <v>3.4896666666666665</v>
      </c>
      <c r="F1751" s="104">
        <f t="shared" si="138"/>
        <v>1.2530610165667805E-4</v>
      </c>
      <c r="G1751" s="93" t="s">
        <v>82</v>
      </c>
      <c r="H1751" s="93">
        <v>184.67</v>
      </c>
      <c r="I1751" s="88">
        <v>2</v>
      </c>
      <c r="J1751" s="93">
        <v>8.16</v>
      </c>
      <c r="K1751" s="93">
        <v>1.25</v>
      </c>
      <c r="L1751" s="93">
        <v>184.67</v>
      </c>
      <c r="M1751" s="88">
        <f t="shared" si="141"/>
        <v>12562.8</v>
      </c>
    </row>
    <row r="1752" spans="1:13" x14ac:dyDescent="0.2">
      <c r="A1752" s="94">
        <v>8370014</v>
      </c>
      <c r="B1752" s="88">
        <f t="shared" si="139"/>
        <v>216.6</v>
      </c>
      <c r="C1752" s="93">
        <v>58</v>
      </c>
      <c r="D1752" s="104">
        <f t="shared" si="137"/>
        <v>1.1473788328387735E-4</v>
      </c>
      <c r="E1752" s="93">
        <f t="shared" si="140"/>
        <v>3.4896666666666665</v>
      </c>
      <c r="F1752" s="104">
        <f t="shared" si="138"/>
        <v>1.2530610165667805E-4</v>
      </c>
      <c r="G1752" s="93" t="s">
        <v>20</v>
      </c>
      <c r="H1752" s="93">
        <v>7.64</v>
      </c>
      <c r="I1752" s="88">
        <v>2</v>
      </c>
      <c r="J1752" s="93">
        <v>1.0900000000000001</v>
      </c>
      <c r="K1752" s="93">
        <v>0.06</v>
      </c>
      <c r="L1752" s="93">
        <v>7.64</v>
      </c>
      <c r="M1752" s="88">
        <f t="shared" si="141"/>
        <v>12562.8</v>
      </c>
    </row>
    <row r="1753" spans="1:13" x14ac:dyDescent="0.2">
      <c r="A1753" s="94">
        <v>8605257</v>
      </c>
      <c r="B1753" s="88">
        <f t="shared" si="139"/>
        <v>216.6</v>
      </c>
      <c r="C1753" s="93">
        <v>58</v>
      </c>
      <c r="D1753" s="104">
        <f t="shared" si="137"/>
        <v>1.1473788328387735E-4</v>
      </c>
      <c r="E1753" s="93">
        <f t="shared" si="140"/>
        <v>3.4896666666666665</v>
      </c>
      <c r="F1753" s="104">
        <f t="shared" si="138"/>
        <v>1.2530610165667805E-4</v>
      </c>
      <c r="G1753" s="93" t="s">
        <v>79</v>
      </c>
      <c r="H1753" s="93">
        <v>1.41</v>
      </c>
      <c r="I1753" s="88">
        <v>2</v>
      </c>
      <c r="J1753" s="93">
        <v>0.01</v>
      </c>
      <c r="K1753" s="93">
        <v>0</v>
      </c>
      <c r="L1753" s="93">
        <v>1.41</v>
      </c>
      <c r="M1753" s="88">
        <f t="shared" si="141"/>
        <v>12562.8</v>
      </c>
    </row>
    <row r="1754" spans="1:13" x14ac:dyDescent="0.2">
      <c r="A1754" s="94">
        <v>9254026</v>
      </c>
      <c r="B1754" s="88">
        <f t="shared" si="139"/>
        <v>216.6</v>
      </c>
      <c r="C1754" s="93">
        <v>58</v>
      </c>
      <c r="D1754" s="104">
        <f t="shared" si="137"/>
        <v>1.1473788328387735E-4</v>
      </c>
      <c r="E1754" s="93">
        <f t="shared" si="140"/>
        <v>3.4896666666666665</v>
      </c>
      <c r="F1754" s="104">
        <f t="shared" si="138"/>
        <v>1.2530610165667805E-4</v>
      </c>
      <c r="G1754" s="93" t="s">
        <v>12</v>
      </c>
      <c r="H1754" s="93">
        <v>52.77</v>
      </c>
      <c r="I1754" s="88">
        <v>2</v>
      </c>
      <c r="J1754" s="93">
        <v>0.52</v>
      </c>
      <c r="K1754" s="93">
        <v>0.32</v>
      </c>
      <c r="L1754" s="93">
        <v>52.77</v>
      </c>
      <c r="M1754" s="88">
        <f t="shared" si="141"/>
        <v>12562.8</v>
      </c>
    </row>
    <row r="1755" spans="1:13" x14ac:dyDescent="0.2">
      <c r="A1755" s="94">
        <v>9254947</v>
      </c>
      <c r="B1755" s="88">
        <f t="shared" si="139"/>
        <v>216.6</v>
      </c>
      <c r="C1755" s="93">
        <v>58</v>
      </c>
      <c r="D1755" s="104">
        <f t="shared" si="137"/>
        <v>1.1473788328387735E-4</v>
      </c>
      <c r="E1755" s="93">
        <f t="shared" si="140"/>
        <v>3.4896666666666665</v>
      </c>
      <c r="F1755" s="104">
        <f t="shared" si="138"/>
        <v>1.2530610165667805E-4</v>
      </c>
      <c r="G1755" s="93" t="s">
        <v>12</v>
      </c>
      <c r="H1755" s="93">
        <v>169.21</v>
      </c>
      <c r="I1755" s="88">
        <v>2</v>
      </c>
      <c r="J1755" s="93">
        <v>6.01</v>
      </c>
      <c r="K1755" s="93">
        <v>5.75</v>
      </c>
      <c r="L1755" s="93">
        <v>169.21</v>
      </c>
      <c r="M1755" s="88">
        <f t="shared" si="141"/>
        <v>12562.8</v>
      </c>
    </row>
    <row r="1756" spans="1:13" x14ac:dyDescent="0.2">
      <c r="A1756" s="94">
        <v>9255049</v>
      </c>
      <c r="B1756" s="88">
        <f t="shared" si="139"/>
        <v>216.6</v>
      </c>
      <c r="C1756" s="93">
        <v>58</v>
      </c>
      <c r="D1756" s="104">
        <f t="shared" si="137"/>
        <v>1.1473788328387735E-4</v>
      </c>
      <c r="E1756" s="93">
        <f t="shared" si="140"/>
        <v>3.4896666666666665</v>
      </c>
      <c r="F1756" s="104">
        <f t="shared" si="138"/>
        <v>1.2530610165667805E-4</v>
      </c>
      <c r="G1756" s="93" t="s">
        <v>12</v>
      </c>
      <c r="H1756" s="93">
        <v>175.14</v>
      </c>
      <c r="I1756" s="88">
        <v>2</v>
      </c>
      <c r="J1756" s="93">
        <v>2.0099999999999998</v>
      </c>
      <c r="K1756" s="93">
        <v>2.2400000000000002</v>
      </c>
      <c r="L1756" s="93">
        <v>175.14</v>
      </c>
      <c r="M1756" s="88">
        <f t="shared" si="141"/>
        <v>12562.8</v>
      </c>
    </row>
    <row r="1757" spans="1:13" x14ac:dyDescent="0.2">
      <c r="A1757" s="94">
        <v>9720559</v>
      </c>
      <c r="B1757" s="88">
        <f t="shared" si="139"/>
        <v>216.6</v>
      </c>
      <c r="C1757" s="93">
        <v>58</v>
      </c>
      <c r="D1757" s="104">
        <f t="shared" si="137"/>
        <v>1.1473788328387735E-4</v>
      </c>
      <c r="E1757" s="93">
        <f t="shared" si="140"/>
        <v>3.4896666666666665</v>
      </c>
      <c r="F1757" s="104">
        <f t="shared" si="138"/>
        <v>1.2530610165667805E-4</v>
      </c>
      <c r="G1757" s="93" t="s">
        <v>9</v>
      </c>
      <c r="H1757" s="93">
        <v>26.64</v>
      </c>
      <c r="I1757" s="88">
        <v>2</v>
      </c>
      <c r="J1757" s="93">
        <v>2.27</v>
      </c>
      <c r="K1757" s="93">
        <v>1.2</v>
      </c>
      <c r="L1757" s="93">
        <v>26.64</v>
      </c>
      <c r="M1757" s="88">
        <f t="shared" si="141"/>
        <v>12562.8</v>
      </c>
    </row>
    <row r="1758" spans="1:13" x14ac:dyDescent="0.2">
      <c r="A1758" s="94">
        <v>2253259</v>
      </c>
      <c r="B1758" s="88">
        <f t="shared" si="139"/>
        <v>216.6</v>
      </c>
      <c r="C1758" s="93">
        <v>57</v>
      </c>
      <c r="D1758" s="104">
        <f t="shared" si="137"/>
        <v>1.1275964391691395E-4</v>
      </c>
      <c r="E1758" s="93">
        <f t="shared" si="140"/>
        <v>3.4294999999999995</v>
      </c>
      <c r="F1758" s="104">
        <f t="shared" si="138"/>
        <v>1.2314565162811463E-4</v>
      </c>
      <c r="G1758" s="93" t="s">
        <v>41</v>
      </c>
      <c r="H1758" s="93">
        <v>2580.61</v>
      </c>
      <c r="I1758" s="88">
        <v>2</v>
      </c>
      <c r="J1758" s="93">
        <v>135.43</v>
      </c>
      <c r="K1758" s="93">
        <v>8.9</v>
      </c>
      <c r="L1758" s="93">
        <v>2580.61</v>
      </c>
      <c r="M1758" s="88">
        <f t="shared" si="141"/>
        <v>12346.199999999999</v>
      </c>
    </row>
    <row r="1759" spans="1:13" x14ac:dyDescent="0.2">
      <c r="A1759" s="94">
        <v>3210048</v>
      </c>
      <c r="B1759" s="88">
        <f t="shared" si="139"/>
        <v>216.6</v>
      </c>
      <c r="C1759" s="93">
        <v>57</v>
      </c>
      <c r="D1759" s="104">
        <f t="shared" si="137"/>
        <v>1.1275964391691395E-4</v>
      </c>
      <c r="E1759" s="93">
        <f t="shared" si="140"/>
        <v>3.4294999999999995</v>
      </c>
      <c r="F1759" s="104">
        <f t="shared" si="138"/>
        <v>1.2314565162811463E-4</v>
      </c>
      <c r="G1759" s="93" t="s">
        <v>41</v>
      </c>
      <c r="H1759" s="93">
        <v>966.4</v>
      </c>
      <c r="I1759" s="88">
        <v>2</v>
      </c>
      <c r="J1759" s="93">
        <v>55</v>
      </c>
      <c r="K1759" s="93">
        <v>3.16</v>
      </c>
      <c r="L1759" s="93">
        <v>966.4</v>
      </c>
      <c r="M1759" s="88">
        <f t="shared" si="141"/>
        <v>12346.199999999999</v>
      </c>
    </row>
    <row r="1760" spans="1:13" x14ac:dyDescent="0.2">
      <c r="A1760" s="94">
        <v>3401954</v>
      </c>
      <c r="B1760" s="88">
        <f t="shared" si="139"/>
        <v>216.6</v>
      </c>
      <c r="C1760" s="93">
        <v>57</v>
      </c>
      <c r="D1760" s="104">
        <f t="shared" si="137"/>
        <v>1.1275964391691395E-4</v>
      </c>
      <c r="E1760" s="93">
        <f t="shared" si="140"/>
        <v>3.4294999999999995</v>
      </c>
      <c r="F1760" s="104">
        <f t="shared" si="138"/>
        <v>1.2314565162811463E-4</v>
      </c>
      <c r="G1760" s="93" t="s">
        <v>20</v>
      </c>
      <c r="H1760" s="93">
        <v>611.14</v>
      </c>
      <c r="I1760" s="88">
        <v>2</v>
      </c>
      <c r="J1760" s="93">
        <v>1.36</v>
      </c>
      <c r="K1760" s="93">
        <v>1.97</v>
      </c>
      <c r="L1760" s="93">
        <v>611.14</v>
      </c>
      <c r="M1760" s="88">
        <f t="shared" si="141"/>
        <v>12346.199999999999</v>
      </c>
    </row>
    <row r="1761" spans="1:13" x14ac:dyDescent="0.2">
      <c r="A1761" s="94">
        <v>3521387</v>
      </c>
      <c r="B1761" s="88">
        <f t="shared" si="139"/>
        <v>216.6</v>
      </c>
      <c r="C1761" s="93">
        <v>57</v>
      </c>
      <c r="D1761" s="104">
        <f t="shared" si="137"/>
        <v>1.1275964391691395E-4</v>
      </c>
      <c r="E1761" s="93">
        <f t="shared" si="140"/>
        <v>3.4294999999999995</v>
      </c>
      <c r="F1761" s="104">
        <f t="shared" si="138"/>
        <v>1.2314565162811463E-4</v>
      </c>
      <c r="G1761" s="93" t="s">
        <v>16</v>
      </c>
      <c r="H1761" s="93">
        <v>145.6</v>
      </c>
      <c r="I1761" s="88">
        <v>2</v>
      </c>
      <c r="J1761" s="93">
        <v>1.3</v>
      </c>
      <c r="K1761" s="93">
        <v>3.1</v>
      </c>
      <c r="L1761" s="93">
        <v>145.6</v>
      </c>
      <c r="M1761" s="88">
        <f t="shared" si="141"/>
        <v>12346.199999999999</v>
      </c>
    </row>
    <row r="1762" spans="1:13" x14ac:dyDescent="0.2">
      <c r="A1762" s="94">
        <v>4405011</v>
      </c>
      <c r="B1762" s="88">
        <f t="shared" si="139"/>
        <v>216.6</v>
      </c>
      <c r="C1762" s="93">
        <v>57</v>
      </c>
      <c r="D1762" s="104">
        <f t="shared" si="137"/>
        <v>1.1275964391691395E-4</v>
      </c>
      <c r="E1762" s="93">
        <f t="shared" si="140"/>
        <v>3.4294999999999995</v>
      </c>
      <c r="F1762" s="104">
        <f t="shared" si="138"/>
        <v>1.2314565162811463E-4</v>
      </c>
      <c r="G1762" s="93" t="s">
        <v>41</v>
      </c>
      <c r="H1762" s="93">
        <v>117.18</v>
      </c>
      <c r="I1762" s="88">
        <v>2</v>
      </c>
      <c r="J1762" s="93">
        <v>1.17</v>
      </c>
      <c r="K1762" s="93">
        <v>0.3</v>
      </c>
      <c r="L1762" s="93">
        <v>117.18</v>
      </c>
      <c r="M1762" s="88">
        <f t="shared" si="141"/>
        <v>12346.199999999999</v>
      </c>
    </row>
    <row r="1763" spans="1:13" x14ac:dyDescent="0.2">
      <c r="A1763" s="94">
        <v>5600247</v>
      </c>
      <c r="B1763" s="88">
        <f t="shared" si="139"/>
        <v>216.6</v>
      </c>
      <c r="C1763" s="93">
        <v>57</v>
      </c>
      <c r="D1763" s="104">
        <f t="shared" si="137"/>
        <v>1.1275964391691395E-4</v>
      </c>
      <c r="E1763" s="93">
        <f t="shared" si="140"/>
        <v>3.4294999999999995</v>
      </c>
      <c r="F1763" s="104">
        <f t="shared" si="138"/>
        <v>1.2314565162811463E-4</v>
      </c>
      <c r="G1763" s="93" t="s">
        <v>79</v>
      </c>
      <c r="H1763" s="93">
        <v>1184.45</v>
      </c>
      <c r="I1763" s="88">
        <v>2</v>
      </c>
      <c r="J1763" s="93">
        <v>4.0999999999999996</v>
      </c>
      <c r="K1763" s="93">
        <v>6.63</v>
      </c>
      <c r="L1763" s="93">
        <v>1184.45</v>
      </c>
      <c r="M1763" s="88">
        <f t="shared" si="141"/>
        <v>12346.199999999999</v>
      </c>
    </row>
    <row r="1764" spans="1:13" x14ac:dyDescent="0.2">
      <c r="A1764" s="94">
        <v>6070535</v>
      </c>
      <c r="B1764" s="88">
        <f t="shared" si="139"/>
        <v>216.6</v>
      </c>
      <c r="C1764" s="93">
        <v>57</v>
      </c>
      <c r="D1764" s="104">
        <f t="shared" si="137"/>
        <v>1.1275964391691395E-4</v>
      </c>
      <c r="E1764" s="93">
        <f t="shared" si="140"/>
        <v>3.4294999999999995</v>
      </c>
      <c r="F1764" s="104">
        <f t="shared" si="138"/>
        <v>1.2314565162811463E-4</v>
      </c>
      <c r="G1764" s="93" t="s">
        <v>20</v>
      </c>
      <c r="H1764" s="93">
        <v>921.55</v>
      </c>
      <c r="I1764" s="88">
        <v>2</v>
      </c>
      <c r="J1764" s="93">
        <v>90.8</v>
      </c>
      <c r="K1764" s="93">
        <v>20</v>
      </c>
      <c r="L1764" s="93">
        <v>921.55</v>
      </c>
      <c r="M1764" s="88">
        <f t="shared" si="141"/>
        <v>12346.199999999999</v>
      </c>
    </row>
    <row r="1765" spans="1:13" x14ac:dyDescent="0.2">
      <c r="A1765" s="94">
        <v>7011453</v>
      </c>
      <c r="B1765" s="88">
        <f t="shared" si="139"/>
        <v>216.6</v>
      </c>
      <c r="C1765" s="93">
        <v>57</v>
      </c>
      <c r="D1765" s="104">
        <f t="shared" si="137"/>
        <v>1.1275964391691395E-4</v>
      </c>
      <c r="E1765" s="93">
        <f t="shared" si="140"/>
        <v>3.4294999999999995</v>
      </c>
      <c r="F1765" s="104">
        <f t="shared" si="138"/>
        <v>1.2314565162811463E-4</v>
      </c>
      <c r="G1765" s="93" t="s">
        <v>82</v>
      </c>
      <c r="H1765" s="93">
        <v>1574.68</v>
      </c>
      <c r="I1765" s="88">
        <v>2</v>
      </c>
      <c r="J1765" s="93">
        <v>246.6</v>
      </c>
      <c r="K1765" s="93">
        <v>34.5</v>
      </c>
      <c r="L1765" s="93">
        <v>1574.68</v>
      </c>
      <c r="M1765" s="88">
        <f t="shared" si="141"/>
        <v>12346.199999999999</v>
      </c>
    </row>
    <row r="1766" spans="1:13" x14ac:dyDescent="0.2">
      <c r="A1766" s="94">
        <v>7011513</v>
      </c>
      <c r="B1766" s="88">
        <f t="shared" si="139"/>
        <v>216.6</v>
      </c>
      <c r="C1766" s="93">
        <v>57</v>
      </c>
      <c r="D1766" s="104">
        <f t="shared" si="137"/>
        <v>1.1275964391691395E-4</v>
      </c>
      <c r="E1766" s="93">
        <f t="shared" si="140"/>
        <v>3.4294999999999995</v>
      </c>
      <c r="F1766" s="104">
        <f t="shared" si="138"/>
        <v>1.2314565162811463E-4</v>
      </c>
      <c r="G1766" s="93" t="s">
        <v>82</v>
      </c>
      <c r="H1766" s="93">
        <v>3769.77</v>
      </c>
      <c r="I1766" s="88">
        <v>2</v>
      </c>
      <c r="J1766" s="93">
        <v>395.56</v>
      </c>
      <c r="K1766" s="93">
        <v>41</v>
      </c>
      <c r="L1766" s="93">
        <v>3769.77</v>
      </c>
      <c r="M1766" s="88">
        <f t="shared" si="141"/>
        <v>12346.199999999999</v>
      </c>
    </row>
    <row r="1767" spans="1:13" x14ac:dyDescent="0.2">
      <c r="A1767" s="94">
        <v>9253279</v>
      </c>
      <c r="B1767" s="88">
        <f t="shared" si="139"/>
        <v>216.6</v>
      </c>
      <c r="C1767" s="93">
        <v>57</v>
      </c>
      <c r="D1767" s="104">
        <f t="shared" si="137"/>
        <v>1.1275964391691395E-4</v>
      </c>
      <c r="E1767" s="93">
        <f t="shared" si="140"/>
        <v>3.4294999999999995</v>
      </c>
      <c r="F1767" s="104">
        <f t="shared" si="138"/>
        <v>1.2314565162811463E-4</v>
      </c>
      <c r="G1767" s="93" t="s">
        <v>12</v>
      </c>
      <c r="H1767" s="93">
        <v>528.95000000000005</v>
      </c>
      <c r="I1767" s="88">
        <v>2</v>
      </c>
      <c r="J1767" s="93">
        <v>1.4</v>
      </c>
      <c r="K1767" s="93">
        <v>6.41</v>
      </c>
      <c r="L1767" s="93">
        <v>528.95000000000005</v>
      </c>
      <c r="M1767" s="88">
        <f t="shared" si="141"/>
        <v>12346.199999999999</v>
      </c>
    </row>
    <row r="1768" spans="1:13" x14ac:dyDescent="0.2">
      <c r="A1768" s="94">
        <v>9253864</v>
      </c>
      <c r="B1768" s="88">
        <f t="shared" si="139"/>
        <v>216.6</v>
      </c>
      <c r="C1768" s="93">
        <v>57</v>
      </c>
      <c r="D1768" s="104">
        <f t="shared" si="137"/>
        <v>1.1275964391691395E-4</v>
      </c>
      <c r="E1768" s="93">
        <f t="shared" si="140"/>
        <v>3.4294999999999995</v>
      </c>
      <c r="F1768" s="104">
        <f t="shared" si="138"/>
        <v>1.2314565162811463E-4</v>
      </c>
      <c r="G1768" s="93" t="s">
        <v>12</v>
      </c>
      <c r="H1768" s="93">
        <v>196.32</v>
      </c>
      <c r="I1768" s="88">
        <v>2</v>
      </c>
      <c r="J1768" s="93">
        <v>0.6</v>
      </c>
      <c r="K1768" s="93">
        <v>0.88</v>
      </c>
      <c r="L1768" s="93">
        <v>196.32</v>
      </c>
      <c r="M1768" s="88">
        <f t="shared" si="141"/>
        <v>12346.199999999999</v>
      </c>
    </row>
    <row r="1769" spans="1:13" x14ac:dyDescent="0.2">
      <c r="A1769" s="94">
        <v>9254992</v>
      </c>
      <c r="B1769" s="88">
        <f t="shared" si="139"/>
        <v>216.6</v>
      </c>
      <c r="C1769" s="93">
        <v>57</v>
      </c>
      <c r="D1769" s="104">
        <f t="shared" si="137"/>
        <v>1.1275964391691395E-4</v>
      </c>
      <c r="E1769" s="93">
        <f t="shared" si="140"/>
        <v>3.4294999999999995</v>
      </c>
      <c r="F1769" s="104">
        <f t="shared" si="138"/>
        <v>1.2314565162811463E-4</v>
      </c>
      <c r="G1769" s="93" t="s">
        <v>12</v>
      </c>
      <c r="H1769" s="93">
        <v>173.05</v>
      </c>
      <c r="I1769" s="88">
        <v>2</v>
      </c>
      <c r="J1769" s="93">
        <v>234.25</v>
      </c>
      <c r="K1769" s="93">
        <v>3.4</v>
      </c>
      <c r="L1769" s="93">
        <v>173.05</v>
      </c>
      <c r="M1769" s="88">
        <f t="shared" si="141"/>
        <v>12346.199999999999</v>
      </c>
    </row>
    <row r="1770" spans="1:13" x14ac:dyDescent="0.2">
      <c r="A1770" s="94">
        <v>9435691</v>
      </c>
      <c r="B1770" s="88">
        <f t="shared" si="139"/>
        <v>216.6</v>
      </c>
      <c r="C1770" s="93">
        <v>57</v>
      </c>
      <c r="D1770" s="104">
        <f t="shared" si="137"/>
        <v>1.1275964391691395E-4</v>
      </c>
      <c r="E1770" s="93">
        <f t="shared" si="140"/>
        <v>3.4294999999999995</v>
      </c>
      <c r="F1770" s="104">
        <f t="shared" si="138"/>
        <v>1.2314565162811463E-4</v>
      </c>
      <c r="G1770" s="93" t="s">
        <v>16</v>
      </c>
      <c r="H1770" s="93">
        <v>75.94</v>
      </c>
      <c r="I1770" s="88">
        <v>2</v>
      </c>
      <c r="J1770" s="93">
        <v>18</v>
      </c>
      <c r="K1770" s="93">
        <v>7.0000000000000007E-2</v>
      </c>
      <c r="L1770" s="93">
        <v>75.94</v>
      </c>
      <c r="M1770" s="88">
        <f t="shared" si="141"/>
        <v>12346.199999999999</v>
      </c>
    </row>
    <row r="1771" spans="1:13" x14ac:dyDescent="0.2">
      <c r="A1771" s="94">
        <v>1251184</v>
      </c>
      <c r="B1771" s="88">
        <f t="shared" si="139"/>
        <v>216.6</v>
      </c>
      <c r="C1771" s="93">
        <v>56</v>
      </c>
      <c r="D1771" s="104">
        <f t="shared" si="137"/>
        <v>1.1078140454995054E-4</v>
      </c>
      <c r="E1771" s="93">
        <f t="shared" si="140"/>
        <v>3.3693333333333335</v>
      </c>
      <c r="F1771" s="104">
        <f t="shared" si="138"/>
        <v>1.2098520159955123E-4</v>
      </c>
      <c r="G1771" s="93" t="s">
        <v>79</v>
      </c>
      <c r="H1771" s="93">
        <v>41.81</v>
      </c>
      <c r="I1771" s="88">
        <v>2</v>
      </c>
      <c r="J1771" s="93">
        <v>0.48</v>
      </c>
      <c r="K1771" s="93">
        <v>2.48</v>
      </c>
      <c r="L1771" s="93">
        <v>41.81</v>
      </c>
      <c r="M1771" s="88">
        <f t="shared" si="141"/>
        <v>12129.6</v>
      </c>
    </row>
    <row r="1772" spans="1:13" x14ac:dyDescent="0.2">
      <c r="A1772" s="94">
        <v>3074624</v>
      </c>
      <c r="B1772" s="88">
        <f t="shared" si="139"/>
        <v>216.6</v>
      </c>
      <c r="C1772" s="93">
        <v>56</v>
      </c>
      <c r="D1772" s="104">
        <f t="shared" si="137"/>
        <v>1.1078140454995054E-4</v>
      </c>
      <c r="E1772" s="93">
        <f t="shared" si="140"/>
        <v>3.3693333333333335</v>
      </c>
      <c r="F1772" s="104">
        <f t="shared" si="138"/>
        <v>1.2098520159955123E-4</v>
      </c>
      <c r="G1772" s="93" t="s">
        <v>41</v>
      </c>
      <c r="H1772" s="93">
        <v>89.17</v>
      </c>
      <c r="I1772" s="88">
        <v>2</v>
      </c>
      <c r="J1772" s="93">
        <v>6.67</v>
      </c>
      <c r="K1772" s="93">
        <v>0.52</v>
      </c>
      <c r="L1772" s="93">
        <v>89.17</v>
      </c>
      <c r="M1772" s="88">
        <f t="shared" si="141"/>
        <v>12129.6</v>
      </c>
    </row>
    <row r="1773" spans="1:13" x14ac:dyDescent="0.2">
      <c r="A1773" s="94">
        <v>3301205</v>
      </c>
      <c r="B1773" s="88">
        <f t="shared" si="139"/>
        <v>216.6</v>
      </c>
      <c r="C1773" s="93">
        <v>56</v>
      </c>
      <c r="D1773" s="104">
        <f t="shared" si="137"/>
        <v>1.1078140454995054E-4</v>
      </c>
      <c r="E1773" s="93">
        <f t="shared" si="140"/>
        <v>3.3693333333333335</v>
      </c>
      <c r="F1773" s="104">
        <f t="shared" si="138"/>
        <v>1.2098520159955123E-4</v>
      </c>
      <c r="G1773" s="93" t="s">
        <v>16</v>
      </c>
      <c r="H1773" s="93">
        <v>139.80000000000001</v>
      </c>
      <c r="I1773" s="88">
        <v>2</v>
      </c>
      <c r="J1773" s="93">
        <v>2.4300000000000002</v>
      </c>
      <c r="K1773" s="93">
        <v>2</v>
      </c>
      <c r="L1773" s="93">
        <v>139.80000000000001</v>
      </c>
      <c r="M1773" s="88">
        <f t="shared" si="141"/>
        <v>12129.6</v>
      </c>
    </row>
    <row r="1774" spans="1:13" x14ac:dyDescent="0.2">
      <c r="A1774" s="94">
        <v>3305041</v>
      </c>
      <c r="B1774" s="88">
        <f t="shared" si="139"/>
        <v>216.6</v>
      </c>
      <c r="C1774" s="93">
        <v>56</v>
      </c>
      <c r="D1774" s="104">
        <f t="shared" si="137"/>
        <v>1.1078140454995054E-4</v>
      </c>
      <c r="E1774" s="93">
        <f t="shared" si="140"/>
        <v>3.3693333333333335</v>
      </c>
      <c r="F1774" s="104">
        <f t="shared" si="138"/>
        <v>1.2098520159955123E-4</v>
      </c>
      <c r="G1774" s="93" t="s">
        <v>41</v>
      </c>
      <c r="H1774" s="93">
        <v>1287.3</v>
      </c>
      <c r="I1774" s="88">
        <v>2</v>
      </c>
      <c r="J1774" s="93">
        <v>83.8</v>
      </c>
      <c r="K1774" s="93">
        <v>11.48</v>
      </c>
      <c r="L1774" s="93">
        <v>1287.3</v>
      </c>
      <c r="M1774" s="88">
        <f t="shared" si="141"/>
        <v>12129.6</v>
      </c>
    </row>
    <row r="1775" spans="1:13" x14ac:dyDescent="0.2">
      <c r="A1775" s="94">
        <v>3401803</v>
      </c>
      <c r="B1775" s="88">
        <f t="shared" si="139"/>
        <v>216.6</v>
      </c>
      <c r="C1775" s="93">
        <v>56</v>
      </c>
      <c r="D1775" s="104">
        <f t="shared" si="137"/>
        <v>1.1078140454995054E-4</v>
      </c>
      <c r="E1775" s="93">
        <f t="shared" si="140"/>
        <v>3.3693333333333335</v>
      </c>
      <c r="F1775" s="104">
        <f t="shared" si="138"/>
        <v>1.2098520159955123E-4</v>
      </c>
      <c r="G1775" s="93" t="s">
        <v>20</v>
      </c>
      <c r="H1775" s="93">
        <v>2211.19</v>
      </c>
      <c r="I1775" s="88">
        <v>2</v>
      </c>
      <c r="J1775" s="93">
        <v>32</v>
      </c>
      <c r="K1775" s="93">
        <v>3.2</v>
      </c>
      <c r="L1775" s="93">
        <v>2211.19</v>
      </c>
      <c r="M1775" s="88">
        <f t="shared" si="141"/>
        <v>12129.6</v>
      </c>
    </row>
    <row r="1776" spans="1:13" x14ac:dyDescent="0.2">
      <c r="A1776" s="94">
        <v>3401884</v>
      </c>
      <c r="B1776" s="88">
        <f t="shared" si="139"/>
        <v>216.6</v>
      </c>
      <c r="C1776" s="93">
        <v>56</v>
      </c>
      <c r="D1776" s="104">
        <f t="shared" si="137"/>
        <v>1.1078140454995054E-4</v>
      </c>
      <c r="E1776" s="93">
        <f t="shared" si="140"/>
        <v>3.3693333333333335</v>
      </c>
      <c r="F1776" s="104">
        <f t="shared" si="138"/>
        <v>1.2098520159955123E-4</v>
      </c>
      <c r="G1776" s="93" t="s">
        <v>20</v>
      </c>
      <c r="H1776" s="93">
        <v>2806.47</v>
      </c>
      <c r="I1776" s="88">
        <v>2</v>
      </c>
      <c r="J1776" s="93">
        <v>40</v>
      </c>
      <c r="K1776" s="93">
        <v>0.5</v>
      </c>
      <c r="L1776" s="93">
        <v>2806.47</v>
      </c>
      <c r="M1776" s="88">
        <f t="shared" si="141"/>
        <v>12129.6</v>
      </c>
    </row>
    <row r="1777" spans="1:13" x14ac:dyDescent="0.2">
      <c r="A1777" s="94">
        <v>6048802</v>
      </c>
      <c r="B1777" s="88">
        <f t="shared" si="139"/>
        <v>216.6</v>
      </c>
      <c r="C1777" s="93">
        <v>56</v>
      </c>
      <c r="D1777" s="104">
        <f t="shared" si="137"/>
        <v>1.1078140454995054E-4</v>
      </c>
      <c r="E1777" s="93">
        <f t="shared" si="140"/>
        <v>3.3693333333333335</v>
      </c>
      <c r="F1777" s="104">
        <f t="shared" si="138"/>
        <v>1.2098520159955123E-4</v>
      </c>
      <c r="G1777" s="93" t="s">
        <v>20</v>
      </c>
      <c r="H1777" s="93">
        <v>3892.46</v>
      </c>
      <c r="I1777" s="88">
        <v>2</v>
      </c>
      <c r="J1777" s="93">
        <v>119.7</v>
      </c>
      <c r="K1777" s="93">
        <v>19.55</v>
      </c>
      <c r="L1777" s="93">
        <v>3892.46</v>
      </c>
      <c r="M1777" s="88">
        <f t="shared" si="141"/>
        <v>12129.6</v>
      </c>
    </row>
    <row r="1778" spans="1:13" x14ac:dyDescent="0.2">
      <c r="A1778" s="94">
        <v>6200351</v>
      </c>
      <c r="B1778" s="88">
        <f t="shared" si="139"/>
        <v>216.6</v>
      </c>
      <c r="C1778" s="93">
        <v>56</v>
      </c>
      <c r="D1778" s="104">
        <f t="shared" si="137"/>
        <v>1.1078140454995054E-4</v>
      </c>
      <c r="E1778" s="93">
        <f t="shared" si="140"/>
        <v>3.3693333333333335</v>
      </c>
      <c r="F1778" s="104">
        <f t="shared" si="138"/>
        <v>1.2098520159955123E-4</v>
      </c>
      <c r="G1778" s="93" t="s">
        <v>41</v>
      </c>
      <c r="H1778" s="93">
        <v>32.619999999999997</v>
      </c>
      <c r="I1778" s="88">
        <v>2</v>
      </c>
      <c r="J1778" s="93">
        <v>4.26</v>
      </c>
      <c r="K1778" s="93">
        <v>0.25</v>
      </c>
      <c r="L1778" s="93">
        <v>32.619999999999997</v>
      </c>
      <c r="M1778" s="88">
        <f t="shared" si="141"/>
        <v>12129.6</v>
      </c>
    </row>
    <row r="1779" spans="1:13" x14ac:dyDescent="0.2">
      <c r="A1779" s="94">
        <v>7011504</v>
      </c>
      <c r="B1779" s="88">
        <f t="shared" si="139"/>
        <v>216.6</v>
      </c>
      <c r="C1779" s="93">
        <v>56</v>
      </c>
      <c r="D1779" s="104">
        <f t="shared" si="137"/>
        <v>1.1078140454995054E-4</v>
      </c>
      <c r="E1779" s="93">
        <f t="shared" si="140"/>
        <v>3.3693333333333335</v>
      </c>
      <c r="F1779" s="104">
        <f t="shared" si="138"/>
        <v>1.2098520159955123E-4</v>
      </c>
      <c r="G1779" s="93" t="s">
        <v>82</v>
      </c>
      <c r="H1779" s="93">
        <v>3130.61</v>
      </c>
      <c r="I1779" s="88">
        <v>2</v>
      </c>
      <c r="J1779" s="93">
        <v>283.91000000000003</v>
      </c>
      <c r="K1779" s="93">
        <v>31</v>
      </c>
      <c r="L1779" s="93">
        <v>3130.61</v>
      </c>
      <c r="M1779" s="88">
        <f t="shared" si="141"/>
        <v>12129.6</v>
      </c>
    </row>
    <row r="1780" spans="1:13" x14ac:dyDescent="0.2">
      <c r="A1780" s="94">
        <v>7013028</v>
      </c>
      <c r="B1780" s="88">
        <f t="shared" si="139"/>
        <v>216.6</v>
      </c>
      <c r="C1780" s="93">
        <v>56</v>
      </c>
      <c r="D1780" s="104">
        <f t="shared" si="137"/>
        <v>1.1078140454995054E-4</v>
      </c>
      <c r="E1780" s="93">
        <f t="shared" si="140"/>
        <v>3.3693333333333335</v>
      </c>
      <c r="F1780" s="104">
        <f t="shared" si="138"/>
        <v>1.2098520159955123E-4</v>
      </c>
      <c r="G1780" s="93" t="s">
        <v>82</v>
      </c>
      <c r="H1780" s="93">
        <v>1597.51</v>
      </c>
      <c r="I1780" s="88">
        <v>2</v>
      </c>
      <c r="J1780" s="93">
        <v>121.88</v>
      </c>
      <c r="K1780" s="93">
        <v>16</v>
      </c>
      <c r="L1780" s="93">
        <v>1597.51</v>
      </c>
      <c r="M1780" s="88">
        <f t="shared" si="141"/>
        <v>12129.6</v>
      </c>
    </row>
    <row r="1781" spans="1:13" x14ac:dyDescent="0.2">
      <c r="A1781" s="94">
        <v>9253115</v>
      </c>
      <c r="B1781" s="88">
        <f t="shared" si="139"/>
        <v>216.6</v>
      </c>
      <c r="C1781" s="93">
        <v>56</v>
      </c>
      <c r="D1781" s="104">
        <f t="shared" si="137"/>
        <v>1.1078140454995054E-4</v>
      </c>
      <c r="E1781" s="93">
        <f t="shared" si="140"/>
        <v>3.3693333333333335</v>
      </c>
      <c r="F1781" s="104">
        <f t="shared" si="138"/>
        <v>1.2098520159955123E-4</v>
      </c>
      <c r="G1781" s="93" t="s">
        <v>12</v>
      </c>
      <c r="H1781" s="93">
        <v>96.42</v>
      </c>
      <c r="I1781" s="88">
        <v>2</v>
      </c>
      <c r="J1781" s="93">
        <v>3.27</v>
      </c>
      <c r="K1781" s="93">
        <v>2.11</v>
      </c>
      <c r="L1781" s="93">
        <v>96.42</v>
      </c>
      <c r="M1781" s="88">
        <f t="shared" si="141"/>
        <v>12129.6</v>
      </c>
    </row>
    <row r="1782" spans="1:13" x14ac:dyDescent="0.2">
      <c r="A1782" s="94">
        <v>9253118</v>
      </c>
      <c r="B1782" s="88">
        <f t="shared" si="139"/>
        <v>216.6</v>
      </c>
      <c r="C1782" s="93">
        <v>56</v>
      </c>
      <c r="D1782" s="104">
        <f t="shared" si="137"/>
        <v>1.1078140454995054E-4</v>
      </c>
      <c r="E1782" s="93">
        <f t="shared" si="140"/>
        <v>3.3693333333333335</v>
      </c>
      <c r="F1782" s="104">
        <f t="shared" si="138"/>
        <v>1.2098520159955123E-4</v>
      </c>
      <c r="G1782" s="93" t="s">
        <v>12</v>
      </c>
      <c r="H1782" s="93">
        <v>140.38999999999999</v>
      </c>
      <c r="I1782" s="88">
        <v>2</v>
      </c>
      <c r="J1782" s="93">
        <v>6.32</v>
      </c>
      <c r="K1782" s="93">
        <v>4.58</v>
      </c>
      <c r="L1782" s="93">
        <v>140.38999999999999</v>
      </c>
      <c r="M1782" s="88">
        <f t="shared" si="141"/>
        <v>12129.6</v>
      </c>
    </row>
    <row r="1783" spans="1:13" x14ac:dyDescent="0.2">
      <c r="A1783" s="94">
        <v>9253472</v>
      </c>
      <c r="B1783" s="88">
        <f t="shared" si="139"/>
        <v>216.6</v>
      </c>
      <c r="C1783" s="93">
        <v>56</v>
      </c>
      <c r="D1783" s="104">
        <f t="shared" si="137"/>
        <v>1.1078140454995054E-4</v>
      </c>
      <c r="E1783" s="93">
        <f t="shared" si="140"/>
        <v>3.3693333333333335</v>
      </c>
      <c r="F1783" s="104">
        <f t="shared" si="138"/>
        <v>1.2098520159955123E-4</v>
      </c>
      <c r="G1783" s="93" t="s">
        <v>12</v>
      </c>
      <c r="H1783" s="93">
        <v>25.64</v>
      </c>
      <c r="I1783" s="88">
        <v>2</v>
      </c>
      <c r="J1783" s="93">
        <v>0.18</v>
      </c>
      <c r="K1783" s="93">
        <v>0.35</v>
      </c>
      <c r="L1783" s="93">
        <v>25.64</v>
      </c>
      <c r="M1783" s="88">
        <f t="shared" si="141"/>
        <v>12129.6</v>
      </c>
    </row>
    <row r="1784" spans="1:13" x14ac:dyDescent="0.2">
      <c r="A1784" s="94">
        <v>9834252</v>
      </c>
      <c r="B1784" s="88">
        <f t="shared" si="139"/>
        <v>216.6</v>
      </c>
      <c r="C1784" s="93">
        <v>56</v>
      </c>
      <c r="D1784" s="104">
        <f t="shared" si="137"/>
        <v>1.1078140454995054E-4</v>
      </c>
      <c r="E1784" s="93">
        <f t="shared" si="140"/>
        <v>3.3693333333333335</v>
      </c>
      <c r="F1784" s="104">
        <f t="shared" si="138"/>
        <v>1.2098520159955123E-4</v>
      </c>
      <c r="G1784" s="93" t="s">
        <v>79</v>
      </c>
      <c r="H1784" s="93">
        <v>137.62</v>
      </c>
      <c r="I1784" s="88">
        <v>2</v>
      </c>
      <c r="J1784" s="93">
        <v>0.91</v>
      </c>
      <c r="K1784" s="93">
        <v>0.04</v>
      </c>
      <c r="L1784" s="93">
        <v>137.62</v>
      </c>
      <c r="M1784" s="88">
        <f t="shared" si="141"/>
        <v>12129.6</v>
      </c>
    </row>
    <row r="1785" spans="1:13" x14ac:dyDescent="0.2">
      <c r="A1785" s="94">
        <v>1065186</v>
      </c>
      <c r="B1785" s="88">
        <f t="shared" si="139"/>
        <v>216.6</v>
      </c>
      <c r="C1785" s="93">
        <v>55</v>
      </c>
      <c r="D1785" s="104">
        <f t="shared" si="137"/>
        <v>1.0880316518298714E-4</v>
      </c>
      <c r="E1785" s="93">
        <f t="shared" si="140"/>
        <v>3.3091666666666666</v>
      </c>
      <c r="F1785" s="104">
        <f t="shared" si="138"/>
        <v>1.188247515709878E-4</v>
      </c>
      <c r="G1785" s="93" t="s">
        <v>79</v>
      </c>
      <c r="H1785" s="93">
        <v>95.1</v>
      </c>
      <c r="I1785" s="88">
        <v>2</v>
      </c>
      <c r="J1785" s="93">
        <v>0.71</v>
      </c>
      <c r="K1785" s="93">
        <v>0.67</v>
      </c>
      <c r="L1785" s="93">
        <v>95.1</v>
      </c>
      <c r="M1785" s="88">
        <f t="shared" si="141"/>
        <v>11913</v>
      </c>
    </row>
    <row r="1786" spans="1:13" x14ac:dyDescent="0.2">
      <c r="A1786" s="94">
        <v>1165149</v>
      </c>
      <c r="B1786" s="88">
        <f t="shared" si="139"/>
        <v>216.6</v>
      </c>
      <c r="C1786" s="93">
        <v>55</v>
      </c>
      <c r="D1786" s="104">
        <f t="shared" si="137"/>
        <v>1.0880316518298714E-4</v>
      </c>
      <c r="E1786" s="93">
        <f t="shared" si="140"/>
        <v>3.3091666666666666</v>
      </c>
      <c r="F1786" s="104">
        <f t="shared" si="138"/>
        <v>1.188247515709878E-4</v>
      </c>
      <c r="G1786" s="93" t="s">
        <v>16</v>
      </c>
      <c r="H1786" s="93">
        <v>95.54</v>
      </c>
      <c r="I1786" s="88">
        <v>2</v>
      </c>
      <c r="J1786" s="93">
        <v>0.81</v>
      </c>
      <c r="K1786" s="93">
        <v>4.0199999999999996</v>
      </c>
      <c r="L1786" s="93">
        <v>95.54</v>
      </c>
      <c r="M1786" s="88">
        <f t="shared" si="141"/>
        <v>11913</v>
      </c>
    </row>
    <row r="1787" spans="1:13" x14ac:dyDescent="0.2">
      <c r="A1787" s="94">
        <v>1251189</v>
      </c>
      <c r="B1787" s="88">
        <f t="shared" si="139"/>
        <v>216.6</v>
      </c>
      <c r="C1787" s="93">
        <v>55</v>
      </c>
      <c r="D1787" s="104">
        <f t="shared" si="137"/>
        <v>1.0880316518298714E-4</v>
      </c>
      <c r="E1787" s="93">
        <f t="shared" si="140"/>
        <v>3.3091666666666666</v>
      </c>
      <c r="F1787" s="104">
        <f t="shared" si="138"/>
        <v>1.188247515709878E-4</v>
      </c>
      <c r="G1787" s="93" t="s">
        <v>79</v>
      </c>
      <c r="H1787" s="93">
        <v>60.13</v>
      </c>
      <c r="I1787" s="88">
        <v>2</v>
      </c>
      <c r="J1787" s="93">
        <v>0.63</v>
      </c>
      <c r="K1787" s="93">
        <v>3.08</v>
      </c>
      <c r="L1787" s="93">
        <v>60.13</v>
      </c>
      <c r="M1787" s="88">
        <f t="shared" si="141"/>
        <v>11913</v>
      </c>
    </row>
    <row r="1788" spans="1:13" x14ac:dyDescent="0.2">
      <c r="A1788" s="94">
        <v>2211336</v>
      </c>
      <c r="B1788" s="88">
        <f t="shared" si="139"/>
        <v>216.6</v>
      </c>
      <c r="C1788" s="93">
        <v>55</v>
      </c>
      <c r="D1788" s="104">
        <f t="shared" si="137"/>
        <v>1.0880316518298714E-4</v>
      </c>
      <c r="E1788" s="93">
        <f t="shared" si="140"/>
        <v>3.3091666666666666</v>
      </c>
      <c r="F1788" s="104">
        <f t="shared" si="138"/>
        <v>1.188247515709878E-4</v>
      </c>
      <c r="G1788" s="93" t="s">
        <v>41</v>
      </c>
      <c r="H1788" s="93">
        <v>62.15</v>
      </c>
      <c r="I1788" s="88">
        <v>2</v>
      </c>
      <c r="J1788" s="93">
        <v>10.87</v>
      </c>
      <c r="K1788" s="93">
        <v>0.8</v>
      </c>
      <c r="L1788" s="93">
        <v>62.15</v>
      </c>
      <c r="M1788" s="88">
        <f t="shared" si="141"/>
        <v>11913</v>
      </c>
    </row>
    <row r="1789" spans="1:13" x14ac:dyDescent="0.2">
      <c r="A1789" s="94">
        <v>2253149</v>
      </c>
      <c r="B1789" s="88">
        <f t="shared" si="139"/>
        <v>216.6</v>
      </c>
      <c r="C1789" s="93">
        <v>55</v>
      </c>
      <c r="D1789" s="104">
        <f t="shared" si="137"/>
        <v>1.0880316518298714E-4</v>
      </c>
      <c r="E1789" s="93">
        <f t="shared" si="140"/>
        <v>3.3091666666666666</v>
      </c>
      <c r="F1789" s="104">
        <f t="shared" si="138"/>
        <v>1.188247515709878E-4</v>
      </c>
      <c r="G1789" s="93" t="s">
        <v>41</v>
      </c>
      <c r="H1789" s="93">
        <v>1297.4100000000001</v>
      </c>
      <c r="I1789" s="88">
        <v>2</v>
      </c>
      <c r="J1789" s="93">
        <v>79</v>
      </c>
      <c r="K1789" s="93">
        <v>4.62</v>
      </c>
      <c r="L1789" s="93">
        <v>1297.4100000000001</v>
      </c>
      <c r="M1789" s="88">
        <f t="shared" si="141"/>
        <v>11913</v>
      </c>
    </row>
    <row r="1790" spans="1:13" x14ac:dyDescent="0.2">
      <c r="A1790" s="94">
        <v>3080169</v>
      </c>
      <c r="B1790" s="88">
        <f t="shared" si="139"/>
        <v>216.6</v>
      </c>
      <c r="C1790" s="93">
        <v>55</v>
      </c>
      <c r="D1790" s="104">
        <f t="shared" si="137"/>
        <v>1.0880316518298714E-4</v>
      </c>
      <c r="E1790" s="93">
        <f t="shared" si="140"/>
        <v>3.3091666666666666</v>
      </c>
      <c r="F1790" s="104">
        <f t="shared" si="138"/>
        <v>1.188247515709878E-4</v>
      </c>
      <c r="G1790" s="93" t="s">
        <v>41</v>
      </c>
      <c r="H1790" s="93">
        <v>833.1</v>
      </c>
      <c r="I1790" s="88">
        <v>2</v>
      </c>
      <c r="J1790" s="93">
        <v>32.4</v>
      </c>
      <c r="K1790" s="93">
        <v>1.48</v>
      </c>
      <c r="L1790" s="93">
        <v>833.1</v>
      </c>
      <c r="M1790" s="88">
        <f t="shared" si="141"/>
        <v>11913</v>
      </c>
    </row>
    <row r="1791" spans="1:13" x14ac:dyDescent="0.2">
      <c r="A1791" s="94">
        <v>3302643</v>
      </c>
      <c r="B1791" s="88">
        <f t="shared" si="139"/>
        <v>216.6</v>
      </c>
      <c r="C1791" s="93">
        <v>55</v>
      </c>
      <c r="D1791" s="104">
        <f t="shared" si="137"/>
        <v>1.0880316518298714E-4</v>
      </c>
      <c r="E1791" s="93">
        <f t="shared" si="140"/>
        <v>3.3091666666666666</v>
      </c>
      <c r="F1791" s="104">
        <f t="shared" si="138"/>
        <v>1.188247515709878E-4</v>
      </c>
      <c r="G1791" s="93" t="s">
        <v>16</v>
      </c>
      <c r="H1791" s="93">
        <v>1445.13</v>
      </c>
      <c r="I1791" s="88">
        <v>2</v>
      </c>
      <c r="J1791" s="93">
        <v>30</v>
      </c>
      <c r="K1791" s="93">
        <v>41.1</v>
      </c>
      <c r="L1791" s="93">
        <v>1445.13</v>
      </c>
      <c r="M1791" s="88">
        <f t="shared" si="141"/>
        <v>11913</v>
      </c>
    </row>
    <row r="1792" spans="1:13" x14ac:dyDescent="0.2">
      <c r="A1792" s="94">
        <v>3400691</v>
      </c>
      <c r="B1792" s="88">
        <f t="shared" si="139"/>
        <v>216.6</v>
      </c>
      <c r="C1792" s="93">
        <v>55</v>
      </c>
      <c r="D1792" s="104">
        <f t="shared" si="137"/>
        <v>1.0880316518298714E-4</v>
      </c>
      <c r="E1792" s="93">
        <f t="shared" si="140"/>
        <v>3.3091666666666666</v>
      </c>
      <c r="F1792" s="104">
        <f t="shared" si="138"/>
        <v>1.188247515709878E-4</v>
      </c>
      <c r="G1792" s="93" t="s">
        <v>82</v>
      </c>
      <c r="H1792" s="93">
        <v>282.10000000000002</v>
      </c>
      <c r="I1792" s="88">
        <v>2</v>
      </c>
      <c r="J1792" s="93">
        <v>1.9</v>
      </c>
      <c r="K1792" s="93">
        <v>0.7</v>
      </c>
      <c r="L1792" s="93">
        <v>282.10000000000002</v>
      </c>
      <c r="M1792" s="88">
        <f t="shared" si="141"/>
        <v>11913</v>
      </c>
    </row>
    <row r="1793" spans="1:13" x14ac:dyDescent="0.2">
      <c r="A1793" s="94">
        <v>3401805</v>
      </c>
      <c r="B1793" s="88">
        <f t="shared" si="139"/>
        <v>216.6</v>
      </c>
      <c r="C1793" s="93">
        <v>55</v>
      </c>
      <c r="D1793" s="104">
        <f t="shared" si="137"/>
        <v>1.0880316518298714E-4</v>
      </c>
      <c r="E1793" s="93">
        <f t="shared" si="140"/>
        <v>3.3091666666666666</v>
      </c>
      <c r="F1793" s="104">
        <f t="shared" si="138"/>
        <v>1.188247515709878E-4</v>
      </c>
      <c r="G1793" s="93" t="s">
        <v>20</v>
      </c>
      <c r="H1793" s="93">
        <v>2211.19</v>
      </c>
      <c r="I1793" s="88">
        <v>2</v>
      </c>
      <c r="J1793" s="93">
        <v>32</v>
      </c>
      <c r="K1793" s="93">
        <v>3.2</v>
      </c>
      <c r="L1793" s="93">
        <v>2211.19</v>
      </c>
      <c r="M1793" s="88">
        <f t="shared" si="141"/>
        <v>11913</v>
      </c>
    </row>
    <row r="1794" spans="1:13" x14ac:dyDescent="0.2">
      <c r="A1794" s="94">
        <v>3406416</v>
      </c>
      <c r="B1794" s="88">
        <f t="shared" si="139"/>
        <v>216.6</v>
      </c>
      <c r="C1794" s="93">
        <v>55</v>
      </c>
      <c r="D1794" s="104">
        <f t="shared" ref="D1794:D1857" si="142">C1794/$C$4096</f>
        <v>1.0880316518298714E-4</v>
      </c>
      <c r="E1794" s="93">
        <f t="shared" si="140"/>
        <v>3.3091666666666666</v>
      </c>
      <c r="F1794" s="104">
        <f t="shared" ref="F1794:F1857" si="143">E1794/$E$4096</f>
        <v>1.188247515709878E-4</v>
      </c>
      <c r="G1794" s="93" t="s">
        <v>16</v>
      </c>
      <c r="H1794" s="93">
        <v>1793.56</v>
      </c>
      <c r="I1794" s="88">
        <v>2</v>
      </c>
      <c r="J1794" s="93">
        <v>40</v>
      </c>
      <c r="K1794" s="93">
        <v>13.38</v>
      </c>
      <c r="L1794" s="93">
        <v>1793.56</v>
      </c>
      <c r="M1794" s="88">
        <f t="shared" si="141"/>
        <v>11913</v>
      </c>
    </row>
    <row r="1795" spans="1:13" x14ac:dyDescent="0.2">
      <c r="A1795" s="94">
        <v>3521021</v>
      </c>
      <c r="B1795" s="88">
        <f t="shared" ref="B1795:B1858" si="144">VLOOKUP(I1795,$U$2:$V$11,2,TRUE)</f>
        <v>216.6</v>
      </c>
      <c r="C1795" s="93">
        <v>55</v>
      </c>
      <c r="D1795" s="104">
        <f t="shared" si="142"/>
        <v>1.0880316518298714E-4</v>
      </c>
      <c r="E1795" s="93">
        <f t="shared" ref="E1795:E1858" si="145">B1795*C1795/3600</f>
        <v>3.3091666666666666</v>
      </c>
      <c r="F1795" s="104">
        <f t="shared" si="143"/>
        <v>1.188247515709878E-4</v>
      </c>
      <c r="G1795" s="93" t="s">
        <v>16</v>
      </c>
      <c r="H1795" s="93">
        <v>2.1</v>
      </c>
      <c r="I1795" s="88">
        <v>2</v>
      </c>
      <c r="J1795" s="93">
        <v>0.03</v>
      </c>
      <c r="K1795" s="93">
        <v>0.18</v>
      </c>
      <c r="L1795" s="93">
        <v>2.1</v>
      </c>
      <c r="M1795" s="88">
        <f t="shared" ref="M1795:M1858" si="146">B1795*C1795</f>
        <v>11913</v>
      </c>
    </row>
    <row r="1796" spans="1:13" x14ac:dyDescent="0.2">
      <c r="A1796" s="94">
        <v>5506054</v>
      </c>
      <c r="B1796" s="88">
        <f t="shared" si="144"/>
        <v>216.6</v>
      </c>
      <c r="C1796" s="93">
        <v>55</v>
      </c>
      <c r="D1796" s="104">
        <f t="shared" si="142"/>
        <v>1.0880316518298714E-4</v>
      </c>
      <c r="E1796" s="93">
        <f t="shared" si="145"/>
        <v>3.3091666666666666</v>
      </c>
      <c r="F1796" s="104">
        <f t="shared" si="143"/>
        <v>1.188247515709878E-4</v>
      </c>
      <c r="G1796" s="93" t="s">
        <v>16</v>
      </c>
      <c r="H1796" s="93">
        <v>4859.09</v>
      </c>
      <c r="I1796" s="88">
        <v>2</v>
      </c>
      <c r="J1796" s="93">
        <v>59.62</v>
      </c>
      <c r="K1796" s="93">
        <v>59.8</v>
      </c>
      <c r="L1796" s="93">
        <v>4859.09</v>
      </c>
      <c r="M1796" s="88">
        <f t="shared" si="146"/>
        <v>11913</v>
      </c>
    </row>
    <row r="1797" spans="1:13" x14ac:dyDescent="0.2">
      <c r="A1797" s="94">
        <v>5577027</v>
      </c>
      <c r="B1797" s="88">
        <f t="shared" si="144"/>
        <v>216.6</v>
      </c>
      <c r="C1797" s="93">
        <v>55</v>
      </c>
      <c r="D1797" s="104">
        <f t="shared" si="142"/>
        <v>1.0880316518298714E-4</v>
      </c>
      <c r="E1797" s="93">
        <f t="shared" si="145"/>
        <v>3.3091666666666666</v>
      </c>
      <c r="F1797" s="104">
        <f t="shared" si="143"/>
        <v>1.188247515709878E-4</v>
      </c>
      <c r="G1797" s="93" t="s">
        <v>16</v>
      </c>
      <c r="H1797" s="93">
        <v>7761.06</v>
      </c>
      <c r="I1797" s="88">
        <v>2</v>
      </c>
      <c r="J1797" s="93">
        <v>59.28</v>
      </c>
      <c r="K1797" s="93">
        <v>31.5</v>
      </c>
      <c r="L1797" s="93">
        <v>7761.06</v>
      </c>
      <c r="M1797" s="88">
        <f t="shared" si="146"/>
        <v>11913</v>
      </c>
    </row>
    <row r="1798" spans="1:13" x14ac:dyDescent="0.2">
      <c r="A1798" s="94">
        <v>6070111</v>
      </c>
      <c r="B1798" s="88">
        <f t="shared" si="144"/>
        <v>216.6</v>
      </c>
      <c r="C1798" s="93">
        <v>55</v>
      </c>
      <c r="D1798" s="104">
        <f t="shared" si="142"/>
        <v>1.0880316518298714E-4</v>
      </c>
      <c r="E1798" s="93">
        <f t="shared" si="145"/>
        <v>3.3091666666666666</v>
      </c>
      <c r="F1798" s="104">
        <f t="shared" si="143"/>
        <v>1.188247515709878E-4</v>
      </c>
      <c r="G1798" s="93" t="s">
        <v>20</v>
      </c>
      <c r="H1798" s="93">
        <v>959.7</v>
      </c>
      <c r="I1798" s="88">
        <v>2</v>
      </c>
      <c r="J1798" s="93">
        <v>90.2</v>
      </c>
      <c r="K1798" s="93">
        <v>14.8</v>
      </c>
      <c r="L1798" s="93">
        <v>959.7</v>
      </c>
      <c r="M1798" s="88">
        <f t="shared" si="146"/>
        <v>11913</v>
      </c>
    </row>
    <row r="1799" spans="1:13" x14ac:dyDescent="0.2">
      <c r="A1799" s="94">
        <v>7011598</v>
      </c>
      <c r="B1799" s="88">
        <f t="shared" si="144"/>
        <v>216.6</v>
      </c>
      <c r="C1799" s="93">
        <v>55</v>
      </c>
      <c r="D1799" s="104">
        <f t="shared" si="142"/>
        <v>1.0880316518298714E-4</v>
      </c>
      <c r="E1799" s="93">
        <f t="shared" si="145"/>
        <v>3.3091666666666666</v>
      </c>
      <c r="F1799" s="104">
        <f t="shared" si="143"/>
        <v>1.188247515709878E-4</v>
      </c>
      <c r="G1799" s="93" t="s">
        <v>82</v>
      </c>
      <c r="H1799" s="93">
        <v>1999.77</v>
      </c>
      <c r="I1799" s="88">
        <v>2</v>
      </c>
      <c r="J1799" s="93">
        <v>323.36</v>
      </c>
      <c r="K1799" s="93">
        <v>32</v>
      </c>
      <c r="L1799" s="93">
        <v>1999.77</v>
      </c>
      <c r="M1799" s="88">
        <f t="shared" si="146"/>
        <v>11913</v>
      </c>
    </row>
    <row r="1800" spans="1:13" x14ac:dyDescent="0.2">
      <c r="A1800" s="94">
        <v>8755373</v>
      </c>
      <c r="B1800" s="88">
        <f t="shared" si="144"/>
        <v>216.6</v>
      </c>
      <c r="C1800" s="93">
        <v>55</v>
      </c>
      <c r="D1800" s="104">
        <f t="shared" si="142"/>
        <v>1.0880316518298714E-4</v>
      </c>
      <c r="E1800" s="93">
        <f t="shared" si="145"/>
        <v>3.3091666666666666</v>
      </c>
      <c r="F1800" s="104">
        <f t="shared" si="143"/>
        <v>1.188247515709878E-4</v>
      </c>
      <c r="G1800" s="93" t="s">
        <v>16</v>
      </c>
      <c r="H1800" s="93">
        <v>737.47</v>
      </c>
      <c r="I1800" s="88">
        <v>2</v>
      </c>
      <c r="J1800" s="93">
        <v>1.4</v>
      </c>
      <c r="K1800" s="93">
        <v>1.35</v>
      </c>
      <c r="L1800" s="93">
        <v>737.47</v>
      </c>
      <c r="M1800" s="88">
        <f t="shared" si="146"/>
        <v>11913</v>
      </c>
    </row>
    <row r="1801" spans="1:13" x14ac:dyDescent="0.2">
      <c r="A1801" s="94">
        <v>9253255</v>
      </c>
      <c r="B1801" s="88">
        <f t="shared" si="144"/>
        <v>216.6</v>
      </c>
      <c r="C1801" s="93">
        <v>55</v>
      </c>
      <c r="D1801" s="104">
        <f t="shared" si="142"/>
        <v>1.0880316518298714E-4</v>
      </c>
      <c r="E1801" s="93">
        <f t="shared" si="145"/>
        <v>3.3091666666666666</v>
      </c>
      <c r="F1801" s="104">
        <f t="shared" si="143"/>
        <v>1.188247515709878E-4</v>
      </c>
      <c r="G1801" s="93" t="s">
        <v>12</v>
      </c>
      <c r="H1801" s="93">
        <v>337.33</v>
      </c>
      <c r="I1801" s="88">
        <v>2</v>
      </c>
      <c r="J1801" s="93">
        <v>1.4</v>
      </c>
      <c r="K1801" s="93">
        <v>3.24</v>
      </c>
      <c r="L1801" s="93">
        <v>337.33</v>
      </c>
      <c r="M1801" s="88">
        <f t="shared" si="146"/>
        <v>11913</v>
      </c>
    </row>
    <row r="1802" spans="1:13" x14ac:dyDescent="0.2">
      <c r="A1802" s="94">
        <v>9254855</v>
      </c>
      <c r="B1802" s="88">
        <f t="shared" si="144"/>
        <v>216.6</v>
      </c>
      <c r="C1802" s="93">
        <v>55</v>
      </c>
      <c r="D1802" s="104">
        <f t="shared" si="142"/>
        <v>1.0880316518298714E-4</v>
      </c>
      <c r="E1802" s="93">
        <f t="shared" si="145"/>
        <v>3.3091666666666666</v>
      </c>
      <c r="F1802" s="104">
        <f t="shared" si="143"/>
        <v>1.188247515709878E-4</v>
      </c>
      <c r="G1802" s="93" t="s">
        <v>12</v>
      </c>
      <c r="H1802" s="93">
        <v>1432.68</v>
      </c>
      <c r="I1802" s="88">
        <v>2</v>
      </c>
      <c r="J1802" s="93">
        <v>6.5</v>
      </c>
      <c r="K1802" s="93">
        <v>4.75</v>
      </c>
      <c r="L1802" s="93">
        <v>1432.68</v>
      </c>
      <c r="M1802" s="88">
        <f t="shared" si="146"/>
        <v>11913</v>
      </c>
    </row>
    <row r="1803" spans="1:13" x14ac:dyDescent="0.2">
      <c r="A1803" s="94">
        <v>1010009</v>
      </c>
      <c r="B1803" s="88">
        <f t="shared" si="144"/>
        <v>216.6</v>
      </c>
      <c r="C1803" s="93">
        <v>54</v>
      </c>
      <c r="D1803" s="104">
        <f t="shared" si="142"/>
        <v>1.0682492581602374E-4</v>
      </c>
      <c r="E1803" s="93">
        <f t="shared" si="145"/>
        <v>3.2490000000000001</v>
      </c>
      <c r="F1803" s="104">
        <f t="shared" si="143"/>
        <v>1.1666430154242439E-4</v>
      </c>
      <c r="G1803" s="93" t="s">
        <v>79</v>
      </c>
      <c r="H1803" s="93">
        <v>20.309999999999999</v>
      </c>
      <c r="I1803" s="88">
        <v>2</v>
      </c>
      <c r="J1803" s="93">
        <v>0.08</v>
      </c>
      <c r="K1803" s="93">
        <v>0.24</v>
      </c>
      <c r="L1803" s="93">
        <v>20.309999999999999</v>
      </c>
      <c r="M1803" s="88">
        <f t="shared" si="146"/>
        <v>11696.4</v>
      </c>
    </row>
    <row r="1804" spans="1:13" x14ac:dyDescent="0.2">
      <c r="A1804" s="94">
        <v>1254444</v>
      </c>
      <c r="B1804" s="88">
        <f t="shared" si="144"/>
        <v>216.6</v>
      </c>
      <c r="C1804" s="93">
        <v>54</v>
      </c>
      <c r="D1804" s="104">
        <f t="shared" si="142"/>
        <v>1.0682492581602374E-4</v>
      </c>
      <c r="E1804" s="93">
        <f t="shared" si="145"/>
        <v>3.2490000000000001</v>
      </c>
      <c r="F1804" s="104">
        <f t="shared" si="143"/>
        <v>1.1666430154242439E-4</v>
      </c>
      <c r="G1804" s="93" t="s">
        <v>9</v>
      </c>
      <c r="H1804" s="93">
        <v>156.19999999999999</v>
      </c>
      <c r="I1804" s="88">
        <v>2</v>
      </c>
      <c r="J1804" s="93">
        <v>3.89</v>
      </c>
      <c r="K1804" s="93">
        <v>13.38</v>
      </c>
      <c r="L1804" s="93">
        <v>156.19999999999999</v>
      </c>
      <c r="M1804" s="88">
        <f t="shared" si="146"/>
        <v>11696.4</v>
      </c>
    </row>
    <row r="1805" spans="1:13" x14ac:dyDescent="0.2">
      <c r="A1805" s="94">
        <v>2034551</v>
      </c>
      <c r="B1805" s="88">
        <f t="shared" si="144"/>
        <v>216.6</v>
      </c>
      <c r="C1805" s="93">
        <v>54</v>
      </c>
      <c r="D1805" s="104">
        <f t="shared" si="142"/>
        <v>1.0682492581602374E-4</v>
      </c>
      <c r="E1805" s="93">
        <f t="shared" si="145"/>
        <v>3.2490000000000001</v>
      </c>
      <c r="F1805" s="104">
        <f t="shared" si="143"/>
        <v>1.1666430154242439E-4</v>
      </c>
      <c r="G1805" s="93" t="s">
        <v>16</v>
      </c>
      <c r="H1805" s="93">
        <v>7743.81</v>
      </c>
      <c r="I1805" s="88">
        <v>2</v>
      </c>
      <c r="J1805" s="93">
        <v>79.28</v>
      </c>
      <c r="K1805" s="93">
        <v>39.5</v>
      </c>
      <c r="L1805" s="93">
        <v>7743.81</v>
      </c>
      <c r="M1805" s="88">
        <f t="shared" si="146"/>
        <v>11696.4</v>
      </c>
    </row>
    <row r="1806" spans="1:13" x14ac:dyDescent="0.2">
      <c r="A1806" s="94">
        <v>2041245</v>
      </c>
      <c r="B1806" s="88">
        <f t="shared" si="144"/>
        <v>216.6</v>
      </c>
      <c r="C1806" s="93">
        <v>54</v>
      </c>
      <c r="D1806" s="104">
        <f t="shared" si="142"/>
        <v>1.0682492581602374E-4</v>
      </c>
      <c r="E1806" s="93">
        <f t="shared" si="145"/>
        <v>3.2490000000000001</v>
      </c>
      <c r="F1806" s="104">
        <f t="shared" si="143"/>
        <v>1.1666430154242439E-4</v>
      </c>
      <c r="G1806" s="93" t="s">
        <v>16</v>
      </c>
      <c r="H1806" s="93">
        <v>1990.07</v>
      </c>
      <c r="I1806" s="88">
        <v>2</v>
      </c>
      <c r="J1806" s="93">
        <v>39.200000000000003</v>
      </c>
      <c r="K1806" s="93">
        <v>31</v>
      </c>
      <c r="L1806" s="93">
        <v>1990.07</v>
      </c>
      <c r="M1806" s="88">
        <f t="shared" si="146"/>
        <v>11696.4</v>
      </c>
    </row>
    <row r="1807" spans="1:13" x14ac:dyDescent="0.2">
      <c r="A1807" s="94">
        <v>2392306</v>
      </c>
      <c r="B1807" s="88">
        <f t="shared" si="144"/>
        <v>216.6</v>
      </c>
      <c r="C1807" s="93">
        <v>54</v>
      </c>
      <c r="D1807" s="104">
        <f t="shared" si="142"/>
        <v>1.0682492581602374E-4</v>
      </c>
      <c r="E1807" s="93">
        <f t="shared" si="145"/>
        <v>3.2490000000000001</v>
      </c>
      <c r="F1807" s="104">
        <f t="shared" si="143"/>
        <v>1.1666430154242439E-4</v>
      </c>
      <c r="G1807" s="93" t="s">
        <v>16</v>
      </c>
      <c r="H1807" s="93">
        <v>8.77</v>
      </c>
      <c r="I1807" s="88">
        <v>2</v>
      </c>
      <c r="J1807" s="93">
        <v>2.2799999999999998</v>
      </c>
      <c r="K1807" s="93">
        <v>0.17</v>
      </c>
      <c r="L1807" s="93">
        <v>8.77</v>
      </c>
      <c r="M1807" s="88">
        <f t="shared" si="146"/>
        <v>11696.4</v>
      </c>
    </row>
    <row r="1808" spans="1:13" x14ac:dyDescent="0.2">
      <c r="A1808" s="94">
        <v>3100656</v>
      </c>
      <c r="B1808" s="88">
        <f t="shared" si="144"/>
        <v>216.6</v>
      </c>
      <c r="C1808" s="93">
        <v>54</v>
      </c>
      <c r="D1808" s="104">
        <f t="shared" si="142"/>
        <v>1.0682492581602374E-4</v>
      </c>
      <c r="E1808" s="93">
        <f t="shared" si="145"/>
        <v>3.2490000000000001</v>
      </c>
      <c r="F1808" s="104">
        <f t="shared" si="143"/>
        <v>1.1666430154242439E-4</v>
      </c>
      <c r="G1808" s="93" t="s">
        <v>41</v>
      </c>
      <c r="H1808" s="93">
        <v>582.96</v>
      </c>
      <c r="I1808" s="88">
        <v>2</v>
      </c>
      <c r="J1808" s="93">
        <v>100</v>
      </c>
      <c r="K1808" s="93">
        <v>4</v>
      </c>
      <c r="L1808" s="93">
        <v>582.96</v>
      </c>
      <c r="M1808" s="88">
        <f t="shared" si="146"/>
        <v>11696.4</v>
      </c>
    </row>
    <row r="1809" spans="1:13" x14ac:dyDescent="0.2">
      <c r="A1809" s="94">
        <v>3222572</v>
      </c>
      <c r="B1809" s="88">
        <f t="shared" si="144"/>
        <v>216.6</v>
      </c>
      <c r="C1809" s="93">
        <v>54</v>
      </c>
      <c r="D1809" s="104">
        <f t="shared" si="142"/>
        <v>1.0682492581602374E-4</v>
      </c>
      <c r="E1809" s="93">
        <f t="shared" si="145"/>
        <v>3.2490000000000001</v>
      </c>
      <c r="F1809" s="104">
        <f t="shared" si="143"/>
        <v>1.1666430154242439E-4</v>
      </c>
      <c r="G1809" s="93" t="s">
        <v>41</v>
      </c>
      <c r="H1809" s="93">
        <v>1239.73</v>
      </c>
      <c r="I1809" s="88">
        <v>2</v>
      </c>
      <c r="J1809" s="93">
        <v>400</v>
      </c>
      <c r="K1809" s="93">
        <v>10.15</v>
      </c>
      <c r="L1809" s="93">
        <v>1239.73</v>
      </c>
      <c r="M1809" s="88">
        <f t="shared" si="146"/>
        <v>11696.4</v>
      </c>
    </row>
    <row r="1810" spans="1:13" x14ac:dyDescent="0.2">
      <c r="A1810" s="94">
        <v>6023484</v>
      </c>
      <c r="B1810" s="88">
        <f t="shared" si="144"/>
        <v>216.6</v>
      </c>
      <c r="C1810" s="93">
        <v>54</v>
      </c>
      <c r="D1810" s="104">
        <f t="shared" si="142"/>
        <v>1.0682492581602374E-4</v>
      </c>
      <c r="E1810" s="93">
        <f t="shared" si="145"/>
        <v>3.2490000000000001</v>
      </c>
      <c r="F1810" s="104">
        <f t="shared" si="143"/>
        <v>1.1666430154242439E-4</v>
      </c>
      <c r="G1810" s="93" t="s">
        <v>20</v>
      </c>
      <c r="H1810" s="93">
        <v>1636.57</v>
      </c>
      <c r="I1810" s="88">
        <v>2</v>
      </c>
      <c r="J1810" s="93">
        <v>86.68</v>
      </c>
      <c r="K1810" s="93">
        <v>24.87</v>
      </c>
      <c r="L1810" s="93">
        <v>1636.57</v>
      </c>
      <c r="M1810" s="88">
        <f t="shared" si="146"/>
        <v>11696.4</v>
      </c>
    </row>
    <row r="1811" spans="1:13" x14ac:dyDescent="0.2">
      <c r="A1811" s="94">
        <v>6189231</v>
      </c>
      <c r="B1811" s="88">
        <f t="shared" si="144"/>
        <v>216.6</v>
      </c>
      <c r="C1811" s="93">
        <v>54</v>
      </c>
      <c r="D1811" s="104">
        <f t="shared" si="142"/>
        <v>1.0682492581602374E-4</v>
      </c>
      <c r="E1811" s="93">
        <f t="shared" si="145"/>
        <v>3.2490000000000001</v>
      </c>
      <c r="F1811" s="104">
        <f t="shared" si="143"/>
        <v>1.1666430154242439E-4</v>
      </c>
      <c r="G1811" s="93" t="s">
        <v>20</v>
      </c>
      <c r="H1811" s="93">
        <v>1527.06</v>
      </c>
      <c r="I1811" s="88">
        <v>2</v>
      </c>
      <c r="J1811" s="93">
        <v>66.099999999999994</v>
      </c>
      <c r="K1811" s="93">
        <v>27</v>
      </c>
      <c r="L1811" s="93">
        <v>1527.06</v>
      </c>
      <c r="M1811" s="88">
        <f t="shared" si="146"/>
        <v>11696.4</v>
      </c>
    </row>
    <row r="1812" spans="1:13" x14ac:dyDescent="0.2">
      <c r="A1812" s="94">
        <v>6321829</v>
      </c>
      <c r="B1812" s="88">
        <f t="shared" si="144"/>
        <v>216.6</v>
      </c>
      <c r="C1812" s="93">
        <v>54</v>
      </c>
      <c r="D1812" s="104">
        <f t="shared" si="142"/>
        <v>1.0682492581602374E-4</v>
      </c>
      <c r="E1812" s="93">
        <f t="shared" si="145"/>
        <v>3.2490000000000001</v>
      </c>
      <c r="F1812" s="104">
        <f t="shared" si="143"/>
        <v>1.1666430154242439E-4</v>
      </c>
      <c r="G1812" s="93" t="s">
        <v>82</v>
      </c>
      <c r="H1812" s="93">
        <v>1625.53</v>
      </c>
      <c r="I1812" s="88">
        <v>2</v>
      </c>
      <c r="J1812" s="93">
        <v>97.12</v>
      </c>
      <c r="K1812" s="93">
        <v>4.92</v>
      </c>
      <c r="L1812" s="93">
        <v>1625.53</v>
      </c>
      <c r="M1812" s="88">
        <f t="shared" si="146"/>
        <v>11696.4</v>
      </c>
    </row>
    <row r="1813" spans="1:13" x14ac:dyDescent="0.2">
      <c r="A1813" s="94">
        <v>7010799</v>
      </c>
      <c r="B1813" s="88">
        <f t="shared" si="144"/>
        <v>216.6</v>
      </c>
      <c r="C1813" s="93">
        <v>54</v>
      </c>
      <c r="D1813" s="104">
        <f t="shared" si="142"/>
        <v>1.0682492581602374E-4</v>
      </c>
      <c r="E1813" s="93">
        <f t="shared" si="145"/>
        <v>3.2490000000000001</v>
      </c>
      <c r="F1813" s="104">
        <f t="shared" si="143"/>
        <v>1.1666430154242439E-4</v>
      </c>
      <c r="G1813" s="93" t="s">
        <v>82</v>
      </c>
      <c r="H1813" s="93">
        <v>2482.5</v>
      </c>
      <c r="I1813" s="88">
        <v>2</v>
      </c>
      <c r="J1813" s="93">
        <v>209.88</v>
      </c>
      <c r="K1813" s="93">
        <v>30</v>
      </c>
      <c r="L1813" s="93">
        <v>2482.5</v>
      </c>
      <c r="M1813" s="88">
        <f t="shared" si="146"/>
        <v>11696.4</v>
      </c>
    </row>
    <row r="1814" spans="1:13" x14ac:dyDescent="0.2">
      <c r="A1814" s="94">
        <v>7011214</v>
      </c>
      <c r="B1814" s="88">
        <f t="shared" si="144"/>
        <v>216.6</v>
      </c>
      <c r="C1814" s="93">
        <v>54</v>
      </c>
      <c r="D1814" s="104">
        <f t="shared" si="142"/>
        <v>1.0682492581602374E-4</v>
      </c>
      <c r="E1814" s="93">
        <f t="shared" si="145"/>
        <v>3.2490000000000001</v>
      </c>
      <c r="F1814" s="104">
        <f t="shared" si="143"/>
        <v>1.1666430154242439E-4</v>
      </c>
      <c r="G1814" s="93" t="s">
        <v>82</v>
      </c>
      <c r="H1814" s="93">
        <v>835.38</v>
      </c>
      <c r="I1814" s="88">
        <v>2</v>
      </c>
      <c r="J1814" s="93">
        <v>69.22</v>
      </c>
      <c r="K1814" s="93">
        <v>16.2</v>
      </c>
      <c r="L1814" s="93">
        <v>835.38</v>
      </c>
      <c r="M1814" s="88">
        <f t="shared" si="146"/>
        <v>11696.4</v>
      </c>
    </row>
    <row r="1815" spans="1:13" x14ac:dyDescent="0.2">
      <c r="A1815" s="94">
        <v>8361964</v>
      </c>
      <c r="B1815" s="88">
        <f t="shared" si="144"/>
        <v>216.6</v>
      </c>
      <c r="C1815" s="93">
        <v>54</v>
      </c>
      <c r="D1815" s="104">
        <f t="shared" si="142"/>
        <v>1.0682492581602374E-4</v>
      </c>
      <c r="E1815" s="93">
        <f t="shared" si="145"/>
        <v>3.2490000000000001</v>
      </c>
      <c r="F1815" s="104">
        <f t="shared" si="143"/>
        <v>1.1666430154242439E-4</v>
      </c>
      <c r="G1815" s="93" t="s">
        <v>20</v>
      </c>
      <c r="H1815" s="93">
        <v>11.6</v>
      </c>
      <c r="I1815" s="88">
        <v>2</v>
      </c>
      <c r="J1815" s="93">
        <v>1.1399999999999999</v>
      </c>
      <c r="K1815" s="93">
        <v>0.13</v>
      </c>
      <c r="L1815" s="93">
        <v>11.6</v>
      </c>
      <c r="M1815" s="88">
        <f t="shared" si="146"/>
        <v>11696.4</v>
      </c>
    </row>
    <row r="1816" spans="1:13" x14ac:dyDescent="0.2">
      <c r="A1816" s="94">
        <v>9253043</v>
      </c>
      <c r="B1816" s="88">
        <f t="shared" si="144"/>
        <v>216.6</v>
      </c>
      <c r="C1816" s="93">
        <v>54</v>
      </c>
      <c r="D1816" s="104">
        <f t="shared" si="142"/>
        <v>1.0682492581602374E-4</v>
      </c>
      <c r="E1816" s="93">
        <f t="shared" si="145"/>
        <v>3.2490000000000001</v>
      </c>
      <c r="F1816" s="104">
        <f t="shared" si="143"/>
        <v>1.1666430154242439E-4</v>
      </c>
      <c r="G1816" s="93" t="s">
        <v>12</v>
      </c>
      <c r="H1816" s="93">
        <v>351.03</v>
      </c>
      <c r="I1816" s="88">
        <v>2</v>
      </c>
      <c r="J1816" s="93">
        <v>2.57</v>
      </c>
      <c r="K1816" s="93">
        <v>4.54</v>
      </c>
      <c r="L1816" s="93">
        <v>351.03</v>
      </c>
      <c r="M1816" s="88">
        <f t="shared" si="146"/>
        <v>11696.4</v>
      </c>
    </row>
    <row r="1817" spans="1:13" x14ac:dyDescent="0.2">
      <c r="A1817" s="94">
        <v>9253221</v>
      </c>
      <c r="B1817" s="88">
        <f t="shared" si="144"/>
        <v>216.6</v>
      </c>
      <c r="C1817" s="93">
        <v>54</v>
      </c>
      <c r="D1817" s="104">
        <f t="shared" si="142"/>
        <v>1.0682492581602374E-4</v>
      </c>
      <c r="E1817" s="93">
        <f t="shared" si="145"/>
        <v>3.2490000000000001</v>
      </c>
      <c r="F1817" s="104">
        <f t="shared" si="143"/>
        <v>1.1666430154242439E-4</v>
      </c>
      <c r="G1817" s="93" t="s">
        <v>12</v>
      </c>
      <c r="H1817" s="93">
        <v>68.98</v>
      </c>
      <c r="I1817" s="88">
        <v>2</v>
      </c>
      <c r="J1817" s="93">
        <v>0.83</v>
      </c>
      <c r="K1817" s="93">
        <v>0.81</v>
      </c>
      <c r="L1817" s="93">
        <v>68.98</v>
      </c>
      <c r="M1817" s="88">
        <f t="shared" si="146"/>
        <v>11696.4</v>
      </c>
    </row>
    <row r="1818" spans="1:13" x14ac:dyDescent="0.2">
      <c r="A1818" s="94">
        <v>9255067</v>
      </c>
      <c r="B1818" s="88">
        <f t="shared" si="144"/>
        <v>216.6</v>
      </c>
      <c r="C1818" s="93">
        <v>54</v>
      </c>
      <c r="D1818" s="104">
        <f t="shared" si="142"/>
        <v>1.0682492581602374E-4</v>
      </c>
      <c r="E1818" s="93">
        <f t="shared" si="145"/>
        <v>3.2490000000000001</v>
      </c>
      <c r="F1818" s="104">
        <f t="shared" si="143"/>
        <v>1.1666430154242439E-4</v>
      </c>
      <c r="G1818" s="93" t="s">
        <v>12</v>
      </c>
      <c r="H1818" s="93">
        <v>96.42</v>
      </c>
      <c r="I1818" s="88">
        <v>2</v>
      </c>
      <c r="J1818" s="93">
        <v>2.17</v>
      </c>
      <c r="K1818" s="93">
        <v>2.4500000000000002</v>
      </c>
      <c r="L1818" s="93">
        <v>96.42</v>
      </c>
      <c r="M1818" s="88">
        <f t="shared" si="146"/>
        <v>11696.4</v>
      </c>
    </row>
    <row r="1819" spans="1:13" x14ac:dyDescent="0.2">
      <c r="A1819" s="94">
        <v>9814197</v>
      </c>
      <c r="B1819" s="88">
        <f t="shared" si="144"/>
        <v>216.6</v>
      </c>
      <c r="C1819" s="93">
        <v>54</v>
      </c>
      <c r="D1819" s="104">
        <f t="shared" si="142"/>
        <v>1.0682492581602374E-4</v>
      </c>
      <c r="E1819" s="93">
        <f t="shared" si="145"/>
        <v>3.2490000000000001</v>
      </c>
      <c r="F1819" s="104">
        <f t="shared" si="143"/>
        <v>1.1666430154242439E-4</v>
      </c>
      <c r="G1819" s="93" t="s">
        <v>16</v>
      </c>
      <c r="H1819" s="93">
        <v>120.84</v>
      </c>
      <c r="I1819" s="88">
        <v>2</v>
      </c>
      <c r="J1819" s="93">
        <v>30</v>
      </c>
      <c r="K1819" s="93">
        <v>1.82</v>
      </c>
      <c r="L1819" s="93">
        <v>120.84</v>
      </c>
      <c r="M1819" s="88">
        <f t="shared" si="146"/>
        <v>11696.4</v>
      </c>
    </row>
    <row r="1820" spans="1:13" x14ac:dyDescent="0.2">
      <c r="A1820" s="94">
        <v>9822237</v>
      </c>
      <c r="B1820" s="88">
        <f t="shared" si="144"/>
        <v>216.6</v>
      </c>
      <c r="C1820" s="93">
        <v>54</v>
      </c>
      <c r="D1820" s="104">
        <f t="shared" si="142"/>
        <v>1.0682492581602374E-4</v>
      </c>
      <c r="E1820" s="93">
        <f t="shared" si="145"/>
        <v>3.2490000000000001</v>
      </c>
      <c r="F1820" s="104">
        <f t="shared" si="143"/>
        <v>1.1666430154242439E-4</v>
      </c>
      <c r="G1820" s="93" t="s">
        <v>16</v>
      </c>
      <c r="H1820" s="93">
        <v>54.88</v>
      </c>
      <c r="I1820" s="88">
        <v>2</v>
      </c>
      <c r="J1820" s="93">
        <v>10.84</v>
      </c>
      <c r="K1820" s="93">
        <v>0.2</v>
      </c>
      <c r="L1820" s="93">
        <v>54.88</v>
      </c>
      <c r="M1820" s="88">
        <f t="shared" si="146"/>
        <v>11696.4</v>
      </c>
    </row>
    <row r="1821" spans="1:13" x14ac:dyDescent="0.2">
      <c r="A1821" s="94">
        <v>1065489</v>
      </c>
      <c r="B1821" s="88">
        <f t="shared" si="144"/>
        <v>216.6</v>
      </c>
      <c r="C1821" s="93">
        <v>53</v>
      </c>
      <c r="D1821" s="104">
        <f t="shared" si="142"/>
        <v>1.0484668644906033E-4</v>
      </c>
      <c r="E1821" s="93">
        <f t="shared" si="145"/>
        <v>3.1888333333333332</v>
      </c>
      <c r="F1821" s="104">
        <f t="shared" si="143"/>
        <v>1.1450385151386097E-4</v>
      </c>
      <c r="G1821" s="93" t="s">
        <v>16</v>
      </c>
      <c r="H1821" s="93">
        <v>151.59</v>
      </c>
      <c r="I1821" s="88">
        <v>2</v>
      </c>
      <c r="J1821" s="93">
        <v>0.89</v>
      </c>
      <c r="K1821" s="93">
        <v>0.95</v>
      </c>
      <c r="L1821" s="93">
        <v>151.59</v>
      </c>
      <c r="M1821" s="88">
        <f t="shared" si="146"/>
        <v>11479.8</v>
      </c>
    </row>
    <row r="1822" spans="1:13" x14ac:dyDescent="0.2">
      <c r="A1822" s="94">
        <v>1212477</v>
      </c>
      <c r="B1822" s="88">
        <f t="shared" si="144"/>
        <v>216.6</v>
      </c>
      <c r="C1822" s="93">
        <v>53</v>
      </c>
      <c r="D1822" s="104">
        <f t="shared" si="142"/>
        <v>1.0484668644906033E-4</v>
      </c>
      <c r="E1822" s="93">
        <f t="shared" si="145"/>
        <v>3.1888333333333332</v>
      </c>
      <c r="F1822" s="104">
        <f t="shared" si="143"/>
        <v>1.1450385151386097E-4</v>
      </c>
      <c r="G1822" s="93" t="s">
        <v>79</v>
      </c>
      <c r="H1822" s="93">
        <v>132.86000000000001</v>
      </c>
      <c r="I1822" s="88">
        <v>2</v>
      </c>
      <c r="J1822" s="93">
        <v>3.52</v>
      </c>
      <c r="K1822" s="93">
        <v>2.36</v>
      </c>
      <c r="L1822" s="93">
        <v>132.86000000000001</v>
      </c>
      <c r="M1822" s="88">
        <f t="shared" si="146"/>
        <v>11479.8</v>
      </c>
    </row>
    <row r="1823" spans="1:13" x14ac:dyDescent="0.2">
      <c r="A1823" s="94">
        <v>2070783</v>
      </c>
      <c r="B1823" s="88">
        <f t="shared" si="144"/>
        <v>216.6</v>
      </c>
      <c r="C1823" s="93">
        <v>53</v>
      </c>
      <c r="D1823" s="104">
        <f t="shared" si="142"/>
        <v>1.0484668644906033E-4</v>
      </c>
      <c r="E1823" s="93">
        <f t="shared" si="145"/>
        <v>3.1888333333333332</v>
      </c>
      <c r="F1823" s="104">
        <f t="shared" si="143"/>
        <v>1.1450385151386097E-4</v>
      </c>
      <c r="G1823" s="93" t="s">
        <v>16</v>
      </c>
      <c r="H1823" s="93">
        <v>3556.48</v>
      </c>
      <c r="I1823" s="88">
        <v>2</v>
      </c>
      <c r="J1823" s="93">
        <v>16.829999999999998</v>
      </c>
      <c r="K1823" s="93">
        <v>18.09</v>
      </c>
      <c r="L1823" s="93">
        <v>3556.48</v>
      </c>
      <c r="M1823" s="88">
        <f t="shared" si="146"/>
        <v>11479.8</v>
      </c>
    </row>
    <row r="1824" spans="1:13" x14ac:dyDescent="0.2">
      <c r="A1824" s="94">
        <v>3111278</v>
      </c>
      <c r="B1824" s="88">
        <f t="shared" si="144"/>
        <v>216.6</v>
      </c>
      <c r="C1824" s="93">
        <v>53</v>
      </c>
      <c r="D1824" s="104">
        <f t="shared" si="142"/>
        <v>1.0484668644906033E-4</v>
      </c>
      <c r="E1824" s="93">
        <f t="shared" si="145"/>
        <v>3.1888333333333332</v>
      </c>
      <c r="F1824" s="104">
        <f t="shared" si="143"/>
        <v>1.1450385151386097E-4</v>
      </c>
      <c r="G1824" s="93" t="s">
        <v>16</v>
      </c>
      <c r="H1824" s="93">
        <v>3.71</v>
      </c>
      <c r="I1824" s="88">
        <v>2</v>
      </c>
      <c r="J1824" s="93">
        <v>0.1</v>
      </c>
      <c r="K1824" s="93">
        <v>0.03</v>
      </c>
      <c r="L1824" s="93">
        <v>3.71</v>
      </c>
      <c r="M1824" s="88">
        <f t="shared" si="146"/>
        <v>11479.8</v>
      </c>
    </row>
    <row r="1825" spans="1:13" x14ac:dyDescent="0.2">
      <c r="A1825" s="94">
        <v>3267504</v>
      </c>
      <c r="B1825" s="88">
        <f t="shared" si="144"/>
        <v>216.6</v>
      </c>
      <c r="C1825" s="93">
        <v>53</v>
      </c>
      <c r="D1825" s="104">
        <f t="shared" si="142"/>
        <v>1.0484668644906033E-4</v>
      </c>
      <c r="E1825" s="93">
        <f t="shared" si="145"/>
        <v>3.1888333333333332</v>
      </c>
      <c r="F1825" s="104">
        <f t="shared" si="143"/>
        <v>1.1450385151386097E-4</v>
      </c>
      <c r="G1825" s="93" t="s">
        <v>16</v>
      </c>
      <c r="H1825" s="93">
        <v>115.32</v>
      </c>
      <c r="I1825" s="88">
        <v>2</v>
      </c>
      <c r="J1825" s="93">
        <v>14.04</v>
      </c>
      <c r="K1825" s="93">
        <v>2.2000000000000002</v>
      </c>
      <c r="L1825" s="93">
        <v>115.32</v>
      </c>
      <c r="M1825" s="88">
        <f t="shared" si="146"/>
        <v>11479.8</v>
      </c>
    </row>
    <row r="1826" spans="1:13" x14ac:dyDescent="0.2">
      <c r="A1826" s="94">
        <v>3300094</v>
      </c>
      <c r="B1826" s="88">
        <f t="shared" si="144"/>
        <v>216.6</v>
      </c>
      <c r="C1826" s="93">
        <v>53</v>
      </c>
      <c r="D1826" s="104">
        <f t="shared" si="142"/>
        <v>1.0484668644906033E-4</v>
      </c>
      <c r="E1826" s="93">
        <f t="shared" si="145"/>
        <v>3.1888333333333332</v>
      </c>
      <c r="F1826" s="104">
        <f t="shared" si="143"/>
        <v>1.1450385151386097E-4</v>
      </c>
      <c r="G1826" s="93" t="s">
        <v>9</v>
      </c>
      <c r="H1826" s="93">
        <v>1704.28</v>
      </c>
      <c r="I1826" s="88">
        <v>2</v>
      </c>
      <c r="J1826" s="93">
        <v>41</v>
      </c>
      <c r="K1826" s="93">
        <v>39</v>
      </c>
      <c r="L1826" s="93">
        <v>1704.28</v>
      </c>
      <c r="M1826" s="88">
        <f t="shared" si="146"/>
        <v>11479.8</v>
      </c>
    </row>
    <row r="1827" spans="1:13" x14ac:dyDescent="0.2">
      <c r="A1827" s="94">
        <v>5002012</v>
      </c>
      <c r="B1827" s="88">
        <f t="shared" si="144"/>
        <v>216.6</v>
      </c>
      <c r="C1827" s="93">
        <v>53</v>
      </c>
      <c r="D1827" s="104">
        <f t="shared" si="142"/>
        <v>1.0484668644906033E-4</v>
      </c>
      <c r="E1827" s="93">
        <f t="shared" si="145"/>
        <v>3.1888333333333332</v>
      </c>
      <c r="F1827" s="104">
        <f t="shared" si="143"/>
        <v>1.1450385151386097E-4</v>
      </c>
      <c r="G1827" s="93" t="s">
        <v>41</v>
      </c>
      <c r="H1827" s="93">
        <v>25.06</v>
      </c>
      <c r="I1827" s="88">
        <v>2</v>
      </c>
      <c r="J1827" s="93">
        <v>1.65</v>
      </c>
      <c r="K1827" s="93">
        <v>0.2</v>
      </c>
      <c r="L1827" s="93">
        <v>25.06</v>
      </c>
      <c r="M1827" s="88">
        <f t="shared" si="146"/>
        <v>11479.8</v>
      </c>
    </row>
    <row r="1828" spans="1:13" x14ac:dyDescent="0.2">
      <c r="A1828" s="94">
        <v>5636227</v>
      </c>
      <c r="B1828" s="88">
        <f t="shared" si="144"/>
        <v>216.6</v>
      </c>
      <c r="C1828" s="93">
        <v>53</v>
      </c>
      <c r="D1828" s="104">
        <f t="shared" si="142"/>
        <v>1.0484668644906033E-4</v>
      </c>
      <c r="E1828" s="93">
        <f t="shared" si="145"/>
        <v>3.1888333333333332</v>
      </c>
      <c r="F1828" s="104">
        <f t="shared" si="143"/>
        <v>1.1450385151386097E-4</v>
      </c>
      <c r="G1828" s="93" t="s">
        <v>79</v>
      </c>
      <c r="H1828" s="93">
        <v>1515.12</v>
      </c>
      <c r="I1828" s="88">
        <v>2</v>
      </c>
      <c r="J1828" s="93">
        <v>2.6</v>
      </c>
      <c r="K1828" s="93">
        <v>8.25</v>
      </c>
      <c r="L1828" s="93">
        <v>1515.12</v>
      </c>
      <c r="M1828" s="88">
        <f t="shared" si="146"/>
        <v>11479.8</v>
      </c>
    </row>
    <row r="1829" spans="1:13" x14ac:dyDescent="0.2">
      <c r="A1829" s="94">
        <v>6070549</v>
      </c>
      <c r="B1829" s="88">
        <f t="shared" si="144"/>
        <v>216.6</v>
      </c>
      <c r="C1829" s="93">
        <v>53</v>
      </c>
      <c r="D1829" s="104">
        <f t="shared" si="142"/>
        <v>1.0484668644906033E-4</v>
      </c>
      <c r="E1829" s="93">
        <f t="shared" si="145"/>
        <v>3.1888333333333332</v>
      </c>
      <c r="F1829" s="104">
        <f t="shared" si="143"/>
        <v>1.1450385151386097E-4</v>
      </c>
      <c r="G1829" s="93" t="s">
        <v>82</v>
      </c>
      <c r="H1829" s="93">
        <v>1847.05</v>
      </c>
      <c r="I1829" s="88">
        <v>2</v>
      </c>
      <c r="J1829" s="93">
        <v>111.56</v>
      </c>
      <c r="K1829" s="93">
        <v>26</v>
      </c>
      <c r="L1829" s="93">
        <v>1847.05</v>
      </c>
      <c r="M1829" s="88">
        <f t="shared" si="146"/>
        <v>11479.8</v>
      </c>
    </row>
    <row r="1830" spans="1:13" x14ac:dyDescent="0.2">
      <c r="A1830" s="94">
        <v>7010099</v>
      </c>
      <c r="B1830" s="88">
        <f t="shared" si="144"/>
        <v>216.6</v>
      </c>
      <c r="C1830" s="93">
        <v>53</v>
      </c>
      <c r="D1830" s="104">
        <f t="shared" si="142"/>
        <v>1.0484668644906033E-4</v>
      </c>
      <c r="E1830" s="93">
        <f t="shared" si="145"/>
        <v>3.1888333333333332</v>
      </c>
      <c r="F1830" s="104">
        <f t="shared" si="143"/>
        <v>1.1450385151386097E-4</v>
      </c>
      <c r="G1830" s="93" t="s">
        <v>82</v>
      </c>
      <c r="H1830" s="93">
        <v>860.54</v>
      </c>
      <c r="I1830" s="88">
        <v>2</v>
      </c>
      <c r="J1830" s="93">
        <v>87.89</v>
      </c>
      <c r="K1830" s="93">
        <v>20.2</v>
      </c>
      <c r="L1830" s="93">
        <v>860.54</v>
      </c>
      <c r="M1830" s="88">
        <f t="shared" si="146"/>
        <v>11479.8</v>
      </c>
    </row>
    <row r="1831" spans="1:13" x14ac:dyDescent="0.2">
      <c r="A1831" s="94">
        <v>7010982</v>
      </c>
      <c r="B1831" s="88">
        <f t="shared" si="144"/>
        <v>216.6</v>
      </c>
      <c r="C1831" s="93">
        <v>53</v>
      </c>
      <c r="D1831" s="104">
        <f t="shared" si="142"/>
        <v>1.0484668644906033E-4</v>
      </c>
      <c r="E1831" s="93">
        <f t="shared" si="145"/>
        <v>3.1888333333333332</v>
      </c>
      <c r="F1831" s="104">
        <f t="shared" si="143"/>
        <v>1.1450385151386097E-4</v>
      </c>
      <c r="G1831" s="93" t="s">
        <v>82</v>
      </c>
      <c r="H1831" s="93">
        <v>1480.07</v>
      </c>
      <c r="I1831" s="88">
        <v>2</v>
      </c>
      <c r="J1831" s="93">
        <v>64.33</v>
      </c>
      <c r="K1831" s="93">
        <v>20</v>
      </c>
      <c r="L1831" s="93">
        <v>1480.07</v>
      </c>
      <c r="M1831" s="88">
        <f t="shared" si="146"/>
        <v>11479.8</v>
      </c>
    </row>
    <row r="1832" spans="1:13" x14ac:dyDescent="0.2">
      <c r="A1832" s="94">
        <v>8502304</v>
      </c>
      <c r="B1832" s="88">
        <f t="shared" si="144"/>
        <v>216.6</v>
      </c>
      <c r="C1832" s="93">
        <v>53</v>
      </c>
      <c r="D1832" s="104">
        <f t="shared" si="142"/>
        <v>1.0484668644906033E-4</v>
      </c>
      <c r="E1832" s="93">
        <f t="shared" si="145"/>
        <v>3.1888333333333332</v>
      </c>
      <c r="F1832" s="104">
        <f t="shared" si="143"/>
        <v>1.1450385151386097E-4</v>
      </c>
      <c r="G1832" s="93" t="s">
        <v>82</v>
      </c>
      <c r="H1832" s="93">
        <v>4560.47</v>
      </c>
      <c r="I1832" s="88">
        <v>2</v>
      </c>
      <c r="J1832" s="93">
        <v>131.5</v>
      </c>
      <c r="K1832" s="93">
        <v>16</v>
      </c>
      <c r="L1832" s="93">
        <v>4560.47</v>
      </c>
      <c r="M1832" s="88">
        <f t="shared" si="146"/>
        <v>11479.8</v>
      </c>
    </row>
    <row r="1833" spans="1:13" x14ac:dyDescent="0.2">
      <c r="A1833" s="94">
        <v>9215481</v>
      </c>
      <c r="B1833" s="88">
        <f t="shared" si="144"/>
        <v>216.6</v>
      </c>
      <c r="C1833" s="93">
        <v>53</v>
      </c>
      <c r="D1833" s="104">
        <f t="shared" si="142"/>
        <v>1.0484668644906033E-4</v>
      </c>
      <c r="E1833" s="93">
        <f t="shared" si="145"/>
        <v>3.1888333333333332</v>
      </c>
      <c r="F1833" s="104">
        <f t="shared" si="143"/>
        <v>1.1450385151386097E-4</v>
      </c>
      <c r="G1833" s="93" t="s">
        <v>20</v>
      </c>
      <c r="H1833" s="93">
        <v>451.43</v>
      </c>
      <c r="I1833" s="88">
        <v>2</v>
      </c>
      <c r="J1833" s="93">
        <v>23.34</v>
      </c>
      <c r="K1833" s="93">
        <v>10.4</v>
      </c>
      <c r="L1833" s="93">
        <v>451.43</v>
      </c>
      <c r="M1833" s="88">
        <f t="shared" si="146"/>
        <v>11479.8</v>
      </c>
    </row>
    <row r="1834" spans="1:13" x14ac:dyDescent="0.2">
      <c r="A1834" s="94">
        <v>9253218</v>
      </c>
      <c r="B1834" s="88">
        <f t="shared" si="144"/>
        <v>216.6</v>
      </c>
      <c r="C1834" s="93">
        <v>53</v>
      </c>
      <c r="D1834" s="104">
        <f t="shared" si="142"/>
        <v>1.0484668644906033E-4</v>
      </c>
      <c r="E1834" s="93">
        <f t="shared" si="145"/>
        <v>3.1888333333333332</v>
      </c>
      <c r="F1834" s="104">
        <f t="shared" si="143"/>
        <v>1.1450385151386097E-4</v>
      </c>
      <c r="G1834" s="93" t="s">
        <v>12</v>
      </c>
      <c r="H1834" s="93">
        <v>68.87</v>
      </c>
      <c r="I1834" s="88">
        <v>2</v>
      </c>
      <c r="J1834" s="93">
        <v>0.7</v>
      </c>
      <c r="K1834" s="93">
        <v>0.61</v>
      </c>
      <c r="L1834" s="93">
        <v>68.87</v>
      </c>
      <c r="M1834" s="88">
        <f t="shared" si="146"/>
        <v>11479.8</v>
      </c>
    </row>
    <row r="1835" spans="1:13" x14ac:dyDescent="0.2">
      <c r="A1835" s="94">
        <v>9253474</v>
      </c>
      <c r="B1835" s="88">
        <f t="shared" si="144"/>
        <v>216.6</v>
      </c>
      <c r="C1835" s="93">
        <v>53</v>
      </c>
      <c r="D1835" s="104">
        <f t="shared" si="142"/>
        <v>1.0484668644906033E-4</v>
      </c>
      <c r="E1835" s="93">
        <f t="shared" si="145"/>
        <v>3.1888333333333332</v>
      </c>
      <c r="F1835" s="104">
        <f t="shared" si="143"/>
        <v>1.1450385151386097E-4</v>
      </c>
      <c r="G1835" s="93" t="s">
        <v>12</v>
      </c>
      <c r="H1835" s="93">
        <v>26.07</v>
      </c>
      <c r="I1835" s="88">
        <v>2</v>
      </c>
      <c r="J1835" s="93">
        <v>0.42</v>
      </c>
      <c r="K1835" s="93">
        <v>0.5</v>
      </c>
      <c r="L1835" s="93">
        <v>26.07</v>
      </c>
      <c r="M1835" s="88">
        <f t="shared" si="146"/>
        <v>11479.8</v>
      </c>
    </row>
    <row r="1836" spans="1:13" x14ac:dyDescent="0.2">
      <c r="A1836" s="94">
        <v>9255004</v>
      </c>
      <c r="B1836" s="88">
        <f t="shared" si="144"/>
        <v>216.6</v>
      </c>
      <c r="C1836" s="93">
        <v>53</v>
      </c>
      <c r="D1836" s="104">
        <f t="shared" si="142"/>
        <v>1.0484668644906033E-4</v>
      </c>
      <c r="E1836" s="93">
        <f t="shared" si="145"/>
        <v>3.1888333333333332</v>
      </c>
      <c r="F1836" s="104">
        <f t="shared" si="143"/>
        <v>1.1450385151386097E-4</v>
      </c>
      <c r="G1836" s="93" t="s">
        <v>12</v>
      </c>
      <c r="H1836" s="93">
        <v>218.36</v>
      </c>
      <c r="I1836" s="88">
        <v>2</v>
      </c>
      <c r="J1836" s="93">
        <v>0.24</v>
      </c>
      <c r="K1836" s="93">
        <v>1.93</v>
      </c>
      <c r="L1836" s="93">
        <v>218.36</v>
      </c>
      <c r="M1836" s="88">
        <f t="shared" si="146"/>
        <v>11479.8</v>
      </c>
    </row>
    <row r="1837" spans="1:13" x14ac:dyDescent="0.2">
      <c r="A1837" s="94">
        <v>9836167</v>
      </c>
      <c r="B1837" s="88">
        <f t="shared" si="144"/>
        <v>216.6</v>
      </c>
      <c r="C1837" s="93">
        <v>53</v>
      </c>
      <c r="D1837" s="104">
        <f t="shared" si="142"/>
        <v>1.0484668644906033E-4</v>
      </c>
      <c r="E1837" s="93">
        <f t="shared" si="145"/>
        <v>3.1888333333333332</v>
      </c>
      <c r="F1837" s="104">
        <f t="shared" si="143"/>
        <v>1.1450385151386097E-4</v>
      </c>
      <c r="G1837" s="93" t="s">
        <v>16</v>
      </c>
      <c r="H1837" s="93">
        <v>2010.82</v>
      </c>
      <c r="I1837" s="88">
        <v>2</v>
      </c>
      <c r="J1837" s="93">
        <v>260.19</v>
      </c>
      <c r="K1837" s="93">
        <v>11.7</v>
      </c>
      <c r="L1837" s="93">
        <v>2010.82</v>
      </c>
      <c r="M1837" s="88">
        <f t="shared" si="146"/>
        <v>11479.8</v>
      </c>
    </row>
    <row r="1838" spans="1:13" x14ac:dyDescent="0.2">
      <c r="A1838" s="94">
        <v>1251809</v>
      </c>
      <c r="B1838" s="88">
        <f t="shared" si="144"/>
        <v>216.6</v>
      </c>
      <c r="C1838" s="93">
        <v>52</v>
      </c>
      <c r="D1838" s="104">
        <f t="shared" si="142"/>
        <v>1.0286844708209693E-4</v>
      </c>
      <c r="E1838" s="93">
        <f t="shared" si="145"/>
        <v>3.1286666666666663</v>
      </c>
      <c r="F1838" s="104">
        <f t="shared" si="143"/>
        <v>1.1234340148529754E-4</v>
      </c>
      <c r="G1838" s="93" t="s">
        <v>79</v>
      </c>
      <c r="H1838" s="93">
        <v>83.03</v>
      </c>
      <c r="I1838" s="88">
        <v>2</v>
      </c>
      <c r="J1838" s="93">
        <v>1.19</v>
      </c>
      <c r="K1838" s="93">
        <v>1.02</v>
      </c>
      <c r="L1838" s="93">
        <v>83.03</v>
      </c>
      <c r="M1838" s="88">
        <f t="shared" si="146"/>
        <v>11263.199999999999</v>
      </c>
    </row>
    <row r="1839" spans="1:13" x14ac:dyDescent="0.2">
      <c r="A1839" s="94">
        <v>1254439</v>
      </c>
      <c r="B1839" s="88">
        <f t="shared" si="144"/>
        <v>216.6</v>
      </c>
      <c r="C1839" s="93">
        <v>52</v>
      </c>
      <c r="D1839" s="104">
        <f t="shared" si="142"/>
        <v>1.0286844708209693E-4</v>
      </c>
      <c r="E1839" s="93">
        <f t="shared" si="145"/>
        <v>3.1286666666666663</v>
      </c>
      <c r="F1839" s="104">
        <f t="shared" si="143"/>
        <v>1.1234340148529754E-4</v>
      </c>
      <c r="G1839" s="93" t="s">
        <v>79</v>
      </c>
      <c r="H1839" s="93">
        <v>135.41999999999999</v>
      </c>
      <c r="I1839" s="88">
        <v>2</v>
      </c>
      <c r="J1839" s="93">
        <v>3.06</v>
      </c>
      <c r="K1839" s="93">
        <v>11.66</v>
      </c>
      <c r="L1839" s="93">
        <v>135.41999999999999</v>
      </c>
      <c r="M1839" s="88">
        <f t="shared" si="146"/>
        <v>11263.199999999999</v>
      </c>
    </row>
    <row r="1840" spans="1:13" x14ac:dyDescent="0.2">
      <c r="A1840" s="94">
        <v>1258734</v>
      </c>
      <c r="B1840" s="88">
        <f t="shared" si="144"/>
        <v>216.6</v>
      </c>
      <c r="C1840" s="93">
        <v>52</v>
      </c>
      <c r="D1840" s="104">
        <f t="shared" si="142"/>
        <v>1.0286844708209693E-4</v>
      </c>
      <c r="E1840" s="93">
        <f t="shared" si="145"/>
        <v>3.1286666666666663</v>
      </c>
      <c r="F1840" s="104">
        <f t="shared" si="143"/>
        <v>1.1234340148529754E-4</v>
      </c>
      <c r="G1840" s="93" t="s">
        <v>79</v>
      </c>
      <c r="H1840" s="93">
        <v>36.53</v>
      </c>
      <c r="I1840" s="88">
        <v>2</v>
      </c>
      <c r="J1840" s="93">
        <v>0.28000000000000003</v>
      </c>
      <c r="K1840" s="93">
        <v>1.86</v>
      </c>
      <c r="L1840" s="93">
        <v>36.53</v>
      </c>
      <c r="M1840" s="88">
        <f t="shared" si="146"/>
        <v>11263.199999999999</v>
      </c>
    </row>
    <row r="1841" spans="1:13" x14ac:dyDescent="0.2">
      <c r="A1841" s="94">
        <v>2043313</v>
      </c>
      <c r="B1841" s="88">
        <f t="shared" si="144"/>
        <v>216.6</v>
      </c>
      <c r="C1841" s="93">
        <v>52</v>
      </c>
      <c r="D1841" s="104">
        <f t="shared" si="142"/>
        <v>1.0286844708209693E-4</v>
      </c>
      <c r="E1841" s="93">
        <f t="shared" si="145"/>
        <v>3.1286666666666663</v>
      </c>
      <c r="F1841" s="104">
        <f t="shared" si="143"/>
        <v>1.1234340148529754E-4</v>
      </c>
      <c r="G1841" s="93" t="s">
        <v>16</v>
      </c>
      <c r="H1841" s="93">
        <v>1711.74</v>
      </c>
      <c r="I1841" s="88">
        <v>2</v>
      </c>
      <c r="J1841" s="93">
        <v>54.72</v>
      </c>
      <c r="K1841" s="93">
        <v>28</v>
      </c>
      <c r="L1841" s="93">
        <v>1711.74</v>
      </c>
      <c r="M1841" s="88">
        <f t="shared" si="146"/>
        <v>11263.199999999999</v>
      </c>
    </row>
    <row r="1842" spans="1:13" x14ac:dyDescent="0.2">
      <c r="A1842" s="94">
        <v>2081957</v>
      </c>
      <c r="B1842" s="88">
        <f t="shared" si="144"/>
        <v>216.6</v>
      </c>
      <c r="C1842" s="93">
        <v>52</v>
      </c>
      <c r="D1842" s="104">
        <f t="shared" si="142"/>
        <v>1.0286844708209693E-4</v>
      </c>
      <c r="E1842" s="93">
        <f t="shared" si="145"/>
        <v>3.1286666666666663</v>
      </c>
      <c r="F1842" s="104">
        <f t="shared" si="143"/>
        <v>1.1234340148529754E-4</v>
      </c>
      <c r="G1842" s="93" t="s">
        <v>16</v>
      </c>
      <c r="H1842" s="93">
        <v>232.17</v>
      </c>
      <c r="I1842" s="88">
        <v>2</v>
      </c>
      <c r="J1842" s="93">
        <v>0.4</v>
      </c>
      <c r="K1842" s="93">
        <v>0.14000000000000001</v>
      </c>
      <c r="L1842" s="93">
        <v>232.17</v>
      </c>
      <c r="M1842" s="88">
        <f t="shared" si="146"/>
        <v>11263.199999999999</v>
      </c>
    </row>
    <row r="1843" spans="1:13" x14ac:dyDescent="0.2">
      <c r="A1843" s="94">
        <v>2253344</v>
      </c>
      <c r="B1843" s="88">
        <f t="shared" si="144"/>
        <v>216.6</v>
      </c>
      <c r="C1843" s="93">
        <v>52</v>
      </c>
      <c r="D1843" s="104">
        <f t="shared" si="142"/>
        <v>1.0286844708209693E-4</v>
      </c>
      <c r="E1843" s="93">
        <f t="shared" si="145"/>
        <v>3.1286666666666663</v>
      </c>
      <c r="F1843" s="104">
        <f t="shared" si="143"/>
        <v>1.1234340148529754E-4</v>
      </c>
      <c r="G1843" s="93" t="s">
        <v>41</v>
      </c>
      <c r="H1843" s="93">
        <v>2655.25</v>
      </c>
      <c r="I1843" s="88">
        <v>2</v>
      </c>
      <c r="J1843" s="93">
        <v>333.33</v>
      </c>
      <c r="K1843" s="93">
        <v>16.7</v>
      </c>
      <c r="L1843" s="93">
        <v>2655.25</v>
      </c>
      <c r="M1843" s="88">
        <f t="shared" si="146"/>
        <v>11263.199999999999</v>
      </c>
    </row>
    <row r="1844" spans="1:13" x14ac:dyDescent="0.2">
      <c r="A1844" s="94">
        <v>3025758</v>
      </c>
      <c r="B1844" s="88">
        <f t="shared" si="144"/>
        <v>216.6</v>
      </c>
      <c r="C1844" s="93">
        <v>52</v>
      </c>
      <c r="D1844" s="104">
        <f t="shared" si="142"/>
        <v>1.0286844708209693E-4</v>
      </c>
      <c r="E1844" s="93">
        <f t="shared" si="145"/>
        <v>3.1286666666666663</v>
      </c>
      <c r="F1844" s="104">
        <f t="shared" si="143"/>
        <v>1.1234340148529754E-4</v>
      </c>
      <c r="G1844" s="93" t="s">
        <v>41</v>
      </c>
      <c r="H1844" s="93">
        <v>31.52</v>
      </c>
      <c r="I1844" s="88">
        <v>2</v>
      </c>
      <c r="J1844" s="93">
        <v>3.89</v>
      </c>
      <c r="K1844" s="93">
        <v>0.34</v>
      </c>
      <c r="L1844" s="93">
        <v>31.52</v>
      </c>
      <c r="M1844" s="88">
        <f t="shared" si="146"/>
        <v>11263.199999999999</v>
      </c>
    </row>
    <row r="1845" spans="1:13" x14ac:dyDescent="0.2">
      <c r="A1845" s="94">
        <v>3025762</v>
      </c>
      <c r="B1845" s="88">
        <f t="shared" si="144"/>
        <v>216.6</v>
      </c>
      <c r="C1845" s="93">
        <v>52</v>
      </c>
      <c r="D1845" s="104">
        <f t="shared" si="142"/>
        <v>1.0286844708209693E-4</v>
      </c>
      <c r="E1845" s="93">
        <f t="shared" si="145"/>
        <v>3.1286666666666663</v>
      </c>
      <c r="F1845" s="104">
        <f t="shared" si="143"/>
        <v>1.1234340148529754E-4</v>
      </c>
      <c r="G1845" s="93" t="s">
        <v>41</v>
      </c>
      <c r="H1845" s="93">
        <v>38.79</v>
      </c>
      <c r="I1845" s="88">
        <v>2</v>
      </c>
      <c r="J1845" s="93">
        <v>6.18</v>
      </c>
      <c r="K1845" s="93">
        <v>0.38</v>
      </c>
      <c r="L1845" s="93">
        <v>38.79</v>
      </c>
      <c r="M1845" s="88">
        <f t="shared" si="146"/>
        <v>11263.199999999999</v>
      </c>
    </row>
    <row r="1846" spans="1:13" x14ac:dyDescent="0.2">
      <c r="A1846" s="94">
        <v>3080171</v>
      </c>
      <c r="B1846" s="88">
        <f t="shared" si="144"/>
        <v>216.6</v>
      </c>
      <c r="C1846" s="93">
        <v>52</v>
      </c>
      <c r="D1846" s="104">
        <f t="shared" si="142"/>
        <v>1.0286844708209693E-4</v>
      </c>
      <c r="E1846" s="93">
        <f t="shared" si="145"/>
        <v>3.1286666666666663</v>
      </c>
      <c r="F1846" s="104">
        <f t="shared" si="143"/>
        <v>1.1234340148529754E-4</v>
      </c>
      <c r="G1846" s="93" t="s">
        <v>41</v>
      </c>
      <c r="H1846" s="93">
        <v>840.5</v>
      </c>
      <c r="I1846" s="88">
        <v>2</v>
      </c>
      <c r="J1846" s="93">
        <v>30.25</v>
      </c>
      <c r="K1846" s="93">
        <v>1.66</v>
      </c>
      <c r="L1846" s="93">
        <v>840.5</v>
      </c>
      <c r="M1846" s="88">
        <f t="shared" si="146"/>
        <v>11263.199999999999</v>
      </c>
    </row>
    <row r="1847" spans="1:13" x14ac:dyDescent="0.2">
      <c r="A1847" s="94">
        <v>3300358</v>
      </c>
      <c r="B1847" s="88">
        <f t="shared" si="144"/>
        <v>216.6</v>
      </c>
      <c r="C1847" s="93">
        <v>52</v>
      </c>
      <c r="D1847" s="104">
        <f t="shared" si="142"/>
        <v>1.0286844708209693E-4</v>
      </c>
      <c r="E1847" s="93">
        <f t="shared" si="145"/>
        <v>3.1286666666666663</v>
      </c>
      <c r="F1847" s="104">
        <f t="shared" si="143"/>
        <v>1.1234340148529754E-4</v>
      </c>
      <c r="G1847" s="93" t="s">
        <v>9</v>
      </c>
      <c r="H1847" s="93">
        <v>1351.44</v>
      </c>
      <c r="I1847" s="88">
        <v>2</v>
      </c>
      <c r="J1847" s="93">
        <v>174</v>
      </c>
      <c r="K1847" s="93">
        <v>61</v>
      </c>
      <c r="L1847" s="93">
        <v>1351.44</v>
      </c>
      <c r="M1847" s="88">
        <f t="shared" si="146"/>
        <v>11263.199999999999</v>
      </c>
    </row>
    <row r="1848" spans="1:13" x14ac:dyDescent="0.2">
      <c r="A1848" s="94">
        <v>4247504</v>
      </c>
      <c r="B1848" s="88">
        <f t="shared" si="144"/>
        <v>216.6</v>
      </c>
      <c r="C1848" s="93">
        <v>52</v>
      </c>
      <c r="D1848" s="104">
        <f t="shared" si="142"/>
        <v>1.0286844708209693E-4</v>
      </c>
      <c r="E1848" s="93">
        <f t="shared" si="145"/>
        <v>3.1286666666666663</v>
      </c>
      <c r="F1848" s="104">
        <f t="shared" si="143"/>
        <v>1.1234340148529754E-4</v>
      </c>
      <c r="G1848" s="93" t="s">
        <v>41</v>
      </c>
      <c r="H1848" s="93">
        <v>382.75</v>
      </c>
      <c r="I1848" s="88">
        <v>2</v>
      </c>
      <c r="J1848" s="93">
        <v>7.67</v>
      </c>
      <c r="K1848" s="93">
        <v>1.28</v>
      </c>
      <c r="L1848" s="93">
        <v>382.75</v>
      </c>
      <c r="M1848" s="88">
        <f t="shared" si="146"/>
        <v>11263.199999999999</v>
      </c>
    </row>
    <row r="1849" spans="1:13" x14ac:dyDescent="0.2">
      <c r="A1849" s="94">
        <v>5121525</v>
      </c>
      <c r="B1849" s="88">
        <f t="shared" si="144"/>
        <v>216.6</v>
      </c>
      <c r="C1849" s="93">
        <v>52</v>
      </c>
      <c r="D1849" s="104">
        <f t="shared" si="142"/>
        <v>1.0286844708209693E-4</v>
      </c>
      <c r="E1849" s="93">
        <f t="shared" si="145"/>
        <v>3.1286666666666663</v>
      </c>
      <c r="F1849" s="104">
        <f t="shared" si="143"/>
        <v>1.1234340148529754E-4</v>
      </c>
      <c r="G1849" s="93" t="s">
        <v>20</v>
      </c>
      <c r="H1849" s="93">
        <v>19.8</v>
      </c>
      <c r="I1849" s="88">
        <v>2</v>
      </c>
      <c r="J1849" s="93">
        <v>1.22</v>
      </c>
      <c r="K1849" s="93">
        <v>0.13</v>
      </c>
      <c r="L1849" s="93">
        <v>19.8</v>
      </c>
      <c r="M1849" s="88">
        <f t="shared" si="146"/>
        <v>11263.199999999999</v>
      </c>
    </row>
    <row r="1850" spans="1:13" x14ac:dyDescent="0.2">
      <c r="A1850" s="94">
        <v>7011201</v>
      </c>
      <c r="B1850" s="88">
        <f t="shared" si="144"/>
        <v>216.6</v>
      </c>
      <c r="C1850" s="93">
        <v>52</v>
      </c>
      <c r="D1850" s="104">
        <f t="shared" si="142"/>
        <v>1.0286844708209693E-4</v>
      </c>
      <c r="E1850" s="93">
        <f t="shared" si="145"/>
        <v>3.1286666666666663</v>
      </c>
      <c r="F1850" s="104">
        <f t="shared" si="143"/>
        <v>1.1234340148529754E-4</v>
      </c>
      <c r="G1850" s="93" t="s">
        <v>82</v>
      </c>
      <c r="H1850" s="93">
        <v>1140.92</v>
      </c>
      <c r="I1850" s="88">
        <v>2</v>
      </c>
      <c r="J1850" s="93">
        <v>125.06</v>
      </c>
      <c r="K1850" s="93">
        <v>21.8</v>
      </c>
      <c r="L1850" s="93">
        <v>1140.92</v>
      </c>
      <c r="M1850" s="88">
        <f t="shared" si="146"/>
        <v>11263.199999999999</v>
      </c>
    </row>
    <row r="1851" spans="1:13" x14ac:dyDescent="0.2">
      <c r="A1851" s="94">
        <v>8541373</v>
      </c>
      <c r="B1851" s="88">
        <f t="shared" si="144"/>
        <v>216.6</v>
      </c>
      <c r="C1851" s="93">
        <v>52</v>
      </c>
      <c r="D1851" s="104">
        <f t="shared" si="142"/>
        <v>1.0286844708209693E-4</v>
      </c>
      <c r="E1851" s="93">
        <f t="shared" si="145"/>
        <v>3.1286666666666663</v>
      </c>
      <c r="F1851" s="104">
        <f t="shared" si="143"/>
        <v>1.1234340148529754E-4</v>
      </c>
      <c r="G1851" s="93" t="s">
        <v>16</v>
      </c>
      <c r="H1851" s="93">
        <v>740.76</v>
      </c>
      <c r="I1851" s="88">
        <v>2</v>
      </c>
      <c r="J1851" s="93">
        <v>5.37</v>
      </c>
      <c r="K1851" s="93">
        <v>7.24</v>
      </c>
      <c r="L1851" s="93">
        <v>740.76</v>
      </c>
      <c r="M1851" s="88">
        <f t="shared" si="146"/>
        <v>11263.199999999999</v>
      </c>
    </row>
    <row r="1852" spans="1:13" x14ac:dyDescent="0.2">
      <c r="A1852" s="94">
        <v>9215628</v>
      </c>
      <c r="B1852" s="88">
        <f t="shared" si="144"/>
        <v>216.6</v>
      </c>
      <c r="C1852" s="93">
        <v>52</v>
      </c>
      <c r="D1852" s="104">
        <f t="shared" si="142"/>
        <v>1.0286844708209693E-4</v>
      </c>
      <c r="E1852" s="93">
        <f t="shared" si="145"/>
        <v>3.1286666666666663</v>
      </c>
      <c r="F1852" s="104">
        <f t="shared" si="143"/>
        <v>1.1234340148529754E-4</v>
      </c>
      <c r="G1852" s="93" t="s">
        <v>20</v>
      </c>
      <c r="H1852" s="93">
        <v>4858.91</v>
      </c>
      <c r="I1852" s="88">
        <v>2</v>
      </c>
      <c r="J1852" s="93">
        <v>132.47999999999999</v>
      </c>
      <c r="K1852" s="93">
        <v>54.5</v>
      </c>
      <c r="L1852" s="93">
        <v>4858.91</v>
      </c>
      <c r="M1852" s="88">
        <f t="shared" si="146"/>
        <v>11263.199999999999</v>
      </c>
    </row>
    <row r="1853" spans="1:13" x14ac:dyDescent="0.2">
      <c r="A1853" s="94">
        <v>9253565</v>
      </c>
      <c r="B1853" s="88">
        <f t="shared" si="144"/>
        <v>216.6</v>
      </c>
      <c r="C1853" s="93">
        <v>52</v>
      </c>
      <c r="D1853" s="104">
        <f t="shared" si="142"/>
        <v>1.0286844708209693E-4</v>
      </c>
      <c r="E1853" s="93">
        <f t="shared" si="145"/>
        <v>3.1286666666666663</v>
      </c>
      <c r="F1853" s="104">
        <f t="shared" si="143"/>
        <v>1.1234340148529754E-4</v>
      </c>
      <c r="G1853" s="93" t="s">
        <v>12</v>
      </c>
      <c r="H1853" s="93">
        <v>81.48</v>
      </c>
      <c r="I1853" s="88">
        <v>2</v>
      </c>
      <c r="J1853" s="93">
        <v>0.66</v>
      </c>
      <c r="K1853" s="93">
        <v>1.57</v>
      </c>
      <c r="L1853" s="93">
        <v>81.48</v>
      </c>
      <c r="M1853" s="88">
        <f t="shared" si="146"/>
        <v>11263.199999999999</v>
      </c>
    </row>
    <row r="1854" spans="1:13" x14ac:dyDescent="0.2">
      <c r="A1854" s="94">
        <v>9253891</v>
      </c>
      <c r="B1854" s="88">
        <f t="shared" si="144"/>
        <v>216.6</v>
      </c>
      <c r="C1854" s="93">
        <v>52</v>
      </c>
      <c r="D1854" s="104">
        <f t="shared" si="142"/>
        <v>1.0286844708209693E-4</v>
      </c>
      <c r="E1854" s="93">
        <f t="shared" si="145"/>
        <v>3.1286666666666663</v>
      </c>
      <c r="F1854" s="104">
        <f t="shared" si="143"/>
        <v>1.1234340148529754E-4</v>
      </c>
      <c r="G1854" s="93" t="s">
        <v>12</v>
      </c>
      <c r="H1854" s="93">
        <v>56.69</v>
      </c>
      <c r="I1854" s="88">
        <v>2</v>
      </c>
      <c r="J1854" s="93">
        <v>0.21</v>
      </c>
      <c r="K1854" s="93">
        <v>0.25</v>
      </c>
      <c r="L1854" s="93">
        <v>56.69</v>
      </c>
      <c r="M1854" s="88">
        <f t="shared" si="146"/>
        <v>11263.199999999999</v>
      </c>
    </row>
    <row r="1855" spans="1:13" x14ac:dyDescent="0.2">
      <c r="A1855" s="94">
        <v>2081975</v>
      </c>
      <c r="B1855" s="88">
        <f t="shared" si="144"/>
        <v>216.6</v>
      </c>
      <c r="C1855" s="93">
        <v>51</v>
      </c>
      <c r="D1855" s="104">
        <f t="shared" si="142"/>
        <v>1.0089020771513354E-4</v>
      </c>
      <c r="E1855" s="93">
        <f t="shared" si="145"/>
        <v>3.0685000000000002</v>
      </c>
      <c r="F1855" s="104">
        <f t="shared" si="143"/>
        <v>1.1018295145673416E-4</v>
      </c>
      <c r="G1855" s="93" t="s">
        <v>16</v>
      </c>
      <c r="H1855" s="93">
        <v>619.36</v>
      </c>
      <c r="I1855" s="88">
        <v>2</v>
      </c>
      <c r="J1855" s="93">
        <v>6.36</v>
      </c>
      <c r="K1855" s="93">
        <v>1.05</v>
      </c>
      <c r="L1855" s="93">
        <v>619.36</v>
      </c>
      <c r="M1855" s="88">
        <f t="shared" si="146"/>
        <v>11046.6</v>
      </c>
    </row>
    <row r="1856" spans="1:13" x14ac:dyDescent="0.2">
      <c r="A1856" s="94">
        <v>2211434</v>
      </c>
      <c r="B1856" s="88">
        <f t="shared" si="144"/>
        <v>216.6</v>
      </c>
      <c r="C1856" s="93">
        <v>51</v>
      </c>
      <c r="D1856" s="104">
        <f t="shared" si="142"/>
        <v>1.0089020771513354E-4</v>
      </c>
      <c r="E1856" s="93">
        <f t="shared" si="145"/>
        <v>3.0685000000000002</v>
      </c>
      <c r="F1856" s="104">
        <f t="shared" si="143"/>
        <v>1.1018295145673416E-4</v>
      </c>
      <c r="G1856" s="93" t="s">
        <v>41</v>
      </c>
      <c r="H1856" s="93">
        <v>32.76</v>
      </c>
      <c r="I1856" s="88">
        <v>2</v>
      </c>
      <c r="J1856" s="93">
        <v>2.16</v>
      </c>
      <c r="K1856" s="93">
        <v>0.28000000000000003</v>
      </c>
      <c r="L1856" s="93">
        <v>32.76</v>
      </c>
      <c r="M1856" s="88">
        <f t="shared" si="146"/>
        <v>11046.6</v>
      </c>
    </row>
    <row r="1857" spans="1:13" x14ac:dyDescent="0.2">
      <c r="A1857" s="94">
        <v>3025763</v>
      </c>
      <c r="B1857" s="88">
        <f t="shared" si="144"/>
        <v>216.6</v>
      </c>
      <c r="C1857" s="93">
        <v>51</v>
      </c>
      <c r="D1857" s="104">
        <f t="shared" si="142"/>
        <v>1.0089020771513354E-4</v>
      </c>
      <c r="E1857" s="93">
        <f t="shared" si="145"/>
        <v>3.0685000000000002</v>
      </c>
      <c r="F1857" s="104">
        <f t="shared" si="143"/>
        <v>1.1018295145673416E-4</v>
      </c>
      <c r="G1857" s="93" t="s">
        <v>41</v>
      </c>
      <c r="H1857" s="93">
        <v>42.02</v>
      </c>
      <c r="I1857" s="88">
        <v>2</v>
      </c>
      <c r="J1857" s="93">
        <v>8.57</v>
      </c>
      <c r="K1857" s="93">
        <v>0.46</v>
      </c>
      <c r="L1857" s="93">
        <v>42.02</v>
      </c>
      <c r="M1857" s="88">
        <f t="shared" si="146"/>
        <v>11046.6</v>
      </c>
    </row>
    <row r="1858" spans="1:13" x14ac:dyDescent="0.2">
      <c r="A1858" s="94">
        <v>3074912</v>
      </c>
      <c r="B1858" s="88">
        <f t="shared" si="144"/>
        <v>216.6</v>
      </c>
      <c r="C1858" s="93">
        <v>51</v>
      </c>
      <c r="D1858" s="104">
        <f t="shared" ref="D1858:D1921" si="147">C1858/$C$4096</f>
        <v>1.0089020771513354E-4</v>
      </c>
      <c r="E1858" s="93">
        <f t="shared" si="145"/>
        <v>3.0685000000000002</v>
      </c>
      <c r="F1858" s="104">
        <f t="shared" ref="F1858:F1921" si="148">E1858/$E$4096</f>
        <v>1.1018295145673416E-4</v>
      </c>
      <c r="G1858" s="93" t="s">
        <v>41</v>
      </c>
      <c r="H1858" s="93">
        <v>41.84</v>
      </c>
      <c r="I1858" s="88">
        <v>2</v>
      </c>
      <c r="J1858" s="93">
        <v>7.98</v>
      </c>
      <c r="K1858" s="93">
        <v>0.76</v>
      </c>
      <c r="L1858" s="93">
        <v>41.84</v>
      </c>
      <c r="M1858" s="88">
        <f t="shared" si="146"/>
        <v>11046.6</v>
      </c>
    </row>
    <row r="1859" spans="1:13" x14ac:dyDescent="0.2">
      <c r="A1859" s="94">
        <v>3100664</v>
      </c>
      <c r="B1859" s="88">
        <f t="shared" ref="B1859:B1922" si="149">VLOOKUP(I1859,$U$2:$V$11,2,TRUE)</f>
        <v>216.6</v>
      </c>
      <c r="C1859" s="93">
        <v>51</v>
      </c>
      <c r="D1859" s="104">
        <f t="shared" si="147"/>
        <v>1.0089020771513354E-4</v>
      </c>
      <c r="E1859" s="93">
        <f t="shared" ref="E1859:E1922" si="150">B1859*C1859/3600</f>
        <v>3.0685000000000002</v>
      </c>
      <c r="F1859" s="104">
        <f t="shared" si="148"/>
        <v>1.1018295145673416E-4</v>
      </c>
      <c r="G1859" s="93" t="s">
        <v>41</v>
      </c>
      <c r="H1859" s="93">
        <v>260.22000000000003</v>
      </c>
      <c r="I1859" s="88">
        <v>2</v>
      </c>
      <c r="J1859" s="93">
        <v>50</v>
      </c>
      <c r="K1859" s="93">
        <v>1.4</v>
      </c>
      <c r="L1859" s="93">
        <v>260.22000000000003</v>
      </c>
      <c r="M1859" s="88">
        <f t="shared" ref="M1859:M1922" si="151">B1859*C1859</f>
        <v>11046.6</v>
      </c>
    </row>
    <row r="1860" spans="1:13" x14ac:dyDescent="0.2">
      <c r="A1860" s="94">
        <v>3401895</v>
      </c>
      <c r="B1860" s="88">
        <f t="shared" si="149"/>
        <v>216.6</v>
      </c>
      <c r="C1860" s="93">
        <v>51</v>
      </c>
      <c r="D1860" s="104">
        <f t="shared" si="147"/>
        <v>1.0089020771513354E-4</v>
      </c>
      <c r="E1860" s="93">
        <f t="shared" si="150"/>
        <v>3.0685000000000002</v>
      </c>
      <c r="F1860" s="104">
        <f t="shared" si="148"/>
        <v>1.1018295145673416E-4</v>
      </c>
      <c r="G1860" s="93" t="s">
        <v>20</v>
      </c>
      <c r="H1860" s="93">
        <v>1829.01</v>
      </c>
      <c r="I1860" s="88">
        <v>2</v>
      </c>
      <c r="J1860" s="93">
        <v>32</v>
      </c>
      <c r="K1860" s="93">
        <v>2.9</v>
      </c>
      <c r="L1860" s="93">
        <v>1829.01</v>
      </c>
      <c r="M1860" s="88">
        <f t="shared" si="151"/>
        <v>11046.6</v>
      </c>
    </row>
    <row r="1861" spans="1:13" x14ac:dyDescent="0.2">
      <c r="A1861" s="94">
        <v>5507439</v>
      </c>
      <c r="B1861" s="88">
        <f t="shared" si="149"/>
        <v>216.6</v>
      </c>
      <c r="C1861" s="93">
        <v>51</v>
      </c>
      <c r="D1861" s="104">
        <f t="shared" si="147"/>
        <v>1.0089020771513354E-4</v>
      </c>
      <c r="E1861" s="93">
        <f t="shared" si="150"/>
        <v>3.0685000000000002</v>
      </c>
      <c r="F1861" s="104">
        <f t="shared" si="148"/>
        <v>1.1018295145673416E-4</v>
      </c>
      <c r="G1861" s="93" t="s">
        <v>16</v>
      </c>
      <c r="H1861" s="93">
        <v>3270.33</v>
      </c>
      <c r="I1861" s="88">
        <v>2</v>
      </c>
      <c r="J1861" s="93">
        <v>19.940000000000001</v>
      </c>
      <c r="K1861" s="93">
        <v>23.5</v>
      </c>
      <c r="L1861" s="93">
        <v>3270.33</v>
      </c>
      <c r="M1861" s="88">
        <f t="shared" si="151"/>
        <v>11046.6</v>
      </c>
    </row>
    <row r="1862" spans="1:13" x14ac:dyDescent="0.2">
      <c r="A1862" s="94">
        <v>5510034</v>
      </c>
      <c r="B1862" s="88">
        <f t="shared" si="149"/>
        <v>216.6</v>
      </c>
      <c r="C1862" s="93">
        <v>51</v>
      </c>
      <c r="D1862" s="104">
        <f t="shared" si="147"/>
        <v>1.0089020771513354E-4</v>
      </c>
      <c r="E1862" s="93">
        <f t="shared" si="150"/>
        <v>3.0685000000000002</v>
      </c>
      <c r="F1862" s="104">
        <f t="shared" si="148"/>
        <v>1.1018295145673416E-4</v>
      </c>
      <c r="G1862" s="93" t="s">
        <v>16</v>
      </c>
      <c r="H1862" s="93">
        <v>2004.82</v>
      </c>
      <c r="I1862" s="88">
        <v>2</v>
      </c>
      <c r="J1862" s="93">
        <v>26.08</v>
      </c>
      <c r="K1862" s="93">
        <v>17.46</v>
      </c>
      <c r="L1862" s="93">
        <v>2004.82</v>
      </c>
      <c r="M1862" s="88">
        <f t="shared" si="151"/>
        <v>11046.6</v>
      </c>
    </row>
    <row r="1863" spans="1:13" x14ac:dyDescent="0.2">
      <c r="A1863" s="94">
        <v>5600263</v>
      </c>
      <c r="B1863" s="88">
        <f t="shared" si="149"/>
        <v>216.6</v>
      </c>
      <c r="C1863" s="93">
        <v>51</v>
      </c>
      <c r="D1863" s="104">
        <f t="shared" si="147"/>
        <v>1.0089020771513354E-4</v>
      </c>
      <c r="E1863" s="93">
        <f t="shared" si="150"/>
        <v>3.0685000000000002</v>
      </c>
      <c r="F1863" s="104">
        <f t="shared" si="148"/>
        <v>1.1018295145673416E-4</v>
      </c>
      <c r="G1863" s="93" t="s">
        <v>79</v>
      </c>
      <c r="H1863" s="93">
        <v>2945.66</v>
      </c>
      <c r="I1863" s="88">
        <v>2</v>
      </c>
      <c r="J1863" s="93">
        <v>9.6999999999999993</v>
      </c>
      <c r="K1863" s="93">
        <v>17.93</v>
      </c>
      <c r="L1863" s="93">
        <v>2945.66</v>
      </c>
      <c r="M1863" s="88">
        <f t="shared" si="151"/>
        <v>11046.6</v>
      </c>
    </row>
    <row r="1864" spans="1:13" x14ac:dyDescent="0.2">
      <c r="A1864" s="94">
        <v>6185301</v>
      </c>
      <c r="B1864" s="88">
        <f t="shared" si="149"/>
        <v>216.6</v>
      </c>
      <c r="C1864" s="93">
        <v>51</v>
      </c>
      <c r="D1864" s="104">
        <f t="shared" si="147"/>
        <v>1.0089020771513354E-4</v>
      </c>
      <c r="E1864" s="93">
        <f t="shared" si="150"/>
        <v>3.0685000000000002</v>
      </c>
      <c r="F1864" s="104">
        <f t="shared" si="148"/>
        <v>1.1018295145673416E-4</v>
      </c>
      <c r="G1864" s="93" t="s">
        <v>41</v>
      </c>
      <c r="H1864" s="93">
        <v>47.93</v>
      </c>
      <c r="I1864" s="88">
        <v>2</v>
      </c>
      <c r="J1864" s="93">
        <v>21</v>
      </c>
      <c r="K1864" s="93">
        <v>4.0599999999999996</v>
      </c>
      <c r="L1864" s="93">
        <v>47.93</v>
      </c>
      <c r="M1864" s="88">
        <f t="shared" si="151"/>
        <v>11046.6</v>
      </c>
    </row>
    <row r="1865" spans="1:13" x14ac:dyDescent="0.2">
      <c r="A1865" s="94">
        <v>6192012</v>
      </c>
      <c r="B1865" s="88">
        <f t="shared" si="149"/>
        <v>216.6</v>
      </c>
      <c r="C1865" s="93">
        <v>51</v>
      </c>
      <c r="D1865" s="104">
        <f t="shared" si="147"/>
        <v>1.0089020771513354E-4</v>
      </c>
      <c r="E1865" s="93">
        <f t="shared" si="150"/>
        <v>3.0685000000000002</v>
      </c>
      <c r="F1865" s="104">
        <f t="shared" si="148"/>
        <v>1.1018295145673416E-4</v>
      </c>
      <c r="G1865" s="93" t="s">
        <v>20</v>
      </c>
      <c r="H1865" s="93">
        <v>2124.84</v>
      </c>
      <c r="I1865" s="88">
        <v>2</v>
      </c>
      <c r="J1865" s="93">
        <v>96.1</v>
      </c>
      <c r="K1865" s="93">
        <v>12</v>
      </c>
      <c r="L1865" s="93">
        <v>2124.84</v>
      </c>
      <c r="M1865" s="88">
        <f t="shared" si="151"/>
        <v>11046.6</v>
      </c>
    </row>
    <row r="1866" spans="1:13" x14ac:dyDescent="0.2">
      <c r="A1866" s="94">
        <v>8000906</v>
      </c>
      <c r="B1866" s="88">
        <f t="shared" si="149"/>
        <v>216.6</v>
      </c>
      <c r="C1866" s="93">
        <v>51</v>
      </c>
      <c r="D1866" s="104">
        <f t="shared" si="147"/>
        <v>1.0089020771513354E-4</v>
      </c>
      <c r="E1866" s="93">
        <f t="shared" si="150"/>
        <v>3.0685000000000002</v>
      </c>
      <c r="F1866" s="104">
        <f t="shared" si="148"/>
        <v>1.1018295145673416E-4</v>
      </c>
      <c r="G1866" s="93" t="s">
        <v>20</v>
      </c>
      <c r="H1866" s="93">
        <v>5162.3900000000003</v>
      </c>
      <c r="I1866" s="88">
        <v>2</v>
      </c>
      <c r="J1866" s="93">
        <v>307</v>
      </c>
      <c r="K1866" s="93">
        <v>34</v>
      </c>
      <c r="L1866" s="93">
        <v>5162.3900000000003</v>
      </c>
      <c r="M1866" s="88">
        <f t="shared" si="151"/>
        <v>11046.6</v>
      </c>
    </row>
    <row r="1867" spans="1:13" x14ac:dyDescent="0.2">
      <c r="A1867" s="94">
        <v>8362655</v>
      </c>
      <c r="B1867" s="88">
        <f t="shared" si="149"/>
        <v>216.6</v>
      </c>
      <c r="C1867" s="93">
        <v>51</v>
      </c>
      <c r="D1867" s="104">
        <f t="shared" si="147"/>
        <v>1.0089020771513354E-4</v>
      </c>
      <c r="E1867" s="93">
        <f t="shared" si="150"/>
        <v>3.0685000000000002</v>
      </c>
      <c r="F1867" s="104">
        <f t="shared" si="148"/>
        <v>1.1018295145673416E-4</v>
      </c>
      <c r="G1867" s="93" t="s">
        <v>20</v>
      </c>
      <c r="H1867" s="93">
        <v>186.98</v>
      </c>
      <c r="I1867" s="88">
        <v>2</v>
      </c>
      <c r="J1867" s="93">
        <v>1.48</v>
      </c>
      <c r="K1867" s="93">
        <v>0.24</v>
      </c>
      <c r="L1867" s="93">
        <v>186.98</v>
      </c>
      <c r="M1867" s="88">
        <f t="shared" si="151"/>
        <v>11046.6</v>
      </c>
    </row>
    <row r="1868" spans="1:13" x14ac:dyDescent="0.2">
      <c r="A1868" s="94">
        <v>8377009</v>
      </c>
      <c r="B1868" s="88">
        <f t="shared" si="149"/>
        <v>216.6</v>
      </c>
      <c r="C1868" s="93">
        <v>51</v>
      </c>
      <c r="D1868" s="104">
        <f t="shared" si="147"/>
        <v>1.0089020771513354E-4</v>
      </c>
      <c r="E1868" s="93">
        <f t="shared" si="150"/>
        <v>3.0685000000000002</v>
      </c>
      <c r="F1868" s="104">
        <f t="shared" si="148"/>
        <v>1.1018295145673416E-4</v>
      </c>
      <c r="G1868" s="93" t="s">
        <v>20</v>
      </c>
      <c r="H1868" s="93">
        <v>41.11</v>
      </c>
      <c r="I1868" s="88">
        <v>2</v>
      </c>
      <c r="J1868" s="93">
        <v>1.32</v>
      </c>
      <c r="K1868" s="93">
        <v>0.18</v>
      </c>
      <c r="L1868" s="93">
        <v>41.11</v>
      </c>
      <c r="M1868" s="88">
        <f t="shared" si="151"/>
        <v>11046.6</v>
      </c>
    </row>
    <row r="1869" spans="1:13" x14ac:dyDescent="0.2">
      <c r="A1869" s="94">
        <v>8502305</v>
      </c>
      <c r="B1869" s="88">
        <f t="shared" si="149"/>
        <v>216.6</v>
      </c>
      <c r="C1869" s="93">
        <v>51</v>
      </c>
      <c r="D1869" s="104">
        <f t="shared" si="147"/>
        <v>1.0089020771513354E-4</v>
      </c>
      <c r="E1869" s="93">
        <f t="shared" si="150"/>
        <v>3.0685000000000002</v>
      </c>
      <c r="F1869" s="104">
        <f t="shared" si="148"/>
        <v>1.1018295145673416E-4</v>
      </c>
      <c r="G1869" s="93" t="s">
        <v>20</v>
      </c>
      <c r="H1869" s="93">
        <v>5620.3</v>
      </c>
      <c r="I1869" s="88">
        <v>2</v>
      </c>
      <c r="J1869" s="93">
        <v>169.3</v>
      </c>
      <c r="K1869" s="93">
        <v>26.1</v>
      </c>
      <c r="L1869" s="93">
        <v>5620.3</v>
      </c>
      <c r="M1869" s="88">
        <f t="shared" si="151"/>
        <v>11046.6</v>
      </c>
    </row>
    <row r="1870" spans="1:13" x14ac:dyDescent="0.2">
      <c r="A1870" s="94">
        <v>8605258</v>
      </c>
      <c r="B1870" s="88">
        <f t="shared" si="149"/>
        <v>216.6</v>
      </c>
      <c r="C1870" s="93">
        <v>51</v>
      </c>
      <c r="D1870" s="104">
        <f t="shared" si="147"/>
        <v>1.0089020771513354E-4</v>
      </c>
      <c r="E1870" s="93">
        <f t="shared" si="150"/>
        <v>3.0685000000000002</v>
      </c>
      <c r="F1870" s="104">
        <f t="shared" si="148"/>
        <v>1.1018295145673416E-4</v>
      </c>
      <c r="G1870" s="93" t="s">
        <v>79</v>
      </c>
      <c r="H1870" s="93">
        <v>12.61</v>
      </c>
      <c r="I1870" s="88">
        <v>2</v>
      </c>
      <c r="J1870" s="93">
        <v>0.03</v>
      </c>
      <c r="K1870" s="93">
        <v>0</v>
      </c>
      <c r="L1870" s="93">
        <v>12.61</v>
      </c>
      <c r="M1870" s="88">
        <f t="shared" si="151"/>
        <v>11046.6</v>
      </c>
    </row>
    <row r="1871" spans="1:13" x14ac:dyDescent="0.2">
      <c r="A1871" s="94">
        <v>9215632</v>
      </c>
      <c r="B1871" s="88">
        <f t="shared" si="149"/>
        <v>216.6</v>
      </c>
      <c r="C1871" s="93">
        <v>51</v>
      </c>
      <c r="D1871" s="104">
        <f t="shared" si="147"/>
        <v>1.0089020771513354E-4</v>
      </c>
      <c r="E1871" s="93">
        <f t="shared" si="150"/>
        <v>3.0685000000000002</v>
      </c>
      <c r="F1871" s="104">
        <f t="shared" si="148"/>
        <v>1.1018295145673416E-4</v>
      </c>
      <c r="G1871" s="93" t="s">
        <v>20</v>
      </c>
      <c r="H1871" s="93">
        <v>4498.3100000000004</v>
      </c>
      <c r="I1871" s="88">
        <v>2</v>
      </c>
      <c r="J1871" s="93">
        <v>93.26</v>
      </c>
      <c r="K1871" s="93">
        <v>37.76</v>
      </c>
      <c r="L1871" s="93">
        <v>4498.3100000000004</v>
      </c>
      <c r="M1871" s="88">
        <f t="shared" si="151"/>
        <v>11046.6</v>
      </c>
    </row>
    <row r="1872" spans="1:13" x14ac:dyDescent="0.2">
      <c r="A1872" s="94">
        <v>9215951</v>
      </c>
      <c r="B1872" s="88">
        <f t="shared" si="149"/>
        <v>216.6</v>
      </c>
      <c r="C1872" s="93">
        <v>51</v>
      </c>
      <c r="D1872" s="104">
        <f t="shared" si="147"/>
        <v>1.0089020771513354E-4</v>
      </c>
      <c r="E1872" s="93">
        <f t="shared" si="150"/>
        <v>3.0685000000000002</v>
      </c>
      <c r="F1872" s="104">
        <f t="shared" si="148"/>
        <v>1.1018295145673416E-4</v>
      </c>
      <c r="G1872" s="93" t="s">
        <v>20</v>
      </c>
      <c r="H1872" s="93">
        <v>2341.29</v>
      </c>
      <c r="I1872" s="88">
        <v>2</v>
      </c>
      <c r="J1872" s="93">
        <v>134.6</v>
      </c>
      <c r="K1872" s="93">
        <v>51</v>
      </c>
      <c r="L1872" s="93">
        <v>2341.29</v>
      </c>
      <c r="M1872" s="88">
        <f t="shared" si="151"/>
        <v>11046.6</v>
      </c>
    </row>
    <row r="1873" spans="1:13" x14ac:dyDescent="0.2">
      <c r="A1873" s="94">
        <v>9253776</v>
      </c>
      <c r="B1873" s="88">
        <f t="shared" si="149"/>
        <v>216.6</v>
      </c>
      <c r="C1873" s="93">
        <v>51</v>
      </c>
      <c r="D1873" s="104">
        <f t="shared" si="147"/>
        <v>1.0089020771513354E-4</v>
      </c>
      <c r="E1873" s="93">
        <f t="shared" si="150"/>
        <v>3.0685000000000002</v>
      </c>
      <c r="F1873" s="104">
        <f t="shared" si="148"/>
        <v>1.1018295145673416E-4</v>
      </c>
      <c r="G1873" s="93" t="s">
        <v>12</v>
      </c>
      <c r="H1873" s="93">
        <v>53.06</v>
      </c>
      <c r="I1873" s="88">
        <v>2</v>
      </c>
      <c r="J1873" s="93">
        <v>0.52</v>
      </c>
      <c r="K1873" s="93">
        <v>0.76</v>
      </c>
      <c r="L1873" s="93">
        <v>53.06</v>
      </c>
      <c r="M1873" s="88">
        <f t="shared" si="151"/>
        <v>11046.6</v>
      </c>
    </row>
    <row r="1874" spans="1:13" x14ac:dyDescent="0.2">
      <c r="A1874" s="94">
        <v>9255065</v>
      </c>
      <c r="B1874" s="88">
        <f t="shared" si="149"/>
        <v>216.6</v>
      </c>
      <c r="C1874" s="93">
        <v>51</v>
      </c>
      <c r="D1874" s="104">
        <f t="shared" si="147"/>
        <v>1.0089020771513354E-4</v>
      </c>
      <c r="E1874" s="93">
        <f t="shared" si="150"/>
        <v>3.0685000000000002</v>
      </c>
      <c r="F1874" s="104">
        <f t="shared" si="148"/>
        <v>1.1018295145673416E-4</v>
      </c>
      <c r="G1874" s="93" t="s">
        <v>12</v>
      </c>
      <c r="H1874" s="93">
        <v>90.17</v>
      </c>
      <c r="I1874" s="88">
        <v>2</v>
      </c>
      <c r="J1874" s="93">
        <v>1.44</v>
      </c>
      <c r="K1874" s="93">
        <v>1.68</v>
      </c>
      <c r="L1874" s="93">
        <v>90.17</v>
      </c>
      <c r="M1874" s="88">
        <f t="shared" si="151"/>
        <v>11046.6</v>
      </c>
    </row>
    <row r="1875" spans="1:13" x14ac:dyDescent="0.2">
      <c r="A1875" s="94">
        <v>9313756</v>
      </c>
      <c r="B1875" s="88">
        <f t="shared" si="149"/>
        <v>216.6</v>
      </c>
      <c r="C1875" s="93">
        <v>51</v>
      </c>
      <c r="D1875" s="104">
        <f t="shared" si="147"/>
        <v>1.0089020771513354E-4</v>
      </c>
      <c r="E1875" s="93">
        <f t="shared" si="150"/>
        <v>3.0685000000000002</v>
      </c>
      <c r="F1875" s="104">
        <f t="shared" si="148"/>
        <v>1.1018295145673416E-4</v>
      </c>
      <c r="G1875" s="93" t="s">
        <v>16</v>
      </c>
      <c r="H1875" s="93">
        <v>2615.9</v>
      </c>
      <c r="I1875" s="88">
        <v>2</v>
      </c>
      <c r="J1875" s="93">
        <v>157</v>
      </c>
      <c r="K1875" s="93">
        <v>16</v>
      </c>
      <c r="L1875" s="93">
        <v>2615.9</v>
      </c>
      <c r="M1875" s="88">
        <f t="shared" si="151"/>
        <v>11046.6</v>
      </c>
    </row>
    <row r="1876" spans="1:13" x14ac:dyDescent="0.2">
      <c r="A1876" s="94">
        <v>9313825</v>
      </c>
      <c r="B1876" s="88">
        <f t="shared" si="149"/>
        <v>216.6</v>
      </c>
      <c r="C1876" s="93">
        <v>51</v>
      </c>
      <c r="D1876" s="104">
        <f t="shared" si="147"/>
        <v>1.0089020771513354E-4</v>
      </c>
      <c r="E1876" s="93">
        <f t="shared" si="150"/>
        <v>3.0685000000000002</v>
      </c>
      <c r="F1876" s="104">
        <f t="shared" si="148"/>
        <v>1.1018295145673416E-4</v>
      </c>
      <c r="G1876" s="93" t="s">
        <v>16</v>
      </c>
      <c r="H1876" s="93">
        <v>2639.73</v>
      </c>
      <c r="I1876" s="88">
        <v>2</v>
      </c>
      <c r="J1876" s="93">
        <v>101.2</v>
      </c>
      <c r="K1876" s="93">
        <v>24.1</v>
      </c>
      <c r="L1876" s="93">
        <v>2639.73</v>
      </c>
      <c r="M1876" s="88">
        <f t="shared" si="151"/>
        <v>11046.6</v>
      </c>
    </row>
    <row r="1877" spans="1:13" x14ac:dyDescent="0.2">
      <c r="A1877" s="94">
        <v>9815933</v>
      </c>
      <c r="B1877" s="88">
        <f t="shared" si="149"/>
        <v>216.6</v>
      </c>
      <c r="C1877" s="93">
        <v>51</v>
      </c>
      <c r="D1877" s="104">
        <f t="shared" si="147"/>
        <v>1.0089020771513354E-4</v>
      </c>
      <c r="E1877" s="93">
        <f t="shared" si="150"/>
        <v>3.0685000000000002</v>
      </c>
      <c r="F1877" s="104">
        <f t="shared" si="148"/>
        <v>1.1018295145673416E-4</v>
      </c>
      <c r="G1877" s="93" t="s">
        <v>16</v>
      </c>
      <c r="H1877" s="93">
        <v>246.05</v>
      </c>
      <c r="I1877" s="88">
        <v>2</v>
      </c>
      <c r="J1877" s="93">
        <v>73.040000000000006</v>
      </c>
      <c r="K1877" s="93">
        <v>25</v>
      </c>
      <c r="L1877" s="93">
        <v>246.05</v>
      </c>
      <c r="M1877" s="88">
        <f t="shared" si="151"/>
        <v>11046.6</v>
      </c>
    </row>
    <row r="1878" spans="1:13" x14ac:dyDescent="0.2">
      <c r="A1878" s="94">
        <v>1150266</v>
      </c>
      <c r="B1878" s="88">
        <f t="shared" si="149"/>
        <v>216.6</v>
      </c>
      <c r="C1878" s="93">
        <v>50</v>
      </c>
      <c r="D1878" s="104">
        <f t="shared" si="147"/>
        <v>9.8911968348170125E-5</v>
      </c>
      <c r="E1878" s="93">
        <f t="shared" si="150"/>
        <v>3.0083333333333333</v>
      </c>
      <c r="F1878" s="104">
        <f t="shared" si="148"/>
        <v>1.0802250142817073E-4</v>
      </c>
      <c r="G1878" s="93" t="s">
        <v>79</v>
      </c>
      <c r="H1878" s="93">
        <v>38.89</v>
      </c>
      <c r="I1878" s="88">
        <v>2</v>
      </c>
      <c r="J1878" s="93">
        <v>1.73</v>
      </c>
      <c r="K1878" s="93">
        <v>1.9</v>
      </c>
      <c r="L1878" s="93">
        <v>38.89</v>
      </c>
      <c r="M1878" s="88">
        <f t="shared" si="151"/>
        <v>10830</v>
      </c>
    </row>
    <row r="1879" spans="1:13" x14ac:dyDescent="0.2">
      <c r="A1879" s="94">
        <v>1164811</v>
      </c>
      <c r="B1879" s="88">
        <f t="shared" si="149"/>
        <v>216.6</v>
      </c>
      <c r="C1879" s="93">
        <v>50</v>
      </c>
      <c r="D1879" s="104">
        <f t="shared" si="147"/>
        <v>9.8911968348170125E-5</v>
      </c>
      <c r="E1879" s="93">
        <f t="shared" si="150"/>
        <v>3.0083333333333333</v>
      </c>
      <c r="F1879" s="104">
        <f t="shared" si="148"/>
        <v>1.0802250142817073E-4</v>
      </c>
      <c r="G1879" s="93" t="s">
        <v>79</v>
      </c>
      <c r="H1879" s="93">
        <v>55.64</v>
      </c>
      <c r="I1879" s="88">
        <v>2</v>
      </c>
      <c r="J1879" s="93">
        <v>1.08</v>
      </c>
      <c r="K1879" s="93">
        <v>2.2799999999999998</v>
      </c>
      <c r="L1879" s="93">
        <v>55.64</v>
      </c>
      <c r="M1879" s="88">
        <f t="shared" si="151"/>
        <v>10830</v>
      </c>
    </row>
    <row r="1880" spans="1:13" x14ac:dyDescent="0.2">
      <c r="A1880" s="94">
        <v>1252079</v>
      </c>
      <c r="B1880" s="88">
        <f t="shared" si="149"/>
        <v>216.6</v>
      </c>
      <c r="C1880" s="93">
        <v>50</v>
      </c>
      <c r="D1880" s="104">
        <f t="shared" si="147"/>
        <v>9.8911968348170125E-5</v>
      </c>
      <c r="E1880" s="93">
        <f t="shared" si="150"/>
        <v>3.0083333333333333</v>
      </c>
      <c r="F1880" s="104">
        <f t="shared" si="148"/>
        <v>1.0802250142817073E-4</v>
      </c>
      <c r="G1880" s="93" t="s">
        <v>79</v>
      </c>
      <c r="H1880" s="93">
        <v>21.84</v>
      </c>
      <c r="I1880" s="88">
        <v>2</v>
      </c>
      <c r="J1880" s="93">
        <v>0.62</v>
      </c>
      <c r="K1880" s="93">
        <v>1.48</v>
      </c>
      <c r="L1880" s="93">
        <v>21.84</v>
      </c>
      <c r="M1880" s="88">
        <f t="shared" si="151"/>
        <v>10830</v>
      </c>
    </row>
    <row r="1881" spans="1:13" x14ac:dyDescent="0.2">
      <c r="A1881" s="94">
        <v>2042226</v>
      </c>
      <c r="B1881" s="88">
        <f t="shared" si="149"/>
        <v>216.6</v>
      </c>
      <c r="C1881" s="93">
        <v>50</v>
      </c>
      <c r="D1881" s="104">
        <f t="shared" si="147"/>
        <v>9.8911968348170125E-5</v>
      </c>
      <c r="E1881" s="93">
        <f t="shared" si="150"/>
        <v>3.0083333333333333</v>
      </c>
      <c r="F1881" s="104">
        <f t="shared" si="148"/>
        <v>1.0802250142817073E-4</v>
      </c>
      <c r="G1881" s="93" t="s">
        <v>16</v>
      </c>
      <c r="H1881" s="93">
        <v>1278.1300000000001</v>
      </c>
      <c r="I1881" s="88">
        <v>2</v>
      </c>
      <c r="J1881" s="93">
        <v>27.22</v>
      </c>
      <c r="K1881" s="93">
        <v>23</v>
      </c>
      <c r="L1881" s="93">
        <v>1278.1300000000001</v>
      </c>
      <c r="M1881" s="88">
        <f t="shared" si="151"/>
        <v>10830</v>
      </c>
    </row>
    <row r="1882" spans="1:13" x14ac:dyDescent="0.2">
      <c r="A1882" s="94">
        <v>2462019</v>
      </c>
      <c r="B1882" s="88">
        <f t="shared" si="149"/>
        <v>216.6</v>
      </c>
      <c r="C1882" s="93">
        <v>50</v>
      </c>
      <c r="D1882" s="104">
        <f t="shared" si="147"/>
        <v>9.8911968348170125E-5</v>
      </c>
      <c r="E1882" s="93">
        <f t="shared" si="150"/>
        <v>3.0083333333333333</v>
      </c>
      <c r="F1882" s="104">
        <f t="shared" si="148"/>
        <v>1.0802250142817073E-4</v>
      </c>
      <c r="G1882" s="93" t="s">
        <v>16</v>
      </c>
      <c r="H1882" s="93">
        <v>2431.12</v>
      </c>
      <c r="I1882" s="88">
        <v>2</v>
      </c>
      <c r="J1882" s="93">
        <v>6.8</v>
      </c>
      <c r="K1882" s="93">
        <v>7.49</v>
      </c>
      <c r="L1882" s="93">
        <v>2431.12</v>
      </c>
      <c r="M1882" s="88">
        <f t="shared" si="151"/>
        <v>10830</v>
      </c>
    </row>
    <row r="1883" spans="1:13" x14ac:dyDescent="0.2">
      <c r="A1883" s="94">
        <v>3080359</v>
      </c>
      <c r="B1883" s="88">
        <f t="shared" si="149"/>
        <v>216.6</v>
      </c>
      <c r="C1883" s="93">
        <v>50</v>
      </c>
      <c r="D1883" s="104">
        <f t="shared" si="147"/>
        <v>9.8911968348170125E-5</v>
      </c>
      <c r="E1883" s="93">
        <f t="shared" si="150"/>
        <v>3.0083333333333333</v>
      </c>
      <c r="F1883" s="104">
        <f t="shared" si="148"/>
        <v>1.0802250142817073E-4</v>
      </c>
      <c r="G1883" s="93" t="s">
        <v>41</v>
      </c>
      <c r="H1883" s="93">
        <v>359.16</v>
      </c>
      <c r="I1883" s="88">
        <v>2</v>
      </c>
      <c r="J1883" s="93">
        <v>52.08</v>
      </c>
      <c r="K1883" s="93">
        <v>1.52</v>
      </c>
      <c r="L1883" s="93">
        <v>359.16</v>
      </c>
      <c r="M1883" s="88">
        <f t="shared" si="151"/>
        <v>10830</v>
      </c>
    </row>
    <row r="1884" spans="1:13" x14ac:dyDescent="0.2">
      <c r="A1884" s="94">
        <v>4516399</v>
      </c>
      <c r="B1884" s="88">
        <f t="shared" si="149"/>
        <v>216.6</v>
      </c>
      <c r="C1884" s="93">
        <v>50</v>
      </c>
      <c r="D1884" s="104">
        <f t="shared" si="147"/>
        <v>9.8911968348170125E-5</v>
      </c>
      <c r="E1884" s="93">
        <f t="shared" si="150"/>
        <v>3.0083333333333333</v>
      </c>
      <c r="F1884" s="104">
        <f t="shared" si="148"/>
        <v>1.0802250142817073E-4</v>
      </c>
      <c r="G1884" s="93" t="s">
        <v>20</v>
      </c>
      <c r="H1884" s="93">
        <v>77.319999999999993</v>
      </c>
      <c r="I1884" s="88">
        <v>2</v>
      </c>
      <c r="J1884" s="93">
        <v>2.52</v>
      </c>
      <c r="K1884" s="93">
        <v>0.15</v>
      </c>
      <c r="L1884" s="93">
        <v>77.319999999999993</v>
      </c>
      <c r="M1884" s="88">
        <f t="shared" si="151"/>
        <v>10830</v>
      </c>
    </row>
    <row r="1885" spans="1:13" x14ac:dyDescent="0.2">
      <c r="A1885" s="94">
        <v>5598673</v>
      </c>
      <c r="B1885" s="88">
        <f t="shared" si="149"/>
        <v>216.6</v>
      </c>
      <c r="C1885" s="93">
        <v>50</v>
      </c>
      <c r="D1885" s="104">
        <f t="shared" si="147"/>
        <v>9.8911968348170125E-5</v>
      </c>
      <c r="E1885" s="93">
        <f t="shared" si="150"/>
        <v>3.0083333333333333</v>
      </c>
      <c r="F1885" s="104">
        <f t="shared" si="148"/>
        <v>1.0802250142817073E-4</v>
      </c>
      <c r="G1885" s="93" t="s">
        <v>79</v>
      </c>
      <c r="H1885" s="93">
        <v>1751</v>
      </c>
      <c r="I1885" s="88">
        <v>2</v>
      </c>
      <c r="J1885" s="93">
        <v>7.16</v>
      </c>
      <c r="K1885" s="93">
        <v>13.4</v>
      </c>
      <c r="L1885" s="93">
        <v>1751</v>
      </c>
      <c r="M1885" s="88">
        <f t="shared" si="151"/>
        <v>10830</v>
      </c>
    </row>
    <row r="1886" spans="1:13" x14ac:dyDescent="0.2">
      <c r="A1886" s="94">
        <v>6166488</v>
      </c>
      <c r="B1886" s="88">
        <f t="shared" si="149"/>
        <v>216.6</v>
      </c>
      <c r="C1886" s="93">
        <v>50</v>
      </c>
      <c r="D1886" s="104">
        <f t="shared" si="147"/>
        <v>9.8911968348170125E-5</v>
      </c>
      <c r="E1886" s="93">
        <f t="shared" si="150"/>
        <v>3.0083333333333333</v>
      </c>
      <c r="F1886" s="104">
        <f t="shared" si="148"/>
        <v>1.0802250142817073E-4</v>
      </c>
      <c r="G1886" s="93" t="s">
        <v>20</v>
      </c>
      <c r="H1886" s="93">
        <v>2644.01</v>
      </c>
      <c r="I1886" s="88">
        <v>2</v>
      </c>
      <c r="J1886" s="93">
        <v>92.15</v>
      </c>
      <c r="K1886" s="93">
        <v>15</v>
      </c>
      <c r="L1886" s="93">
        <v>2644.01</v>
      </c>
      <c r="M1886" s="88">
        <f t="shared" si="151"/>
        <v>10830</v>
      </c>
    </row>
    <row r="1887" spans="1:13" x14ac:dyDescent="0.2">
      <c r="A1887" s="94">
        <v>7010088</v>
      </c>
      <c r="B1887" s="88">
        <f t="shared" si="149"/>
        <v>216.6</v>
      </c>
      <c r="C1887" s="93">
        <v>50</v>
      </c>
      <c r="D1887" s="104">
        <f t="shared" si="147"/>
        <v>9.8911968348170125E-5</v>
      </c>
      <c r="E1887" s="93">
        <f t="shared" si="150"/>
        <v>3.0083333333333333</v>
      </c>
      <c r="F1887" s="104">
        <f t="shared" si="148"/>
        <v>1.0802250142817073E-4</v>
      </c>
      <c r="G1887" s="93" t="s">
        <v>12</v>
      </c>
      <c r="H1887" s="93">
        <v>250.57</v>
      </c>
      <c r="I1887" s="88">
        <v>2</v>
      </c>
      <c r="J1887" s="93">
        <v>4</v>
      </c>
      <c r="K1887" s="93">
        <v>1.2</v>
      </c>
      <c r="L1887" s="93">
        <v>250.57</v>
      </c>
      <c r="M1887" s="88">
        <f t="shared" si="151"/>
        <v>10830</v>
      </c>
    </row>
    <row r="1888" spans="1:13" x14ac:dyDescent="0.2">
      <c r="A1888" s="94">
        <v>7010794</v>
      </c>
      <c r="B1888" s="88">
        <f t="shared" si="149"/>
        <v>216.6</v>
      </c>
      <c r="C1888" s="93">
        <v>50</v>
      </c>
      <c r="D1888" s="104">
        <f t="shared" si="147"/>
        <v>9.8911968348170125E-5</v>
      </c>
      <c r="E1888" s="93">
        <f t="shared" si="150"/>
        <v>3.0083333333333333</v>
      </c>
      <c r="F1888" s="104">
        <f t="shared" si="148"/>
        <v>1.0802250142817073E-4</v>
      </c>
      <c r="G1888" s="93" t="s">
        <v>82</v>
      </c>
      <c r="H1888" s="93">
        <v>2027.78</v>
      </c>
      <c r="I1888" s="88">
        <v>2</v>
      </c>
      <c r="J1888" s="93">
        <v>167.48</v>
      </c>
      <c r="K1888" s="93">
        <v>25</v>
      </c>
      <c r="L1888" s="93">
        <v>2027.78</v>
      </c>
      <c r="M1888" s="88">
        <f t="shared" si="151"/>
        <v>10830</v>
      </c>
    </row>
    <row r="1889" spans="1:13" x14ac:dyDescent="0.2">
      <c r="A1889" s="94">
        <v>7010981</v>
      </c>
      <c r="B1889" s="88">
        <f t="shared" si="149"/>
        <v>216.6</v>
      </c>
      <c r="C1889" s="93">
        <v>50</v>
      </c>
      <c r="D1889" s="104">
        <f t="shared" si="147"/>
        <v>9.8911968348170125E-5</v>
      </c>
      <c r="E1889" s="93">
        <f t="shared" si="150"/>
        <v>3.0083333333333333</v>
      </c>
      <c r="F1889" s="104">
        <f t="shared" si="148"/>
        <v>1.0802250142817073E-4</v>
      </c>
      <c r="G1889" s="93" t="s">
        <v>82</v>
      </c>
      <c r="H1889" s="93">
        <v>1271.93</v>
      </c>
      <c r="I1889" s="88">
        <v>2</v>
      </c>
      <c r="J1889" s="93">
        <v>48.61</v>
      </c>
      <c r="K1889" s="93">
        <v>13</v>
      </c>
      <c r="L1889" s="93">
        <v>1271.93</v>
      </c>
      <c r="M1889" s="88">
        <f t="shared" si="151"/>
        <v>10830</v>
      </c>
    </row>
    <row r="1890" spans="1:13" x14ac:dyDescent="0.2">
      <c r="A1890" s="94">
        <v>8364799</v>
      </c>
      <c r="B1890" s="88">
        <f t="shared" si="149"/>
        <v>216.6</v>
      </c>
      <c r="C1890" s="93">
        <v>50</v>
      </c>
      <c r="D1890" s="104">
        <f t="shared" si="147"/>
        <v>9.8911968348170125E-5</v>
      </c>
      <c r="E1890" s="93">
        <f t="shared" si="150"/>
        <v>3.0083333333333333</v>
      </c>
      <c r="F1890" s="104">
        <f t="shared" si="148"/>
        <v>1.0802250142817073E-4</v>
      </c>
      <c r="G1890" s="93" t="s">
        <v>20</v>
      </c>
      <c r="H1890" s="93">
        <v>1647.94</v>
      </c>
      <c r="I1890" s="88">
        <v>2</v>
      </c>
      <c r="J1890" s="93">
        <v>103.81</v>
      </c>
      <c r="K1890" s="93">
        <v>14.5</v>
      </c>
      <c r="L1890" s="93">
        <v>1647.94</v>
      </c>
      <c r="M1890" s="88">
        <f t="shared" si="151"/>
        <v>10830</v>
      </c>
    </row>
    <row r="1891" spans="1:13" x14ac:dyDescent="0.2">
      <c r="A1891" s="94">
        <v>8541366</v>
      </c>
      <c r="B1891" s="88">
        <f t="shared" si="149"/>
        <v>216.6</v>
      </c>
      <c r="C1891" s="93">
        <v>50</v>
      </c>
      <c r="D1891" s="104">
        <f t="shared" si="147"/>
        <v>9.8911968348170125E-5</v>
      </c>
      <c r="E1891" s="93">
        <f t="shared" si="150"/>
        <v>3.0083333333333333</v>
      </c>
      <c r="F1891" s="104">
        <f t="shared" si="148"/>
        <v>1.0802250142817073E-4</v>
      </c>
      <c r="G1891" s="93" t="s">
        <v>79</v>
      </c>
      <c r="H1891" s="93">
        <v>565.35</v>
      </c>
      <c r="I1891" s="88">
        <v>2</v>
      </c>
      <c r="J1891" s="93">
        <v>3.63</v>
      </c>
      <c r="K1891" s="93">
        <v>5.66</v>
      </c>
      <c r="L1891" s="93">
        <v>565.35</v>
      </c>
      <c r="M1891" s="88">
        <f t="shared" si="151"/>
        <v>10830</v>
      </c>
    </row>
    <row r="1892" spans="1:13" x14ac:dyDescent="0.2">
      <c r="A1892" s="94">
        <v>9201955</v>
      </c>
      <c r="B1892" s="88">
        <f t="shared" si="149"/>
        <v>216.6</v>
      </c>
      <c r="C1892" s="93">
        <v>50</v>
      </c>
      <c r="D1892" s="104">
        <f t="shared" si="147"/>
        <v>9.8911968348170125E-5</v>
      </c>
      <c r="E1892" s="93">
        <f t="shared" si="150"/>
        <v>3.0083333333333333</v>
      </c>
      <c r="F1892" s="104">
        <f t="shared" si="148"/>
        <v>1.0802250142817073E-4</v>
      </c>
      <c r="G1892" s="93" t="s">
        <v>16</v>
      </c>
      <c r="H1892" s="93">
        <v>3138.08</v>
      </c>
      <c r="I1892" s="88">
        <v>2</v>
      </c>
      <c r="J1892" s="93">
        <v>20</v>
      </c>
      <c r="K1892" s="93">
        <v>15</v>
      </c>
      <c r="L1892" s="93">
        <v>3138.08</v>
      </c>
      <c r="M1892" s="88">
        <f t="shared" si="151"/>
        <v>10830</v>
      </c>
    </row>
    <row r="1893" spans="1:13" x14ac:dyDescent="0.2">
      <c r="A1893" s="94">
        <v>9253381</v>
      </c>
      <c r="B1893" s="88">
        <f t="shared" si="149"/>
        <v>216.6</v>
      </c>
      <c r="C1893" s="93">
        <v>50</v>
      </c>
      <c r="D1893" s="104">
        <f t="shared" si="147"/>
        <v>9.8911968348170125E-5</v>
      </c>
      <c r="E1893" s="93">
        <f t="shared" si="150"/>
        <v>3.0083333333333333</v>
      </c>
      <c r="F1893" s="104">
        <f t="shared" si="148"/>
        <v>1.0802250142817073E-4</v>
      </c>
      <c r="G1893" s="93" t="s">
        <v>12</v>
      </c>
      <c r="H1893" s="93">
        <v>22.14</v>
      </c>
      <c r="I1893" s="88">
        <v>2</v>
      </c>
      <c r="J1893" s="93">
        <v>0.22</v>
      </c>
      <c r="K1893" s="93">
        <v>0.15</v>
      </c>
      <c r="L1893" s="93">
        <v>22.14</v>
      </c>
      <c r="M1893" s="88">
        <f t="shared" si="151"/>
        <v>10830</v>
      </c>
    </row>
    <row r="1894" spans="1:13" x14ac:dyDescent="0.2">
      <c r="A1894" s="94">
        <v>9253522</v>
      </c>
      <c r="B1894" s="88">
        <f t="shared" si="149"/>
        <v>216.6</v>
      </c>
      <c r="C1894" s="93">
        <v>50</v>
      </c>
      <c r="D1894" s="104">
        <f t="shared" si="147"/>
        <v>9.8911968348170125E-5</v>
      </c>
      <c r="E1894" s="93">
        <f t="shared" si="150"/>
        <v>3.0083333333333333</v>
      </c>
      <c r="F1894" s="104">
        <f t="shared" si="148"/>
        <v>1.0802250142817073E-4</v>
      </c>
      <c r="G1894" s="93" t="s">
        <v>12</v>
      </c>
      <c r="H1894" s="93">
        <v>39.42</v>
      </c>
      <c r="I1894" s="88">
        <v>2</v>
      </c>
      <c r="J1894" s="93">
        <v>0.44</v>
      </c>
      <c r="K1894" s="93">
        <v>1.01</v>
      </c>
      <c r="L1894" s="93">
        <v>39.42</v>
      </c>
      <c r="M1894" s="88">
        <f t="shared" si="151"/>
        <v>10830</v>
      </c>
    </row>
    <row r="1895" spans="1:13" x14ac:dyDescent="0.2">
      <c r="A1895" s="94">
        <v>9842519</v>
      </c>
      <c r="B1895" s="88">
        <f t="shared" si="149"/>
        <v>216.6</v>
      </c>
      <c r="C1895" s="93">
        <v>50</v>
      </c>
      <c r="D1895" s="104">
        <f t="shared" si="147"/>
        <v>9.8911968348170125E-5</v>
      </c>
      <c r="E1895" s="93">
        <f t="shared" si="150"/>
        <v>3.0083333333333333</v>
      </c>
      <c r="F1895" s="104">
        <f t="shared" si="148"/>
        <v>1.0802250142817073E-4</v>
      </c>
      <c r="G1895" s="93" t="s">
        <v>16</v>
      </c>
      <c r="H1895" s="93">
        <v>183.49</v>
      </c>
      <c r="I1895" s="88">
        <v>2</v>
      </c>
      <c r="J1895" s="93">
        <v>16</v>
      </c>
      <c r="K1895" s="93">
        <v>1.36</v>
      </c>
      <c r="L1895" s="93">
        <v>183.49</v>
      </c>
      <c r="M1895" s="88">
        <f t="shared" si="151"/>
        <v>10830</v>
      </c>
    </row>
    <row r="1896" spans="1:13" x14ac:dyDescent="0.2">
      <c r="A1896" s="94">
        <v>1208733</v>
      </c>
      <c r="B1896" s="88">
        <f t="shared" si="149"/>
        <v>216.6</v>
      </c>
      <c r="C1896" s="93">
        <v>49</v>
      </c>
      <c r="D1896" s="104">
        <f t="shared" si="147"/>
        <v>9.6933728981206727E-5</v>
      </c>
      <c r="E1896" s="93">
        <f t="shared" si="150"/>
        <v>2.9481666666666664</v>
      </c>
      <c r="F1896" s="104">
        <f t="shared" si="148"/>
        <v>1.0586205139960731E-4</v>
      </c>
      <c r="G1896" s="93" t="s">
        <v>79</v>
      </c>
      <c r="H1896" s="93">
        <v>262.73</v>
      </c>
      <c r="I1896" s="88">
        <v>2</v>
      </c>
      <c r="J1896" s="93">
        <v>5.85</v>
      </c>
      <c r="K1896" s="93">
        <v>5.62</v>
      </c>
      <c r="L1896" s="93">
        <v>262.73</v>
      </c>
      <c r="M1896" s="88">
        <f t="shared" si="151"/>
        <v>10613.4</v>
      </c>
    </row>
    <row r="1897" spans="1:13" x14ac:dyDescent="0.2">
      <c r="A1897" s="94">
        <v>2002319</v>
      </c>
      <c r="B1897" s="88">
        <f t="shared" si="149"/>
        <v>216.6</v>
      </c>
      <c r="C1897" s="93">
        <v>49</v>
      </c>
      <c r="D1897" s="104">
        <f t="shared" si="147"/>
        <v>9.6933728981206727E-5</v>
      </c>
      <c r="E1897" s="93">
        <f t="shared" si="150"/>
        <v>2.9481666666666664</v>
      </c>
      <c r="F1897" s="104">
        <f t="shared" si="148"/>
        <v>1.0586205139960731E-4</v>
      </c>
      <c r="G1897" s="93" t="s">
        <v>12</v>
      </c>
      <c r="H1897" s="93">
        <v>154.87</v>
      </c>
      <c r="I1897" s="88">
        <v>2</v>
      </c>
      <c r="J1897" s="93">
        <v>2.84</v>
      </c>
      <c r="K1897" s="93">
        <v>1.88</v>
      </c>
      <c r="L1897" s="93">
        <v>154.87</v>
      </c>
      <c r="M1897" s="88">
        <f t="shared" si="151"/>
        <v>10613.4</v>
      </c>
    </row>
    <row r="1898" spans="1:13" x14ac:dyDescent="0.2">
      <c r="A1898" s="94">
        <v>2044005</v>
      </c>
      <c r="B1898" s="88">
        <f t="shared" si="149"/>
        <v>216.6</v>
      </c>
      <c r="C1898" s="93">
        <v>49</v>
      </c>
      <c r="D1898" s="104">
        <f t="shared" si="147"/>
        <v>9.6933728981206727E-5</v>
      </c>
      <c r="E1898" s="93">
        <f t="shared" si="150"/>
        <v>2.9481666666666664</v>
      </c>
      <c r="F1898" s="104">
        <f t="shared" si="148"/>
        <v>1.0586205139960731E-4</v>
      </c>
      <c r="G1898" s="93" t="s">
        <v>16</v>
      </c>
      <c r="H1898" s="93">
        <v>1073.77</v>
      </c>
      <c r="I1898" s="88">
        <v>2</v>
      </c>
      <c r="J1898" s="93">
        <v>17.059999999999999</v>
      </c>
      <c r="K1898" s="93">
        <v>16.5</v>
      </c>
      <c r="L1898" s="93">
        <v>1073.77</v>
      </c>
      <c r="M1898" s="88">
        <f t="shared" si="151"/>
        <v>10613.4</v>
      </c>
    </row>
    <row r="1899" spans="1:13" x14ac:dyDescent="0.2">
      <c r="A1899" s="94">
        <v>2044303</v>
      </c>
      <c r="B1899" s="88">
        <f t="shared" si="149"/>
        <v>216.6</v>
      </c>
      <c r="C1899" s="93">
        <v>49</v>
      </c>
      <c r="D1899" s="104">
        <f t="shared" si="147"/>
        <v>9.6933728981206727E-5</v>
      </c>
      <c r="E1899" s="93">
        <f t="shared" si="150"/>
        <v>2.9481666666666664</v>
      </c>
      <c r="F1899" s="104">
        <f t="shared" si="148"/>
        <v>1.0586205139960731E-4</v>
      </c>
      <c r="G1899" s="93" t="s">
        <v>16</v>
      </c>
      <c r="H1899" s="93">
        <v>1512.51</v>
      </c>
      <c r="I1899" s="88">
        <v>2</v>
      </c>
      <c r="J1899" s="93">
        <v>20.56</v>
      </c>
      <c r="K1899" s="93">
        <v>20.5</v>
      </c>
      <c r="L1899" s="93">
        <v>1512.51</v>
      </c>
      <c r="M1899" s="88">
        <f t="shared" si="151"/>
        <v>10613.4</v>
      </c>
    </row>
    <row r="1900" spans="1:13" x14ac:dyDescent="0.2">
      <c r="A1900" s="94">
        <v>2096895</v>
      </c>
      <c r="B1900" s="88">
        <f t="shared" si="149"/>
        <v>216.6</v>
      </c>
      <c r="C1900" s="93">
        <v>49</v>
      </c>
      <c r="D1900" s="104">
        <f t="shared" si="147"/>
        <v>9.6933728981206727E-5</v>
      </c>
      <c r="E1900" s="93">
        <f t="shared" si="150"/>
        <v>2.9481666666666664</v>
      </c>
      <c r="F1900" s="104">
        <f t="shared" si="148"/>
        <v>1.0586205139960731E-4</v>
      </c>
      <c r="G1900" s="93" t="s">
        <v>16</v>
      </c>
      <c r="H1900" s="93">
        <v>4609.7</v>
      </c>
      <c r="I1900" s="88">
        <v>2</v>
      </c>
      <c r="J1900" s="93">
        <v>57.6</v>
      </c>
      <c r="K1900" s="93">
        <v>19</v>
      </c>
      <c r="L1900" s="93">
        <v>4609.7</v>
      </c>
      <c r="M1900" s="88">
        <f t="shared" si="151"/>
        <v>10613.4</v>
      </c>
    </row>
    <row r="1901" spans="1:13" x14ac:dyDescent="0.2">
      <c r="A1901" s="94">
        <v>2104983</v>
      </c>
      <c r="B1901" s="88">
        <f t="shared" si="149"/>
        <v>216.6</v>
      </c>
      <c r="C1901" s="93">
        <v>49</v>
      </c>
      <c r="D1901" s="104">
        <f t="shared" si="147"/>
        <v>9.6933728981206727E-5</v>
      </c>
      <c r="E1901" s="93">
        <f t="shared" si="150"/>
        <v>2.9481666666666664</v>
      </c>
      <c r="F1901" s="104">
        <f t="shared" si="148"/>
        <v>1.0586205139960731E-4</v>
      </c>
      <c r="G1901" s="93" t="s">
        <v>16</v>
      </c>
      <c r="H1901" s="93">
        <v>1451.2</v>
      </c>
      <c r="I1901" s="88">
        <v>2</v>
      </c>
      <c r="J1901" s="93">
        <v>28.59</v>
      </c>
      <c r="K1901" s="93">
        <v>6</v>
      </c>
      <c r="L1901" s="93">
        <v>1451.2</v>
      </c>
      <c r="M1901" s="88">
        <f t="shared" si="151"/>
        <v>10613.4</v>
      </c>
    </row>
    <row r="1902" spans="1:13" x14ac:dyDescent="0.2">
      <c r="A1902" s="94">
        <v>2540613</v>
      </c>
      <c r="B1902" s="88">
        <f t="shared" si="149"/>
        <v>216.6</v>
      </c>
      <c r="C1902" s="93">
        <v>49</v>
      </c>
      <c r="D1902" s="104">
        <f t="shared" si="147"/>
        <v>9.6933728981206727E-5</v>
      </c>
      <c r="E1902" s="93">
        <f t="shared" si="150"/>
        <v>2.9481666666666664</v>
      </c>
      <c r="F1902" s="104">
        <f t="shared" si="148"/>
        <v>1.0586205139960731E-4</v>
      </c>
      <c r="G1902" s="93" t="s">
        <v>16</v>
      </c>
      <c r="H1902" s="93">
        <v>87.97</v>
      </c>
      <c r="I1902" s="88">
        <v>2</v>
      </c>
      <c r="J1902" s="93">
        <v>34.5</v>
      </c>
      <c r="K1902" s="93">
        <v>2.2999999999999998</v>
      </c>
      <c r="L1902" s="93">
        <v>87.97</v>
      </c>
      <c r="M1902" s="88">
        <f t="shared" si="151"/>
        <v>10613.4</v>
      </c>
    </row>
    <row r="1903" spans="1:13" x14ac:dyDescent="0.2">
      <c r="A1903" s="94">
        <v>3401838</v>
      </c>
      <c r="B1903" s="88">
        <f t="shared" si="149"/>
        <v>216.6</v>
      </c>
      <c r="C1903" s="93">
        <v>49</v>
      </c>
      <c r="D1903" s="104">
        <f t="shared" si="147"/>
        <v>9.6933728981206727E-5</v>
      </c>
      <c r="E1903" s="93">
        <f t="shared" si="150"/>
        <v>2.9481666666666664</v>
      </c>
      <c r="F1903" s="104">
        <f t="shared" si="148"/>
        <v>1.0586205139960731E-4</v>
      </c>
      <c r="G1903" s="93" t="s">
        <v>20</v>
      </c>
      <c r="H1903" s="93">
        <v>2320.38</v>
      </c>
      <c r="I1903" s="88">
        <v>2</v>
      </c>
      <c r="J1903" s="93">
        <v>32</v>
      </c>
      <c r="K1903" s="93">
        <v>3.4</v>
      </c>
      <c r="L1903" s="93">
        <v>2320.38</v>
      </c>
      <c r="M1903" s="88">
        <f t="shared" si="151"/>
        <v>10613.4</v>
      </c>
    </row>
    <row r="1904" spans="1:13" x14ac:dyDescent="0.2">
      <c r="A1904" s="94">
        <v>4516525</v>
      </c>
      <c r="B1904" s="88">
        <f t="shared" si="149"/>
        <v>216.6</v>
      </c>
      <c r="C1904" s="93">
        <v>49</v>
      </c>
      <c r="D1904" s="104">
        <f t="shared" si="147"/>
        <v>9.6933728981206727E-5</v>
      </c>
      <c r="E1904" s="93">
        <f t="shared" si="150"/>
        <v>2.9481666666666664</v>
      </c>
      <c r="F1904" s="104">
        <f t="shared" si="148"/>
        <v>1.0586205139960731E-4</v>
      </c>
      <c r="G1904" s="93" t="s">
        <v>16</v>
      </c>
      <c r="H1904" s="93">
        <v>13.72</v>
      </c>
      <c r="I1904" s="88">
        <v>2</v>
      </c>
      <c r="J1904" s="93">
        <v>2.6</v>
      </c>
      <c r="K1904" s="93">
        <v>0.1</v>
      </c>
      <c r="L1904" s="93">
        <v>13.72</v>
      </c>
      <c r="M1904" s="88">
        <f t="shared" si="151"/>
        <v>10613.4</v>
      </c>
    </row>
    <row r="1905" spans="1:13" x14ac:dyDescent="0.2">
      <c r="A1905" s="94">
        <v>5071346</v>
      </c>
      <c r="B1905" s="88">
        <f t="shared" si="149"/>
        <v>216.6</v>
      </c>
      <c r="C1905" s="93">
        <v>49</v>
      </c>
      <c r="D1905" s="104">
        <f t="shared" si="147"/>
        <v>9.6933728981206727E-5</v>
      </c>
      <c r="E1905" s="93">
        <f t="shared" si="150"/>
        <v>2.9481666666666664</v>
      </c>
      <c r="F1905" s="104">
        <f t="shared" si="148"/>
        <v>1.0586205139960731E-4</v>
      </c>
      <c r="G1905" s="93" t="s">
        <v>20</v>
      </c>
      <c r="H1905" s="93">
        <v>45.47</v>
      </c>
      <c r="I1905" s="88">
        <v>2</v>
      </c>
      <c r="J1905" s="93">
        <v>7.02</v>
      </c>
      <c r="K1905" s="93">
        <v>0.38</v>
      </c>
      <c r="L1905" s="93">
        <v>45.47</v>
      </c>
      <c r="M1905" s="88">
        <f t="shared" si="151"/>
        <v>10613.4</v>
      </c>
    </row>
    <row r="1906" spans="1:13" x14ac:dyDescent="0.2">
      <c r="A1906" s="94">
        <v>5110135</v>
      </c>
      <c r="B1906" s="88">
        <f t="shared" si="149"/>
        <v>216.6</v>
      </c>
      <c r="C1906" s="93">
        <v>49</v>
      </c>
      <c r="D1906" s="104">
        <f t="shared" si="147"/>
        <v>9.6933728981206727E-5</v>
      </c>
      <c r="E1906" s="93">
        <f t="shared" si="150"/>
        <v>2.9481666666666664</v>
      </c>
      <c r="F1906" s="104">
        <f t="shared" si="148"/>
        <v>1.0586205139960731E-4</v>
      </c>
      <c r="G1906" s="93" t="s">
        <v>20</v>
      </c>
      <c r="H1906" s="93">
        <v>40.74</v>
      </c>
      <c r="I1906" s="88">
        <v>2</v>
      </c>
      <c r="J1906" s="93">
        <v>7.84</v>
      </c>
      <c r="K1906" s="93">
        <v>0.52</v>
      </c>
      <c r="L1906" s="93">
        <v>40.74</v>
      </c>
      <c r="M1906" s="88">
        <f t="shared" si="151"/>
        <v>10613.4</v>
      </c>
    </row>
    <row r="1907" spans="1:13" x14ac:dyDescent="0.2">
      <c r="A1907" s="94">
        <v>5507449</v>
      </c>
      <c r="B1907" s="88">
        <f t="shared" si="149"/>
        <v>216.6</v>
      </c>
      <c r="C1907" s="93">
        <v>49</v>
      </c>
      <c r="D1907" s="104">
        <f t="shared" si="147"/>
        <v>9.6933728981206727E-5</v>
      </c>
      <c r="E1907" s="93">
        <f t="shared" si="150"/>
        <v>2.9481666666666664</v>
      </c>
      <c r="F1907" s="104">
        <f t="shared" si="148"/>
        <v>1.0586205139960731E-4</v>
      </c>
      <c r="G1907" s="93" t="s">
        <v>16</v>
      </c>
      <c r="H1907" s="93">
        <v>5271.31</v>
      </c>
      <c r="I1907" s="88">
        <v>2</v>
      </c>
      <c r="J1907" s="93">
        <v>37.619999999999997</v>
      </c>
      <c r="K1907" s="93">
        <v>40.25</v>
      </c>
      <c r="L1907" s="93">
        <v>5271.31</v>
      </c>
      <c r="M1907" s="88">
        <f t="shared" si="151"/>
        <v>10613.4</v>
      </c>
    </row>
    <row r="1908" spans="1:13" x14ac:dyDescent="0.2">
      <c r="A1908" s="94">
        <v>6090215</v>
      </c>
      <c r="B1908" s="88">
        <f t="shared" si="149"/>
        <v>216.6</v>
      </c>
      <c r="C1908" s="93">
        <v>49</v>
      </c>
      <c r="D1908" s="104">
        <f t="shared" si="147"/>
        <v>9.6933728981206727E-5</v>
      </c>
      <c r="E1908" s="93">
        <f t="shared" si="150"/>
        <v>2.9481666666666664</v>
      </c>
      <c r="F1908" s="104">
        <f t="shared" si="148"/>
        <v>1.0586205139960731E-4</v>
      </c>
      <c r="G1908" s="93" t="s">
        <v>20</v>
      </c>
      <c r="H1908" s="93">
        <v>1964.77</v>
      </c>
      <c r="I1908" s="88">
        <v>2</v>
      </c>
      <c r="J1908" s="93">
        <v>107.76</v>
      </c>
      <c r="K1908" s="93">
        <v>23.5</v>
      </c>
      <c r="L1908" s="93">
        <v>1964.77</v>
      </c>
      <c r="M1908" s="88">
        <f t="shared" si="151"/>
        <v>10613.4</v>
      </c>
    </row>
    <row r="1909" spans="1:13" x14ac:dyDescent="0.2">
      <c r="A1909" s="94">
        <v>6121954</v>
      </c>
      <c r="B1909" s="88">
        <f t="shared" si="149"/>
        <v>216.6</v>
      </c>
      <c r="C1909" s="93">
        <v>49</v>
      </c>
      <c r="D1909" s="104">
        <f t="shared" si="147"/>
        <v>9.6933728981206727E-5</v>
      </c>
      <c r="E1909" s="93">
        <f t="shared" si="150"/>
        <v>2.9481666666666664</v>
      </c>
      <c r="F1909" s="104">
        <f t="shared" si="148"/>
        <v>1.0586205139960731E-4</v>
      </c>
      <c r="G1909" s="93" t="s">
        <v>82</v>
      </c>
      <c r="H1909" s="93">
        <v>219.25</v>
      </c>
      <c r="I1909" s="88">
        <v>2</v>
      </c>
      <c r="J1909" s="93">
        <v>13.07</v>
      </c>
      <c r="K1909" s="93">
        <v>1.1000000000000001</v>
      </c>
      <c r="L1909" s="93">
        <v>219.25</v>
      </c>
      <c r="M1909" s="88">
        <f t="shared" si="151"/>
        <v>10613.4</v>
      </c>
    </row>
    <row r="1910" spans="1:13" x14ac:dyDescent="0.2">
      <c r="A1910" s="94">
        <v>6185522</v>
      </c>
      <c r="B1910" s="88">
        <f t="shared" si="149"/>
        <v>216.6</v>
      </c>
      <c r="C1910" s="93">
        <v>49</v>
      </c>
      <c r="D1910" s="104">
        <f t="shared" si="147"/>
        <v>9.6933728981206727E-5</v>
      </c>
      <c r="E1910" s="93">
        <f t="shared" si="150"/>
        <v>2.9481666666666664</v>
      </c>
      <c r="F1910" s="104">
        <f t="shared" si="148"/>
        <v>1.0586205139960731E-4</v>
      </c>
      <c r="G1910" s="93" t="s">
        <v>41</v>
      </c>
      <c r="H1910" s="93">
        <v>50.59</v>
      </c>
      <c r="I1910" s="88">
        <v>2</v>
      </c>
      <c r="J1910" s="93">
        <v>21</v>
      </c>
      <c r="K1910" s="93">
        <v>4.0599999999999996</v>
      </c>
      <c r="L1910" s="93">
        <v>50.59</v>
      </c>
      <c r="M1910" s="88">
        <f t="shared" si="151"/>
        <v>10613.4</v>
      </c>
    </row>
    <row r="1911" spans="1:13" x14ac:dyDescent="0.2">
      <c r="A1911" s="94">
        <v>7010827</v>
      </c>
      <c r="B1911" s="88">
        <f t="shared" si="149"/>
        <v>216.6</v>
      </c>
      <c r="C1911" s="93">
        <v>49</v>
      </c>
      <c r="D1911" s="104">
        <f t="shared" si="147"/>
        <v>9.6933728981206727E-5</v>
      </c>
      <c r="E1911" s="93">
        <f t="shared" si="150"/>
        <v>2.9481666666666664</v>
      </c>
      <c r="F1911" s="104">
        <f t="shared" si="148"/>
        <v>1.0586205139960731E-4</v>
      </c>
      <c r="G1911" s="93" t="s">
        <v>82</v>
      </c>
      <c r="H1911" s="93">
        <v>1818.86</v>
      </c>
      <c r="I1911" s="88">
        <v>2</v>
      </c>
      <c r="J1911" s="93">
        <v>163.19999999999999</v>
      </c>
      <c r="K1911" s="93">
        <v>23</v>
      </c>
      <c r="L1911" s="93">
        <v>1818.86</v>
      </c>
      <c r="M1911" s="88">
        <f t="shared" si="151"/>
        <v>10613.4</v>
      </c>
    </row>
    <row r="1912" spans="1:13" x14ac:dyDescent="0.2">
      <c r="A1912" s="94">
        <v>7011209</v>
      </c>
      <c r="B1912" s="88">
        <f t="shared" si="149"/>
        <v>216.6</v>
      </c>
      <c r="C1912" s="93">
        <v>49</v>
      </c>
      <c r="D1912" s="104">
        <f t="shared" si="147"/>
        <v>9.6933728981206727E-5</v>
      </c>
      <c r="E1912" s="93">
        <f t="shared" si="150"/>
        <v>2.9481666666666664</v>
      </c>
      <c r="F1912" s="104">
        <f t="shared" si="148"/>
        <v>1.0586205139960731E-4</v>
      </c>
      <c r="G1912" s="93" t="s">
        <v>82</v>
      </c>
      <c r="H1912" s="93">
        <v>760.61</v>
      </c>
      <c r="I1912" s="88">
        <v>2</v>
      </c>
      <c r="J1912" s="93">
        <v>51.91</v>
      </c>
      <c r="K1912" s="93">
        <v>11.7</v>
      </c>
      <c r="L1912" s="93">
        <v>760.61</v>
      </c>
      <c r="M1912" s="88">
        <f t="shared" si="151"/>
        <v>10613.4</v>
      </c>
    </row>
    <row r="1913" spans="1:13" x14ac:dyDescent="0.2">
      <c r="A1913" s="94">
        <v>7011522</v>
      </c>
      <c r="B1913" s="88">
        <f t="shared" si="149"/>
        <v>216.6</v>
      </c>
      <c r="C1913" s="93">
        <v>49</v>
      </c>
      <c r="D1913" s="104">
        <f t="shared" si="147"/>
        <v>9.6933728981206727E-5</v>
      </c>
      <c r="E1913" s="93">
        <f t="shared" si="150"/>
        <v>2.9481666666666664</v>
      </c>
      <c r="F1913" s="104">
        <f t="shared" si="148"/>
        <v>1.0586205139960731E-4</v>
      </c>
      <c r="G1913" s="93" t="s">
        <v>82</v>
      </c>
      <c r="H1913" s="93">
        <v>2504.48</v>
      </c>
      <c r="I1913" s="88">
        <v>2</v>
      </c>
      <c r="J1913" s="93">
        <v>216.22</v>
      </c>
      <c r="K1913" s="93">
        <v>23</v>
      </c>
      <c r="L1913" s="93">
        <v>2504.48</v>
      </c>
      <c r="M1913" s="88">
        <f t="shared" si="151"/>
        <v>10613.4</v>
      </c>
    </row>
    <row r="1914" spans="1:13" x14ac:dyDescent="0.2">
      <c r="A1914" s="94">
        <v>9040981</v>
      </c>
      <c r="B1914" s="88">
        <f t="shared" si="149"/>
        <v>216.6</v>
      </c>
      <c r="C1914" s="93">
        <v>49</v>
      </c>
      <c r="D1914" s="104">
        <f t="shared" si="147"/>
        <v>9.6933728981206727E-5</v>
      </c>
      <c r="E1914" s="93">
        <f t="shared" si="150"/>
        <v>2.9481666666666664</v>
      </c>
      <c r="F1914" s="104">
        <f t="shared" si="148"/>
        <v>1.0586205139960731E-4</v>
      </c>
      <c r="G1914" s="93" t="s">
        <v>20</v>
      </c>
      <c r="H1914" s="93">
        <v>743.85</v>
      </c>
      <c r="I1914" s="88">
        <v>2</v>
      </c>
      <c r="J1914" s="93">
        <v>48.05</v>
      </c>
      <c r="K1914" s="93">
        <v>10.15</v>
      </c>
      <c r="L1914" s="93">
        <v>743.85</v>
      </c>
      <c r="M1914" s="88">
        <f t="shared" si="151"/>
        <v>10613.4</v>
      </c>
    </row>
    <row r="1915" spans="1:13" x14ac:dyDescent="0.2">
      <c r="A1915" s="94">
        <v>9255063</v>
      </c>
      <c r="B1915" s="88">
        <f t="shared" si="149"/>
        <v>216.6</v>
      </c>
      <c r="C1915" s="93">
        <v>49</v>
      </c>
      <c r="D1915" s="104">
        <f t="shared" si="147"/>
        <v>9.6933728981206727E-5</v>
      </c>
      <c r="E1915" s="93">
        <f t="shared" si="150"/>
        <v>2.9481666666666664</v>
      </c>
      <c r="F1915" s="104">
        <f t="shared" si="148"/>
        <v>1.0586205139960731E-4</v>
      </c>
      <c r="G1915" s="93" t="s">
        <v>12</v>
      </c>
      <c r="H1915" s="93">
        <v>87.94</v>
      </c>
      <c r="I1915" s="88">
        <v>2</v>
      </c>
      <c r="J1915" s="93">
        <v>1.19</v>
      </c>
      <c r="K1915" s="93">
        <v>1.45</v>
      </c>
      <c r="L1915" s="93">
        <v>87.94</v>
      </c>
      <c r="M1915" s="88">
        <f t="shared" si="151"/>
        <v>10613.4</v>
      </c>
    </row>
    <row r="1916" spans="1:13" x14ac:dyDescent="0.2">
      <c r="A1916" s="94">
        <v>9300706</v>
      </c>
      <c r="B1916" s="88">
        <f t="shared" si="149"/>
        <v>216.6</v>
      </c>
      <c r="C1916" s="93">
        <v>49</v>
      </c>
      <c r="D1916" s="104">
        <f t="shared" si="147"/>
        <v>9.6933728981206727E-5</v>
      </c>
      <c r="E1916" s="93">
        <f t="shared" si="150"/>
        <v>2.9481666666666664</v>
      </c>
      <c r="F1916" s="104">
        <f t="shared" si="148"/>
        <v>1.0586205139960731E-4</v>
      </c>
      <c r="G1916" s="93" t="s">
        <v>41</v>
      </c>
      <c r="H1916" s="93">
        <v>31.7</v>
      </c>
      <c r="I1916" s="88">
        <v>2</v>
      </c>
      <c r="J1916" s="93">
        <v>0.16</v>
      </c>
      <c r="K1916" s="93">
        <v>0.1</v>
      </c>
      <c r="L1916" s="93">
        <v>31.7</v>
      </c>
      <c r="M1916" s="88">
        <f t="shared" si="151"/>
        <v>10613.4</v>
      </c>
    </row>
    <row r="1917" spans="1:13" x14ac:dyDescent="0.2">
      <c r="A1917" s="94">
        <v>9304923</v>
      </c>
      <c r="B1917" s="88">
        <f t="shared" si="149"/>
        <v>216.6</v>
      </c>
      <c r="C1917" s="93">
        <v>49</v>
      </c>
      <c r="D1917" s="104">
        <f t="shared" si="147"/>
        <v>9.6933728981206727E-5</v>
      </c>
      <c r="E1917" s="93">
        <f t="shared" si="150"/>
        <v>2.9481666666666664</v>
      </c>
      <c r="F1917" s="104">
        <f t="shared" si="148"/>
        <v>1.0586205139960731E-4</v>
      </c>
      <c r="G1917" s="93" t="s">
        <v>12</v>
      </c>
      <c r="H1917" s="93">
        <v>20.079999999999998</v>
      </c>
      <c r="I1917" s="88">
        <v>2</v>
      </c>
      <c r="J1917" s="93">
        <v>1</v>
      </c>
      <c r="K1917" s="93">
        <v>0.9</v>
      </c>
      <c r="L1917" s="93">
        <v>20.079999999999998</v>
      </c>
      <c r="M1917" s="88">
        <f t="shared" si="151"/>
        <v>10613.4</v>
      </c>
    </row>
    <row r="1918" spans="1:13" x14ac:dyDescent="0.2">
      <c r="A1918" s="94">
        <v>9720163</v>
      </c>
      <c r="B1918" s="88">
        <f t="shared" si="149"/>
        <v>216.6</v>
      </c>
      <c r="C1918" s="93">
        <v>49</v>
      </c>
      <c r="D1918" s="104">
        <f t="shared" si="147"/>
        <v>9.6933728981206727E-5</v>
      </c>
      <c r="E1918" s="93">
        <f t="shared" si="150"/>
        <v>2.9481666666666664</v>
      </c>
      <c r="F1918" s="104">
        <f t="shared" si="148"/>
        <v>1.0586205139960731E-4</v>
      </c>
      <c r="G1918" s="93" t="s">
        <v>16</v>
      </c>
      <c r="H1918" s="93">
        <v>252.93</v>
      </c>
      <c r="I1918" s="88">
        <v>2</v>
      </c>
      <c r="J1918" s="93">
        <v>10.199999999999999</v>
      </c>
      <c r="K1918" s="93">
        <v>4.5</v>
      </c>
      <c r="L1918" s="93">
        <v>252.93</v>
      </c>
      <c r="M1918" s="88">
        <f t="shared" si="151"/>
        <v>10613.4</v>
      </c>
    </row>
    <row r="1919" spans="1:13" x14ac:dyDescent="0.2">
      <c r="A1919" s="94">
        <v>1020418</v>
      </c>
      <c r="B1919" s="88">
        <f t="shared" si="149"/>
        <v>216.6</v>
      </c>
      <c r="C1919" s="93">
        <v>48</v>
      </c>
      <c r="D1919" s="104">
        <f t="shared" si="147"/>
        <v>9.4955489614243329E-5</v>
      </c>
      <c r="E1919" s="93">
        <f t="shared" si="150"/>
        <v>2.8879999999999999</v>
      </c>
      <c r="F1919" s="104">
        <f t="shared" si="148"/>
        <v>1.0370160137104389E-4</v>
      </c>
      <c r="G1919" s="93" t="s">
        <v>9</v>
      </c>
      <c r="H1919" s="93">
        <v>100.93</v>
      </c>
      <c r="I1919" s="88">
        <v>2</v>
      </c>
      <c r="J1919" s="93">
        <v>2.38</v>
      </c>
      <c r="K1919" s="93">
        <v>1.74</v>
      </c>
      <c r="L1919" s="93">
        <v>100.93</v>
      </c>
      <c r="M1919" s="88">
        <f t="shared" si="151"/>
        <v>10396.799999999999</v>
      </c>
    </row>
    <row r="1920" spans="1:13" x14ac:dyDescent="0.2">
      <c r="A1920" s="94">
        <v>2041247</v>
      </c>
      <c r="B1920" s="88">
        <f t="shared" si="149"/>
        <v>216.6</v>
      </c>
      <c r="C1920" s="93">
        <v>48</v>
      </c>
      <c r="D1920" s="104">
        <f t="shared" si="147"/>
        <v>9.4955489614243329E-5</v>
      </c>
      <c r="E1920" s="93">
        <f t="shared" si="150"/>
        <v>2.8879999999999999</v>
      </c>
      <c r="F1920" s="104">
        <f t="shared" si="148"/>
        <v>1.0370160137104389E-4</v>
      </c>
      <c r="G1920" s="93" t="s">
        <v>16</v>
      </c>
      <c r="H1920" s="93">
        <v>2813.35</v>
      </c>
      <c r="I1920" s="88">
        <v>2</v>
      </c>
      <c r="J1920" s="93">
        <v>54.86</v>
      </c>
      <c r="K1920" s="93">
        <v>37.5</v>
      </c>
      <c r="L1920" s="93">
        <v>2813.35</v>
      </c>
      <c r="M1920" s="88">
        <f t="shared" si="151"/>
        <v>10396.799999999999</v>
      </c>
    </row>
    <row r="1921" spans="1:13" x14ac:dyDescent="0.2">
      <c r="A1921" s="94">
        <v>2055111</v>
      </c>
      <c r="B1921" s="88">
        <f t="shared" si="149"/>
        <v>216.6</v>
      </c>
      <c r="C1921" s="93">
        <v>48</v>
      </c>
      <c r="D1921" s="104">
        <f t="shared" si="147"/>
        <v>9.4955489614243329E-5</v>
      </c>
      <c r="E1921" s="93">
        <f t="shared" si="150"/>
        <v>2.8879999999999999</v>
      </c>
      <c r="F1921" s="104">
        <f t="shared" si="148"/>
        <v>1.0370160137104389E-4</v>
      </c>
      <c r="G1921" s="93" t="s">
        <v>16</v>
      </c>
      <c r="H1921" s="93">
        <v>1545.47</v>
      </c>
      <c r="I1921" s="88">
        <v>2</v>
      </c>
      <c r="J1921" s="93">
        <v>6.5</v>
      </c>
      <c r="K1921" s="93">
        <v>9.25</v>
      </c>
      <c r="L1921" s="93">
        <v>1545.47</v>
      </c>
      <c r="M1921" s="88">
        <f t="shared" si="151"/>
        <v>10396.799999999999</v>
      </c>
    </row>
    <row r="1922" spans="1:13" x14ac:dyDescent="0.2">
      <c r="A1922" s="94">
        <v>2256364</v>
      </c>
      <c r="B1922" s="88">
        <f t="shared" si="149"/>
        <v>216.6</v>
      </c>
      <c r="C1922" s="93">
        <v>48</v>
      </c>
      <c r="D1922" s="104">
        <f t="shared" ref="D1922:D1985" si="152">C1922/$C$4096</f>
        <v>9.4955489614243329E-5</v>
      </c>
      <c r="E1922" s="93">
        <f t="shared" si="150"/>
        <v>2.8879999999999999</v>
      </c>
      <c r="F1922" s="104">
        <f t="shared" ref="F1922:F1985" si="153">E1922/$E$4096</f>
        <v>1.0370160137104389E-4</v>
      </c>
      <c r="G1922" s="93" t="s">
        <v>41</v>
      </c>
      <c r="H1922" s="93">
        <v>1177.45</v>
      </c>
      <c r="I1922" s="88">
        <v>2</v>
      </c>
      <c r="J1922" s="93">
        <v>210.73</v>
      </c>
      <c r="K1922" s="93">
        <v>15.78</v>
      </c>
      <c r="L1922" s="93">
        <v>1177.45</v>
      </c>
      <c r="M1922" s="88">
        <f t="shared" si="151"/>
        <v>10396.799999999999</v>
      </c>
    </row>
    <row r="1923" spans="1:13" x14ac:dyDescent="0.2">
      <c r="A1923" s="94">
        <v>2351923</v>
      </c>
      <c r="B1923" s="88">
        <f t="shared" ref="B1923:B1986" si="154">VLOOKUP(I1923,$U$2:$V$11,2,TRUE)</f>
        <v>216.6</v>
      </c>
      <c r="C1923" s="93">
        <v>48</v>
      </c>
      <c r="D1923" s="104">
        <f t="shared" si="152"/>
        <v>9.4955489614243329E-5</v>
      </c>
      <c r="E1923" s="93">
        <f t="shared" ref="E1923:E1986" si="155">B1923*C1923/3600</f>
        <v>2.8879999999999999</v>
      </c>
      <c r="F1923" s="104">
        <f t="shared" si="153"/>
        <v>1.0370160137104389E-4</v>
      </c>
      <c r="G1923" s="93" t="s">
        <v>16</v>
      </c>
      <c r="H1923" s="93">
        <v>1606.96</v>
      </c>
      <c r="I1923" s="88">
        <v>2</v>
      </c>
      <c r="J1923" s="93">
        <v>40</v>
      </c>
      <c r="K1923" s="93">
        <v>15.69</v>
      </c>
      <c r="L1923" s="93">
        <v>1606.96</v>
      </c>
      <c r="M1923" s="88">
        <f t="shared" ref="M1923:M1986" si="156">B1923*C1923</f>
        <v>10396.799999999999</v>
      </c>
    </row>
    <row r="1924" spans="1:13" x14ac:dyDescent="0.2">
      <c r="A1924" s="94">
        <v>3302756</v>
      </c>
      <c r="B1924" s="88">
        <f t="shared" si="154"/>
        <v>216.6</v>
      </c>
      <c r="C1924" s="93">
        <v>48</v>
      </c>
      <c r="D1924" s="104">
        <f t="shared" si="152"/>
        <v>9.4955489614243329E-5</v>
      </c>
      <c r="E1924" s="93">
        <f t="shared" si="155"/>
        <v>2.8879999999999999</v>
      </c>
      <c r="F1924" s="104">
        <f t="shared" si="153"/>
        <v>1.0370160137104389E-4</v>
      </c>
      <c r="G1924" s="93" t="s">
        <v>9</v>
      </c>
      <c r="H1924" s="93">
        <v>1217.46</v>
      </c>
      <c r="I1924" s="88">
        <v>2</v>
      </c>
      <c r="J1924" s="93">
        <v>75.09</v>
      </c>
      <c r="K1924" s="93">
        <v>32.5</v>
      </c>
      <c r="L1924" s="93">
        <v>1217.46</v>
      </c>
      <c r="M1924" s="88">
        <f t="shared" si="156"/>
        <v>10396.799999999999</v>
      </c>
    </row>
    <row r="1925" spans="1:13" x14ac:dyDescent="0.2">
      <c r="A1925" s="94">
        <v>3400169</v>
      </c>
      <c r="B1925" s="88">
        <f t="shared" si="154"/>
        <v>216.6</v>
      </c>
      <c r="C1925" s="93">
        <v>48</v>
      </c>
      <c r="D1925" s="104">
        <f t="shared" si="152"/>
        <v>9.4955489614243329E-5</v>
      </c>
      <c r="E1925" s="93">
        <f t="shared" si="155"/>
        <v>2.8879999999999999</v>
      </c>
      <c r="F1925" s="104">
        <f t="shared" si="153"/>
        <v>1.0370160137104389E-4</v>
      </c>
      <c r="G1925" s="93" t="s">
        <v>41</v>
      </c>
      <c r="H1925" s="93">
        <v>165.76</v>
      </c>
      <c r="I1925" s="88">
        <v>2</v>
      </c>
      <c r="J1925" s="93">
        <v>3.13</v>
      </c>
      <c r="K1925" s="93">
        <v>0.72</v>
      </c>
      <c r="L1925" s="93">
        <v>165.76</v>
      </c>
      <c r="M1925" s="88">
        <f t="shared" si="156"/>
        <v>10396.799999999999</v>
      </c>
    </row>
    <row r="1926" spans="1:13" x14ac:dyDescent="0.2">
      <c r="A1926" s="94">
        <v>4247477</v>
      </c>
      <c r="B1926" s="88">
        <f t="shared" si="154"/>
        <v>216.6</v>
      </c>
      <c r="C1926" s="93">
        <v>48</v>
      </c>
      <c r="D1926" s="104">
        <f t="shared" si="152"/>
        <v>9.4955489614243329E-5</v>
      </c>
      <c r="E1926" s="93">
        <f t="shared" si="155"/>
        <v>2.8879999999999999</v>
      </c>
      <c r="F1926" s="104">
        <f t="shared" si="153"/>
        <v>1.0370160137104389E-4</v>
      </c>
      <c r="G1926" s="93" t="s">
        <v>41</v>
      </c>
      <c r="H1926" s="93">
        <v>889.11</v>
      </c>
      <c r="I1926" s="88">
        <v>2</v>
      </c>
      <c r="J1926" s="93">
        <v>7.98</v>
      </c>
      <c r="K1926" s="93">
        <v>1.5</v>
      </c>
      <c r="L1926" s="93">
        <v>889.11</v>
      </c>
      <c r="M1926" s="88">
        <f t="shared" si="156"/>
        <v>10396.799999999999</v>
      </c>
    </row>
    <row r="1927" spans="1:13" x14ac:dyDescent="0.2">
      <c r="A1927" s="94">
        <v>5000533</v>
      </c>
      <c r="B1927" s="88">
        <f t="shared" si="154"/>
        <v>216.6</v>
      </c>
      <c r="C1927" s="93">
        <v>48</v>
      </c>
      <c r="D1927" s="104">
        <f t="shared" si="152"/>
        <v>9.4955489614243329E-5</v>
      </c>
      <c r="E1927" s="93">
        <f t="shared" si="155"/>
        <v>2.8879999999999999</v>
      </c>
      <c r="F1927" s="104">
        <f t="shared" si="153"/>
        <v>1.0370160137104389E-4</v>
      </c>
      <c r="G1927" s="93" t="s">
        <v>20</v>
      </c>
      <c r="H1927" s="93">
        <v>28.63</v>
      </c>
      <c r="I1927" s="88">
        <v>2</v>
      </c>
      <c r="J1927" s="93">
        <v>1.02</v>
      </c>
      <c r="K1927" s="93">
        <v>0.3</v>
      </c>
      <c r="L1927" s="93">
        <v>28.63</v>
      </c>
      <c r="M1927" s="88">
        <f t="shared" si="156"/>
        <v>10396.799999999999</v>
      </c>
    </row>
    <row r="1928" spans="1:13" x14ac:dyDescent="0.2">
      <c r="A1928" s="94">
        <v>5636676</v>
      </c>
      <c r="B1928" s="88">
        <f t="shared" si="154"/>
        <v>216.6</v>
      </c>
      <c r="C1928" s="93">
        <v>48</v>
      </c>
      <c r="D1928" s="104">
        <f t="shared" si="152"/>
        <v>9.4955489614243329E-5</v>
      </c>
      <c r="E1928" s="93">
        <f t="shared" si="155"/>
        <v>2.8879999999999999</v>
      </c>
      <c r="F1928" s="104">
        <f t="shared" si="153"/>
        <v>1.0370160137104389E-4</v>
      </c>
      <c r="G1928" s="93" t="s">
        <v>16</v>
      </c>
      <c r="H1928" s="93">
        <v>1384.77</v>
      </c>
      <c r="I1928" s="88">
        <v>2</v>
      </c>
      <c r="J1928" s="93">
        <v>9.44</v>
      </c>
      <c r="K1928" s="93">
        <v>10.8</v>
      </c>
      <c r="L1928" s="93">
        <v>1384.77</v>
      </c>
      <c r="M1928" s="88">
        <f t="shared" si="156"/>
        <v>10396.799999999999</v>
      </c>
    </row>
    <row r="1929" spans="1:13" x14ac:dyDescent="0.2">
      <c r="A1929" s="94">
        <v>6070552</v>
      </c>
      <c r="B1929" s="88">
        <f t="shared" si="154"/>
        <v>216.6</v>
      </c>
      <c r="C1929" s="93">
        <v>48</v>
      </c>
      <c r="D1929" s="104">
        <f t="shared" si="152"/>
        <v>9.4955489614243329E-5</v>
      </c>
      <c r="E1929" s="93">
        <f t="shared" si="155"/>
        <v>2.8879999999999999</v>
      </c>
      <c r="F1929" s="104">
        <f t="shared" si="153"/>
        <v>1.0370160137104389E-4</v>
      </c>
      <c r="G1929" s="93" t="s">
        <v>82</v>
      </c>
      <c r="H1929" s="93">
        <v>687.11</v>
      </c>
      <c r="I1929" s="88">
        <v>2</v>
      </c>
      <c r="J1929" s="93">
        <v>62.38</v>
      </c>
      <c r="K1929" s="93">
        <v>15</v>
      </c>
      <c r="L1929" s="93">
        <v>687.11</v>
      </c>
      <c r="M1929" s="88">
        <f t="shared" si="156"/>
        <v>10396.799999999999</v>
      </c>
    </row>
    <row r="1930" spans="1:13" x14ac:dyDescent="0.2">
      <c r="A1930" s="94">
        <v>6122504</v>
      </c>
      <c r="B1930" s="88">
        <f t="shared" si="154"/>
        <v>216.6</v>
      </c>
      <c r="C1930" s="93">
        <v>48</v>
      </c>
      <c r="D1930" s="104">
        <f t="shared" si="152"/>
        <v>9.4955489614243329E-5</v>
      </c>
      <c r="E1930" s="93">
        <f t="shared" si="155"/>
        <v>2.8879999999999999</v>
      </c>
      <c r="F1930" s="104">
        <f t="shared" si="153"/>
        <v>1.0370160137104389E-4</v>
      </c>
      <c r="G1930" s="93" t="s">
        <v>20</v>
      </c>
      <c r="H1930" s="93">
        <v>1968.46</v>
      </c>
      <c r="I1930" s="88">
        <v>2</v>
      </c>
      <c r="J1930" s="93">
        <v>232.65</v>
      </c>
      <c r="K1930" s="93">
        <v>31.5</v>
      </c>
      <c r="L1930" s="93">
        <v>1968.46</v>
      </c>
      <c r="M1930" s="88">
        <f t="shared" si="156"/>
        <v>10396.799999999999</v>
      </c>
    </row>
    <row r="1931" spans="1:13" x14ac:dyDescent="0.2">
      <c r="A1931" s="94">
        <v>7011215</v>
      </c>
      <c r="B1931" s="88">
        <f t="shared" si="154"/>
        <v>216.6</v>
      </c>
      <c r="C1931" s="93">
        <v>48</v>
      </c>
      <c r="D1931" s="104">
        <f t="shared" si="152"/>
        <v>9.4955489614243329E-5</v>
      </c>
      <c r="E1931" s="93">
        <f t="shared" si="155"/>
        <v>2.8879999999999999</v>
      </c>
      <c r="F1931" s="104">
        <f t="shared" si="153"/>
        <v>1.0370160137104389E-4</v>
      </c>
      <c r="G1931" s="93" t="s">
        <v>82</v>
      </c>
      <c r="H1931" s="93">
        <v>950.77</v>
      </c>
      <c r="I1931" s="88">
        <v>2</v>
      </c>
      <c r="J1931" s="93">
        <v>86.52</v>
      </c>
      <c r="K1931" s="93">
        <v>20</v>
      </c>
      <c r="L1931" s="93">
        <v>950.77</v>
      </c>
      <c r="M1931" s="88">
        <f t="shared" si="156"/>
        <v>10396.799999999999</v>
      </c>
    </row>
    <row r="1932" spans="1:13" x14ac:dyDescent="0.2">
      <c r="A1932" s="94">
        <v>8201513</v>
      </c>
      <c r="B1932" s="88">
        <f t="shared" si="154"/>
        <v>216.6</v>
      </c>
      <c r="C1932" s="93">
        <v>48</v>
      </c>
      <c r="D1932" s="104">
        <f t="shared" si="152"/>
        <v>9.4955489614243329E-5</v>
      </c>
      <c r="E1932" s="93">
        <f t="shared" si="155"/>
        <v>2.8879999999999999</v>
      </c>
      <c r="F1932" s="104">
        <f t="shared" si="153"/>
        <v>1.0370160137104389E-4</v>
      </c>
      <c r="G1932" s="93" t="s">
        <v>20</v>
      </c>
      <c r="H1932" s="93">
        <v>148.97999999999999</v>
      </c>
      <c r="I1932" s="88">
        <v>2</v>
      </c>
      <c r="J1932" s="93">
        <v>6.56</v>
      </c>
      <c r="K1932" s="93">
        <v>4.76</v>
      </c>
      <c r="L1932" s="93">
        <v>148.97999999999999</v>
      </c>
      <c r="M1932" s="88">
        <f t="shared" si="156"/>
        <v>10396.799999999999</v>
      </c>
    </row>
    <row r="1933" spans="1:13" x14ac:dyDescent="0.2">
      <c r="A1933" s="94">
        <v>8411631</v>
      </c>
      <c r="B1933" s="88">
        <f t="shared" si="154"/>
        <v>216.6</v>
      </c>
      <c r="C1933" s="93">
        <v>48</v>
      </c>
      <c r="D1933" s="104">
        <f t="shared" si="152"/>
        <v>9.4955489614243329E-5</v>
      </c>
      <c r="E1933" s="93">
        <f t="shared" si="155"/>
        <v>2.8879999999999999</v>
      </c>
      <c r="F1933" s="104">
        <f t="shared" si="153"/>
        <v>1.0370160137104389E-4</v>
      </c>
      <c r="G1933" s="93" t="s">
        <v>16</v>
      </c>
      <c r="H1933" s="93">
        <v>1261.73</v>
      </c>
      <c r="I1933" s="88">
        <v>2</v>
      </c>
      <c r="J1933" s="93">
        <v>42</v>
      </c>
      <c r="K1933" s="93">
        <v>2</v>
      </c>
      <c r="L1933" s="93">
        <v>1261.73</v>
      </c>
      <c r="M1933" s="88">
        <f t="shared" si="156"/>
        <v>10396.799999999999</v>
      </c>
    </row>
    <row r="1934" spans="1:13" x14ac:dyDescent="0.2">
      <c r="A1934" s="94">
        <v>9723341</v>
      </c>
      <c r="B1934" s="88">
        <f t="shared" si="154"/>
        <v>216.6</v>
      </c>
      <c r="C1934" s="93">
        <v>48</v>
      </c>
      <c r="D1934" s="104">
        <f t="shared" si="152"/>
        <v>9.4955489614243329E-5</v>
      </c>
      <c r="E1934" s="93">
        <f t="shared" si="155"/>
        <v>2.8879999999999999</v>
      </c>
      <c r="F1934" s="104">
        <f t="shared" si="153"/>
        <v>1.0370160137104389E-4</v>
      </c>
      <c r="G1934" s="93" t="s">
        <v>16</v>
      </c>
      <c r="H1934" s="93">
        <v>154.41999999999999</v>
      </c>
      <c r="I1934" s="88">
        <v>2</v>
      </c>
      <c r="J1934" s="93">
        <v>10.75</v>
      </c>
      <c r="K1934" s="93">
        <v>9.5</v>
      </c>
      <c r="L1934" s="93">
        <v>154.41999999999999</v>
      </c>
      <c r="M1934" s="88">
        <f t="shared" si="156"/>
        <v>10396.799999999999</v>
      </c>
    </row>
    <row r="1935" spans="1:13" x14ac:dyDescent="0.2">
      <c r="A1935" s="94">
        <v>9842508</v>
      </c>
      <c r="B1935" s="88">
        <f t="shared" si="154"/>
        <v>216.6</v>
      </c>
      <c r="C1935" s="93">
        <v>48</v>
      </c>
      <c r="D1935" s="104">
        <f t="shared" si="152"/>
        <v>9.4955489614243329E-5</v>
      </c>
      <c r="E1935" s="93">
        <f t="shared" si="155"/>
        <v>2.8879999999999999</v>
      </c>
      <c r="F1935" s="104">
        <f t="shared" si="153"/>
        <v>1.0370160137104389E-4</v>
      </c>
      <c r="G1935" s="93" t="s">
        <v>16</v>
      </c>
      <c r="H1935" s="93">
        <v>152.13999999999999</v>
      </c>
      <c r="I1935" s="88">
        <v>2</v>
      </c>
      <c r="J1935" s="93">
        <v>1.74</v>
      </c>
      <c r="K1935" s="93">
        <v>1.04</v>
      </c>
      <c r="L1935" s="93">
        <v>152.13999999999999</v>
      </c>
      <c r="M1935" s="88">
        <f t="shared" si="156"/>
        <v>10396.799999999999</v>
      </c>
    </row>
    <row r="1936" spans="1:13" x14ac:dyDescent="0.2">
      <c r="A1936" s="94">
        <v>9999912</v>
      </c>
      <c r="B1936" s="88">
        <f t="shared" si="154"/>
        <v>216.6</v>
      </c>
      <c r="C1936" s="93">
        <v>48</v>
      </c>
      <c r="D1936" s="104">
        <f t="shared" si="152"/>
        <v>9.4955489614243329E-5</v>
      </c>
      <c r="E1936" s="93">
        <f t="shared" si="155"/>
        <v>2.8879999999999999</v>
      </c>
      <c r="F1936" s="104">
        <f t="shared" si="153"/>
        <v>1.0370160137104389E-4</v>
      </c>
      <c r="G1936" s="93" t="s">
        <v>16</v>
      </c>
      <c r="H1936" s="93">
        <v>0.01</v>
      </c>
      <c r="I1936" s="88">
        <v>2</v>
      </c>
      <c r="J1936" s="93">
        <v>0</v>
      </c>
      <c r="K1936" s="93">
        <v>0</v>
      </c>
      <c r="L1936" s="93">
        <v>0.01</v>
      </c>
      <c r="M1936" s="88">
        <f t="shared" si="156"/>
        <v>10396.799999999999</v>
      </c>
    </row>
    <row r="1937" spans="1:13" x14ac:dyDescent="0.2">
      <c r="A1937" s="94">
        <v>1066128</v>
      </c>
      <c r="B1937" s="88">
        <f t="shared" si="154"/>
        <v>216.6</v>
      </c>
      <c r="C1937" s="93">
        <v>47</v>
      </c>
      <c r="D1937" s="104">
        <f t="shared" si="152"/>
        <v>9.2977250247279917E-5</v>
      </c>
      <c r="E1937" s="93">
        <f t="shared" si="155"/>
        <v>2.827833333333333</v>
      </c>
      <c r="F1937" s="104">
        <f t="shared" si="153"/>
        <v>1.0154115134248047E-4</v>
      </c>
      <c r="G1937" s="93" t="s">
        <v>16</v>
      </c>
      <c r="H1937" s="93">
        <v>124.83</v>
      </c>
      <c r="I1937" s="88">
        <v>2</v>
      </c>
      <c r="J1937" s="93">
        <v>0.68</v>
      </c>
      <c r="K1937" s="93">
        <v>1.3</v>
      </c>
      <c r="L1937" s="93">
        <v>124.83</v>
      </c>
      <c r="M1937" s="88">
        <f t="shared" si="156"/>
        <v>10180.199999999999</v>
      </c>
    </row>
    <row r="1938" spans="1:13" x14ac:dyDescent="0.2">
      <c r="A1938" s="94">
        <v>1212588</v>
      </c>
      <c r="B1938" s="88">
        <f t="shared" si="154"/>
        <v>216.6</v>
      </c>
      <c r="C1938" s="93">
        <v>47</v>
      </c>
      <c r="D1938" s="104">
        <f t="shared" si="152"/>
        <v>9.2977250247279917E-5</v>
      </c>
      <c r="E1938" s="93">
        <f t="shared" si="155"/>
        <v>2.827833333333333</v>
      </c>
      <c r="F1938" s="104">
        <f t="shared" si="153"/>
        <v>1.0154115134248047E-4</v>
      </c>
      <c r="G1938" s="93" t="s">
        <v>79</v>
      </c>
      <c r="H1938" s="93">
        <v>175.83</v>
      </c>
      <c r="I1938" s="88">
        <v>2</v>
      </c>
      <c r="J1938" s="93">
        <v>6.36</v>
      </c>
      <c r="K1938" s="93">
        <v>4.9000000000000004</v>
      </c>
      <c r="L1938" s="93">
        <v>175.83</v>
      </c>
      <c r="M1938" s="88">
        <f t="shared" si="156"/>
        <v>10180.199999999999</v>
      </c>
    </row>
    <row r="1939" spans="1:13" x14ac:dyDescent="0.2">
      <c r="A1939" s="94">
        <v>1254659</v>
      </c>
      <c r="B1939" s="88">
        <f t="shared" si="154"/>
        <v>216.6</v>
      </c>
      <c r="C1939" s="93">
        <v>47</v>
      </c>
      <c r="D1939" s="104">
        <f t="shared" si="152"/>
        <v>9.2977250247279917E-5</v>
      </c>
      <c r="E1939" s="93">
        <f t="shared" si="155"/>
        <v>2.827833333333333</v>
      </c>
      <c r="F1939" s="104">
        <f t="shared" si="153"/>
        <v>1.0154115134248047E-4</v>
      </c>
      <c r="G1939" s="93" t="s">
        <v>79</v>
      </c>
      <c r="H1939" s="93">
        <v>19.309999999999999</v>
      </c>
      <c r="I1939" s="88">
        <v>2</v>
      </c>
      <c r="J1939" s="93">
        <v>0.31</v>
      </c>
      <c r="K1939" s="93">
        <v>1.62</v>
      </c>
      <c r="L1939" s="93">
        <v>19.309999999999999</v>
      </c>
      <c r="M1939" s="88">
        <f t="shared" si="156"/>
        <v>10180.199999999999</v>
      </c>
    </row>
    <row r="1940" spans="1:13" x14ac:dyDescent="0.2">
      <c r="A1940" s="94">
        <v>2211414</v>
      </c>
      <c r="B1940" s="88">
        <f t="shared" si="154"/>
        <v>216.6</v>
      </c>
      <c r="C1940" s="93">
        <v>47</v>
      </c>
      <c r="D1940" s="104">
        <f t="shared" si="152"/>
        <v>9.2977250247279917E-5</v>
      </c>
      <c r="E1940" s="93">
        <f t="shared" si="155"/>
        <v>2.827833333333333</v>
      </c>
      <c r="F1940" s="104">
        <f t="shared" si="153"/>
        <v>1.0154115134248047E-4</v>
      </c>
      <c r="G1940" s="93" t="s">
        <v>41</v>
      </c>
      <c r="H1940" s="93">
        <v>26.94</v>
      </c>
      <c r="I1940" s="88">
        <v>2</v>
      </c>
      <c r="J1940" s="93">
        <v>1.81</v>
      </c>
      <c r="K1940" s="93">
        <v>0.24</v>
      </c>
      <c r="L1940" s="93">
        <v>26.94</v>
      </c>
      <c r="M1940" s="88">
        <f t="shared" si="156"/>
        <v>10180.199999999999</v>
      </c>
    </row>
    <row r="1941" spans="1:13" x14ac:dyDescent="0.2">
      <c r="A1941" s="94">
        <v>3080374</v>
      </c>
      <c r="B1941" s="88">
        <f t="shared" si="154"/>
        <v>216.6</v>
      </c>
      <c r="C1941" s="93">
        <v>47</v>
      </c>
      <c r="D1941" s="104">
        <f t="shared" si="152"/>
        <v>9.2977250247279917E-5</v>
      </c>
      <c r="E1941" s="93">
        <f t="shared" si="155"/>
        <v>2.827833333333333</v>
      </c>
      <c r="F1941" s="104">
        <f t="shared" si="153"/>
        <v>1.0154115134248047E-4</v>
      </c>
      <c r="G1941" s="93" t="s">
        <v>41</v>
      </c>
      <c r="H1941" s="93">
        <v>1021.94</v>
      </c>
      <c r="I1941" s="88">
        <v>2</v>
      </c>
      <c r="J1941" s="93">
        <v>85</v>
      </c>
      <c r="K1941" s="93">
        <v>2.67</v>
      </c>
      <c r="L1941" s="93">
        <v>1021.94</v>
      </c>
      <c r="M1941" s="88">
        <f t="shared" si="156"/>
        <v>10180.199999999999</v>
      </c>
    </row>
    <row r="1942" spans="1:13" x14ac:dyDescent="0.2">
      <c r="A1942" s="94">
        <v>3080708</v>
      </c>
      <c r="B1942" s="88">
        <f t="shared" si="154"/>
        <v>216.6</v>
      </c>
      <c r="C1942" s="93">
        <v>47</v>
      </c>
      <c r="D1942" s="104">
        <f t="shared" si="152"/>
        <v>9.2977250247279917E-5</v>
      </c>
      <c r="E1942" s="93">
        <f t="shared" si="155"/>
        <v>2.827833333333333</v>
      </c>
      <c r="F1942" s="104">
        <f t="shared" si="153"/>
        <v>1.0154115134248047E-4</v>
      </c>
      <c r="G1942" s="93" t="s">
        <v>41</v>
      </c>
      <c r="H1942" s="93">
        <v>392.48</v>
      </c>
      <c r="I1942" s="88">
        <v>2</v>
      </c>
      <c r="J1942" s="93">
        <v>20.79</v>
      </c>
      <c r="K1942" s="93">
        <v>1.04</v>
      </c>
      <c r="L1942" s="93">
        <v>392.48</v>
      </c>
      <c r="M1942" s="88">
        <f t="shared" si="156"/>
        <v>10180.199999999999</v>
      </c>
    </row>
    <row r="1943" spans="1:13" x14ac:dyDescent="0.2">
      <c r="A1943" s="94">
        <v>3100614</v>
      </c>
      <c r="B1943" s="88">
        <f t="shared" si="154"/>
        <v>216.6</v>
      </c>
      <c r="C1943" s="93">
        <v>47</v>
      </c>
      <c r="D1943" s="104">
        <f t="shared" si="152"/>
        <v>9.2977250247279917E-5</v>
      </c>
      <c r="E1943" s="93">
        <f t="shared" si="155"/>
        <v>2.827833333333333</v>
      </c>
      <c r="F1943" s="104">
        <f t="shared" si="153"/>
        <v>1.0154115134248047E-4</v>
      </c>
      <c r="G1943" s="93" t="s">
        <v>41</v>
      </c>
      <c r="H1943" s="93">
        <v>523.83000000000004</v>
      </c>
      <c r="I1943" s="88">
        <v>2</v>
      </c>
      <c r="J1943" s="93">
        <v>220</v>
      </c>
      <c r="K1943" s="93">
        <v>3.5</v>
      </c>
      <c r="L1943" s="93">
        <v>523.83000000000004</v>
      </c>
      <c r="M1943" s="88">
        <f t="shared" si="156"/>
        <v>10180.199999999999</v>
      </c>
    </row>
    <row r="1944" spans="1:13" x14ac:dyDescent="0.2">
      <c r="A1944" s="94">
        <v>3227732</v>
      </c>
      <c r="B1944" s="88">
        <f t="shared" si="154"/>
        <v>216.6</v>
      </c>
      <c r="C1944" s="93">
        <v>47</v>
      </c>
      <c r="D1944" s="104">
        <f t="shared" si="152"/>
        <v>9.2977250247279917E-5</v>
      </c>
      <c r="E1944" s="93">
        <f t="shared" si="155"/>
        <v>2.827833333333333</v>
      </c>
      <c r="F1944" s="104">
        <f t="shared" si="153"/>
        <v>1.0154115134248047E-4</v>
      </c>
      <c r="G1944" s="93" t="s">
        <v>41</v>
      </c>
      <c r="H1944" s="93">
        <v>2951.02</v>
      </c>
      <c r="I1944" s="88">
        <v>2</v>
      </c>
      <c r="J1944" s="93">
        <v>329.9</v>
      </c>
      <c r="K1944" s="93">
        <v>18.2</v>
      </c>
      <c r="L1944" s="93">
        <v>2951.02</v>
      </c>
      <c r="M1944" s="88">
        <f t="shared" si="156"/>
        <v>10180.199999999999</v>
      </c>
    </row>
    <row r="1945" spans="1:13" x14ac:dyDescent="0.2">
      <c r="A1945" s="94">
        <v>3418364</v>
      </c>
      <c r="B1945" s="88">
        <f t="shared" si="154"/>
        <v>216.6</v>
      </c>
      <c r="C1945" s="93">
        <v>47</v>
      </c>
      <c r="D1945" s="104">
        <f t="shared" si="152"/>
        <v>9.2977250247279917E-5</v>
      </c>
      <c r="E1945" s="93">
        <f t="shared" si="155"/>
        <v>2.827833333333333</v>
      </c>
      <c r="F1945" s="104">
        <f t="shared" si="153"/>
        <v>1.0154115134248047E-4</v>
      </c>
      <c r="G1945" s="93" t="s">
        <v>16</v>
      </c>
      <c r="H1945" s="93">
        <v>477.54</v>
      </c>
      <c r="I1945" s="88">
        <v>2</v>
      </c>
      <c r="J1945" s="93">
        <v>21.88</v>
      </c>
      <c r="K1945" s="93">
        <v>14.12</v>
      </c>
      <c r="L1945" s="93">
        <v>477.54</v>
      </c>
      <c r="M1945" s="88">
        <f t="shared" si="156"/>
        <v>10180.199999999999</v>
      </c>
    </row>
    <row r="1946" spans="1:13" x14ac:dyDescent="0.2">
      <c r="A1946" s="94">
        <v>4304821</v>
      </c>
      <c r="B1946" s="88">
        <f t="shared" si="154"/>
        <v>216.6</v>
      </c>
      <c r="C1946" s="93">
        <v>47</v>
      </c>
      <c r="D1946" s="104">
        <f t="shared" si="152"/>
        <v>9.2977250247279917E-5</v>
      </c>
      <c r="E1946" s="93">
        <f t="shared" si="155"/>
        <v>2.827833333333333</v>
      </c>
      <c r="F1946" s="104">
        <f t="shared" si="153"/>
        <v>1.0154115134248047E-4</v>
      </c>
      <c r="G1946" s="93" t="s">
        <v>20</v>
      </c>
      <c r="H1946" s="93">
        <v>1939.46</v>
      </c>
      <c r="I1946" s="88">
        <v>2</v>
      </c>
      <c r="J1946" s="93">
        <v>18.09</v>
      </c>
      <c r="K1946" s="93">
        <v>3.48</v>
      </c>
      <c r="L1946" s="93">
        <v>1939.46</v>
      </c>
      <c r="M1946" s="88">
        <f t="shared" si="156"/>
        <v>10180.199999999999</v>
      </c>
    </row>
    <row r="1947" spans="1:13" x14ac:dyDescent="0.2">
      <c r="A1947" s="94">
        <v>5521309</v>
      </c>
      <c r="B1947" s="88">
        <f t="shared" si="154"/>
        <v>216.6</v>
      </c>
      <c r="C1947" s="93">
        <v>47</v>
      </c>
      <c r="D1947" s="104">
        <f t="shared" si="152"/>
        <v>9.2977250247279917E-5</v>
      </c>
      <c r="E1947" s="93">
        <f t="shared" si="155"/>
        <v>2.827833333333333</v>
      </c>
      <c r="F1947" s="104">
        <f t="shared" si="153"/>
        <v>1.0154115134248047E-4</v>
      </c>
      <c r="G1947" s="93" t="s">
        <v>82</v>
      </c>
      <c r="H1947" s="93">
        <v>1828.84</v>
      </c>
      <c r="I1947" s="88">
        <v>2</v>
      </c>
      <c r="J1947" s="93">
        <v>50.84</v>
      </c>
      <c r="K1947" s="93">
        <v>38</v>
      </c>
      <c r="L1947" s="93">
        <v>1828.84</v>
      </c>
      <c r="M1947" s="88">
        <f t="shared" si="156"/>
        <v>10180.199999999999</v>
      </c>
    </row>
    <row r="1948" spans="1:13" x14ac:dyDescent="0.2">
      <c r="A1948" s="94">
        <v>6044159</v>
      </c>
      <c r="B1948" s="88">
        <f t="shared" si="154"/>
        <v>216.6</v>
      </c>
      <c r="C1948" s="93">
        <v>47</v>
      </c>
      <c r="D1948" s="104">
        <f t="shared" si="152"/>
        <v>9.2977250247279917E-5</v>
      </c>
      <c r="E1948" s="93">
        <f t="shared" si="155"/>
        <v>2.827833333333333</v>
      </c>
      <c r="F1948" s="104">
        <f t="shared" si="153"/>
        <v>1.0154115134248047E-4</v>
      </c>
      <c r="G1948" s="93" t="s">
        <v>20</v>
      </c>
      <c r="H1948" s="93">
        <v>2105.36</v>
      </c>
      <c r="I1948" s="88">
        <v>2</v>
      </c>
      <c r="J1948" s="93">
        <v>13</v>
      </c>
      <c r="K1948" s="93">
        <v>22</v>
      </c>
      <c r="L1948" s="93">
        <v>2105.36</v>
      </c>
      <c r="M1948" s="88">
        <f t="shared" si="156"/>
        <v>10180.199999999999</v>
      </c>
    </row>
    <row r="1949" spans="1:13" x14ac:dyDescent="0.2">
      <c r="A1949" s="94">
        <v>6310492</v>
      </c>
      <c r="B1949" s="88">
        <f t="shared" si="154"/>
        <v>216.6</v>
      </c>
      <c r="C1949" s="93">
        <v>47</v>
      </c>
      <c r="D1949" s="104">
        <f t="shared" si="152"/>
        <v>9.2977250247279917E-5</v>
      </c>
      <c r="E1949" s="93">
        <f t="shared" si="155"/>
        <v>2.827833333333333</v>
      </c>
      <c r="F1949" s="104">
        <f t="shared" si="153"/>
        <v>1.0154115134248047E-4</v>
      </c>
      <c r="G1949" s="93" t="s">
        <v>16</v>
      </c>
      <c r="H1949" s="93">
        <v>179.44</v>
      </c>
      <c r="I1949" s="88">
        <v>2</v>
      </c>
      <c r="J1949" s="93">
        <v>6.35</v>
      </c>
      <c r="K1949" s="93">
        <v>1.2</v>
      </c>
      <c r="L1949" s="93">
        <v>179.44</v>
      </c>
      <c r="M1949" s="88">
        <f t="shared" si="156"/>
        <v>10180.199999999999</v>
      </c>
    </row>
    <row r="1950" spans="1:13" x14ac:dyDescent="0.2">
      <c r="A1950" s="94">
        <v>7010788</v>
      </c>
      <c r="B1950" s="88">
        <f t="shared" si="154"/>
        <v>216.6</v>
      </c>
      <c r="C1950" s="93">
        <v>47</v>
      </c>
      <c r="D1950" s="104">
        <f t="shared" si="152"/>
        <v>9.2977250247279917E-5</v>
      </c>
      <c r="E1950" s="93">
        <f t="shared" si="155"/>
        <v>2.827833333333333</v>
      </c>
      <c r="F1950" s="104">
        <f t="shared" si="153"/>
        <v>1.0154115134248047E-4</v>
      </c>
      <c r="G1950" s="93" t="s">
        <v>82</v>
      </c>
      <c r="H1950" s="93">
        <v>1843.44</v>
      </c>
      <c r="I1950" s="88">
        <v>2</v>
      </c>
      <c r="J1950" s="93">
        <v>122.89</v>
      </c>
      <c r="K1950" s="93">
        <v>21</v>
      </c>
      <c r="L1950" s="93">
        <v>1843.44</v>
      </c>
      <c r="M1950" s="88">
        <f t="shared" si="156"/>
        <v>10180.199999999999</v>
      </c>
    </row>
    <row r="1951" spans="1:13" x14ac:dyDescent="0.2">
      <c r="A1951" s="94">
        <v>7011501</v>
      </c>
      <c r="B1951" s="88">
        <f t="shared" si="154"/>
        <v>216.6</v>
      </c>
      <c r="C1951" s="93">
        <v>47</v>
      </c>
      <c r="D1951" s="104">
        <f t="shared" si="152"/>
        <v>9.2977250247279917E-5</v>
      </c>
      <c r="E1951" s="93">
        <f t="shared" si="155"/>
        <v>2.827833333333333</v>
      </c>
      <c r="F1951" s="104">
        <f t="shared" si="153"/>
        <v>1.0154115134248047E-4</v>
      </c>
      <c r="G1951" s="93" t="s">
        <v>82</v>
      </c>
      <c r="H1951" s="93">
        <v>2882.77</v>
      </c>
      <c r="I1951" s="88">
        <v>2</v>
      </c>
      <c r="J1951" s="93">
        <v>232.87</v>
      </c>
      <c r="K1951" s="93">
        <v>29</v>
      </c>
      <c r="L1951" s="93">
        <v>2882.77</v>
      </c>
      <c r="M1951" s="88">
        <f t="shared" si="156"/>
        <v>10180.199999999999</v>
      </c>
    </row>
    <row r="1952" spans="1:13" x14ac:dyDescent="0.2">
      <c r="A1952" s="94">
        <v>7080017</v>
      </c>
      <c r="B1952" s="88">
        <f t="shared" si="154"/>
        <v>216.6</v>
      </c>
      <c r="C1952" s="93">
        <v>47</v>
      </c>
      <c r="D1952" s="104">
        <f t="shared" si="152"/>
        <v>9.2977250247279917E-5</v>
      </c>
      <c r="E1952" s="93">
        <f t="shared" si="155"/>
        <v>2.827833333333333</v>
      </c>
      <c r="F1952" s="104">
        <f t="shared" si="153"/>
        <v>1.0154115134248047E-4</v>
      </c>
      <c r="G1952" s="93" t="s">
        <v>12</v>
      </c>
      <c r="H1952" s="93">
        <v>537.02</v>
      </c>
      <c r="I1952" s="88">
        <v>2</v>
      </c>
      <c r="J1952" s="93">
        <v>21.38</v>
      </c>
      <c r="K1952" s="93">
        <v>1.66</v>
      </c>
      <c r="L1952" s="93">
        <v>537.02</v>
      </c>
      <c r="M1952" s="88">
        <f t="shared" si="156"/>
        <v>10180.199999999999</v>
      </c>
    </row>
    <row r="1953" spans="1:13" x14ac:dyDescent="0.2">
      <c r="A1953" s="94">
        <v>8364036</v>
      </c>
      <c r="B1953" s="88">
        <f t="shared" si="154"/>
        <v>216.6</v>
      </c>
      <c r="C1953" s="93">
        <v>47</v>
      </c>
      <c r="D1953" s="104">
        <f t="shared" si="152"/>
        <v>9.2977250247279917E-5</v>
      </c>
      <c r="E1953" s="93">
        <f t="shared" si="155"/>
        <v>2.827833333333333</v>
      </c>
      <c r="F1953" s="104">
        <f t="shared" si="153"/>
        <v>1.0154115134248047E-4</v>
      </c>
      <c r="G1953" s="93" t="s">
        <v>20</v>
      </c>
      <c r="H1953" s="93">
        <v>27.8</v>
      </c>
      <c r="I1953" s="88">
        <v>2</v>
      </c>
      <c r="J1953" s="93">
        <v>2.72</v>
      </c>
      <c r="K1953" s="93">
        <v>0.27</v>
      </c>
      <c r="L1953" s="93">
        <v>27.8</v>
      </c>
      <c r="M1953" s="88">
        <f t="shared" si="156"/>
        <v>10180.199999999999</v>
      </c>
    </row>
    <row r="1954" spans="1:13" x14ac:dyDescent="0.2">
      <c r="A1954" s="94">
        <v>9005735</v>
      </c>
      <c r="B1954" s="88">
        <f t="shared" si="154"/>
        <v>216.6</v>
      </c>
      <c r="C1954" s="93">
        <v>47</v>
      </c>
      <c r="D1954" s="104">
        <f t="shared" si="152"/>
        <v>9.2977250247279917E-5</v>
      </c>
      <c r="E1954" s="93">
        <f t="shared" si="155"/>
        <v>2.827833333333333</v>
      </c>
      <c r="F1954" s="104">
        <f t="shared" si="153"/>
        <v>1.0154115134248047E-4</v>
      </c>
      <c r="G1954" s="93" t="s">
        <v>20</v>
      </c>
      <c r="H1954" s="93">
        <v>2217.04</v>
      </c>
      <c r="I1954" s="88">
        <v>2</v>
      </c>
      <c r="J1954" s="93">
        <v>101.1</v>
      </c>
      <c r="K1954" s="93">
        <v>17.850000000000001</v>
      </c>
      <c r="L1954" s="93">
        <v>2217.04</v>
      </c>
      <c r="M1954" s="88">
        <f t="shared" si="156"/>
        <v>10180.199999999999</v>
      </c>
    </row>
    <row r="1955" spans="1:13" x14ac:dyDescent="0.2">
      <c r="A1955" s="94">
        <v>9253502</v>
      </c>
      <c r="B1955" s="88">
        <f t="shared" si="154"/>
        <v>216.6</v>
      </c>
      <c r="C1955" s="93">
        <v>47</v>
      </c>
      <c r="D1955" s="104">
        <f t="shared" si="152"/>
        <v>9.2977250247279917E-5</v>
      </c>
      <c r="E1955" s="93">
        <f t="shared" si="155"/>
        <v>2.827833333333333</v>
      </c>
      <c r="F1955" s="104">
        <f t="shared" si="153"/>
        <v>1.0154115134248047E-4</v>
      </c>
      <c r="G1955" s="93" t="s">
        <v>12</v>
      </c>
      <c r="H1955" s="93">
        <v>2104.69</v>
      </c>
      <c r="I1955" s="88">
        <v>2</v>
      </c>
      <c r="J1955" s="93">
        <v>2.13</v>
      </c>
      <c r="K1955" s="93">
        <v>12.26</v>
      </c>
      <c r="L1955" s="93">
        <v>2104.69</v>
      </c>
      <c r="M1955" s="88">
        <f t="shared" si="156"/>
        <v>10180.199999999999</v>
      </c>
    </row>
    <row r="1956" spans="1:13" x14ac:dyDescent="0.2">
      <c r="A1956" s="94">
        <v>9846374</v>
      </c>
      <c r="B1956" s="88">
        <f t="shared" si="154"/>
        <v>216.6</v>
      </c>
      <c r="C1956" s="93">
        <v>47</v>
      </c>
      <c r="D1956" s="104">
        <f t="shared" si="152"/>
        <v>9.2977250247279917E-5</v>
      </c>
      <c r="E1956" s="93">
        <f t="shared" si="155"/>
        <v>2.827833333333333</v>
      </c>
      <c r="F1956" s="104">
        <f t="shared" si="153"/>
        <v>1.0154115134248047E-4</v>
      </c>
      <c r="G1956" s="93" t="s">
        <v>16</v>
      </c>
      <c r="H1956" s="93">
        <v>1636.76</v>
      </c>
      <c r="I1956" s="88">
        <v>2</v>
      </c>
      <c r="J1956" s="93">
        <v>47.28</v>
      </c>
      <c r="K1956" s="93">
        <v>7.87</v>
      </c>
      <c r="L1956" s="93">
        <v>1636.76</v>
      </c>
      <c r="M1956" s="88">
        <f t="shared" si="156"/>
        <v>10180.199999999999</v>
      </c>
    </row>
    <row r="1957" spans="1:13" x14ac:dyDescent="0.2">
      <c r="A1957" s="94">
        <v>1212133</v>
      </c>
      <c r="B1957" s="88">
        <f t="shared" si="154"/>
        <v>216.6</v>
      </c>
      <c r="C1957" s="93">
        <v>46</v>
      </c>
      <c r="D1957" s="104">
        <f t="shared" si="152"/>
        <v>9.0999010880316519E-5</v>
      </c>
      <c r="E1957" s="93">
        <f t="shared" si="155"/>
        <v>2.7676666666666669</v>
      </c>
      <c r="F1957" s="104">
        <f t="shared" si="153"/>
        <v>9.9380701313917083E-5</v>
      </c>
      <c r="G1957" s="93" t="s">
        <v>79</v>
      </c>
      <c r="H1957" s="93">
        <v>27.71</v>
      </c>
      <c r="I1957" s="88">
        <v>2</v>
      </c>
      <c r="J1957" s="93">
        <v>0.63</v>
      </c>
      <c r="K1957" s="93">
        <v>0.64</v>
      </c>
      <c r="L1957" s="93">
        <v>27.71</v>
      </c>
      <c r="M1957" s="88">
        <f t="shared" si="156"/>
        <v>9963.6</v>
      </c>
    </row>
    <row r="1958" spans="1:13" x14ac:dyDescent="0.2">
      <c r="A1958" s="94">
        <v>1252439</v>
      </c>
      <c r="B1958" s="88">
        <f t="shared" si="154"/>
        <v>216.6</v>
      </c>
      <c r="C1958" s="93">
        <v>46</v>
      </c>
      <c r="D1958" s="104">
        <f t="shared" si="152"/>
        <v>9.0999010880316519E-5</v>
      </c>
      <c r="E1958" s="93">
        <f t="shared" si="155"/>
        <v>2.7676666666666669</v>
      </c>
      <c r="F1958" s="104">
        <f t="shared" si="153"/>
        <v>9.9380701313917083E-5</v>
      </c>
      <c r="G1958" s="93" t="s">
        <v>79</v>
      </c>
      <c r="H1958" s="93">
        <v>309.02</v>
      </c>
      <c r="I1958" s="88">
        <v>2</v>
      </c>
      <c r="J1958" s="93">
        <v>8.7899999999999991</v>
      </c>
      <c r="K1958" s="93">
        <v>15.08</v>
      </c>
      <c r="L1958" s="93">
        <v>309.02</v>
      </c>
      <c r="M1958" s="88">
        <f t="shared" si="156"/>
        <v>9963.6</v>
      </c>
    </row>
    <row r="1959" spans="1:13" x14ac:dyDescent="0.2">
      <c r="A1959" s="94">
        <v>1252734</v>
      </c>
      <c r="B1959" s="88">
        <f t="shared" si="154"/>
        <v>216.6</v>
      </c>
      <c r="C1959" s="93">
        <v>46</v>
      </c>
      <c r="D1959" s="104">
        <f t="shared" si="152"/>
        <v>9.0999010880316519E-5</v>
      </c>
      <c r="E1959" s="93">
        <f t="shared" si="155"/>
        <v>2.7676666666666669</v>
      </c>
      <c r="F1959" s="104">
        <f t="shared" si="153"/>
        <v>9.9380701313917083E-5</v>
      </c>
      <c r="G1959" s="93" t="s">
        <v>79</v>
      </c>
      <c r="H1959" s="93">
        <v>309.02</v>
      </c>
      <c r="I1959" s="88">
        <v>2</v>
      </c>
      <c r="J1959" s="93">
        <v>9.24</v>
      </c>
      <c r="K1959" s="93">
        <v>15.7</v>
      </c>
      <c r="L1959" s="93">
        <v>309.02</v>
      </c>
      <c r="M1959" s="88">
        <f t="shared" si="156"/>
        <v>9963.6</v>
      </c>
    </row>
    <row r="1960" spans="1:13" x14ac:dyDescent="0.2">
      <c r="A1960" s="94">
        <v>2041419</v>
      </c>
      <c r="B1960" s="88">
        <f t="shared" si="154"/>
        <v>216.6</v>
      </c>
      <c r="C1960" s="93">
        <v>46</v>
      </c>
      <c r="D1960" s="104">
        <f t="shared" si="152"/>
        <v>9.0999010880316519E-5</v>
      </c>
      <c r="E1960" s="93">
        <f t="shared" si="155"/>
        <v>2.7676666666666669</v>
      </c>
      <c r="F1960" s="104">
        <f t="shared" si="153"/>
        <v>9.9380701313917083E-5</v>
      </c>
      <c r="G1960" s="93" t="s">
        <v>16</v>
      </c>
      <c r="H1960" s="93">
        <v>1610.66</v>
      </c>
      <c r="I1960" s="88">
        <v>2</v>
      </c>
      <c r="J1960" s="93">
        <v>12.25</v>
      </c>
      <c r="K1960" s="93">
        <v>16.12</v>
      </c>
      <c r="L1960" s="93">
        <v>1610.66</v>
      </c>
      <c r="M1960" s="88">
        <f t="shared" si="156"/>
        <v>9963.6</v>
      </c>
    </row>
    <row r="1961" spans="1:13" x14ac:dyDescent="0.2">
      <c r="A1961" s="94">
        <v>2104456</v>
      </c>
      <c r="B1961" s="88">
        <f t="shared" si="154"/>
        <v>216.6</v>
      </c>
      <c r="C1961" s="93">
        <v>46</v>
      </c>
      <c r="D1961" s="104">
        <f t="shared" si="152"/>
        <v>9.0999010880316519E-5</v>
      </c>
      <c r="E1961" s="93">
        <f t="shared" si="155"/>
        <v>2.7676666666666669</v>
      </c>
      <c r="F1961" s="104">
        <f t="shared" si="153"/>
        <v>9.9380701313917083E-5</v>
      </c>
      <c r="G1961" s="93" t="s">
        <v>16</v>
      </c>
      <c r="H1961" s="93">
        <v>1053.77</v>
      </c>
      <c r="I1961" s="88">
        <v>2</v>
      </c>
      <c r="J1961" s="93">
        <v>2.02</v>
      </c>
      <c r="K1961" s="93">
        <v>5.5</v>
      </c>
      <c r="L1961" s="93">
        <v>1053.77</v>
      </c>
      <c r="M1961" s="88">
        <f t="shared" si="156"/>
        <v>9963.6</v>
      </c>
    </row>
    <row r="1962" spans="1:13" x14ac:dyDescent="0.2">
      <c r="A1962" s="94">
        <v>2170005</v>
      </c>
      <c r="B1962" s="88">
        <f t="shared" si="154"/>
        <v>216.6</v>
      </c>
      <c r="C1962" s="93">
        <v>46</v>
      </c>
      <c r="D1962" s="104">
        <f t="shared" si="152"/>
        <v>9.0999010880316519E-5</v>
      </c>
      <c r="E1962" s="93">
        <f t="shared" si="155"/>
        <v>2.7676666666666669</v>
      </c>
      <c r="F1962" s="104">
        <f t="shared" si="153"/>
        <v>9.9380701313917083E-5</v>
      </c>
      <c r="G1962" s="93" t="s">
        <v>41</v>
      </c>
      <c r="H1962" s="93">
        <v>169.74</v>
      </c>
      <c r="I1962" s="88">
        <v>2</v>
      </c>
      <c r="J1962" s="93">
        <v>4</v>
      </c>
      <c r="K1962" s="93">
        <v>1.3</v>
      </c>
      <c r="L1962" s="93">
        <v>169.74</v>
      </c>
      <c r="M1962" s="88">
        <f t="shared" si="156"/>
        <v>9963.6</v>
      </c>
    </row>
    <row r="1963" spans="1:13" x14ac:dyDescent="0.2">
      <c r="A1963" s="94">
        <v>6070553</v>
      </c>
      <c r="B1963" s="88">
        <f t="shared" si="154"/>
        <v>216.6</v>
      </c>
      <c r="C1963" s="93">
        <v>46</v>
      </c>
      <c r="D1963" s="104">
        <f t="shared" si="152"/>
        <v>9.0999010880316519E-5</v>
      </c>
      <c r="E1963" s="93">
        <f t="shared" si="155"/>
        <v>2.7676666666666669</v>
      </c>
      <c r="F1963" s="104">
        <f t="shared" si="153"/>
        <v>9.9380701313917083E-5</v>
      </c>
      <c r="G1963" s="93" t="s">
        <v>82</v>
      </c>
      <c r="H1963" s="93">
        <v>822.69</v>
      </c>
      <c r="I1963" s="88">
        <v>2</v>
      </c>
      <c r="J1963" s="93">
        <v>81.93</v>
      </c>
      <c r="K1963" s="93">
        <v>19</v>
      </c>
      <c r="L1963" s="93">
        <v>822.69</v>
      </c>
      <c r="M1963" s="88">
        <f t="shared" si="156"/>
        <v>9963.6</v>
      </c>
    </row>
    <row r="1964" spans="1:13" x14ac:dyDescent="0.2">
      <c r="A1964" s="94">
        <v>6166122</v>
      </c>
      <c r="B1964" s="88">
        <f t="shared" si="154"/>
        <v>216.6</v>
      </c>
      <c r="C1964" s="93">
        <v>46</v>
      </c>
      <c r="D1964" s="104">
        <f t="shared" si="152"/>
        <v>9.0999010880316519E-5</v>
      </c>
      <c r="E1964" s="93">
        <f t="shared" si="155"/>
        <v>2.7676666666666669</v>
      </c>
      <c r="F1964" s="104">
        <f t="shared" si="153"/>
        <v>9.9380701313917083E-5</v>
      </c>
      <c r="G1964" s="93" t="s">
        <v>20</v>
      </c>
      <c r="H1964" s="93">
        <v>4988.84</v>
      </c>
      <c r="I1964" s="88">
        <v>2</v>
      </c>
      <c r="J1964" s="93">
        <v>144</v>
      </c>
      <c r="K1964" s="93">
        <v>26.59</v>
      </c>
      <c r="L1964" s="93">
        <v>4988.84</v>
      </c>
      <c r="M1964" s="88">
        <f t="shared" si="156"/>
        <v>9963.6</v>
      </c>
    </row>
    <row r="1965" spans="1:13" x14ac:dyDescent="0.2">
      <c r="A1965" s="94">
        <v>8401157</v>
      </c>
      <c r="B1965" s="88">
        <f t="shared" si="154"/>
        <v>216.6</v>
      </c>
      <c r="C1965" s="93">
        <v>46</v>
      </c>
      <c r="D1965" s="104">
        <f t="shared" si="152"/>
        <v>9.0999010880316519E-5</v>
      </c>
      <c r="E1965" s="93">
        <f t="shared" si="155"/>
        <v>2.7676666666666669</v>
      </c>
      <c r="F1965" s="104">
        <f t="shared" si="153"/>
        <v>9.9380701313917083E-5</v>
      </c>
      <c r="G1965" s="93" t="s">
        <v>20</v>
      </c>
      <c r="H1965" s="93">
        <v>383.97</v>
      </c>
      <c r="I1965" s="88">
        <v>2</v>
      </c>
      <c r="J1965" s="93">
        <v>70.47</v>
      </c>
      <c r="K1965" s="93">
        <v>7.82</v>
      </c>
      <c r="L1965" s="93">
        <v>383.97</v>
      </c>
      <c r="M1965" s="88">
        <f t="shared" si="156"/>
        <v>9963.6</v>
      </c>
    </row>
    <row r="1966" spans="1:13" x14ac:dyDescent="0.2">
      <c r="A1966" s="94">
        <v>8411627</v>
      </c>
      <c r="B1966" s="88">
        <f t="shared" si="154"/>
        <v>216.6</v>
      </c>
      <c r="C1966" s="93">
        <v>46</v>
      </c>
      <c r="D1966" s="104">
        <f t="shared" si="152"/>
        <v>9.0999010880316519E-5</v>
      </c>
      <c r="E1966" s="93">
        <f t="shared" si="155"/>
        <v>2.7676666666666669</v>
      </c>
      <c r="F1966" s="104">
        <f t="shared" si="153"/>
        <v>9.9380701313917083E-5</v>
      </c>
      <c r="G1966" s="93" t="s">
        <v>16</v>
      </c>
      <c r="H1966" s="93">
        <v>971.15</v>
      </c>
      <c r="I1966" s="88">
        <v>2</v>
      </c>
      <c r="J1966" s="93">
        <v>28.14</v>
      </c>
      <c r="K1966" s="93">
        <v>1.2</v>
      </c>
      <c r="L1966" s="93">
        <v>971.15</v>
      </c>
      <c r="M1966" s="88">
        <f t="shared" si="156"/>
        <v>9963.6</v>
      </c>
    </row>
    <row r="1967" spans="1:13" x14ac:dyDescent="0.2">
      <c r="A1967" s="94">
        <v>8605261</v>
      </c>
      <c r="B1967" s="88">
        <f t="shared" si="154"/>
        <v>216.6</v>
      </c>
      <c r="C1967" s="93">
        <v>46</v>
      </c>
      <c r="D1967" s="104">
        <f t="shared" si="152"/>
        <v>9.0999010880316519E-5</v>
      </c>
      <c r="E1967" s="93">
        <f t="shared" si="155"/>
        <v>2.7676666666666669</v>
      </c>
      <c r="F1967" s="104">
        <f t="shared" si="153"/>
        <v>9.9380701313917083E-5</v>
      </c>
      <c r="G1967" s="93" t="s">
        <v>16</v>
      </c>
      <c r="H1967" s="93">
        <v>9.49</v>
      </c>
      <c r="I1967" s="88">
        <v>2</v>
      </c>
      <c r="J1967" s="93">
        <v>0.01</v>
      </c>
      <c r="K1967" s="93">
        <v>0</v>
      </c>
      <c r="L1967" s="93">
        <v>9.49</v>
      </c>
      <c r="M1967" s="88">
        <f t="shared" si="156"/>
        <v>9963.6</v>
      </c>
    </row>
    <row r="1968" spans="1:13" x14ac:dyDescent="0.2">
      <c r="A1968" s="94">
        <v>9254951</v>
      </c>
      <c r="B1968" s="88">
        <f t="shared" si="154"/>
        <v>216.6</v>
      </c>
      <c r="C1968" s="93">
        <v>46</v>
      </c>
      <c r="D1968" s="104">
        <f t="shared" si="152"/>
        <v>9.0999010880316519E-5</v>
      </c>
      <c r="E1968" s="93">
        <f t="shared" si="155"/>
        <v>2.7676666666666669</v>
      </c>
      <c r="F1968" s="104">
        <f t="shared" si="153"/>
        <v>9.9380701313917083E-5</v>
      </c>
      <c r="G1968" s="93" t="s">
        <v>12</v>
      </c>
      <c r="H1968" s="93">
        <v>2641.09</v>
      </c>
      <c r="I1968" s="88">
        <v>2</v>
      </c>
      <c r="J1968" s="93">
        <v>9.1999999999999993</v>
      </c>
      <c r="K1968" s="93">
        <v>4.5999999999999996</v>
      </c>
      <c r="L1968" s="93">
        <v>2641.09</v>
      </c>
      <c r="M1968" s="88">
        <f t="shared" si="156"/>
        <v>9963.6</v>
      </c>
    </row>
    <row r="1969" spans="1:13" x14ac:dyDescent="0.2">
      <c r="A1969" s="94">
        <v>9255083</v>
      </c>
      <c r="B1969" s="88">
        <f t="shared" si="154"/>
        <v>216.6</v>
      </c>
      <c r="C1969" s="93">
        <v>46</v>
      </c>
      <c r="D1969" s="104">
        <f t="shared" si="152"/>
        <v>9.0999010880316519E-5</v>
      </c>
      <c r="E1969" s="93">
        <f t="shared" si="155"/>
        <v>2.7676666666666669</v>
      </c>
      <c r="F1969" s="104">
        <f t="shared" si="153"/>
        <v>9.9380701313917083E-5</v>
      </c>
      <c r="G1969" s="93" t="s">
        <v>12</v>
      </c>
      <c r="H1969" s="93">
        <v>206.51</v>
      </c>
      <c r="I1969" s="88">
        <v>2</v>
      </c>
      <c r="J1969" s="93">
        <v>3.08</v>
      </c>
      <c r="K1969" s="93">
        <v>3.54</v>
      </c>
      <c r="L1969" s="93">
        <v>206.51</v>
      </c>
      <c r="M1969" s="88">
        <f t="shared" si="156"/>
        <v>9963.6</v>
      </c>
    </row>
    <row r="1970" spans="1:13" x14ac:dyDescent="0.2">
      <c r="A1970" s="94">
        <v>1065036</v>
      </c>
      <c r="B1970" s="88">
        <f t="shared" si="154"/>
        <v>216.6</v>
      </c>
      <c r="C1970" s="93">
        <v>45</v>
      </c>
      <c r="D1970" s="104">
        <f t="shared" si="152"/>
        <v>8.9020771513353121E-5</v>
      </c>
      <c r="E1970" s="93">
        <f t="shared" si="155"/>
        <v>2.7075</v>
      </c>
      <c r="F1970" s="104">
        <f t="shared" si="153"/>
        <v>9.7220251285353658E-5</v>
      </c>
      <c r="G1970" s="93" t="s">
        <v>79</v>
      </c>
      <c r="H1970" s="93">
        <v>93.62</v>
      </c>
      <c r="I1970" s="88">
        <v>2</v>
      </c>
      <c r="J1970" s="93">
        <v>0.72</v>
      </c>
      <c r="K1970" s="93">
        <v>0.62</v>
      </c>
      <c r="L1970" s="93">
        <v>93.62</v>
      </c>
      <c r="M1970" s="88">
        <f t="shared" si="156"/>
        <v>9747</v>
      </c>
    </row>
    <row r="1971" spans="1:13" x14ac:dyDescent="0.2">
      <c r="A1971" s="94">
        <v>2034649</v>
      </c>
      <c r="B1971" s="88">
        <f t="shared" si="154"/>
        <v>216.6</v>
      </c>
      <c r="C1971" s="93">
        <v>45</v>
      </c>
      <c r="D1971" s="104">
        <f t="shared" si="152"/>
        <v>8.9020771513353121E-5</v>
      </c>
      <c r="E1971" s="93">
        <f t="shared" si="155"/>
        <v>2.7075</v>
      </c>
      <c r="F1971" s="104">
        <f t="shared" si="153"/>
        <v>9.7220251285353658E-5</v>
      </c>
      <c r="G1971" s="93" t="s">
        <v>16</v>
      </c>
      <c r="H1971" s="93">
        <v>3606.26</v>
      </c>
      <c r="I1971" s="88">
        <v>2</v>
      </c>
      <c r="J1971" s="93">
        <v>16</v>
      </c>
      <c r="K1971" s="93">
        <v>13.7</v>
      </c>
      <c r="L1971" s="93">
        <v>3606.26</v>
      </c>
      <c r="M1971" s="88">
        <f t="shared" si="156"/>
        <v>9747</v>
      </c>
    </row>
    <row r="1972" spans="1:13" x14ac:dyDescent="0.2">
      <c r="A1972" s="94">
        <v>2041406</v>
      </c>
      <c r="B1972" s="88">
        <f t="shared" si="154"/>
        <v>216.6</v>
      </c>
      <c r="C1972" s="93">
        <v>45</v>
      </c>
      <c r="D1972" s="104">
        <f t="shared" si="152"/>
        <v>8.9020771513353121E-5</v>
      </c>
      <c r="E1972" s="93">
        <f t="shared" si="155"/>
        <v>2.7075</v>
      </c>
      <c r="F1972" s="104">
        <f t="shared" si="153"/>
        <v>9.7220251285353658E-5</v>
      </c>
      <c r="G1972" s="93" t="s">
        <v>16</v>
      </c>
      <c r="H1972" s="93">
        <v>917.03</v>
      </c>
      <c r="I1972" s="88">
        <v>2</v>
      </c>
      <c r="J1972" s="93">
        <v>5.08</v>
      </c>
      <c r="K1972" s="93">
        <v>10.3</v>
      </c>
      <c r="L1972" s="93">
        <v>917.03</v>
      </c>
      <c r="M1972" s="88">
        <f t="shared" si="156"/>
        <v>9747</v>
      </c>
    </row>
    <row r="1973" spans="1:13" x14ac:dyDescent="0.2">
      <c r="A1973" s="94">
        <v>2044307</v>
      </c>
      <c r="B1973" s="88">
        <f t="shared" si="154"/>
        <v>216.6</v>
      </c>
      <c r="C1973" s="93">
        <v>45</v>
      </c>
      <c r="D1973" s="104">
        <f t="shared" si="152"/>
        <v>8.9020771513353121E-5</v>
      </c>
      <c r="E1973" s="93">
        <f t="shared" si="155"/>
        <v>2.7075</v>
      </c>
      <c r="F1973" s="104">
        <f t="shared" si="153"/>
        <v>9.7220251285353658E-5</v>
      </c>
      <c r="G1973" s="93" t="s">
        <v>16</v>
      </c>
      <c r="H1973" s="93">
        <v>3174.45</v>
      </c>
      <c r="I1973" s="88">
        <v>2</v>
      </c>
      <c r="J1973" s="93">
        <v>46.28</v>
      </c>
      <c r="K1973" s="93">
        <v>43.5</v>
      </c>
      <c r="L1973" s="93">
        <v>3174.45</v>
      </c>
      <c r="M1973" s="88">
        <f t="shared" si="156"/>
        <v>9747</v>
      </c>
    </row>
    <row r="1974" spans="1:13" x14ac:dyDescent="0.2">
      <c r="A1974" s="94">
        <v>2096837</v>
      </c>
      <c r="B1974" s="88">
        <f t="shared" si="154"/>
        <v>216.6</v>
      </c>
      <c r="C1974" s="93">
        <v>45</v>
      </c>
      <c r="D1974" s="104">
        <f t="shared" si="152"/>
        <v>8.9020771513353121E-5</v>
      </c>
      <c r="E1974" s="93">
        <f t="shared" si="155"/>
        <v>2.7075</v>
      </c>
      <c r="F1974" s="104">
        <f t="shared" si="153"/>
        <v>9.7220251285353658E-5</v>
      </c>
      <c r="G1974" s="93" t="s">
        <v>16</v>
      </c>
      <c r="H1974" s="93">
        <v>6290.02</v>
      </c>
      <c r="I1974" s="88">
        <v>2</v>
      </c>
      <c r="J1974" s="93">
        <v>63</v>
      </c>
      <c r="K1974" s="93">
        <v>25</v>
      </c>
      <c r="L1974" s="93">
        <v>6290.02</v>
      </c>
      <c r="M1974" s="88">
        <f t="shared" si="156"/>
        <v>9747</v>
      </c>
    </row>
    <row r="1975" spans="1:13" x14ac:dyDescent="0.2">
      <c r="A1975" s="94">
        <v>5050896</v>
      </c>
      <c r="B1975" s="88">
        <f t="shared" si="154"/>
        <v>216.6</v>
      </c>
      <c r="C1975" s="93">
        <v>45</v>
      </c>
      <c r="D1975" s="104">
        <f t="shared" si="152"/>
        <v>8.9020771513353121E-5</v>
      </c>
      <c r="E1975" s="93">
        <f t="shared" si="155"/>
        <v>2.7075</v>
      </c>
      <c r="F1975" s="104">
        <f t="shared" si="153"/>
        <v>9.7220251285353658E-5</v>
      </c>
      <c r="G1975" s="93" t="s">
        <v>20</v>
      </c>
      <c r="H1975" s="93">
        <v>55.14</v>
      </c>
      <c r="I1975" s="88">
        <v>2</v>
      </c>
      <c r="J1975" s="93">
        <v>9.73</v>
      </c>
      <c r="K1975" s="93">
        <v>0.53</v>
      </c>
      <c r="L1975" s="93">
        <v>55.14</v>
      </c>
      <c r="M1975" s="88">
        <f t="shared" si="156"/>
        <v>9747</v>
      </c>
    </row>
    <row r="1976" spans="1:13" x14ac:dyDescent="0.2">
      <c r="A1976" s="94">
        <v>5635616</v>
      </c>
      <c r="B1976" s="88">
        <f t="shared" si="154"/>
        <v>216.6</v>
      </c>
      <c r="C1976" s="93">
        <v>45</v>
      </c>
      <c r="D1976" s="104">
        <f t="shared" si="152"/>
        <v>8.9020771513353121E-5</v>
      </c>
      <c r="E1976" s="93">
        <f t="shared" si="155"/>
        <v>2.7075</v>
      </c>
      <c r="F1976" s="104">
        <f t="shared" si="153"/>
        <v>9.7220251285353658E-5</v>
      </c>
      <c r="G1976" s="93" t="s">
        <v>16</v>
      </c>
      <c r="H1976" s="93">
        <v>1265.68</v>
      </c>
      <c r="I1976" s="88">
        <v>2</v>
      </c>
      <c r="J1976" s="93">
        <v>7.19</v>
      </c>
      <c r="K1976" s="93">
        <v>13.2</v>
      </c>
      <c r="L1976" s="93">
        <v>1265.68</v>
      </c>
      <c r="M1976" s="88">
        <f t="shared" si="156"/>
        <v>9747</v>
      </c>
    </row>
    <row r="1977" spans="1:13" x14ac:dyDescent="0.2">
      <c r="A1977" s="94">
        <v>6000085</v>
      </c>
      <c r="B1977" s="88">
        <f t="shared" si="154"/>
        <v>216.6</v>
      </c>
      <c r="C1977" s="93">
        <v>45</v>
      </c>
      <c r="D1977" s="104">
        <f t="shared" si="152"/>
        <v>8.9020771513353121E-5</v>
      </c>
      <c r="E1977" s="93">
        <f t="shared" si="155"/>
        <v>2.7075</v>
      </c>
      <c r="F1977" s="104">
        <f t="shared" si="153"/>
        <v>9.7220251285353658E-5</v>
      </c>
      <c r="G1977" s="93" t="s">
        <v>82</v>
      </c>
      <c r="H1977" s="93">
        <v>711.42</v>
      </c>
      <c r="I1977" s="88">
        <v>2</v>
      </c>
      <c r="J1977" s="93">
        <v>30.7</v>
      </c>
      <c r="K1977" s="93">
        <v>7.7</v>
      </c>
      <c r="L1977" s="93">
        <v>711.42</v>
      </c>
      <c r="M1977" s="88">
        <f t="shared" si="156"/>
        <v>9747</v>
      </c>
    </row>
    <row r="1978" spans="1:13" x14ac:dyDescent="0.2">
      <c r="A1978" s="94">
        <v>6023649</v>
      </c>
      <c r="B1978" s="88">
        <f t="shared" si="154"/>
        <v>216.6</v>
      </c>
      <c r="C1978" s="93">
        <v>45</v>
      </c>
      <c r="D1978" s="104">
        <f t="shared" si="152"/>
        <v>8.9020771513353121E-5</v>
      </c>
      <c r="E1978" s="93">
        <f t="shared" si="155"/>
        <v>2.7075</v>
      </c>
      <c r="F1978" s="104">
        <f t="shared" si="153"/>
        <v>9.7220251285353658E-5</v>
      </c>
      <c r="G1978" s="93" t="s">
        <v>20</v>
      </c>
      <c r="H1978" s="93">
        <v>2165.36</v>
      </c>
      <c r="I1978" s="88">
        <v>2</v>
      </c>
      <c r="J1978" s="93">
        <v>230.11</v>
      </c>
      <c r="K1978" s="93">
        <v>29</v>
      </c>
      <c r="L1978" s="93">
        <v>2165.36</v>
      </c>
      <c r="M1978" s="88">
        <f t="shared" si="156"/>
        <v>9747</v>
      </c>
    </row>
    <row r="1979" spans="1:13" x14ac:dyDescent="0.2">
      <c r="A1979" s="94">
        <v>6090303</v>
      </c>
      <c r="B1979" s="88">
        <f t="shared" si="154"/>
        <v>216.6</v>
      </c>
      <c r="C1979" s="93">
        <v>45</v>
      </c>
      <c r="D1979" s="104">
        <f t="shared" si="152"/>
        <v>8.9020771513353121E-5</v>
      </c>
      <c r="E1979" s="93">
        <f t="shared" si="155"/>
        <v>2.7075</v>
      </c>
      <c r="F1979" s="104">
        <f t="shared" si="153"/>
        <v>9.7220251285353658E-5</v>
      </c>
      <c r="G1979" s="93" t="s">
        <v>20</v>
      </c>
      <c r="H1979" s="93">
        <v>1922.34</v>
      </c>
      <c r="I1979" s="88">
        <v>2</v>
      </c>
      <c r="J1979" s="93">
        <v>80</v>
      </c>
      <c r="K1979" s="93">
        <v>30.5</v>
      </c>
      <c r="L1979" s="93">
        <v>1922.34</v>
      </c>
      <c r="M1979" s="88">
        <f t="shared" si="156"/>
        <v>9747</v>
      </c>
    </row>
    <row r="1980" spans="1:13" x14ac:dyDescent="0.2">
      <c r="A1980" s="94">
        <v>6165963</v>
      </c>
      <c r="B1980" s="88">
        <f t="shared" si="154"/>
        <v>216.6</v>
      </c>
      <c r="C1980" s="93">
        <v>45</v>
      </c>
      <c r="D1980" s="104">
        <f t="shared" si="152"/>
        <v>8.9020771513353121E-5</v>
      </c>
      <c r="E1980" s="93">
        <f t="shared" si="155"/>
        <v>2.7075</v>
      </c>
      <c r="F1980" s="104">
        <f t="shared" si="153"/>
        <v>9.7220251285353658E-5</v>
      </c>
      <c r="G1980" s="93" t="s">
        <v>20</v>
      </c>
      <c r="H1980" s="93">
        <v>1378.9</v>
      </c>
      <c r="I1980" s="88">
        <v>2</v>
      </c>
      <c r="J1980" s="93">
        <v>50.44</v>
      </c>
      <c r="K1980" s="93">
        <v>10.89</v>
      </c>
      <c r="L1980" s="93">
        <v>1378.9</v>
      </c>
      <c r="M1980" s="88">
        <f t="shared" si="156"/>
        <v>9747</v>
      </c>
    </row>
    <row r="1981" spans="1:13" x14ac:dyDescent="0.2">
      <c r="A1981" s="94">
        <v>6169024</v>
      </c>
      <c r="B1981" s="88">
        <f t="shared" si="154"/>
        <v>216.6</v>
      </c>
      <c r="C1981" s="93">
        <v>45</v>
      </c>
      <c r="D1981" s="104">
        <f t="shared" si="152"/>
        <v>8.9020771513353121E-5</v>
      </c>
      <c r="E1981" s="93">
        <f t="shared" si="155"/>
        <v>2.7075</v>
      </c>
      <c r="F1981" s="104">
        <f t="shared" si="153"/>
        <v>9.7220251285353658E-5</v>
      </c>
      <c r="G1981" s="93" t="s">
        <v>82</v>
      </c>
      <c r="H1981" s="93">
        <v>275.77999999999997</v>
      </c>
      <c r="I1981" s="88">
        <v>2</v>
      </c>
      <c r="J1981" s="93">
        <v>14.85</v>
      </c>
      <c r="K1981" s="93">
        <v>7.44</v>
      </c>
      <c r="L1981" s="93">
        <v>275.77999999999997</v>
      </c>
      <c r="M1981" s="88">
        <f t="shared" si="156"/>
        <v>9747</v>
      </c>
    </row>
    <row r="1982" spans="1:13" x14ac:dyDescent="0.2">
      <c r="A1982" s="94">
        <v>7034884</v>
      </c>
      <c r="B1982" s="88">
        <f t="shared" si="154"/>
        <v>216.6</v>
      </c>
      <c r="C1982" s="93">
        <v>45</v>
      </c>
      <c r="D1982" s="104">
        <f t="shared" si="152"/>
        <v>8.9020771513353121E-5</v>
      </c>
      <c r="E1982" s="93">
        <f t="shared" si="155"/>
        <v>2.7075</v>
      </c>
      <c r="F1982" s="104">
        <f t="shared" si="153"/>
        <v>9.7220251285353658E-5</v>
      </c>
      <c r="G1982" s="93" t="s">
        <v>82</v>
      </c>
      <c r="H1982" s="93">
        <v>2199.4299999999998</v>
      </c>
      <c r="I1982" s="88">
        <v>2</v>
      </c>
      <c r="J1982" s="93">
        <v>150.69</v>
      </c>
      <c r="K1982" s="93">
        <v>17.5</v>
      </c>
      <c r="L1982" s="93">
        <v>2199.4299999999998</v>
      </c>
      <c r="M1982" s="88">
        <f t="shared" si="156"/>
        <v>9747</v>
      </c>
    </row>
    <row r="1983" spans="1:13" x14ac:dyDescent="0.2">
      <c r="A1983" s="94">
        <v>8201546</v>
      </c>
      <c r="B1983" s="88">
        <f t="shared" si="154"/>
        <v>216.6</v>
      </c>
      <c r="C1983" s="93">
        <v>45</v>
      </c>
      <c r="D1983" s="104">
        <f t="shared" si="152"/>
        <v>8.9020771513353121E-5</v>
      </c>
      <c r="E1983" s="93">
        <f t="shared" si="155"/>
        <v>2.7075</v>
      </c>
      <c r="F1983" s="104">
        <f t="shared" si="153"/>
        <v>9.7220251285353658E-5</v>
      </c>
      <c r="G1983" s="93" t="s">
        <v>16</v>
      </c>
      <c r="H1983" s="93">
        <v>118.57</v>
      </c>
      <c r="I1983" s="88">
        <v>2</v>
      </c>
      <c r="J1983" s="93">
        <v>4.53</v>
      </c>
      <c r="K1983" s="93">
        <v>4</v>
      </c>
      <c r="L1983" s="93">
        <v>118.57</v>
      </c>
      <c r="M1983" s="88">
        <f t="shared" si="156"/>
        <v>9747</v>
      </c>
    </row>
    <row r="1984" spans="1:13" x14ac:dyDescent="0.2">
      <c r="A1984" s="94">
        <v>8350011</v>
      </c>
      <c r="B1984" s="88">
        <f t="shared" si="154"/>
        <v>216.6</v>
      </c>
      <c r="C1984" s="93">
        <v>45</v>
      </c>
      <c r="D1984" s="104">
        <f t="shared" si="152"/>
        <v>8.9020771513353121E-5</v>
      </c>
      <c r="E1984" s="93">
        <f t="shared" si="155"/>
        <v>2.7075</v>
      </c>
      <c r="F1984" s="104">
        <f t="shared" si="153"/>
        <v>9.7220251285353658E-5</v>
      </c>
      <c r="G1984" s="93" t="s">
        <v>20</v>
      </c>
      <c r="H1984" s="93">
        <v>20.329999999999998</v>
      </c>
      <c r="I1984" s="88">
        <v>2</v>
      </c>
      <c r="J1984" s="93">
        <v>3.5</v>
      </c>
      <c r="K1984" s="93">
        <v>0.26</v>
      </c>
      <c r="L1984" s="93">
        <v>20.329999999999998</v>
      </c>
      <c r="M1984" s="88">
        <f t="shared" si="156"/>
        <v>9747</v>
      </c>
    </row>
    <row r="1985" spans="1:13" x14ac:dyDescent="0.2">
      <c r="A1985" s="94">
        <v>8521959</v>
      </c>
      <c r="B1985" s="88">
        <f t="shared" si="154"/>
        <v>216.6</v>
      </c>
      <c r="C1985" s="93">
        <v>45</v>
      </c>
      <c r="D1985" s="104">
        <f t="shared" si="152"/>
        <v>8.9020771513353121E-5</v>
      </c>
      <c r="E1985" s="93">
        <f t="shared" si="155"/>
        <v>2.7075</v>
      </c>
      <c r="F1985" s="104">
        <f t="shared" si="153"/>
        <v>9.7220251285353658E-5</v>
      </c>
      <c r="G1985" s="93" t="s">
        <v>16</v>
      </c>
      <c r="H1985" s="93">
        <v>12501.71</v>
      </c>
      <c r="I1985" s="88">
        <v>2</v>
      </c>
      <c r="J1985" s="93">
        <v>73.349999999999994</v>
      </c>
      <c r="K1985" s="93">
        <v>42.4</v>
      </c>
      <c r="L1985" s="93">
        <v>12501.71</v>
      </c>
      <c r="M1985" s="88">
        <f t="shared" si="156"/>
        <v>9747</v>
      </c>
    </row>
    <row r="1986" spans="1:13" x14ac:dyDescent="0.2">
      <c r="A1986" s="94">
        <v>9215555</v>
      </c>
      <c r="B1986" s="88">
        <f t="shared" si="154"/>
        <v>216.6</v>
      </c>
      <c r="C1986" s="93">
        <v>45</v>
      </c>
      <c r="D1986" s="104">
        <f t="shared" ref="D1986:D2049" si="157">C1986/$C$4096</f>
        <v>8.9020771513353121E-5</v>
      </c>
      <c r="E1986" s="93">
        <f t="shared" si="155"/>
        <v>2.7075</v>
      </c>
      <c r="F1986" s="104">
        <f t="shared" ref="F1986:F2049" si="158">E1986/$E$4096</f>
        <v>9.7220251285353658E-5</v>
      </c>
      <c r="G1986" s="93" t="s">
        <v>20</v>
      </c>
      <c r="H1986" s="93">
        <v>3163.55</v>
      </c>
      <c r="I1986" s="88">
        <v>2</v>
      </c>
      <c r="J1986" s="93">
        <v>95.2</v>
      </c>
      <c r="K1986" s="93">
        <v>23.48</v>
      </c>
      <c r="L1986" s="93">
        <v>3163.55</v>
      </c>
      <c r="M1986" s="88">
        <f t="shared" si="156"/>
        <v>9747</v>
      </c>
    </row>
    <row r="1987" spans="1:13" x14ac:dyDescent="0.2">
      <c r="A1987" s="94">
        <v>9253436</v>
      </c>
      <c r="B1987" s="88">
        <f t="shared" ref="B1987:B2050" si="159">VLOOKUP(I1987,$U$2:$V$11,2,TRUE)</f>
        <v>216.6</v>
      </c>
      <c r="C1987" s="93">
        <v>45</v>
      </c>
      <c r="D1987" s="104">
        <f t="shared" si="157"/>
        <v>8.9020771513353121E-5</v>
      </c>
      <c r="E1987" s="93">
        <f t="shared" ref="E1987:E2050" si="160">B1987*C1987/3600</f>
        <v>2.7075</v>
      </c>
      <c r="F1987" s="104">
        <f t="shared" si="158"/>
        <v>9.7220251285353658E-5</v>
      </c>
      <c r="G1987" s="93" t="s">
        <v>12</v>
      </c>
      <c r="H1987" s="93">
        <v>57.96</v>
      </c>
      <c r="I1987" s="88">
        <v>2</v>
      </c>
      <c r="J1987" s="93">
        <v>0.75</v>
      </c>
      <c r="K1987" s="93">
        <v>1.08</v>
      </c>
      <c r="L1987" s="93">
        <v>57.96</v>
      </c>
      <c r="M1987" s="88">
        <f t="shared" ref="M1987:M2050" si="161">B1987*C1987</f>
        <v>9747</v>
      </c>
    </row>
    <row r="1988" spans="1:13" x14ac:dyDescent="0.2">
      <c r="A1988" s="94">
        <v>9300707</v>
      </c>
      <c r="B1988" s="88">
        <f t="shared" si="159"/>
        <v>216.6</v>
      </c>
      <c r="C1988" s="93">
        <v>45</v>
      </c>
      <c r="D1988" s="104">
        <f t="shared" si="157"/>
        <v>8.9020771513353121E-5</v>
      </c>
      <c r="E1988" s="93">
        <f t="shared" si="160"/>
        <v>2.7075</v>
      </c>
      <c r="F1988" s="104">
        <f t="shared" si="158"/>
        <v>9.7220251285353658E-5</v>
      </c>
      <c r="G1988" s="93" t="s">
        <v>41</v>
      </c>
      <c r="H1988" s="93">
        <v>38.57</v>
      </c>
      <c r="I1988" s="88">
        <v>2</v>
      </c>
      <c r="J1988" s="93">
        <v>1.22</v>
      </c>
      <c r="K1988" s="93">
        <v>1.4</v>
      </c>
      <c r="L1988" s="93">
        <v>38.57</v>
      </c>
      <c r="M1988" s="88">
        <f t="shared" si="161"/>
        <v>9747</v>
      </c>
    </row>
    <row r="1989" spans="1:13" x14ac:dyDescent="0.2">
      <c r="A1989" s="94">
        <v>9836648</v>
      </c>
      <c r="B1989" s="88">
        <f t="shared" si="159"/>
        <v>216.6</v>
      </c>
      <c r="C1989" s="93">
        <v>45</v>
      </c>
      <c r="D1989" s="104">
        <f t="shared" si="157"/>
        <v>8.9020771513353121E-5</v>
      </c>
      <c r="E1989" s="93">
        <f t="shared" si="160"/>
        <v>2.7075</v>
      </c>
      <c r="F1989" s="104">
        <f t="shared" si="158"/>
        <v>9.7220251285353658E-5</v>
      </c>
      <c r="G1989" s="93" t="s">
        <v>16</v>
      </c>
      <c r="H1989" s="93">
        <v>8767.67</v>
      </c>
      <c r="I1989" s="88">
        <v>2</v>
      </c>
      <c r="J1989" s="93">
        <v>45.41</v>
      </c>
      <c r="K1989" s="93">
        <v>15.49</v>
      </c>
      <c r="L1989" s="93">
        <v>8767.67</v>
      </c>
      <c r="M1989" s="88">
        <f t="shared" si="161"/>
        <v>9747</v>
      </c>
    </row>
    <row r="1990" spans="1:13" x14ac:dyDescent="0.2">
      <c r="A1990" s="94">
        <v>1211933</v>
      </c>
      <c r="B1990" s="88">
        <f t="shared" si="159"/>
        <v>216.6</v>
      </c>
      <c r="C1990" s="93">
        <v>44</v>
      </c>
      <c r="D1990" s="104">
        <f t="shared" si="157"/>
        <v>8.7042532146389709E-5</v>
      </c>
      <c r="E1990" s="93">
        <f t="shared" si="160"/>
        <v>2.6473333333333331</v>
      </c>
      <c r="F1990" s="104">
        <f t="shared" si="158"/>
        <v>9.5059801256790232E-5</v>
      </c>
      <c r="G1990" s="93" t="s">
        <v>79</v>
      </c>
      <c r="H1990" s="93">
        <v>13.64</v>
      </c>
      <c r="I1990" s="88">
        <v>2</v>
      </c>
      <c r="J1990" s="93">
        <v>0.14000000000000001</v>
      </c>
      <c r="K1990" s="93">
        <v>0.18</v>
      </c>
      <c r="L1990" s="93">
        <v>13.64</v>
      </c>
      <c r="M1990" s="88">
        <f t="shared" si="161"/>
        <v>9530.4</v>
      </c>
    </row>
    <row r="1991" spans="1:13" x14ac:dyDescent="0.2">
      <c r="A1991" s="94">
        <v>1250119</v>
      </c>
      <c r="B1991" s="88">
        <f t="shared" si="159"/>
        <v>216.6</v>
      </c>
      <c r="C1991" s="93">
        <v>44</v>
      </c>
      <c r="D1991" s="104">
        <f t="shared" si="157"/>
        <v>8.7042532146389709E-5</v>
      </c>
      <c r="E1991" s="93">
        <f t="shared" si="160"/>
        <v>2.6473333333333331</v>
      </c>
      <c r="F1991" s="104">
        <f t="shared" si="158"/>
        <v>9.5059801256790232E-5</v>
      </c>
      <c r="G1991" s="93" t="s">
        <v>79</v>
      </c>
      <c r="H1991" s="93">
        <v>16.559999999999999</v>
      </c>
      <c r="I1991" s="88">
        <v>2</v>
      </c>
      <c r="J1991" s="93">
        <v>0.16</v>
      </c>
      <c r="K1991" s="93">
        <v>0.68</v>
      </c>
      <c r="L1991" s="93">
        <v>16.559999999999999</v>
      </c>
      <c r="M1991" s="88">
        <f t="shared" si="161"/>
        <v>9530.4</v>
      </c>
    </row>
    <row r="1992" spans="1:13" x14ac:dyDescent="0.2">
      <c r="A1992" s="94">
        <v>1250159</v>
      </c>
      <c r="B1992" s="88">
        <f t="shared" si="159"/>
        <v>216.6</v>
      </c>
      <c r="C1992" s="93">
        <v>44</v>
      </c>
      <c r="D1992" s="104">
        <f t="shared" si="157"/>
        <v>8.7042532146389709E-5</v>
      </c>
      <c r="E1992" s="93">
        <f t="shared" si="160"/>
        <v>2.6473333333333331</v>
      </c>
      <c r="F1992" s="104">
        <f t="shared" si="158"/>
        <v>9.5059801256790232E-5</v>
      </c>
      <c r="G1992" s="93" t="s">
        <v>79</v>
      </c>
      <c r="H1992" s="93">
        <v>85.69</v>
      </c>
      <c r="I1992" s="88">
        <v>2</v>
      </c>
      <c r="J1992" s="93">
        <v>1.52</v>
      </c>
      <c r="K1992" s="93">
        <v>4.4800000000000004</v>
      </c>
      <c r="L1992" s="93">
        <v>85.69</v>
      </c>
      <c r="M1992" s="88">
        <f t="shared" si="161"/>
        <v>9530.4</v>
      </c>
    </row>
    <row r="1993" spans="1:13" x14ac:dyDescent="0.2">
      <c r="A1993" s="94">
        <v>1251819</v>
      </c>
      <c r="B1993" s="88">
        <f t="shared" si="159"/>
        <v>216.6</v>
      </c>
      <c r="C1993" s="93">
        <v>44</v>
      </c>
      <c r="D1993" s="104">
        <f t="shared" si="157"/>
        <v>8.7042532146389709E-5</v>
      </c>
      <c r="E1993" s="93">
        <f t="shared" si="160"/>
        <v>2.6473333333333331</v>
      </c>
      <c r="F1993" s="104">
        <f t="shared" si="158"/>
        <v>9.5059801256790232E-5</v>
      </c>
      <c r="G1993" s="93" t="s">
        <v>79</v>
      </c>
      <c r="H1993" s="93">
        <v>104.83</v>
      </c>
      <c r="I1993" s="88">
        <v>2</v>
      </c>
      <c r="J1993" s="93">
        <v>1.63</v>
      </c>
      <c r="K1993" s="93">
        <v>1.1200000000000001</v>
      </c>
      <c r="L1993" s="93">
        <v>104.83</v>
      </c>
      <c r="M1993" s="88">
        <f t="shared" si="161"/>
        <v>9530.4</v>
      </c>
    </row>
    <row r="1994" spans="1:13" x14ac:dyDescent="0.2">
      <c r="A1994" s="94">
        <v>2043308</v>
      </c>
      <c r="B1994" s="88">
        <f t="shared" si="159"/>
        <v>216.6</v>
      </c>
      <c r="C1994" s="93">
        <v>44</v>
      </c>
      <c r="D1994" s="104">
        <f t="shared" si="157"/>
        <v>8.7042532146389709E-5</v>
      </c>
      <c r="E1994" s="93">
        <f t="shared" si="160"/>
        <v>2.6473333333333331</v>
      </c>
      <c r="F1994" s="104">
        <f t="shared" si="158"/>
        <v>9.5059801256790232E-5</v>
      </c>
      <c r="G1994" s="93" t="s">
        <v>16</v>
      </c>
      <c r="H1994" s="93">
        <v>714.14</v>
      </c>
      <c r="I1994" s="88">
        <v>2</v>
      </c>
      <c r="J1994" s="93">
        <v>14.44</v>
      </c>
      <c r="K1994" s="93">
        <v>10.5</v>
      </c>
      <c r="L1994" s="93">
        <v>714.14</v>
      </c>
      <c r="M1994" s="88">
        <f t="shared" si="161"/>
        <v>9530.4</v>
      </c>
    </row>
    <row r="1995" spans="1:13" x14ac:dyDescent="0.2">
      <c r="A1995" s="94">
        <v>2104993</v>
      </c>
      <c r="B1995" s="88">
        <f t="shared" si="159"/>
        <v>216.6</v>
      </c>
      <c r="C1995" s="93">
        <v>44</v>
      </c>
      <c r="D1995" s="104">
        <f t="shared" si="157"/>
        <v>8.7042532146389709E-5</v>
      </c>
      <c r="E1995" s="93">
        <f t="shared" si="160"/>
        <v>2.6473333333333331</v>
      </c>
      <c r="F1995" s="104">
        <f t="shared" si="158"/>
        <v>9.5059801256790232E-5</v>
      </c>
      <c r="G1995" s="93" t="s">
        <v>16</v>
      </c>
      <c r="H1995" s="93">
        <v>2450.5700000000002</v>
      </c>
      <c r="I1995" s="88">
        <v>2</v>
      </c>
      <c r="J1995" s="93">
        <v>134.61000000000001</v>
      </c>
      <c r="K1995" s="93">
        <v>13.26</v>
      </c>
      <c r="L1995" s="93">
        <v>2450.5700000000002</v>
      </c>
      <c r="M1995" s="88">
        <f t="shared" si="161"/>
        <v>9530.4</v>
      </c>
    </row>
    <row r="1996" spans="1:13" x14ac:dyDescent="0.2">
      <c r="A1996" s="94">
        <v>2187824</v>
      </c>
      <c r="B1996" s="88">
        <f t="shared" si="159"/>
        <v>216.6</v>
      </c>
      <c r="C1996" s="93">
        <v>44</v>
      </c>
      <c r="D1996" s="104">
        <f t="shared" si="157"/>
        <v>8.7042532146389709E-5</v>
      </c>
      <c r="E1996" s="93">
        <f t="shared" si="160"/>
        <v>2.6473333333333331</v>
      </c>
      <c r="F1996" s="104">
        <f t="shared" si="158"/>
        <v>9.5059801256790232E-5</v>
      </c>
      <c r="G1996" s="93" t="s">
        <v>16</v>
      </c>
      <c r="H1996" s="93">
        <v>421.82</v>
      </c>
      <c r="I1996" s="88">
        <v>2</v>
      </c>
      <c r="J1996" s="93">
        <v>60</v>
      </c>
      <c r="K1996" s="93">
        <v>25</v>
      </c>
      <c r="L1996" s="93">
        <v>421.82</v>
      </c>
      <c r="M1996" s="88">
        <f t="shared" si="161"/>
        <v>9530.4</v>
      </c>
    </row>
    <row r="1997" spans="1:13" x14ac:dyDescent="0.2">
      <c r="A1997" s="94">
        <v>3074916</v>
      </c>
      <c r="B1997" s="88">
        <f t="shared" si="159"/>
        <v>216.6</v>
      </c>
      <c r="C1997" s="93">
        <v>44</v>
      </c>
      <c r="D1997" s="104">
        <f t="shared" si="157"/>
        <v>8.7042532146389709E-5</v>
      </c>
      <c r="E1997" s="93">
        <f t="shared" si="160"/>
        <v>2.6473333333333331</v>
      </c>
      <c r="F1997" s="104">
        <f t="shared" si="158"/>
        <v>9.5059801256790232E-5</v>
      </c>
      <c r="G1997" s="93" t="s">
        <v>41</v>
      </c>
      <c r="H1997" s="93">
        <v>313.99</v>
      </c>
      <c r="I1997" s="88">
        <v>2</v>
      </c>
      <c r="J1997" s="93">
        <v>36.630000000000003</v>
      </c>
      <c r="K1997" s="93">
        <v>3.3</v>
      </c>
      <c r="L1997" s="93">
        <v>313.99</v>
      </c>
      <c r="M1997" s="88">
        <f t="shared" si="161"/>
        <v>9530.4</v>
      </c>
    </row>
    <row r="1998" spans="1:13" x14ac:dyDescent="0.2">
      <c r="A1998" s="94">
        <v>3100609</v>
      </c>
      <c r="B1998" s="88">
        <f t="shared" si="159"/>
        <v>216.6</v>
      </c>
      <c r="C1998" s="93">
        <v>44</v>
      </c>
      <c r="D1998" s="104">
        <f t="shared" si="157"/>
        <v>8.7042532146389709E-5</v>
      </c>
      <c r="E1998" s="93">
        <f t="shared" si="160"/>
        <v>2.6473333333333331</v>
      </c>
      <c r="F1998" s="104">
        <f t="shared" si="158"/>
        <v>9.5059801256790232E-5</v>
      </c>
      <c r="G1998" s="93" t="s">
        <v>41</v>
      </c>
      <c r="H1998" s="93">
        <v>507.19</v>
      </c>
      <c r="I1998" s="88">
        <v>2</v>
      </c>
      <c r="J1998" s="93">
        <v>92</v>
      </c>
      <c r="K1998" s="93">
        <v>1.4</v>
      </c>
      <c r="L1998" s="93">
        <v>507.19</v>
      </c>
      <c r="M1998" s="88">
        <f t="shared" si="161"/>
        <v>9530.4</v>
      </c>
    </row>
    <row r="1999" spans="1:13" x14ac:dyDescent="0.2">
      <c r="A1999" s="94">
        <v>3351502</v>
      </c>
      <c r="B1999" s="88">
        <f t="shared" si="159"/>
        <v>216.6</v>
      </c>
      <c r="C1999" s="93">
        <v>44</v>
      </c>
      <c r="D1999" s="104">
        <f t="shared" si="157"/>
        <v>8.7042532146389709E-5</v>
      </c>
      <c r="E1999" s="93">
        <f t="shared" si="160"/>
        <v>2.6473333333333331</v>
      </c>
      <c r="F1999" s="104">
        <f t="shared" si="158"/>
        <v>9.5059801256790232E-5</v>
      </c>
      <c r="G1999" s="93" t="s">
        <v>16</v>
      </c>
      <c r="H1999" s="93">
        <v>316.85000000000002</v>
      </c>
      <c r="I1999" s="88">
        <v>2</v>
      </c>
      <c r="J1999" s="93">
        <v>4.3</v>
      </c>
      <c r="K1999" s="93">
        <v>0.55000000000000004</v>
      </c>
      <c r="L1999" s="93">
        <v>316.85000000000002</v>
      </c>
      <c r="M1999" s="88">
        <f t="shared" si="161"/>
        <v>9530.4</v>
      </c>
    </row>
    <row r="2000" spans="1:13" x14ac:dyDescent="0.2">
      <c r="A2000" s="94">
        <v>3400587</v>
      </c>
      <c r="B2000" s="88">
        <f t="shared" si="159"/>
        <v>216.6</v>
      </c>
      <c r="C2000" s="93">
        <v>44</v>
      </c>
      <c r="D2000" s="104">
        <f t="shared" si="157"/>
        <v>8.7042532146389709E-5</v>
      </c>
      <c r="E2000" s="93">
        <f t="shared" si="160"/>
        <v>2.6473333333333331</v>
      </c>
      <c r="F2000" s="104">
        <f t="shared" si="158"/>
        <v>9.5059801256790232E-5</v>
      </c>
      <c r="G2000" s="93" t="s">
        <v>20</v>
      </c>
      <c r="H2000" s="93">
        <v>223.94</v>
      </c>
      <c r="I2000" s="88">
        <v>2</v>
      </c>
      <c r="J2000" s="93">
        <v>1.1599999999999999</v>
      </c>
      <c r="K2000" s="93">
        <v>0.75</v>
      </c>
      <c r="L2000" s="93">
        <v>223.94</v>
      </c>
      <c r="M2000" s="88">
        <f t="shared" si="161"/>
        <v>9530.4</v>
      </c>
    </row>
    <row r="2001" spans="1:13" x14ac:dyDescent="0.2">
      <c r="A2001" s="94">
        <v>3532051</v>
      </c>
      <c r="B2001" s="88">
        <f t="shared" si="159"/>
        <v>216.6</v>
      </c>
      <c r="C2001" s="93">
        <v>44</v>
      </c>
      <c r="D2001" s="104">
        <f t="shared" si="157"/>
        <v>8.7042532146389709E-5</v>
      </c>
      <c r="E2001" s="93">
        <f t="shared" si="160"/>
        <v>2.6473333333333331</v>
      </c>
      <c r="F2001" s="104">
        <f t="shared" si="158"/>
        <v>9.5059801256790232E-5</v>
      </c>
      <c r="G2001" s="93" t="s">
        <v>16</v>
      </c>
      <c r="H2001" s="93">
        <v>103.14</v>
      </c>
      <c r="I2001" s="88">
        <v>2</v>
      </c>
      <c r="J2001" s="93">
        <v>6.9</v>
      </c>
      <c r="K2001" s="93">
        <v>4.53</v>
      </c>
      <c r="L2001" s="93">
        <v>103.14</v>
      </c>
      <c r="M2001" s="88">
        <f t="shared" si="161"/>
        <v>9530.4</v>
      </c>
    </row>
    <row r="2002" spans="1:13" x14ac:dyDescent="0.2">
      <c r="A2002" s="94">
        <v>4365084</v>
      </c>
      <c r="B2002" s="88">
        <f t="shared" si="159"/>
        <v>216.6</v>
      </c>
      <c r="C2002" s="93">
        <v>44</v>
      </c>
      <c r="D2002" s="104">
        <f t="shared" si="157"/>
        <v>8.7042532146389709E-5</v>
      </c>
      <c r="E2002" s="93">
        <f t="shared" si="160"/>
        <v>2.6473333333333331</v>
      </c>
      <c r="F2002" s="104">
        <f t="shared" si="158"/>
        <v>9.5059801256790232E-5</v>
      </c>
      <c r="G2002" s="93" t="s">
        <v>41</v>
      </c>
      <c r="H2002" s="93">
        <v>2144.77</v>
      </c>
      <c r="I2002" s="88">
        <v>2</v>
      </c>
      <c r="J2002" s="93">
        <v>29.03</v>
      </c>
      <c r="K2002" s="93">
        <v>6.47</v>
      </c>
      <c r="L2002" s="93">
        <v>2144.77</v>
      </c>
      <c r="M2002" s="88">
        <f t="shared" si="161"/>
        <v>9530.4</v>
      </c>
    </row>
    <row r="2003" spans="1:13" x14ac:dyDescent="0.2">
      <c r="A2003" s="94">
        <v>5521321</v>
      </c>
      <c r="B2003" s="88">
        <f t="shared" si="159"/>
        <v>216.6</v>
      </c>
      <c r="C2003" s="93">
        <v>44</v>
      </c>
      <c r="D2003" s="104">
        <f t="shared" si="157"/>
        <v>8.7042532146389709E-5</v>
      </c>
      <c r="E2003" s="93">
        <f t="shared" si="160"/>
        <v>2.6473333333333331</v>
      </c>
      <c r="F2003" s="104">
        <f t="shared" si="158"/>
        <v>9.5059801256790232E-5</v>
      </c>
      <c r="G2003" s="93" t="s">
        <v>12</v>
      </c>
      <c r="H2003" s="93">
        <v>635.04999999999995</v>
      </c>
      <c r="I2003" s="88">
        <v>2</v>
      </c>
      <c r="J2003" s="93">
        <v>6</v>
      </c>
      <c r="K2003" s="93">
        <v>14</v>
      </c>
      <c r="L2003" s="93">
        <v>635.04999999999995</v>
      </c>
      <c r="M2003" s="88">
        <f t="shared" si="161"/>
        <v>9530.4</v>
      </c>
    </row>
    <row r="2004" spans="1:13" x14ac:dyDescent="0.2">
      <c r="A2004" s="94">
        <v>5600236</v>
      </c>
      <c r="B2004" s="88">
        <f t="shared" si="159"/>
        <v>216.6</v>
      </c>
      <c r="C2004" s="93">
        <v>44</v>
      </c>
      <c r="D2004" s="104">
        <f t="shared" si="157"/>
        <v>8.7042532146389709E-5</v>
      </c>
      <c r="E2004" s="93">
        <f t="shared" si="160"/>
        <v>2.6473333333333331</v>
      </c>
      <c r="F2004" s="104">
        <f t="shared" si="158"/>
        <v>9.5059801256790232E-5</v>
      </c>
      <c r="G2004" s="93" t="s">
        <v>79</v>
      </c>
      <c r="H2004" s="93">
        <v>1190.48</v>
      </c>
      <c r="I2004" s="88">
        <v>2</v>
      </c>
      <c r="J2004" s="93">
        <v>5.2</v>
      </c>
      <c r="K2004" s="93">
        <v>9.3800000000000008</v>
      </c>
      <c r="L2004" s="93">
        <v>1190.48</v>
      </c>
      <c r="M2004" s="88">
        <f t="shared" si="161"/>
        <v>9530.4</v>
      </c>
    </row>
    <row r="2005" spans="1:13" x14ac:dyDescent="0.2">
      <c r="A2005" s="94">
        <v>6070548</v>
      </c>
      <c r="B2005" s="88">
        <f t="shared" si="159"/>
        <v>216.6</v>
      </c>
      <c r="C2005" s="93">
        <v>44</v>
      </c>
      <c r="D2005" s="104">
        <f t="shared" si="157"/>
        <v>8.7042532146389709E-5</v>
      </c>
      <c r="E2005" s="93">
        <f t="shared" si="160"/>
        <v>2.6473333333333331</v>
      </c>
      <c r="F2005" s="104">
        <f t="shared" si="158"/>
        <v>9.5059801256790232E-5</v>
      </c>
      <c r="G2005" s="93" t="s">
        <v>82</v>
      </c>
      <c r="H2005" s="93">
        <v>1461.69</v>
      </c>
      <c r="I2005" s="88">
        <v>2</v>
      </c>
      <c r="J2005" s="93">
        <v>103.76</v>
      </c>
      <c r="K2005" s="93">
        <v>23</v>
      </c>
      <c r="L2005" s="93">
        <v>1461.69</v>
      </c>
      <c r="M2005" s="88">
        <f t="shared" si="161"/>
        <v>9530.4</v>
      </c>
    </row>
    <row r="2006" spans="1:13" x14ac:dyDescent="0.2">
      <c r="A2006" s="94">
        <v>6070554</v>
      </c>
      <c r="B2006" s="88">
        <f t="shared" si="159"/>
        <v>216.6</v>
      </c>
      <c r="C2006" s="93">
        <v>44</v>
      </c>
      <c r="D2006" s="104">
        <f t="shared" si="157"/>
        <v>8.7042532146389709E-5</v>
      </c>
      <c r="E2006" s="93">
        <f t="shared" si="160"/>
        <v>2.6473333333333331</v>
      </c>
      <c r="F2006" s="104">
        <f t="shared" si="158"/>
        <v>9.5059801256790232E-5</v>
      </c>
      <c r="G2006" s="93" t="s">
        <v>82</v>
      </c>
      <c r="H2006" s="93">
        <v>967.48</v>
      </c>
      <c r="I2006" s="88">
        <v>2</v>
      </c>
      <c r="J2006" s="93">
        <v>95.89</v>
      </c>
      <c r="K2006" s="93">
        <v>24</v>
      </c>
      <c r="L2006" s="93">
        <v>967.48</v>
      </c>
      <c r="M2006" s="88">
        <f t="shared" si="161"/>
        <v>9530.4</v>
      </c>
    </row>
    <row r="2007" spans="1:13" x14ac:dyDescent="0.2">
      <c r="A2007" s="94">
        <v>6135402</v>
      </c>
      <c r="B2007" s="88">
        <f t="shared" si="159"/>
        <v>216.6</v>
      </c>
      <c r="C2007" s="93">
        <v>44</v>
      </c>
      <c r="D2007" s="104">
        <f t="shared" si="157"/>
        <v>8.7042532146389709E-5</v>
      </c>
      <c r="E2007" s="93">
        <f t="shared" si="160"/>
        <v>2.6473333333333331</v>
      </c>
      <c r="F2007" s="104">
        <f t="shared" si="158"/>
        <v>9.5059801256790232E-5</v>
      </c>
      <c r="G2007" s="93" t="s">
        <v>82</v>
      </c>
      <c r="H2007" s="93">
        <v>5233.87</v>
      </c>
      <c r="I2007" s="88">
        <v>2</v>
      </c>
      <c r="J2007" s="93">
        <v>0</v>
      </c>
      <c r="K2007" s="93">
        <v>0</v>
      </c>
      <c r="L2007" s="93">
        <v>5233.87</v>
      </c>
      <c r="M2007" s="88">
        <f t="shared" si="161"/>
        <v>9530.4</v>
      </c>
    </row>
    <row r="2008" spans="1:13" x14ac:dyDescent="0.2">
      <c r="A2008" s="94">
        <v>7011506</v>
      </c>
      <c r="B2008" s="88">
        <f t="shared" si="159"/>
        <v>216.6</v>
      </c>
      <c r="C2008" s="93">
        <v>44</v>
      </c>
      <c r="D2008" s="104">
        <f t="shared" si="157"/>
        <v>8.7042532146389709E-5</v>
      </c>
      <c r="E2008" s="93">
        <f t="shared" si="160"/>
        <v>2.6473333333333331</v>
      </c>
      <c r="F2008" s="104">
        <f t="shared" si="158"/>
        <v>9.5059801256790232E-5</v>
      </c>
      <c r="G2008" s="93" t="s">
        <v>82</v>
      </c>
      <c r="H2008" s="93">
        <v>3130.61</v>
      </c>
      <c r="I2008" s="88">
        <v>2</v>
      </c>
      <c r="J2008" s="93">
        <v>283.91000000000003</v>
      </c>
      <c r="K2008" s="93">
        <v>31</v>
      </c>
      <c r="L2008" s="93">
        <v>3130.61</v>
      </c>
      <c r="M2008" s="88">
        <f t="shared" si="161"/>
        <v>9530.4</v>
      </c>
    </row>
    <row r="2009" spans="1:13" x14ac:dyDescent="0.2">
      <c r="A2009" s="94">
        <v>7011521</v>
      </c>
      <c r="B2009" s="88">
        <f t="shared" si="159"/>
        <v>216.6</v>
      </c>
      <c r="C2009" s="93">
        <v>44</v>
      </c>
      <c r="D2009" s="104">
        <f t="shared" si="157"/>
        <v>8.7042532146389709E-5</v>
      </c>
      <c r="E2009" s="93">
        <f t="shared" si="160"/>
        <v>2.6473333333333331</v>
      </c>
      <c r="F2009" s="104">
        <f t="shared" si="158"/>
        <v>9.5059801256790232E-5</v>
      </c>
      <c r="G2009" s="93" t="s">
        <v>82</v>
      </c>
      <c r="H2009" s="93">
        <v>2413.1799999999998</v>
      </c>
      <c r="I2009" s="88">
        <v>2</v>
      </c>
      <c r="J2009" s="93">
        <v>216.22</v>
      </c>
      <c r="K2009" s="93">
        <v>23</v>
      </c>
      <c r="L2009" s="93">
        <v>2413.1799999999998</v>
      </c>
      <c r="M2009" s="88">
        <f t="shared" si="161"/>
        <v>9530.4</v>
      </c>
    </row>
    <row r="2010" spans="1:13" x14ac:dyDescent="0.2">
      <c r="A2010" s="94">
        <v>8356003</v>
      </c>
      <c r="B2010" s="88">
        <f t="shared" si="159"/>
        <v>216.6</v>
      </c>
      <c r="C2010" s="93">
        <v>44</v>
      </c>
      <c r="D2010" s="104">
        <f t="shared" si="157"/>
        <v>8.7042532146389709E-5</v>
      </c>
      <c r="E2010" s="93">
        <f t="shared" si="160"/>
        <v>2.6473333333333331</v>
      </c>
      <c r="F2010" s="104">
        <f t="shared" si="158"/>
        <v>9.5059801256790232E-5</v>
      </c>
      <c r="G2010" s="93" t="s">
        <v>20</v>
      </c>
      <c r="H2010" s="93">
        <v>8.75</v>
      </c>
      <c r="I2010" s="88">
        <v>2</v>
      </c>
      <c r="J2010" s="93">
        <v>0.9</v>
      </c>
      <c r="K2010" s="93">
        <v>0.12</v>
      </c>
      <c r="L2010" s="93">
        <v>8.75</v>
      </c>
      <c r="M2010" s="88">
        <f t="shared" si="161"/>
        <v>9530.4</v>
      </c>
    </row>
    <row r="2011" spans="1:13" x14ac:dyDescent="0.2">
      <c r="A2011" s="94">
        <v>8364787</v>
      </c>
      <c r="B2011" s="88">
        <f t="shared" si="159"/>
        <v>216.6</v>
      </c>
      <c r="C2011" s="93">
        <v>44</v>
      </c>
      <c r="D2011" s="104">
        <f t="shared" si="157"/>
        <v>8.7042532146389709E-5</v>
      </c>
      <c r="E2011" s="93">
        <f t="shared" si="160"/>
        <v>2.6473333333333331</v>
      </c>
      <c r="F2011" s="104">
        <f t="shared" si="158"/>
        <v>9.5059801256790232E-5</v>
      </c>
      <c r="G2011" s="93" t="s">
        <v>20</v>
      </c>
      <c r="H2011" s="93">
        <v>688.15</v>
      </c>
      <c r="I2011" s="88">
        <v>2</v>
      </c>
      <c r="J2011" s="93">
        <v>30.6</v>
      </c>
      <c r="K2011" s="93">
        <v>9.4</v>
      </c>
      <c r="L2011" s="93">
        <v>688.15</v>
      </c>
      <c r="M2011" s="88">
        <f t="shared" si="161"/>
        <v>9530.4</v>
      </c>
    </row>
    <row r="2012" spans="1:13" x14ac:dyDescent="0.2">
      <c r="A2012" s="94">
        <v>8502306</v>
      </c>
      <c r="B2012" s="88">
        <f t="shared" si="159"/>
        <v>216.6</v>
      </c>
      <c r="C2012" s="93">
        <v>44</v>
      </c>
      <c r="D2012" s="104">
        <f t="shared" si="157"/>
        <v>8.7042532146389709E-5</v>
      </c>
      <c r="E2012" s="93">
        <f t="shared" si="160"/>
        <v>2.6473333333333331</v>
      </c>
      <c r="F2012" s="104">
        <f t="shared" si="158"/>
        <v>9.5059801256790232E-5</v>
      </c>
      <c r="G2012" s="93" t="s">
        <v>20</v>
      </c>
      <c r="H2012" s="93">
        <v>7386.68</v>
      </c>
      <c r="I2012" s="88">
        <v>2</v>
      </c>
      <c r="J2012" s="93">
        <v>264.39999999999998</v>
      </c>
      <c r="K2012" s="93">
        <v>38.6</v>
      </c>
      <c r="L2012" s="93">
        <v>7386.68</v>
      </c>
      <c r="M2012" s="88">
        <f t="shared" si="161"/>
        <v>9530.4</v>
      </c>
    </row>
    <row r="2013" spans="1:13" x14ac:dyDescent="0.2">
      <c r="A2013" s="94">
        <v>8605262</v>
      </c>
      <c r="B2013" s="88">
        <f t="shared" si="159"/>
        <v>216.6</v>
      </c>
      <c r="C2013" s="93">
        <v>44</v>
      </c>
      <c r="D2013" s="104">
        <f t="shared" si="157"/>
        <v>8.7042532146389709E-5</v>
      </c>
      <c r="E2013" s="93">
        <f t="shared" si="160"/>
        <v>2.6473333333333331</v>
      </c>
      <c r="F2013" s="104">
        <f t="shared" si="158"/>
        <v>9.5059801256790232E-5</v>
      </c>
      <c r="G2013" s="93" t="s">
        <v>79</v>
      </c>
      <c r="H2013" s="93">
        <v>1.31</v>
      </c>
      <c r="I2013" s="88">
        <v>2</v>
      </c>
      <c r="J2013" s="93">
        <v>0.01</v>
      </c>
      <c r="K2013" s="93">
        <v>0</v>
      </c>
      <c r="L2013" s="93">
        <v>1.31</v>
      </c>
      <c r="M2013" s="88">
        <f t="shared" si="161"/>
        <v>9530.4</v>
      </c>
    </row>
    <row r="2014" spans="1:13" x14ac:dyDescent="0.2">
      <c r="A2014" s="94">
        <v>9201434</v>
      </c>
      <c r="B2014" s="88">
        <f t="shared" si="159"/>
        <v>216.6</v>
      </c>
      <c r="C2014" s="93">
        <v>44</v>
      </c>
      <c r="D2014" s="104">
        <f t="shared" si="157"/>
        <v>8.7042532146389709E-5</v>
      </c>
      <c r="E2014" s="93">
        <f t="shared" si="160"/>
        <v>2.6473333333333331</v>
      </c>
      <c r="F2014" s="104">
        <f t="shared" si="158"/>
        <v>9.5059801256790232E-5</v>
      </c>
      <c r="G2014" s="93" t="s">
        <v>16</v>
      </c>
      <c r="H2014" s="93">
        <v>173.4</v>
      </c>
      <c r="I2014" s="88">
        <v>2</v>
      </c>
      <c r="J2014" s="93">
        <v>20</v>
      </c>
      <c r="K2014" s="93">
        <v>12</v>
      </c>
      <c r="L2014" s="93">
        <v>173.4</v>
      </c>
      <c r="M2014" s="88">
        <f t="shared" si="161"/>
        <v>9530.4</v>
      </c>
    </row>
    <row r="2015" spans="1:13" x14ac:dyDescent="0.2">
      <c r="A2015" s="94">
        <v>9253385</v>
      </c>
      <c r="B2015" s="88">
        <f t="shared" si="159"/>
        <v>216.6</v>
      </c>
      <c r="C2015" s="93">
        <v>44</v>
      </c>
      <c r="D2015" s="104">
        <f t="shared" si="157"/>
        <v>8.7042532146389709E-5</v>
      </c>
      <c r="E2015" s="93">
        <f t="shared" si="160"/>
        <v>2.6473333333333331</v>
      </c>
      <c r="F2015" s="104">
        <f t="shared" si="158"/>
        <v>9.5059801256790232E-5</v>
      </c>
      <c r="G2015" s="93" t="s">
        <v>12</v>
      </c>
      <c r="H2015" s="93">
        <v>22.14</v>
      </c>
      <c r="I2015" s="88">
        <v>2</v>
      </c>
      <c r="J2015" s="93">
        <v>33</v>
      </c>
      <c r="K2015" s="93">
        <v>0.34</v>
      </c>
      <c r="L2015" s="93">
        <v>22.14</v>
      </c>
      <c r="M2015" s="88">
        <f t="shared" si="161"/>
        <v>9530.4</v>
      </c>
    </row>
    <row r="2016" spans="1:13" x14ac:dyDescent="0.2">
      <c r="A2016" s="94">
        <v>9253579</v>
      </c>
      <c r="B2016" s="88">
        <f t="shared" si="159"/>
        <v>216.6</v>
      </c>
      <c r="C2016" s="93">
        <v>44</v>
      </c>
      <c r="D2016" s="104">
        <f t="shared" si="157"/>
        <v>8.7042532146389709E-5</v>
      </c>
      <c r="E2016" s="93">
        <f t="shared" si="160"/>
        <v>2.6473333333333331</v>
      </c>
      <c r="F2016" s="104">
        <f t="shared" si="158"/>
        <v>9.5059801256790232E-5</v>
      </c>
      <c r="G2016" s="93" t="s">
        <v>12</v>
      </c>
      <c r="H2016" s="93">
        <v>95.57</v>
      </c>
      <c r="I2016" s="88">
        <v>2</v>
      </c>
      <c r="J2016" s="93">
        <v>0.98</v>
      </c>
      <c r="K2016" s="93">
        <v>1.66</v>
      </c>
      <c r="L2016" s="93">
        <v>95.57</v>
      </c>
      <c r="M2016" s="88">
        <f t="shared" si="161"/>
        <v>9530.4</v>
      </c>
    </row>
    <row r="2017" spans="1:13" x14ac:dyDescent="0.2">
      <c r="A2017" s="94">
        <v>9822713</v>
      </c>
      <c r="B2017" s="88">
        <f t="shared" si="159"/>
        <v>216.6</v>
      </c>
      <c r="C2017" s="93">
        <v>44</v>
      </c>
      <c r="D2017" s="104">
        <f t="shared" si="157"/>
        <v>8.7042532146389709E-5</v>
      </c>
      <c r="E2017" s="93">
        <f t="shared" si="160"/>
        <v>2.6473333333333331</v>
      </c>
      <c r="F2017" s="104">
        <f t="shared" si="158"/>
        <v>9.5059801256790232E-5</v>
      </c>
      <c r="G2017" s="93" t="s">
        <v>41</v>
      </c>
      <c r="H2017" s="93">
        <v>478.78</v>
      </c>
      <c r="I2017" s="88">
        <v>2</v>
      </c>
      <c r="J2017" s="93">
        <v>11.3</v>
      </c>
      <c r="K2017" s="93">
        <v>16</v>
      </c>
      <c r="L2017" s="93">
        <v>478.78</v>
      </c>
      <c r="M2017" s="88">
        <f t="shared" si="161"/>
        <v>9530.4</v>
      </c>
    </row>
    <row r="2018" spans="1:13" x14ac:dyDescent="0.2">
      <c r="A2018" s="94">
        <v>1010536</v>
      </c>
      <c r="B2018" s="88">
        <f t="shared" si="159"/>
        <v>216.6</v>
      </c>
      <c r="C2018" s="93">
        <v>43</v>
      </c>
      <c r="D2018" s="104">
        <f t="shared" si="157"/>
        <v>8.5064292779426311E-5</v>
      </c>
      <c r="E2018" s="93">
        <f t="shared" si="160"/>
        <v>2.5871666666666666</v>
      </c>
      <c r="F2018" s="104">
        <f t="shared" si="158"/>
        <v>9.289935122822682E-5</v>
      </c>
      <c r="G2018" s="93" t="s">
        <v>79</v>
      </c>
      <c r="H2018" s="93">
        <v>41.32</v>
      </c>
      <c r="I2018" s="88">
        <v>2</v>
      </c>
      <c r="J2018" s="93">
        <v>0.21</v>
      </c>
      <c r="K2018" s="93">
        <v>0.3</v>
      </c>
      <c r="L2018" s="93">
        <v>41.32</v>
      </c>
      <c r="M2018" s="88">
        <f t="shared" si="161"/>
        <v>9313.7999999999993</v>
      </c>
    </row>
    <row r="2019" spans="1:13" x14ac:dyDescent="0.2">
      <c r="A2019" s="94">
        <v>1151133</v>
      </c>
      <c r="B2019" s="88">
        <f t="shared" si="159"/>
        <v>216.6</v>
      </c>
      <c r="C2019" s="93">
        <v>43</v>
      </c>
      <c r="D2019" s="104">
        <f t="shared" si="157"/>
        <v>8.5064292779426311E-5</v>
      </c>
      <c r="E2019" s="93">
        <f t="shared" si="160"/>
        <v>2.5871666666666666</v>
      </c>
      <c r="F2019" s="104">
        <f t="shared" si="158"/>
        <v>9.289935122822682E-5</v>
      </c>
      <c r="G2019" s="93" t="s">
        <v>9</v>
      </c>
      <c r="H2019" s="93">
        <v>809.48</v>
      </c>
      <c r="I2019" s="88">
        <v>2</v>
      </c>
      <c r="J2019" s="93">
        <v>116.93</v>
      </c>
      <c r="K2019" s="93">
        <v>41.5</v>
      </c>
      <c r="L2019" s="93">
        <v>809.48</v>
      </c>
      <c r="M2019" s="88">
        <f t="shared" si="161"/>
        <v>9313.7999999999993</v>
      </c>
    </row>
    <row r="2020" spans="1:13" x14ac:dyDescent="0.2">
      <c r="A2020" s="94">
        <v>1251779</v>
      </c>
      <c r="B2020" s="88">
        <f t="shared" si="159"/>
        <v>216.6</v>
      </c>
      <c r="C2020" s="93">
        <v>43</v>
      </c>
      <c r="D2020" s="104">
        <f t="shared" si="157"/>
        <v>8.5064292779426311E-5</v>
      </c>
      <c r="E2020" s="93">
        <f t="shared" si="160"/>
        <v>2.5871666666666666</v>
      </c>
      <c r="F2020" s="104">
        <f t="shared" si="158"/>
        <v>9.289935122822682E-5</v>
      </c>
      <c r="G2020" s="93" t="s">
        <v>79</v>
      </c>
      <c r="H2020" s="93">
        <v>33.19</v>
      </c>
      <c r="I2020" s="88">
        <v>2</v>
      </c>
      <c r="J2020" s="93">
        <v>0.36</v>
      </c>
      <c r="K2020" s="93">
        <v>0.36</v>
      </c>
      <c r="L2020" s="93">
        <v>33.19</v>
      </c>
      <c r="M2020" s="88">
        <f t="shared" si="161"/>
        <v>9313.7999999999993</v>
      </c>
    </row>
    <row r="2021" spans="1:13" x14ac:dyDescent="0.2">
      <c r="A2021" s="94">
        <v>2041015</v>
      </c>
      <c r="B2021" s="88">
        <f t="shared" si="159"/>
        <v>216.6</v>
      </c>
      <c r="C2021" s="93">
        <v>43</v>
      </c>
      <c r="D2021" s="104">
        <f t="shared" si="157"/>
        <v>8.5064292779426311E-5</v>
      </c>
      <c r="E2021" s="93">
        <f t="shared" si="160"/>
        <v>2.5871666666666666</v>
      </c>
      <c r="F2021" s="104">
        <f t="shared" si="158"/>
        <v>9.289935122822682E-5</v>
      </c>
      <c r="G2021" s="93" t="s">
        <v>16</v>
      </c>
      <c r="H2021" s="93">
        <v>1140.43</v>
      </c>
      <c r="I2021" s="88">
        <v>2</v>
      </c>
      <c r="J2021" s="93">
        <v>3.2</v>
      </c>
      <c r="K2021" s="93">
        <v>16.32</v>
      </c>
      <c r="L2021" s="93">
        <v>1140.43</v>
      </c>
      <c r="M2021" s="88">
        <f t="shared" si="161"/>
        <v>9313.7999999999993</v>
      </c>
    </row>
    <row r="2022" spans="1:13" x14ac:dyDescent="0.2">
      <c r="A2022" s="94">
        <v>2043213</v>
      </c>
      <c r="B2022" s="88">
        <f t="shared" si="159"/>
        <v>216.6</v>
      </c>
      <c r="C2022" s="93">
        <v>43</v>
      </c>
      <c r="D2022" s="104">
        <f t="shared" si="157"/>
        <v>8.5064292779426311E-5</v>
      </c>
      <c r="E2022" s="93">
        <f t="shared" si="160"/>
        <v>2.5871666666666666</v>
      </c>
      <c r="F2022" s="104">
        <f t="shared" si="158"/>
        <v>9.289935122822682E-5</v>
      </c>
      <c r="G2022" s="93" t="s">
        <v>16</v>
      </c>
      <c r="H2022" s="93">
        <v>1711.74</v>
      </c>
      <c r="I2022" s="88">
        <v>2</v>
      </c>
      <c r="J2022" s="93">
        <v>42.63</v>
      </c>
      <c r="K2022" s="93">
        <v>27</v>
      </c>
      <c r="L2022" s="93">
        <v>1711.74</v>
      </c>
      <c r="M2022" s="88">
        <f t="shared" si="161"/>
        <v>9313.7999999999993</v>
      </c>
    </row>
    <row r="2023" spans="1:13" x14ac:dyDescent="0.2">
      <c r="A2023" s="94">
        <v>2070073</v>
      </c>
      <c r="B2023" s="88">
        <f t="shared" si="159"/>
        <v>216.6</v>
      </c>
      <c r="C2023" s="93">
        <v>43</v>
      </c>
      <c r="D2023" s="104">
        <f t="shared" si="157"/>
        <v>8.5064292779426311E-5</v>
      </c>
      <c r="E2023" s="93">
        <f t="shared" si="160"/>
        <v>2.5871666666666666</v>
      </c>
      <c r="F2023" s="104">
        <f t="shared" si="158"/>
        <v>9.289935122822682E-5</v>
      </c>
      <c r="G2023" s="93" t="s">
        <v>9</v>
      </c>
      <c r="H2023" s="93">
        <v>428.33</v>
      </c>
      <c r="I2023" s="88">
        <v>2</v>
      </c>
      <c r="J2023" s="93">
        <v>0.32</v>
      </c>
      <c r="K2023" s="93">
        <v>0.95</v>
      </c>
      <c r="L2023" s="93">
        <v>428.33</v>
      </c>
      <c r="M2023" s="88">
        <f t="shared" si="161"/>
        <v>9313.7999999999993</v>
      </c>
    </row>
    <row r="2024" spans="1:13" x14ac:dyDescent="0.2">
      <c r="A2024" s="94">
        <v>3025881</v>
      </c>
      <c r="B2024" s="88">
        <f t="shared" si="159"/>
        <v>216.6</v>
      </c>
      <c r="C2024" s="93">
        <v>43</v>
      </c>
      <c r="D2024" s="104">
        <f t="shared" si="157"/>
        <v>8.5064292779426311E-5</v>
      </c>
      <c r="E2024" s="93">
        <f t="shared" si="160"/>
        <v>2.5871666666666666</v>
      </c>
      <c r="F2024" s="104">
        <f t="shared" si="158"/>
        <v>9.289935122822682E-5</v>
      </c>
      <c r="G2024" s="93" t="s">
        <v>41</v>
      </c>
      <c r="H2024" s="93">
        <v>155.99</v>
      </c>
      <c r="I2024" s="88">
        <v>2</v>
      </c>
      <c r="J2024" s="93">
        <v>4.5</v>
      </c>
      <c r="K2024" s="93">
        <v>0.28000000000000003</v>
      </c>
      <c r="L2024" s="93">
        <v>155.99</v>
      </c>
      <c r="M2024" s="88">
        <f t="shared" si="161"/>
        <v>9313.7999999999993</v>
      </c>
    </row>
    <row r="2025" spans="1:13" x14ac:dyDescent="0.2">
      <c r="A2025" s="94">
        <v>3227314</v>
      </c>
      <c r="B2025" s="88">
        <f t="shared" si="159"/>
        <v>216.6</v>
      </c>
      <c r="C2025" s="93">
        <v>43</v>
      </c>
      <c r="D2025" s="104">
        <f t="shared" si="157"/>
        <v>8.5064292779426311E-5</v>
      </c>
      <c r="E2025" s="93">
        <f t="shared" si="160"/>
        <v>2.5871666666666666</v>
      </c>
      <c r="F2025" s="104">
        <f t="shared" si="158"/>
        <v>9.289935122822682E-5</v>
      </c>
      <c r="G2025" s="93" t="s">
        <v>16</v>
      </c>
      <c r="H2025" s="93">
        <v>788.67</v>
      </c>
      <c r="I2025" s="88">
        <v>2</v>
      </c>
      <c r="J2025" s="93">
        <v>17.5</v>
      </c>
      <c r="K2025" s="93">
        <v>0.14000000000000001</v>
      </c>
      <c r="L2025" s="93">
        <v>788.67</v>
      </c>
      <c r="M2025" s="88">
        <f t="shared" si="161"/>
        <v>9313.7999999999993</v>
      </c>
    </row>
    <row r="2026" spans="1:13" x14ac:dyDescent="0.2">
      <c r="A2026" s="94">
        <v>3395006</v>
      </c>
      <c r="B2026" s="88">
        <f t="shared" si="159"/>
        <v>216.6</v>
      </c>
      <c r="C2026" s="93">
        <v>43</v>
      </c>
      <c r="D2026" s="104">
        <f t="shared" si="157"/>
        <v>8.5064292779426311E-5</v>
      </c>
      <c r="E2026" s="93">
        <f t="shared" si="160"/>
        <v>2.5871666666666666</v>
      </c>
      <c r="F2026" s="104">
        <f t="shared" si="158"/>
        <v>9.289935122822682E-5</v>
      </c>
      <c r="G2026" s="93" t="s">
        <v>20</v>
      </c>
      <c r="H2026" s="93">
        <v>1190.1600000000001</v>
      </c>
      <c r="I2026" s="88">
        <v>2</v>
      </c>
      <c r="J2026" s="93">
        <v>11.13</v>
      </c>
      <c r="K2026" s="93">
        <v>1.02</v>
      </c>
      <c r="L2026" s="93">
        <v>1190.1600000000001</v>
      </c>
      <c r="M2026" s="88">
        <f t="shared" si="161"/>
        <v>9313.7999999999993</v>
      </c>
    </row>
    <row r="2027" spans="1:13" x14ac:dyDescent="0.2">
      <c r="A2027" s="94">
        <v>3401882</v>
      </c>
      <c r="B2027" s="88">
        <f t="shared" si="159"/>
        <v>216.6</v>
      </c>
      <c r="C2027" s="93">
        <v>43</v>
      </c>
      <c r="D2027" s="104">
        <f t="shared" si="157"/>
        <v>8.5064292779426311E-5</v>
      </c>
      <c r="E2027" s="93">
        <f t="shared" si="160"/>
        <v>2.5871666666666666</v>
      </c>
      <c r="F2027" s="104">
        <f t="shared" si="158"/>
        <v>9.289935122822682E-5</v>
      </c>
      <c r="G2027" s="93" t="s">
        <v>20</v>
      </c>
      <c r="H2027" s="93">
        <v>2478.89</v>
      </c>
      <c r="I2027" s="88">
        <v>2</v>
      </c>
      <c r="J2027" s="93">
        <v>40</v>
      </c>
      <c r="K2027" s="93">
        <v>3.6</v>
      </c>
      <c r="L2027" s="93">
        <v>2478.89</v>
      </c>
      <c r="M2027" s="88">
        <f t="shared" si="161"/>
        <v>9313.7999999999993</v>
      </c>
    </row>
    <row r="2028" spans="1:13" x14ac:dyDescent="0.2">
      <c r="A2028" s="94">
        <v>5521319</v>
      </c>
      <c r="B2028" s="88">
        <f t="shared" si="159"/>
        <v>216.6</v>
      </c>
      <c r="C2028" s="93">
        <v>43</v>
      </c>
      <c r="D2028" s="104">
        <f t="shared" si="157"/>
        <v>8.5064292779426311E-5</v>
      </c>
      <c r="E2028" s="93">
        <f t="shared" si="160"/>
        <v>2.5871666666666666</v>
      </c>
      <c r="F2028" s="104">
        <f t="shared" si="158"/>
        <v>9.289935122822682E-5</v>
      </c>
      <c r="G2028" s="93" t="s">
        <v>79</v>
      </c>
      <c r="H2028" s="93">
        <v>539.27</v>
      </c>
      <c r="I2028" s="88">
        <v>2</v>
      </c>
      <c r="J2028" s="93">
        <v>4.7</v>
      </c>
      <c r="K2028" s="93">
        <v>12.9</v>
      </c>
      <c r="L2028" s="93">
        <v>539.27</v>
      </c>
      <c r="M2028" s="88">
        <f t="shared" si="161"/>
        <v>9313.7999999999993</v>
      </c>
    </row>
    <row r="2029" spans="1:13" x14ac:dyDescent="0.2">
      <c r="A2029" s="94">
        <v>5551543</v>
      </c>
      <c r="B2029" s="88">
        <f t="shared" si="159"/>
        <v>216.6</v>
      </c>
      <c r="C2029" s="93">
        <v>43</v>
      </c>
      <c r="D2029" s="104">
        <f t="shared" si="157"/>
        <v>8.5064292779426311E-5</v>
      </c>
      <c r="E2029" s="93">
        <f t="shared" si="160"/>
        <v>2.5871666666666666</v>
      </c>
      <c r="F2029" s="104">
        <f t="shared" si="158"/>
        <v>9.289935122822682E-5</v>
      </c>
      <c r="G2029" s="93" t="s">
        <v>79</v>
      </c>
      <c r="H2029" s="93">
        <v>1682.95</v>
      </c>
      <c r="I2029" s="88">
        <v>2</v>
      </c>
      <c r="J2029" s="93">
        <v>0.84</v>
      </c>
      <c r="K2029" s="93">
        <v>4.7</v>
      </c>
      <c r="L2029" s="93">
        <v>1682.95</v>
      </c>
      <c r="M2029" s="88">
        <f t="shared" si="161"/>
        <v>9313.7999999999993</v>
      </c>
    </row>
    <row r="2030" spans="1:13" x14ac:dyDescent="0.2">
      <c r="A2030" s="94">
        <v>5577718</v>
      </c>
      <c r="B2030" s="88">
        <f t="shared" si="159"/>
        <v>216.6</v>
      </c>
      <c r="C2030" s="93">
        <v>43</v>
      </c>
      <c r="D2030" s="104">
        <f t="shared" si="157"/>
        <v>8.5064292779426311E-5</v>
      </c>
      <c r="E2030" s="93">
        <f t="shared" si="160"/>
        <v>2.5871666666666666</v>
      </c>
      <c r="F2030" s="104">
        <f t="shared" si="158"/>
        <v>9.289935122822682E-5</v>
      </c>
      <c r="G2030" s="93" t="s">
        <v>16</v>
      </c>
      <c r="H2030" s="93">
        <v>8706.82</v>
      </c>
      <c r="I2030" s="88">
        <v>2</v>
      </c>
      <c r="J2030" s="93">
        <v>55</v>
      </c>
      <c r="K2030" s="93">
        <v>33.200000000000003</v>
      </c>
      <c r="L2030" s="93">
        <v>8706.82</v>
      </c>
      <c r="M2030" s="88">
        <f t="shared" si="161"/>
        <v>9313.7999999999993</v>
      </c>
    </row>
    <row r="2031" spans="1:13" x14ac:dyDescent="0.2">
      <c r="A2031" s="94">
        <v>6006007</v>
      </c>
      <c r="B2031" s="88">
        <f t="shared" si="159"/>
        <v>216.6</v>
      </c>
      <c r="C2031" s="93">
        <v>43</v>
      </c>
      <c r="D2031" s="104">
        <f t="shared" si="157"/>
        <v>8.5064292779426311E-5</v>
      </c>
      <c r="E2031" s="93">
        <f t="shared" si="160"/>
        <v>2.5871666666666666</v>
      </c>
      <c r="F2031" s="104">
        <f t="shared" si="158"/>
        <v>9.289935122822682E-5</v>
      </c>
      <c r="G2031" s="93" t="s">
        <v>20</v>
      </c>
      <c r="H2031" s="93">
        <v>2340.59</v>
      </c>
      <c r="I2031" s="88">
        <v>2</v>
      </c>
      <c r="J2031" s="93">
        <v>75.099999999999994</v>
      </c>
      <c r="K2031" s="93">
        <v>14.55</v>
      </c>
      <c r="L2031" s="93">
        <v>2340.59</v>
      </c>
      <c r="M2031" s="88">
        <f t="shared" si="161"/>
        <v>9313.7999999999993</v>
      </c>
    </row>
    <row r="2032" spans="1:13" x14ac:dyDescent="0.2">
      <c r="A2032" s="94">
        <v>6169025</v>
      </c>
      <c r="B2032" s="88">
        <f t="shared" si="159"/>
        <v>216.6</v>
      </c>
      <c r="C2032" s="93">
        <v>43</v>
      </c>
      <c r="D2032" s="104">
        <f t="shared" si="157"/>
        <v>8.5064292779426311E-5</v>
      </c>
      <c r="E2032" s="93">
        <f t="shared" si="160"/>
        <v>2.5871666666666666</v>
      </c>
      <c r="F2032" s="104">
        <f t="shared" si="158"/>
        <v>9.289935122822682E-5</v>
      </c>
      <c r="G2032" s="93" t="s">
        <v>82</v>
      </c>
      <c r="H2032" s="93">
        <v>275.77999999999997</v>
      </c>
      <c r="I2032" s="88">
        <v>2</v>
      </c>
      <c r="J2032" s="93">
        <v>14.85</v>
      </c>
      <c r="K2032" s="93">
        <v>7.44</v>
      </c>
      <c r="L2032" s="93">
        <v>275.77999999999997</v>
      </c>
      <c r="M2032" s="88">
        <f t="shared" si="161"/>
        <v>9313.7999999999993</v>
      </c>
    </row>
    <row r="2033" spans="1:13" x14ac:dyDescent="0.2">
      <c r="A2033" s="94">
        <v>7010802</v>
      </c>
      <c r="B2033" s="88">
        <f t="shared" si="159"/>
        <v>216.6</v>
      </c>
      <c r="C2033" s="93">
        <v>43</v>
      </c>
      <c r="D2033" s="104">
        <f t="shared" si="157"/>
        <v>8.5064292779426311E-5</v>
      </c>
      <c r="E2033" s="93">
        <f t="shared" si="160"/>
        <v>2.5871666666666666</v>
      </c>
      <c r="F2033" s="104">
        <f t="shared" si="158"/>
        <v>9.289935122822682E-5</v>
      </c>
      <c r="G2033" s="93" t="s">
        <v>82</v>
      </c>
      <c r="H2033" s="93">
        <v>1695.96</v>
      </c>
      <c r="I2033" s="88">
        <v>2</v>
      </c>
      <c r="J2033" s="93">
        <v>135.79</v>
      </c>
      <c r="K2033" s="93">
        <v>21</v>
      </c>
      <c r="L2033" s="93">
        <v>1695.96</v>
      </c>
      <c r="M2033" s="88">
        <f t="shared" si="161"/>
        <v>9313.7999999999993</v>
      </c>
    </row>
    <row r="2034" spans="1:13" x14ac:dyDescent="0.2">
      <c r="A2034" s="94">
        <v>7011436</v>
      </c>
      <c r="B2034" s="88">
        <f t="shared" si="159"/>
        <v>216.6</v>
      </c>
      <c r="C2034" s="93">
        <v>43</v>
      </c>
      <c r="D2034" s="104">
        <f t="shared" si="157"/>
        <v>8.5064292779426311E-5</v>
      </c>
      <c r="E2034" s="93">
        <f t="shared" si="160"/>
        <v>2.5871666666666666</v>
      </c>
      <c r="F2034" s="104">
        <f t="shared" si="158"/>
        <v>9.289935122822682E-5</v>
      </c>
      <c r="G2034" s="93" t="s">
        <v>82</v>
      </c>
      <c r="H2034" s="93">
        <v>1626.36</v>
      </c>
      <c r="I2034" s="88">
        <v>2</v>
      </c>
      <c r="J2034" s="93">
        <v>142.5</v>
      </c>
      <c r="K2034" s="93">
        <v>15</v>
      </c>
      <c r="L2034" s="93">
        <v>1626.36</v>
      </c>
      <c r="M2034" s="88">
        <f t="shared" si="161"/>
        <v>9313.7999999999993</v>
      </c>
    </row>
    <row r="2035" spans="1:13" x14ac:dyDescent="0.2">
      <c r="A2035" s="94">
        <v>9253624</v>
      </c>
      <c r="B2035" s="88">
        <f t="shared" si="159"/>
        <v>216.6</v>
      </c>
      <c r="C2035" s="93">
        <v>43</v>
      </c>
      <c r="D2035" s="104">
        <f t="shared" si="157"/>
        <v>8.5064292779426311E-5</v>
      </c>
      <c r="E2035" s="93">
        <f t="shared" si="160"/>
        <v>2.5871666666666666</v>
      </c>
      <c r="F2035" s="104">
        <f t="shared" si="158"/>
        <v>9.289935122822682E-5</v>
      </c>
      <c r="G2035" s="93" t="s">
        <v>12</v>
      </c>
      <c r="H2035" s="93">
        <v>44.4</v>
      </c>
      <c r="I2035" s="88">
        <v>2</v>
      </c>
      <c r="J2035" s="93">
        <v>0.52</v>
      </c>
      <c r="K2035" s="93">
        <v>1.36</v>
      </c>
      <c r="L2035" s="93">
        <v>44.4</v>
      </c>
      <c r="M2035" s="88">
        <f t="shared" si="161"/>
        <v>9313.7999999999993</v>
      </c>
    </row>
    <row r="2036" spans="1:13" x14ac:dyDescent="0.2">
      <c r="A2036" s="94">
        <v>9254957</v>
      </c>
      <c r="B2036" s="88">
        <f t="shared" si="159"/>
        <v>216.6</v>
      </c>
      <c r="C2036" s="93">
        <v>43</v>
      </c>
      <c r="D2036" s="104">
        <f t="shared" si="157"/>
        <v>8.5064292779426311E-5</v>
      </c>
      <c r="E2036" s="93">
        <f t="shared" si="160"/>
        <v>2.5871666666666666</v>
      </c>
      <c r="F2036" s="104">
        <f t="shared" si="158"/>
        <v>9.289935122822682E-5</v>
      </c>
      <c r="G2036" s="93" t="s">
        <v>12</v>
      </c>
      <c r="H2036" s="93">
        <v>76.709999999999994</v>
      </c>
      <c r="I2036" s="88">
        <v>2</v>
      </c>
      <c r="J2036" s="93">
        <v>0.1</v>
      </c>
      <c r="K2036" s="93">
        <v>0.4</v>
      </c>
      <c r="L2036" s="93">
        <v>76.709999999999994</v>
      </c>
      <c r="M2036" s="88">
        <f t="shared" si="161"/>
        <v>9313.7999999999993</v>
      </c>
    </row>
    <row r="2037" spans="1:13" x14ac:dyDescent="0.2">
      <c r="A2037" s="94">
        <v>9254959</v>
      </c>
      <c r="B2037" s="88">
        <f t="shared" si="159"/>
        <v>216.6</v>
      </c>
      <c r="C2037" s="93">
        <v>43</v>
      </c>
      <c r="D2037" s="104">
        <f t="shared" si="157"/>
        <v>8.5064292779426311E-5</v>
      </c>
      <c r="E2037" s="93">
        <f t="shared" si="160"/>
        <v>2.5871666666666666</v>
      </c>
      <c r="F2037" s="104">
        <f t="shared" si="158"/>
        <v>9.289935122822682E-5</v>
      </c>
      <c r="G2037" s="93" t="s">
        <v>12</v>
      </c>
      <c r="H2037" s="93">
        <v>76.709999999999994</v>
      </c>
      <c r="I2037" s="88">
        <v>2</v>
      </c>
      <c r="J2037" s="93">
        <v>0.1</v>
      </c>
      <c r="K2037" s="93">
        <v>0.4</v>
      </c>
      <c r="L2037" s="93">
        <v>76.709999999999994</v>
      </c>
      <c r="M2037" s="88">
        <f t="shared" si="161"/>
        <v>9313.7999999999993</v>
      </c>
    </row>
    <row r="2038" spans="1:13" x14ac:dyDescent="0.2">
      <c r="A2038" s="94">
        <v>9720064</v>
      </c>
      <c r="B2038" s="88">
        <f t="shared" si="159"/>
        <v>216.6</v>
      </c>
      <c r="C2038" s="93">
        <v>43</v>
      </c>
      <c r="D2038" s="104">
        <f t="shared" si="157"/>
        <v>8.5064292779426311E-5</v>
      </c>
      <c r="E2038" s="93">
        <f t="shared" si="160"/>
        <v>2.5871666666666666</v>
      </c>
      <c r="F2038" s="104">
        <f t="shared" si="158"/>
        <v>9.289935122822682E-5</v>
      </c>
      <c r="G2038" s="93" t="s">
        <v>9</v>
      </c>
      <c r="H2038" s="93">
        <v>108.78</v>
      </c>
      <c r="I2038" s="88">
        <v>2</v>
      </c>
      <c r="J2038" s="93">
        <v>25.52</v>
      </c>
      <c r="K2038" s="93">
        <v>2.2799999999999998</v>
      </c>
      <c r="L2038" s="93">
        <v>108.78</v>
      </c>
      <c r="M2038" s="88">
        <f t="shared" si="161"/>
        <v>9313.7999999999993</v>
      </c>
    </row>
    <row r="2039" spans="1:13" x14ac:dyDescent="0.2">
      <c r="A2039" s="94">
        <v>9822728</v>
      </c>
      <c r="B2039" s="88">
        <f t="shared" si="159"/>
        <v>216.6</v>
      </c>
      <c r="C2039" s="93">
        <v>43</v>
      </c>
      <c r="D2039" s="104">
        <f t="shared" si="157"/>
        <v>8.5064292779426311E-5</v>
      </c>
      <c r="E2039" s="93">
        <f t="shared" si="160"/>
        <v>2.5871666666666666</v>
      </c>
      <c r="F2039" s="104">
        <f t="shared" si="158"/>
        <v>9.289935122822682E-5</v>
      </c>
      <c r="G2039" s="93" t="s">
        <v>16</v>
      </c>
      <c r="H2039" s="93">
        <v>11.6</v>
      </c>
      <c r="I2039" s="88">
        <v>2</v>
      </c>
      <c r="J2039" s="93">
        <v>1.6</v>
      </c>
      <c r="K2039" s="93">
        <v>0.03</v>
      </c>
      <c r="L2039" s="93">
        <v>11.6</v>
      </c>
      <c r="M2039" s="88">
        <f t="shared" si="161"/>
        <v>9313.7999999999993</v>
      </c>
    </row>
    <row r="2040" spans="1:13" x14ac:dyDescent="0.2">
      <c r="A2040" s="94">
        <v>9822762</v>
      </c>
      <c r="B2040" s="88">
        <f t="shared" si="159"/>
        <v>216.6</v>
      </c>
      <c r="C2040" s="93">
        <v>43</v>
      </c>
      <c r="D2040" s="104">
        <f t="shared" si="157"/>
        <v>8.5064292779426311E-5</v>
      </c>
      <c r="E2040" s="93">
        <f t="shared" si="160"/>
        <v>2.5871666666666666</v>
      </c>
      <c r="F2040" s="104">
        <f t="shared" si="158"/>
        <v>9.289935122822682E-5</v>
      </c>
      <c r="G2040" s="93" t="s">
        <v>16</v>
      </c>
      <c r="H2040" s="93">
        <v>189.52</v>
      </c>
      <c r="I2040" s="88">
        <v>2</v>
      </c>
      <c r="J2040" s="93">
        <v>21.6</v>
      </c>
      <c r="K2040" s="93">
        <v>24.99</v>
      </c>
      <c r="L2040" s="93">
        <v>189.52</v>
      </c>
      <c r="M2040" s="88">
        <f t="shared" si="161"/>
        <v>9313.7999999999993</v>
      </c>
    </row>
    <row r="2041" spans="1:13" x14ac:dyDescent="0.2">
      <c r="A2041" s="94">
        <v>9846428</v>
      </c>
      <c r="B2041" s="88">
        <f t="shared" si="159"/>
        <v>216.6</v>
      </c>
      <c r="C2041" s="93">
        <v>43</v>
      </c>
      <c r="D2041" s="104">
        <f t="shared" si="157"/>
        <v>8.5064292779426311E-5</v>
      </c>
      <c r="E2041" s="93">
        <f t="shared" si="160"/>
        <v>2.5871666666666666</v>
      </c>
      <c r="F2041" s="104">
        <f t="shared" si="158"/>
        <v>9.289935122822682E-5</v>
      </c>
      <c r="G2041" s="93" t="s">
        <v>20</v>
      </c>
      <c r="H2041" s="93">
        <v>32.25</v>
      </c>
      <c r="I2041" s="88">
        <v>2</v>
      </c>
      <c r="J2041" s="93">
        <v>0.78</v>
      </c>
      <c r="K2041" s="93">
        <v>0.05</v>
      </c>
      <c r="L2041" s="93">
        <v>32.25</v>
      </c>
      <c r="M2041" s="88">
        <f t="shared" si="161"/>
        <v>9313.7999999999993</v>
      </c>
    </row>
    <row r="2042" spans="1:13" x14ac:dyDescent="0.2">
      <c r="A2042" s="94">
        <v>1011085</v>
      </c>
      <c r="B2042" s="88">
        <f t="shared" si="159"/>
        <v>216.6</v>
      </c>
      <c r="C2042" s="93">
        <v>42</v>
      </c>
      <c r="D2042" s="104">
        <f t="shared" si="157"/>
        <v>8.3086053412462913E-5</v>
      </c>
      <c r="E2042" s="93">
        <f t="shared" si="160"/>
        <v>2.5269999999999997</v>
      </c>
      <c r="F2042" s="104">
        <f t="shared" si="158"/>
        <v>9.0738901199663408E-5</v>
      </c>
      <c r="G2042" s="93" t="s">
        <v>79</v>
      </c>
      <c r="H2042" s="93">
        <v>31.17</v>
      </c>
      <c r="I2042" s="88">
        <v>2</v>
      </c>
      <c r="J2042" s="93">
        <v>1.32</v>
      </c>
      <c r="K2042" s="93">
        <v>1.05</v>
      </c>
      <c r="L2042" s="93">
        <v>31.17</v>
      </c>
      <c r="M2042" s="88">
        <f t="shared" si="161"/>
        <v>9097.1999999999989</v>
      </c>
    </row>
    <row r="2043" spans="1:13" x14ac:dyDescent="0.2">
      <c r="A2043" s="94">
        <v>1065026</v>
      </c>
      <c r="B2043" s="88">
        <f t="shared" si="159"/>
        <v>216.6</v>
      </c>
      <c r="C2043" s="93">
        <v>42</v>
      </c>
      <c r="D2043" s="104">
        <f t="shared" si="157"/>
        <v>8.3086053412462913E-5</v>
      </c>
      <c r="E2043" s="93">
        <f t="shared" si="160"/>
        <v>2.5269999999999997</v>
      </c>
      <c r="F2043" s="104">
        <f t="shared" si="158"/>
        <v>9.0738901199663408E-5</v>
      </c>
      <c r="G2043" s="93" t="s">
        <v>16</v>
      </c>
      <c r="H2043" s="93">
        <v>81.88</v>
      </c>
      <c r="I2043" s="88">
        <v>2</v>
      </c>
      <c r="J2043" s="93">
        <v>0.65</v>
      </c>
      <c r="K2043" s="93">
        <v>0.45</v>
      </c>
      <c r="L2043" s="93">
        <v>81.88</v>
      </c>
      <c r="M2043" s="88">
        <f t="shared" si="161"/>
        <v>9097.1999999999989</v>
      </c>
    </row>
    <row r="2044" spans="1:13" x14ac:dyDescent="0.2">
      <c r="A2044" s="94">
        <v>1251179</v>
      </c>
      <c r="B2044" s="88">
        <f t="shared" si="159"/>
        <v>216.6</v>
      </c>
      <c r="C2044" s="93">
        <v>42</v>
      </c>
      <c r="D2044" s="104">
        <f t="shared" si="157"/>
        <v>8.3086053412462913E-5</v>
      </c>
      <c r="E2044" s="93">
        <f t="shared" si="160"/>
        <v>2.5269999999999997</v>
      </c>
      <c r="F2044" s="104">
        <f t="shared" si="158"/>
        <v>9.0738901199663408E-5</v>
      </c>
      <c r="G2044" s="93" t="s">
        <v>79</v>
      </c>
      <c r="H2044" s="93">
        <v>40.880000000000003</v>
      </c>
      <c r="I2044" s="88">
        <v>2</v>
      </c>
      <c r="J2044" s="93">
        <v>0.38</v>
      </c>
      <c r="K2044" s="93">
        <v>2</v>
      </c>
      <c r="L2044" s="93">
        <v>40.880000000000003</v>
      </c>
      <c r="M2044" s="88">
        <f t="shared" si="161"/>
        <v>9097.1999999999989</v>
      </c>
    </row>
    <row r="2045" spans="1:13" x14ac:dyDescent="0.2">
      <c r="A2045" s="94">
        <v>2472026</v>
      </c>
      <c r="B2045" s="88">
        <f t="shared" si="159"/>
        <v>216.6</v>
      </c>
      <c r="C2045" s="93">
        <v>42</v>
      </c>
      <c r="D2045" s="104">
        <f t="shared" si="157"/>
        <v>8.3086053412462913E-5</v>
      </c>
      <c r="E2045" s="93">
        <f t="shared" si="160"/>
        <v>2.5269999999999997</v>
      </c>
      <c r="F2045" s="104">
        <f t="shared" si="158"/>
        <v>9.0738901199663408E-5</v>
      </c>
      <c r="G2045" s="93" t="s">
        <v>20</v>
      </c>
      <c r="H2045" s="93">
        <v>36.72</v>
      </c>
      <c r="I2045" s="88">
        <v>2</v>
      </c>
      <c r="J2045" s="93">
        <v>3.5</v>
      </c>
      <c r="K2045" s="93">
        <v>0.63</v>
      </c>
      <c r="L2045" s="93">
        <v>36.72</v>
      </c>
      <c r="M2045" s="88">
        <f t="shared" si="161"/>
        <v>9097.1999999999989</v>
      </c>
    </row>
    <row r="2046" spans="1:13" x14ac:dyDescent="0.2">
      <c r="A2046" s="94">
        <v>3022066</v>
      </c>
      <c r="B2046" s="88">
        <f t="shared" si="159"/>
        <v>216.6</v>
      </c>
      <c r="C2046" s="93">
        <v>42</v>
      </c>
      <c r="D2046" s="104">
        <f t="shared" si="157"/>
        <v>8.3086053412462913E-5</v>
      </c>
      <c r="E2046" s="93">
        <f t="shared" si="160"/>
        <v>2.5269999999999997</v>
      </c>
      <c r="F2046" s="104">
        <f t="shared" si="158"/>
        <v>9.0738901199663408E-5</v>
      </c>
      <c r="G2046" s="93" t="s">
        <v>16</v>
      </c>
      <c r="H2046" s="93">
        <v>179.1</v>
      </c>
      <c r="I2046" s="88">
        <v>2</v>
      </c>
      <c r="J2046" s="93">
        <v>14.5</v>
      </c>
      <c r="K2046" s="93">
        <v>2.1</v>
      </c>
      <c r="L2046" s="93">
        <v>179.1</v>
      </c>
      <c r="M2046" s="88">
        <f t="shared" si="161"/>
        <v>9097.1999999999989</v>
      </c>
    </row>
    <row r="2047" spans="1:13" x14ac:dyDescent="0.2">
      <c r="A2047" s="94">
        <v>3080362</v>
      </c>
      <c r="B2047" s="88">
        <f t="shared" si="159"/>
        <v>216.6</v>
      </c>
      <c r="C2047" s="93">
        <v>42</v>
      </c>
      <c r="D2047" s="104">
        <f t="shared" si="157"/>
        <v>8.3086053412462913E-5</v>
      </c>
      <c r="E2047" s="93">
        <f t="shared" si="160"/>
        <v>2.5269999999999997</v>
      </c>
      <c r="F2047" s="104">
        <f t="shared" si="158"/>
        <v>9.0738901199663408E-5</v>
      </c>
      <c r="G2047" s="93" t="s">
        <v>41</v>
      </c>
      <c r="H2047" s="93">
        <v>481.35</v>
      </c>
      <c r="I2047" s="88">
        <v>2</v>
      </c>
      <c r="J2047" s="93">
        <v>56.07</v>
      </c>
      <c r="K2047" s="93">
        <v>2.06</v>
      </c>
      <c r="L2047" s="93">
        <v>481.35</v>
      </c>
      <c r="M2047" s="88">
        <f t="shared" si="161"/>
        <v>9097.1999999999989</v>
      </c>
    </row>
    <row r="2048" spans="1:13" x14ac:dyDescent="0.2">
      <c r="A2048" s="94">
        <v>3100654</v>
      </c>
      <c r="B2048" s="88">
        <f t="shared" si="159"/>
        <v>216.6</v>
      </c>
      <c r="C2048" s="93">
        <v>42</v>
      </c>
      <c r="D2048" s="104">
        <f t="shared" si="157"/>
        <v>8.3086053412462913E-5</v>
      </c>
      <c r="E2048" s="93">
        <f t="shared" si="160"/>
        <v>2.5269999999999997</v>
      </c>
      <c r="F2048" s="104">
        <f t="shared" si="158"/>
        <v>9.0738901199663408E-5</v>
      </c>
      <c r="G2048" s="93" t="s">
        <v>41</v>
      </c>
      <c r="H2048" s="93">
        <v>260.22000000000003</v>
      </c>
      <c r="I2048" s="88">
        <v>2</v>
      </c>
      <c r="J2048" s="93">
        <v>50</v>
      </c>
      <c r="K2048" s="93">
        <v>1.4</v>
      </c>
      <c r="L2048" s="93">
        <v>260.22000000000003</v>
      </c>
      <c r="M2048" s="88">
        <f t="shared" si="161"/>
        <v>9097.1999999999989</v>
      </c>
    </row>
    <row r="2049" spans="1:13" x14ac:dyDescent="0.2">
      <c r="A2049" s="94">
        <v>3402356</v>
      </c>
      <c r="B2049" s="88">
        <f t="shared" si="159"/>
        <v>216.6</v>
      </c>
      <c r="C2049" s="93">
        <v>42</v>
      </c>
      <c r="D2049" s="104">
        <f t="shared" si="157"/>
        <v>8.3086053412462913E-5</v>
      </c>
      <c r="E2049" s="93">
        <f t="shared" si="160"/>
        <v>2.5269999999999997</v>
      </c>
      <c r="F2049" s="104">
        <f t="shared" si="158"/>
        <v>9.0738901199663408E-5</v>
      </c>
      <c r="G2049" s="93" t="s">
        <v>82</v>
      </c>
      <c r="H2049" s="93">
        <v>85.99</v>
      </c>
      <c r="I2049" s="88">
        <v>2</v>
      </c>
      <c r="J2049" s="93">
        <v>0.34</v>
      </c>
      <c r="K2049" s="93">
        <v>0.05</v>
      </c>
      <c r="L2049" s="93">
        <v>85.99</v>
      </c>
      <c r="M2049" s="88">
        <f t="shared" si="161"/>
        <v>9097.1999999999989</v>
      </c>
    </row>
    <row r="2050" spans="1:13" x14ac:dyDescent="0.2">
      <c r="A2050" s="94">
        <v>3403922</v>
      </c>
      <c r="B2050" s="88">
        <f t="shared" si="159"/>
        <v>216.6</v>
      </c>
      <c r="C2050" s="93">
        <v>42</v>
      </c>
      <c r="D2050" s="104">
        <f t="shared" ref="D2050:D2113" si="162">C2050/$C$4096</f>
        <v>8.3086053412462913E-5</v>
      </c>
      <c r="E2050" s="93">
        <f t="shared" si="160"/>
        <v>2.5269999999999997</v>
      </c>
      <c r="F2050" s="104">
        <f t="shared" ref="F2050:F2113" si="163">E2050/$E$4096</f>
        <v>9.0738901199663408E-5</v>
      </c>
      <c r="G2050" s="93" t="s">
        <v>20</v>
      </c>
      <c r="H2050" s="93">
        <v>71.5</v>
      </c>
      <c r="I2050" s="88">
        <v>2</v>
      </c>
      <c r="J2050" s="93">
        <v>3.25</v>
      </c>
      <c r="K2050" s="93">
        <v>0.21</v>
      </c>
      <c r="L2050" s="93">
        <v>71.5</v>
      </c>
      <c r="M2050" s="88">
        <f t="shared" si="161"/>
        <v>9097.1999999999989</v>
      </c>
    </row>
    <row r="2051" spans="1:13" x14ac:dyDescent="0.2">
      <c r="A2051" s="94">
        <v>4202893</v>
      </c>
      <c r="B2051" s="88">
        <f t="shared" ref="B2051:B2114" si="164">VLOOKUP(I2051,$U$2:$V$11,2,TRUE)</f>
        <v>216.6</v>
      </c>
      <c r="C2051" s="93">
        <v>42</v>
      </c>
      <c r="D2051" s="104">
        <f t="shared" si="162"/>
        <v>8.3086053412462913E-5</v>
      </c>
      <c r="E2051" s="93">
        <f t="shared" ref="E2051:E2114" si="165">B2051*C2051/3600</f>
        <v>2.5269999999999997</v>
      </c>
      <c r="F2051" s="104">
        <f t="shared" si="163"/>
        <v>9.0738901199663408E-5</v>
      </c>
      <c r="G2051" s="93" t="s">
        <v>41</v>
      </c>
      <c r="H2051" s="93">
        <v>5083.6499999999996</v>
      </c>
      <c r="I2051" s="88">
        <v>2</v>
      </c>
      <c r="J2051" s="93">
        <v>2.2999999999999998</v>
      </c>
      <c r="K2051" s="93">
        <v>7.5</v>
      </c>
      <c r="L2051" s="93">
        <v>5083.6499999999996</v>
      </c>
      <c r="M2051" s="88">
        <f t="shared" ref="M2051:M2114" si="166">B2051*C2051</f>
        <v>9097.1999999999989</v>
      </c>
    </row>
    <row r="2052" spans="1:13" x14ac:dyDescent="0.2">
      <c r="A2052" s="94">
        <v>5110136</v>
      </c>
      <c r="B2052" s="88">
        <f t="shared" si="164"/>
        <v>216.6</v>
      </c>
      <c r="C2052" s="93">
        <v>42</v>
      </c>
      <c r="D2052" s="104">
        <f t="shared" si="162"/>
        <v>8.3086053412462913E-5</v>
      </c>
      <c r="E2052" s="93">
        <f t="shared" si="165"/>
        <v>2.5269999999999997</v>
      </c>
      <c r="F2052" s="104">
        <f t="shared" si="163"/>
        <v>9.0738901199663408E-5</v>
      </c>
      <c r="G2052" s="93" t="s">
        <v>20</v>
      </c>
      <c r="H2052" s="93">
        <v>18.940000000000001</v>
      </c>
      <c r="I2052" s="88">
        <v>2</v>
      </c>
      <c r="J2052" s="93">
        <v>0.01</v>
      </c>
      <c r="K2052" s="93">
        <v>0.02</v>
      </c>
      <c r="L2052" s="93">
        <v>18.940000000000001</v>
      </c>
      <c r="M2052" s="88">
        <f t="shared" si="166"/>
        <v>9097.1999999999989</v>
      </c>
    </row>
    <row r="2053" spans="1:13" x14ac:dyDescent="0.2">
      <c r="A2053" s="94">
        <v>5121527</v>
      </c>
      <c r="B2053" s="88">
        <f t="shared" si="164"/>
        <v>216.6</v>
      </c>
      <c r="C2053" s="93">
        <v>42</v>
      </c>
      <c r="D2053" s="104">
        <f t="shared" si="162"/>
        <v>8.3086053412462913E-5</v>
      </c>
      <c r="E2053" s="93">
        <f t="shared" si="165"/>
        <v>2.5269999999999997</v>
      </c>
      <c r="F2053" s="104">
        <f t="shared" si="163"/>
        <v>9.0738901199663408E-5</v>
      </c>
      <c r="G2053" s="93" t="s">
        <v>20</v>
      </c>
      <c r="H2053" s="93">
        <v>34.31</v>
      </c>
      <c r="I2053" s="88">
        <v>2</v>
      </c>
      <c r="J2053" s="93">
        <v>2.98</v>
      </c>
      <c r="K2053" s="93">
        <v>0.3</v>
      </c>
      <c r="L2053" s="93">
        <v>34.31</v>
      </c>
      <c r="M2053" s="88">
        <f t="shared" si="166"/>
        <v>9097.1999999999989</v>
      </c>
    </row>
    <row r="2054" spans="1:13" x14ac:dyDescent="0.2">
      <c r="A2054" s="94">
        <v>5635519</v>
      </c>
      <c r="B2054" s="88">
        <f t="shared" si="164"/>
        <v>216.6</v>
      </c>
      <c r="C2054" s="93">
        <v>42</v>
      </c>
      <c r="D2054" s="104">
        <f t="shared" si="162"/>
        <v>8.3086053412462913E-5</v>
      </c>
      <c r="E2054" s="93">
        <f t="shared" si="165"/>
        <v>2.5269999999999997</v>
      </c>
      <c r="F2054" s="104">
        <f t="shared" si="163"/>
        <v>9.0738901199663408E-5</v>
      </c>
      <c r="G2054" s="93" t="s">
        <v>16</v>
      </c>
      <c r="H2054" s="93">
        <v>3230.85</v>
      </c>
      <c r="I2054" s="88">
        <v>2</v>
      </c>
      <c r="J2054" s="93">
        <v>19.170000000000002</v>
      </c>
      <c r="K2054" s="93">
        <v>13.72</v>
      </c>
      <c r="L2054" s="93">
        <v>3230.85</v>
      </c>
      <c r="M2054" s="88">
        <f t="shared" si="166"/>
        <v>9097.1999999999989</v>
      </c>
    </row>
    <row r="2055" spans="1:13" x14ac:dyDescent="0.2">
      <c r="A2055" s="94">
        <v>6044143</v>
      </c>
      <c r="B2055" s="88">
        <f t="shared" si="164"/>
        <v>216.6</v>
      </c>
      <c r="C2055" s="93">
        <v>42</v>
      </c>
      <c r="D2055" s="104">
        <f t="shared" si="162"/>
        <v>8.3086053412462913E-5</v>
      </c>
      <c r="E2055" s="93">
        <f t="shared" si="165"/>
        <v>2.5269999999999997</v>
      </c>
      <c r="F2055" s="104">
        <f t="shared" si="163"/>
        <v>9.0738901199663408E-5</v>
      </c>
      <c r="G2055" s="93" t="s">
        <v>20</v>
      </c>
      <c r="H2055" s="93">
        <v>1114.74</v>
      </c>
      <c r="I2055" s="88">
        <v>2</v>
      </c>
      <c r="J2055" s="93">
        <v>252</v>
      </c>
      <c r="K2055" s="93">
        <v>27</v>
      </c>
      <c r="L2055" s="93">
        <v>1114.74</v>
      </c>
      <c r="M2055" s="88">
        <f t="shared" si="166"/>
        <v>9097.1999999999989</v>
      </c>
    </row>
    <row r="2056" spans="1:13" x14ac:dyDescent="0.2">
      <c r="A2056" s="94">
        <v>6169078</v>
      </c>
      <c r="B2056" s="88">
        <f t="shared" si="164"/>
        <v>216.6</v>
      </c>
      <c r="C2056" s="93">
        <v>42</v>
      </c>
      <c r="D2056" s="104">
        <f t="shared" si="162"/>
        <v>8.3086053412462913E-5</v>
      </c>
      <c r="E2056" s="93">
        <f t="shared" si="165"/>
        <v>2.5269999999999997</v>
      </c>
      <c r="F2056" s="104">
        <f t="shared" si="163"/>
        <v>9.0738901199663408E-5</v>
      </c>
      <c r="G2056" s="93" t="s">
        <v>82</v>
      </c>
      <c r="H2056" s="93">
        <v>1388.03</v>
      </c>
      <c r="I2056" s="88">
        <v>2</v>
      </c>
      <c r="J2056" s="93">
        <v>40.68</v>
      </c>
      <c r="K2056" s="93">
        <v>9.6999999999999993</v>
      </c>
      <c r="L2056" s="93">
        <v>1388.03</v>
      </c>
      <c r="M2056" s="88">
        <f t="shared" si="166"/>
        <v>9097.1999999999989</v>
      </c>
    </row>
    <row r="2057" spans="1:13" x14ac:dyDescent="0.2">
      <c r="A2057" s="94">
        <v>8551791</v>
      </c>
      <c r="B2057" s="88">
        <f t="shared" si="164"/>
        <v>216.6</v>
      </c>
      <c r="C2057" s="93">
        <v>42</v>
      </c>
      <c r="D2057" s="104">
        <f t="shared" si="162"/>
        <v>8.3086053412462913E-5</v>
      </c>
      <c r="E2057" s="93">
        <f t="shared" si="165"/>
        <v>2.5269999999999997</v>
      </c>
      <c r="F2057" s="104">
        <f t="shared" si="163"/>
        <v>9.0738901199663408E-5</v>
      </c>
      <c r="G2057" s="93" t="s">
        <v>79</v>
      </c>
      <c r="H2057" s="93">
        <v>750.44</v>
      </c>
      <c r="I2057" s="88">
        <v>2</v>
      </c>
      <c r="J2057" s="93">
        <v>3.3</v>
      </c>
      <c r="K2057" s="93">
        <v>1.9</v>
      </c>
      <c r="L2057" s="93">
        <v>750.44</v>
      </c>
      <c r="M2057" s="88">
        <f t="shared" si="166"/>
        <v>9097.1999999999989</v>
      </c>
    </row>
    <row r="2058" spans="1:13" x14ac:dyDescent="0.2">
      <c r="A2058" s="94">
        <v>9253301</v>
      </c>
      <c r="B2058" s="88">
        <f t="shared" si="164"/>
        <v>216.6</v>
      </c>
      <c r="C2058" s="93">
        <v>42</v>
      </c>
      <c r="D2058" s="104">
        <f t="shared" si="162"/>
        <v>8.3086053412462913E-5</v>
      </c>
      <c r="E2058" s="93">
        <f t="shared" si="165"/>
        <v>2.5269999999999997</v>
      </c>
      <c r="F2058" s="104">
        <f t="shared" si="163"/>
        <v>9.0738901199663408E-5</v>
      </c>
      <c r="G2058" s="93" t="s">
        <v>12</v>
      </c>
      <c r="H2058" s="93">
        <v>369.78</v>
      </c>
      <c r="I2058" s="88">
        <v>2</v>
      </c>
      <c r="J2058" s="93">
        <v>1.08</v>
      </c>
      <c r="K2058" s="93">
        <v>5.26</v>
      </c>
      <c r="L2058" s="93">
        <v>369.78</v>
      </c>
      <c r="M2058" s="88">
        <f t="shared" si="166"/>
        <v>9097.1999999999989</v>
      </c>
    </row>
    <row r="2059" spans="1:13" x14ac:dyDescent="0.2">
      <c r="A2059" s="94">
        <v>9253518</v>
      </c>
      <c r="B2059" s="88">
        <f t="shared" si="164"/>
        <v>216.6</v>
      </c>
      <c r="C2059" s="93">
        <v>42</v>
      </c>
      <c r="D2059" s="104">
        <f t="shared" si="162"/>
        <v>8.3086053412462913E-5</v>
      </c>
      <c r="E2059" s="93">
        <f t="shared" si="165"/>
        <v>2.5269999999999997</v>
      </c>
      <c r="F2059" s="104">
        <f t="shared" si="163"/>
        <v>9.0738901199663408E-5</v>
      </c>
      <c r="G2059" s="93" t="s">
        <v>12</v>
      </c>
      <c r="H2059" s="93">
        <v>30.73</v>
      </c>
      <c r="I2059" s="88">
        <v>2</v>
      </c>
      <c r="J2059" s="93">
        <v>0.31</v>
      </c>
      <c r="K2059" s="93">
        <v>0.7</v>
      </c>
      <c r="L2059" s="93">
        <v>30.73</v>
      </c>
      <c r="M2059" s="88">
        <f t="shared" si="166"/>
        <v>9097.1999999999989</v>
      </c>
    </row>
    <row r="2060" spans="1:13" x14ac:dyDescent="0.2">
      <c r="A2060" s="94">
        <v>9254964</v>
      </c>
      <c r="B2060" s="88">
        <f t="shared" si="164"/>
        <v>216.6</v>
      </c>
      <c r="C2060" s="93">
        <v>42</v>
      </c>
      <c r="D2060" s="104">
        <f t="shared" si="162"/>
        <v>8.3086053412462913E-5</v>
      </c>
      <c r="E2060" s="93">
        <f t="shared" si="165"/>
        <v>2.5269999999999997</v>
      </c>
      <c r="F2060" s="104">
        <f t="shared" si="163"/>
        <v>9.0738901199663408E-5</v>
      </c>
      <c r="G2060" s="93" t="s">
        <v>12</v>
      </c>
      <c r="H2060" s="93">
        <v>93.03</v>
      </c>
      <c r="I2060" s="88">
        <v>2</v>
      </c>
      <c r="J2060" s="93">
        <v>0.2</v>
      </c>
      <c r="K2060" s="93">
        <v>0.5</v>
      </c>
      <c r="L2060" s="93">
        <v>93.03</v>
      </c>
      <c r="M2060" s="88">
        <f t="shared" si="166"/>
        <v>9097.1999999999989</v>
      </c>
    </row>
    <row r="2061" spans="1:13" x14ac:dyDescent="0.2">
      <c r="A2061" s="94">
        <v>9720058</v>
      </c>
      <c r="B2061" s="88">
        <f t="shared" si="164"/>
        <v>216.6</v>
      </c>
      <c r="C2061" s="93">
        <v>42</v>
      </c>
      <c r="D2061" s="104">
        <f t="shared" si="162"/>
        <v>8.3086053412462913E-5</v>
      </c>
      <c r="E2061" s="93">
        <f t="shared" si="165"/>
        <v>2.5269999999999997</v>
      </c>
      <c r="F2061" s="104">
        <f t="shared" si="163"/>
        <v>9.0738901199663408E-5</v>
      </c>
      <c r="G2061" s="93" t="s">
        <v>16</v>
      </c>
      <c r="H2061" s="93">
        <v>116.03</v>
      </c>
      <c r="I2061" s="88">
        <v>2</v>
      </c>
      <c r="J2061" s="93">
        <v>1.7</v>
      </c>
      <c r="K2061" s="93">
        <v>3.9</v>
      </c>
      <c r="L2061" s="93">
        <v>116.03</v>
      </c>
      <c r="M2061" s="88">
        <f t="shared" si="166"/>
        <v>9097.1999999999989</v>
      </c>
    </row>
    <row r="2062" spans="1:13" x14ac:dyDescent="0.2">
      <c r="A2062" s="94">
        <v>1253029</v>
      </c>
      <c r="B2062" s="88">
        <f t="shared" si="164"/>
        <v>216.6</v>
      </c>
      <c r="C2062" s="93">
        <v>41</v>
      </c>
      <c r="D2062" s="104">
        <f t="shared" si="162"/>
        <v>8.1107814045499501E-5</v>
      </c>
      <c r="E2062" s="93">
        <f t="shared" si="165"/>
        <v>2.4668333333333337</v>
      </c>
      <c r="F2062" s="104">
        <f t="shared" si="163"/>
        <v>8.857845117110001E-5</v>
      </c>
      <c r="G2062" s="93" t="s">
        <v>79</v>
      </c>
      <c r="H2062" s="93">
        <v>328.37</v>
      </c>
      <c r="I2062" s="88">
        <v>2</v>
      </c>
      <c r="J2062" s="93">
        <v>8.34</v>
      </c>
      <c r="K2062" s="93">
        <v>16.899999999999999</v>
      </c>
      <c r="L2062" s="93">
        <v>328.37</v>
      </c>
      <c r="M2062" s="88">
        <f t="shared" si="166"/>
        <v>8880.6</v>
      </c>
    </row>
    <row r="2063" spans="1:13" x14ac:dyDescent="0.2">
      <c r="A2063" s="94">
        <v>2033109</v>
      </c>
      <c r="B2063" s="88">
        <f t="shared" si="164"/>
        <v>216.6</v>
      </c>
      <c r="C2063" s="93">
        <v>41</v>
      </c>
      <c r="D2063" s="104">
        <f t="shared" si="162"/>
        <v>8.1107814045499501E-5</v>
      </c>
      <c r="E2063" s="93">
        <f t="shared" si="165"/>
        <v>2.4668333333333337</v>
      </c>
      <c r="F2063" s="104">
        <f t="shared" si="163"/>
        <v>8.857845117110001E-5</v>
      </c>
      <c r="G2063" s="93" t="s">
        <v>16</v>
      </c>
      <c r="H2063" s="93">
        <v>595.74</v>
      </c>
      <c r="I2063" s="88">
        <v>2</v>
      </c>
      <c r="J2063" s="93">
        <v>5.75</v>
      </c>
      <c r="K2063" s="93">
        <v>1.08</v>
      </c>
      <c r="L2063" s="93">
        <v>595.74</v>
      </c>
      <c r="M2063" s="88">
        <f t="shared" si="166"/>
        <v>8880.6</v>
      </c>
    </row>
    <row r="2064" spans="1:13" x14ac:dyDescent="0.2">
      <c r="A2064" s="94">
        <v>2041936</v>
      </c>
      <c r="B2064" s="88">
        <f t="shared" si="164"/>
        <v>216.6</v>
      </c>
      <c r="C2064" s="93">
        <v>41</v>
      </c>
      <c r="D2064" s="104">
        <f t="shared" si="162"/>
        <v>8.1107814045499501E-5</v>
      </c>
      <c r="E2064" s="93">
        <f t="shared" si="165"/>
        <v>2.4668333333333337</v>
      </c>
      <c r="F2064" s="104">
        <f t="shared" si="163"/>
        <v>8.857845117110001E-5</v>
      </c>
      <c r="G2064" s="93" t="s">
        <v>16</v>
      </c>
      <c r="H2064" s="93">
        <v>2913.69</v>
      </c>
      <c r="I2064" s="88">
        <v>2</v>
      </c>
      <c r="J2064" s="93">
        <v>69.36</v>
      </c>
      <c r="K2064" s="93">
        <v>40</v>
      </c>
      <c r="L2064" s="93">
        <v>2913.69</v>
      </c>
      <c r="M2064" s="88">
        <f t="shared" si="166"/>
        <v>8880.6</v>
      </c>
    </row>
    <row r="2065" spans="1:13" x14ac:dyDescent="0.2">
      <c r="A2065" s="94">
        <v>2042411</v>
      </c>
      <c r="B2065" s="88">
        <f t="shared" si="164"/>
        <v>216.6</v>
      </c>
      <c r="C2065" s="93">
        <v>41</v>
      </c>
      <c r="D2065" s="104">
        <f t="shared" si="162"/>
        <v>8.1107814045499501E-5</v>
      </c>
      <c r="E2065" s="93">
        <f t="shared" si="165"/>
        <v>2.4668333333333337</v>
      </c>
      <c r="F2065" s="104">
        <f t="shared" si="163"/>
        <v>8.857845117110001E-5</v>
      </c>
      <c r="G2065" s="93" t="s">
        <v>16</v>
      </c>
      <c r="H2065" s="93">
        <v>1240.04</v>
      </c>
      <c r="I2065" s="88">
        <v>2</v>
      </c>
      <c r="J2065" s="93">
        <v>31.95</v>
      </c>
      <c r="K2065" s="93">
        <v>18.5</v>
      </c>
      <c r="L2065" s="93">
        <v>1240.04</v>
      </c>
      <c r="M2065" s="88">
        <f t="shared" si="166"/>
        <v>8880.6</v>
      </c>
    </row>
    <row r="2066" spans="1:13" x14ac:dyDescent="0.2">
      <c r="A2066" s="94">
        <v>2044203</v>
      </c>
      <c r="B2066" s="88">
        <f t="shared" si="164"/>
        <v>216.6</v>
      </c>
      <c r="C2066" s="93">
        <v>41</v>
      </c>
      <c r="D2066" s="104">
        <f t="shared" si="162"/>
        <v>8.1107814045499501E-5</v>
      </c>
      <c r="E2066" s="93">
        <f t="shared" si="165"/>
        <v>2.4668333333333337</v>
      </c>
      <c r="F2066" s="104">
        <f t="shared" si="163"/>
        <v>8.857845117110001E-5</v>
      </c>
      <c r="G2066" s="93" t="s">
        <v>16</v>
      </c>
      <c r="H2066" s="93">
        <v>1265.68</v>
      </c>
      <c r="I2066" s="88">
        <v>2</v>
      </c>
      <c r="J2066" s="93">
        <v>5.6</v>
      </c>
      <c r="K2066" s="93">
        <v>17</v>
      </c>
      <c r="L2066" s="93">
        <v>1265.68</v>
      </c>
      <c r="M2066" s="88">
        <f t="shared" si="166"/>
        <v>8880.6</v>
      </c>
    </row>
    <row r="2067" spans="1:13" x14ac:dyDescent="0.2">
      <c r="A2067" s="94">
        <v>2055084</v>
      </c>
      <c r="B2067" s="88">
        <f t="shared" si="164"/>
        <v>216.6</v>
      </c>
      <c r="C2067" s="93">
        <v>41</v>
      </c>
      <c r="D2067" s="104">
        <f t="shared" si="162"/>
        <v>8.1107814045499501E-5</v>
      </c>
      <c r="E2067" s="93">
        <f t="shared" si="165"/>
        <v>2.4668333333333337</v>
      </c>
      <c r="F2067" s="104">
        <f t="shared" si="163"/>
        <v>8.857845117110001E-5</v>
      </c>
      <c r="G2067" s="93" t="s">
        <v>16</v>
      </c>
      <c r="H2067" s="93">
        <v>1162.4000000000001</v>
      </c>
      <c r="I2067" s="88">
        <v>2</v>
      </c>
      <c r="J2067" s="93">
        <v>3.8</v>
      </c>
      <c r="K2067" s="93">
        <v>6.3</v>
      </c>
      <c r="L2067" s="93">
        <v>1162.4000000000001</v>
      </c>
      <c r="M2067" s="88">
        <f t="shared" si="166"/>
        <v>8880.6</v>
      </c>
    </row>
    <row r="2068" spans="1:13" x14ac:dyDescent="0.2">
      <c r="A2068" s="94">
        <v>2096864</v>
      </c>
      <c r="B2068" s="88">
        <f t="shared" si="164"/>
        <v>216.6</v>
      </c>
      <c r="C2068" s="93">
        <v>41</v>
      </c>
      <c r="D2068" s="104">
        <f t="shared" si="162"/>
        <v>8.1107814045499501E-5</v>
      </c>
      <c r="E2068" s="93">
        <f t="shared" si="165"/>
        <v>2.4668333333333337</v>
      </c>
      <c r="F2068" s="104">
        <f t="shared" si="163"/>
        <v>8.857845117110001E-5</v>
      </c>
      <c r="G2068" s="93" t="s">
        <v>16</v>
      </c>
      <c r="H2068" s="93">
        <v>5712.69</v>
      </c>
      <c r="I2068" s="88">
        <v>2</v>
      </c>
      <c r="J2068" s="93">
        <v>58</v>
      </c>
      <c r="K2068" s="93">
        <v>21</v>
      </c>
      <c r="L2068" s="93">
        <v>5712.69</v>
      </c>
      <c r="M2068" s="88">
        <f t="shared" si="166"/>
        <v>8880.6</v>
      </c>
    </row>
    <row r="2069" spans="1:13" x14ac:dyDescent="0.2">
      <c r="A2069" s="94">
        <v>2104195</v>
      </c>
      <c r="B2069" s="88">
        <f t="shared" si="164"/>
        <v>216.6</v>
      </c>
      <c r="C2069" s="93">
        <v>41</v>
      </c>
      <c r="D2069" s="104">
        <f t="shared" si="162"/>
        <v>8.1107814045499501E-5</v>
      </c>
      <c r="E2069" s="93">
        <f t="shared" si="165"/>
        <v>2.4668333333333337</v>
      </c>
      <c r="F2069" s="104">
        <f t="shared" si="163"/>
        <v>8.857845117110001E-5</v>
      </c>
      <c r="G2069" s="93" t="s">
        <v>16</v>
      </c>
      <c r="H2069" s="93">
        <v>2654.69</v>
      </c>
      <c r="I2069" s="88">
        <v>2</v>
      </c>
      <c r="J2069" s="93">
        <v>14.3</v>
      </c>
      <c r="K2069" s="93">
        <v>17.100000000000001</v>
      </c>
      <c r="L2069" s="93">
        <v>2654.69</v>
      </c>
      <c r="M2069" s="88">
        <f t="shared" si="166"/>
        <v>8880.6</v>
      </c>
    </row>
    <row r="2070" spans="1:13" x14ac:dyDescent="0.2">
      <c r="A2070" s="94">
        <v>2211506</v>
      </c>
      <c r="B2070" s="88">
        <f t="shared" si="164"/>
        <v>216.6</v>
      </c>
      <c r="C2070" s="93">
        <v>41</v>
      </c>
      <c r="D2070" s="104">
        <f t="shared" si="162"/>
        <v>8.1107814045499501E-5</v>
      </c>
      <c r="E2070" s="93">
        <f t="shared" si="165"/>
        <v>2.4668333333333337</v>
      </c>
      <c r="F2070" s="104">
        <f t="shared" si="163"/>
        <v>8.857845117110001E-5</v>
      </c>
      <c r="G2070" s="93" t="s">
        <v>41</v>
      </c>
      <c r="H2070" s="93">
        <v>21.55</v>
      </c>
      <c r="I2070" s="88">
        <v>2</v>
      </c>
      <c r="J2070" s="93">
        <v>1.67</v>
      </c>
      <c r="K2070" s="93">
        <v>0.16</v>
      </c>
      <c r="L2070" s="93">
        <v>21.55</v>
      </c>
      <c r="M2070" s="88">
        <f t="shared" si="166"/>
        <v>8880.6</v>
      </c>
    </row>
    <row r="2071" spans="1:13" x14ac:dyDescent="0.2">
      <c r="A2071" s="94">
        <v>2256454</v>
      </c>
      <c r="B2071" s="88">
        <f t="shared" si="164"/>
        <v>216.6</v>
      </c>
      <c r="C2071" s="93">
        <v>41</v>
      </c>
      <c r="D2071" s="104">
        <f t="shared" si="162"/>
        <v>8.1107814045499501E-5</v>
      </c>
      <c r="E2071" s="93">
        <f t="shared" si="165"/>
        <v>2.4668333333333337</v>
      </c>
      <c r="F2071" s="104">
        <f t="shared" si="163"/>
        <v>8.857845117110001E-5</v>
      </c>
      <c r="G2071" s="93" t="s">
        <v>41</v>
      </c>
      <c r="H2071" s="93">
        <v>1212.49</v>
      </c>
      <c r="I2071" s="88">
        <v>2</v>
      </c>
      <c r="J2071" s="93">
        <v>63</v>
      </c>
      <c r="K2071" s="93">
        <v>7.95</v>
      </c>
      <c r="L2071" s="93">
        <v>1212.49</v>
      </c>
      <c r="M2071" s="88">
        <f t="shared" si="166"/>
        <v>8880.6</v>
      </c>
    </row>
    <row r="2072" spans="1:13" x14ac:dyDescent="0.2">
      <c r="A2072" s="94">
        <v>3074654</v>
      </c>
      <c r="B2072" s="88">
        <f t="shared" si="164"/>
        <v>216.6</v>
      </c>
      <c r="C2072" s="93">
        <v>41</v>
      </c>
      <c r="D2072" s="104">
        <f t="shared" si="162"/>
        <v>8.1107814045499501E-5</v>
      </c>
      <c r="E2072" s="93">
        <f t="shared" si="165"/>
        <v>2.4668333333333337</v>
      </c>
      <c r="F2072" s="104">
        <f t="shared" si="163"/>
        <v>8.857845117110001E-5</v>
      </c>
      <c r="G2072" s="93" t="s">
        <v>16</v>
      </c>
      <c r="H2072" s="93">
        <v>1016.36</v>
      </c>
      <c r="I2072" s="88">
        <v>2</v>
      </c>
      <c r="J2072" s="93">
        <v>200</v>
      </c>
      <c r="K2072" s="93">
        <v>10</v>
      </c>
      <c r="L2072" s="93">
        <v>1016.36</v>
      </c>
      <c r="M2072" s="88">
        <f t="shared" si="166"/>
        <v>8880.6</v>
      </c>
    </row>
    <row r="2073" spans="1:13" x14ac:dyDescent="0.2">
      <c r="A2073" s="94">
        <v>3100667</v>
      </c>
      <c r="B2073" s="88">
        <f t="shared" si="164"/>
        <v>216.6</v>
      </c>
      <c r="C2073" s="93">
        <v>41</v>
      </c>
      <c r="D2073" s="104">
        <f t="shared" si="162"/>
        <v>8.1107814045499501E-5</v>
      </c>
      <c r="E2073" s="93">
        <f t="shared" si="165"/>
        <v>2.4668333333333337</v>
      </c>
      <c r="F2073" s="104">
        <f t="shared" si="163"/>
        <v>8.857845117110001E-5</v>
      </c>
      <c r="G2073" s="93" t="s">
        <v>41</v>
      </c>
      <c r="H2073" s="93">
        <v>817.01</v>
      </c>
      <c r="I2073" s="88">
        <v>2</v>
      </c>
      <c r="J2073" s="93">
        <v>198</v>
      </c>
      <c r="K2073" s="93">
        <v>7.7</v>
      </c>
      <c r="L2073" s="93">
        <v>817.01</v>
      </c>
      <c r="M2073" s="88">
        <f t="shared" si="166"/>
        <v>8880.6</v>
      </c>
    </row>
    <row r="2074" spans="1:13" x14ac:dyDescent="0.2">
      <c r="A2074" s="94">
        <v>5527967</v>
      </c>
      <c r="B2074" s="88">
        <f t="shared" si="164"/>
        <v>216.6</v>
      </c>
      <c r="C2074" s="93">
        <v>41</v>
      </c>
      <c r="D2074" s="104">
        <f t="shared" si="162"/>
        <v>8.1107814045499501E-5</v>
      </c>
      <c r="E2074" s="93">
        <f t="shared" si="165"/>
        <v>2.4668333333333337</v>
      </c>
      <c r="F2074" s="104">
        <f t="shared" si="163"/>
        <v>8.857845117110001E-5</v>
      </c>
      <c r="G2074" s="93" t="s">
        <v>79</v>
      </c>
      <c r="H2074" s="93">
        <v>508.25</v>
      </c>
      <c r="I2074" s="88">
        <v>2</v>
      </c>
      <c r="J2074" s="93">
        <v>2.42</v>
      </c>
      <c r="K2074" s="93">
        <v>7</v>
      </c>
      <c r="L2074" s="93">
        <v>508.25</v>
      </c>
      <c r="M2074" s="88">
        <f t="shared" si="166"/>
        <v>8880.6</v>
      </c>
    </row>
    <row r="2075" spans="1:13" x14ac:dyDescent="0.2">
      <c r="A2075" s="94">
        <v>5542136</v>
      </c>
      <c r="B2075" s="88">
        <f t="shared" si="164"/>
        <v>216.6</v>
      </c>
      <c r="C2075" s="93">
        <v>41</v>
      </c>
      <c r="D2075" s="104">
        <f t="shared" si="162"/>
        <v>8.1107814045499501E-5</v>
      </c>
      <c r="E2075" s="93">
        <f t="shared" si="165"/>
        <v>2.4668333333333337</v>
      </c>
      <c r="F2075" s="104">
        <f t="shared" si="163"/>
        <v>8.857845117110001E-5</v>
      </c>
      <c r="G2075" s="93" t="s">
        <v>16</v>
      </c>
      <c r="H2075" s="93">
        <v>2661</v>
      </c>
      <c r="I2075" s="88">
        <v>2</v>
      </c>
      <c r="J2075" s="93">
        <v>16.559999999999999</v>
      </c>
      <c r="K2075" s="93">
        <v>22</v>
      </c>
      <c r="L2075" s="93">
        <v>2661</v>
      </c>
      <c r="M2075" s="88">
        <f t="shared" si="166"/>
        <v>8880.6</v>
      </c>
    </row>
    <row r="2076" spans="1:13" x14ac:dyDescent="0.2">
      <c r="A2076" s="94">
        <v>5594056</v>
      </c>
      <c r="B2076" s="88">
        <f t="shared" si="164"/>
        <v>216.6</v>
      </c>
      <c r="C2076" s="93">
        <v>41</v>
      </c>
      <c r="D2076" s="104">
        <f t="shared" si="162"/>
        <v>8.1107814045499501E-5</v>
      </c>
      <c r="E2076" s="93">
        <f t="shared" si="165"/>
        <v>2.4668333333333337</v>
      </c>
      <c r="F2076" s="104">
        <f t="shared" si="163"/>
        <v>8.857845117110001E-5</v>
      </c>
      <c r="G2076" s="93" t="s">
        <v>79</v>
      </c>
      <c r="H2076" s="93">
        <v>244.84</v>
      </c>
      <c r="I2076" s="88">
        <v>2</v>
      </c>
      <c r="J2076" s="93">
        <v>1.08</v>
      </c>
      <c r="K2076" s="93">
        <v>0.98</v>
      </c>
      <c r="L2076" s="93">
        <v>244.84</v>
      </c>
      <c r="M2076" s="88">
        <f t="shared" si="166"/>
        <v>8880.6</v>
      </c>
    </row>
    <row r="2077" spans="1:13" x14ac:dyDescent="0.2">
      <c r="A2077" s="94">
        <v>6002249</v>
      </c>
      <c r="B2077" s="88">
        <f t="shared" si="164"/>
        <v>216.6</v>
      </c>
      <c r="C2077" s="93">
        <v>41</v>
      </c>
      <c r="D2077" s="104">
        <f t="shared" si="162"/>
        <v>8.1107814045499501E-5</v>
      </c>
      <c r="E2077" s="93">
        <f t="shared" si="165"/>
        <v>2.4668333333333337</v>
      </c>
      <c r="F2077" s="104">
        <f t="shared" si="163"/>
        <v>8.857845117110001E-5</v>
      </c>
      <c r="G2077" s="93" t="s">
        <v>20</v>
      </c>
      <c r="H2077" s="93">
        <v>2947.63</v>
      </c>
      <c r="I2077" s="88">
        <v>2</v>
      </c>
      <c r="J2077" s="93">
        <v>200</v>
      </c>
      <c r="K2077" s="93">
        <v>28.5</v>
      </c>
      <c r="L2077" s="93">
        <v>2947.63</v>
      </c>
      <c r="M2077" s="88">
        <f t="shared" si="166"/>
        <v>8880.6</v>
      </c>
    </row>
    <row r="2078" spans="1:13" x14ac:dyDescent="0.2">
      <c r="A2078" s="94">
        <v>6020076</v>
      </c>
      <c r="B2078" s="88">
        <f t="shared" si="164"/>
        <v>216.6</v>
      </c>
      <c r="C2078" s="93">
        <v>41</v>
      </c>
      <c r="D2078" s="104">
        <f t="shared" si="162"/>
        <v>8.1107814045499501E-5</v>
      </c>
      <c r="E2078" s="93">
        <f t="shared" si="165"/>
        <v>2.4668333333333337</v>
      </c>
      <c r="F2078" s="104">
        <f t="shared" si="163"/>
        <v>8.857845117110001E-5</v>
      </c>
      <c r="G2078" s="93" t="s">
        <v>20</v>
      </c>
      <c r="H2078" s="93">
        <v>257.42</v>
      </c>
      <c r="I2078" s="88">
        <v>2</v>
      </c>
      <c r="J2078" s="93">
        <v>30.68</v>
      </c>
      <c r="K2078" s="93">
        <v>7.85</v>
      </c>
      <c r="L2078" s="93">
        <v>257.42</v>
      </c>
      <c r="M2078" s="88">
        <f t="shared" si="166"/>
        <v>8880.6</v>
      </c>
    </row>
    <row r="2079" spans="1:13" x14ac:dyDescent="0.2">
      <c r="A2079" s="94">
        <v>6040013</v>
      </c>
      <c r="B2079" s="88">
        <f t="shared" si="164"/>
        <v>216.6</v>
      </c>
      <c r="C2079" s="93">
        <v>41</v>
      </c>
      <c r="D2079" s="104">
        <f t="shared" si="162"/>
        <v>8.1107814045499501E-5</v>
      </c>
      <c r="E2079" s="93">
        <f t="shared" si="165"/>
        <v>2.4668333333333337</v>
      </c>
      <c r="F2079" s="104">
        <f t="shared" si="163"/>
        <v>8.857845117110001E-5</v>
      </c>
      <c r="G2079" s="93" t="s">
        <v>20</v>
      </c>
      <c r="H2079" s="93">
        <v>537.67999999999995</v>
      </c>
      <c r="I2079" s="88">
        <v>2</v>
      </c>
      <c r="J2079" s="93">
        <v>58.2</v>
      </c>
      <c r="K2079" s="93">
        <v>16.100000000000001</v>
      </c>
      <c r="L2079" s="93">
        <v>537.67999999999995</v>
      </c>
      <c r="M2079" s="88">
        <f t="shared" si="166"/>
        <v>8880.6</v>
      </c>
    </row>
    <row r="2080" spans="1:13" x14ac:dyDescent="0.2">
      <c r="A2080" s="94">
        <v>6189028</v>
      </c>
      <c r="B2080" s="88">
        <f t="shared" si="164"/>
        <v>216.6</v>
      </c>
      <c r="C2080" s="93">
        <v>41</v>
      </c>
      <c r="D2080" s="104">
        <f t="shared" si="162"/>
        <v>8.1107814045499501E-5</v>
      </c>
      <c r="E2080" s="93">
        <f t="shared" si="165"/>
        <v>2.4668333333333337</v>
      </c>
      <c r="F2080" s="104">
        <f t="shared" si="163"/>
        <v>8.857845117110001E-5</v>
      </c>
      <c r="G2080" s="93" t="s">
        <v>20</v>
      </c>
      <c r="H2080" s="93">
        <v>659.76</v>
      </c>
      <c r="I2080" s="88">
        <v>2</v>
      </c>
      <c r="J2080" s="93">
        <v>79.42</v>
      </c>
      <c r="K2080" s="93">
        <v>17.399999999999999</v>
      </c>
      <c r="L2080" s="93">
        <v>659.76</v>
      </c>
      <c r="M2080" s="88">
        <f t="shared" si="166"/>
        <v>8880.6</v>
      </c>
    </row>
    <row r="2081" spans="1:13" x14ac:dyDescent="0.2">
      <c r="A2081" s="94">
        <v>6189105</v>
      </c>
      <c r="B2081" s="88">
        <f t="shared" si="164"/>
        <v>216.6</v>
      </c>
      <c r="C2081" s="93">
        <v>41</v>
      </c>
      <c r="D2081" s="104">
        <f t="shared" si="162"/>
        <v>8.1107814045499501E-5</v>
      </c>
      <c r="E2081" s="93">
        <f t="shared" si="165"/>
        <v>2.4668333333333337</v>
      </c>
      <c r="F2081" s="104">
        <f t="shared" si="163"/>
        <v>8.857845117110001E-5</v>
      </c>
      <c r="G2081" s="93" t="s">
        <v>82</v>
      </c>
      <c r="H2081" s="93">
        <v>453.56</v>
      </c>
      <c r="I2081" s="88">
        <v>2</v>
      </c>
      <c r="J2081" s="93">
        <v>77.33</v>
      </c>
      <c r="K2081" s="93">
        <v>20.05</v>
      </c>
      <c r="L2081" s="93">
        <v>453.56</v>
      </c>
      <c r="M2081" s="88">
        <f t="shared" si="166"/>
        <v>8880.6</v>
      </c>
    </row>
    <row r="2082" spans="1:13" x14ac:dyDescent="0.2">
      <c r="A2082" s="94">
        <v>6305218</v>
      </c>
      <c r="B2082" s="88">
        <f t="shared" si="164"/>
        <v>216.6</v>
      </c>
      <c r="C2082" s="93">
        <v>41</v>
      </c>
      <c r="D2082" s="104">
        <f t="shared" si="162"/>
        <v>8.1107814045499501E-5</v>
      </c>
      <c r="E2082" s="93">
        <f t="shared" si="165"/>
        <v>2.4668333333333337</v>
      </c>
      <c r="F2082" s="104">
        <f t="shared" si="163"/>
        <v>8.857845117110001E-5</v>
      </c>
      <c r="G2082" s="93" t="s">
        <v>20</v>
      </c>
      <c r="H2082" s="93">
        <v>345.32</v>
      </c>
      <c r="I2082" s="88">
        <v>2</v>
      </c>
      <c r="J2082" s="93">
        <v>15</v>
      </c>
      <c r="K2082" s="93">
        <v>1.1000000000000001</v>
      </c>
      <c r="L2082" s="93">
        <v>345.32</v>
      </c>
      <c r="M2082" s="88">
        <f t="shared" si="166"/>
        <v>8880.6</v>
      </c>
    </row>
    <row r="2083" spans="1:13" x14ac:dyDescent="0.2">
      <c r="A2083" s="94">
        <v>7011222</v>
      </c>
      <c r="B2083" s="88">
        <f t="shared" si="164"/>
        <v>216.6</v>
      </c>
      <c r="C2083" s="93">
        <v>41</v>
      </c>
      <c r="D2083" s="104">
        <f t="shared" si="162"/>
        <v>8.1107814045499501E-5</v>
      </c>
      <c r="E2083" s="93">
        <f t="shared" si="165"/>
        <v>2.4668333333333337</v>
      </c>
      <c r="F2083" s="104">
        <f t="shared" si="163"/>
        <v>8.857845117110001E-5</v>
      </c>
      <c r="G2083" s="93" t="s">
        <v>82</v>
      </c>
      <c r="H2083" s="93">
        <v>258.97000000000003</v>
      </c>
      <c r="I2083" s="88">
        <v>2</v>
      </c>
      <c r="J2083" s="93">
        <v>7.2</v>
      </c>
      <c r="K2083" s="93">
        <v>6.3</v>
      </c>
      <c r="L2083" s="93">
        <v>258.97000000000003</v>
      </c>
      <c r="M2083" s="88">
        <f t="shared" si="166"/>
        <v>8880.6</v>
      </c>
    </row>
    <row r="2084" spans="1:13" x14ac:dyDescent="0.2">
      <c r="A2084" s="94">
        <v>7026225</v>
      </c>
      <c r="B2084" s="88">
        <f t="shared" si="164"/>
        <v>216.6</v>
      </c>
      <c r="C2084" s="93">
        <v>41</v>
      </c>
      <c r="D2084" s="104">
        <f t="shared" si="162"/>
        <v>8.1107814045499501E-5</v>
      </c>
      <c r="E2084" s="93">
        <f t="shared" si="165"/>
        <v>2.4668333333333337</v>
      </c>
      <c r="F2084" s="104">
        <f t="shared" si="163"/>
        <v>8.857845117110001E-5</v>
      </c>
      <c r="G2084" s="93" t="s">
        <v>82</v>
      </c>
      <c r="H2084" s="93">
        <v>241.49</v>
      </c>
      <c r="I2084" s="88">
        <v>2</v>
      </c>
      <c r="J2084" s="93">
        <v>8.89</v>
      </c>
      <c r="K2084" s="93">
        <v>6</v>
      </c>
      <c r="L2084" s="93">
        <v>241.49</v>
      </c>
      <c r="M2084" s="88">
        <f t="shared" si="166"/>
        <v>8880.6</v>
      </c>
    </row>
    <row r="2085" spans="1:13" x14ac:dyDescent="0.2">
      <c r="A2085" s="94">
        <v>8358191</v>
      </c>
      <c r="B2085" s="88">
        <f t="shared" si="164"/>
        <v>216.6</v>
      </c>
      <c r="C2085" s="93">
        <v>41</v>
      </c>
      <c r="D2085" s="104">
        <f t="shared" si="162"/>
        <v>8.1107814045499501E-5</v>
      </c>
      <c r="E2085" s="93">
        <f t="shared" si="165"/>
        <v>2.4668333333333337</v>
      </c>
      <c r="F2085" s="104">
        <f t="shared" si="163"/>
        <v>8.857845117110001E-5</v>
      </c>
      <c r="G2085" s="93" t="s">
        <v>20</v>
      </c>
      <c r="H2085" s="93">
        <v>368.3</v>
      </c>
      <c r="I2085" s="88">
        <v>2</v>
      </c>
      <c r="J2085" s="93">
        <v>0.27</v>
      </c>
      <c r="K2085" s="93">
        <v>0.15</v>
      </c>
      <c r="L2085" s="93">
        <v>368.3</v>
      </c>
      <c r="M2085" s="88">
        <f t="shared" si="166"/>
        <v>8880.6</v>
      </c>
    </row>
    <row r="2086" spans="1:13" x14ac:dyDescent="0.2">
      <c r="A2086" s="94">
        <v>9253282</v>
      </c>
      <c r="B2086" s="88">
        <f t="shared" si="164"/>
        <v>216.6</v>
      </c>
      <c r="C2086" s="93">
        <v>41</v>
      </c>
      <c r="D2086" s="104">
        <f t="shared" si="162"/>
        <v>8.1107814045499501E-5</v>
      </c>
      <c r="E2086" s="93">
        <f t="shared" si="165"/>
        <v>2.4668333333333337</v>
      </c>
      <c r="F2086" s="104">
        <f t="shared" si="163"/>
        <v>8.857845117110001E-5</v>
      </c>
      <c r="G2086" s="93" t="s">
        <v>12</v>
      </c>
      <c r="H2086" s="93">
        <v>571.09</v>
      </c>
      <c r="I2086" s="88">
        <v>2</v>
      </c>
      <c r="J2086" s="93">
        <v>1.65</v>
      </c>
      <c r="K2086" s="93">
        <v>12.29</v>
      </c>
      <c r="L2086" s="93">
        <v>571.09</v>
      </c>
      <c r="M2086" s="88">
        <f t="shared" si="166"/>
        <v>8880.6</v>
      </c>
    </row>
    <row r="2087" spans="1:13" x14ac:dyDescent="0.2">
      <c r="A2087" s="94">
        <v>9254084</v>
      </c>
      <c r="B2087" s="88">
        <f t="shared" si="164"/>
        <v>216.6</v>
      </c>
      <c r="C2087" s="93">
        <v>41</v>
      </c>
      <c r="D2087" s="104">
        <f t="shared" si="162"/>
        <v>8.1107814045499501E-5</v>
      </c>
      <c r="E2087" s="93">
        <f t="shared" si="165"/>
        <v>2.4668333333333337</v>
      </c>
      <c r="F2087" s="104">
        <f t="shared" si="163"/>
        <v>8.857845117110001E-5</v>
      </c>
      <c r="G2087" s="93" t="s">
        <v>12</v>
      </c>
      <c r="H2087" s="93">
        <v>227.34</v>
      </c>
      <c r="I2087" s="88">
        <v>2</v>
      </c>
      <c r="J2087" s="93">
        <v>0.3</v>
      </c>
      <c r="K2087" s="93">
        <v>0.3</v>
      </c>
      <c r="L2087" s="93">
        <v>227.34</v>
      </c>
      <c r="M2087" s="88">
        <f t="shared" si="166"/>
        <v>8880.6</v>
      </c>
    </row>
    <row r="2088" spans="1:13" x14ac:dyDescent="0.2">
      <c r="A2088" s="94">
        <v>9255078</v>
      </c>
      <c r="B2088" s="88">
        <f t="shared" si="164"/>
        <v>216.6</v>
      </c>
      <c r="C2088" s="93">
        <v>41</v>
      </c>
      <c r="D2088" s="104">
        <f t="shared" si="162"/>
        <v>8.1107814045499501E-5</v>
      </c>
      <c r="E2088" s="93">
        <f t="shared" si="165"/>
        <v>2.4668333333333337</v>
      </c>
      <c r="F2088" s="104">
        <f t="shared" si="163"/>
        <v>8.857845117110001E-5</v>
      </c>
      <c r="G2088" s="93" t="s">
        <v>12</v>
      </c>
      <c r="H2088" s="93">
        <v>174.51</v>
      </c>
      <c r="I2088" s="88">
        <v>2</v>
      </c>
      <c r="J2088" s="93">
        <v>2.17</v>
      </c>
      <c r="K2088" s="93">
        <v>2.9</v>
      </c>
      <c r="L2088" s="93">
        <v>174.51</v>
      </c>
      <c r="M2088" s="88">
        <f t="shared" si="166"/>
        <v>8880.6</v>
      </c>
    </row>
    <row r="2089" spans="1:13" x14ac:dyDescent="0.2">
      <c r="A2089" s="94">
        <v>1065483</v>
      </c>
      <c r="B2089" s="88">
        <f t="shared" si="164"/>
        <v>216.6</v>
      </c>
      <c r="C2089" s="93">
        <v>40</v>
      </c>
      <c r="D2089" s="104">
        <f t="shared" si="162"/>
        <v>7.9129574678536103E-5</v>
      </c>
      <c r="E2089" s="93">
        <f t="shared" si="165"/>
        <v>2.4066666666666667</v>
      </c>
      <c r="F2089" s="104">
        <f t="shared" si="163"/>
        <v>8.6418001142536584E-5</v>
      </c>
      <c r="G2089" s="93" t="s">
        <v>16</v>
      </c>
      <c r="H2089" s="93">
        <v>89.16</v>
      </c>
      <c r="I2089" s="88">
        <v>2</v>
      </c>
      <c r="J2089" s="93">
        <v>0.65</v>
      </c>
      <c r="K2089" s="93">
        <v>0.49</v>
      </c>
      <c r="L2089" s="93">
        <v>89.16</v>
      </c>
      <c r="M2089" s="88">
        <f t="shared" si="166"/>
        <v>8664</v>
      </c>
    </row>
    <row r="2090" spans="1:13" x14ac:dyDescent="0.2">
      <c r="A2090" s="94">
        <v>1252694</v>
      </c>
      <c r="B2090" s="88">
        <f t="shared" si="164"/>
        <v>216.6</v>
      </c>
      <c r="C2090" s="93">
        <v>40</v>
      </c>
      <c r="D2090" s="104">
        <f t="shared" si="162"/>
        <v>7.9129574678536103E-5</v>
      </c>
      <c r="E2090" s="93">
        <f t="shared" si="165"/>
        <v>2.4066666666666667</v>
      </c>
      <c r="F2090" s="104">
        <f t="shared" si="163"/>
        <v>8.6418001142536584E-5</v>
      </c>
      <c r="G2090" s="93" t="s">
        <v>79</v>
      </c>
      <c r="H2090" s="93">
        <v>80.72</v>
      </c>
      <c r="I2090" s="88">
        <v>2</v>
      </c>
      <c r="J2090" s="93">
        <v>2.19</v>
      </c>
      <c r="K2090" s="93">
        <v>4.5999999999999996</v>
      </c>
      <c r="L2090" s="93">
        <v>80.72</v>
      </c>
      <c r="M2090" s="88">
        <f t="shared" si="166"/>
        <v>8664</v>
      </c>
    </row>
    <row r="2091" spans="1:13" x14ac:dyDescent="0.2">
      <c r="A2091" s="94">
        <v>1258759</v>
      </c>
      <c r="B2091" s="88">
        <f t="shared" si="164"/>
        <v>216.6</v>
      </c>
      <c r="C2091" s="93">
        <v>40</v>
      </c>
      <c r="D2091" s="104">
        <f t="shared" si="162"/>
        <v>7.9129574678536103E-5</v>
      </c>
      <c r="E2091" s="93">
        <f t="shared" si="165"/>
        <v>2.4066666666666667</v>
      </c>
      <c r="F2091" s="104">
        <f t="shared" si="163"/>
        <v>8.6418001142536584E-5</v>
      </c>
      <c r="G2091" s="93" t="s">
        <v>79</v>
      </c>
      <c r="H2091" s="93">
        <v>130.29</v>
      </c>
      <c r="I2091" s="88">
        <v>2</v>
      </c>
      <c r="J2091" s="93">
        <v>1.1599999999999999</v>
      </c>
      <c r="K2091" s="93">
        <v>7.8</v>
      </c>
      <c r="L2091" s="93">
        <v>130.29</v>
      </c>
      <c r="M2091" s="88">
        <f t="shared" si="166"/>
        <v>8664</v>
      </c>
    </row>
    <row r="2092" spans="1:13" x14ac:dyDescent="0.2">
      <c r="A2092" s="94">
        <v>1940312</v>
      </c>
      <c r="B2092" s="88">
        <f t="shared" si="164"/>
        <v>216.6</v>
      </c>
      <c r="C2092" s="93">
        <v>40</v>
      </c>
      <c r="D2092" s="104">
        <f t="shared" si="162"/>
        <v>7.9129574678536103E-5</v>
      </c>
      <c r="E2092" s="93">
        <f t="shared" si="165"/>
        <v>2.4066666666666667</v>
      </c>
      <c r="F2092" s="104">
        <f t="shared" si="163"/>
        <v>8.6418001142536584E-5</v>
      </c>
      <c r="G2092" s="93" t="s">
        <v>79</v>
      </c>
      <c r="H2092" s="93">
        <v>113.56</v>
      </c>
      <c r="I2092" s="88">
        <v>2</v>
      </c>
      <c r="J2092" s="93">
        <v>0.26</v>
      </c>
      <c r="K2092" s="93">
        <v>1.82</v>
      </c>
      <c r="L2092" s="93">
        <v>113.56</v>
      </c>
      <c r="M2092" s="88">
        <f t="shared" si="166"/>
        <v>8664</v>
      </c>
    </row>
    <row r="2093" spans="1:13" x14ac:dyDescent="0.2">
      <c r="A2093" s="94">
        <v>2002129</v>
      </c>
      <c r="B2093" s="88">
        <f t="shared" si="164"/>
        <v>216.6</v>
      </c>
      <c r="C2093" s="93">
        <v>40</v>
      </c>
      <c r="D2093" s="104">
        <f t="shared" si="162"/>
        <v>7.9129574678536103E-5</v>
      </c>
      <c r="E2093" s="93">
        <f t="shared" si="165"/>
        <v>2.4066666666666667</v>
      </c>
      <c r="F2093" s="104">
        <f t="shared" si="163"/>
        <v>8.6418001142536584E-5</v>
      </c>
      <c r="G2093" s="93" t="s">
        <v>12</v>
      </c>
      <c r="H2093" s="93">
        <v>56.58</v>
      </c>
      <c r="I2093" s="88">
        <v>2</v>
      </c>
      <c r="J2093" s="93">
        <v>0.78</v>
      </c>
      <c r="K2093" s="93">
        <v>0.76</v>
      </c>
      <c r="L2093" s="93">
        <v>56.58</v>
      </c>
      <c r="M2093" s="88">
        <f t="shared" si="166"/>
        <v>8664</v>
      </c>
    </row>
    <row r="2094" spans="1:13" x14ac:dyDescent="0.2">
      <c r="A2094" s="94">
        <v>2043108</v>
      </c>
      <c r="B2094" s="88">
        <f t="shared" si="164"/>
        <v>216.6</v>
      </c>
      <c r="C2094" s="93">
        <v>40</v>
      </c>
      <c r="D2094" s="104">
        <f t="shared" si="162"/>
        <v>7.9129574678536103E-5</v>
      </c>
      <c r="E2094" s="93">
        <f t="shared" si="165"/>
        <v>2.4066666666666667</v>
      </c>
      <c r="F2094" s="104">
        <f t="shared" si="163"/>
        <v>8.6418001142536584E-5</v>
      </c>
      <c r="G2094" s="93" t="s">
        <v>16</v>
      </c>
      <c r="H2094" s="93">
        <v>657.01</v>
      </c>
      <c r="I2094" s="88">
        <v>2</v>
      </c>
      <c r="J2094" s="93">
        <v>7.44</v>
      </c>
      <c r="K2094" s="93">
        <v>9</v>
      </c>
      <c r="L2094" s="93">
        <v>657.01</v>
      </c>
      <c r="M2094" s="88">
        <f t="shared" si="166"/>
        <v>8664</v>
      </c>
    </row>
    <row r="2095" spans="1:13" x14ac:dyDescent="0.2">
      <c r="A2095" s="94">
        <v>2372227</v>
      </c>
      <c r="B2095" s="88">
        <f t="shared" si="164"/>
        <v>216.6</v>
      </c>
      <c r="C2095" s="93">
        <v>40</v>
      </c>
      <c r="D2095" s="104">
        <f t="shared" si="162"/>
        <v>7.9129574678536103E-5</v>
      </c>
      <c r="E2095" s="93">
        <f t="shared" si="165"/>
        <v>2.4066666666666667</v>
      </c>
      <c r="F2095" s="104">
        <f t="shared" si="163"/>
        <v>8.6418001142536584E-5</v>
      </c>
      <c r="G2095" s="93" t="s">
        <v>16</v>
      </c>
      <c r="H2095" s="93">
        <v>718.54</v>
      </c>
      <c r="I2095" s="88">
        <v>2</v>
      </c>
      <c r="J2095" s="93">
        <v>12.16</v>
      </c>
      <c r="K2095" s="93">
        <v>9.26</v>
      </c>
      <c r="L2095" s="93">
        <v>718.54</v>
      </c>
      <c r="M2095" s="88">
        <f t="shared" si="166"/>
        <v>8664</v>
      </c>
    </row>
    <row r="2096" spans="1:13" x14ac:dyDescent="0.2">
      <c r="A2096" s="94">
        <v>3074914</v>
      </c>
      <c r="B2096" s="88">
        <f t="shared" si="164"/>
        <v>216.6</v>
      </c>
      <c r="C2096" s="93">
        <v>40</v>
      </c>
      <c r="D2096" s="104">
        <f t="shared" si="162"/>
        <v>7.9129574678536103E-5</v>
      </c>
      <c r="E2096" s="93">
        <f t="shared" si="165"/>
        <v>2.4066666666666667</v>
      </c>
      <c r="F2096" s="104">
        <f t="shared" si="163"/>
        <v>8.6418001142536584E-5</v>
      </c>
      <c r="G2096" s="93" t="s">
        <v>41</v>
      </c>
      <c r="H2096" s="93">
        <v>221.42</v>
      </c>
      <c r="I2096" s="88">
        <v>2</v>
      </c>
      <c r="J2096" s="93">
        <v>24.1</v>
      </c>
      <c r="K2096" s="93">
        <v>2</v>
      </c>
      <c r="L2096" s="93">
        <v>221.42</v>
      </c>
      <c r="M2096" s="88">
        <f t="shared" si="166"/>
        <v>8664</v>
      </c>
    </row>
    <row r="2097" spans="1:13" x14ac:dyDescent="0.2">
      <c r="A2097" s="94">
        <v>3100617</v>
      </c>
      <c r="B2097" s="88">
        <f t="shared" si="164"/>
        <v>216.6</v>
      </c>
      <c r="C2097" s="93">
        <v>40</v>
      </c>
      <c r="D2097" s="104">
        <f t="shared" si="162"/>
        <v>7.9129574678536103E-5</v>
      </c>
      <c r="E2097" s="93">
        <f t="shared" si="165"/>
        <v>2.4066666666666667</v>
      </c>
      <c r="F2097" s="104">
        <f t="shared" si="163"/>
        <v>8.6418001142536584E-5</v>
      </c>
      <c r="G2097" s="93" t="s">
        <v>41</v>
      </c>
      <c r="H2097" s="93">
        <v>923.94</v>
      </c>
      <c r="I2097" s="88">
        <v>2</v>
      </c>
      <c r="J2097" s="93">
        <v>133.30000000000001</v>
      </c>
      <c r="K2097" s="93">
        <v>7.03</v>
      </c>
      <c r="L2097" s="93">
        <v>923.94</v>
      </c>
      <c r="M2097" s="88">
        <f t="shared" si="166"/>
        <v>8664</v>
      </c>
    </row>
    <row r="2098" spans="1:13" x14ac:dyDescent="0.2">
      <c r="A2098" s="94">
        <v>3100634</v>
      </c>
      <c r="B2098" s="88">
        <f t="shared" si="164"/>
        <v>216.6</v>
      </c>
      <c r="C2098" s="93">
        <v>40</v>
      </c>
      <c r="D2098" s="104">
        <f t="shared" si="162"/>
        <v>7.9129574678536103E-5</v>
      </c>
      <c r="E2098" s="93">
        <f t="shared" si="165"/>
        <v>2.4066666666666667</v>
      </c>
      <c r="F2098" s="104">
        <f t="shared" si="163"/>
        <v>8.6418001142536584E-5</v>
      </c>
      <c r="G2098" s="93" t="s">
        <v>41</v>
      </c>
      <c r="H2098" s="93">
        <v>93.77</v>
      </c>
      <c r="I2098" s="88">
        <v>2</v>
      </c>
      <c r="J2098" s="93">
        <v>8.3000000000000007</v>
      </c>
      <c r="K2098" s="93">
        <v>0.4</v>
      </c>
      <c r="L2098" s="93">
        <v>93.77</v>
      </c>
      <c r="M2098" s="88">
        <f t="shared" si="166"/>
        <v>8664</v>
      </c>
    </row>
    <row r="2099" spans="1:13" x14ac:dyDescent="0.2">
      <c r="A2099" s="94">
        <v>3220173</v>
      </c>
      <c r="B2099" s="88">
        <f t="shared" si="164"/>
        <v>216.6</v>
      </c>
      <c r="C2099" s="93">
        <v>40</v>
      </c>
      <c r="D2099" s="104">
        <f t="shared" si="162"/>
        <v>7.9129574678536103E-5</v>
      </c>
      <c r="E2099" s="93">
        <f t="shared" si="165"/>
        <v>2.4066666666666667</v>
      </c>
      <c r="F2099" s="104">
        <f t="shared" si="163"/>
        <v>8.6418001142536584E-5</v>
      </c>
      <c r="G2099" s="93" t="s">
        <v>41</v>
      </c>
      <c r="H2099" s="93">
        <v>347.06</v>
      </c>
      <c r="I2099" s="88">
        <v>2</v>
      </c>
      <c r="J2099" s="93">
        <v>20</v>
      </c>
      <c r="K2099" s="93">
        <v>2.1</v>
      </c>
      <c r="L2099" s="93">
        <v>347.06</v>
      </c>
      <c r="M2099" s="88">
        <f t="shared" si="166"/>
        <v>8664</v>
      </c>
    </row>
    <row r="2100" spans="1:13" x14ac:dyDescent="0.2">
      <c r="A2100" s="94">
        <v>3237126</v>
      </c>
      <c r="B2100" s="88">
        <f t="shared" si="164"/>
        <v>216.6</v>
      </c>
      <c r="C2100" s="93">
        <v>40</v>
      </c>
      <c r="D2100" s="104">
        <f t="shared" si="162"/>
        <v>7.9129574678536103E-5</v>
      </c>
      <c r="E2100" s="93">
        <f t="shared" si="165"/>
        <v>2.4066666666666667</v>
      </c>
      <c r="F2100" s="104">
        <f t="shared" si="163"/>
        <v>8.6418001142536584E-5</v>
      </c>
      <c r="G2100" s="93" t="s">
        <v>16</v>
      </c>
      <c r="H2100" s="93">
        <v>497.28</v>
      </c>
      <c r="I2100" s="88">
        <v>2</v>
      </c>
      <c r="J2100" s="93">
        <v>182.52</v>
      </c>
      <c r="K2100" s="93">
        <v>0.67</v>
      </c>
      <c r="L2100" s="93">
        <v>497.28</v>
      </c>
      <c r="M2100" s="88">
        <f t="shared" si="166"/>
        <v>8664</v>
      </c>
    </row>
    <row r="2101" spans="1:13" x14ac:dyDescent="0.2">
      <c r="A2101" s="94">
        <v>3268702</v>
      </c>
      <c r="B2101" s="88">
        <f t="shared" si="164"/>
        <v>216.6</v>
      </c>
      <c r="C2101" s="93">
        <v>40</v>
      </c>
      <c r="D2101" s="104">
        <f t="shared" si="162"/>
        <v>7.9129574678536103E-5</v>
      </c>
      <c r="E2101" s="93">
        <f t="shared" si="165"/>
        <v>2.4066666666666667</v>
      </c>
      <c r="F2101" s="104">
        <f t="shared" si="163"/>
        <v>8.6418001142536584E-5</v>
      </c>
      <c r="G2101" s="93" t="s">
        <v>16</v>
      </c>
      <c r="H2101" s="93">
        <v>24.86</v>
      </c>
      <c r="I2101" s="88">
        <v>2</v>
      </c>
      <c r="J2101" s="93">
        <v>10</v>
      </c>
      <c r="K2101" s="93">
        <v>3.3</v>
      </c>
      <c r="L2101" s="93">
        <v>24.86</v>
      </c>
      <c r="M2101" s="88">
        <f t="shared" si="166"/>
        <v>8664</v>
      </c>
    </row>
    <row r="2102" spans="1:13" x14ac:dyDescent="0.2">
      <c r="A2102" s="94">
        <v>3351329</v>
      </c>
      <c r="B2102" s="88">
        <f t="shared" si="164"/>
        <v>216.6</v>
      </c>
      <c r="C2102" s="93">
        <v>40</v>
      </c>
      <c r="D2102" s="104">
        <f t="shared" si="162"/>
        <v>7.9129574678536103E-5</v>
      </c>
      <c r="E2102" s="93">
        <f t="shared" si="165"/>
        <v>2.4066666666666667</v>
      </c>
      <c r="F2102" s="104">
        <f t="shared" si="163"/>
        <v>8.6418001142536584E-5</v>
      </c>
      <c r="G2102" s="93" t="s">
        <v>16</v>
      </c>
      <c r="H2102" s="93">
        <v>409.69</v>
      </c>
      <c r="I2102" s="88">
        <v>2</v>
      </c>
      <c r="J2102" s="93">
        <v>3.11</v>
      </c>
      <c r="K2102" s="93">
        <v>4.8600000000000003</v>
      </c>
      <c r="L2102" s="93">
        <v>409.69</v>
      </c>
      <c r="M2102" s="88">
        <f t="shared" si="166"/>
        <v>8664</v>
      </c>
    </row>
    <row r="2103" spans="1:13" x14ac:dyDescent="0.2">
      <c r="A2103" s="94">
        <v>3401807</v>
      </c>
      <c r="B2103" s="88">
        <f t="shared" si="164"/>
        <v>216.6</v>
      </c>
      <c r="C2103" s="93">
        <v>40</v>
      </c>
      <c r="D2103" s="104">
        <f t="shared" si="162"/>
        <v>7.9129574678536103E-5</v>
      </c>
      <c r="E2103" s="93">
        <f t="shared" si="165"/>
        <v>2.4066666666666667</v>
      </c>
      <c r="F2103" s="104">
        <f t="shared" si="163"/>
        <v>8.6418001142536584E-5</v>
      </c>
      <c r="G2103" s="93" t="s">
        <v>20</v>
      </c>
      <c r="H2103" s="93">
        <v>2211.19</v>
      </c>
      <c r="I2103" s="88">
        <v>2</v>
      </c>
      <c r="J2103" s="93">
        <v>32</v>
      </c>
      <c r="K2103" s="93">
        <v>3.2</v>
      </c>
      <c r="L2103" s="93">
        <v>2211.19</v>
      </c>
      <c r="M2103" s="88">
        <f t="shared" si="166"/>
        <v>8664</v>
      </c>
    </row>
    <row r="2104" spans="1:13" x14ac:dyDescent="0.2">
      <c r="A2104" s="94">
        <v>3418041</v>
      </c>
      <c r="B2104" s="88">
        <f t="shared" si="164"/>
        <v>216.6</v>
      </c>
      <c r="C2104" s="93">
        <v>40</v>
      </c>
      <c r="D2104" s="104">
        <f t="shared" si="162"/>
        <v>7.9129574678536103E-5</v>
      </c>
      <c r="E2104" s="93">
        <f t="shared" si="165"/>
        <v>2.4066666666666667</v>
      </c>
      <c r="F2104" s="104">
        <f t="shared" si="163"/>
        <v>8.6418001142536584E-5</v>
      </c>
      <c r="G2104" s="93" t="s">
        <v>16</v>
      </c>
      <c r="H2104" s="93">
        <v>1091.17</v>
      </c>
      <c r="I2104" s="88">
        <v>2</v>
      </c>
      <c r="J2104" s="93">
        <v>26.4</v>
      </c>
      <c r="K2104" s="93">
        <v>37.6</v>
      </c>
      <c r="L2104" s="93">
        <v>1091.17</v>
      </c>
      <c r="M2104" s="88">
        <f t="shared" si="166"/>
        <v>8664</v>
      </c>
    </row>
    <row r="2105" spans="1:13" x14ac:dyDescent="0.2">
      <c r="A2105" s="94">
        <v>4405036</v>
      </c>
      <c r="B2105" s="88">
        <f t="shared" si="164"/>
        <v>216.6</v>
      </c>
      <c r="C2105" s="93">
        <v>40</v>
      </c>
      <c r="D2105" s="104">
        <f t="shared" si="162"/>
        <v>7.9129574678536103E-5</v>
      </c>
      <c r="E2105" s="93">
        <f t="shared" si="165"/>
        <v>2.4066666666666667</v>
      </c>
      <c r="F2105" s="104">
        <f t="shared" si="163"/>
        <v>8.6418001142536584E-5</v>
      </c>
      <c r="G2105" s="93" t="s">
        <v>41</v>
      </c>
      <c r="H2105" s="93">
        <v>3343.44</v>
      </c>
      <c r="I2105" s="88">
        <v>2</v>
      </c>
      <c r="J2105" s="93">
        <v>55.21</v>
      </c>
      <c r="K2105" s="93">
        <v>7.4</v>
      </c>
      <c r="L2105" s="93">
        <v>3343.44</v>
      </c>
      <c r="M2105" s="88">
        <f t="shared" si="166"/>
        <v>8664</v>
      </c>
    </row>
    <row r="2106" spans="1:13" x14ac:dyDescent="0.2">
      <c r="A2106" s="94">
        <v>5051025</v>
      </c>
      <c r="B2106" s="88">
        <f t="shared" si="164"/>
        <v>216.6</v>
      </c>
      <c r="C2106" s="93">
        <v>40</v>
      </c>
      <c r="D2106" s="104">
        <f t="shared" si="162"/>
        <v>7.9129574678536103E-5</v>
      </c>
      <c r="E2106" s="93">
        <f t="shared" si="165"/>
        <v>2.4066666666666667</v>
      </c>
      <c r="F2106" s="104">
        <f t="shared" si="163"/>
        <v>8.6418001142536584E-5</v>
      </c>
      <c r="G2106" s="93" t="s">
        <v>20</v>
      </c>
      <c r="H2106" s="93">
        <v>44.37</v>
      </c>
      <c r="I2106" s="88">
        <v>2</v>
      </c>
      <c r="J2106" s="93">
        <v>5.12</v>
      </c>
      <c r="K2106" s="93">
        <v>0.96</v>
      </c>
      <c r="L2106" s="93">
        <v>44.37</v>
      </c>
      <c r="M2106" s="88">
        <f t="shared" si="166"/>
        <v>8664</v>
      </c>
    </row>
    <row r="2107" spans="1:13" x14ac:dyDescent="0.2">
      <c r="A2107" s="94">
        <v>5110731</v>
      </c>
      <c r="B2107" s="88">
        <f t="shared" si="164"/>
        <v>216.6</v>
      </c>
      <c r="C2107" s="93">
        <v>40</v>
      </c>
      <c r="D2107" s="104">
        <f t="shared" si="162"/>
        <v>7.9129574678536103E-5</v>
      </c>
      <c r="E2107" s="93">
        <f t="shared" si="165"/>
        <v>2.4066666666666667</v>
      </c>
      <c r="F2107" s="104">
        <f t="shared" si="163"/>
        <v>8.6418001142536584E-5</v>
      </c>
      <c r="G2107" s="93" t="s">
        <v>20</v>
      </c>
      <c r="H2107" s="93">
        <v>17.75</v>
      </c>
      <c r="I2107" s="88">
        <v>2</v>
      </c>
      <c r="J2107" s="93">
        <v>0.16</v>
      </c>
      <c r="K2107" s="93">
        <v>0.03</v>
      </c>
      <c r="L2107" s="93">
        <v>17.75</v>
      </c>
      <c r="M2107" s="88">
        <f t="shared" si="166"/>
        <v>8664</v>
      </c>
    </row>
    <row r="2108" spans="1:13" x14ac:dyDescent="0.2">
      <c r="A2108" s="94">
        <v>5601278</v>
      </c>
      <c r="B2108" s="88">
        <f t="shared" si="164"/>
        <v>216.6</v>
      </c>
      <c r="C2108" s="93">
        <v>40</v>
      </c>
      <c r="D2108" s="104">
        <f t="shared" si="162"/>
        <v>7.9129574678536103E-5</v>
      </c>
      <c r="E2108" s="93">
        <f t="shared" si="165"/>
        <v>2.4066666666666667</v>
      </c>
      <c r="F2108" s="104">
        <f t="shared" si="163"/>
        <v>8.6418001142536584E-5</v>
      </c>
      <c r="G2108" s="93" t="s">
        <v>79</v>
      </c>
      <c r="H2108" s="93">
        <v>564.14</v>
      </c>
      <c r="I2108" s="88">
        <v>2</v>
      </c>
      <c r="J2108" s="93">
        <v>6.3</v>
      </c>
      <c r="K2108" s="93">
        <v>4.4000000000000004</v>
      </c>
      <c r="L2108" s="93">
        <v>564.14</v>
      </c>
      <c r="M2108" s="88">
        <f t="shared" si="166"/>
        <v>8664</v>
      </c>
    </row>
    <row r="2109" spans="1:13" x14ac:dyDescent="0.2">
      <c r="A2109" s="94">
        <v>6023656</v>
      </c>
      <c r="B2109" s="88">
        <f t="shared" si="164"/>
        <v>216.6</v>
      </c>
      <c r="C2109" s="93">
        <v>40</v>
      </c>
      <c r="D2109" s="104">
        <f t="shared" si="162"/>
        <v>7.9129574678536103E-5</v>
      </c>
      <c r="E2109" s="93">
        <f t="shared" si="165"/>
        <v>2.4066666666666667</v>
      </c>
      <c r="F2109" s="104">
        <f t="shared" si="163"/>
        <v>8.6418001142536584E-5</v>
      </c>
      <c r="G2109" s="93" t="s">
        <v>20</v>
      </c>
      <c r="H2109" s="93">
        <v>0.01</v>
      </c>
      <c r="I2109" s="88">
        <v>2</v>
      </c>
      <c r="J2109" s="93">
        <v>62.21</v>
      </c>
      <c r="K2109" s="93">
        <v>24.3</v>
      </c>
      <c r="L2109" s="93">
        <v>0.01</v>
      </c>
      <c r="M2109" s="88">
        <f t="shared" si="166"/>
        <v>8664</v>
      </c>
    </row>
    <row r="2110" spans="1:13" x14ac:dyDescent="0.2">
      <c r="A2110" s="94">
        <v>6102528</v>
      </c>
      <c r="B2110" s="88">
        <f t="shared" si="164"/>
        <v>216.6</v>
      </c>
      <c r="C2110" s="93">
        <v>40</v>
      </c>
      <c r="D2110" s="104">
        <f t="shared" si="162"/>
        <v>7.9129574678536103E-5</v>
      </c>
      <c r="E2110" s="93">
        <f t="shared" si="165"/>
        <v>2.4066666666666667</v>
      </c>
      <c r="F2110" s="104">
        <f t="shared" si="163"/>
        <v>8.6418001142536584E-5</v>
      </c>
      <c r="G2110" s="93" t="s">
        <v>20</v>
      </c>
      <c r="H2110" s="93">
        <v>1117.23</v>
      </c>
      <c r="I2110" s="88">
        <v>2</v>
      </c>
      <c r="J2110" s="93">
        <v>137.61000000000001</v>
      </c>
      <c r="K2110" s="93">
        <v>14.67</v>
      </c>
      <c r="L2110" s="93">
        <v>1117.23</v>
      </c>
      <c r="M2110" s="88">
        <f t="shared" si="166"/>
        <v>8664</v>
      </c>
    </row>
    <row r="2111" spans="1:13" x14ac:dyDescent="0.2">
      <c r="A2111" s="94">
        <v>6185521</v>
      </c>
      <c r="B2111" s="88">
        <f t="shared" si="164"/>
        <v>216.6</v>
      </c>
      <c r="C2111" s="93">
        <v>40</v>
      </c>
      <c r="D2111" s="104">
        <f t="shared" si="162"/>
        <v>7.9129574678536103E-5</v>
      </c>
      <c r="E2111" s="93">
        <f t="shared" si="165"/>
        <v>2.4066666666666667</v>
      </c>
      <c r="F2111" s="104">
        <f t="shared" si="163"/>
        <v>8.6418001142536584E-5</v>
      </c>
      <c r="G2111" s="93" t="s">
        <v>41</v>
      </c>
      <c r="H2111" s="93">
        <v>46.1</v>
      </c>
      <c r="I2111" s="88">
        <v>2</v>
      </c>
      <c r="J2111" s="93">
        <v>21</v>
      </c>
      <c r="K2111" s="93">
        <v>4.18</v>
      </c>
      <c r="L2111" s="93">
        <v>46.1</v>
      </c>
      <c r="M2111" s="88">
        <f t="shared" si="166"/>
        <v>8664</v>
      </c>
    </row>
    <row r="2112" spans="1:13" x14ac:dyDescent="0.2">
      <c r="A2112" s="94">
        <v>6322874</v>
      </c>
      <c r="B2112" s="88">
        <f t="shared" si="164"/>
        <v>216.6</v>
      </c>
      <c r="C2112" s="93">
        <v>40</v>
      </c>
      <c r="D2112" s="104">
        <f t="shared" si="162"/>
        <v>7.9129574678536103E-5</v>
      </c>
      <c r="E2112" s="93">
        <f t="shared" si="165"/>
        <v>2.4066666666666667</v>
      </c>
      <c r="F2112" s="104">
        <f t="shared" si="163"/>
        <v>8.6418001142536584E-5</v>
      </c>
      <c r="G2112" s="93" t="s">
        <v>41</v>
      </c>
      <c r="H2112" s="93">
        <v>280.5</v>
      </c>
      <c r="I2112" s="88">
        <v>2</v>
      </c>
      <c r="J2112" s="93">
        <v>11.31</v>
      </c>
      <c r="K2112" s="93">
        <v>0.72</v>
      </c>
      <c r="L2112" s="93">
        <v>280.5</v>
      </c>
      <c r="M2112" s="88">
        <f t="shared" si="166"/>
        <v>8664</v>
      </c>
    </row>
    <row r="2113" spans="1:13" x14ac:dyDescent="0.2">
      <c r="A2113" s="94">
        <v>8357661</v>
      </c>
      <c r="B2113" s="88">
        <f t="shared" si="164"/>
        <v>216.6</v>
      </c>
      <c r="C2113" s="93">
        <v>40</v>
      </c>
      <c r="D2113" s="104">
        <f t="shared" si="162"/>
        <v>7.9129574678536103E-5</v>
      </c>
      <c r="E2113" s="93">
        <f t="shared" si="165"/>
        <v>2.4066666666666667</v>
      </c>
      <c r="F2113" s="104">
        <f t="shared" si="163"/>
        <v>8.6418001142536584E-5</v>
      </c>
      <c r="G2113" s="93" t="s">
        <v>20</v>
      </c>
      <c r="H2113" s="93">
        <v>1633.77</v>
      </c>
      <c r="I2113" s="88">
        <v>2</v>
      </c>
      <c r="J2113" s="93">
        <v>2.77</v>
      </c>
      <c r="K2113" s="93">
        <v>1.6</v>
      </c>
      <c r="L2113" s="93">
        <v>1633.77</v>
      </c>
      <c r="M2113" s="88">
        <f t="shared" si="166"/>
        <v>8664</v>
      </c>
    </row>
    <row r="2114" spans="1:13" x14ac:dyDescent="0.2">
      <c r="A2114" s="94">
        <v>9253225</v>
      </c>
      <c r="B2114" s="88">
        <f t="shared" si="164"/>
        <v>216.6</v>
      </c>
      <c r="C2114" s="93">
        <v>40</v>
      </c>
      <c r="D2114" s="104">
        <f t="shared" ref="D2114:D2177" si="167">C2114/$C$4096</f>
        <v>7.9129574678536103E-5</v>
      </c>
      <c r="E2114" s="93">
        <f t="shared" si="165"/>
        <v>2.4066666666666667</v>
      </c>
      <c r="F2114" s="104">
        <f t="shared" ref="F2114:F2177" si="168">E2114/$E$4096</f>
        <v>8.6418001142536584E-5</v>
      </c>
      <c r="G2114" s="93" t="s">
        <v>12</v>
      </c>
      <c r="H2114" s="93">
        <v>123.12</v>
      </c>
      <c r="I2114" s="88">
        <v>2</v>
      </c>
      <c r="J2114" s="93">
        <v>1.1399999999999999</v>
      </c>
      <c r="K2114" s="93">
        <v>2.04</v>
      </c>
      <c r="L2114" s="93">
        <v>123.12</v>
      </c>
      <c r="M2114" s="88">
        <f t="shared" si="166"/>
        <v>8664</v>
      </c>
    </row>
    <row r="2115" spans="1:13" x14ac:dyDescent="0.2">
      <c r="A2115" s="94">
        <v>9253555</v>
      </c>
      <c r="B2115" s="88">
        <f t="shared" ref="B2115:B2178" si="169">VLOOKUP(I2115,$U$2:$V$11,2,TRUE)</f>
        <v>216.6</v>
      </c>
      <c r="C2115" s="93">
        <v>40</v>
      </c>
      <c r="D2115" s="104">
        <f t="shared" si="167"/>
        <v>7.9129574678536103E-5</v>
      </c>
      <c r="E2115" s="93">
        <f t="shared" ref="E2115:E2178" si="170">B2115*C2115/3600</f>
        <v>2.4066666666666667</v>
      </c>
      <c r="F2115" s="104">
        <f t="shared" si="168"/>
        <v>8.6418001142536584E-5</v>
      </c>
      <c r="G2115" s="93" t="s">
        <v>12</v>
      </c>
      <c r="H2115" s="93">
        <v>57.53</v>
      </c>
      <c r="I2115" s="88">
        <v>2</v>
      </c>
      <c r="J2115" s="93">
        <v>0.36</v>
      </c>
      <c r="K2115" s="93">
        <v>1.38</v>
      </c>
      <c r="L2115" s="93">
        <v>57.53</v>
      </c>
      <c r="M2115" s="88">
        <f t="shared" ref="M2115:M2178" si="171">B2115*C2115</f>
        <v>8664</v>
      </c>
    </row>
    <row r="2116" spans="1:13" x14ac:dyDescent="0.2">
      <c r="A2116" s="94">
        <v>9253629</v>
      </c>
      <c r="B2116" s="88">
        <f t="shared" si="169"/>
        <v>216.6</v>
      </c>
      <c r="C2116" s="93">
        <v>40</v>
      </c>
      <c r="D2116" s="104">
        <f t="shared" si="167"/>
        <v>7.9129574678536103E-5</v>
      </c>
      <c r="E2116" s="93">
        <f t="shared" si="170"/>
        <v>2.4066666666666667</v>
      </c>
      <c r="F2116" s="104">
        <f t="shared" si="168"/>
        <v>8.6418001142536584E-5</v>
      </c>
      <c r="G2116" s="93" t="s">
        <v>12</v>
      </c>
      <c r="H2116" s="93">
        <v>48.74</v>
      </c>
      <c r="I2116" s="88">
        <v>2</v>
      </c>
      <c r="J2116" s="93">
        <v>1.27</v>
      </c>
      <c r="K2116" s="93">
        <v>1.35</v>
      </c>
      <c r="L2116" s="93">
        <v>48.74</v>
      </c>
      <c r="M2116" s="88">
        <f t="shared" si="171"/>
        <v>8664</v>
      </c>
    </row>
    <row r="2117" spans="1:13" x14ac:dyDescent="0.2">
      <c r="A2117" s="94">
        <v>9254851</v>
      </c>
      <c r="B2117" s="88">
        <f t="shared" si="169"/>
        <v>216.6</v>
      </c>
      <c r="C2117" s="93">
        <v>40</v>
      </c>
      <c r="D2117" s="104">
        <f t="shared" si="167"/>
        <v>7.9129574678536103E-5</v>
      </c>
      <c r="E2117" s="93">
        <f t="shared" si="170"/>
        <v>2.4066666666666667</v>
      </c>
      <c r="F2117" s="104">
        <f t="shared" si="168"/>
        <v>8.6418001142536584E-5</v>
      </c>
      <c r="G2117" s="93" t="s">
        <v>12</v>
      </c>
      <c r="H2117" s="93">
        <v>439.77</v>
      </c>
      <c r="I2117" s="88">
        <v>2</v>
      </c>
      <c r="J2117" s="93">
        <v>0.7</v>
      </c>
      <c r="K2117" s="93">
        <v>0.22</v>
      </c>
      <c r="L2117" s="93">
        <v>439.77</v>
      </c>
      <c r="M2117" s="88">
        <f t="shared" si="171"/>
        <v>8664</v>
      </c>
    </row>
    <row r="2118" spans="1:13" x14ac:dyDescent="0.2">
      <c r="A2118" s="94">
        <v>9723535</v>
      </c>
      <c r="B2118" s="88">
        <f t="shared" si="169"/>
        <v>216.6</v>
      </c>
      <c r="C2118" s="93">
        <v>40</v>
      </c>
      <c r="D2118" s="104">
        <f t="shared" si="167"/>
        <v>7.9129574678536103E-5</v>
      </c>
      <c r="E2118" s="93">
        <f t="shared" si="170"/>
        <v>2.4066666666666667</v>
      </c>
      <c r="F2118" s="104">
        <f t="shared" si="168"/>
        <v>8.6418001142536584E-5</v>
      </c>
      <c r="G2118" s="93" t="s">
        <v>9</v>
      </c>
      <c r="H2118" s="93">
        <v>304</v>
      </c>
      <c r="I2118" s="88">
        <v>2</v>
      </c>
      <c r="J2118" s="93">
        <v>7.8</v>
      </c>
      <c r="K2118" s="93">
        <v>14.8</v>
      </c>
      <c r="L2118" s="93">
        <v>304</v>
      </c>
      <c r="M2118" s="88">
        <f t="shared" si="171"/>
        <v>8664</v>
      </c>
    </row>
    <row r="2119" spans="1:13" x14ac:dyDescent="0.2">
      <c r="A2119" s="94">
        <v>1150397</v>
      </c>
      <c r="B2119" s="88">
        <f t="shared" si="169"/>
        <v>216.6</v>
      </c>
      <c r="C2119" s="93">
        <v>39</v>
      </c>
      <c r="D2119" s="104">
        <f t="shared" si="167"/>
        <v>7.7151335311572705E-5</v>
      </c>
      <c r="E2119" s="93">
        <f t="shared" si="170"/>
        <v>2.3464999999999998</v>
      </c>
      <c r="F2119" s="104">
        <f t="shared" si="168"/>
        <v>8.4257551113973159E-5</v>
      </c>
      <c r="G2119" s="93" t="s">
        <v>79</v>
      </c>
      <c r="H2119" s="93">
        <v>213.21</v>
      </c>
      <c r="I2119" s="88">
        <v>2</v>
      </c>
      <c r="J2119" s="93">
        <v>17.48</v>
      </c>
      <c r="K2119" s="93">
        <v>11.82</v>
      </c>
      <c r="L2119" s="93">
        <v>213.21</v>
      </c>
      <c r="M2119" s="88">
        <f t="shared" si="171"/>
        <v>8447.4</v>
      </c>
    </row>
    <row r="2120" spans="1:13" x14ac:dyDescent="0.2">
      <c r="A2120" s="94">
        <v>1257889</v>
      </c>
      <c r="B2120" s="88">
        <f t="shared" si="169"/>
        <v>216.6</v>
      </c>
      <c r="C2120" s="93">
        <v>39</v>
      </c>
      <c r="D2120" s="104">
        <f t="shared" si="167"/>
        <v>7.7151335311572705E-5</v>
      </c>
      <c r="E2120" s="93">
        <f t="shared" si="170"/>
        <v>2.3464999999999998</v>
      </c>
      <c r="F2120" s="104">
        <f t="shared" si="168"/>
        <v>8.4257551113973159E-5</v>
      </c>
      <c r="G2120" s="93" t="s">
        <v>79</v>
      </c>
      <c r="H2120" s="93">
        <v>591.95000000000005</v>
      </c>
      <c r="I2120" s="88">
        <v>2</v>
      </c>
      <c r="J2120" s="93">
        <v>3.31</v>
      </c>
      <c r="K2120" s="93">
        <v>24.26</v>
      </c>
      <c r="L2120" s="93">
        <v>591.95000000000005</v>
      </c>
      <c r="M2120" s="88">
        <f t="shared" si="171"/>
        <v>8447.4</v>
      </c>
    </row>
    <row r="2121" spans="1:13" x14ac:dyDescent="0.2">
      <c r="A2121" s="94">
        <v>2041017</v>
      </c>
      <c r="B2121" s="88">
        <f t="shared" si="169"/>
        <v>216.6</v>
      </c>
      <c r="C2121" s="93">
        <v>39</v>
      </c>
      <c r="D2121" s="104">
        <f t="shared" si="167"/>
        <v>7.7151335311572705E-5</v>
      </c>
      <c r="E2121" s="93">
        <f t="shared" si="170"/>
        <v>2.3464999999999998</v>
      </c>
      <c r="F2121" s="104">
        <f t="shared" si="168"/>
        <v>8.4257551113973159E-5</v>
      </c>
      <c r="G2121" s="93" t="s">
        <v>16</v>
      </c>
      <c r="H2121" s="93">
        <v>1464.17</v>
      </c>
      <c r="I2121" s="88">
        <v>2</v>
      </c>
      <c r="J2121" s="93">
        <v>8.4600000000000009</v>
      </c>
      <c r="K2121" s="93">
        <v>21</v>
      </c>
      <c r="L2121" s="93">
        <v>1464.17</v>
      </c>
      <c r="M2121" s="88">
        <f t="shared" si="171"/>
        <v>8447.4</v>
      </c>
    </row>
    <row r="2122" spans="1:13" x14ac:dyDescent="0.2">
      <c r="A2122" s="94">
        <v>2042711</v>
      </c>
      <c r="B2122" s="88">
        <f t="shared" si="169"/>
        <v>216.6</v>
      </c>
      <c r="C2122" s="93">
        <v>39</v>
      </c>
      <c r="D2122" s="104">
        <f t="shared" si="167"/>
        <v>7.7151335311572705E-5</v>
      </c>
      <c r="E2122" s="93">
        <f t="shared" si="170"/>
        <v>2.3464999999999998</v>
      </c>
      <c r="F2122" s="104">
        <f t="shared" si="168"/>
        <v>8.4257551113973159E-5</v>
      </c>
      <c r="G2122" s="93" t="s">
        <v>16</v>
      </c>
      <c r="H2122" s="93">
        <v>1240.04</v>
      </c>
      <c r="I2122" s="88">
        <v>2</v>
      </c>
      <c r="J2122" s="93">
        <v>27.74</v>
      </c>
      <c r="K2122" s="93">
        <v>19</v>
      </c>
      <c r="L2122" s="93">
        <v>1240.04</v>
      </c>
      <c r="M2122" s="88">
        <f t="shared" si="171"/>
        <v>8447.4</v>
      </c>
    </row>
    <row r="2123" spans="1:13" x14ac:dyDescent="0.2">
      <c r="A2123" s="94">
        <v>2066019</v>
      </c>
      <c r="B2123" s="88">
        <f t="shared" si="169"/>
        <v>216.6</v>
      </c>
      <c r="C2123" s="93">
        <v>39</v>
      </c>
      <c r="D2123" s="104">
        <f t="shared" si="167"/>
        <v>7.7151335311572705E-5</v>
      </c>
      <c r="E2123" s="93">
        <f t="shared" si="170"/>
        <v>2.3464999999999998</v>
      </c>
      <c r="F2123" s="104">
        <f t="shared" si="168"/>
        <v>8.4257551113973159E-5</v>
      </c>
      <c r="G2123" s="93" t="s">
        <v>16</v>
      </c>
      <c r="H2123" s="93">
        <v>2738.64</v>
      </c>
      <c r="I2123" s="88">
        <v>2</v>
      </c>
      <c r="J2123" s="93">
        <v>30.62</v>
      </c>
      <c r="K2123" s="93">
        <v>30</v>
      </c>
      <c r="L2123" s="93">
        <v>2738.64</v>
      </c>
      <c r="M2123" s="88">
        <f t="shared" si="171"/>
        <v>8447.4</v>
      </c>
    </row>
    <row r="2124" spans="1:13" x14ac:dyDescent="0.2">
      <c r="A2124" s="94">
        <v>2253354</v>
      </c>
      <c r="B2124" s="88">
        <f t="shared" si="169"/>
        <v>216.6</v>
      </c>
      <c r="C2124" s="93">
        <v>39</v>
      </c>
      <c r="D2124" s="104">
        <f t="shared" si="167"/>
        <v>7.7151335311572705E-5</v>
      </c>
      <c r="E2124" s="93">
        <f t="shared" si="170"/>
        <v>2.3464999999999998</v>
      </c>
      <c r="F2124" s="104">
        <f t="shared" si="168"/>
        <v>8.4257551113973159E-5</v>
      </c>
      <c r="G2124" s="93" t="s">
        <v>41</v>
      </c>
      <c r="H2124" s="93">
        <v>2744.12</v>
      </c>
      <c r="I2124" s="88">
        <v>2</v>
      </c>
      <c r="J2124" s="93">
        <v>399.63</v>
      </c>
      <c r="K2124" s="93">
        <v>16</v>
      </c>
      <c r="L2124" s="93">
        <v>2744.12</v>
      </c>
      <c r="M2124" s="88">
        <f t="shared" si="171"/>
        <v>8447.4</v>
      </c>
    </row>
    <row r="2125" spans="1:13" x14ac:dyDescent="0.2">
      <c r="A2125" s="94">
        <v>2256444</v>
      </c>
      <c r="B2125" s="88">
        <f t="shared" si="169"/>
        <v>216.6</v>
      </c>
      <c r="C2125" s="93">
        <v>39</v>
      </c>
      <c r="D2125" s="104">
        <f t="shared" si="167"/>
        <v>7.7151335311572705E-5</v>
      </c>
      <c r="E2125" s="93">
        <f t="shared" si="170"/>
        <v>2.3464999999999998</v>
      </c>
      <c r="F2125" s="104">
        <f t="shared" si="168"/>
        <v>8.4257551113973159E-5</v>
      </c>
      <c r="G2125" s="93" t="s">
        <v>41</v>
      </c>
      <c r="H2125" s="93">
        <v>792.67</v>
      </c>
      <c r="I2125" s="88">
        <v>2</v>
      </c>
      <c r="J2125" s="93">
        <v>13.05</v>
      </c>
      <c r="K2125" s="93">
        <v>2.16</v>
      </c>
      <c r="L2125" s="93">
        <v>792.67</v>
      </c>
      <c r="M2125" s="88">
        <f t="shared" si="171"/>
        <v>8447.4</v>
      </c>
    </row>
    <row r="2126" spans="1:13" x14ac:dyDescent="0.2">
      <c r="A2126" s="94">
        <v>6044845</v>
      </c>
      <c r="B2126" s="88">
        <f t="shared" si="169"/>
        <v>216.6</v>
      </c>
      <c r="C2126" s="93">
        <v>39</v>
      </c>
      <c r="D2126" s="104">
        <f t="shared" si="167"/>
        <v>7.7151335311572705E-5</v>
      </c>
      <c r="E2126" s="93">
        <f t="shared" si="170"/>
        <v>2.3464999999999998</v>
      </c>
      <c r="F2126" s="104">
        <f t="shared" si="168"/>
        <v>8.4257551113973159E-5</v>
      </c>
      <c r="G2126" s="93" t="s">
        <v>20</v>
      </c>
      <c r="H2126" s="93">
        <v>1152.45</v>
      </c>
      <c r="I2126" s="88">
        <v>2</v>
      </c>
      <c r="J2126" s="93">
        <v>59.06</v>
      </c>
      <c r="K2126" s="93">
        <v>11.44</v>
      </c>
      <c r="L2126" s="93">
        <v>1152.45</v>
      </c>
      <c r="M2126" s="88">
        <f t="shared" si="171"/>
        <v>8447.4</v>
      </c>
    </row>
    <row r="2127" spans="1:13" x14ac:dyDescent="0.2">
      <c r="A2127" s="94">
        <v>8363916</v>
      </c>
      <c r="B2127" s="88">
        <f t="shared" si="169"/>
        <v>216.6</v>
      </c>
      <c r="C2127" s="93">
        <v>39</v>
      </c>
      <c r="D2127" s="104">
        <f t="shared" si="167"/>
        <v>7.7151335311572705E-5</v>
      </c>
      <c r="E2127" s="93">
        <f t="shared" si="170"/>
        <v>2.3464999999999998</v>
      </c>
      <c r="F2127" s="104">
        <f t="shared" si="168"/>
        <v>8.4257551113973159E-5</v>
      </c>
      <c r="G2127" s="93" t="s">
        <v>20</v>
      </c>
      <c r="H2127" s="93">
        <v>9.4499999999999993</v>
      </c>
      <c r="I2127" s="88">
        <v>2</v>
      </c>
      <c r="J2127" s="93">
        <v>0.84</v>
      </c>
      <c r="K2127" s="93">
        <v>0.11</v>
      </c>
      <c r="L2127" s="93">
        <v>9.4499999999999993</v>
      </c>
      <c r="M2127" s="88">
        <f t="shared" si="171"/>
        <v>8447.4</v>
      </c>
    </row>
    <row r="2128" spans="1:13" x14ac:dyDescent="0.2">
      <c r="A2128" s="94">
        <v>8411626</v>
      </c>
      <c r="B2128" s="88">
        <f t="shared" si="169"/>
        <v>216.6</v>
      </c>
      <c r="C2128" s="93">
        <v>39</v>
      </c>
      <c r="D2128" s="104">
        <f t="shared" si="167"/>
        <v>7.7151335311572705E-5</v>
      </c>
      <c r="E2128" s="93">
        <f t="shared" si="170"/>
        <v>2.3464999999999998</v>
      </c>
      <c r="F2128" s="104">
        <f t="shared" si="168"/>
        <v>8.4257551113973159E-5</v>
      </c>
      <c r="G2128" s="93" t="s">
        <v>16</v>
      </c>
      <c r="H2128" s="93">
        <v>833.51</v>
      </c>
      <c r="I2128" s="88">
        <v>2</v>
      </c>
      <c r="J2128" s="93">
        <v>15.96</v>
      </c>
      <c r="K2128" s="93">
        <v>1.25</v>
      </c>
      <c r="L2128" s="93">
        <v>833.51</v>
      </c>
      <c r="M2128" s="88">
        <f t="shared" si="171"/>
        <v>8447.4</v>
      </c>
    </row>
    <row r="2129" spans="1:13" x14ac:dyDescent="0.2">
      <c r="A2129" s="94">
        <v>8541333</v>
      </c>
      <c r="B2129" s="88">
        <f t="shared" si="169"/>
        <v>216.6</v>
      </c>
      <c r="C2129" s="93">
        <v>39</v>
      </c>
      <c r="D2129" s="104">
        <f t="shared" si="167"/>
        <v>7.7151335311572705E-5</v>
      </c>
      <c r="E2129" s="93">
        <f t="shared" si="170"/>
        <v>2.3464999999999998</v>
      </c>
      <c r="F2129" s="104">
        <f t="shared" si="168"/>
        <v>8.4257551113973159E-5</v>
      </c>
      <c r="G2129" s="93" t="s">
        <v>16</v>
      </c>
      <c r="H2129" s="93">
        <v>1355.77</v>
      </c>
      <c r="I2129" s="88">
        <v>2</v>
      </c>
      <c r="J2129" s="93">
        <v>12.98</v>
      </c>
      <c r="K2129" s="93">
        <v>15.96</v>
      </c>
      <c r="L2129" s="93">
        <v>1355.77</v>
      </c>
      <c r="M2129" s="88">
        <f t="shared" si="171"/>
        <v>8447.4</v>
      </c>
    </row>
    <row r="2130" spans="1:13" x14ac:dyDescent="0.2">
      <c r="A2130" s="94">
        <v>9253366</v>
      </c>
      <c r="B2130" s="88">
        <f t="shared" si="169"/>
        <v>216.6</v>
      </c>
      <c r="C2130" s="93">
        <v>39</v>
      </c>
      <c r="D2130" s="104">
        <f t="shared" si="167"/>
        <v>7.7151335311572705E-5</v>
      </c>
      <c r="E2130" s="93">
        <f t="shared" si="170"/>
        <v>2.3464999999999998</v>
      </c>
      <c r="F2130" s="104">
        <f t="shared" si="168"/>
        <v>8.4257551113973159E-5</v>
      </c>
      <c r="G2130" s="93" t="s">
        <v>12</v>
      </c>
      <c r="H2130" s="93">
        <v>297.83999999999997</v>
      </c>
      <c r="I2130" s="88">
        <v>2</v>
      </c>
      <c r="J2130" s="93">
        <v>2.29</v>
      </c>
      <c r="K2130" s="93">
        <v>5.39</v>
      </c>
      <c r="L2130" s="93">
        <v>297.83999999999997</v>
      </c>
      <c r="M2130" s="88">
        <f t="shared" si="171"/>
        <v>8447.4</v>
      </c>
    </row>
    <row r="2131" spans="1:13" x14ac:dyDescent="0.2">
      <c r="A2131" s="94">
        <v>9253717</v>
      </c>
      <c r="B2131" s="88">
        <f t="shared" si="169"/>
        <v>216.6</v>
      </c>
      <c r="C2131" s="93">
        <v>39</v>
      </c>
      <c r="D2131" s="104">
        <f t="shared" si="167"/>
        <v>7.7151335311572705E-5</v>
      </c>
      <c r="E2131" s="93">
        <f t="shared" si="170"/>
        <v>2.3464999999999998</v>
      </c>
      <c r="F2131" s="104">
        <f t="shared" si="168"/>
        <v>8.4257551113973159E-5</v>
      </c>
      <c r="G2131" s="93" t="s">
        <v>79</v>
      </c>
      <c r="H2131" s="93">
        <v>17.91</v>
      </c>
      <c r="I2131" s="88">
        <v>2</v>
      </c>
      <c r="J2131" s="93">
        <v>0.15</v>
      </c>
      <c r="K2131" s="93">
        <v>0.1</v>
      </c>
      <c r="L2131" s="93">
        <v>17.91</v>
      </c>
      <c r="M2131" s="88">
        <f t="shared" si="171"/>
        <v>8447.4</v>
      </c>
    </row>
    <row r="2132" spans="1:13" x14ac:dyDescent="0.2">
      <c r="A2132" s="94">
        <v>9254106</v>
      </c>
      <c r="B2132" s="88">
        <f t="shared" si="169"/>
        <v>216.6</v>
      </c>
      <c r="C2132" s="93">
        <v>39</v>
      </c>
      <c r="D2132" s="104">
        <f t="shared" si="167"/>
        <v>7.7151335311572705E-5</v>
      </c>
      <c r="E2132" s="93">
        <f t="shared" si="170"/>
        <v>2.3464999999999998</v>
      </c>
      <c r="F2132" s="104">
        <f t="shared" si="168"/>
        <v>8.4257551113973159E-5</v>
      </c>
      <c r="G2132" s="93" t="s">
        <v>12</v>
      </c>
      <c r="H2132" s="93">
        <v>418.35</v>
      </c>
      <c r="I2132" s="88">
        <v>2</v>
      </c>
      <c r="J2132" s="93">
        <v>4.8899999999999997</v>
      </c>
      <c r="K2132" s="93">
        <v>5.85</v>
      </c>
      <c r="L2132" s="93">
        <v>418.35</v>
      </c>
      <c r="M2132" s="88">
        <f t="shared" si="171"/>
        <v>8447.4</v>
      </c>
    </row>
    <row r="2133" spans="1:13" x14ac:dyDescent="0.2">
      <c r="A2133" s="94">
        <v>9835728</v>
      </c>
      <c r="B2133" s="88">
        <f t="shared" si="169"/>
        <v>216.6</v>
      </c>
      <c r="C2133" s="93">
        <v>39</v>
      </c>
      <c r="D2133" s="104">
        <f t="shared" si="167"/>
        <v>7.7151335311572705E-5</v>
      </c>
      <c r="E2133" s="93">
        <f t="shared" si="170"/>
        <v>2.3464999999999998</v>
      </c>
      <c r="F2133" s="104">
        <f t="shared" si="168"/>
        <v>8.4257551113973159E-5</v>
      </c>
      <c r="G2133" s="93" t="s">
        <v>16</v>
      </c>
      <c r="H2133" s="93">
        <v>626.21</v>
      </c>
      <c r="I2133" s="88">
        <v>2</v>
      </c>
      <c r="J2133" s="93">
        <v>53.29</v>
      </c>
      <c r="K2133" s="93">
        <v>3.94</v>
      </c>
      <c r="L2133" s="93">
        <v>626.21</v>
      </c>
      <c r="M2133" s="88">
        <f t="shared" si="171"/>
        <v>8447.4</v>
      </c>
    </row>
    <row r="2134" spans="1:13" x14ac:dyDescent="0.2">
      <c r="A2134" s="94">
        <v>1212355</v>
      </c>
      <c r="B2134" s="88">
        <f t="shared" si="169"/>
        <v>216.6</v>
      </c>
      <c r="C2134" s="93">
        <v>38</v>
      </c>
      <c r="D2134" s="104">
        <f t="shared" si="167"/>
        <v>7.5173095944609293E-5</v>
      </c>
      <c r="E2134" s="93">
        <f t="shared" si="170"/>
        <v>2.2863333333333333</v>
      </c>
      <c r="F2134" s="104">
        <f t="shared" si="168"/>
        <v>8.2097101085409761E-5</v>
      </c>
      <c r="G2134" s="93" t="s">
        <v>79</v>
      </c>
      <c r="H2134" s="93">
        <v>88.18</v>
      </c>
      <c r="I2134" s="88">
        <v>2</v>
      </c>
      <c r="J2134" s="93">
        <v>2.2999999999999998</v>
      </c>
      <c r="K2134" s="93">
        <v>1.54</v>
      </c>
      <c r="L2134" s="93">
        <v>88.18</v>
      </c>
      <c r="M2134" s="88">
        <f t="shared" si="171"/>
        <v>8230.7999999999993</v>
      </c>
    </row>
    <row r="2135" spans="1:13" x14ac:dyDescent="0.2">
      <c r="A2135" s="94">
        <v>1253309</v>
      </c>
      <c r="B2135" s="88">
        <f t="shared" si="169"/>
        <v>216.6</v>
      </c>
      <c r="C2135" s="93">
        <v>38</v>
      </c>
      <c r="D2135" s="104">
        <f t="shared" si="167"/>
        <v>7.5173095944609293E-5</v>
      </c>
      <c r="E2135" s="93">
        <f t="shared" si="170"/>
        <v>2.2863333333333333</v>
      </c>
      <c r="F2135" s="104">
        <f t="shared" si="168"/>
        <v>8.2097101085409761E-5</v>
      </c>
      <c r="G2135" s="93" t="s">
        <v>79</v>
      </c>
      <c r="H2135" s="93">
        <v>158.65</v>
      </c>
      <c r="I2135" s="88">
        <v>2</v>
      </c>
      <c r="J2135" s="93">
        <v>3.89</v>
      </c>
      <c r="K2135" s="93">
        <v>8.8000000000000007</v>
      </c>
      <c r="L2135" s="93">
        <v>158.65</v>
      </c>
      <c r="M2135" s="88">
        <f t="shared" si="171"/>
        <v>8230.7999999999993</v>
      </c>
    </row>
    <row r="2136" spans="1:13" x14ac:dyDescent="0.2">
      <c r="A2136" s="94">
        <v>2043017</v>
      </c>
      <c r="B2136" s="88">
        <f t="shared" si="169"/>
        <v>216.6</v>
      </c>
      <c r="C2136" s="93">
        <v>38</v>
      </c>
      <c r="D2136" s="104">
        <f t="shared" si="167"/>
        <v>7.5173095944609293E-5</v>
      </c>
      <c r="E2136" s="93">
        <f t="shared" si="170"/>
        <v>2.2863333333333333</v>
      </c>
      <c r="F2136" s="104">
        <f t="shared" si="168"/>
        <v>8.2097101085409761E-5</v>
      </c>
      <c r="G2136" s="93" t="s">
        <v>16</v>
      </c>
      <c r="H2136" s="93">
        <v>2515.9699999999998</v>
      </c>
      <c r="I2136" s="88">
        <v>2</v>
      </c>
      <c r="J2136" s="93">
        <v>56.24</v>
      </c>
      <c r="K2136" s="93">
        <v>46</v>
      </c>
      <c r="L2136" s="93">
        <v>2515.9699999999998</v>
      </c>
      <c r="M2136" s="88">
        <f t="shared" si="171"/>
        <v>8230.7999999999993</v>
      </c>
    </row>
    <row r="2137" spans="1:13" x14ac:dyDescent="0.2">
      <c r="A2137" s="94">
        <v>2044211</v>
      </c>
      <c r="B2137" s="88">
        <f t="shared" si="169"/>
        <v>216.6</v>
      </c>
      <c r="C2137" s="93">
        <v>38</v>
      </c>
      <c r="D2137" s="104">
        <f t="shared" si="167"/>
        <v>7.5173095944609293E-5</v>
      </c>
      <c r="E2137" s="93">
        <f t="shared" si="170"/>
        <v>2.2863333333333333</v>
      </c>
      <c r="F2137" s="104">
        <f t="shared" si="168"/>
        <v>8.2097101085409761E-5</v>
      </c>
      <c r="G2137" s="93" t="s">
        <v>16</v>
      </c>
      <c r="H2137" s="93">
        <v>1554.26</v>
      </c>
      <c r="I2137" s="88">
        <v>2</v>
      </c>
      <c r="J2137" s="93">
        <v>9.32</v>
      </c>
      <c r="K2137" s="93">
        <v>25</v>
      </c>
      <c r="L2137" s="93">
        <v>1554.26</v>
      </c>
      <c r="M2137" s="88">
        <f t="shared" si="171"/>
        <v>8230.7999999999993</v>
      </c>
    </row>
    <row r="2138" spans="1:13" x14ac:dyDescent="0.2">
      <c r="A2138" s="94">
        <v>3026061</v>
      </c>
      <c r="B2138" s="88">
        <f t="shared" si="169"/>
        <v>216.6</v>
      </c>
      <c r="C2138" s="93">
        <v>38</v>
      </c>
      <c r="D2138" s="104">
        <f t="shared" si="167"/>
        <v>7.5173095944609293E-5</v>
      </c>
      <c r="E2138" s="93">
        <f t="shared" si="170"/>
        <v>2.2863333333333333</v>
      </c>
      <c r="F2138" s="104">
        <f t="shared" si="168"/>
        <v>8.2097101085409761E-5</v>
      </c>
      <c r="G2138" s="93" t="s">
        <v>41</v>
      </c>
      <c r="H2138" s="93">
        <v>386.5</v>
      </c>
      <c r="I2138" s="88">
        <v>2</v>
      </c>
      <c r="J2138" s="93">
        <v>70.8</v>
      </c>
      <c r="K2138" s="93">
        <v>8</v>
      </c>
      <c r="L2138" s="93">
        <v>386.5</v>
      </c>
      <c r="M2138" s="88">
        <f t="shared" si="171"/>
        <v>8230.7999999999993</v>
      </c>
    </row>
    <row r="2139" spans="1:13" x14ac:dyDescent="0.2">
      <c r="A2139" s="94">
        <v>3080215</v>
      </c>
      <c r="B2139" s="88">
        <f t="shared" si="169"/>
        <v>216.6</v>
      </c>
      <c r="C2139" s="93">
        <v>38</v>
      </c>
      <c r="D2139" s="104">
        <f t="shared" si="167"/>
        <v>7.5173095944609293E-5</v>
      </c>
      <c r="E2139" s="93">
        <f t="shared" si="170"/>
        <v>2.2863333333333333</v>
      </c>
      <c r="F2139" s="104">
        <f t="shared" si="168"/>
        <v>8.2097101085409761E-5</v>
      </c>
      <c r="G2139" s="93" t="s">
        <v>16</v>
      </c>
      <c r="H2139" s="93">
        <v>2032.76</v>
      </c>
      <c r="I2139" s="88">
        <v>2</v>
      </c>
      <c r="J2139" s="93">
        <v>250</v>
      </c>
      <c r="K2139" s="93">
        <v>12.67</v>
      </c>
      <c r="L2139" s="93">
        <v>2032.76</v>
      </c>
      <c r="M2139" s="88">
        <f t="shared" si="171"/>
        <v>8230.7999999999993</v>
      </c>
    </row>
    <row r="2140" spans="1:13" x14ac:dyDescent="0.2">
      <c r="A2140" s="94">
        <v>3080622</v>
      </c>
      <c r="B2140" s="88">
        <f t="shared" si="169"/>
        <v>216.6</v>
      </c>
      <c r="C2140" s="93">
        <v>38</v>
      </c>
      <c r="D2140" s="104">
        <f t="shared" si="167"/>
        <v>7.5173095944609293E-5</v>
      </c>
      <c r="E2140" s="93">
        <f t="shared" si="170"/>
        <v>2.2863333333333333</v>
      </c>
      <c r="F2140" s="104">
        <f t="shared" si="168"/>
        <v>8.2097101085409761E-5</v>
      </c>
      <c r="G2140" s="93" t="s">
        <v>41</v>
      </c>
      <c r="H2140" s="93">
        <v>296.20999999999998</v>
      </c>
      <c r="I2140" s="88">
        <v>2</v>
      </c>
      <c r="J2140" s="93">
        <v>19.940000000000001</v>
      </c>
      <c r="K2140" s="93">
        <v>0.96</v>
      </c>
      <c r="L2140" s="93">
        <v>296.20999999999998</v>
      </c>
      <c r="M2140" s="88">
        <f t="shared" si="171"/>
        <v>8230.7999999999993</v>
      </c>
    </row>
    <row r="2141" spans="1:13" x14ac:dyDescent="0.2">
      <c r="A2141" s="94">
        <v>3080623</v>
      </c>
      <c r="B2141" s="88">
        <f t="shared" si="169"/>
        <v>216.6</v>
      </c>
      <c r="C2141" s="93">
        <v>38</v>
      </c>
      <c r="D2141" s="104">
        <f t="shared" si="167"/>
        <v>7.5173095944609293E-5</v>
      </c>
      <c r="E2141" s="93">
        <f t="shared" si="170"/>
        <v>2.2863333333333333</v>
      </c>
      <c r="F2141" s="104">
        <f t="shared" si="168"/>
        <v>8.2097101085409761E-5</v>
      </c>
      <c r="G2141" s="93" t="s">
        <v>41</v>
      </c>
      <c r="H2141" s="93">
        <v>662.78</v>
      </c>
      <c r="I2141" s="88">
        <v>2</v>
      </c>
      <c r="J2141" s="93">
        <v>18.3</v>
      </c>
      <c r="K2141" s="93">
        <v>1.06</v>
      </c>
      <c r="L2141" s="93">
        <v>662.78</v>
      </c>
      <c r="M2141" s="88">
        <f t="shared" si="171"/>
        <v>8230.7999999999993</v>
      </c>
    </row>
    <row r="2142" spans="1:13" x14ac:dyDescent="0.2">
      <c r="A2142" s="94">
        <v>5050713</v>
      </c>
      <c r="B2142" s="88">
        <f t="shared" si="169"/>
        <v>216.6</v>
      </c>
      <c r="C2142" s="93">
        <v>38</v>
      </c>
      <c r="D2142" s="104">
        <f t="shared" si="167"/>
        <v>7.5173095944609293E-5</v>
      </c>
      <c r="E2142" s="93">
        <f t="shared" si="170"/>
        <v>2.2863333333333333</v>
      </c>
      <c r="F2142" s="104">
        <f t="shared" si="168"/>
        <v>8.2097101085409761E-5</v>
      </c>
      <c r="G2142" s="93" t="s">
        <v>20</v>
      </c>
      <c r="H2142" s="93">
        <v>45.54</v>
      </c>
      <c r="I2142" s="88">
        <v>2</v>
      </c>
      <c r="J2142" s="93">
        <v>4.8600000000000003</v>
      </c>
      <c r="K2142" s="93">
        <v>0.56000000000000005</v>
      </c>
      <c r="L2142" s="93">
        <v>45.54</v>
      </c>
      <c r="M2142" s="88">
        <f t="shared" si="171"/>
        <v>8230.7999999999993</v>
      </c>
    </row>
    <row r="2143" spans="1:13" x14ac:dyDescent="0.2">
      <c r="A2143" s="94">
        <v>5110689</v>
      </c>
      <c r="B2143" s="88">
        <f t="shared" si="169"/>
        <v>216.6</v>
      </c>
      <c r="C2143" s="93">
        <v>38</v>
      </c>
      <c r="D2143" s="104">
        <f t="shared" si="167"/>
        <v>7.5173095944609293E-5</v>
      </c>
      <c r="E2143" s="93">
        <f t="shared" si="170"/>
        <v>2.2863333333333333</v>
      </c>
      <c r="F2143" s="104">
        <f t="shared" si="168"/>
        <v>8.2097101085409761E-5</v>
      </c>
      <c r="G2143" s="93" t="s">
        <v>20</v>
      </c>
      <c r="H2143" s="93">
        <v>652.42999999999995</v>
      </c>
      <c r="I2143" s="88">
        <v>2</v>
      </c>
      <c r="J2143" s="93">
        <v>13.44</v>
      </c>
      <c r="K2143" s="93">
        <v>2.82</v>
      </c>
      <c r="L2143" s="93">
        <v>652.42999999999995</v>
      </c>
      <c r="M2143" s="88">
        <f t="shared" si="171"/>
        <v>8230.7999999999993</v>
      </c>
    </row>
    <row r="2144" spans="1:13" x14ac:dyDescent="0.2">
      <c r="A2144" s="94">
        <v>5521315</v>
      </c>
      <c r="B2144" s="88">
        <f t="shared" si="169"/>
        <v>216.6</v>
      </c>
      <c r="C2144" s="93">
        <v>38</v>
      </c>
      <c r="D2144" s="104">
        <f t="shared" si="167"/>
        <v>7.5173095944609293E-5</v>
      </c>
      <c r="E2144" s="93">
        <f t="shared" si="170"/>
        <v>2.2863333333333333</v>
      </c>
      <c r="F2144" s="104">
        <f t="shared" si="168"/>
        <v>8.2097101085409761E-5</v>
      </c>
      <c r="G2144" s="93" t="s">
        <v>16</v>
      </c>
      <c r="H2144" s="93">
        <v>316.01</v>
      </c>
      <c r="I2144" s="88">
        <v>2</v>
      </c>
      <c r="J2144" s="93">
        <v>1.1499999999999999</v>
      </c>
      <c r="K2144" s="93">
        <v>5.0999999999999996</v>
      </c>
      <c r="L2144" s="93">
        <v>316.01</v>
      </c>
      <c r="M2144" s="88">
        <f t="shared" si="171"/>
        <v>8230.7999999999993</v>
      </c>
    </row>
    <row r="2145" spans="1:13" x14ac:dyDescent="0.2">
      <c r="A2145" s="94">
        <v>5600233</v>
      </c>
      <c r="B2145" s="88">
        <f t="shared" si="169"/>
        <v>216.6</v>
      </c>
      <c r="C2145" s="93">
        <v>38</v>
      </c>
      <c r="D2145" s="104">
        <f t="shared" si="167"/>
        <v>7.5173095944609293E-5</v>
      </c>
      <c r="E2145" s="93">
        <f t="shared" si="170"/>
        <v>2.2863333333333333</v>
      </c>
      <c r="F2145" s="104">
        <f t="shared" si="168"/>
        <v>8.2097101085409761E-5</v>
      </c>
      <c r="G2145" s="93" t="s">
        <v>79</v>
      </c>
      <c r="H2145" s="93">
        <v>507.83</v>
      </c>
      <c r="I2145" s="88">
        <v>2</v>
      </c>
      <c r="J2145" s="93">
        <v>2.1</v>
      </c>
      <c r="K2145" s="93">
        <v>3.64</v>
      </c>
      <c r="L2145" s="93">
        <v>507.83</v>
      </c>
      <c r="M2145" s="88">
        <f t="shared" si="171"/>
        <v>8230.7999999999993</v>
      </c>
    </row>
    <row r="2146" spans="1:13" x14ac:dyDescent="0.2">
      <c r="A2146" s="94">
        <v>6132001</v>
      </c>
      <c r="B2146" s="88">
        <f t="shared" si="169"/>
        <v>216.6</v>
      </c>
      <c r="C2146" s="93">
        <v>38</v>
      </c>
      <c r="D2146" s="104">
        <f t="shared" si="167"/>
        <v>7.5173095944609293E-5</v>
      </c>
      <c r="E2146" s="93">
        <f t="shared" si="170"/>
        <v>2.2863333333333333</v>
      </c>
      <c r="F2146" s="104">
        <f t="shared" si="168"/>
        <v>8.2097101085409761E-5</v>
      </c>
      <c r="G2146" s="93" t="s">
        <v>82</v>
      </c>
      <c r="H2146" s="93">
        <v>914.1</v>
      </c>
      <c r="I2146" s="88">
        <v>2</v>
      </c>
      <c r="J2146" s="93">
        <v>60</v>
      </c>
      <c r="K2146" s="93">
        <v>12</v>
      </c>
      <c r="L2146" s="93">
        <v>914.1</v>
      </c>
      <c r="M2146" s="88">
        <f t="shared" si="171"/>
        <v>8230.7999999999993</v>
      </c>
    </row>
    <row r="2147" spans="1:13" x14ac:dyDescent="0.2">
      <c r="A2147" s="94">
        <v>6189017</v>
      </c>
      <c r="B2147" s="88">
        <f t="shared" si="169"/>
        <v>216.6</v>
      </c>
      <c r="C2147" s="93">
        <v>38</v>
      </c>
      <c r="D2147" s="104">
        <f t="shared" si="167"/>
        <v>7.5173095944609293E-5</v>
      </c>
      <c r="E2147" s="93">
        <f t="shared" si="170"/>
        <v>2.2863333333333333</v>
      </c>
      <c r="F2147" s="104">
        <f t="shared" si="168"/>
        <v>8.2097101085409761E-5</v>
      </c>
      <c r="G2147" s="93" t="s">
        <v>82</v>
      </c>
      <c r="H2147" s="93">
        <v>2126.4899999999998</v>
      </c>
      <c r="I2147" s="88">
        <v>2</v>
      </c>
      <c r="J2147" s="93">
        <v>66.75</v>
      </c>
      <c r="K2147" s="93">
        <v>26.58</v>
      </c>
      <c r="L2147" s="93">
        <v>2126.4899999999998</v>
      </c>
      <c r="M2147" s="88">
        <f t="shared" si="171"/>
        <v>8230.7999999999993</v>
      </c>
    </row>
    <row r="2148" spans="1:13" x14ac:dyDescent="0.2">
      <c r="A2148" s="94">
        <v>7010801</v>
      </c>
      <c r="B2148" s="88">
        <f t="shared" si="169"/>
        <v>216.6</v>
      </c>
      <c r="C2148" s="93">
        <v>38</v>
      </c>
      <c r="D2148" s="104">
        <f t="shared" si="167"/>
        <v>7.5173095944609293E-5</v>
      </c>
      <c r="E2148" s="93">
        <f t="shared" si="170"/>
        <v>2.2863333333333333</v>
      </c>
      <c r="F2148" s="104">
        <f t="shared" si="168"/>
        <v>8.2097101085409761E-5</v>
      </c>
      <c r="G2148" s="93" t="s">
        <v>82</v>
      </c>
      <c r="H2148" s="93">
        <v>1425.59</v>
      </c>
      <c r="I2148" s="88">
        <v>2</v>
      </c>
      <c r="J2148" s="93">
        <v>135.79</v>
      </c>
      <c r="K2148" s="93">
        <v>19</v>
      </c>
      <c r="L2148" s="93">
        <v>1425.59</v>
      </c>
      <c r="M2148" s="88">
        <f t="shared" si="171"/>
        <v>8230.7999999999993</v>
      </c>
    </row>
    <row r="2149" spans="1:13" x14ac:dyDescent="0.2">
      <c r="A2149" s="94">
        <v>7011207</v>
      </c>
      <c r="B2149" s="88">
        <f t="shared" si="169"/>
        <v>216.6</v>
      </c>
      <c r="C2149" s="93">
        <v>38</v>
      </c>
      <c r="D2149" s="104">
        <f t="shared" si="167"/>
        <v>7.5173095944609293E-5</v>
      </c>
      <c r="E2149" s="93">
        <f t="shared" si="170"/>
        <v>2.2863333333333333</v>
      </c>
      <c r="F2149" s="104">
        <f t="shared" si="168"/>
        <v>8.2097101085409761E-5</v>
      </c>
      <c r="G2149" s="93" t="s">
        <v>82</v>
      </c>
      <c r="H2149" s="93">
        <v>1344.66</v>
      </c>
      <c r="I2149" s="88">
        <v>2</v>
      </c>
      <c r="J2149" s="93">
        <v>208.44</v>
      </c>
      <c r="K2149" s="93">
        <v>27.8</v>
      </c>
      <c r="L2149" s="93">
        <v>1344.66</v>
      </c>
      <c r="M2149" s="88">
        <f t="shared" si="171"/>
        <v>8230.7999999999993</v>
      </c>
    </row>
    <row r="2150" spans="1:13" x14ac:dyDescent="0.2">
      <c r="A2150" s="94">
        <v>7011576</v>
      </c>
      <c r="B2150" s="88">
        <f t="shared" si="169"/>
        <v>216.6</v>
      </c>
      <c r="C2150" s="93">
        <v>38</v>
      </c>
      <c r="D2150" s="104">
        <f t="shared" si="167"/>
        <v>7.5173095944609293E-5</v>
      </c>
      <c r="E2150" s="93">
        <f t="shared" si="170"/>
        <v>2.2863333333333333</v>
      </c>
      <c r="F2150" s="104">
        <f t="shared" si="168"/>
        <v>8.2097101085409761E-5</v>
      </c>
      <c r="G2150" s="93" t="s">
        <v>82</v>
      </c>
      <c r="H2150" s="93">
        <v>3714.6</v>
      </c>
      <c r="I2150" s="88">
        <v>2</v>
      </c>
      <c r="J2150" s="93">
        <v>200.66</v>
      </c>
      <c r="K2150" s="93">
        <v>26</v>
      </c>
      <c r="L2150" s="93">
        <v>3714.6</v>
      </c>
      <c r="M2150" s="88">
        <f t="shared" si="171"/>
        <v>8230.7999999999993</v>
      </c>
    </row>
    <row r="2151" spans="1:13" x14ac:dyDescent="0.2">
      <c r="A2151" s="94">
        <v>9201957</v>
      </c>
      <c r="B2151" s="88">
        <f t="shared" si="169"/>
        <v>216.6</v>
      </c>
      <c r="C2151" s="93">
        <v>38</v>
      </c>
      <c r="D2151" s="104">
        <f t="shared" si="167"/>
        <v>7.5173095944609293E-5</v>
      </c>
      <c r="E2151" s="93">
        <f t="shared" si="170"/>
        <v>2.2863333333333333</v>
      </c>
      <c r="F2151" s="104">
        <f t="shared" si="168"/>
        <v>8.2097101085409761E-5</v>
      </c>
      <c r="G2151" s="93" t="s">
        <v>16</v>
      </c>
      <c r="H2151" s="93">
        <v>4797.3500000000004</v>
      </c>
      <c r="I2151" s="88">
        <v>2</v>
      </c>
      <c r="J2151" s="93">
        <v>80</v>
      </c>
      <c r="K2151" s="93">
        <v>25</v>
      </c>
      <c r="L2151" s="93">
        <v>4797.3500000000004</v>
      </c>
      <c r="M2151" s="88">
        <f t="shared" si="171"/>
        <v>8230.7999999999993</v>
      </c>
    </row>
    <row r="2152" spans="1:13" x14ac:dyDescent="0.2">
      <c r="A2152" s="94">
        <v>9253208</v>
      </c>
      <c r="B2152" s="88">
        <f t="shared" si="169"/>
        <v>216.6</v>
      </c>
      <c r="C2152" s="93">
        <v>38</v>
      </c>
      <c r="D2152" s="104">
        <f t="shared" si="167"/>
        <v>7.5173095944609293E-5</v>
      </c>
      <c r="E2152" s="93">
        <f t="shared" si="170"/>
        <v>2.2863333333333333</v>
      </c>
      <c r="F2152" s="104">
        <f t="shared" si="168"/>
        <v>8.2097101085409761E-5</v>
      </c>
      <c r="G2152" s="93" t="s">
        <v>12</v>
      </c>
      <c r="H2152" s="93">
        <v>2065.5100000000002</v>
      </c>
      <c r="I2152" s="88">
        <v>2</v>
      </c>
      <c r="J2152" s="93">
        <v>1.65</v>
      </c>
      <c r="K2152" s="93">
        <v>8.15</v>
      </c>
      <c r="L2152" s="93">
        <v>2065.5100000000002</v>
      </c>
      <c r="M2152" s="88">
        <f t="shared" si="171"/>
        <v>8230.7999999999993</v>
      </c>
    </row>
    <row r="2153" spans="1:13" x14ac:dyDescent="0.2">
      <c r="A2153" s="94">
        <v>9253257</v>
      </c>
      <c r="B2153" s="88">
        <f t="shared" si="169"/>
        <v>216.6</v>
      </c>
      <c r="C2153" s="93">
        <v>38</v>
      </c>
      <c r="D2153" s="104">
        <f t="shared" si="167"/>
        <v>7.5173095944609293E-5</v>
      </c>
      <c r="E2153" s="93">
        <f t="shared" si="170"/>
        <v>2.2863333333333333</v>
      </c>
      <c r="F2153" s="104">
        <f t="shared" si="168"/>
        <v>8.2097101085409761E-5</v>
      </c>
      <c r="G2153" s="93" t="s">
        <v>12</v>
      </c>
      <c r="H2153" s="93">
        <v>411.82</v>
      </c>
      <c r="I2153" s="88">
        <v>2</v>
      </c>
      <c r="J2153" s="93">
        <v>1.65</v>
      </c>
      <c r="K2153" s="93">
        <v>4.62</v>
      </c>
      <c r="L2153" s="93">
        <v>411.82</v>
      </c>
      <c r="M2153" s="88">
        <f t="shared" si="171"/>
        <v>8230.7999999999993</v>
      </c>
    </row>
    <row r="2154" spans="1:13" x14ac:dyDescent="0.2">
      <c r="A2154" s="94">
        <v>9723021</v>
      </c>
      <c r="B2154" s="88">
        <f t="shared" si="169"/>
        <v>216.6</v>
      </c>
      <c r="C2154" s="93">
        <v>38</v>
      </c>
      <c r="D2154" s="104">
        <f t="shared" si="167"/>
        <v>7.5173095944609293E-5</v>
      </c>
      <c r="E2154" s="93">
        <f t="shared" si="170"/>
        <v>2.2863333333333333</v>
      </c>
      <c r="F2154" s="104">
        <f t="shared" si="168"/>
        <v>8.2097101085409761E-5</v>
      </c>
      <c r="G2154" s="93" t="s">
        <v>16</v>
      </c>
      <c r="H2154" s="93">
        <v>186.33</v>
      </c>
      <c r="I2154" s="88">
        <v>2</v>
      </c>
      <c r="J2154" s="93">
        <v>30</v>
      </c>
      <c r="K2154" s="93">
        <v>4</v>
      </c>
      <c r="L2154" s="93">
        <v>186.33</v>
      </c>
      <c r="M2154" s="88">
        <f t="shared" si="171"/>
        <v>8230.7999999999993</v>
      </c>
    </row>
    <row r="2155" spans="1:13" x14ac:dyDescent="0.2">
      <c r="A2155" s="94">
        <v>9723047</v>
      </c>
      <c r="B2155" s="88">
        <f t="shared" si="169"/>
        <v>216.6</v>
      </c>
      <c r="C2155" s="93">
        <v>38</v>
      </c>
      <c r="D2155" s="104">
        <f t="shared" si="167"/>
        <v>7.5173095944609293E-5</v>
      </c>
      <c r="E2155" s="93">
        <f t="shared" si="170"/>
        <v>2.2863333333333333</v>
      </c>
      <c r="F2155" s="104">
        <f t="shared" si="168"/>
        <v>8.2097101085409761E-5</v>
      </c>
      <c r="G2155" s="93" t="s">
        <v>16</v>
      </c>
      <c r="H2155" s="93">
        <v>513</v>
      </c>
      <c r="I2155" s="88">
        <v>2</v>
      </c>
      <c r="J2155" s="93">
        <v>271</v>
      </c>
      <c r="K2155" s="93">
        <v>14</v>
      </c>
      <c r="L2155" s="93">
        <v>513</v>
      </c>
      <c r="M2155" s="88">
        <f t="shared" si="171"/>
        <v>8230.7999999999993</v>
      </c>
    </row>
    <row r="2156" spans="1:13" x14ac:dyDescent="0.2">
      <c r="A2156" s="94">
        <v>9723372</v>
      </c>
      <c r="B2156" s="88">
        <f t="shared" si="169"/>
        <v>216.6</v>
      </c>
      <c r="C2156" s="93">
        <v>38</v>
      </c>
      <c r="D2156" s="104">
        <f t="shared" si="167"/>
        <v>7.5173095944609293E-5</v>
      </c>
      <c r="E2156" s="93">
        <f t="shared" si="170"/>
        <v>2.2863333333333333</v>
      </c>
      <c r="F2156" s="104">
        <f t="shared" si="168"/>
        <v>8.2097101085409761E-5</v>
      </c>
      <c r="G2156" s="93" t="s">
        <v>9</v>
      </c>
      <c r="H2156" s="93">
        <v>15.02</v>
      </c>
      <c r="I2156" s="88">
        <v>2</v>
      </c>
      <c r="J2156" s="93">
        <v>3</v>
      </c>
      <c r="K2156" s="93">
        <v>0.1</v>
      </c>
      <c r="L2156" s="93">
        <v>15.02</v>
      </c>
      <c r="M2156" s="88">
        <f t="shared" si="171"/>
        <v>8230.7999999999993</v>
      </c>
    </row>
    <row r="2157" spans="1:13" x14ac:dyDescent="0.2">
      <c r="A2157" s="94">
        <v>1010018</v>
      </c>
      <c r="B2157" s="88">
        <f t="shared" si="169"/>
        <v>216.6</v>
      </c>
      <c r="C2157" s="93">
        <v>37</v>
      </c>
      <c r="D2157" s="104">
        <f t="shared" si="167"/>
        <v>7.3194856577645895E-5</v>
      </c>
      <c r="E2157" s="93">
        <f t="shared" si="170"/>
        <v>2.2261666666666664</v>
      </c>
      <c r="F2157" s="104">
        <f t="shared" si="168"/>
        <v>7.9936651056846335E-5</v>
      </c>
      <c r="G2157" s="93" t="s">
        <v>79</v>
      </c>
      <c r="H2157" s="93">
        <v>96.86</v>
      </c>
      <c r="I2157" s="88">
        <v>2</v>
      </c>
      <c r="J2157" s="93">
        <v>0.72</v>
      </c>
      <c r="K2157" s="93">
        <v>1.36</v>
      </c>
      <c r="L2157" s="93">
        <v>96.86</v>
      </c>
      <c r="M2157" s="88">
        <f t="shared" si="171"/>
        <v>8014.2</v>
      </c>
    </row>
    <row r="2158" spans="1:13" x14ac:dyDescent="0.2">
      <c r="A2158" s="94">
        <v>1252744</v>
      </c>
      <c r="B2158" s="88">
        <f t="shared" si="169"/>
        <v>216.6</v>
      </c>
      <c r="C2158" s="93">
        <v>37</v>
      </c>
      <c r="D2158" s="104">
        <f t="shared" si="167"/>
        <v>7.3194856577645895E-5</v>
      </c>
      <c r="E2158" s="93">
        <f t="shared" si="170"/>
        <v>2.2261666666666664</v>
      </c>
      <c r="F2158" s="104">
        <f t="shared" si="168"/>
        <v>7.9936651056846335E-5</v>
      </c>
      <c r="G2158" s="93" t="s">
        <v>79</v>
      </c>
      <c r="H2158" s="93">
        <v>451.73</v>
      </c>
      <c r="I2158" s="88">
        <v>2</v>
      </c>
      <c r="J2158" s="93">
        <v>14.47</v>
      </c>
      <c r="K2158" s="93">
        <v>21.74</v>
      </c>
      <c r="L2158" s="93">
        <v>451.73</v>
      </c>
      <c r="M2158" s="88">
        <f t="shared" si="171"/>
        <v>8014.2</v>
      </c>
    </row>
    <row r="2159" spans="1:13" x14ac:dyDescent="0.2">
      <c r="A2159" s="94">
        <v>1257559</v>
      </c>
      <c r="B2159" s="88">
        <f t="shared" si="169"/>
        <v>216.6</v>
      </c>
      <c r="C2159" s="93">
        <v>37</v>
      </c>
      <c r="D2159" s="104">
        <f t="shared" si="167"/>
        <v>7.3194856577645895E-5</v>
      </c>
      <c r="E2159" s="93">
        <f t="shared" si="170"/>
        <v>2.2261666666666664</v>
      </c>
      <c r="F2159" s="104">
        <f t="shared" si="168"/>
        <v>7.9936651056846335E-5</v>
      </c>
      <c r="G2159" s="93" t="s">
        <v>79</v>
      </c>
      <c r="H2159" s="93">
        <v>74.930000000000007</v>
      </c>
      <c r="I2159" s="88">
        <v>2</v>
      </c>
      <c r="J2159" s="93">
        <v>0.55000000000000004</v>
      </c>
      <c r="K2159" s="93">
        <v>4.26</v>
      </c>
      <c r="L2159" s="93">
        <v>74.930000000000007</v>
      </c>
      <c r="M2159" s="88">
        <f t="shared" si="171"/>
        <v>8014.2</v>
      </c>
    </row>
    <row r="2160" spans="1:13" x14ac:dyDescent="0.2">
      <c r="A2160" s="94">
        <v>1258744</v>
      </c>
      <c r="B2160" s="88">
        <f t="shared" si="169"/>
        <v>216.6</v>
      </c>
      <c r="C2160" s="93">
        <v>37</v>
      </c>
      <c r="D2160" s="104">
        <f t="shared" si="167"/>
        <v>7.3194856577645895E-5</v>
      </c>
      <c r="E2160" s="93">
        <f t="shared" si="170"/>
        <v>2.2261666666666664</v>
      </c>
      <c r="F2160" s="104">
        <f t="shared" si="168"/>
        <v>7.9936651056846335E-5</v>
      </c>
      <c r="G2160" s="93" t="s">
        <v>79</v>
      </c>
      <c r="H2160" s="93">
        <v>54.43</v>
      </c>
      <c r="I2160" s="88">
        <v>2</v>
      </c>
      <c r="J2160" s="93">
        <v>0.48</v>
      </c>
      <c r="K2160" s="93">
        <v>3.16</v>
      </c>
      <c r="L2160" s="93">
        <v>54.43</v>
      </c>
      <c r="M2160" s="88">
        <f t="shared" si="171"/>
        <v>8014.2</v>
      </c>
    </row>
    <row r="2161" spans="1:13" x14ac:dyDescent="0.2">
      <c r="A2161" s="94">
        <v>1258754</v>
      </c>
      <c r="B2161" s="88">
        <f t="shared" si="169"/>
        <v>216.6</v>
      </c>
      <c r="C2161" s="93">
        <v>37</v>
      </c>
      <c r="D2161" s="104">
        <f t="shared" si="167"/>
        <v>7.3194856577645895E-5</v>
      </c>
      <c r="E2161" s="93">
        <f t="shared" si="170"/>
        <v>2.2261666666666664</v>
      </c>
      <c r="F2161" s="104">
        <f t="shared" si="168"/>
        <v>7.9936651056846335E-5</v>
      </c>
      <c r="G2161" s="93" t="s">
        <v>79</v>
      </c>
      <c r="H2161" s="93">
        <v>92.52</v>
      </c>
      <c r="I2161" s="88">
        <v>2</v>
      </c>
      <c r="J2161" s="93">
        <v>0.82</v>
      </c>
      <c r="K2161" s="93">
        <v>5.48</v>
      </c>
      <c r="L2161" s="93">
        <v>92.52</v>
      </c>
      <c r="M2161" s="88">
        <f t="shared" si="171"/>
        <v>8014.2</v>
      </c>
    </row>
    <row r="2162" spans="1:13" x14ac:dyDescent="0.2">
      <c r="A2162" s="94">
        <v>3022065</v>
      </c>
      <c r="B2162" s="88">
        <f t="shared" si="169"/>
        <v>216.6</v>
      </c>
      <c r="C2162" s="93">
        <v>37</v>
      </c>
      <c r="D2162" s="104">
        <f t="shared" si="167"/>
        <v>7.3194856577645895E-5</v>
      </c>
      <c r="E2162" s="93">
        <f t="shared" si="170"/>
        <v>2.2261666666666664</v>
      </c>
      <c r="F2162" s="104">
        <f t="shared" si="168"/>
        <v>7.9936651056846335E-5</v>
      </c>
      <c r="G2162" s="93" t="s">
        <v>41</v>
      </c>
      <c r="H2162" s="93">
        <v>70.11</v>
      </c>
      <c r="I2162" s="88">
        <v>2</v>
      </c>
      <c r="J2162" s="93">
        <v>3</v>
      </c>
      <c r="K2162" s="93">
        <v>0.6</v>
      </c>
      <c r="L2162" s="93">
        <v>70.11</v>
      </c>
      <c r="M2162" s="88">
        <f t="shared" si="171"/>
        <v>8014.2</v>
      </c>
    </row>
    <row r="2163" spans="1:13" x14ac:dyDescent="0.2">
      <c r="A2163" s="94">
        <v>3074639</v>
      </c>
      <c r="B2163" s="88">
        <f t="shared" si="169"/>
        <v>216.6</v>
      </c>
      <c r="C2163" s="93">
        <v>37</v>
      </c>
      <c r="D2163" s="104">
        <f t="shared" si="167"/>
        <v>7.3194856577645895E-5</v>
      </c>
      <c r="E2163" s="93">
        <f t="shared" si="170"/>
        <v>2.2261666666666664</v>
      </c>
      <c r="F2163" s="104">
        <f t="shared" si="168"/>
        <v>7.9936651056846335E-5</v>
      </c>
      <c r="G2163" s="93" t="s">
        <v>41</v>
      </c>
      <c r="H2163" s="93">
        <v>400.5</v>
      </c>
      <c r="I2163" s="88">
        <v>2</v>
      </c>
      <c r="J2163" s="93">
        <v>18.3</v>
      </c>
      <c r="K2163" s="93">
        <v>0.98</v>
      </c>
      <c r="L2163" s="93">
        <v>400.5</v>
      </c>
      <c r="M2163" s="88">
        <f t="shared" si="171"/>
        <v>8014.2</v>
      </c>
    </row>
    <row r="2164" spans="1:13" x14ac:dyDescent="0.2">
      <c r="A2164" s="94">
        <v>3115024</v>
      </c>
      <c r="B2164" s="88">
        <f t="shared" si="169"/>
        <v>216.6</v>
      </c>
      <c r="C2164" s="93">
        <v>37</v>
      </c>
      <c r="D2164" s="104">
        <f t="shared" si="167"/>
        <v>7.3194856577645895E-5</v>
      </c>
      <c r="E2164" s="93">
        <f t="shared" si="170"/>
        <v>2.2261666666666664</v>
      </c>
      <c r="F2164" s="104">
        <f t="shared" si="168"/>
        <v>7.9936651056846335E-5</v>
      </c>
      <c r="G2164" s="93" t="s">
        <v>41</v>
      </c>
      <c r="H2164" s="93">
        <v>672.3</v>
      </c>
      <c r="I2164" s="88">
        <v>2</v>
      </c>
      <c r="J2164" s="93">
        <v>106.9</v>
      </c>
      <c r="K2164" s="93">
        <v>8.5</v>
      </c>
      <c r="L2164" s="93">
        <v>672.3</v>
      </c>
      <c r="M2164" s="88">
        <f t="shared" si="171"/>
        <v>8014.2</v>
      </c>
    </row>
    <row r="2165" spans="1:13" x14ac:dyDescent="0.2">
      <c r="A2165" s="94">
        <v>3351121</v>
      </c>
      <c r="B2165" s="88">
        <f t="shared" si="169"/>
        <v>216.6</v>
      </c>
      <c r="C2165" s="93">
        <v>37</v>
      </c>
      <c r="D2165" s="104">
        <f t="shared" si="167"/>
        <v>7.3194856577645895E-5</v>
      </c>
      <c r="E2165" s="93">
        <f t="shared" si="170"/>
        <v>2.2261666666666664</v>
      </c>
      <c r="F2165" s="104">
        <f t="shared" si="168"/>
        <v>7.9936651056846335E-5</v>
      </c>
      <c r="G2165" s="93" t="s">
        <v>16</v>
      </c>
      <c r="H2165" s="93">
        <v>167.68</v>
      </c>
      <c r="I2165" s="88">
        <v>2</v>
      </c>
      <c r="J2165" s="93">
        <v>11.78</v>
      </c>
      <c r="K2165" s="93">
        <v>1.3</v>
      </c>
      <c r="L2165" s="93">
        <v>167.68</v>
      </c>
      <c r="M2165" s="88">
        <f t="shared" si="171"/>
        <v>8014.2</v>
      </c>
    </row>
    <row r="2166" spans="1:13" x14ac:dyDescent="0.2">
      <c r="A2166" s="94">
        <v>3401857</v>
      </c>
      <c r="B2166" s="88">
        <f t="shared" si="169"/>
        <v>216.6</v>
      </c>
      <c r="C2166" s="93">
        <v>37</v>
      </c>
      <c r="D2166" s="104">
        <f t="shared" si="167"/>
        <v>7.3194856577645895E-5</v>
      </c>
      <c r="E2166" s="93">
        <f t="shared" si="170"/>
        <v>2.2261666666666664</v>
      </c>
      <c r="F2166" s="104">
        <f t="shared" si="168"/>
        <v>7.9936651056846335E-5</v>
      </c>
      <c r="G2166" s="93" t="s">
        <v>20</v>
      </c>
      <c r="H2166" s="93">
        <v>2401.4</v>
      </c>
      <c r="I2166" s="88">
        <v>2</v>
      </c>
      <c r="J2166" s="93">
        <v>40</v>
      </c>
      <c r="K2166" s="93">
        <v>3.5</v>
      </c>
      <c r="L2166" s="93">
        <v>2401.4</v>
      </c>
      <c r="M2166" s="88">
        <f t="shared" si="171"/>
        <v>8014.2</v>
      </c>
    </row>
    <row r="2167" spans="1:13" x14ac:dyDescent="0.2">
      <c r="A2167" s="94">
        <v>3535741</v>
      </c>
      <c r="B2167" s="88">
        <f t="shared" si="169"/>
        <v>216.6</v>
      </c>
      <c r="C2167" s="93">
        <v>37</v>
      </c>
      <c r="D2167" s="104">
        <f t="shared" si="167"/>
        <v>7.3194856577645895E-5</v>
      </c>
      <c r="E2167" s="93">
        <f t="shared" si="170"/>
        <v>2.2261666666666664</v>
      </c>
      <c r="F2167" s="104">
        <f t="shared" si="168"/>
        <v>7.9936651056846335E-5</v>
      </c>
      <c r="G2167" s="93" t="s">
        <v>16</v>
      </c>
      <c r="H2167" s="93">
        <v>104.6</v>
      </c>
      <c r="I2167" s="88">
        <v>2</v>
      </c>
      <c r="J2167" s="93">
        <v>6.88</v>
      </c>
      <c r="K2167" s="93">
        <v>3.76</v>
      </c>
      <c r="L2167" s="93">
        <v>104.6</v>
      </c>
      <c r="M2167" s="88">
        <f t="shared" si="171"/>
        <v>8014.2</v>
      </c>
    </row>
    <row r="2168" spans="1:13" x14ac:dyDescent="0.2">
      <c r="A2168" s="94">
        <v>4244994</v>
      </c>
      <c r="B2168" s="88">
        <f t="shared" si="169"/>
        <v>216.6</v>
      </c>
      <c r="C2168" s="93">
        <v>37</v>
      </c>
      <c r="D2168" s="104">
        <f t="shared" si="167"/>
        <v>7.3194856577645895E-5</v>
      </c>
      <c r="E2168" s="93">
        <f t="shared" si="170"/>
        <v>2.2261666666666664</v>
      </c>
      <c r="F2168" s="104">
        <f t="shared" si="168"/>
        <v>7.9936651056846335E-5</v>
      </c>
      <c r="G2168" s="93" t="s">
        <v>82</v>
      </c>
      <c r="H2168" s="93">
        <v>1724.91</v>
      </c>
      <c r="I2168" s="88">
        <v>2</v>
      </c>
      <c r="J2168" s="93">
        <v>12.39</v>
      </c>
      <c r="K2168" s="93">
        <v>2.16</v>
      </c>
      <c r="L2168" s="93">
        <v>1724.91</v>
      </c>
      <c r="M2168" s="88">
        <f t="shared" si="171"/>
        <v>8014.2</v>
      </c>
    </row>
    <row r="2169" spans="1:13" x14ac:dyDescent="0.2">
      <c r="A2169" s="94">
        <v>5506139</v>
      </c>
      <c r="B2169" s="88">
        <f t="shared" si="169"/>
        <v>216.6</v>
      </c>
      <c r="C2169" s="93">
        <v>37</v>
      </c>
      <c r="D2169" s="104">
        <f t="shared" si="167"/>
        <v>7.3194856577645895E-5</v>
      </c>
      <c r="E2169" s="93">
        <f t="shared" si="170"/>
        <v>2.2261666666666664</v>
      </c>
      <c r="F2169" s="104">
        <f t="shared" si="168"/>
        <v>7.9936651056846335E-5</v>
      </c>
      <c r="G2169" s="93" t="s">
        <v>16</v>
      </c>
      <c r="H2169" s="93">
        <v>1937.04</v>
      </c>
      <c r="I2169" s="88">
        <v>2</v>
      </c>
      <c r="J2169" s="93">
        <v>26.44</v>
      </c>
      <c r="K2169" s="93">
        <v>21.5</v>
      </c>
      <c r="L2169" s="93">
        <v>1937.04</v>
      </c>
      <c r="M2169" s="88">
        <f t="shared" si="171"/>
        <v>8014.2</v>
      </c>
    </row>
    <row r="2170" spans="1:13" x14ac:dyDescent="0.2">
      <c r="A2170" s="94">
        <v>6000266</v>
      </c>
      <c r="B2170" s="88">
        <f t="shared" si="169"/>
        <v>216.6</v>
      </c>
      <c r="C2170" s="93">
        <v>37</v>
      </c>
      <c r="D2170" s="104">
        <f t="shared" si="167"/>
        <v>7.3194856577645895E-5</v>
      </c>
      <c r="E2170" s="93">
        <f t="shared" si="170"/>
        <v>2.2261666666666664</v>
      </c>
      <c r="F2170" s="104">
        <f t="shared" si="168"/>
        <v>7.9936651056846335E-5</v>
      </c>
      <c r="G2170" s="93" t="s">
        <v>20</v>
      </c>
      <c r="H2170" s="93">
        <v>0</v>
      </c>
      <c r="I2170" s="88">
        <v>2</v>
      </c>
      <c r="J2170" s="93">
        <v>57.36</v>
      </c>
      <c r="K2170" s="93">
        <v>15</v>
      </c>
      <c r="L2170" s="93">
        <v>0</v>
      </c>
      <c r="M2170" s="88">
        <f t="shared" si="171"/>
        <v>8014.2</v>
      </c>
    </row>
    <row r="2171" spans="1:13" x14ac:dyDescent="0.2">
      <c r="A2171" s="94">
        <v>6040103</v>
      </c>
      <c r="B2171" s="88">
        <f t="shared" si="169"/>
        <v>216.6</v>
      </c>
      <c r="C2171" s="93">
        <v>37</v>
      </c>
      <c r="D2171" s="104">
        <f t="shared" si="167"/>
        <v>7.3194856577645895E-5</v>
      </c>
      <c r="E2171" s="93">
        <f t="shared" si="170"/>
        <v>2.2261666666666664</v>
      </c>
      <c r="F2171" s="104">
        <f t="shared" si="168"/>
        <v>7.9936651056846335E-5</v>
      </c>
      <c r="G2171" s="93" t="s">
        <v>82</v>
      </c>
      <c r="H2171" s="93">
        <v>2015.85</v>
      </c>
      <c r="I2171" s="88">
        <v>2</v>
      </c>
      <c r="J2171" s="93">
        <v>126.48</v>
      </c>
      <c r="K2171" s="93">
        <v>22.4</v>
      </c>
      <c r="L2171" s="93">
        <v>2015.85</v>
      </c>
      <c r="M2171" s="88">
        <f t="shared" si="171"/>
        <v>8014.2</v>
      </c>
    </row>
    <row r="2172" spans="1:13" x14ac:dyDescent="0.2">
      <c r="A2172" s="94">
        <v>7011206</v>
      </c>
      <c r="B2172" s="88">
        <f t="shared" si="169"/>
        <v>216.6</v>
      </c>
      <c r="C2172" s="93">
        <v>37</v>
      </c>
      <c r="D2172" s="104">
        <f t="shared" si="167"/>
        <v>7.3194856577645895E-5</v>
      </c>
      <c r="E2172" s="93">
        <f t="shared" si="170"/>
        <v>2.2261666666666664</v>
      </c>
      <c r="F2172" s="104">
        <f t="shared" si="168"/>
        <v>7.9936651056846335E-5</v>
      </c>
      <c r="G2172" s="93" t="s">
        <v>82</v>
      </c>
      <c r="H2172" s="93">
        <v>1541.67</v>
      </c>
      <c r="I2172" s="88">
        <v>2</v>
      </c>
      <c r="J2172" s="93">
        <v>208.44</v>
      </c>
      <c r="K2172" s="93">
        <v>27.8</v>
      </c>
      <c r="L2172" s="93">
        <v>1541.67</v>
      </c>
      <c r="M2172" s="88">
        <f t="shared" si="171"/>
        <v>8014.2</v>
      </c>
    </row>
    <row r="2173" spans="1:13" x14ac:dyDescent="0.2">
      <c r="A2173" s="94">
        <v>7011609</v>
      </c>
      <c r="B2173" s="88">
        <f t="shared" si="169"/>
        <v>216.6</v>
      </c>
      <c r="C2173" s="93">
        <v>37</v>
      </c>
      <c r="D2173" s="104">
        <f t="shared" si="167"/>
        <v>7.3194856577645895E-5</v>
      </c>
      <c r="E2173" s="93">
        <f t="shared" si="170"/>
        <v>2.2261666666666664</v>
      </c>
      <c r="F2173" s="104">
        <f t="shared" si="168"/>
        <v>7.9936651056846335E-5</v>
      </c>
      <c r="G2173" s="93" t="s">
        <v>82</v>
      </c>
      <c r="H2173" s="93">
        <v>3674.34</v>
      </c>
      <c r="I2173" s="88">
        <v>2</v>
      </c>
      <c r="J2173" s="93">
        <v>395.56</v>
      </c>
      <c r="K2173" s="93">
        <v>41</v>
      </c>
      <c r="L2173" s="93">
        <v>3674.34</v>
      </c>
      <c r="M2173" s="88">
        <f t="shared" si="171"/>
        <v>8014.2</v>
      </c>
    </row>
    <row r="2174" spans="1:13" x14ac:dyDescent="0.2">
      <c r="A2174" s="94">
        <v>8362182</v>
      </c>
      <c r="B2174" s="88">
        <f t="shared" si="169"/>
        <v>216.6</v>
      </c>
      <c r="C2174" s="93">
        <v>37</v>
      </c>
      <c r="D2174" s="104">
        <f t="shared" si="167"/>
        <v>7.3194856577645895E-5</v>
      </c>
      <c r="E2174" s="93">
        <f t="shared" si="170"/>
        <v>2.2261666666666664</v>
      </c>
      <c r="F2174" s="104">
        <f t="shared" si="168"/>
        <v>7.9936651056846335E-5</v>
      </c>
      <c r="G2174" s="93" t="s">
        <v>20</v>
      </c>
      <c r="H2174" s="93">
        <v>2955.83</v>
      </c>
      <c r="I2174" s="88">
        <v>2</v>
      </c>
      <c r="J2174" s="93">
        <v>171.33</v>
      </c>
      <c r="K2174" s="93">
        <v>24.5</v>
      </c>
      <c r="L2174" s="93">
        <v>2955.83</v>
      </c>
      <c r="M2174" s="88">
        <f t="shared" si="171"/>
        <v>8014.2</v>
      </c>
    </row>
    <row r="2175" spans="1:13" x14ac:dyDescent="0.2">
      <c r="A2175" s="94">
        <v>8411629</v>
      </c>
      <c r="B2175" s="88">
        <f t="shared" si="169"/>
        <v>216.6</v>
      </c>
      <c r="C2175" s="93">
        <v>37</v>
      </c>
      <c r="D2175" s="104">
        <f t="shared" si="167"/>
        <v>7.3194856577645895E-5</v>
      </c>
      <c r="E2175" s="93">
        <f t="shared" si="170"/>
        <v>2.2261666666666664</v>
      </c>
      <c r="F2175" s="104">
        <f t="shared" si="168"/>
        <v>7.9936651056846335E-5</v>
      </c>
      <c r="G2175" s="93" t="s">
        <v>16</v>
      </c>
      <c r="H2175" s="93">
        <v>1101.1500000000001</v>
      </c>
      <c r="I2175" s="88">
        <v>2</v>
      </c>
      <c r="J2175" s="93">
        <v>33.979999999999997</v>
      </c>
      <c r="K2175" s="93">
        <v>1.85</v>
      </c>
      <c r="L2175" s="93">
        <v>1101.1500000000001</v>
      </c>
      <c r="M2175" s="88">
        <f t="shared" si="171"/>
        <v>8014.2</v>
      </c>
    </row>
    <row r="2176" spans="1:13" x14ac:dyDescent="0.2">
      <c r="A2176" s="94">
        <v>8541363</v>
      </c>
      <c r="B2176" s="88">
        <f t="shared" si="169"/>
        <v>216.6</v>
      </c>
      <c r="C2176" s="93">
        <v>37</v>
      </c>
      <c r="D2176" s="104">
        <f t="shared" si="167"/>
        <v>7.3194856577645895E-5</v>
      </c>
      <c r="E2176" s="93">
        <f t="shared" si="170"/>
        <v>2.2261666666666664</v>
      </c>
      <c r="F2176" s="104">
        <f t="shared" si="168"/>
        <v>7.9936651056846335E-5</v>
      </c>
      <c r="G2176" s="93" t="s">
        <v>79</v>
      </c>
      <c r="H2176" s="93">
        <v>478.69</v>
      </c>
      <c r="I2176" s="88">
        <v>2</v>
      </c>
      <c r="J2176" s="93">
        <v>2.36</v>
      </c>
      <c r="K2176" s="93">
        <v>3.38</v>
      </c>
      <c r="L2176" s="93">
        <v>478.69</v>
      </c>
      <c r="M2176" s="88">
        <f t="shared" si="171"/>
        <v>8014.2</v>
      </c>
    </row>
    <row r="2177" spans="1:13" x14ac:dyDescent="0.2">
      <c r="A2177" s="94">
        <v>8541369</v>
      </c>
      <c r="B2177" s="88">
        <f t="shared" si="169"/>
        <v>216.6</v>
      </c>
      <c r="C2177" s="93">
        <v>37</v>
      </c>
      <c r="D2177" s="104">
        <f t="shared" si="167"/>
        <v>7.3194856577645895E-5</v>
      </c>
      <c r="E2177" s="93">
        <f t="shared" si="170"/>
        <v>2.2261666666666664</v>
      </c>
      <c r="F2177" s="104">
        <f t="shared" si="168"/>
        <v>7.9936651056846335E-5</v>
      </c>
      <c r="G2177" s="93" t="s">
        <v>16</v>
      </c>
      <c r="H2177" s="93">
        <v>593.88</v>
      </c>
      <c r="I2177" s="88">
        <v>2</v>
      </c>
      <c r="J2177" s="93">
        <v>4.32</v>
      </c>
      <c r="K2177" s="93">
        <v>6.74</v>
      </c>
      <c r="L2177" s="93">
        <v>593.88</v>
      </c>
      <c r="M2177" s="88">
        <f t="shared" si="171"/>
        <v>8014.2</v>
      </c>
    </row>
    <row r="2178" spans="1:13" x14ac:dyDescent="0.2">
      <c r="A2178" s="94">
        <v>9253435</v>
      </c>
      <c r="B2178" s="88">
        <f t="shared" si="169"/>
        <v>216.6</v>
      </c>
      <c r="C2178" s="93">
        <v>37</v>
      </c>
      <c r="D2178" s="104">
        <f t="shared" ref="D2178:D2241" si="172">C2178/$C$4096</f>
        <v>7.3194856577645895E-5</v>
      </c>
      <c r="E2178" s="93">
        <f t="shared" si="170"/>
        <v>2.2261666666666664</v>
      </c>
      <c r="F2178" s="104">
        <f t="shared" ref="F2178:F2241" si="173">E2178/$E$4096</f>
        <v>7.9936651056846335E-5</v>
      </c>
      <c r="G2178" s="93" t="s">
        <v>12</v>
      </c>
      <c r="H2178" s="93">
        <v>394.47</v>
      </c>
      <c r="I2178" s="88">
        <v>2</v>
      </c>
      <c r="J2178" s="93">
        <v>3.12</v>
      </c>
      <c r="K2178" s="93">
        <v>11.07</v>
      </c>
      <c r="L2178" s="93">
        <v>394.47</v>
      </c>
      <c r="M2178" s="88">
        <f t="shared" si="171"/>
        <v>8014.2</v>
      </c>
    </row>
    <row r="2179" spans="1:13" x14ac:dyDescent="0.2">
      <c r="A2179" s="94">
        <v>9253963</v>
      </c>
      <c r="B2179" s="88">
        <f t="shared" ref="B2179:B2242" si="174">VLOOKUP(I2179,$U$2:$V$11,2,TRUE)</f>
        <v>216.6</v>
      </c>
      <c r="C2179" s="93">
        <v>37</v>
      </c>
      <c r="D2179" s="104">
        <f t="shared" si="172"/>
        <v>7.3194856577645895E-5</v>
      </c>
      <c r="E2179" s="93">
        <f t="shared" ref="E2179:E2242" si="175">B2179*C2179/3600</f>
        <v>2.2261666666666664</v>
      </c>
      <c r="F2179" s="104">
        <f t="shared" si="173"/>
        <v>7.9936651056846335E-5</v>
      </c>
      <c r="G2179" s="93" t="s">
        <v>12</v>
      </c>
      <c r="H2179" s="93">
        <v>66.430000000000007</v>
      </c>
      <c r="I2179" s="88">
        <v>2</v>
      </c>
      <c r="J2179" s="93">
        <v>1.5</v>
      </c>
      <c r="K2179" s="93">
        <v>2.9</v>
      </c>
      <c r="L2179" s="93">
        <v>66.430000000000007</v>
      </c>
      <c r="M2179" s="88">
        <f t="shared" ref="M2179:M2242" si="176">B2179*C2179</f>
        <v>8014.2</v>
      </c>
    </row>
    <row r="2180" spans="1:13" x14ac:dyDescent="0.2">
      <c r="A2180" s="94">
        <v>9805486</v>
      </c>
      <c r="B2180" s="88">
        <f t="shared" si="174"/>
        <v>216.6</v>
      </c>
      <c r="C2180" s="93">
        <v>37</v>
      </c>
      <c r="D2180" s="104">
        <f t="shared" si="172"/>
        <v>7.3194856577645895E-5</v>
      </c>
      <c r="E2180" s="93">
        <f t="shared" si="175"/>
        <v>2.2261666666666664</v>
      </c>
      <c r="F2180" s="104">
        <f t="shared" si="173"/>
        <v>7.9936651056846335E-5</v>
      </c>
      <c r="G2180" s="93" t="s">
        <v>16</v>
      </c>
      <c r="H2180" s="93">
        <v>332.96</v>
      </c>
      <c r="I2180" s="88">
        <v>2</v>
      </c>
      <c r="J2180" s="93">
        <v>22.33</v>
      </c>
      <c r="K2180" s="93">
        <v>7.3</v>
      </c>
      <c r="L2180" s="93">
        <v>332.96</v>
      </c>
      <c r="M2180" s="88">
        <f t="shared" si="176"/>
        <v>8014.2</v>
      </c>
    </row>
    <row r="2181" spans="1:13" x14ac:dyDescent="0.2">
      <c r="A2181" s="94">
        <v>9821308</v>
      </c>
      <c r="B2181" s="88">
        <f t="shared" si="174"/>
        <v>216.6</v>
      </c>
      <c r="C2181" s="93">
        <v>37</v>
      </c>
      <c r="D2181" s="104">
        <f t="shared" si="172"/>
        <v>7.3194856577645895E-5</v>
      </c>
      <c r="E2181" s="93">
        <f t="shared" si="175"/>
        <v>2.2261666666666664</v>
      </c>
      <c r="F2181" s="104">
        <f t="shared" si="173"/>
        <v>7.9936651056846335E-5</v>
      </c>
      <c r="G2181" s="93" t="s">
        <v>16</v>
      </c>
      <c r="H2181" s="93">
        <v>866.76</v>
      </c>
      <c r="I2181" s="88">
        <v>2</v>
      </c>
      <c r="J2181" s="93">
        <v>59.29</v>
      </c>
      <c r="K2181" s="93">
        <v>4.4000000000000004</v>
      </c>
      <c r="L2181" s="93">
        <v>866.76</v>
      </c>
      <c r="M2181" s="88">
        <f t="shared" si="176"/>
        <v>8014.2</v>
      </c>
    </row>
    <row r="2182" spans="1:13" x14ac:dyDescent="0.2">
      <c r="A2182" s="94">
        <v>9830015</v>
      </c>
      <c r="B2182" s="88">
        <f t="shared" si="174"/>
        <v>216.6</v>
      </c>
      <c r="C2182" s="93">
        <v>37</v>
      </c>
      <c r="D2182" s="104">
        <f t="shared" si="172"/>
        <v>7.3194856577645895E-5</v>
      </c>
      <c r="E2182" s="93">
        <f t="shared" si="175"/>
        <v>2.2261666666666664</v>
      </c>
      <c r="F2182" s="104">
        <f t="shared" si="173"/>
        <v>7.9936651056846335E-5</v>
      </c>
      <c r="G2182" s="93" t="s">
        <v>79</v>
      </c>
      <c r="H2182" s="93">
        <v>1074.52</v>
      </c>
      <c r="I2182" s="88">
        <v>2</v>
      </c>
      <c r="J2182" s="93">
        <v>59.3</v>
      </c>
      <c r="K2182" s="93">
        <v>9</v>
      </c>
      <c r="L2182" s="93">
        <v>1074.52</v>
      </c>
      <c r="M2182" s="88">
        <f t="shared" si="176"/>
        <v>8014.2</v>
      </c>
    </row>
    <row r="2183" spans="1:13" x14ac:dyDescent="0.2">
      <c r="A2183" s="94">
        <v>1065519</v>
      </c>
      <c r="B2183" s="88">
        <f t="shared" si="174"/>
        <v>216.6</v>
      </c>
      <c r="C2183" s="93">
        <v>36</v>
      </c>
      <c r="D2183" s="104">
        <f t="shared" si="172"/>
        <v>7.1216617210682496E-5</v>
      </c>
      <c r="E2183" s="93">
        <f t="shared" si="175"/>
        <v>2.1659999999999999</v>
      </c>
      <c r="F2183" s="104">
        <f t="shared" si="173"/>
        <v>7.7776201028282923E-5</v>
      </c>
      <c r="G2183" s="93" t="s">
        <v>16</v>
      </c>
      <c r="H2183" s="93">
        <v>138.21</v>
      </c>
      <c r="I2183" s="88">
        <v>2</v>
      </c>
      <c r="J2183" s="93">
        <v>0.8</v>
      </c>
      <c r="K2183" s="93">
        <v>0.85</v>
      </c>
      <c r="L2183" s="93">
        <v>138.21</v>
      </c>
      <c r="M2183" s="88">
        <f t="shared" si="176"/>
        <v>7797.5999999999995</v>
      </c>
    </row>
    <row r="2184" spans="1:13" x14ac:dyDescent="0.2">
      <c r="A2184" s="94">
        <v>1166293</v>
      </c>
      <c r="B2184" s="88">
        <f t="shared" si="174"/>
        <v>216.6</v>
      </c>
      <c r="C2184" s="93">
        <v>36</v>
      </c>
      <c r="D2184" s="104">
        <f t="shared" si="172"/>
        <v>7.1216617210682496E-5</v>
      </c>
      <c r="E2184" s="93">
        <f t="shared" si="175"/>
        <v>2.1659999999999999</v>
      </c>
      <c r="F2184" s="104">
        <f t="shared" si="173"/>
        <v>7.7776201028282923E-5</v>
      </c>
      <c r="G2184" s="93" t="s">
        <v>9</v>
      </c>
      <c r="H2184" s="93">
        <v>219</v>
      </c>
      <c r="I2184" s="88">
        <v>2</v>
      </c>
      <c r="J2184" s="93">
        <v>7.94</v>
      </c>
      <c r="K2184" s="93">
        <v>9.44</v>
      </c>
      <c r="L2184" s="93">
        <v>219</v>
      </c>
      <c r="M2184" s="88">
        <f t="shared" si="176"/>
        <v>7797.5999999999995</v>
      </c>
    </row>
    <row r="2185" spans="1:13" x14ac:dyDescent="0.2">
      <c r="A2185" s="94">
        <v>2042708</v>
      </c>
      <c r="B2185" s="88">
        <f t="shared" si="174"/>
        <v>216.6</v>
      </c>
      <c r="C2185" s="93">
        <v>36</v>
      </c>
      <c r="D2185" s="104">
        <f t="shared" si="172"/>
        <v>7.1216617210682496E-5</v>
      </c>
      <c r="E2185" s="93">
        <f t="shared" si="175"/>
        <v>2.1659999999999999</v>
      </c>
      <c r="F2185" s="104">
        <f t="shared" si="173"/>
        <v>7.7776201028282923E-5</v>
      </c>
      <c r="G2185" s="93" t="s">
        <v>16</v>
      </c>
      <c r="H2185" s="93">
        <v>774.2</v>
      </c>
      <c r="I2185" s="88">
        <v>2</v>
      </c>
      <c r="J2185" s="93">
        <v>14.74</v>
      </c>
      <c r="K2185" s="93">
        <v>11.5</v>
      </c>
      <c r="L2185" s="93">
        <v>774.2</v>
      </c>
      <c r="M2185" s="88">
        <f t="shared" si="176"/>
        <v>7797.5999999999995</v>
      </c>
    </row>
    <row r="2186" spans="1:13" x14ac:dyDescent="0.2">
      <c r="A2186" s="94">
        <v>2043208</v>
      </c>
      <c r="B2186" s="88">
        <f t="shared" si="174"/>
        <v>216.6</v>
      </c>
      <c r="C2186" s="93">
        <v>36</v>
      </c>
      <c r="D2186" s="104">
        <f t="shared" si="172"/>
        <v>7.1216617210682496E-5</v>
      </c>
      <c r="E2186" s="93">
        <f t="shared" si="175"/>
        <v>2.1659999999999999</v>
      </c>
      <c r="F2186" s="104">
        <f t="shared" si="173"/>
        <v>7.7776201028282923E-5</v>
      </c>
      <c r="G2186" s="93" t="s">
        <v>16</v>
      </c>
      <c r="H2186" s="93">
        <v>714.14</v>
      </c>
      <c r="I2186" s="88">
        <v>2</v>
      </c>
      <c r="J2186" s="93">
        <v>9.01</v>
      </c>
      <c r="K2186" s="93">
        <v>9.5</v>
      </c>
      <c r="L2186" s="93">
        <v>714.14</v>
      </c>
      <c r="M2186" s="88">
        <f t="shared" si="176"/>
        <v>7797.5999999999995</v>
      </c>
    </row>
    <row r="2187" spans="1:13" x14ac:dyDescent="0.2">
      <c r="A2187" s="94">
        <v>2096859</v>
      </c>
      <c r="B2187" s="88">
        <f t="shared" si="174"/>
        <v>216.6</v>
      </c>
      <c r="C2187" s="93">
        <v>36</v>
      </c>
      <c r="D2187" s="104">
        <f t="shared" si="172"/>
        <v>7.1216617210682496E-5</v>
      </c>
      <c r="E2187" s="93">
        <f t="shared" si="175"/>
        <v>2.1659999999999999</v>
      </c>
      <c r="F2187" s="104">
        <f t="shared" si="173"/>
        <v>7.7776201028282923E-5</v>
      </c>
      <c r="G2187" s="93" t="s">
        <v>16</v>
      </c>
      <c r="H2187" s="93">
        <v>3644.49</v>
      </c>
      <c r="I2187" s="88">
        <v>2</v>
      </c>
      <c r="J2187" s="93">
        <v>30.3</v>
      </c>
      <c r="K2187" s="93">
        <v>14</v>
      </c>
      <c r="L2187" s="93">
        <v>3644.49</v>
      </c>
      <c r="M2187" s="88">
        <f t="shared" si="176"/>
        <v>7797.5999999999995</v>
      </c>
    </row>
    <row r="2188" spans="1:13" x14ac:dyDescent="0.2">
      <c r="A2188" s="94">
        <v>2540374</v>
      </c>
      <c r="B2188" s="88">
        <f t="shared" si="174"/>
        <v>216.6</v>
      </c>
      <c r="C2188" s="93">
        <v>36</v>
      </c>
      <c r="D2188" s="104">
        <f t="shared" si="172"/>
        <v>7.1216617210682496E-5</v>
      </c>
      <c r="E2188" s="93">
        <f t="shared" si="175"/>
        <v>2.1659999999999999</v>
      </c>
      <c r="F2188" s="104">
        <f t="shared" si="173"/>
        <v>7.7776201028282923E-5</v>
      </c>
      <c r="G2188" s="93" t="s">
        <v>16</v>
      </c>
      <c r="H2188" s="93">
        <v>1064.52</v>
      </c>
      <c r="I2188" s="88">
        <v>2</v>
      </c>
      <c r="J2188" s="93">
        <v>38</v>
      </c>
      <c r="K2188" s="93">
        <v>4.79</v>
      </c>
      <c r="L2188" s="93">
        <v>1064.52</v>
      </c>
      <c r="M2188" s="88">
        <f t="shared" si="176"/>
        <v>7797.5999999999995</v>
      </c>
    </row>
    <row r="2189" spans="1:13" x14ac:dyDescent="0.2">
      <c r="A2189" s="94">
        <v>3080634</v>
      </c>
      <c r="B2189" s="88">
        <f t="shared" si="174"/>
        <v>216.6</v>
      </c>
      <c r="C2189" s="93">
        <v>36</v>
      </c>
      <c r="D2189" s="104">
        <f t="shared" si="172"/>
        <v>7.1216617210682496E-5</v>
      </c>
      <c r="E2189" s="93">
        <f t="shared" si="175"/>
        <v>2.1659999999999999</v>
      </c>
      <c r="F2189" s="104">
        <f t="shared" si="173"/>
        <v>7.7776201028282923E-5</v>
      </c>
      <c r="G2189" s="93" t="s">
        <v>41</v>
      </c>
      <c r="H2189" s="93">
        <v>784.96</v>
      </c>
      <c r="I2189" s="88">
        <v>2</v>
      </c>
      <c r="J2189" s="93">
        <v>33.700000000000003</v>
      </c>
      <c r="K2189" s="93">
        <v>2.86</v>
      </c>
      <c r="L2189" s="93">
        <v>784.96</v>
      </c>
      <c r="M2189" s="88">
        <f t="shared" si="176"/>
        <v>7797.5999999999995</v>
      </c>
    </row>
    <row r="2190" spans="1:13" x14ac:dyDescent="0.2">
      <c r="A2190" s="94">
        <v>3267822</v>
      </c>
      <c r="B2190" s="88">
        <f t="shared" si="174"/>
        <v>216.6</v>
      </c>
      <c r="C2190" s="93">
        <v>36</v>
      </c>
      <c r="D2190" s="104">
        <f t="shared" si="172"/>
        <v>7.1216617210682496E-5</v>
      </c>
      <c r="E2190" s="93">
        <f t="shared" si="175"/>
        <v>2.1659999999999999</v>
      </c>
      <c r="F2190" s="104">
        <f t="shared" si="173"/>
        <v>7.7776201028282923E-5</v>
      </c>
      <c r="G2190" s="93" t="s">
        <v>41</v>
      </c>
      <c r="H2190" s="93">
        <v>316.77</v>
      </c>
      <c r="I2190" s="88">
        <v>2</v>
      </c>
      <c r="J2190" s="93">
        <v>43.32</v>
      </c>
      <c r="K2190" s="93">
        <v>8.5</v>
      </c>
      <c r="L2190" s="93">
        <v>316.77</v>
      </c>
      <c r="M2190" s="88">
        <f t="shared" si="176"/>
        <v>7797.5999999999995</v>
      </c>
    </row>
    <row r="2191" spans="1:13" x14ac:dyDescent="0.2">
      <c r="A2191" s="94">
        <v>5505687</v>
      </c>
      <c r="B2191" s="88">
        <f t="shared" si="174"/>
        <v>216.6</v>
      </c>
      <c r="C2191" s="93">
        <v>36</v>
      </c>
      <c r="D2191" s="104">
        <f t="shared" si="172"/>
        <v>7.1216617210682496E-5</v>
      </c>
      <c r="E2191" s="93">
        <f t="shared" si="175"/>
        <v>2.1659999999999999</v>
      </c>
      <c r="F2191" s="104">
        <f t="shared" si="173"/>
        <v>7.7776201028282923E-5</v>
      </c>
      <c r="G2191" s="93" t="s">
        <v>16</v>
      </c>
      <c r="H2191" s="93">
        <v>3266</v>
      </c>
      <c r="I2191" s="88">
        <v>2</v>
      </c>
      <c r="J2191" s="93">
        <v>18.399999999999999</v>
      </c>
      <c r="K2191" s="93">
        <v>21.6</v>
      </c>
      <c r="L2191" s="93">
        <v>3266</v>
      </c>
      <c r="M2191" s="88">
        <f t="shared" si="176"/>
        <v>7797.5999999999995</v>
      </c>
    </row>
    <row r="2192" spans="1:13" x14ac:dyDescent="0.2">
      <c r="A2192" s="94">
        <v>7011211</v>
      </c>
      <c r="B2192" s="88">
        <f t="shared" si="174"/>
        <v>216.6</v>
      </c>
      <c r="C2192" s="93">
        <v>36</v>
      </c>
      <c r="D2192" s="104">
        <f t="shared" si="172"/>
        <v>7.1216617210682496E-5</v>
      </c>
      <c r="E2192" s="93">
        <f t="shared" si="175"/>
        <v>2.1659999999999999</v>
      </c>
      <c r="F2192" s="104">
        <f t="shared" si="173"/>
        <v>7.7776201028282923E-5</v>
      </c>
      <c r="G2192" s="93" t="s">
        <v>82</v>
      </c>
      <c r="H2192" s="93">
        <v>679.12</v>
      </c>
      <c r="I2192" s="88">
        <v>2</v>
      </c>
      <c r="J2192" s="93">
        <v>51.91</v>
      </c>
      <c r="K2192" s="93">
        <v>11.7</v>
      </c>
      <c r="L2192" s="93">
        <v>679.12</v>
      </c>
      <c r="M2192" s="88">
        <f t="shared" si="176"/>
        <v>7797.5999999999995</v>
      </c>
    </row>
    <row r="2193" spans="1:13" x14ac:dyDescent="0.2">
      <c r="A2193" s="94">
        <v>7011616</v>
      </c>
      <c r="B2193" s="88">
        <f t="shared" si="174"/>
        <v>216.6</v>
      </c>
      <c r="C2193" s="93">
        <v>36</v>
      </c>
      <c r="D2193" s="104">
        <f t="shared" si="172"/>
        <v>7.1216617210682496E-5</v>
      </c>
      <c r="E2193" s="93">
        <f t="shared" si="175"/>
        <v>2.1659999999999999</v>
      </c>
      <c r="F2193" s="104">
        <f t="shared" si="173"/>
        <v>7.7776201028282923E-5</v>
      </c>
      <c r="G2193" s="93" t="s">
        <v>82</v>
      </c>
      <c r="H2193" s="93">
        <v>224.39</v>
      </c>
      <c r="I2193" s="88">
        <v>2</v>
      </c>
      <c r="J2193" s="93">
        <v>12.6</v>
      </c>
      <c r="K2193" s="93">
        <v>2</v>
      </c>
      <c r="L2193" s="93">
        <v>224.39</v>
      </c>
      <c r="M2193" s="88">
        <f t="shared" si="176"/>
        <v>7797.5999999999995</v>
      </c>
    </row>
    <row r="2194" spans="1:13" x14ac:dyDescent="0.2">
      <c r="A2194" s="94">
        <v>8020509</v>
      </c>
      <c r="B2194" s="88">
        <f t="shared" si="174"/>
        <v>216.6</v>
      </c>
      <c r="C2194" s="93">
        <v>36</v>
      </c>
      <c r="D2194" s="104">
        <f t="shared" si="172"/>
        <v>7.1216617210682496E-5</v>
      </c>
      <c r="E2194" s="93">
        <f t="shared" si="175"/>
        <v>2.1659999999999999</v>
      </c>
      <c r="F2194" s="104">
        <f t="shared" si="173"/>
        <v>7.7776201028282923E-5</v>
      </c>
      <c r="G2194" s="93" t="s">
        <v>20</v>
      </c>
      <c r="H2194" s="93">
        <v>2938.39</v>
      </c>
      <c r="I2194" s="88">
        <v>2</v>
      </c>
      <c r="J2194" s="93">
        <v>124.03</v>
      </c>
      <c r="K2194" s="93">
        <v>18.739999999999998</v>
      </c>
      <c r="L2194" s="93">
        <v>2938.39</v>
      </c>
      <c r="M2194" s="88">
        <f t="shared" si="176"/>
        <v>7797.5999999999995</v>
      </c>
    </row>
    <row r="2195" spans="1:13" x14ac:dyDescent="0.2">
      <c r="A2195" s="94">
        <v>8020523</v>
      </c>
      <c r="B2195" s="88">
        <f t="shared" si="174"/>
        <v>216.6</v>
      </c>
      <c r="C2195" s="93">
        <v>36</v>
      </c>
      <c r="D2195" s="104">
        <f t="shared" si="172"/>
        <v>7.1216617210682496E-5</v>
      </c>
      <c r="E2195" s="93">
        <f t="shared" si="175"/>
        <v>2.1659999999999999</v>
      </c>
      <c r="F2195" s="104">
        <f t="shared" si="173"/>
        <v>7.7776201028282923E-5</v>
      </c>
      <c r="G2195" s="93" t="s">
        <v>20</v>
      </c>
      <c r="H2195" s="93">
        <v>4372.99</v>
      </c>
      <c r="I2195" s="88">
        <v>2</v>
      </c>
      <c r="J2195" s="93">
        <v>570.96</v>
      </c>
      <c r="K2195" s="93">
        <v>63</v>
      </c>
      <c r="L2195" s="93">
        <v>4372.99</v>
      </c>
      <c r="M2195" s="88">
        <f t="shared" si="176"/>
        <v>7797.5999999999995</v>
      </c>
    </row>
    <row r="2196" spans="1:13" x14ac:dyDescent="0.2">
      <c r="A2196" s="94">
        <v>8541379</v>
      </c>
      <c r="B2196" s="88">
        <f t="shared" si="174"/>
        <v>216.6</v>
      </c>
      <c r="C2196" s="93">
        <v>36</v>
      </c>
      <c r="D2196" s="104">
        <f t="shared" si="172"/>
        <v>7.1216617210682496E-5</v>
      </c>
      <c r="E2196" s="93">
        <f t="shared" si="175"/>
        <v>2.1659999999999999</v>
      </c>
      <c r="F2196" s="104">
        <f t="shared" si="173"/>
        <v>7.7776201028282923E-5</v>
      </c>
      <c r="G2196" s="93" t="s">
        <v>16</v>
      </c>
      <c r="H2196" s="93">
        <v>1087.3599999999999</v>
      </c>
      <c r="I2196" s="88">
        <v>2</v>
      </c>
      <c r="J2196" s="93">
        <v>8.91</v>
      </c>
      <c r="K2196" s="93">
        <v>11.86</v>
      </c>
      <c r="L2196" s="93">
        <v>1087.3599999999999</v>
      </c>
      <c r="M2196" s="88">
        <f t="shared" si="176"/>
        <v>7797.5999999999995</v>
      </c>
    </row>
    <row r="2197" spans="1:13" x14ac:dyDescent="0.2">
      <c r="A2197" s="94">
        <v>9004383</v>
      </c>
      <c r="B2197" s="88">
        <f t="shared" si="174"/>
        <v>216.6</v>
      </c>
      <c r="C2197" s="93">
        <v>36</v>
      </c>
      <c r="D2197" s="104">
        <f t="shared" si="172"/>
        <v>7.1216617210682496E-5</v>
      </c>
      <c r="E2197" s="93">
        <f t="shared" si="175"/>
        <v>2.1659999999999999</v>
      </c>
      <c r="F2197" s="104">
        <f t="shared" si="173"/>
        <v>7.7776201028282923E-5</v>
      </c>
      <c r="G2197" s="93" t="s">
        <v>20</v>
      </c>
      <c r="H2197" s="93">
        <v>1500.13</v>
      </c>
      <c r="I2197" s="88">
        <v>2</v>
      </c>
      <c r="J2197" s="93">
        <v>65.75</v>
      </c>
      <c r="K2197" s="93">
        <v>8.6</v>
      </c>
      <c r="L2197" s="93">
        <v>1500.13</v>
      </c>
      <c r="M2197" s="88">
        <f t="shared" si="176"/>
        <v>7797.5999999999995</v>
      </c>
    </row>
    <row r="2198" spans="1:13" x14ac:dyDescent="0.2">
      <c r="A2198" s="94">
        <v>9253084</v>
      </c>
      <c r="B2198" s="88">
        <f t="shared" si="174"/>
        <v>216.6</v>
      </c>
      <c r="C2198" s="93">
        <v>36</v>
      </c>
      <c r="D2198" s="104">
        <f t="shared" si="172"/>
        <v>7.1216617210682496E-5</v>
      </c>
      <c r="E2198" s="93">
        <f t="shared" si="175"/>
        <v>2.1659999999999999</v>
      </c>
      <c r="F2198" s="104">
        <f t="shared" si="173"/>
        <v>7.7776201028282923E-5</v>
      </c>
      <c r="G2198" s="93" t="s">
        <v>12</v>
      </c>
      <c r="H2198" s="93">
        <v>81.48</v>
      </c>
      <c r="I2198" s="88">
        <v>2</v>
      </c>
      <c r="J2198" s="93">
        <v>0.82</v>
      </c>
      <c r="K2198" s="93">
        <v>1.36</v>
      </c>
      <c r="L2198" s="93">
        <v>81.48</v>
      </c>
      <c r="M2198" s="88">
        <f t="shared" si="176"/>
        <v>7797.5999999999995</v>
      </c>
    </row>
    <row r="2199" spans="1:13" x14ac:dyDescent="0.2">
      <c r="A2199" s="94">
        <v>9253508</v>
      </c>
      <c r="B2199" s="88">
        <f t="shared" si="174"/>
        <v>216.6</v>
      </c>
      <c r="C2199" s="93">
        <v>36</v>
      </c>
      <c r="D2199" s="104">
        <f t="shared" si="172"/>
        <v>7.1216617210682496E-5</v>
      </c>
      <c r="E2199" s="93">
        <f t="shared" si="175"/>
        <v>2.1659999999999999</v>
      </c>
      <c r="F2199" s="104">
        <f t="shared" si="173"/>
        <v>7.7776201028282923E-5</v>
      </c>
      <c r="G2199" s="93" t="s">
        <v>12</v>
      </c>
      <c r="H2199" s="93">
        <v>1151.68</v>
      </c>
      <c r="I2199" s="88">
        <v>2</v>
      </c>
      <c r="J2199" s="93">
        <v>1.55</v>
      </c>
      <c r="K2199" s="93">
        <v>7.68</v>
      </c>
      <c r="L2199" s="93">
        <v>1151.68</v>
      </c>
      <c r="M2199" s="88">
        <f t="shared" si="176"/>
        <v>7797.5999999999995</v>
      </c>
    </row>
    <row r="2200" spans="1:13" x14ac:dyDescent="0.2">
      <c r="A2200" s="94">
        <v>9818352</v>
      </c>
      <c r="B2200" s="88">
        <f t="shared" si="174"/>
        <v>216.6</v>
      </c>
      <c r="C2200" s="93">
        <v>36</v>
      </c>
      <c r="D2200" s="104">
        <f t="shared" si="172"/>
        <v>7.1216617210682496E-5</v>
      </c>
      <c r="E2200" s="93">
        <f t="shared" si="175"/>
        <v>2.1659999999999999</v>
      </c>
      <c r="F2200" s="104">
        <f t="shared" si="173"/>
        <v>7.7776201028282923E-5</v>
      </c>
      <c r="G2200" s="93" t="s">
        <v>79</v>
      </c>
      <c r="H2200" s="93">
        <v>321.16000000000003</v>
      </c>
      <c r="I2200" s="88">
        <v>2</v>
      </c>
      <c r="J2200" s="93">
        <v>3</v>
      </c>
      <c r="K2200" s="93">
        <v>5.0999999999999996</v>
      </c>
      <c r="L2200" s="93">
        <v>321.16000000000003</v>
      </c>
      <c r="M2200" s="88">
        <f t="shared" si="176"/>
        <v>7797.5999999999995</v>
      </c>
    </row>
    <row r="2201" spans="1:13" x14ac:dyDescent="0.2">
      <c r="A2201" s="94">
        <v>9842529</v>
      </c>
      <c r="B2201" s="88">
        <f t="shared" si="174"/>
        <v>216.6</v>
      </c>
      <c r="C2201" s="93">
        <v>36</v>
      </c>
      <c r="D2201" s="104">
        <f t="shared" si="172"/>
        <v>7.1216617210682496E-5</v>
      </c>
      <c r="E2201" s="93">
        <f t="shared" si="175"/>
        <v>2.1659999999999999</v>
      </c>
      <c r="F2201" s="104">
        <f t="shared" si="173"/>
        <v>7.7776201028282923E-5</v>
      </c>
      <c r="G2201" s="93" t="s">
        <v>16</v>
      </c>
      <c r="H2201" s="93">
        <v>173.34</v>
      </c>
      <c r="I2201" s="88">
        <v>2</v>
      </c>
      <c r="J2201" s="93">
        <v>58</v>
      </c>
      <c r="K2201" s="93">
        <v>1.1000000000000001</v>
      </c>
      <c r="L2201" s="93">
        <v>173.34</v>
      </c>
      <c r="M2201" s="88">
        <f t="shared" si="176"/>
        <v>7797.5999999999995</v>
      </c>
    </row>
    <row r="2202" spans="1:13" x14ac:dyDescent="0.2">
      <c r="A2202" s="94">
        <v>1212733</v>
      </c>
      <c r="B2202" s="88">
        <f t="shared" si="174"/>
        <v>216.6</v>
      </c>
      <c r="C2202" s="93">
        <v>35</v>
      </c>
      <c r="D2202" s="104">
        <f t="shared" si="172"/>
        <v>6.9238377843719085E-5</v>
      </c>
      <c r="E2202" s="93">
        <f t="shared" si="175"/>
        <v>2.1058333333333334</v>
      </c>
      <c r="F2202" s="104">
        <f t="shared" si="173"/>
        <v>7.5615750999719511E-5</v>
      </c>
      <c r="G2202" s="93" t="s">
        <v>79</v>
      </c>
      <c r="H2202" s="93">
        <v>275.82</v>
      </c>
      <c r="I2202" s="88">
        <v>2</v>
      </c>
      <c r="J2202" s="93">
        <v>17.16</v>
      </c>
      <c r="K2202" s="93">
        <v>11.12</v>
      </c>
      <c r="L2202" s="93">
        <v>275.82</v>
      </c>
      <c r="M2202" s="88">
        <f t="shared" si="176"/>
        <v>7581</v>
      </c>
    </row>
    <row r="2203" spans="1:13" x14ac:dyDescent="0.2">
      <c r="A2203" s="94">
        <v>1250124</v>
      </c>
      <c r="B2203" s="88">
        <f t="shared" si="174"/>
        <v>216.6</v>
      </c>
      <c r="C2203" s="93">
        <v>35</v>
      </c>
      <c r="D2203" s="104">
        <f t="shared" si="172"/>
        <v>6.9238377843719085E-5</v>
      </c>
      <c r="E2203" s="93">
        <f t="shared" si="175"/>
        <v>2.1058333333333334</v>
      </c>
      <c r="F2203" s="104">
        <f t="shared" si="173"/>
        <v>7.5615750999719511E-5</v>
      </c>
      <c r="G2203" s="93" t="s">
        <v>79</v>
      </c>
      <c r="H2203" s="93">
        <v>21.32</v>
      </c>
      <c r="I2203" s="88">
        <v>2</v>
      </c>
      <c r="J2203" s="93">
        <v>0.21</v>
      </c>
      <c r="K2203" s="93">
        <v>0.94</v>
      </c>
      <c r="L2203" s="93">
        <v>21.32</v>
      </c>
      <c r="M2203" s="88">
        <f t="shared" si="176"/>
        <v>7581</v>
      </c>
    </row>
    <row r="2204" spans="1:13" x14ac:dyDescent="0.2">
      <c r="A2204" s="94">
        <v>1258724</v>
      </c>
      <c r="B2204" s="88">
        <f t="shared" si="174"/>
        <v>216.6</v>
      </c>
      <c r="C2204" s="93">
        <v>35</v>
      </c>
      <c r="D2204" s="104">
        <f t="shared" si="172"/>
        <v>6.9238377843719085E-5</v>
      </c>
      <c r="E2204" s="93">
        <f t="shared" si="175"/>
        <v>2.1058333333333334</v>
      </c>
      <c r="F2204" s="104">
        <f t="shared" si="173"/>
        <v>7.5615750999719511E-5</v>
      </c>
      <c r="G2204" s="93" t="s">
        <v>79</v>
      </c>
      <c r="H2204" s="93">
        <v>24.94</v>
      </c>
      <c r="I2204" s="88">
        <v>2</v>
      </c>
      <c r="J2204" s="93">
        <v>0.17</v>
      </c>
      <c r="K2204" s="93">
        <v>1.1200000000000001</v>
      </c>
      <c r="L2204" s="93">
        <v>24.94</v>
      </c>
      <c r="M2204" s="88">
        <f t="shared" si="176"/>
        <v>7581</v>
      </c>
    </row>
    <row r="2205" spans="1:13" x14ac:dyDescent="0.2">
      <c r="A2205" s="94">
        <v>2003314</v>
      </c>
      <c r="B2205" s="88">
        <f t="shared" si="174"/>
        <v>216.6</v>
      </c>
      <c r="C2205" s="93">
        <v>35</v>
      </c>
      <c r="D2205" s="104">
        <f t="shared" si="172"/>
        <v>6.9238377843719085E-5</v>
      </c>
      <c r="E2205" s="93">
        <f t="shared" si="175"/>
        <v>2.1058333333333334</v>
      </c>
      <c r="F2205" s="104">
        <f t="shared" si="173"/>
        <v>7.5615750999719511E-5</v>
      </c>
      <c r="G2205" s="93" t="s">
        <v>12</v>
      </c>
      <c r="H2205" s="93">
        <v>150.63999999999999</v>
      </c>
      <c r="I2205" s="88">
        <v>2</v>
      </c>
      <c r="J2205" s="93">
        <v>2.36</v>
      </c>
      <c r="K2205" s="93">
        <v>2.52</v>
      </c>
      <c r="L2205" s="93">
        <v>150.63999999999999</v>
      </c>
      <c r="M2205" s="88">
        <f t="shared" si="176"/>
        <v>7581</v>
      </c>
    </row>
    <row r="2206" spans="1:13" x14ac:dyDescent="0.2">
      <c r="A2206" s="94">
        <v>3081095</v>
      </c>
      <c r="B2206" s="88">
        <f t="shared" si="174"/>
        <v>216.6</v>
      </c>
      <c r="C2206" s="93">
        <v>35</v>
      </c>
      <c r="D2206" s="104">
        <f t="shared" si="172"/>
        <v>6.9238377843719085E-5</v>
      </c>
      <c r="E2206" s="93">
        <f t="shared" si="175"/>
        <v>2.1058333333333334</v>
      </c>
      <c r="F2206" s="104">
        <f t="shared" si="173"/>
        <v>7.5615750999719511E-5</v>
      </c>
      <c r="G2206" s="93" t="s">
        <v>16</v>
      </c>
      <c r="H2206" s="93">
        <v>581.86</v>
      </c>
      <c r="I2206" s="88">
        <v>2</v>
      </c>
      <c r="J2206" s="93">
        <v>113</v>
      </c>
      <c r="K2206" s="93">
        <v>3.2</v>
      </c>
      <c r="L2206" s="93">
        <v>581.86</v>
      </c>
      <c r="M2206" s="88">
        <f t="shared" si="176"/>
        <v>7581</v>
      </c>
    </row>
    <row r="2207" spans="1:13" x14ac:dyDescent="0.2">
      <c r="A2207" s="94">
        <v>3100657</v>
      </c>
      <c r="B2207" s="88">
        <f t="shared" si="174"/>
        <v>216.6</v>
      </c>
      <c r="C2207" s="93">
        <v>35</v>
      </c>
      <c r="D2207" s="104">
        <f t="shared" si="172"/>
        <v>6.9238377843719085E-5</v>
      </c>
      <c r="E2207" s="93">
        <f t="shared" si="175"/>
        <v>2.1058333333333334</v>
      </c>
      <c r="F2207" s="104">
        <f t="shared" si="173"/>
        <v>7.5615750999719511E-5</v>
      </c>
      <c r="G2207" s="93" t="s">
        <v>41</v>
      </c>
      <c r="H2207" s="93">
        <v>817.01</v>
      </c>
      <c r="I2207" s="88">
        <v>2</v>
      </c>
      <c r="J2207" s="93">
        <v>198</v>
      </c>
      <c r="K2207" s="93">
        <v>8</v>
      </c>
      <c r="L2207" s="93">
        <v>817.01</v>
      </c>
      <c r="M2207" s="88">
        <f t="shared" si="176"/>
        <v>7581</v>
      </c>
    </row>
    <row r="2208" spans="1:13" x14ac:dyDescent="0.2">
      <c r="A2208" s="94">
        <v>3312634</v>
      </c>
      <c r="B2208" s="88">
        <f t="shared" si="174"/>
        <v>216.6</v>
      </c>
      <c r="C2208" s="93">
        <v>35</v>
      </c>
      <c r="D2208" s="104">
        <f t="shared" si="172"/>
        <v>6.9238377843719085E-5</v>
      </c>
      <c r="E2208" s="93">
        <f t="shared" si="175"/>
        <v>2.1058333333333334</v>
      </c>
      <c r="F2208" s="104">
        <f t="shared" si="173"/>
        <v>7.5615750999719511E-5</v>
      </c>
      <c r="G2208" s="93" t="s">
        <v>16</v>
      </c>
      <c r="H2208" s="93">
        <v>2389.1</v>
      </c>
      <c r="I2208" s="88">
        <v>2</v>
      </c>
      <c r="J2208" s="93">
        <v>5.85</v>
      </c>
      <c r="K2208" s="93">
        <v>6.42</v>
      </c>
      <c r="L2208" s="93">
        <v>2389.1</v>
      </c>
      <c r="M2208" s="88">
        <f t="shared" si="176"/>
        <v>7581</v>
      </c>
    </row>
    <row r="2209" spans="1:13" x14ac:dyDescent="0.2">
      <c r="A2209" s="94">
        <v>3401819</v>
      </c>
      <c r="B2209" s="88">
        <f t="shared" si="174"/>
        <v>216.6</v>
      </c>
      <c r="C2209" s="93">
        <v>35</v>
      </c>
      <c r="D2209" s="104">
        <f t="shared" si="172"/>
        <v>6.9238377843719085E-5</v>
      </c>
      <c r="E2209" s="93">
        <f t="shared" si="175"/>
        <v>2.1058333333333334</v>
      </c>
      <c r="F2209" s="104">
        <f t="shared" si="173"/>
        <v>7.5615750999719511E-5</v>
      </c>
      <c r="G2209" s="93" t="s">
        <v>20</v>
      </c>
      <c r="H2209" s="93">
        <v>2264.9</v>
      </c>
      <c r="I2209" s="88">
        <v>2</v>
      </c>
      <c r="J2209" s="93">
        <v>32</v>
      </c>
      <c r="K2209" s="93">
        <v>3.3</v>
      </c>
      <c r="L2209" s="93">
        <v>2264.9</v>
      </c>
      <c r="M2209" s="88">
        <f t="shared" si="176"/>
        <v>7581</v>
      </c>
    </row>
    <row r="2210" spans="1:13" x14ac:dyDescent="0.2">
      <c r="A2210" s="94">
        <v>3535649</v>
      </c>
      <c r="B2210" s="88">
        <f t="shared" si="174"/>
        <v>216.6</v>
      </c>
      <c r="C2210" s="93">
        <v>35</v>
      </c>
      <c r="D2210" s="104">
        <f t="shared" si="172"/>
        <v>6.9238377843719085E-5</v>
      </c>
      <c r="E2210" s="93">
        <f t="shared" si="175"/>
        <v>2.1058333333333334</v>
      </c>
      <c r="F2210" s="104">
        <f t="shared" si="173"/>
        <v>7.5615750999719511E-5</v>
      </c>
      <c r="G2210" s="93" t="s">
        <v>16</v>
      </c>
      <c r="H2210" s="93">
        <v>186.4</v>
      </c>
      <c r="I2210" s="88">
        <v>2</v>
      </c>
      <c r="J2210" s="93">
        <v>2.88</v>
      </c>
      <c r="K2210" s="93">
        <v>4.8</v>
      </c>
      <c r="L2210" s="93">
        <v>186.4</v>
      </c>
      <c r="M2210" s="88">
        <f t="shared" si="176"/>
        <v>7581</v>
      </c>
    </row>
    <row r="2211" spans="1:13" x14ac:dyDescent="0.2">
      <c r="A2211" s="94">
        <v>4245051</v>
      </c>
      <c r="B2211" s="88">
        <f t="shared" si="174"/>
        <v>216.6</v>
      </c>
      <c r="C2211" s="93">
        <v>35</v>
      </c>
      <c r="D2211" s="104">
        <f t="shared" si="172"/>
        <v>6.9238377843719085E-5</v>
      </c>
      <c r="E2211" s="93">
        <f t="shared" si="175"/>
        <v>2.1058333333333334</v>
      </c>
      <c r="F2211" s="104">
        <f t="shared" si="173"/>
        <v>7.5615750999719511E-5</v>
      </c>
      <c r="G2211" s="93" t="s">
        <v>20</v>
      </c>
      <c r="H2211" s="93">
        <v>1550.77</v>
      </c>
      <c r="I2211" s="88">
        <v>2</v>
      </c>
      <c r="J2211" s="93">
        <v>11.1</v>
      </c>
      <c r="K2211" s="93">
        <v>3.53</v>
      </c>
      <c r="L2211" s="93">
        <v>1550.77</v>
      </c>
      <c r="M2211" s="88">
        <f t="shared" si="176"/>
        <v>7581</v>
      </c>
    </row>
    <row r="2212" spans="1:13" x14ac:dyDescent="0.2">
      <c r="A2212" s="94">
        <v>5111523</v>
      </c>
      <c r="B2212" s="88">
        <f t="shared" si="174"/>
        <v>216.6</v>
      </c>
      <c r="C2212" s="93">
        <v>35</v>
      </c>
      <c r="D2212" s="104">
        <f t="shared" si="172"/>
        <v>6.9238377843719085E-5</v>
      </c>
      <c r="E2212" s="93">
        <f t="shared" si="175"/>
        <v>2.1058333333333334</v>
      </c>
      <c r="F2212" s="104">
        <f t="shared" si="173"/>
        <v>7.5615750999719511E-5</v>
      </c>
      <c r="G2212" s="93" t="s">
        <v>20</v>
      </c>
      <c r="H2212" s="93">
        <v>18.059999999999999</v>
      </c>
      <c r="I2212" s="88">
        <v>2</v>
      </c>
      <c r="J2212" s="93">
        <v>0.63</v>
      </c>
      <c r="K2212" s="93">
        <v>0.12</v>
      </c>
      <c r="L2212" s="93">
        <v>18.059999999999999</v>
      </c>
      <c r="M2212" s="88">
        <f t="shared" si="176"/>
        <v>7581</v>
      </c>
    </row>
    <row r="2213" spans="1:13" x14ac:dyDescent="0.2">
      <c r="A2213" s="94">
        <v>5525874</v>
      </c>
      <c r="B2213" s="88">
        <f t="shared" si="174"/>
        <v>216.6</v>
      </c>
      <c r="C2213" s="93">
        <v>35</v>
      </c>
      <c r="D2213" s="104">
        <f t="shared" si="172"/>
        <v>6.9238377843719085E-5</v>
      </c>
      <c r="E2213" s="93">
        <f t="shared" si="175"/>
        <v>2.1058333333333334</v>
      </c>
      <c r="F2213" s="104">
        <f t="shared" si="173"/>
        <v>7.5615750999719511E-5</v>
      </c>
      <c r="G2213" s="93" t="s">
        <v>79</v>
      </c>
      <c r="H2213" s="93">
        <v>176.28</v>
      </c>
      <c r="I2213" s="88">
        <v>2</v>
      </c>
      <c r="J2213" s="93">
        <v>3.8</v>
      </c>
      <c r="K2213" s="93">
        <v>6</v>
      </c>
      <c r="L2213" s="93">
        <v>176.28</v>
      </c>
      <c r="M2213" s="88">
        <f t="shared" si="176"/>
        <v>7581</v>
      </c>
    </row>
    <row r="2214" spans="1:13" x14ac:dyDescent="0.2">
      <c r="A2214" s="94">
        <v>5600262</v>
      </c>
      <c r="B2214" s="88">
        <f t="shared" si="174"/>
        <v>216.6</v>
      </c>
      <c r="C2214" s="93">
        <v>35</v>
      </c>
      <c r="D2214" s="104">
        <f t="shared" si="172"/>
        <v>6.9238377843719085E-5</v>
      </c>
      <c r="E2214" s="93">
        <f t="shared" si="175"/>
        <v>2.1058333333333334</v>
      </c>
      <c r="F2214" s="104">
        <f t="shared" si="173"/>
        <v>7.5615750999719511E-5</v>
      </c>
      <c r="G2214" s="93" t="s">
        <v>79</v>
      </c>
      <c r="H2214" s="93">
        <v>2447.0100000000002</v>
      </c>
      <c r="I2214" s="88">
        <v>2</v>
      </c>
      <c r="J2214" s="93">
        <v>7.8</v>
      </c>
      <c r="K2214" s="93">
        <v>13.75</v>
      </c>
      <c r="L2214" s="93">
        <v>2447.0100000000002</v>
      </c>
      <c r="M2214" s="88">
        <f t="shared" si="176"/>
        <v>7581</v>
      </c>
    </row>
    <row r="2215" spans="1:13" x14ac:dyDescent="0.2">
      <c r="A2215" s="94">
        <v>6191944</v>
      </c>
      <c r="B2215" s="88">
        <f t="shared" si="174"/>
        <v>216.6</v>
      </c>
      <c r="C2215" s="93">
        <v>35</v>
      </c>
      <c r="D2215" s="104">
        <f t="shared" si="172"/>
        <v>6.9238377843719085E-5</v>
      </c>
      <c r="E2215" s="93">
        <f t="shared" si="175"/>
        <v>2.1058333333333334</v>
      </c>
      <c r="F2215" s="104">
        <f t="shared" si="173"/>
        <v>7.5615750999719511E-5</v>
      </c>
      <c r="G2215" s="93" t="s">
        <v>20</v>
      </c>
      <c r="H2215" s="93">
        <v>1423.54</v>
      </c>
      <c r="I2215" s="88">
        <v>2</v>
      </c>
      <c r="J2215" s="93">
        <v>86.2</v>
      </c>
      <c r="K2215" s="93">
        <v>13.8</v>
      </c>
      <c r="L2215" s="93">
        <v>1423.54</v>
      </c>
      <c r="M2215" s="88">
        <f t="shared" si="176"/>
        <v>7581</v>
      </c>
    </row>
    <row r="2216" spans="1:13" x14ac:dyDescent="0.2">
      <c r="A2216" s="94">
        <v>7010798</v>
      </c>
      <c r="B2216" s="88">
        <f t="shared" si="174"/>
        <v>216.6</v>
      </c>
      <c r="C2216" s="93">
        <v>35</v>
      </c>
      <c r="D2216" s="104">
        <f t="shared" si="172"/>
        <v>6.9238377843719085E-5</v>
      </c>
      <c r="E2216" s="93">
        <f t="shared" si="175"/>
        <v>2.1058333333333334</v>
      </c>
      <c r="F2216" s="104">
        <f t="shared" si="173"/>
        <v>7.5615750999719511E-5</v>
      </c>
      <c r="G2216" s="93" t="s">
        <v>82</v>
      </c>
      <c r="H2216" s="93">
        <v>2482.5</v>
      </c>
      <c r="I2216" s="88">
        <v>2</v>
      </c>
      <c r="J2216" s="93">
        <v>0</v>
      </c>
      <c r="K2216" s="93">
        <v>0</v>
      </c>
      <c r="L2216" s="93">
        <v>2482.5</v>
      </c>
      <c r="M2216" s="88">
        <f t="shared" si="176"/>
        <v>7581</v>
      </c>
    </row>
    <row r="2217" spans="1:13" x14ac:dyDescent="0.2">
      <c r="A2217" s="94">
        <v>8418276</v>
      </c>
      <c r="B2217" s="88">
        <f t="shared" si="174"/>
        <v>216.6</v>
      </c>
      <c r="C2217" s="93">
        <v>35</v>
      </c>
      <c r="D2217" s="104">
        <f t="shared" si="172"/>
        <v>6.9238377843719085E-5</v>
      </c>
      <c r="E2217" s="93">
        <f t="shared" si="175"/>
        <v>2.1058333333333334</v>
      </c>
      <c r="F2217" s="104">
        <f t="shared" si="173"/>
        <v>7.5615750999719511E-5</v>
      </c>
      <c r="G2217" s="93" t="s">
        <v>20</v>
      </c>
      <c r="H2217" s="93">
        <v>3351.52</v>
      </c>
      <c r="I2217" s="88">
        <v>2</v>
      </c>
      <c r="J2217" s="93">
        <v>46</v>
      </c>
      <c r="K2217" s="93">
        <v>18</v>
      </c>
      <c r="L2217" s="93">
        <v>3351.52</v>
      </c>
      <c r="M2217" s="88">
        <f t="shared" si="176"/>
        <v>7581</v>
      </c>
    </row>
    <row r="2218" spans="1:13" x14ac:dyDescent="0.2">
      <c r="A2218" s="94">
        <v>9253076</v>
      </c>
      <c r="B2218" s="88">
        <f t="shared" si="174"/>
        <v>216.6</v>
      </c>
      <c r="C2218" s="93">
        <v>35</v>
      </c>
      <c r="D2218" s="104">
        <f t="shared" si="172"/>
        <v>6.9238377843719085E-5</v>
      </c>
      <c r="E2218" s="93">
        <f t="shared" si="175"/>
        <v>2.1058333333333334</v>
      </c>
      <c r="F2218" s="104">
        <f t="shared" si="173"/>
        <v>7.5615750999719511E-5</v>
      </c>
      <c r="G2218" s="93" t="s">
        <v>12</v>
      </c>
      <c r="H2218" s="93">
        <v>209.37</v>
      </c>
      <c r="I2218" s="88">
        <v>2</v>
      </c>
      <c r="J2218" s="93">
        <v>1.47</v>
      </c>
      <c r="K2218" s="93">
        <v>3.08</v>
      </c>
      <c r="L2218" s="93">
        <v>209.37</v>
      </c>
      <c r="M2218" s="88">
        <f t="shared" si="176"/>
        <v>7581</v>
      </c>
    </row>
    <row r="2219" spans="1:13" x14ac:dyDescent="0.2">
      <c r="A2219" s="94">
        <v>9253498</v>
      </c>
      <c r="B2219" s="88">
        <f t="shared" si="174"/>
        <v>216.6</v>
      </c>
      <c r="C2219" s="93">
        <v>35</v>
      </c>
      <c r="D2219" s="104">
        <f t="shared" si="172"/>
        <v>6.9238377843719085E-5</v>
      </c>
      <c r="E2219" s="93">
        <f t="shared" si="175"/>
        <v>2.1058333333333334</v>
      </c>
      <c r="F2219" s="104">
        <f t="shared" si="173"/>
        <v>7.5615750999719511E-5</v>
      </c>
      <c r="G2219" s="93" t="s">
        <v>12</v>
      </c>
      <c r="H2219" s="93">
        <v>1302.49</v>
      </c>
      <c r="I2219" s="88">
        <v>2</v>
      </c>
      <c r="J2219" s="93">
        <v>1.29</v>
      </c>
      <c r="K2219" s="93">
        <v>4.6500000000000004</v>
      </c>
      <c r="L2219" s="93">
        <v>1302.49</v>
      </c>
      <c r="M2219" s="88">
        <f t="shared" si="176"/>
        <v>7581</v>
      </c>
    </row>
    <row r="2220" spans="1:13" x14ac:dyDescent="0.2">
      <c r="A2220" s="94">
        <v>9300653</v>
      </c>
      <c r="B2220" s="88">
        <f t="shared" si="174"/>
        <v>216.6</v>
      </c>
      <c r="C2220" s="93">
        <v>35</v>
      </c>
      <c r="D2220" s="104">
        <f t="shared" si="172"/>
        <v>6.9238377843719085E-5</v>
      </c>
      <c r="E2220" s="93">
        <f t="shared" si="175"/>
        <v>2.1058333333333334</v>
      </c>
      <c r="F2220" s="104">
        <f t="shared" si="173"/>
        <v>7.5615750999719511E-5</v>
      </c>
      <c r="G2220" s="93" t="s">
        <v>16</v>
      </c>
      <c r="H2220" s="93">
        <v>63.21</v>
      </c>
      <c r="I2220" s="88">
        <v>2</v>
      </c>
      <c r="J2220" s="93">
        <v>0.3</v>
      </c>
      <c r="K2220" s="93">
        <v>0.19</v>
      </c>
      <c r="L2220" s="93">
        <v>63.21</v>
      </c>
      <c r="M2220" s="88">
        <f t="shared" si="176"/>
        <v>7581</v>
      </c>
    </row>
    <row r="2221" spans="1:13" x14ac:dyDescent="0.2">
      <c r="A2221" s="94">
        <v>9315451</v>
      </c>
      <c r="B2221" s="88">
        <f t="shared" si="174"/>
        <v>216.6</v>
      </c>
      <c r="C2221" s="93">
        <v>35</v>
      </c>
      <c r="D2221" s="104">
        <f t="shared" si="172"/>
        <v>6.9238377843719085E-5</v>
      </c>
      <c r="E2221" s="93">
        <f t="shared" si="175"/>
        <v>2.1058333333333334</v>
      </c>
      <c r="F2221" s="104">
        <f t="shared" si="173"/>
        <v>7.5615750999719511E-5</v>
      </c>
      <c r="G2221" s="93" t="s">
        <v>16</v>
      </c>
      <c r="H2221" s="93">
        <v>3361.3</v>
      </c>
      <c r="I2221" s="88">
        <v>2</v>
      </c>
      <c r="J2221" s="93">
        <v>143</v>
      </c>
      <c r="K2221" s="93">
        <v>13.5</v>
      </c>
      <c r="L2221" s="93">
        <v>3361.3</v>
      </c>
      <c r="M2221" s="88">
        <f t="shared" si="176"/>
        <v>7581</v>
      </c>
    </row>
    <row r="2222" spans="1:13" x14ac:dyDescent="0.2">
      <c r="A2222" s="94">
        <v>9822239</v>
      </c>
      <c r="B2222" s="88">
        <f t="shared" si="174"/>
        <v>216.6</v>
      </c>
      <c r="C2222" s="93">
        <v>35</v>
      </c>
      <c r="D2222" s="104">
        <f t="shared" si="172"/>
        <v>6.9238377843719085E-5</v>
      </c>
      <c r="E2222" s="93">
        <f t="shared" si="175"/>
        <v>2.1058333333333334</v>
      </c>
      <c r="F2222" s="104">
        <f t="shared" si="173"/>
        <v>7.5615750999719511E-5</v>
      </c>
      <c r="G2222" s="93" t="s">
        <v>16</v>
      </c>
      <c r="H2222" s="93">
        <v>43.75</v>
      </c>
      <c r="I2222" s="88">
        <v>2</v>
      </c>
      <c r="J2222" s="93">
        <v>4.05</v>
      </c>
      <c r="K2222" s="93">
        <v>0.01</v>
      </c>
      <c r="L2222" s="93">
        <v>43.75</v>
      </c>
      <c r="M2222" s="88">
        <f t="shared" si="176"/>
        <v>7581</v>
      </c>
    </row>
    <row r="2223" spans="1:13" x14ac:dyDescent="0.2">
      <c r="A2223" s="94">
        <v>1010848</v>
      </c>
      <c r="B2223" s="88">
        <f t="shared" si="174"/>
        <v>216.6</v>
      </c>
      <c r="C2223" s="93">
        <v>34</v>
      </c>
      <c r="D2223" s="104">
        <f t="shared" si="172"/>
        <v>6.7260138476755687E-5</v>
      </c>
      <c r="E2223" s="93">
        <f t="shared" si="175"/>
        <v>2.0456666666666665</v>
      </c>
      <c r="F2223" s="104">
        <f t="shared" si="173"/>
        <v>7.3455300971156086E-5</v>
      </c>
      <c r="G2223" s="93" t="s">
        <v>79</v>
      </c>
      <c r="H2223" s="93">
        <v>24.37</v>
      </c>
      <c r="I2223" s="88">
        <v>2</v>
      </c>
      <c r="J2223" s="93">
        <v>0.13</v>
      </c>
      <c r="K2223" s="93">
        <v>0.44</v>
      </c>
      <c r="L2223" s="93">
        <v>24.37</v>
      </c>
      <c r="M2223" s="88">
        <f t="shared" si="176"/>
        <v>7364.4</v>
      </c>
    </row>
    <row r="2224" spans="1:13" x14ac:dyDescent="0.2">
      <c r="A2224" s="94">
        <v>1015378</v>
      </c>
      <c r="B2224" s="88">
        <f t="shared" si="174"/>
        <v>216.6</v>
      </c>
      <c r="C2224" s="93">
        <v>34</v>
      </c>
      <c r="D2224" s="104">
        <f t="shared" si="172"/>
        <v>6.7260138476755687E-5</v>
      </c>
      <c r="E2224" s="93">
        <f t="shared" si="175"/>
        <v>2.0456666666666665</v>
      </c>
      <c r="F2224" s="104">
        <f t="shared" si="173"/>
        <v>7.3455300971156086E-5</v>
      </c>
      <c r="G2224" s="93" t="s">
        <v>79</v>
      </c>
      <c r="H2224" s="93">
        <v>9.0399999999999991</v>
      </c>
      <c r="I2224" s="88">
        <v>2</v>
      </c>
      <c r="J2224" s="93">
        <v>0.23</v>
      </c>
      <c r="K2224" s="93">
        <v>0.36</v>
      </c>
      <c r="L2224" s="93">
        <v>9.0399999999999991</v>
      </c>
      <c r="M2224" s="88">
        <f t="shared" si="176"/>
        <v>7364.4</v>
      </c>
    </row>
    <row r="2225" spans="1:13" x14ac:dyDescent="0.2">
      <c r="A2225" s="94">
        <v>1252444</v>
      </c>
      <c r="B2225" s="88">
        <f t="shared" si="174"/>
        <v>216.6</v>
      </c>
      <c r="C2225" s="93">
        <v>34</v>
      </c>
      <c r="D2225" s="104">
        <f t="shared" si="172"/>
        <v>6.7260138476755687E-5</v>
      </c>
      <c r="E2225" s="93">
        <f t="shared" si="175"/>
        <v>2.0456666666666665</v>
      </c>
      <c r="F2225" s="104">
        <f t="shared" si="173"/>
        <v>7.3455300971156086E-5</v>
      </c>
      <c r="G2225" s="93" t="s">
        <v>16</v>
      </c>
      <c r="H2225" s="93">
        <v>383.73</v>
      </c>
      <c r="I2225" s="88">
        <v>2</v>
      </c>
      <c r="J2225" s="93">
        <v>11.13</v>
      </c>
      <c r="K2225" s="93">
        <v>17.46</v>
      </c>
      <c r="L2225" s="93">
        <v>383.73</v>
      </c>
      <c r="M2225" s="88">
        <f t="shared" si="176"/>
        <v>7364.4</v>
      </c>
    </row>
    <row r="2226" spans="1:13" x14ac:dyDescent="0.2">
      <c r="A2226" s="94">
        <v>2081475</v>
      </c>
      <c r="B2226" s="88">
        <f t="shared" si="174"/>
        <v>216.6</v>
      </c>
      <c r="C2226" s="93">
        <v>34</v>
      </c>
      <c r="D2226" s="104">
        <f t="shared" si="172"/>
        <v>6.7260138476755687E-5</v>
      </c>
      <c r="E2226" s="93">
        <f t="shared" si="175"/>
        <v>2.0456666666666665</v>
      </c>
      <c r="F2226" s="104">
        <f t="shared" si="173"/>
        <v>7.3455300971156086E-5</v>
      </c>
      <c r="G2226" s="93" t="s">
        <v>16</v>
      </c>
      <c r="H2226" s="93">
        <v>1654.83</v>
      </c>
      <c r="I2226" s="88">
        <v>2</v>
      </c>
      <c r="J2226" s="93">
        <v>25.6</v>
      </c>
      <c r="K2226" s="93">
        <v>10.3</v>
      </c>
      <c r="L2226" s="93">
        <v>1654.83</v>
      </c>
      <c r="M2226" s="88">
        <f t="shared" si="176"/>
        <v>7364.4</v>
      </c>
    </row>
    <row r="2227" spans="1:13" x14ac:dyDescent="0.2">
      <c r="A2227" s="94">
        <v>2101526</v>
      </c>
      <c r="B2227" s="88">
        <f t="shared" si="174"/>
        <v>216.6</v>
      </c>
      <c r="C2227" s="93">
        <v>34</v>
      </c>
      <c r="D2227" s="104">
        <f t="shared" si="172"/>
        <v>6.7260138476755687E-5</v>
      </c>
      <c r="E2227" s="93">
        <f t="shared" si="175"/>
        <v>2.0456666666666665</v>
      </c>
      <c r="F2227" s="104">
        <f t="shared" si="173"/>
        <v>7.3455300971156086E-5</v>
      </c>
      <c r="G2227" s="93" t="s">
        <v>16</v>
      </c>
      <c r="H2227" s="93">
        <v>2493.27</v>
      </c>
      <c r="I2227" s="88">
        <v>2</v>
      </c>
      <c r="J2227" s="93">
        <v>48</v>
      </c>
      <c r="K2227" s="93">
        <v>12.7</v>
      </c>
      <c r="L2227" s="93">
        <v>2493.27</v>
      </c>
      <c r="M2227" s="88">
        <f t="shared" si="176"/>
        <v>7364.4</v>
      </c>
    </row>
    <row r="2228" spans="1:13" x14ac:dyDescent="0.2">
      <c r="A2228" s="94">
        <v>2104454</v>
      </c>
      <c r="B2228" s="88">
        <f t="shared" si="174"/>
        <v>216.6</v>
      </c>
      <c r="C2228" s="93">
        <v>34</v>
      </c>
      <c r="D2228" s="104">
        <f t="shared" si="172"/>
        <v>6.7260138476755687E-5</v>
      </c>
      <c r="E2228" s="93">
        <f t="shared" si="175"/>
        <v>2.0456666666666665</v>
      </c>
      <c r="F2228" s="104">
        <f t="shared" si="173"/>
        <v>7.3455300971156086E-5</v>
      </c>
      <c r="G2228" s="93" t="s">
        <v>16</v>
      </c>
      <c r="H2228" s="93">
        <v>729.53</v>
      </c>
      <c r="I2228" s="88">
        <v>2</v>
      </c>
      <c r="J2228" s="93">
        <v>1.01</v>
      </c>
      <c r="K2228" s="93">
        <v>4.7</v>
      </c>
      <c r="L2228" s="93">
        <v>729.53</v>
      </c>
      <c r="M2228" s="88">
        <f t="shared" si="176"/>
        <v>7364.4</v>
      </c>
    </row>
    <row r="2229" spans="1:13" x14ac:dyDescent="0.2">
      <c r="A2229" s="94">
        <v>2282709</v>
      </c>
      <c r="B2229" s="88">
        <f t="shared" si="174"/>
        <v>216.6</v>
      </c>
      <c r="C2229" s="93">
        <v>34</v>
      </c>
      <c r="D2229" s="104">
        <f t="shared" si="172"/>
        <v>6.7260138476755687E-5</v>
      </c>
      <c r="E2229" s="93">
        <f t="shared" si="175"/>
        <v>2.0456666666666665</v>
      </c>
      <c r="F2229" s="104">
        <f t="shared" si="173"/>
        <v>7.3455300971156086E-5</v>
      </c>
      <c r="G2229" s="93" t="s">
        <v>41</v>
      </c>
      <c r="H2229" s="93">
        <v>48.04</v>
      </c>
      <c r="I2229" s="88">
        <v>2</v>
      </c>
      <c r="J2229" s="93">
        <v>3.65</v>
      </c>
      <c r="K2229" s="93">
        <v>0.4</v>
      </c>
      <c r="L2229" s="93">
        <v>48.04</v>
      </c>
      <c r="M2229" s="88">
        <f t="shared" si="176"/>
        <v>7364.4</v>
      </c>
    </row>
    <row r="2230" spans="1:13" x14ac:dyDescent="0.2">
      <c r="A2230" s="94">
        <v>2462094</v>
      </c>
      <c r="B2230" s="88">
        <f t="shared" si="174"/>
        <v>216.6</v>
      </c>
      <c r="C2230" s="93">
        <v>34</v>
      </c>
      <c r="D2230" s="104">
        <f t="shared" si="172"/>
        <v>6.7260138476755687E-5</v>
      </c>
      <c r="E2230" s="93">
        <f t="shared" si="175"/>
        <v>2.0456666666666665</v>
      </c>
      <c r="F2230" s="104">
        <f t="shared" si="173"/>
        <v>7.3455300971156086E-5</v>
      </c>
      <c r="G2230" s="93" t="s">
        <v>16</v>
      </c>
      <c r="H2230" s="93">
        <v>3485.33</v>
      </c>
      <c r="I2230" s="88">
        <v>2</v>
      </c>
      <c r="J2230" s="93">
        <v>56.7</v>
      </c>
      <c r="K2230" s="93">
        <v>12.44</v>
      </c>
      <c r="L2230" s="93">
        <v>3485.33</v>
      </c>
      <c r="M2230" s="88">
        <f t="shared" si="176"/>
        <v>7364.4</v>
      </c>
    </row>
    <row r="2231" spans="1:13" x14ac:dyDescent="0.2">
      <c r="A2231" s="94">
        <v>2472434</v>
      </c>
      <c r="B2231" s="88">
        <f t="shared" si="174"/>
        <v>216.6</v>
      </c>
      <c r="C2231" s="93">
        <v>34</v>
      </c>
      <c r="D2231" s="104">
        <f t="shared" si="172"/>
        <v>6.7260138476755687E-5</v>
      </c>
      <c r="E2231" s="93">
        <f t="shared" si="175"/>
        <v>2.0456666666666665</v>
      </c>
      <c r="F2231" s="104">
        <f t="shared" si="173"/>
        <v>7.3455300971156086E-5</v>
      </c>
      <c r="G2231" s="93" t="s">
        <v>20</v>
      </c>
      <c r="H2231" s="93">
        <v>318.69</v>
      </c>
      <c r="I2231" s="88">
        <v>2</v>
      </c>
      <c r="J2231" s="93">
        <v>0.9</v>
      </c>
      <c r="K2231" s="93">
        <v>0.44</v>
      </c>
      <c r="L2231" s="93">
        <v>318.69</v>
      </c>
      <c r="M2231" s="88">
        <f t="shared" si="176"/>
        <v>7364.4</v>
      </c>
    </row>
    <row r="2232" spans="1:13" x14ac:dyDescent="0.2">
      <c r="A2232" s="94">
        <v>3327029</v>
      </c>
      <c r="B2232" s="88">
        <f t="shared" si="174"/>
        <v>216.6</v>
      </c>
      <c r="C2232" s="93">
        <v>34</v>
      </c>
      <c r="D2232" s="104">
        <f t="shared" si="172"/>
        <v>6.7260138476755687E-5</v>
      </c>
      <c r="E2232" s="93">
        <f t="shared" si="175"/>
        <v>2.0456666666666665</v>
      </c>
      <c r="F2232" s="104">
        <f t="shared" si="173"/>
        <v>7.3455300971156086E-5</v>
      </c>
      <c r="G2232" s="93" t="s">
        <v>16</v>
      </c>
      <c r="H2232" s="93">
        <v>1280.74</v>
      </c>
      <c r="I2232" s="88">
        <v>2</v>
      </c>
      <c r="J2232" s="93">
        <v>13.12</v>
      </c>
      <c r="K2232" s="93">
        <v>11.9</v>
      </c>
      <c r="L2232" s="93">
        <v>1280.74</v>
      </c>
      <c r="M2232" s="88">
        <f t="shared" si="176"/>
        <v>7364.4</v>
      </c>
    </row>
    <row r="2233" spans="1:13" x14ac:dyDescent="0.2">
      <c r="A2233" s="94">
        <v>3400144</v>
      </c>
      <c r="B2233" s="88">
        <f t="shared" si="174"/>
        <v>216.6</v>
      </c>
      <c r="C2233" s="93">
        <v>34</v>
      </c>
      <c r="D2233" s="104">
        <f t="shared" si="172"/>
        <v>6.7260138476755687E-5</v>
      </c>
      <c r="E2233" s="93">
        <f t="shared" si="175"/>
        <v>2.0456666666666665</v>
      </c>
      <c r="F2233" s="104">
        <f t="shared" si="173"/>
        <v>7.3455300971156086E-5</v>
      </c>
      <c r="G2233" s="93" t="s">
        <v>20</v>
      </c>
      <c r="H2233" s="93">
        <v>212.38</v>
      </c>
      <c r="I2233" s="88">
        <v>2</v>
      </c>
      <c r="J2233" s="93">
        <v>4.43</v>
      </c>
      <c r="K2233" s="93">
        <v>2.66</v>
      </c>
      <c r="L2233" s="93">
        <v>212.38</v>
      </c>
      <c r="M2233" s="88">
        <f t="shared" si="176"/>
        <v>7364.4</v>
      </c>
    </row>
    <row r="2234" spans="1:13" x14ac:dyDescent="0.2">
      <c r="A2234" s="94">
        <v>3400421</v>
      </c>
      <c r="B2234" s="88">
        <f t="shared" si="174"/>
        <v>216.6</v>
      </c>
      <c r="C2234" s="93">
        <v>34</v>
      </c>
      <c r="D2234" s="104">
        <f t="shared" si="172"/>
        <v>6.7260138476755687E-5</v>
      </c>
      <c r="E2234" s="93">
        <f t="shared" si="175"/>
        <v>2.0456666666666665</v>
      </c>
      <c r="F2234" s="104">
        <f t="shared" si="173"/>
        <v>7.3455300971156086E-5</v>
      </c>
      <c r="G2234" s="93" t="s">
        <v>20</v>
      </c>
      <c r="H2234" s="93">
        <v>2542.1799999999998</v>
      </c>
      <c r="I2234" s="88">
        <v>2</v>
      </c>
      <c r="J2234" s="93">
        <v>46.1</v>
      </c>
      <c r="K2234" s="93">
        <v>6.5</v>
      </c>
      <c r="L2234" s="93">
        <v>2542.1799999999998</v>
      </c>
      <c r="M2234" s="88">
        <f t="shared" si="176"/>
        <v>7364.4</v>
      </c>
    </row>
    <row r="2235" spans="1:13" x14ac:dyDescent="0.2">
      <c r="A2235" s="94">
        <v>3401852</v>
      </c>
      <c r="B2235" s="88">
        <f t="shared" si="174"/>
        <v>216.6</v>
      </c>
      <c r="C2235" s="93">
        <v>34</v>
      </c>
      <c r="D2235" s="104">
        <f t="shared" si="172"/>
        <v>6.7260138476755687E-5</v>
      </c>
      <c r="E2235" s="93">
        <f t="shared" si="175"/>
        <v>2.0456666666666665</v>
      </c>
      <c r="F2235" s="104">
        <f t="shared" si="173"/>
        <v>7.3455300971156086E-5</v>
      </c>
      <c r="G2235" s="93" t="s">
        <v>20</v>
      </c>
      <c r="H2235" s="93">
        <v>2647.08</v>
      </c>
      <c r="I2235" s="88">
        <v>2</v>
      </c>
      <c r="J2235" s="93">
        <v>32</v>
      </c>
      <c r="K2235" s="93">
        <v>0.47</v>
      </c>
      <c r="L2235" s="93">
        <v>2647.08</v>
      </c>
      <c r="M2235" s="88">
        <f t="shared" si="176"/>
        <v>7364.4</v>
      </c>
    </row>
    <row r="2236" spans="1:13" x14ac:dyDescent="0.2">
      <c r="A2236" s="94">
        <v>3521034</v>
      </c>
      <c r="B2236" s="88">
        <f t="shared" si="174"/>
        <v>216.6</v>
      </c>
      <c r="C2236" s="93">
        <v>34</v>
      </c>
      <c r="D2236" s="104">
        <f t="shared" si="172"/>
        <v>6.7260138476755687E-5</v>
      </c>
      <c r="E2236" s="93">
        <f t="shared" si="175"/>
        <v>2.0456666666666665</v>
      </c>
      <c r="F2236" s="104">
        <f t="shared" si="173"/>
        <v>7.3455300971156086E-5</v>
      </c>
      <c r="G2236" s="93" t="s">
        <v>79</v>
      </c>
      <c r="H2236" s="93">
        <v>73.63</v>
      </c>
      <c r="I2236" s="88">
        <v>2</v>
      </c>
      <c r="J2236" s="93">
        <v>1.3</v>
      </c>
      <c r="K2236" s="93">
        <v>3.8</v>
      </c>
      <c r="L2236" s="93">
        <v>73.63</v>
      </c>
      <c r="M2236" s="88">
        <f t="shared" si="176"/>
        <v>7364.4</v>
      </c>
    </row>
    <row r="2237" spans="1:13" x14ac:dyDescent="0.2">
      <c r="A2237" s="94">
        <v>3521046</v>
      </c>
      <c r="B2237" s="88">
        <f t="shared" si="174"/>
        <v>216.6</v>
      </c>
      <c r="C2237" s="93">
        <v>34</v>
      </c>
      <c r="D2237" s="104">
        <f t="shared" si="172"/>
        <v>6.7260138476755687E-5</v>
      </c>
      <c r="E2237" s="93">
        <f t="shared" si="175"/>
        <v>2.0456666666666665</v>
      </c>
      <c r="F2237" s="104">
        <f t="shared" si="173"/>
        <v>7.3455300971156086E-5</v>
      </c>
      <c r="G2237" s="93" t="s">
        <v>16</v>
      </c>
      <c r="H2237" s="93">
        <v>40.51</v>
      </c>
      <c r="I2237" s="88">
        <v>2</v>
      </c>
      <c r="J2237" s="93">
        <v>0.31</v>
      </c>
      <c r="K2237" s="93">
        <v>2.08</v>
      </c>
      <c r="L2237" s="93">
        <v>40.51</v>
      </c>
      <c r="M2237" s="88">
        <f t="shared" si="176"/>
        <v>7364.4</v>
      </c>
    </row>
    <row r="2238" spans="1:13" x14ac:dyDescent="0.2">
      <c r="A2238" s="94">
        <v>3535646</v>
      </c>
      <c r="B2238" s="88">
        <f t="shared" si="174"/>
        <v>216.6</v>
      </c>
      <c r="C2238" s="93">
        <v>34</v>
      </c>
      <c r="D2238" s="104">
        <f t="shared" si="172"/>
        <v>6.7260138476755687E-5</v>
      </c>
      <c r="E2238" s="93">
        <f t="shared" si="175"/>
        <v>2.0456666666666665</v>
      </c>
      <c r="F2238" s="104">
        <f t="shared" si="173"/>
        <v>7.3455300971156086E-5</v>
      </c>
      <c r="G2238" s="93" t="s">
        <v>9</v>
      </c>
      <c r="H2238" s="93">
        <v>177.36</v>
      </c>
      <c r="I2238" s="88">
        <v>2</v>
      </c>
      <c r="J2238" s="93">
        <v>4.08</v>
      </c>
      <c r="K2238" s="93">
        <v>3</v>
      </c>
      <c r="L2238" s="93">
        <v>177.36</v>
      </c>
      <c r="M2238" s="88">
        <f t="shared" si="176"/>
        <v>7364.4</v>
      </c>
    </row>
    <row r="2239" spans="1:13" x14ac:dyDescent="0.2">
      <c r="A2239" s="94">
        <v>5002263</v>
      </c>
      <c r="B2239" s="88">
        <f t="shared" si="174"/>
        <v>216.6</v>
      </c>
      <c r="C2239" s="93">
        <v>34</v>
      </c>
      <c r="D2239" s="104">
        <f t="shared" si="172"/>
        <v>6.7260138476755687E-5</v>
      </c>
      <c r="E2239" s="93">
        <f t="shared" si="175"/>
        <v>2.0456666666666665</v>
      </c>
      <c r="F2239" s="104">
        <f t="shared" si="173"/>
        <v>7.3455300971156086E-5</v>
      </c>
      <c r="G2239" s="93" t="s">
        <v>20</v>
      </c>
      <c r="H2239" s="93">
        <v>21.06</v>
      </c>
      <c r="I2239" s="88">
        <v>2</v>
      </c>
      <c r="J2239" s="93">
        <v>0.73</v>
      </c>
      <c r="K2239" s="93">
        <v>0.28000000000000003</v>
      </c>
      <c r="L2239" s="93">
        <v>21.06</v>
      </c>
      <c r="M2239" s="88">
        <f t="shared" si="176"/>
        <v>7364.4</v>
      </c>
    </row>
    <row r="2240" spans="1:13" x14ac:dyDescent="0.2">
      <c r="A2240" s="94">
        <v>5083711</v>
      </c>
      <c r="B2240" s="88">
        <f t="shared" si="174"/>
        <v>216.6</v>
      </c>
      <c r="C2240" s="93">
        <v>34</v>
      </c>
      <c r="D2240" s="104">
        <f t="shared" si="172"/>
        <v>6.7260138476755687E-5</v>
      </c>
      <c r="E2240" s="93">
        <f t="shared" si="175"/>
        <v>2.0456666666666665</v>
      </c>
      <c r="F2240" s="104">
        <f t="shared" si="173"/>
        <v>7.3455300971156086E-5</v>
      </c>
      <c r="G2240" s="93" t="s">
        <v>20</v>
      </c>
      <c r="H2240" s="93">
        <v>26.29</v>
      </c>
      <c r="I2240" s="88">
        <v>2</v>
      </c>
      <c r="J2240" s="93">
        <v>2.9</v>
      </c>
      <c r="K2240" s="93">
        <v>0.32</v>
      </c>
      <c r="L2240" s="93">
        <v>26.29</v>
      </c>
      <c r="M2240" s="88">
        <f t="shared" si="176"/>
        <v>7364.4</v>
      </c>
    </row>
    <row r="2241" spans="1:13" x14ac:dyDescent="0.2">
      <c r="A2241" s="94">
        <v>5708068</v>
      </c>
      <c r="B2241" s="88">
        <f t="shared" si="174"/>
        <v>216.6</v>
      </c>
      <c r="C2241" s="93">
        <v>34</v>
      </c>
      <c r="D2241" s="104">
        <f t="shared" si="172"/>
        <v>6.7260138476755687E-5</v>
      </c>
      <c r="E2241" s="93">
        <f t="shared" si="175"/>
        <v>2.0456666666666665</v>
      </c>
      <c r="F2241" s="104">
        <f t="shared" si="173"/>
        <v>7.3455300971156086E-5</v>
      </c>
      <c r="G2241" s="93" t="s">
        <v>79</v>
      </c>
      <c r="H2241" s="93">
        <v>869.73</v>
      </c>
      <c r="I2241" s="88">
        <v>2</v>
      </c>
      <c r="J2241" s="93">
        <v>11.61</v>
      </c>
      <c r="K2241" s="93">
        <v>13</v>
      </c>
      <c r="L2241" s="93">
        <v>869.73</v>
      </c>
      <c r="M2241" s="88">
        <f t="shared" si="176"/>
        <v>7364.4</v>
      </c>
    </row>
    <row r="2242" spans="1:13" x14ac:dyDescent="0.2">
      <c r="A2242" s="94">
        <v>6048803</v>
      </c>
      <c r="B2242" s="88">
        <f t="shared" si="174"/>
        <v>216.6</v>
      </c>
      <c r="C2242" s="93">
        <v>34</v>
      </c>
      <c r="D2242" s="104">
        <f t="shared" ref="D2242:D2305" si="177">C2242/$C$4096</f>
        <v>6.7260138476755687E-5</v>
      </c>
      <c r="E2242" s="93">
        <f t="shared" si="175"/>
        <v>2.0456666666666665</v>
      </c>
      <c r="F2242" s="104">
        <f t="shared" ref="F2242:F2305" si="178">E2242/$E$4096</f>
        <v>7.3455300971156086E-5</v>
      </c>
      <c r="G2242" s="93" t="s">
        <v>20</v>
      </c>
      <c r="H2242" s="93">
        <v>2218.4899999999998</v>
      </c>
      <c r="I2242" s="88">
        <v>2</v>
      </c>
      <c r="J2242" s="93">
        <v>124.8</v>
      </c>
      <c r="K2242" s="93">
        <v>16.899999999999999</v>
      </c>
      <c r="L2242" s="93">
        <v>2218.4899999999998</v>
      </c>
      <c r="M2242" s="88">
        <f t="shared" si="176"/>
        <v>7364.4</v>
      </c>
    </row>
    <row r="2243" spans="1:13" x14ac:dyDescent="0.2">
      <c r="A2243" s="94">
        <v>7011577</v>
      </c>
      <c r="B2243" s="88">
        <f t="shared" ref="B2243:B2306" si="179">VLOOKUP(I2243,$U$2:$V$11,2,TRUE)</f>
        <v>216.6</v>
      </c>
      <c r="C2243" s="93">
        <v>34</v>
      </c>
      <c r="D2243" s="104">
        <f t="shared" si="177"/>
        <v>6.7260138476755687E-5</v>
      </c>
      <c r="E2243" s="93">
        <f t="shared" ref="E2243:E2306" si="180">B2243*C2243/3600</f>
        <v>2.0456666666666665</v>
      </c>
      <c r="F2243" s="104">
        <f t="shared" si="178"/>
        <v>7.3455300971156086E-5</v>
      </c>
      <c r="G2243" s="93" t="s">
        <v>82</v>
      </c>
      <c r="H2243" s="93">
        <v>1373.48</v>
      </c>
      <c r="I2243" s="88">
        <v>2</v>
      </c>
      <c r="J2243" s="93">
        <v>193.26</v>
      </c>
      <c r="K2243" s="93">
        <v>24</v>
      </c>
      <c r="L2243" s="93">
        <v>1373.48</v>
      </c>
      <c r="M2243" s="88">
        <f t="shared" ref="M2243:M2306" si="181">B2243*C2243</f>
        <v>7364.4</v>
      </c>
    </row>
    <row r="2244" spans="1:13" x14ac:dyDescent="0.2">
      <c r="A2244" s="94">
        <v>8020534</v>
      </c>
      <c r="B2244" s="88">
        <f t="shared" si="179"/>
        <v>216.6</v>
      </c>
      <c r="C2244" s="93">
        <v>34</v>
      </c>
      <c r="D2244" s="104">
        <f t="shared" si="177"/>
        <v>6.7260138476755687E-5</v>
      </c>
      <c r="E2244" s="93">
        <f t="shared" si="180"/>
        <v>2.0456666666666665</v>
      </c>
      <c r="F2244" s="104">
        <f t="shared" si="178"/>
        <v>7.3455300971156086E-5</v>
      </c>
      <c r="G2244" s="93" t="s">
        <v>20</v>
      </c>
      <c r="H2244" s="93">
        <v>2604.29</v>
      </c>
      <c r="I2244" s="88">
        <v>2</v>
      </c>
      <c r="J2244" s="93">
        <v>59.53</v>
      </c>
      <c r="K2244" s="93">
        <v>8.26</v>
      </c>
      <c r="L2244" s="93">
        <v>2604.29</v>
      </c>
      <c r="M2244" s="88">
        <f t="shared" si="181"/>
        <v>7364.4</v>
      </c>
    </row>
    <row r="2245" spans="1:13" x14ac:dyDescent="0.2">
      <c r="A2245" s="94">
        <v>9253035</v>
      </c>
      <c r="B2245" s="88">
        <f t="shared" si="179"/>
        <v>216.6</v>
      </c>
      <c r="C2245" s="93">
        <v>34</v>
      </c>
      <c r="D2245" s="104">
        <f t="shared" si="177"/>
        <v>6.7260138476755687E-5</v>
      </c>
      <c r="E2245" s="93">
        <f t="shared" si="180"/>
        <v>2.0456666666666665</v>
      </c>
      <c r="F2245" s="104">
        <f t="shared" si="178"/>
        <v>7.3455300971156086E-5</v>
      </c>
      <c r="G2245" s="93" t="s">
        <v>12</v>
      </c>
      <c r="H2245" s="93">
        <v>308.33</v>
      </c>
      <c r="I2245" s="88">
        <v>2</v>
      </c>
      <c r="J2245" s="93">
        <v>1.27</v>
      </c>
      <c r="K2245" s="93">
        <v>1.47</v>
      </c>
      <c r="L2245" s="93">
        <v>308.33</v>
      </c>
      <c r="M2245" s="88">
        <f t="shared" si="181"/>
        <v>7364.4</v>
      </c>
    </row>
    <row r="2246" spans="1:13" x14ac:dyDescent="0.2">
      <c r="A2246" s="94">
        <v>9253119</v>
      </c>
      <c r="B2246" s="88">
        <f t="shared" si="179"/>
        <v>216.6</v>
      </c>
      <c r="C2246" s="93">
        <v>34</v>
      </c>
      <c r="D2246" s="104">
        <f t="shared" si="177"/>
        <v>6.7260138476755687E-5</v>
      </c>
      <c r="E2246" s="93">
        <f t="shared" si="180"/>
        <v>2.0456666666666665</v>
      </c>
      <c r="F2246" s="104">
        <f t="shared" si="178"/>
        <v>7.3455300971156086E-5</v>
      </c>
      <c r="G2246" s="93" t="s">
        <v>12</v>
      </c>
      <c r="H2246" s="93">
        <v>217.63</v>
      </c>
      <c r="I2246" s="88">
        <v>2</v>
      </c>
      <c r="J2246" s="93">
        <v>8.1999999999999993</v>
      </c>
      <c r="K2246" s="93">
        <v>5.0999999999999996</v>
      </c>
      <c r="L2246" s="93">
        <v>217.63</v>
      </c>
      <c r="M2246" s="88">
        <f t="shared" si="181"/>
        <v>7364.4</v>
      </c>
    </row>
    <row r="2247" spans="1:13" x14ac:dyDescent="0.2">
      <c r="A2247" s="94">
        <v>9254978</v>
      </c>
      <c r="B2247" s="88">
        <f t="shared" si="179"/>
        <v>216.6</v>
      </c>
      <c r="C2247" s="93">
        <v>34</v>
      </c>
      <c r="D2247" s="104">
        <f t="shared" si="177"/>
        <v>6.7260138476755687E-5</v>
      </c>
      <c r="E2247" s="93">
        <f t="shared" si="180"/>
        <v>2.0456666666666665</v>
      </c>
      <c r="F2247" s="104">
        <f t="shared" si="178"/>
        <v>7.3455300971156086E-5</v>
      </c>
      <c r="G2247" s="93" t="s">
        <v>12</v>
      </c>
      <c r="H2247" s="93">
        <v>450.39</v>
      </c>
      <c r="I2247" s="88">
        <v>2</v>
      </c>
      <c r="J2247" s="93">
        <v>3.3</v>
      </c>
      <c r="K2247" s="93">
        <v>4.9000000000000004</v>
      </c>
      <c r="L2247" s="93">
        <v>450.39</v>
      </c>
      <c r="M2247" s="88">
        <f t="shared" si="181"/>
        <v>7364.4</v>
      </c>
    </row>
    <row r="2248" spans="1:13" x14ac:dyDescent="0.2">
      <c r="A2248" s="94">
        <v>9318282</v>
      </c>
      <c r="B2248" s="88">
        <f t="shared" si="179"/>
        <v>216.6</v>
      </c>
      <c r="C2248" s="93">
        <v>34</v>
      </c>
      <c r="D2248" s="104">
        <f t="shared" si="177"/>
        <v>6.7260138476755687E-5</v>
      </c>
      <c r="E2248" s="93">
        <f t="shared" si="180"/>
        <v>2.0456666666666665</v>
      </c>
      <c r="F2248" s="104">
        <f t="shared" si="178"/>
        <v>7.3455300971156086E-5</v>
      </c>
      <c r="G2248" s="93" t="s">
        <v>16</v>
      </c>
      <c r="H2248" s="93">
        <v>494.92</v>
      </c>
      <c r="I2248" s="88">
        <v>2</v>
      </c>
      <c r="J2248" s="93">
        <v>165</v>
      </c>
      <c r="K2248" s="93">
        <v>0.45</v>
      </c>
      <c r="L2248" s="93">
        <v>494.92</v>
      </c>
      <c r="M2248" s="88">
        <f t="shared" si="181"/>
        <v>7364.4</v>
      </c>
    </row>
    <row r="2249" spans="1:13" x14ac:dyDescent="0.2">
      <c r="A2249" s="94">
        <v>9723361</v>
      </c>
      <c r="B2249" s="88">
        <f t="shared" si="179"/>
        <v>216.6</v>
      </c>
      <c r="C2249" s="93">
        <v>34</v>
      </c>
      <c r="D2249" s="104">
        <f t="shared" si="177"/>
        <v>6.7260138476755687E-5</v>
      </c>
      <c r="E2249" s="93">
        <f t="shared" si="180"/>
        <v>2.0456666666666665</v>
      </c>
      <c r="F2249" s="104">
        <f t="shared" si="178"/>
        <v>7.3455300971156086E-5</v>
      </c>
      <c r="G2249" s="93" t="s">
        <v>16</v>
      </c>
      <c r="H2249" s="93">
        <v>169.45</v>
      </c>
      <c r="I2249" s="88">
        <v>2</v>
      </c>
      <c r="J2249" s="93">
        <v>11.03</v>
      </c>
      <c r="K2249" s="93">
        <v>7.5</v>
      </c>
      <c r="L2249" s="93">
        <v>169.45</v>
      </c>
      <c r="M2249" s="88">
        <f t="shared" si="181"/>
        <v>7364.4</v>
      </c>
    </row>
    <row r="2250" spans="1:13" x14ac:dyDescent="0.2">
      <c r="A2250" s="94">
        <v>1251209</v>
      </c>
      <c r="B2250" s="88">
        <f t="shared" si="179"/>
        <v>216.6</v>
      </c>
      <c r="C2250" s="93">
        <v>33</v>
      </c>
      <c r="D2250" s="104">
        <f t="shared" si="177"/>
        <v>6.5281899109792288E-5</v>
      </c>
      <c r="E2250" s="93">
        <f t="shared" si="180"/>
        <v>1.9855</v>
      </c>
      <c r="F2250" s="104">
        <f t="shared" si="178"/>
        <v>7.1294850942592688E-5</v>
      </c>
      <c r="G2250" s="93" t="s">
        <v>79</v>
      </c>
      <c r="H2250" s="93">
        <v>79.790000000000006</v>
      </c>
      <c r="I2250" s="88">
        <v>2</v>
      </c>
      <c r="J2250" s="93">
        <v>0.98</v>
      </c>
      <c r="K2250" s="93">
        <v>4.1399999999999997</v>
      </c>
      <c r="L2250" s="93">
        <v>79.790000000000006</v>
      </c>
      <c r="M2250" s="88">
        <f t="shared" si="181"/>
        <v>7147.8</v>
      </c>
    </row>
    <row r="2251" spans="1:13" x14ac:dyDescent="0.2">
      <c r="A2251" s="94">
        <v>2064457</v>
      </c>
      <c r="B2251" s="88">
        <f t="shared" si="179"/>
        <v>216.6</v>
      </c>
      <c r="C2251" s="93">
        <v>33</v>
      </c>
      <c r="D2251" s="104">
        <f t="shared" si="177"/>
        <v>6.5281899109792288E-5</v>
      </c>
      <c r="E2251" s="93">
        <f t="shared" si="180"/>
        <v>1.9855</v>
      </c>
      <c r="F2251" s="104">
        <f t="shared" si="178"/>
        <v>7.1294850942592688E-5</v>
      </c>
      <c r="G2251" s="93" t="s">
        <v>16</v>
      </c>
      <c r="H2251" s="93">
        <v>1524.23</v>
      </c>
      <c r="I2251" s="88">
        <v>2</v>
      </c>
      <c r="J2251" s="93">
        <v>21.8</v>
      </c>
      <c r="K2251" s="93">
        <v>20</v>
      </c>
      <c r="L2251" s="93">
        <v>1524.23</v>
      </c>
      <c r="M2251" s="88">
        <f t="shared" si="181"/>
        <v>7147.8</v>
      </c>
    </row>
    <row r="2252" spans="1:13" x14ac:dyDescent="0.2">
      <c r="A2252" s="94">
        <v>2108492</v>
      </c>
      <c r="B2252" s="88">
        <f t="shared" si="179"/>
        <v>216.6</v>
      </c>
      <c r="C2252" s="93">
        <v>33</v>
      </c>
      <c r="D2252" s="104">
        <f t="shared" si="177"/>
        <v>6.5281899109792288E-5</v>
      </c>
      <c r="E2252" s="93">
        <f t="shared" si="180"/>
        <v>1.9855</v>
      </c>
      <c r="F2252" s="104">
        <f t="shared" si="178"/>
        <v>7.1294850942592688E-5</v>
      </c>
      <c r="G2252" s="93" t="s">
        <v>16</v>
      </c>
      <c r="H2252" s="93">
        <v>99.78</v>
      </c>
      <c r="I2252" s="88">
        <v>2</v>
      </c>
      <c r="J2252" s="93">
        <v>3.2</v>
      </c>
      <c r="K2252" s="93">
        <v>0.81</v>
      </c>
      <c r="L2252" s="93">
        <v>99.78</v>
      </c>
      <c r="M2252" s="88">
        <f t="shared" si="181"/>
        <v>7147.8</v>
      </c>
    </row>
    <row r="2253" spans="1:13" x14ac:dyDescent="0.2">
      <c r="A2253" s="94">
        <v>2170016</v>
      </c>
      <c r="B2253" s="88">
        <f t="shared" si="179"/>
        <v>216.6</v>
      </c>
      <c r="C2253" s="93">
        <v>33</v>
      </c>
      <c r="D2253" s="104">
        <f t="shared" si="177"/>
        <v>6.5281899109792288E-5</v>
      </c>
      <c r="E2253" s="93">
        <f t="shared" si="180"/>
        <v>1.9855</v>
      </c>
      <c r="F2253" s="104">
        <f t="shared" si="178"/>
        <v>7.1294850942592688E-5</v>
      </c>
      <c r="G2253" s="93" t="s">
        <v>41</v>
      </c>
      <c r="H2253" s="93">
        <v>247.31</v>
      </c>
      <c r="I2253" s="88">
        <v>2</v>
      </c>
      <c r="J2253" s="93">
        <v>6.38</v>
      </c>
      <c r="K2253" s="93">
        <v>2</v>
      </c>
      <c r="L2253" s="93">
        <v>247.31</v>
      </c>
      <c r="M2253" s="88">
        <f t="shared" si="181"/>
        <v>7147.8</v>
      </c>
    </row>
    <row r="2254" spans="1:13" x14ac:dyDescent="0.2">
      <c r="A2254" s="94">
        <v>2540701</v>
      </c>
      <c r="B2254" s="88">
        <f t="shared" si="179"/>
        <v>216.6</v>
      </c>
      <c r="C2254" s="93">
        <v>33</v>
      </c>
      <c r="D2254" s="104">
        <f t="shared" si="177"/>
        <v>6.5281899109792288E-5</v>
      </c>
      <c r="E2254" s="93">
        <f t="shared" si="180"/>
        <v>1.9855</v>
      </c>
      <c r="F2254" s="104">
        <f t="shared" si="178"/>
        <v>7.1294850942592688E-5</v>
      </c>
      <c r="G2254" s="93" t="s">
        <v>41</v>
      </c>
      <c r="H2254" s="93">
        <v>258.89</v>
      </c>
      <c r="I2254" s="88">
        <v>2</v>
      </c>
      <c r="J2254" s="93">
        <v>5.89</v>
      </c>
      <c r="K2254" s="93">
        <v>1.35</v>
      </c>
      <c r="L2254" s="93">
        <v>258.89</v>
      </c>
      <c r="M2254" s="88">
        <f t="shared" si="181"/>
        <v>7147.8</v>
      </c>
    </row>
    <row r="2255" spans="1:13" x14ac:dyDescent="0.2">
      <c r="A2255" s="94">
        <v>3080387</v>
      </c>
      <c r="B2255" s="88">
        <f t="shared" si="179"/>
        <v>216.6</v>
      </c>
      <c r="C2255" s="93">
        <v>33</v>
      </c>
      <c r="D2255" s="104">
        <f t="shared" si="177"/>
        <v>6.5281899109792288E-5</v>
      </c>
      <c r="E2255" s="93">
        <f t="shared" si="180"/>
        <v>1.9855</v>
      </c>
      <c r="F2255" s="104">
        <f t="shared" si="178"/>
        <v>7.1294850942592688E-5</v>
      </c>
      <c r="G2255" s="93" t="s">
        <v>16</v>
      </c>
      <c r="H2255" s="93">
        <v>1481.07</v>
      </c>
      <c r="I2255" s="88">
        <v>2</v>
      </c>
      <c r="J2255" s="93">
        <v>85</v>
      </c>
      <c r="K2255" s="93">
        <v>4.49</v>
      </c>
      <c r="L2255" s="93">
        <v>1481.07</v>
      </c>
      <c r="M2255" s="88">
        <f t="shared" si="181"/>
        <v>7147.8</v>
      </c>
    </row>
    <row r="2256" spans="1:13" x14ac:dyDescent="0.2">
      <c r="A2256" s="94">
        <v>3080641</v>
      </c>
      <c r="B2256" s="88">
        <f t="shared" si="179"/>
        <v>216.6</v>
      </c>
      <c r="C2256" s="93">
        <v>33</v>
      </c>
      <c r="D2256" s="104">
        <f t="shared" si="177"/>
        <v>6.5281899109792288E-5</v>
      </c>
      <c r="E2256" s="93">
        <f t="shared" si="180"/>
        <v>1.9855</v>
      </c>
      <c r="F2256" s="104">
        <f t="shared" si="178"/>
        <v>7.1294850942592688E-5</v>
      </c>
      <c r="G2256" s="93" t="s">
        <v>41</v>
      </c>
      <c r="H2256" s="93">
        <v>1107.0999999999999</v>
      </c>
      <c r="I2256" s="88">
        <v>2</v>
      </c>
      <c r="J2256" s="93">
        <v>73.19</v>
      </c>
      <c r="K2256" s="93">
        <v>3.98</v>
      </c>
      <c r="L2256" s="93">
        <v>1107.0999999999999</v>
      </c>
      <c r="M2256" s="88">
        <f t="shared" si="181"/>
        <v>7147.8</v>
      </c>
    </row>
    <row r="2257" spans="1:13" x14ac:dyDescent="0.2">
      <c r="A2257" s="94">
        <v>3222575</v>
      </c>
      <c r="B2257" s="88">
        <f t="shared" si="179"/>
        <v>216.6</v>
      </c>
      <c r="C2257" s="93">
        <v>33</v>
      </c>
      <c r="D2257" s="104">
        <f t="shared" si="177"/>
        <v>6.5281899109792288E-5</v>
      </c>
      <c r="E2257" s="93">
        <f t="shared" si="180"/>
        <v>1.9855</v>
      </c>
      <c r="F2257" s="104">
        <f t="shared" si="178"/>
        <v>7.1294850942592688E-5</v>
      </c>
      <c r="G2257" s="93" t="s">
        <v>16</v>
      </c>
      <c r="H2257" s="93">
        <v>946.28</v>
      </c>
      <c r="I2257" s="88">
        <v>2</v>
      </c>
      <c r="J2257" s="93">
        <v>34.5</v>
      </c>
      <c r="K2257" s="93">
        <v>10.75</v>
      </c>
      <c r="L2257" s="93">
        <v>946.28</v>
      </c>
      <c r="M2257" s="88">
        <f t="shared" si="181"/>
        <v>7147.8</v>
      </c>
    </row>
    <row r="2258" spans="1:13" x14ac:dyDescent="0.2">
      <c r="A2258" s="94">
        <v>3222784</v>
      </c>
      <c r="B2258" s="88">
        <f t="shared" si="179"/>
        <v>216.6</v>
      </c>
      <c r="C2258" s="93">
        <v>33</v>
      </c>
      <c r="D2258" s="104">
        <f t="shared" si="177"/>
        <v>6.5281899109792288E-5</v>
      </c>
      <c r="E2258" s="93">
        <f t="shared" si="180"/>
        <v>1.9855</v>
      </c>
      <c r="F2258" s="104">
        <f t="shared" si="178"/>
        <v>7.1294850942592688E-5</v>
      </c>
      <c r="G2258" s="93" t="s">
        <v>41</v>
      </c>
      <c r="H2258" s="93">
        <v>1523.12</v>
      </c>
      <c r="I2258" s="88">
        <v>2</v>
      </c>
      <c r="J2258" s="93">
        <v>150.5</v>
      </c>
      <c r="K2258" s="93">
        <v>5.3</v>
      </c>
      <c r="L2258" s="93">
        <v>1523.12</v>
      </c>
      <c r="M2258" s="88">
        <f t="shared" si="181"/>
        <v>7147.8</v>
      </c>
    </row>
    <row r="2259" spans="1:13" x14ac:dyDescent="0.2">
      <c r="A2259" s="94">
        <v>3267625</v>
      </c>
      <c r="B2259" s="88">
        <f t="shared" si="179"/>
        <v>216.6</v>
      </c>
      <c r="C2259" s="93">
        <v>33</v>
      </c>
      <c r="D2259" s="104">
        <f t="shared" si="177"/>
        <v>6.5281899109792288E-5</v>
      </c>
      <c r="E2259" s="93">
        <f t="shared" si="180"/>
        <v>1.9855</v>
      </c>
      <c r="F2259" s="104">
        <f t="shared" si="178"/>
        <v>7.1294850942592688E-5</v>
      </c>
      <c r="G2259" s="93" t="s">
        <v>16</v>
      </c>
      <c r="H2259" s="93">
        <v>53.56</v>
      </c>
      <c r="I2259" s="88">
        <v>2</v>
      </c>
      <c r="J2259" s="93">
        <v>4.9000000000000004</v>
      </c>
      <c r="K2259" s="93">
        <v>1</v>
      </c>
      <c r="L2259" s="93">
        <v>53.56</v>
      </c>
      <c r="M2259" s="88">
        <f t="shared" si="181"/>
        <v>7147.8</v>
      </c>
    </row>
    <row r="2260" spans="1:13" x14ac:dyDescent="0.2">
      <c r="A2260" s="94">
        <v>3302427</v>
      </c>
      <c r="B2260" s="88">
        <f t="shared" si="179"/>
        <v>216.6</v>
      </c>
      <c r="C2260" s="93">
        <v>33</v>
      </c>
      <c r="D2260" s="104">
        <f t="shared" si="177"/>
        <v>6.5281899109792288E-5</v>
      </c>
      <c r="E2260" s="93">
        <f t="shared" si="180"/>
        <v>1.9855</v>
      </c>
      <c r="F2260" s="104">
        <f t="shared" si="178"/>
        <v>7.1294850942592688E-5</v>
      </c>
      <c r="G2260" s="93" t="s">
        <v>9</v>
      </c>
      <c r="H2260" s="93">
        <v>1237.08</v>
      </c>
      <c r="I2260" s="88">
        <v>2</v>
      </c>
      <c r="J2260" s="93">
        <v>63</v>
      </c>
      <c r="K2260" s="93">
        <v>46</v>
      </c>
      <c r="L2260" s="93">
        <v>1237.08</v>
      </c>
      <c r="M2260" s="88">
        <f t="shared" si="181"/>
        <v>7147.8</v>
      </c>
    </row>
    <row r="2261" spans="1:13" x14ac:dyDescent="0.2">
      <c r="A2261" s="94">
        <v>3400581</v>
      </c>
      <c r="B2261" s="88">
        <f t="shared" si="179"/>
        <v>216.6</v>
      </c>
      <c r="C2261" s="93">
        <v>33</v>
      </c>
      <c r="D2261" s="104">
        <f t="shared" si="177"/>
        <v>6.5281899109792288E-5</v>
      </c>
      <c r="E2261" s="93">
        <f t="shared" si="180"/>
        <v>1.9855</v>
      </c>
      <c r="F2261" s="104">
        <f t="shared" si="178"/>
        <v>7.1294850942592688E-5</v>
      </c>
      <c r="G2261" s="93" t="s">
        <v>82</v>
      </c>
      <c r="H2261" s="93">
        <v>223.94</v>
      </c>
      <c r="I2261" s="88">
        <v>2</v>
      </c>
      <c r="J2261" s="93">
        <v>1.1599999999999999</v>
      </c>
      <c r="K2261" s="93">
        <v>0.81</v>
      </c>
      <c r="L2261" s="93">
        <v>223.94</v>
      </c>
      <c r="M2261" s="88">
        <f t="shared" si="181"/>
        <v>7147.8</v>
      </c>
    </row>
    <row r="2262" spans="1:13" x14ac:dyDescent="0.2">
      <c r="A2262" s="94">
        <v>3521035</v>
      </c>
      <c r="B2262" s="88">
        <f t="shared" si="179"/>
        <v>216.6</v>
      </c>
      <c r="C2262" s="93">
        <v>33</v>
      </c>
      <c r="D2262" s="104">
        <f t="shared" si="177"/>
        <v>6.5281899109792288E-5</v>
      </c>
      <c r="E2262" s="93">
        <f t="shared" si="180"/>
        <v>1.9855</v>
      </c>
      <c r="F2262" s="104">
        <f t="shared" si="178"/>
        <v>7.1294850942592688E-5</v>
      </c>
      <c r="G2262" s="93" t="s">
        <v>16</v>
      </c>
      <c r="H2262" s="93">
        <v>96.4</v>
      </c>
      <c r="I2262" s="88">
        <v>2</v>
      </c>
      <c r="J2262" s="93">
        <v>1.3</v>
      </c>
      <c r="K2262" s="93">
        <v>4.75</v>
      </c>
      <c r="L2262" s="93">
        <v>96.4</v>
      </c>
      <c r="M2262" s="88">
        <f t="shared" si="181"/>
        <v>7147.8</v>
      </c>
    </row>
    <row r="2263" spans="1:13" x14ac:dyDescent="0.2">
      <c r="A2263" s="94">
        <v>3535415</v>
      </c>
      <c r="B2263" s="88">
        <f t="shared" si="179"/>
        <v>216.6</v>
      </c>
      <c r="C2263" s="93">
        <v>33</v>
      </c>
      <c r="D2263" s="104">
        <f t="shared" si="177"/>
        <v>6.5281899109792288E-5</v>
      </c>
      <c r="E2263" s="93">
        <f t="shared" si="180"/>
        <v>1.9855</v>
      </c>
      <c r="F2263" s="104">
        <f t="shared" si="178"/>
        <v>7.1294850942592688E-5</v>
      </c>
      <c r="G2263" s="93" t="s">
        <v>79</v>
      </c>
      <c r="H2263" s="93">
        <v>67.52</v>
      </c>
      <c r="I2263" s="88">
        <v>2</v>
      </c>
      <c r="J2263" s="93">
        <v>0.43</v>
      </c>
      <c r="K2263" s="93">
        <v>1.27</v>
      </c>
      <c r="L2263" s="93">
        <v>67.52</v>
      </c>
      <c r="M2263" s="88">
        <f t="shared" si="181"/>
        <v>7147.8</v>
      </c>
    </row>
    <row r="2264" spans="1:13" x14ac:dyDescent="0.2">
      <c r="A2264" s="94">
        <v>4501636</v>
      </c>
      <c r="B2264" s="88">
        <f t="shared" si="179"/>
        <v>216.6</v>
      </c>
      <c r="C2264" s="93">
        <v>33</v>
      </c>
      <c r="D2264" s="104">
        <f t="shared" si="177"/>
        <v>6.5281899109792288E-5</v>
      </c>
      <c r="E2264" s="93">
        <f t="shared" si="180"/>
        <v>1.9855</v>
      </c>
      <c r="F2264" s="104">
        <f t="shared" si="178"/>
        <v>7.1294850942592688E-5</v>
      </c>
      <c r="G2264" s="93" t="s">
        <v>41</v>
      </c>
      <c r="H2264" s="93">
        <v>432</v>
      </c>
      <c r="I2264" s="88">
        <v>2</v>
      </c>
      <c r="J2264" s="93">
        <v>14.17</v>
      </c>
      <c r="K2264" s="93">
        <v>1.1000000000000001</v>
      </c>
      <c r="L2264" s="93">
        <v>432</v>
      </c>
      <c r="M2264" s="88">
        <f t="shared" si="181"/>
        <v>7147.8</v>
      </c>
    </row>
    <row r="2265" spans="1:13" x14ac:dyDescent="0.2">
      <c r="A2265" s="94">
        <v>5635617</v>
      </c>
      <c r="B2265" s="88">
        <f t="shared" si="179"/>
        <v>216.6</v>
      </c>
      <c r="C2265" s="93">
        <v>33</v>
      </c>
      <c r="D2265" s="104">
        <f t="shared" si="177"/>
        <v>6.5281899109792288E-5</v>
      </c>
      <c r="E2265" s="93">
        <f t="shared" si="180"/>
        <v>1.9855</v>
      </c>
      <c r="F2265" s="104">
        <f t="shared" si="178"/>
        <v>7.1294850942592688E-5</v>
      </c>
      <c r="G2265" s="93" t="s">
        <v>16</v>
      </c>
      <c r="H2265" s="93">
        <v>1615.79</v>
      </c>
      <c r="I2265" s="88">
        <v>2</v>
      </c>
      <c r="J2265" s="93">
        <v>4.4000000000000004</v>
      </c>
      <c r="K2265" s="93">
        <v>14</v>
      </c>
      <c r="L2265" s="93">
        <v>1615.79</v>
      </c>
      <c r="M2265" s="88">
        <f t="shared" si="181"/>
        <v>7147.8</v>
      </c>
    </row>
    <row r="2266" spans="1:13" x14ac:dyDescent="0.2">
      <c r="A2266" s="94">
        <v>6189301</v>
      </c>
      <c r="B2266" s="88">
        <f t="shared" si="179"/>
        <v>216.6</v>
      </c>
      <c r="C2266" s="93">
        <v>33</v>
      </c>
      <c r="D2266" s="104">
        <f t="shared" si="177"/>
        <v>6.5281899109792288E-5</v>
      </c>
      <c r="E2266" s="93">
        <f t="shared" si="180"/>
        <v>1.9855</v>
      </c>
      <c r="F2266" s="104">
        <f t="shared" si="178"/>
        <v>7.1294850942592688E-5</v>
      </c>
      <c r="G2266" s="93" t="s">
        <v>20</v>
      </c>
      <c r="H2266" s="93">
        <v>1818.8</v>
      </c>
      <c r="I2266" s="88">
        <v>2</v>
      </c>
      <c r="J2266" s="93">
        <v>217</v>
      </c>
      <c r="K2266" s="93">
        <v>38.9</v>
      </c>
      <c r="L2266" s="93">
        <v>1818.8</v>
      </c>
      <c r="M2266" s="88">
        <f t="shared" si="181"/>
        <v>7147.8</v>
      </c>
    </row>
    <row r="2267" spans="1:13" x14ac:dyDescent="0.2">
      <c r="A2267" s="94">
        <v>8013545</v>
      </c>
      <c r="B2267" s="88">
        <f t="shared" si="179"/>
        <v>216.6</v>
      </c>
      <c r="C2267" s="93">
        <v>33</v>
      </c>
      <c r="D2267" s="104">
        <f t="shared" si="177"/>
        <v>6.5281899109792288E-5</v>
      </c>
      <c r="E2267" s="93">
        <f t="shared" si="180"/>
        <v>1.9855</v>
      </c>
      <c r="F2267" s="104">
        <f t="shared" si="178"/>
        <v>7.1294850942592688E-5</v>
      </c>
      <c r="G2267" s="93" t="s">
        <v>20</v>
      </c>
      <c r="H2267" s="93">
        <v>5925.92</v>
      </c>
      <c r="I2267" s="88">
        <v>2</v>
      </c>
      <c r="J2267" s="93">
        <v>133.6</v>
      </c>
      <c r="K2267" s="93">
        <v>15.72</v>
      </c>
      <c r="L2267" s="93">
        <v>5925.92</v>
      </c>
      <c r="M2267" s="88">
        <f t="shared" si="181"/>
        <v>7147.8</v>
      </c>
    </row>
    <row r="2268" spans="1:13" x14ac:dyDescent="0.2">
      <c r="A2268" s="94">
        <v>8419048</v>
      </c>
      <c r="B2268" s="88">
        <f t="shared" si="179"/>
        <v>216.6</v>
      </c>
      <c r="C2268" s="93">
        <v>33</v>
      </c>
      <c r="D2268" s="104">
        <f t="shared" si="177"/>
        <v>6.5281899109792288E-5</v>
      </c>
      <c r="E2268" s="93">
        <f t="shared" si="180"/>
        <v>1.9855</v>
      </c>
      <c r="F2268" s="104">
        <f t="shared" si="178"/>
        <v>7.1294850942592688E-5</v>
      </c>
      <c r="G2268" s="93" t="s">
        <v>20</v>
      </c>
      <c r="H2268" s="93">
        <v>0</v>
      </c>
      <c r="I2268" s="88">
        <v>2</v>
      </c>
      <c r="J2268" s="93">
        <v>79.489999999999995</v>
      </c>
      <c r="K2268" s="93">
        <v>9.5</v>
      </c>
      <c r="L2268" s="93">
        <v>0</v>
      </c>
      <c r="M2268" s="88">
        <f t="shared" si="181"/>
        <v>7147.8</v>
      </c>
    </row>
    <row r="2269" spans="1:13" x14ac:dyDescent="0.2">
      <c r="A2269" s="94">
        <v>8419049</v>
      </c>
      <c r="B2269" s="88">
        <f t="shared" si="179"/>
        <v>216.6</v>
      </c>
      <c r="C2269" s="93">
        <v>33</v>
      </c>
      <c r="D2269" s="104">
        <f t="shared" si="177"/>
        <v>6.5281899109792288E-5</v>
      </c>
      <c r="E2269" s="93">
        <f t="shared" si="180"/>
        <v>1.9855</v>
      </c>
      <c r="F2269" s="104">
        <f t="shared" si="178"/>
        <v>7.1294850942592688E-5</v>
      </c>
      <c r="G2269" s="93" t="s">
        <v>20</v>
      </c>
      <c r="H2269" s="93">
        <v>0</v>
      </c>
      <c r="I2269" s="88">
        <v>2</v>
      </c>
      <c r="J2269" s="93">
        <v>270.14</v>
      </c>
      <c r="K2269" s="93">
        <v>38</v>
      </c>
      <c r="L2269" s="93">
        <v>0</v>
      </c>
      <c r="M2269" s="88">
        <f t="shared" si="181"/>
        <v>7147.8</v>
      </c>
    </row>
    <row r="2270" spans="1:13" x14ac:dyDescent="0.2">
      <c r="A2270" s="94">
        <v>8604358</v>
      </c>
      <c r="B2270" s="88">
        <f t="shared" si="179"/>
        <v>216.6</v>
      </c>
      <c r="C2270" s="93">
        <v>33</v>
      </c>
      <c r="D2270" s="104">
        <f t="shared" si="177"/>
        <v>6.5281899109792288E-5</v>
      </c>
      <c r="E2270" s="93">
        <f t="shared" si="180"/>
        <v>1.9855</v>
      </c>
      <c r="F2270" s="104">
        <f t="shared" si="178"/>
        <v>7.1294850942592688E-5</v>
      </c>
      <c r="G2270" s="93" t="s">
        <v>16</v>
      </c>
      <c r="H2270" s="93">
        <v>347.52</v>
      </c>
      <c r="I2270" s="88">
        <v>2</v>
      </c>
      <c r="J2270" s="93">
        <v>32.74</v>
      </c>
      <c r="K2270" s="93">
        <v>2.56</v>
      </c>
      <c r="L2270" s="93">
        <v>347.52</v>
      </c>
      <c r="M2270" s="88">
        <f t="shared" si="181"/>
        <v>7147.8</v>
      </c>
    </row>
    <row r="2271" spans="1:13" x14ac:dyDescent="0.2">
      <c r="A2271" s="94">
        <v>9253148</v>
      </c>
      <c r="B2271" s="88">
        <f t="shared" si="179"/>
        <v>216.6</v>
      </c>
      <c r="C2271" s="93">
        <v>33</v>
      </c>
      <c r="D2271" s="104">
        <f t="shared" si="177"/>
        <v>6.5281899109792288E-5</v>
      </c>
      <c r="E2271" s="93">
        <f t="shared" si="180"/>
        <v>1.9855</v>
      </c>
      <c r="F2271" s="104">
        <f t="shared" si="178"/>
        <v>7.1294850942592688E-5</v>
      </c>
      <c r="G2271" s="93" t="s">
        <v>12</v>
      </c>
      <c r="H2271" s="93">
        <v>127.44</v>
      </c>
      <c r="I2271" s="88">
        <v>2</v>
      </c>
      <c r="J2271" s="93">
        <v>0.55000000000000004</v>
      </c>
      <c r="K2271" s="93">
        <v>2.5299999999999998</v>
      </c>
      <c r="L2271" s="93">
        <v>127.44</v>
      </c>
      <c r="M2271" s="88">
        <f t="shared" si="181"/>
        <v>7147.8</v>
      </c>
    </row>
    <row r="2272" spans="1:13" x14ac:dyDescent="0.2">
      <c r="A2272" s="94">
        <v>9253243</v>
      </c>
      <c r="B2272" s="88">
        <f t="shared" si="179"/>
        <v>216.6</v>
      </c>
      <c r="C2272" s="93">
        <v>33</v>
      </c>
      <c r="D2272" s="104">
        <f t="shared" si="177"/>
        <v>6.5281899109792288E-5</v>
      </c>
      <c r="E2272" s="93">
        <f t="shared" si="180"/>
        <v>1.9855</v>
      </c>
      <c r="F2272" s="104">
        <f t="shared" si="178"/>
        <v>7.1294850942592688E-5</v>
      </c>
      <c r="G2272" s="93" t="s">
        <v>12</v>
      </c>
      <c r="H2272" s="93">
        <v>68.87</v>
      </c>
      <c r="I2272" s="88">
        <v>2</v>
      </c>
      <c r="J2272" s="93">
        <v>0.7</v>
      </c>
      <c r="K2272" s="93">
        <v>0.42</v>
      </c>
      <c r="L2272" s="93">
        <v>68.87</v>
      </c>
      <c r="M2272" s="88">
        <f t="shared" si="181"/>
        <v>7147.8</v>
      </c>
    </row>
    <row r="2273" spans="1:13" x14ac:dyDescent="0.2">
      <c r="A2273" s="94">
        <v>9253452</v>
      </c>
      <c r="B2273" s="88">
        <f t="shared" si="179"/>
        <v>216.6</v>
      </c>
      <c r="C2273" s="93">
        <v>33</v>
      </c>
      <c r="D2273" s="104">
        <f t="shared" si="177"/>
        <v>6.5281899109792288E-5</v>
      </c>
      <c r="E2273" s="93">
        <f t="shared" si="180"/>
        <v>1.9855</v>
      </c>
      <c r="F2273" s="104">
        <f t="shared" si="178"/>
        <v>7.1294850942592688E-5</v>
      </c>
      <c r="G2273" s="93" t="s">
        <v>12</v>
      </c>
      <c r="H2273" s="93">
        <v>34.65</v>
      </c>
      <c r="I2273" s="88">
        <v>2</v>
      </c>
      <c r="J2273" s="93">
        <v>0.69</v>
      </c>
      <c r="K2273" s="93">
        <v>0.7</v>
      </c>
      <c r="L2273" s="93">
        <v>34.65</v>
      </c>
      <c r="M2273" s="88">
        <f t="shared" si="181"/>
        <v>7147.8</v>
      </c>
    </row>
    <row r="2274" spans="1:13" x14ac:dyDescent="0.2">
      <c r="A2274" s="94">
        <v>1150322</v>
      </c>
      <c r="B2274" s="88">
        <f t="shared" si="179"/>
        <v>216.6</v>
      </c>
      <c r="C2274" s="93">
        <v>32</v>
      </c>
      <c r="D2274" s="104">
        <f t="shared" si="177"/>
        <v>6.3303659742828877E-5</v>
      </c>
      <c r="E2274" s="93">
        <f t="shared" si="180"/>
        <v>1.9253333333333333</v>
      </c>
      <c r="F2274" s="104">
        <f t="shared" si="178"/>
        <v>6.9134400914029262E-5</v>
      </c>
      <c r="G2274" s="93" t="s">
        <v>16</v>
      </c>
      <c r="H2274" s="93">
        <v>67.41</v>
      </c>
      <c r="I2274" s="88">
        <v>2</v>
      </c>
      <c r="J2274" s="93">
        <v>3.86</v>
      </c>
      <c r="K2274" s="93">
        <v>3.7</v>
      </c>
      <c r="L2274" s="93">
        <v>67.41</v>
      </c>
      <c r="M2274" s="88">
        <f t="shared" si="181"/>
        <v>6931.2</v>
      </c>
    </row>
    <row r="2275" spans="1:13" x14ac:dyDescent="0.2">
      <c r="A2275" s="94">
        <v>1210026</v>
      </c>
      <c r="B2275" s="88">
        <f t="shared" si="179"/>
        <v>216.6</v>
      </c>
      <c r="C2275" s="93">
        <v>32</v>
      </c>
      <c r="D2275" s="104">
        <f t="shared" si="177"/>
        <v>6.3303659742828877E-5</v>
      </c>
      <c r="E2275" s="93">
        <f t="shared" si="180"/>
        <v>1.9253333333333333</v>
      </c>
      <c r="F2275" s="104">
        <f t="shared" si="178"/>
        <v>6.9134400914029262E-5</v>
      </c>
      <c r="G2275" s="93" t="s">
        <v>79</v>
      </c>
      <c r="H2275" s="93">
        <v>141.78</v>
      </c>
      <c r="I2275" s="88">
        <v>2</v>
      </c>
      <c r="J2275" s="93">
        <v>1.47</v>
      </c>
      <c r="K2275" s="93">
        <v>2.02</v>
      </c>
      <c r="L2275" s="93">
        <v>141.78</v>
      </c>
      <c r="M2275" s="88">
        <f t="shared" si="181"/>
        <v>6931.2</v>
      </c>
    </row>
    <row r="2276" spans="1:13" x14ac:dyDescent="0.2">
      <c r="A2276" s="94">
        <v>1254459</v>
      </c>
      <c r="B2276" s="88">
        <f t="shared" si="179"/>
        <v>216.6</v>
      </c>
      <c r="C2276" s="93">
        <v>32</v>
      </c>
      <c r="D2276" s="104">
        <f t="shared" si="177"/>
        <v>6.3303659742828877E-5</v>
      </c>
      <c r="E2276" s="93">
        <f t="shared" si="180"/>
        <v>1.9253333333333333</v>
      </c>
      <c r="F2276" s="104">
        <f t="shared" si="178"/>
        <v>6.9134400914029262E-5</v>
      </c>
      <c r="G2276" s="93" t="s">
        <v>9</v>
      </c>
      <c r="H2276" s="93">
        <v>334.64</v>
      </c>
      <c r="I2276" s="88">
        <v>2</v>
      </c>
      <c r="J2276" s="93">
        <v>8.77</v>
      </c>
      <c r="K2276" s="93">
        <v>27.58</v>
      </c>
      <c r="L2276" s="93">
        <v>334.64</v>
      </c>
      <c r="M2276" s="88">
        <f t="shared" si="181"/>
        <v>6931.2</v>
      </c>
    </row>
    <row r="2277" spans="1:13" x14ac:dyDescent="0.2">
      <c r="A2277" s="94">
        <v>2005685</v>
      </c>
      <c r="B2277" s="88">
        <f t="shared" si="179"/>
        <v>216.6</v>
      </c>
      <c r="C2277" s="93">
        <v>32</v>
      </c>
      <c r="D2277" s="104">
        <f t="shared" si="177"/>
        <v>6.3303659742828877E-5</v>
      </c>
      <c r="E2277" s="93">
        <f t="shared" si="180"/>
        <v>1.9253333333333333</v>
      </c>
      <c r="F2277" s="104">
        <f t="shared" si="178"/>
        <v>6.9134400914029262E-5</v>
      </c>
      <c r="G2277" s="93" t="s">
        <v>12</v>
      </c>
      <c r="H2277" s="93">
        <v>504.39</v>
      </c>
      <c r="I2277" s="88">
        <v>2</v>
      </c>
      <c r="J2277" s="93">
        <v>7.2</v>
      </c>
      <c r="K2277" s="93">
        <v>5.95</v>
      </c>
      <c r="L2277" s="93">
        <v>504.39</v>
      </c>
      <c r="M2277" s="88">
        <f t="shared" si="181"/>
        <v>6931.2</v>
      </c>
    </row>
    <row r="2278" spans="1:13" x14ac:dyDescent="0.2">
      <c r="A2278" s="94">
        <v>2041111</v>
      </c>
      <c r="B2278" s="88">
        <f t="shared" si="179"/>
        <v>216.6</v>
      </c>
      <c r="C2278" s="93">
        <v>32</v>
      </c>
      <c r="D2278" s="104">
        <f t="shared" si="177"/>
        <v>6.3303659742828877E-5</v>
      </c>
      <c r="E2278" s="93">
        <f t="shared" si="180"/>
        <v>1.9253333333333333</v>
      </c>
      <c r="F2278" s="104">
        <f t="shared" si="178"/>
        <v>6.9134400914029262E-5</v>
      </c>
      <c r="G2278" s="93" t="s">
        <v>16</v>
      </c>
      <c r="H2278" s="93">
        <v>1174.8499999999999</v>
      </c>
      <c r="I2278" s="88">
        <v>2</v>
      </c>
      <c r="J2278" s="93">
        <v>36</v>
      </c>
      <c r="K2278" s="93">
        <v>15.6</v>
      </c>
      <c r="L2278" s="93">
        <v>1174.8499999999999</v>
      </c>
      <c r="M2278" s="88">
        <f t="shared" si="181"/>
        <v>6931.2</v>
      </c>
    </row>
    <row r="2279" spans="1:13" x14ac:dyDescent="0.2">
      <c r="A2279" s="94">
        <v>2041439</v>
      </c>
      <c r="B2279" s="88">
        <f t="shared" si="179"/>
        <v>216.6</v>
      </c>
      <c r="C2279" s="93">
        <v>32</v>
      </c>
      <c r="D2279" s="104">
        <f t="shared" si="177"/>
        <v>6.3303659742828877E-5</v>
      </c>
      <c r="E2279" s="93">
        <f t="shared" si="180"/>
        <v>1.9253333333333333</v>
      </c>
      <c r="F2279" s="104">
        <f t="shared" si="178"/>
        <v>6.9134400914029262E-5</v>
      </c>
      <c r="G2279" s="93" t="s">
        <v>16</v>
      </c>
      <c r="H2279" s="93">
        <v>2688.1</v>
      </c>
      <c r="I2279" s="88">
        <v>2</v>
      </c>
      <c r="J2279" s="93">
        <v>4</v>
      </c>
      <c r="K2279" s="93">
        <v>21</v>
      </c>
      <c r="L2279" s="93">
        <v>2688.1</v>
      </c>
      <c r="M2279" s="88">
        <f t="shared" si="181"/>
        <v>6931.2</v>
      </c>
    </row>
    <row r="2280" spans="1:13" x14ac:dyDescent="0.2">
      <c r="A2280" s="94">
        <v>2042209</v>
      </c>
      <c r="B2280" s="88">
        <f t="shared" si="179"/>
        <v>216.6</v>
      </c>
      <c r="C2280" s="93">
        <v>32</v>
      </c>
      <c r="D2280" s="104">
        <f t="shared" si="177"/>
        <v>6.3303659742828877E-5</v>
      </c>
      <c r="E2280" s="93">
        <f t="shared" si="180"/>
        <v>1.9253333333333333</v>
      </c>
      <c r="F2280" s="104">
        <f t="shared" si="178"/>
        <v>6.9134400914029262E-5</v>
      </c>
      <c r="G2280" s="93" t="s">
        <v>16</v>
      </c>
      <c r="H2280" s="93">
        <v>777.13</v>
      </c>
      <c r="I2280" s="88">
        <v>2</v>
      </c>
      <c r="J2280" s="93">
        <v>8.4</v>
      </c>
      <c r="K2280" s="93">
        <v>9</v>
      </c>
      <c r="L2280" s="93">
        <v>777.13</v>
      </c>
      <c r="M2280" s="88">
        <f t="shared" si="181"/>
        <v>6931.2</v>
      </c>
    </row>
    <row r="2281" spans="1:13" x14ac:dyDescent="0.2">
      <c r="A2281" s="94">
        <v>2043015</v>
      </c>
      <c r="B2281" s="88">
        <f t="shared" si="179"/>
        <v>216.6</v>
      </c>
      <c r="C2281" s="93">
        <v>32</v>
      </c>
      <c r="D2281" s="104">
        <f t="shared" si="177"/>
        <v>6.3303659742828877E-5</v>
      </c>
      <c r="E2281" s="93">
        <f t="shared" si="180"/>
        <v>1.9253333333333333</v>
      </c>
      <c r="F2281" s="104">
        <f t="shared" si="178"/>
        <v>6.9134400914029262E-5</v>
      </c>
      <c r="G2281" s="93" t="s">
        <v>16</v>
      </c>
      <c r="H2281" s="93">
        <v>1806.23</v>
      </c>
      <c r="I2281" s="88">
        <v>2</v>
      </c>
      <c r="J2281" s="93">
        <v>41.62</v>
      </c>
      <c r="K2281" s="93">
        <v>33.5</v>
      </c>
      <c r="L2281" s="93">
        <v>1806.23</v>
      </c>
      <c r="M2281" s="88">
        <f t="shared" si="181"/>
        <v>6931.2</v>
      </c>
    </row>
    <row r="2282" spans="1:13" x14ac:dyDescent="0.2">
      <c r="A2282" s="94">
        <v>2044085</v>
      </c>
      <c r="B2282" s="88">
        <f t="shared" si="179"/>
        <v>216.6</v>
      </c>
      <c r="C2282" s="93">
        <v>32</v>
      </c>
      <c r="D2282" s="104">
        <f t="shared" si="177"/>
        <v>6.3303659742828877E-5</v>
      </c>
      <c r="E2282" s="93">
        <f t="shared" si="180"/>
        <v>1.9253333333333333</v>
      </c>
      <c r="F2282" s="104">
        <f t="shared" si="178"/>
        <v>6.9134400914029262E-5</v>
      </c>
      <c r="G2282" s="93" t="s">
        <v>16</v>
      </c>
      <c r="H2282" s="93">
        <v>1610.66</v>
      </c>
      <c r="I2282" s="88">
        <v>2</v>
      </c>
      <c r="J2282" s="93">
        <v>43.73</v>
      </c>
      <c r="K2282" s="93">
        <v>24.5</v>
      </c>
      <c r="L2282" s="93">
        <v>1610.66</v>
      </c>
      <c r="M2282" s="88">
        <f t="shared" si="181"/>
        <v>6931.2</v>
      </c>
    </row>
    <row r="2283" spans="1:13" x14ac:dyDescent="0.2">
      <c r="A2283" s="94">
        <v>2540783</v>
      </c>
      <c r="B2283" s="88">
        <f t="shared" si="179"/>
        <v>216.6</v>
      </c>
      <c r="C2283" s="93">
        <v>32</v>
      </c>
      <c r="D2283" s="104">
        <f t="shared" si="177"/>
        <v>6.3303659742828877E-5</v>
      </c>
      <c r="E2283" s="93">
        <f t="shared" si="180"/>
        <v>1.9253333333333333</v>
      </c>
      <c r="F2283" s="104">
        <f t="shared" si="178"/>
        <v>6.9134400914029262E-5</v>
      </c>
      <c r="G2283" s="93" t="s">
        <v>79</v>
      </c>
      <c r="H2283" s="93">
        <v>110.76</v>
      </c>
      <c r="I2283" s="88">
        <v>2</v>
      </c>
      <c r="J2283" s="93">
        <v>0.51</v>
      </c>
      <c r="K2283" s="93">
        <v>0.5</v>
      </c>
      <c r="L2283" s="93">
        <v>110.76</v>
      </c>
      <c r="M2283" s="88">
        <f t="shared" si="181"/>
        <v>6931.2</v>
      </c>
    </row>
    <row r="2284" spans="1:13" x14ac:dyDescent="0.2">
      <c r="A2284" s="94">
        <v>3080218</v>
      </c>
      <c r="B2284" s="88">
        <f t="shared" si="179"/>
        <v>216.6</v>
      </c>
      <c r="C2284" s="93">
        <v>32</v>
      </c>
      <c r="D2284" s="104">
        <f t="shared" si="177"/>
        <v>6.3303659742828877E-5</v>
      </c>
      <c r="E2284" s="93">
        <f t="shared" si="180"/>
        <v>1.9253333333333333</v>
      </c>
      <c r="F2284" s="104">
        <f t="shared" si="178"/>
        <v>6.9134400914029262E-5</v>
      </c>
      <c r="G2284" s="93" t="s">
        <v>16</v>
      </c>
      <c r="H2284" s="93">
        <v>2110.52</v>
      </c>
      <c r="I2284" s="88">
        <v>2</v>
      </c>
      <c r="J2284" s="93">
        <v>250</v>
      </c>
      <c r="K2284" s="93">
        <v>14.28</v>
      </c>
      <c r="L2284" s="93">
        <v>2110.52</v>
      </c>
      <c r="M2284" s="88">
        <f t="shared" si="181"/>
        <v>6931.2</v>
      </c>
    </row>
    <row r="2285" spans="1:13" x14ac:dyDescent="0.2">
      <c r="A2285" s="94">
        <v>3100612</v>
      </c>
      <c r="B2285" s="88">
        <f t="shared" si="179"/>
        <v>216.6</v>
      </c>
      <c r="C2285" s="93">
        <v>32</v>
      </c>
      <c r="D2285" s="104">
        <f t="shared" si="177"/>
        <v>6.3303659742828877E-5</v>
      </c>
      <c r="E2285" s="93">
        <f t="shared" si="180"/>
        <v>1.9253333333333333</v>
      </c>
      <c r="F2285" s="104">
        <f t="shared" si="178"/>
        <v>6.9134400914029262E-5</v>
      </c>
      <c r="G2285" s="93" t="s">
        <v>41</v>
      </c>
      <c r="H2285" s="93">
        <v>526</v>
      </c>
      <c r="I2285" s="88">
        <v>2</v>
      </c>
      <c r="J2285" s="93">
        <v>50</v>
      </c>
      <c r="K2285" s="93">
        <v>2.1</v>
      </c>
      <c r="L2285" s="93">
        <v>526</v>
      </c>
      <c r="M2285" s="88">
        <f t="shared" si="181"/>
        <v>6931.2</v>
      </c>
    </row>
    <row r="2286" spans="1:13" x14ac:dyDescent="0.2">
      <c r="A2286" s="94">
        <v>3301044</v>
      </c>
      <c r="B2286" s="88">
        <f t="shared" si="179"/>
        <v>216.6</v>
      </c>
      <c r="C2286" s="93">
        <v>32</v>
      </c>
      <c r="D2286" s="104">
        <f t="shared" si="177"/>
        <v>6.3303659742828877E-5</v>
      </c>
      <c r="E2286" s="93">
        <f t="shared" si="180"/>
        <v>1.9253333333333333</v>
      </c>
      <c r="F2286" s="104">
        <f t="shared" si="178"/>
        <v>6.9134400914029262E-5</v>
      </c>
      <c r="G2286" s="93" t="s">
        <v>16</v>
      </c>
      <c r="H2286" s="93">
        <v>829.95</v>
      </c>
      <c r="I2286" s="88">
        <v>2</v>
      </c>
      <c r="J2286" s="93">
        <v>10.53</v>
      </c>
      <c r="K2286" s="93">
        <v>11.46</v>
      </c>
      <c r="L2286" s="93">
        <v>829.95</v>
      </c>
      <c r="M2286" s="88">
        <f t="shared" si="181"/>
        <v>6931.2</v>
      </c>
    </row>
    <row r="2287" spans="1:13" x14ac:dyDescent="0.2">
      <c r="A2287" s="94">
        <v>3401963</v>
      </c>
      <c r="B2287" s="88">
        <f t="shared" si="179"/>
        <v>216.6</v>
      </c>
      <c r="C2287" s="93">
        <v>32</v>
      </c>
      <c r="D2287" s="104">
        <f t="shared" si="177"/>
        <v>6.3303659742828877E-5</v>
      </c>
      <c r="E2287" s="93">
        <f t="shared" si="180"/>
        <v>1.9253333333333333</v>
      </c>
      <c r="F2287" s="104">
        <f t="shared" si="178"/>
        <v>6.9134400914029262E-5</v>
      </c>
      <c r="G2287" s="93" t="s">
        <v>20</v>
      </c>
      <c r="H2287" s="93">
        <v>641.08000000000004</v>
      </c>
      <c r="I2287" s="88">
        <v>2</v>
      </c>
      <c r="J2287" s="93">
        <v>1.51</v>
      </c>
      <c r="K2287" s="93">
        <v>2.1800000000000002</v>
      </c>
      <c r="L2287" s="93">
        <v>641.08000000000004</v>
      </c>
      <c r="M2287" s="88">
        <f t="shared" si="181"/>
        <v>6931.2</v>
      </c>
    </row>
    <row r="2288" spans="1:13" x14ac:dyDescent="0.2">
      <c r="A2288" s="94">
        <v>4246227</v>
      </c>
      <c r="B2288" s="88">
        <f t="shared" si="179"/>
        <v>216.6</v>
      </c>
      <c r="C2288" s="93">
        <v>32</v>
      </c>
      <c r="D2288" s="104">
        <f t="shared" si="177"/>
        <v>6.3303659742828877E-5</v>
      </c>
      <c r="E2288" s="93">
        <f t="shared" si="180"/>
        <v>1.9253333333333333</v>
      </c>
      <c r="F2288" s="104">
        <f t="shared" si="178"/>
        <v>6.9134400914029262E-5</v>
      </c>
      <c r="G2288" s="93" t="s">
        <v>41</v>
      </c>
      <c r="H2288" s="93">
        <v>4937.58</v>
      </c>
      <c r="I2288" s="88">
        <v>2</v>
      </c>
      <c r="J2288" s="93">
        <v>36.6</v>
      </c>
      <c r="K2288" s="93">
        <v>9</v>
      </c>
      <c r="L2288" s="93">
        <v>4937.58</v>
      </c>
      <c r="M2288" s="88">
        <f t="shared" si="181"/>
        <v>6931.2</v>
      </c>
    </row>
    <row r="2289" spans="1:13" x14ac:dyDescent="0.2">
      <c r="A2289" s="94">
        <v>5002261</v>
      </c>
      <c r="B2289" s="88">
        <f t="shared" si="179"/>
        <v>216.6</v>
      </c>
      <c r="C2289" s="93">
        <v>32</v>
      </c>
      <c r="D2289" s="104">
        <f t="shared" si="177"/>
        <v>6.3303659742828877E-5</v>
      </c>
      <c r="E2289" s="93">
        <f t="shared" si="180"/>
        <v>1.9253333333333333</v>
      </c>
      <c r="F2289" s="104">
        <f t="shared" si="178"/>
        <v>6.9134400914029262E-5</v>
      </c>
      <c r="G2289" s="93" t="s">
        <v>20</v>
      </c>
      <c r="H2289" s="93">
        <v>9.83</v>
      </c>
      <c r="I2289" s="88">
        <v>2</v>
      </c>
      <c r="J2289" s="93">
        <v>0.03</v>
      </c>
      <c r="K2289" s="93">
        <v>0.12</v>
      </c>
      <c r="L2289" s="93">
        <v>9.83</v>
      </c>
      <c r="M2289" s="88">
        <f t="shared" si="181"/>
        <v>6931.2</v>
      </c>
    </row>
    <row r="2290" spans="1:13" x14ac:dyDescent="0.2">
      <c r="A2290" s="94">
        <v>5059923</v>
      </c>
      <c r="B2290" s="88">
        <f t="shared" si="179"/>
        <v>216.6</v>
      </c>
      <c r="C2290" s="93">
        <v>32</v>
      </c>
      <c r="D2290" s="104">
        <f t="shared" si="177"/>
        <v>6.3303659742828877E-5</v>
      </c>
      <c r="E2290" s="93">
        <f t="shared" si="180"/>
        <v>1.9253333333333333</v>
      </c>
      <c r="F2290" s="104">
        <f t="shared" si="178"/>
        <v>6.9134400914029262E-5</v>
      </c>
      <c r="G2290" s="93" t="s">
        <v>41</v>
      </c>
      <c r="H2290" s="93">
        <v>19.53</v>
      </c>
      <c r="I2290" s="88">
        <v>2</v>
      </c>
      <c r="J2290" s="93">
        <v>15</v>
      </c>
      <c r="K2290" s="93">
        <v>1.8</v>
      </c>
      <c r="L2290" s="93">
        <v>19.53</v>
      </c>
      <c r="M2290" s="88">
        <f t="shared" si="181"/>
        <v>6931.2</v>
      </c>
    </row>
    <row r="2291" spans="1:13" x14ac:dyDescent="0.2">
      <c r="A2291" s="94">
        <v>5551509</v>
      </c>
      <c r="B2291" s="88">
        <f t="shared" si="179"/>
        <v>216.6</v>
      </c>
      <c r="C2291" s="93">
        <v>32</v>
      </c>
      <c r="D2291" s="104">
        <f t="shared" si="177"/>
        <v>6.3303659742828877E-5</v>
      </c>
      <c r="E2291" s="93">
        <f t="shared" si="180"/>
        <v>1.9253333333333333</v>
      </c>
      <c r="F2291" s="104">
        <f t="shared" si="178"/>
        <v>6.9134400914029262E-5</v>
      </c>
      <c r="G2291" s="93" t="s">
        <v>79</v>
      </c>
      <c r="H2291" s="93">
        <v>863.62</v>
      </c>
      <c r="I2291" s="88">
        <v>2</v>
      </c>
      <c r="J2291" s="93">
        <v>1.32</v>
      </c>
      <c r="K2291" s="93">
        <v>1.5</v>
      </c>
      <c r="L2291" s="93">
        <v>863.62</v>
      </c>
      <c r="M2291" s="88">
        <f t="shared" si="181"/>
        <v>6931.2</v>
      </c>
    </row>
    <row r="2292" spans="1:13" x14ac:dyDescent="0.2">
      <c r="A2292" s="94">
        <v>6040039</v>
      </c>
      <c r="B2292" s="88">
        <f t="shared" si="179"/>
        <v>216.6</v>
      </c>
      <c r="C2292" s="93">
        <v>32</v>
      </c>
      <c r="D2292" s="104">
        <f t="shared" si="177"/>
        <v>6.3303659742828877E-5</v>
      </c>
      <c r="E2292" s="93">
        <f t="shared" si="180"/>
        <v>1.9253333333333333</v>
      </c>
      <c r="F2292" s="104">
        <f t="shared" si="178"/>
        <v>6.9134400914029262E-5</v>
      </c>
      <c r="G2292" s="93" t="s">
        <v>20</v>
      </c>
      <c r="H2292" s="93">
        <v>778.86</v>
      </c>
      <c r="I2292" s="88">
        <v>2</v>
      </c>
      <c r="J2292" s="93">
        <v>51</v>
      </c>
      <c r="K2292" s="93">
        <v>8</v>
      </c>
      <c r="L2292" s="93">
        <v>778.86</v>
      </c>
      <c r="M2292" s="88">
        <f t="shared" si="181"/>
        <v>6931.2</v>
      </c>
    </row>
    <row r="2293" spans="1:13" x14ac:dyDescent="0.2">
      <c r="A2293" s="94">
        <v>8350009</v>
      </c>
      <c r="B2293" s="88">
        <f t="shared" si="179"/>
        <v>216.6</v>
      </c>
      <c r="C2293" s="93">
        <v>32</v>
      </c>
      <c r="D2293" s="104">
        <f t="shared" si="177"/>
        <v>6.3303659742828877E-5</v>
      </c>
      <c r="E2293" s="93">
        <f t="shared" si="180"/>
        <v>1.9253333333333333</v>
      </c>
      <c r="F2293" s="104">
        <f t="shared" si="178"/>
        <v>6.9134400914029262E-5</v>
      </c>
      <c r="G2293" s="93" t="s">
        <v>20</v>
      </c>
      <c r="H2293" s="93">
        <v>5.79</v>
      </c>
      <c r="I2293" s="88">
        <v>2</v>
      </c>
      <c r="J2293" s="93">
        <v>0.86</v>
      </c>
      <c r="K2293" s="93">
        <v>0.11</v>
      </c>
      <c r="L2293" s="93">
        <v>5.79</v>
      </c>
      <c r="M2293" s="88">
        <f t="shared" si="181"/>
        <v>6931.2</v>
      </c>
    </row>
    <row r="2294" spans="1:13" x14ac:dyDescent="0.2">
      <c r="A2294" s="94">
        <v>8357659</v>
      </c>
      <c r="B2294" s="88">
        <f t="shared" si="179"/>
        <v>216.6</v>
      </c>
      <c r="C2294" s="93">
        <v>32</v>
      </c>
      <c r="D2294" s="104">
        <f t="shared" si="177"/>
        <v>6.3303659742828877E-5</v>
      </c>
      <c r="E2294" s="93">
        <f t="shared" si="180"/>
        <v>1.9253333333333333</v>
      </c>
      <c r="F2294" s="104">
        <f t="shared" si="178"/>
        <v>6.9134400914029262E-5</v>
      </c>
      <c r="G2294" s="93" t="s">
        <v>20</v>
      </c>
      <c r="H2294" s="93">
        <v>1425.54</v>
      </c>
      <c r="I2294" s="88">
        <v>2</v>
      </c>
      <c r="J2294" s="93">
        <v>2.39</v>
      </c>
      <c r="K2294" s="93">
        <v>1.45</v>
      </c>
      <c r="L2294" s="93">
        <v>1425.54</v>
      </c>
      <c r="M2294" s="88">
        <f t="shared" si="181"/>
        <v>6931.2</v>
      </c>
    </row>
    <row r="2295" spans="1:13" x14ac:dyDescent="0.2">
      <c r="A2295" s="94">
        <v>8362263</v>
      </c>
      <c r="B2295" s="88">
        <f t="shared" si="179"/>
        <v>216.6</v>
      </c>
      <c r="C2295" s="93">
        <v>32</v>
      </c>
      <c r="D2295" s="104">
        <f t="shared" si="177"/>
        <v>6.3303659742828877E-5</v>
      </c>
      <c r="E2295" s="93">
        <f t="shared" si="180"/>
        <v>1.9253333333333333</v>
      </c>
      <c r="F2295" s="104">
        <f t="shared" si="178"/>
        <v>6.9134400914029262E-5</v>
      </c>
      <c r="G2295" s="93" t="s">
        <v>20</v>
      </c>
      <c r="H2295" s="93">
        <v>1889.97</v>
      </c>
      <c r="I2295" s="88">
        <v>2</v>
      </c>
      <c r="J2295" s="93">
        <v>198.52</v>
      </c>
      <c r="K2295" s="93">
        <v>12.96</v>
      </c>
      <c r="L2295" s="93">
        <v>1889.97</v>
      </c>
      <c r="M2295" s="88">
        <f t="shared" si="181"/>
        <v>6931.2</v>
      </c>
    </row>
    <row r="2296" spans="1:13" x14ac:dyDescent="0.2">
      <c r="A2296" s="94">
        <v>8400047</v>
      </c>
      <c r="B2296" s="88">
        <f t="shared" si="179"/>
        <v>216.6</v>
      </c>
      <c r="C2296" s="93">
        <v>32</v>
      </c>
      <c r="D2296" s="104">
        <f t="shared" si="177"/>
        <v>6.3303659742828877E-5</v>
      </c>
      <c r="E2296" s="93">
        <f t="shared" si="180"/>
        <v>1.9253333333333333</v>
      </c>
      <c r="F2296" s="104">
        <f t="shared" si="178"/>
        <v>6.9134400914029262E-5</v>
      </c>
      <c r="G2296" s="93" t="s">
        <v>20</v>
      </c>
      <c r="H2296" s="93">
        <v>26.89</v>
      </c>
      <c r="I2296" s="88">
        <v>2</v>
      </c>
      <c r="J2296" s="93">
        <v>0.7</v>
      </c>
      <c r="K2296" s="93">
        <v>0.09</v>
      </c>
      <c r="L2296" s="93">
        <v>26.89</v>
      </c>
      <c r="M2296" s="88">
        <f t="shared" si="181"/>
        <v>6931.2</v>
      </c>
    </row>
    <row r="2297" spans="1:13" x14ac:dyDescent="0.2">
      <c r="A2297" s="94">
        <v>8418895</v>
      </c>
      <c r="B2297" s="88">
        <f t="shared" si="179"/>
        <v>216.6</v>
      </c>
      <c r="C2297" s="93">
        <v>32</v>
      </c>
      <c r="D2297" s="104">
        <f t="shared" si="177"/>
        <v>6.3303659742828877E-5</v>
      </c>
      <c r="E2297" s="93">
        <f t="shared" si="180"/>
        <v>1.9253333333333333</v>
      </c>
      <c r="F2297" s="104">
        <f t="shared" si="178"/>
        <v>6.9134400914029262E-5</v>
      </c>
      <c r="G2297" s="93" t="s">
        <v>20</v>
      </c>
      <c r="H2297" s="93">
        <v>414.87</v>
      </c>
      <c r="I2297" s="88">
        <v>2</v>
      </c>
      <c r="J2297" s="93">
        <v>30</v>
      </c>
      <c r="K2297" s="93">
        <v>3</v>
      </c>
      <c r="L2297" s="93">
        <v>414.87</v>
      </c>
      <c r="M2297" s="88">
        <f t="shared" si="181"/>
        <v>6931.2</v>
      </c>
    </row>
    <row r="2298" spans="1:13" x14ac:dyDescent="0.2">
      <c r="A2298" s="94">
        <v>9253525</v>
      </c>
      <c r="B2298" s="88">
        <f t="shared" si="179"/>
        <v>216.6</v>
      </c>
      <c r="C2298" s="93">
        <v>32</v>
      </c>
      <c r="D2298" s="104">
        <f t="shared" si="177"/>
        <v>6.3303659742828877E-5</v>
      </c>
      <c r="E2298" s="93">
        <f t="shared" si="180"/>
        <v>1.9253333333333333</v>
      </c>
      <c r="F2298" s="104">
        <f t="shared" si="178"/>
        <v>6.9134400914029262E-5</v>
      </c>
      <c r="G2298" s="93" t="s">
        <v>12</v>
      </c>
      <c r="H2298" s="93">
        <v>82.43</v>
      </c>
      <c r="I2298" s="88">
        <v>2</v>
      </c>
      <c r="J2298" s="93">
        <v>0.6</v>
      </c>
      <c r="K2298" s="93">
        <v>2.63</v>
      </c>
      <c r="L2298" s="93">
        <v>82.43</v>
      </c>
      <c r="M2298" s="88">
        <f t="shared" si="181"/>
        <v>6931.2</v>
      </c>
    </row>
    <row r="2299" spans="1:13" x14ac:dyDescent="0.2">
      <c r="A2299" s="94">
        <v>9254861</v>
      </c>
      <c r="B2299" s="88">
        <f t="shared" si="179"/>
        <v>216.6</v>
      </c>
      <c r="C2299" s="93">
        <v>32</v>
      </c>
      <c r="D2299" s="104">
        <f t="shared" si="177"/>
        <v>6.3303659742828877E-5</v>
      </c>
      <c r="E2299" s="93">
        <f t="shared" si="180"/>
        <v>1.9253333333333333</v>
      </c>
      <c r="F2299" s="104">
        <f t="shared" si="178"/>
        <v>6.9134400914029262E-5</v>
      </c>
      <c r="G2299" s="93" t="s">
        <v>12</v>
      </c>
      <c r="H2299" s="93">
        <v>52.45</v>
      </c>
      <c r="I2299" s="88">
        <v>2</v>
      </c>
      <c r="J2299" s="93">
        <v>0.39</v>
      </c>
      <c r="K2299" s="93">
        <v>0.7</v>
      </c>
      <c r="L2299" s="93">
        <v>52.45</v>
      </c>
      <c r="M2299" s="88">
        <f t="shared" si="181"/>
        <v>6931.2</v>
      </c>
    </row>
    <row r="2300" spans="1:13" x14ac:dyDescent="0.2">
      <c r="A2300" s="94">
        <v>9313759</v>
      </c>
      <c r="B2300" s="88">
        <f t="shared" si="179"/>
        <v>216.6</v>
      </c>
      <c r="C2300" s="93">
        <v>32</v>
      </c>
      <c r="D2300" s="104">
        <f t="shared" si="177"/>
        <v>6.3303659742828877E-5</v>
      </c>
      <c r="E2300" s="93">
        <f t="shared" si="180"/>
        <v>1.9253333333333333</v>
      </c>
      <c r="F2300" s="104">
        <f t="shared" si="178"/>
        <v>6.9134400914029262E-5</v>
      </c>
      <c r="G2300" s="93" t="s">
        <v>16</v>
      </c>
      <c r="H2300" s="93">
        <v>3818.7</v>
      </c>
      <c r="I2300" s="88">
        <v>2</v>
      </c>
      <c r="J2300" s="93">
        <v>115</v>
      </c>
      <c r="K2300" s="93">
        <v>24.5</v>
      </c>
      <c r="L2300" s="93">
        <v>3818.7</v>
      </c>
      <c r="M2300" s="88">
        <f t="shared" si="181"/>
        <v>6931.2</v>
      </c>
    </row>
    <row r="2301" spans="1:13" x14ac:dyDescent="0.2">
      <c r="A2301" s="94">
        <v>9507715</v>
      </c>
      <c r="B2301" s="88">
        <f t="shared" si="179"/>
        <v>216.6</v>
      </c>
      <c r="C2301" s="93">
        <v>32</v>
      </c>
      <c r="D2301" s="104">
        <f t="shared" si="177"/>
        <v>6.3303659742828877E-5</v>
      </c>
      <c r="E2301" s="93">
        <f t="shared" si="180"/>
        <v>1.9253333333333333</v>
      </c>
      <c r="F2301" s="104">
        <f t="shared" si="178"/>
        <v>6.9134400914029262E-5</v>
      </c>
      <c r="G2301" s="93" t="s">
        <v>41</v>
      </c>
      <c r="H2301" s="93">
        <v>351.41</v>
      </c>
      <c r="I2301" s="88">
        <v>2</v>
      </c>
      <c r="J2301" s="93">
        <v>19.38</v>
      </c>
      <c r="K2301" s="93">
        <v>4.46</v>
      </c>
      <c r="L2301" s="93">
        <v>351.41</v>
      </c>
      <c r="M2301" s="88">
        <f t="shared" si="181"/>
        <v>6931.2</v>
      </c>
    </row>
    <row r="2302" spans="1:13" x14ac:dyDescent="0.2">
      <c r="A2302" s="94">
        <v>1150088</v>
      </c>
      <c r="B2302" s="88">
        <f t="shared" si="179"/>
        <v>216.6</v>
      </c>
      <c r="C2302" s="93">
        <v>31</v>
      </c>
      <c r="D2302" s="104">
        <f t="shared" si="177"/>
        <v>6.1325420375865479E-5</v>
      </c>
      <c r="E2302" s="93">
        <f t="shared" si="180"/>
        <v>1.8651666666666664</v>
      </c>
      <c r="F2302" s="104">
        <f t="shared" si="178"/>
        <v>6.697395088546585E-5</v>
      </c>
      <c r="G2302" s="93" t="s">
        <v>79</v>
      </c>
      <c r="H2302" s="93">
        <v>5.38</v>
      </c>
      <c r="I2302" s="88">
        <v>2</v>
      </c>
      <c r="J2302" s="93">
        <v>0.03</v>
      </c>
      <c r="K2302" s="93">
        <v>0.08</v>
      </c>
      <c r="L2302" s="93">
        <v>5.38</v>
      </c>
      <c r="M2302" s="88">
        <f t="shared" si="181"/>
        <v>6714.5999999999995</v>
      </c>
    </row>
    <row r="2303" spans="1:13" x14ac:dyDescent="0.2">
      <c r="A2303" s="94">
        <v>1150399</v>
      </c>
      <c r="B2303" s="88">
        <f t="shared" si="179"/>
        <v>216.6</v>
      </c>
      <c r="C2303" s="93">
        <v>31</v>
      </c>
      <c r="D2303" s="104">
        <f t="shared" si="177"/>
        <v>6.1325420375865479E-5</v>
      </c>
      <c r="E2303" s="93">
        <f t="shared" si="180"/>
        <v>1.8651666666666664</v>
      </c>
      <c r="F2303" s="104">
        <f t="shared" si="178"/>
        <v>6.697395088546585E-5</v>
      </c>
      <c r="G2303" s="93" t="s">
        <v>9</v>
      </c>
      <c r="H2303" s="93">
        <v>255.24</v>
      </c>
      <c r="I2303" s="88">
        <v>2</v>
      </c>
      <c r="J2303" s="93">
        <v>17.48</v>
      </c>
      <c r="K2303" s="93">
        <v>16.46</v>
      </c>
      <c r="L2303" s="93">
        <v>255.24</v>
      </c>
      <c r="M2303" s="88">
        <f t="shared" si="181"/>
        <v>6714.5999999999995</v>
      </c>
    </row>
    <row r="2304" spans="1:13" x14ac:dyDescent="0.2">
      <c r="A2304" s="94">
        <v>2253229</v>
      </c>
      <c r="B2304" s="88">
        <f t="shared" si="179"/>
        <v>216.6</v>
      </c>
      <c r="C2304" s="93">
        <v>31</v>
      </c>
      <c r="D2304" s="104">
        <f t="shared" si="177"/>
        <v>6.1325420375865479E-5</v>
      </c>
      <c r="E2304" s="93">
        <f t="shared" si="180"/>
        <v>1.8651666666666664</v>
      </c>
      <c r="F2304" s="104">
        <f t="shared" si="178"/>
        <v>6.697395088546585E-5</v>
      </c>
      <c r="G2304" s="93" t="s">
        <v>41</v>
      </c>
      <c r="H2304" s="93">
        <v>1731.07</v>
      </c>
      <c r="I2304" s="88">
        <v>2</v>
      </c>
      <c r="J2304" s="93">
        <v>159</v>
      </c>
      <c r="K2304" s="93">
        <v>8.34</v>
      </c>
      <c r="L2304" s="93">
        <v>1731.07</v>
      </c>
      <c r="M2304" s="88">
        <f t="shared" si="181"/>
        <v>6714.5999999999995</v>
      </c>
    </row>
    <row r="2305" spans="1:13" x14ac:dyDescent="0.2">
      <c r="A2305" s="94">
        <v>2294699</v>
      </c>
      <c r="B2305" s="88">
        <f t="shared" si="179"/>
        <v>216.6</v>
      </c>
      <c r="C2305" s="93">
        <v>31</v>
      </c>
      <c r="D2305" s="104">
        <f t="shared" si="177"/>
        <v>6.1325420375865479E-5</v>
      </c>
      <c r="E2305" s="93">
        <f t="shared" si="180"/>
        <v>1.8651666666666664</v>
      </c>
      <c r="F2305" s="104">
        <f t="shared" si="178"/>
        <v>6.697395088546585E-5</v>
      </c>
      <c r="G2305" s="93" t="s">
        <v>20</v>
      </c>
      <c r="H2305" s="93">
        <v>25.54</v>
      </c>
      <c r="I2305" s="88">
        <v>2</v>
      </c>
      <c r="J2305" s="93">
        <v>0.96</v>
      </c>
      <c r="K2305" s="93">
        <v>0.09</v>
      </c>
      <c r="L2305" s="93">
        <v>25.54</v>
      </c>
      <c r="M2305" s="88">
        <f t="shared" si="181"/>
        <v>6714.5999999999995</v>
      </c>
    </row>
    <row r="2306" spans="1:13" x14ac:dyDescent="0.2">
      <c r="A2306" s="94">
        <v>2540615</v>
      </c>
      <c r="B2306" s="88">
        <f t="shared" si="179"/>
        <v>216.6</v>
      </c>
      <c r="C2306" s="93">
        <v>31</v>
      </c>
      <c r="D2306" s="104">
        <f t="shared" ref="D2306:D2369" si="182">C2306/$C$4096</f>
        <v>6.1325420375865479E-5</v>
      </c>
      <c r="E2306" s="93">
        <f t="shared" si="180"/>
        <v>1.8651666666666664</v>
      </c>
      <c r="F2306" s="104">
        <f t="shared" ref="F2306:F2369" si="183">E2306/$E$4096</f>
        <v>6.697395088546585E-5</v>
      </c>
      <c r="G2306" s="93" t="s">
        <v>16</v>
      </c>
      <c r="H2306" s="93">
        <v>140.66999999999999</v>
      </c>
      <c r="I2306" s="88">
        <v>2</v>
      </c>
      <c r="J2306" s="93">
        <v>54</v>
      </c>
      <c r="K2306" s="93">
        <v>3.5</v>
      </c>
      <c r="L2306" s="93">
        <v>140.66999999999999</v>
      </c>
      <c r="M2306" s="88">
        <f t="shared" si="181"/>
        <v>6714.5999999999995</v>
      </c>
    </row>
    <row r="2307" spans="1:13" x14ac:dyDescent="0.2">
      <c r="A2307" s="94">
        <v>3222713</v>
      </c>
      <c r="B2307" s="88">
        <f t="shared" ref="B2307:B2370" si="184">VLOOKUP(I2307,$U$2:$V$11,2,TRUE)</f>
        <v>216.6</v>
      </c>
      <c r="C2307" s="93">
        <v>31</v>
      </c>
      <c r="D2307" s="104">
        <f t="shared" si="182"/>
        <v>6.1325420375865479E-5</v>
      </c>
      <c r="E2307" s="93">
        <f t="shared" ref="E2307:E2370" si="185">B2307*C2307/3600</f>
        <v>1.8651666666666664</v>
      </c>
      <c r="F2307" s="104">
        <f t="shared" si="183"/>
        <v>6.697395088546585E-5</v>
      </c>
      <c r="G2307" s="93" t="s">
        <v>41</v>
      </c>
      <c r="H2307" s="93">
        <v>1195.56</v>
      </c>
      <c r="I2307" s="88">
        <v>2</v>
      </c>
      <c r="J2307" s="93">
        <v>113</v>
      </c>
      <c r="K2307" s="93">
        <v>3.37</v>
      </c>
      <c r="L2307" s="93">
        <v>1195.56</v>
      </c>
      <c r="M2307" s="88">
        <f t="shared" ref="M2307:M2370" si="186">B2307*C2307</f>
        <v>6714.5999999999995</v>
      </c>
    </row>
    <row r="2308" spans="1:13" x14ac:dyDescent="0.2">
      <c r="A2308" s="94">
        <v>3227665</v>
      </c>
      <c r="B2308" s="88">
        <f t="shared" si="184"/>
        <v>216.6</v>
      </c>
      <c r="C2308" s="93">
        <v>31</v>
      </c>
      <c r="D2308" s="104">
        <f t="shared" si="182"/>
        <v>6.1325420375865479E-5</v>
      </c>
      <c r="E2308" s="93">
        <f t="shared" si="185"/>
        <v>1.8651666666666664</v>
      </c>
      <c r="F2308" s="104">
        <f t="shared" si="183"/>
        <v>6.697395088546585E-5</v>
      </c>
      <c r="G2308" s="93" t="s">
        <v>41</v>
      </c>
      <c r="H2308" s="93">
        <v>999.72</v>
      </c>
      <c r="I2308" s="88">
        <v>2</v>
      </c>
      <c r="J2308" s="93">
        <v>165.67</v>
      </c>
      <c r="K2308" s="93">
        <v>6.16</v>
      </c>
      <c r="L2308" s="93">
        <v>999.72</v>
      </c>
      <c r="M2308" s="88">
        <f t="shared" si="186"/>
        <v>6714.5999999999995</v>
      </c>
    </row>
    <row r="2309" spans="1:13" x14ac:dyDescent="0.2">
      <c r="A2309" s="94">
        <v>5000539</v>
      </c>
      <c r="B2309" s="88">
        <f t="shared" si="184"/>
        <v>216.6</v>
      </c>
      <c r="C2309" s="93">
        <v>31</v>
      </c>
      <c r="D2309" s="104">
        <f t="shared" si="182"/>
        <v>6.1325420375865479E-5</v>
      </c>
      <c r="E2309" s="93">
        <f t="shared" si="185"/>
        <v>1.8651666666666664</v>
      </c>
      <c r="F2309" s="104">
        <f t="shared" si="183"/>
        <v>6.697395088546585E-5</v>
      </c>
      <c r="G2309" s="93" t="s">
        <v>20</v>
      </c>
      <c r="H2309" s="93">
        <v>36.159999999999997</v>
      </c>
      <c r="I2309" s="88">
        <v>2</v>
      </c>
      <c r="J2309" s="93">
        <v>1.53</v>
      </c>
      <c r="K2309" s="93">
        <v>0.39</v>
      </c>
      <c r="L2309" s="93">
        <v>36.159999999999997</v>
      </c>
      <c r="M2309" s="88">
        <f t="shared" si="186"/>
        <v>6714.5999999999995</v>
      </c>
    </row>
    <row r="2310" spans="1:13" x14ac:dyDescent="0.2">
      <c r="A2310" s="94">
        <v>5527969</v>
      </c>
      <c r="B2310" s="88">
        <f t="shared" si="184"/>
        <v>216.6</v>
      </c>
      <c r="C2310" s="93">
        <v>31</v>
      </c>
      <c r="D2310" s="104">
        <f t="shared" si="182"/>
        <v>6.1325420375865479E-5</v>
      </c>
      <c r="E2310" s="93">
        <f t="shared" si="185"/>
        <v>1.8651666666666664</v>
      </c>
      <c r="F2310" s="104">
        <f t="shared" si="183"/>
        <v>6.697395088546585E-5</v>
      </c>
      <c r="G2310" s="93" t="s">
        <v>79</v>
      </c>
      <c r="H2310" s="93">
        <v>649.37</v>
      </c>
      <c r="I2310" s="88">
        <v>2</v>
      </c>
      <c r="J2310" s="93">
        <v>3.12</v>
      </c>
      <c r="K2310" s="93">
        <v>9</v>
      </c>
      <c r="L2310" s="93">
        <v>649.37</v>
      </c>
      <c r="M2310" s="88">
        <f t="shared" si="186"/>
        <v>6714.5999999999995</v>
      </c>
    </row>
    <row r="2311" spans="1:13" x14ac:dyDescent="0.2">
      <c r="A2311" s="94">
        <v>5551573</v>
      </c>
      <c r="B2311" s="88">
        <f t="shared" si="184"/>
        <v>216.6</v>
      </c>
      <c r="C2311" s="93">
        <v>31</v>
      </c>
      <c r="D2311" s="104">
        <f t="shared" si="182"/>
        <v>6.1325420375865479E-5</v>
      </c>
      <c r="E2311" s="93">
        <f t="shared" si="185"/>
        <v>1.8651666666666664</v>
      </c>
      <c r="F2311" s="104">
        <f t="shared" si="183"/>
        <v>6.697395088546585E-5</v>
      </c>
      <c r="G2311" s="93" t="s">
        <v>79</v>
      </c>
      <c r="H2311" s="93">
        <v>586.82000000000005</v>
      </c>
      <c r="I2311" s="88">
        <v>2</v>
      </c>
      <c r="J2311" s="93">
        <v>1.42</v>
      </c>
      <c r="K2311" s="93">
        <v>4.7</v>
      </c>
      <c r="L2311" s="93">
        <v>586.82000000000005</v>
      </c>
      <c r="M2311" s="88">
        <f t="shared" si="186"/>
        <v>6714.5999999999995</v>
      </c>
    </row>
    <row r="2312" spans="1:13" x14ac:dyDescent="0.2">
      <c r="A2312" s="94">
        <v>5577026</v>
      </c>
      <c r="B2312" s="88">
        <f t="shared" si="184"/>
        <v>216.6</v>
      </c>
      <c r="C2312" s="93">
        <v>31</v>
      </c>
      <c r="D2312" s="104">
        <f t="shared" si="182"/>
        <v>6.1325420375865479E-5</v>
      </c>
      <c r="E2312" s="93">
        <f t="shared" si="185"/>
        <v>1.8651666666666664</v>
      </c>
      <c r="F2312" s="104">
        <f t="shared" si="183"/>
        <v>6.697395088546585E-5</v>
      </c>
      <c r="G2312" s="93" t="s">
        <v>16</v>
      </c>
      <c r="H2312" s="93">
        <v>6200.94</v>
      </c>
      <c r="I2312" s="88">
        <v>2</v>
      </c>
      <c r="J2312" s="93">
        <v>63.72</v>
      </c>
      <c r="K2312" s="93">
        <v>28.84</v>
      </c>
      <c r="L2312" s="93">
        <v>6200.94</v>
      </c>
      <c r="M2312" s="88">
        <f t="shared" si="186"/>
        <v>6714.5999999999995</v>
      </c>
    </row>
    <row r="2313" spans="1:13" x14ac:dyDescent="0.2">
      <c r="A2313" s="94">
        <v>6023018</v>
      </c>
      <c r="B2313" s="88">
        <f t="shared" si="184"/>
        <v>216.6</v>
      </c>
      <c r="C2313" s="93">
        <v>31</v>
      </c>
      <c r="D2313" s="104">
        <f t="shared" si="182"/>
        <v>6.1325420375865479E-5</v>
      </c>
      <c r="E2313" s="93">
        <f t="shared" si="185"/>
        <v>1.8651666666666664</v>
      </c>
      <c r="F2313" s="104">
        <f t="shared" si="183"/>
        <v>6.697395088546585E-5</v>
      </c>
      <c r="G2313" s="93" t="s">
        <v>20</v>
      </c>
      <c r="H2313" s="93">
        <v>1426.64</v>
      </c>
      <c r="I2313" s="88">
        <v>2</v>
      </c>
      <c r="J2313" s="93">
        <v>230.11</v>
      </c>
      <c r="K2313" s="93">
        <v>30</v>
      </c>
      <c r="L2313" s="93">
        <v>1426.64</v>
      </c>
      <c r="M2313" s="88">
        <f t="shared" si="186"/>
        <v>6714.5999999999995</v>
      </c>
    </row>
    <row r="2314" spans="1:13" x14ac:dyDescent="0.2">
      <c r="A2314" s="94">
        <v>8601509</v>
      </c>
      <c r="B2314" s="88">
        <f t="shared" si="184"/>
        <v>216.6</v>
      </c>
      <c r="C2314" s="93">
        <v>31</v>
      </c>
      <c r="D2314" s="104">
        <f t="shared" si="182"/>
        <v>6.1325420375865479E-5</v>
      </c>
      <c r="E2314" s="93">
        <f t="shared" si="185"/>
        <v>1.8651666666666664</v>
      </c>
      <c r="F2314" s="104">
        <f t="shared" si="183"/>
        <v>6.697395088546585E-5</v>
      </c>
      <c r="G2314" s="93" t="s">
        <v>20</v>
      </c>
      <c r="H2314" s="93">
        <v>11.78</v>
      </c>
      <c r="I2314" s="88">
        <v>2</v>
      </c>
      <c r="J2314" s="93">
        <v>1.36</v>
      </c>
      <c r="K2314" s="93">
        <v>0.16</v>
      </c>
      <c r="L2314" s="93">
        <v>11.78</v>
      </c>
      <c r="M2314" s="88">
        <f t="shared" si="186"/>
        <v>6714.5999999999995</v>
      </c>
    </row>
    <row r="2315" spans="1:13" x14ac:dyDescent="0.2">
      <c r="A2315" s="94">
        <v>9253426</v>
      </c>
      <c r="B2315" s="88">
        <f t="shared" si="184"/>
        <v>216.6</v>
      </c>
      <c r="C2315" s="93">
        <v>31</v>
      </c>
      <c r="D2315" s="104">
        <f t="shared" si="182"/>
        <v>6.1325420375865479E-5</v>
      </c>
      <c r="E2315" s="93">
        <f t="shared" si="185"/>
        <v>1.8651666666666664</v>
      </c>
      <c r="F2315" s="104">
        <f t="shared" si="183"/>
        <v>6.697395088546585E-5</v>
      </c>
      <c r="G2315" s="93" t="s">
        <v>12</v>
      </c>
      <c r="H2315" s="93">
        <v>257.58</v>
      </c>
      <c r="I2315" s="88">
        <v>2</v>
      </c>
      <c r="J2315" s="93">
        <v>8.4</v>
      </c>
      <c r="K2315" s="93">
        <v>5.7</v>
      </c>
      <c r="L2315" s="93">
        <v>257.58</v>
      </c>
      <c r="M2315" s="88">
        <f t="shared" si="186"/>
        <v>6714.5999999999995</v>
      </c>
    </row>
    <row r="2316" spans="1:13" x14ac:dyDescent="0.2">
      <c r="A2316" s="94">
        <v>9723261</v>
      </c>
      <c r="B2316" s="88">
        <f t="shared" si="184"/>
        <v>216.6</v>
      </c>
      <c r="C2316" s="93">
        <v>31</v>
      </c>
      <c r="D2316" s="104">
        <f t="shared" si="182"/>
        <v>6.1325420375865479E-5</v>
      </c>
      <c r="E2316" s="93">
        <f t="shared" si="185"/>
        <v>1.8651666666666664</v>
      </c>
      <c r="F2316" s="104">
        <f t="shared" si="183"/>
        <v>6.697395088546585E-5</v>
      </c>
      <c r="G2316" s="93" t="s">
        <v>16</v>
      </c>
      <c r="H2316" s="93">
        <v>560.16999999999996</v>
      </c>
      <c r="I2316" s="88">
        <v>2</v>
      </c>
      <c r="J2316" s="93">
        <v>14.1</v>
      </c>
      <c r="K2316" s="93">
        <v>0.36</v>
      </c>
      <c r="L2316" s="93">
        <v>560.16999999999996</v>
      </c>
      <c r="M2316" s="88">
        <f t="shared" si="186"/>
        <v>6714.5999999999995</v>
      </c>
    </row>
    <row r="2317" spans="1:13" x14ac:dyDescent="0.2">
      <c r="A2317" s="94">
        <v>1065268</v>
      </c>
      <c r="B2317" s="88">
        <f t="shared" si="184"/>
        <v>216.6</v>
      </c>
      <c r="C2317" s="93">
        <v>30</v>
      </c>
      <c r="D2317" s="104">
        <f t="shared" si="182"/>
        <v>5.934718100890208E-5</v>
      </c>
      <c r="E2317" s="93">
        <f t="shared" si="185"/>
        <v>1.8049999999999999</v>
      </c>
      <c r="F2317" s="104">
        <f t="shared" si="183"/>
        <v>6.4813500856902438E-5</v>
      </c>
      <c r="G2317" s="93" t="s">
        <v>16</v>
      </c>
      <c r="H2317" s="93">
        <v>113.7</v>
      </c>
      <c r="I2317" s="88">
        <v>2</v>
      </c>
      <c r="J2317" s="93">
        <v>0.38</v>
      </c>
      <c r="K2317" s="93">
        <v>0.53</v>
      </c>
      <c r="L2317" s="93">
        <v>113.7</v>
      </c>
      <c r="M2317" s="88">
        <f t="shared" si="186"/>
        <v>6498</v>
      </c>
    </row>
    <row r="2318" spans="1:13" x14ac:dyDescent="0.2">
      <c r="A2318" s="94">
        <v>1164577</v>
      </c>
      <c r="B2318" s="88">
        <f t="shared" si="184"/>
        <v>216.6</v>
      </c>
      <c r="C2318" s="93">
        <v>30</v>
      </c>
      <c r="D2318" s="104">
        <f t="shared" si="182"/>
        <v>5.934718100890208E-5</v>
      </c>
      <c r="E2318" s="93">
        <f t="shared" si="185"/>
        <v>1.8049999999999999</v>
      </c>
      <c r="F2318" s="104">
        <f t="shared" si="183"/>
        <v>6.4813500856902438E-5</v>
      </c>
      <c r="G2318" s="93" t="s">
        <v>79</v>
      </c>
      <c r="H2318" s="93">
        <v>53.1</v>
      </c>
      <c r="I2318" s="88">
        <v>2</v>
      </c>
      <c r="J2318" s="93">
        <v>0.7</v>
      </c>
      <c r="K2318" s="93">
        <v>1.62</v>
      </c>
      <c r="L2318" s="93">
        <v>53.1</v>
      </c>
      <c r="M2318" s="88">
        <f t="shared" si="186"/>
        <v>6498</v>
      </c>
    </row>
    <row r="2319" spans="1:13" x14ac:dyDescent="0.2">
      <c r="A2319" s="94">
        <v>1214344</v>
      </c>
      <c r="B2319" s="88">
        <f t="shared" si="184"/>
        <v>216.6</v>
      </c>
      <c r="C2319" s="93">
        <v>30</v>
      </c>
      <c r="D2319" s="104">
        <f t="shared" si="182"/>
        <v>5.934718100890208E-5</v>
      </c>
      <c r="E2319" s="93">
        <f t="shared" si="185"/>
        <v>1.8049999999999999</v>
      </c>
      <c r="F2319" s="104">
        <f t="shared" si="183"/>
        <v>6.4813500856902438E-5</v>
      </c>
      <c r="G2319" s="93" t="s">
        <v>79</v>
      </c>
      <c r="H2319" s="93">
        <v>60.04</v>
      </c>
      <c r="I2319" s="88">
        <v>2</v>
      </c>
      <c r="J2319" s="93">
        <v>3.4</v>
      </c>
      <c r="K2319" s="93">
        <v>1.03</v>
      </c>
      <c r="L2319" s="93">
        <v>60.04</v>
      </c>
      <c r="M2319" s="88">
        <f t="shared" si="186"/>
        <v>6498</v>
      </c>
    </row>
    <row r="2320" spans="1:13" x14ac:dyDescent="0.2">
      <c r="A2320" s="94">
        <v>1252059</v>
      </c>
      <c r="B2320" s="88">
        <f t="shared" si="184"/>
        <v>216.6</v>
      </c>
      <c r="C2320" s="93">
        <v>30</v>
      </c>
      <c r="D2320" s="104">
        <f t="shared" si="182"/>
        <v>5.934718100890208E-5</v>
      </c>
      <c r="E2320" s="93">
        <f t="shared" si="185"/>
        <v>1.8049999999999999</v>
      </c>
      <c r="F2320" s="104">
        <f t="shared" si="183"/>
        <v>6.4813500856902438E-5</v>
      </c>
      <c r="G2320" s="93" t="s">
        <v>79</v>
      </c>
      <c r="H2320" s="93">
        <v>16.04</v>
      </c>
      <c r="I2320" s="88">
        <v>2</v>
      </c>
      <c r="J2320" s="93">
        <v>0.45</v>
      </c>
      <c r="K2320" s="93">
        <v>1.1200000000000001</v>
      </c>
      <c r="L2320" s="93">
        <v>16.04</v>
      </c>
      <c r="M2320" s="88">
        <f t="shared" si="186"/>
        <v>6498</v>
      </c>
    </row>
    <row r="2321" spans="1:13" x14ac:dyDescent="0.2">
      <c r="A2321" s="94">
        <v>1252109</v>
      </c>
      <c r="B2321" s="88">
        <f t="shared" si="184"/>
        <v>216.6</v>
      </c>
      <c r="C2321" s="93">
        <v>30</v>
      </c>
      <c r="D2321" s="104">
        <f t="shared" si="182"/>
        <v>5.934718100890208E-5</v>
      </c>
      <c r="E2321" s="93">
        <f t="shared" si="185"/>
        <v>1.8049999999999999</v>
      </c>
      <c r="F2321" s="104">
        <f t="shared" si="183"/>
        <v>6.4813500856902438E-5</v>
      </c>
      <c r="G2321" s="93" t="s">
        <v>79</v>
      </c>
      <c r="H2321" s="93">
        <v>66.849999999999994</v>
      </c>
      <c r="I2321" s="88">
        <v>2</v>
      </c>
      <c r="J2321" s="93">
        <v>2.36</v>
      </c>
      <c r="K2321" s="93">
        <v>4.58</v>
      </c>
      <c r="L2321" s="93">
        <v>66.849999999999994</v>
      </c>
      <c r="M2321" s="88">
        <f t="shared" si="186"/>
        <v>6498</v>
      </c>
    </row>
    <row r="2322" spans="1:13" x14ac:dyDescent="0.2">
      <c r="A2322" s="94">
        <v>1252714</v>
      </c>
      <c r="B2322" s="88">
        <f t="shared" si="184"/>
        <v>216.6</v>
      </c>
      <c r="C2322" s="93">
        <v>30</v>
      </c>
      <c r="D2322" s="104">
        <f t="shared" si="182"/>
        <v>5.934718100890208E-5</v>
      </c>
      <c r="E2322" s="93">
        <f t="shared" si="185"/>
        <v>1.8049999999999999</v>
      </c>
      <c r="F2322" s="104">
        <f t="shared" si="183"/>
        <v>6.4813500856902438E-5</v>
      </c>
      <c r="G2322" s="93" t="s">
        <v>79</v>
      </c>
      <c r="H2322" s="93">
        <v>121.7</v>
      </c>
      <c r="I2322" s="88">
        <v>2</v>
      </c>
      <c r="J2322" s="93">
        <v>3.7</v>
      </c>
      <c r="K2322" s="93">
        <v>7.96</v>
      </c>
      <c r="L2322" s="93">
        <v>121.7</v>
      </c>
      <c r="M2322" s="88">
        <f t="shared" si="186"/>
        <v>6498</v>
      </c>
    </row>
    <row r="2323" spans="1:13" x14ac:dyDescent="0.2">
      <c r="A2323" s="94">
        <v>2042511</v>
      </c>
      <c r="B2323" s="88">
        <f t="shared" si="184"/>
        <v>216.6</v>
      </c>
      <c r="C2323" s="93">
        <v>30</v>
      </c>
      <c r="D2323" s="104">
        <f t="shared" si="182"/>
        <v>5.934718100890208E-5</v>
      </c>
      <c r="E2323" s="93">
        <f t="shared" si="185"/>
        <v>1.8049999999999999</v>
      </c>
      <c r="F2323" s="104">
        <f t="shared" si="183"/>
        <v>6.4813500856902438E-5</v>
      </c>
      <c r="G2323" s="93" t="s">
        <v>16</v>
      </c>
      <c r="H2323" s="93">
        <v>1240.04</v>
      </c>
      <c r="I2323" s="88">
        <v>2</v>
      </c>
      <c r="J2323" s="93">
        <v>35.74</v>
      </c>
      <c r="K2323" s="93">
        <v>22.5</v>
      </c>
      <c r="L2323" s="93">
        <v>1240.04</v>
      </c>
      <c r="M2323" s="88">
        <f t="shared" si="186"/>
        <v>6498</v>
      </c>
    </row>
    <row r="2324" spans="1:13" x14ac:dyDescent="0.2">
      <c r="A2324" s="94">
        <v>2043411</v>
      </c>
      <c r="B2324" s="88">
        <f t="shared" si="184"/>
        <v>216.6</v>
      </c>
      <c r="C2324" s="93">
        <v>30</v>
      </c>
      <c r="D2324" s="104">
        <f t="shared" si="182"/>
        <v>5.934718100890208E-5</v>
      </c>
      <c r="E2324" s="93">
        <f t="shared" si="185"/>
        <v>1.8049999999999999</v>
      </c>
      <c r="F2324" s="104">
        <f t="shared" si="183"/>
        <v>6.4813500856902438E-5</v>
      </c>
      <c r="G2324" s="93" t="s">
        <v>16</v>
      </c>
      <c r="H2324" s="93">
        <v>1481.02</v>
      </c>
      <c r="I2324" s="88">
        <v>2</v>
      </c>
      <c r="J2324" s="93">
        <v>36.799999999999997</v>
      </c>
      <c r="K2324" s="93">
        <v>20</v>
      </c>
      <c r="L2324" s="93">
        <v>1481.02</v>
      </c>
      <c r="M2324" s="88">
        <f t="shared" si="186"/>
        <v>6498</v>
      </c>
    </row>
    <row r="2325" spans="1:13" x14ac:dyDescent="0.2">
      <c r="A2325" s="94">
        <v>2101529</v>
      </c>
      <c r="B2325" s="88">
        <f t="shared" si="184"/>
        <v>216.6</v>
      </c>
      <c r="C2325" s="93">
        <v>30</v>
      </c>
      <c r="D2325" s="104">
        <f t="shared" si="182"/>
        <v>5.934718100890208E-5</v>
      </c>
      <c r="E2325" s="93">
        <f t="shared" si="185"/>
        <v>1.8049999999999999</v>
      </c>
      <c r="F2325" s="104">
        <f t="shared" si="183"/>
        <v>6.4813500856902438E-5</v>
      </c>
      <c r="G2325" s="93" t="s">
        <v>16</v>
      </c>
      <c r="H2325" s="93">
        <v>3279.35</v>
      </c>
      <c r="I2325" s="88">
        <v>2</v>
      </c>
      <c r="J2325" s="93">
        <v>52.9</v>
      </c>
      <c r="K2325" s="93">
        <v>14</v>
      </c>
      <c r="L2325" s="93">
        <v>3279.35</v>
      </c>
      <c r="M2325" s="88">
        <f t="shared" si="186"/>
        <v>6498</v>
      </c>
    </row>
    <row r="2326" spans="1:13" x14ac:dyDescent="0.2">
      <c r="A2326" s="94">
        <v>2101556</v>
      </c>
      <c r="B2326" s="88">
        <f t="shared" si="184"/>
        <v>216.6</v>
      </c>
      <c r="C2326" s="93">
        <v>30</v>
      </c>
      <c r="D2326" s="104">
        <f t="shared" si="182"/>
        <v>5.934718100890208E-5</v>
      </c>
      <c r="E2326" s="93">
        <f t="shared" si="185"/>
        <v>1.8049999999999999</v>
      </c>
      <c r="F2326" s="104">
        <f t="shared" si="183"/>
        <v>6.4813500856902438E-5</v>
      </c>
      <c r="G2326" s="93" t="s">
        <v>16</v>
      </c>
      <c r="H2326" s="93">
        <v>2628.31</v>
      </c>
      <c r="I2326" s="88">
        <v>2</v>
      </c>
      <c r="J2326" s="93">
        <v>12</v>
      </c>
      <c r="K2326" s="93">
        <v>10.3</v>
      </c>
      <c r="L2326" s="93">
        <v>2628.31</v>
      </c>
      <c r="M2326" s="88">
        <f t="shared" si="186"/>
        <v>6498</v>
      </c>
    </row>
    <row r="2327" spans="1:13" x14ac:dyDescent="0.2">
      <c r="A2327" s="94">
        <v>2403894</v>
      </c>
      <c r="B2327" s="88">
        <f t="shared" si="184"/>
        <v>216.6</v>
      </c>
      <c r="C2327" s="93">
        <v>30</v>
      </c>
      <c r="D2327" s="104">
        <f t="shared" si="182"/>
        <v>5.934718100890208E-5</v>
      </c>
      <c r="E2327" s="93">
        <f t="shared" si="185"/>
        <v>1.8049999999999999</v>
      </c>
      <c r="F2327" s="104">
        <f t="shared" si="183"/>
        <v>6.4813500856902438E-5</v>
      </c>
      <c r="G2327" s="93" t="s">
        <v>41</v>
      </c>
      <c r="H2327" s="93">
        <v>1052.4100000000001</v>
      </c>
      <c r="I2327" s="88">
        <v>2</v>
      </c>
      <c r="J2327" s="93">
        <v>40</v>
      </c>
      <c r="K2327" s="93">
        <v>6.2</v>
      </c>
      <c r="L2327" s="93">
        <v>1052.4100000000001</v>
      </c>
      <c r="M2327" s="88">
        <f t="shared" si="186"/>
        <v>6498</v>
      </c>
    </row>
    <row r="2328" spans="1:13" x14ac:dyDescent="0.2">
      <c r="A2328" s="94">
        <v>3025753</v>
      </c>
      <c r="B2328" s="88">
        <f t="shared" si="184"/>
        <v>216.6</v>
      </c>
      <c r="C2328" s="93">
        <v>30</v>
      </c>
      <c r="D2328" s="104">
        <f t="shared" si="182"/>
        <v>5.934718100890208E-5</v>
      </c>
      <c r="E2328" s="93">
        <f t="shared" si="185"/>
        <v>1.8049999999999999</v>
      </c>
      <c r="F2328" s="104">
        <f t="shared" si="183"/>
        <v>6.4813500856902438E-5</v>
      </c>
      <c r="G2328" s="93" t="s">
        <v>41</v>
      </c>
      <c r="H2328" s="93">
        <v>19.39</v>
      </c>
      <c r="I2328" s="88">
        <v>2</v>
      </c>
      <c r="J2328" s="93">
        <v>0.98</v>
      </c>
      <c r="K2328" s="93">
        <v>0.15</v>
      </c>
      <c r="L2328" s="93">
        <v>19.39</v>
      </c>
      <c r="M2328" s="88">
        <f t="shared" si="186"/>
        <v>6498</v>
      </c>
    </row>
    <row r="2329" spans="1:13" x14ac:dyDescent="0.2">
      <c r="A2329" s="94">
        <v>3100552</v>
      </c>
      <c r="B2329" s="88">
        <f t="shared" si="184"/>
        <v>216.6</v>
      </c>
      <c r="C2329" s="93">
        <v>30</v>
      </c>
      <c r="D2329" s="104">
        <f t="shared" si="182"/>
        <v>5.934718100890208E-5</v>
      </c>
      <c r="E2329" s="93">
        <f t="shared" si="185"/>
        <v>1.8049999999999999</v>
      </c>
      <c r="F2329" s="104">
        <f t="shared" si="183"/>
        <v>6.4813500856902438E-5</v>
      </c>
      <c r="G2329" s="93" t="s">
        <v>41</v>
      </c>
      <c r="H2329" s="93">
        <v>252.23</v>
      </c>
      <c r="I2329" s="88">
        <v>2</v>
      </c>
      <c r="J2329" s="93">
        <v>66.7</v>
      </c>
      <c r="K2329" s="93">
        <v>1.3</v>
      </c>
      <c r="L2329" s="93">
        <v>252.23</v>
      </c>
      <c r="M2329" s="88">
        <f t="shared" si="186"/>
        <v>6498</v>
      </c>
    </row>
    <row r="2330" spans="1:13" x14ac:dyDescent="0.2">
      <c r="A2330" s="94">
        <v>3100615</v>
      </c>
      <c r="B2330" s="88">
        <f t="shared" si="184"/>
        <v>315.39999999999998</v>
      </c>
      <c r="C2330" s="93">
        <v>30</v>
      </c>
      <c r="D2330" s="104">
        <f t="shared" si="182"/>
        <v>5.934718100890208E-5</v>
      </c>
      <c r="E2330" s="93">
        <f t="shared" si="185"/>
        <v>2.6283333333333334</v>
      </c>
      <c r="F2330" s="104">
        <f t="shared" si="183"/>
        <v>9.4377553879349172E-5</v>
      </c>
      <c r="G2330" s="93" t="s">
        <v>41</v>
      </c>
      <c r="H2330" s="93">
        <v>887.76</v>
      </c>
      <c r="I2330" s="108">
        <v>3</v>
      </c>
      <c r="J2330" s="93">
        <v>133.30000000000001</v>
      </c>
      <c r="K2330" s="93">
        <v>6.13</v>
      </c>
      <c r="L2330" s="93">
        <v>887.76</v>
      </c>
      <c r="M2330" s="88">
        <f t="shared" si="186"/>
        <v>9462</v>
      </c>
    </row>
    <row r="2331" spans="1:13" x14ac:dyDescent="0.2">
      <c r="A2331" s="94">
        <v>3301211</v>
      </c>
      <c r="B2331" s="88">
        <f t="shared" si="184"/>
        <v>315.39999999999998</v>
      </c>
      <c r="C2331" s="93">
        <v>30</v>
      </c>
      <c r="D2331" s="104">
        <f t="shared" si="182"/>
        <v>5.934718100890208E-5</v>
      </c>
      <c r="E2331" s="93">
        <f t="shared" si="185"/>
        <v>2.6283333333333334</v>
      </c>
      <c r="F2331" s="104">
        <f t="shared" si="183"/>
        <v>9.4377553879349172E-5</v>
      </c>
      <c r="G2331" s="93" t="s">
        <v>16</v>
      </c>
      <c r="H2331" s="93">
        <v>288.48</v>
      </c>
      <c r="I2331" s="108">
        <v>3</v>
      </c>
      <c r="J2331" s="93">
        <v>6.7</v>
      </c>
      <c r="K2331" s="93">
        <v>2.4</v>
      </c>
      <c r="L2331" s="93">
        <v>288.48</v>
      </c>
      <c r="M2331" s="88">
        <f t="shared" si="186"/>
        <v>9462</v>
      </c>
    </row>
    <row r="2332" spans="1:13" x14ac:dyDescent="0.2">
      <c r="A2332" s="94">
        <v>3312617</v>
      </c>
      <c r="B2332" s="88">
        <f t="shared" si="184"/>
        <v>315.39999999999998</v>
      </c>
      <c r="C2332" s="93">
        <v>30</v>
      </c>
      <c r="D2332" s="104">
        <f t="shared" si="182"/>
        <v>5.934718100890208E-5</v>
      </c>
      <c r="E2332" s="93">
        <f t="shared" si="185"/>
        <v>2.6283333333333334</v>
      </c>
      <c r="F2332" s="104">
        <f t="shared" si="183"/>
        <v>9.4377553879349172E-5</v>
      </c>
      <c r="G2332" s="93" t="s">
        <v>16</v>
      </c>
      <c r="H2332" s="93">
        <v>1962.29</v>
      </c>
      <c r="I2332" s="108">
        <v>3</v>
      </c>
      <c r="J2332" s="93">
        <v>5.19</v>
      </c>
      <c r="K2332" s="93">
        <v>4.32</v>
      </c>
      <c r="L2332" s="93">
        <v>1962.29</v>
      </c>
      <c r="M2332" s="88">
        <f t="shared" si="186"/>
        <v>9462</v>
      </c>
    </row>
    <row r="2333" spans="1:13" x14ac:dyDescent="0.2">
      <c r="A2333" s="94">
        <v>3352419</v>
      </c>
      <c r="B2333" s="88">
        <f t="shared" si="184"/>
        <v>315.39999999999998</v>
      </c>
      <c r="C2333" s="93">
        <v>30</v>
      </c>
      <c r="D2333" s="104">
        <f t="shared" si="182"/>
        <v>5.934718100890208E-5</v>
      </c>
      <c r="E2333" s="93">
        <f t="shared" si="185"/>
        <v>2.6283333333333334</v>
      </c>
      <c r="F2333" s="104">
        <f t="shared" si="183"/>
        <v>9.4377553879349172E-5</v>
      </c>
      <c r="G2333" s="93" t="s">
        <v>16</v>
      </c>
      <c r="H2333" s="93">
        <v>0</v>
      </c>
      <c r="I2333" s="108">
        <v>3</v>
      </c>
      <c r="J2333" s="93">
        <v>5.81</v>
      </c>
      <c r="K2333" s="93">
        <v>4.5</v>
      </c>
      <c r="L2333" s="93">
        <v>0</v>
      </c>
      <c r="M2333" s="88">
        <f t="shared" si="186"/>
        <v>9462</v>
      </c>
    </row>
    <row r="2334" spans="1:13" x14ac:dyDescent="0.2">
      <c r="A2334" s="94">
        <v>3358322</v>
      </c>
      <c r="B2334" s="88">
        <f t="shared" si="184"/>
        <v>315.39999999999998</v>
      </c>
      <c r="C2334" s="93">
        <v>30</v>
      </c>
      <c r="D2334" s="104">
        <f t="shared" si="182"/>
        <v>5.934718100890208E-5</v>
      </c>
      <c r="E2334" s="93">
        <f t="shared" si="185"/>
        <v>2.6283333333333334</v>
      </c>
      <c r="F2334" s="104">
        <f t="shared" si="183"/>
        <v>9.4377553879349172E-5</v>
      </c>
      <c r="G2334" s="93" t="s">
        <v>16</v>
      </c>
      <c r="H2334" s="93">
        <v>518.37</v>
      </c>
      <c r="I2334" s="108">
        <v>3</v>
      </c>
      <c r="J2334" s="93">
        <v>25</v>
      </c>
      <c r="K2334" s="93">
        <v>2.7</v>
      </c>
      <c r="L2334" s="93">
        <v>518.37</v>
      </c>
      <c r="M2334" s="88">
        <f t="shared" si="186"/>
        <v>9462</v>
      </c>
    </row>
    <row r="2335" spans="1:13" x14ac:dyDescent="0.2">
      <c r="A2335" s="94">
        <v>5110688</v>
      </c>
      <c r="B2335" s="88">
        <f t="shared" si="184"/>
        <v>315.39999999999998</v>
      </c>
      <c r="C2335" s="93">
        <v>30</v>
      </c>
      <c r="D2335" s="104">
        <f t="shared" si="182"/>
        <v>5.934718100890208E-5</v>
      </c>
      <c r="E2335" s="93">
        <f t="shared" si="185"/>
        <v>2.6283333333333334</v>
      </c>
      <c r="F2335" s="104">
        <f t="shared" si="183"/>
        <v>9.4377553879349172E-5</v>
      </c>
      <c r="G2335" s="93" t="s">
        <v>20</v>
      </c>
      <c r="H2335" s="93">
        <v>1653.46</v>
      </c>
      <c r="I2335" s="108">
        <v>3</v>
      </c>
      <c r="J2335" s="93">
        <v>40.81</v>
      </c>
      <c r="K2335" s="93">
        <v>9.92</v>
      </c>
      <c r="L2335" s="93">
        <v>1653.46</v>
      </c>
      <c r="M2335" s="88">
        <f t="shared" si="186"/>
        <v>9462</v>
      </c>
    </row>
    <row r="2336" spans="1:13" x14ac:dyDescent="0.2">
      <c r="A2336" s="94">
        <v>5525875</v>
      </c>
      <c r="B2336" s="88">
        <f t="shared" si="184"/>
        <v>315.39999999999998</v>
      </c>
      <c r="C2336" s="93">
        <v>30</v>
      </c>
      <c r="D2336" s="104">
        <f t="shared" si="182"/>
        <v>5.934718100890208E-5</v>
      </c>
      <c r="E2336" s="93">
        <f t="shared" si="185"/>
        <v>2.6283333333333334</v>
      </c>
      <c r="F2336" s="104">
        <f t="shared" si="183"/>
        <v>9.4377553879349172E-5</v>
      </c>
      <c r="G2336" s="93" t="s">
        <v>79</v>
      </c>
      <c r="H2336" s="93">
        <v>259.86</v>
      </c>
      <c r="I2336" s="108">
        <v>3</v>
      </c>
      <c r="J2336" s="93">
        <v>15</v>
      </c>
      <c r="K2336" s="93">
        <v>8.5</v>
      </c>
      <c r="L2336" s="93">
        <v>259.86</v>
      </c>
      <c r="M2336" s="88">
        <f t="shared" si="186"/>
        <v>9462</v>
      </c>
    </row>
    <row r="2337" spans="1:13" x14ac:dyDescent="0.2">
      <c r="A2337" s="94">
        <v>5527974</v>
      </c>
      <c r="B2337" s="88">
        <f t="shared" si="184"/>
        <v>315.39999999999998</v>
      </c>
      <c r="C2337" s="93">
        <v>30</v>
      </c>
      <c r="D2337" s="104">
        <f t="shared" si="182"/>
        <v>5.934718100890208E-5</v>
      </c>
      <c r="E2337" s="93">
        <f t="shared" si="185"/>
        <v>2.6283333333333334</v>
      </c>
      <c r="F2337" s="104">
        <f t="shared" si="183"/>
        <v>9.4377553879349172E-5</v>
      </c>
      <c r="G2337" s="93" t="s">
        <v>16</v>
      </c>
      <c r="H2337" s="93">
        <v>978.83</v>
      </c>
      <c r="I2337" s="108">
        <v>3</v>
      </c>
      <c r="J2337" s="93">
        <v>5.8</v>
      </c>
      <c r="K2337" s="93">
        <v>15</v>
      </c>
      <c r="L2337" s="93">
        <v>978.83</v>
      </c>
      <c r="M2337" s="88">
        <f t="shared" si="186"/>
        <v>9462</v>
      </c>
    </row>
    <row r="2338" spans="1:13" x14ac:dyDescent="0.2">
      <c r="A2338" s="94">
        <v>5551508</v>
      </c>
      <c r="B2338" s="88">
        <f t="shared" si="184"/>
        <v>315.39999999999998</v>
      </c>
      <c r="C2338" s="93">
        <v>30</v>
      </c>
      <c r="D2338" s="104">
        <f t="shared" si="182"/>
        <v>5.934718100890208E-5</v>
      </c>
      <c r="E2338" s="93">
        <f t="shared" si="185"/>
        <v>2.6283333333333334</v>
      </c>
      <c r="F2338" s="104">
        <f t="shared" si="183"/>
        <v>9.4377553879349172E-5</v>
      </c>
      <c r="G2338" s="93" t="s">
        <v>79</v>
      </c>
      <c r="H2338" s="93">
        <v>763.97</v>
      </c>
      <c r="I2338" s="108">
        <v>3</v>
      </c>
      <c r="J2338" s="93">
        <v>0.91</v>
      </c>
      <c r="K2338" s="93">
        <v>1.2</v>
      </c>
      <c r="L2338" s="93">
        <v>763.97</v>
      </c>
      <c r="M2338" s="88">
        <f t="shared" si="186"/>
        <v>9462</v>
      </c>
    </row>
    <row r="2339" spans="1:13" x14ac:dyDescent="0.2">
      <c r="A2339" s="94">
        <v>5636678</v>
      </c>
      <c r="B2339" s="88">
        <f t="shared" si="184"/>
        <v>315.39999999999998</v>
      </c>
      <c r="C2339" s="93">
        <v>30</v>
      </c>
      <c r="D2339" s="104">
        <f t="shared" si="182"/>
        <v>5.934718100890208E-5</v>
      </c>
      <c r="E2339" s="93">
        <f t="shared" si="185"/>
        <v>2.6283333333333334</v>
      </c>
      <c r="F2339" s="104">
        <f t="shared" si="183"/>
        <v>9.4377553879349172E-5</v>
      </c>
      <c r="G2339" s="93" t="s">
        <v>16</v>
      </c>
      <c r="H2339" s="93">
        <v>1718.91</v>
      </c>
      <c r="I2339" s="108">
        <v>3</v>
      </c>
      <c r="J2339" s="93">
        <v>11.42</v>
      </c>
      <c r="K2339" s="93">
        <v>20.5</v>
      </c>
      <c r="L2339" s="93">
        <v>1718.91</v>
      </c>
      <c r="M2339" s="88">
        <f t="shared" si="186"/>
        <v>9462</v>
      </c>
    </row>
    <row r="2340" spans="1:13" x14ac:dyDescent="0.2">
      <c r="A2340" s="94">
        <v>6040014</v>
      </c>
      <c r="B2340" s="88">
        <f t="shared" si="184"/>
        <v>315.39999999999998</v>
      </c>
      <c r="C2340" s="93">
        <v>30</v>
      </c>
      <c r="D2340" s="104">
        <f t="shared" si="182"/>
        <v>5.934718100890208E-5</v>
      </c>
      <c r="E2340" s="93">
        <f t="shared" si="185"/>
        <v>2.6283333333333334</v>
      </c>
      <c r="F2340" s="104">
        <f t="shared" si="183"/>
        <v>9.4377553879349172E-5</v>
      </c>
      <c r="G2340" s="93" t="s">
        <v>20</v>
      </c>
      <c r="H2340" s="93">
        <v>458.12</v>
      </c>
      <c r="I2340" s="108">
        <v>3</v>
      </c>
      <c r="J2340" s="93">
        <v>57</v>
      </c>
      <c r="K2340" s="93">
        <v>19.5</v>
      </c>
      <c r="L2340" s="93">
        <v>458.12</v>
      </c>
      <c r="M2340" s="88">
        <f t="shared" si="186"/>
        <v>9462</v>
      </c>
    </row>
    <row r="2341" spans="1:13" x14ac:dyDescent="0.2">
      <c r="A2341" s="94">
        <v>6040517</v>
      </c>
      <c r="B2341" s="88">
        <f t="shared" si="184"/>
        <v>315.39999999999998</v>
      </c>
      <c r="C2341" s="93">
        <v>30</v>
      </c>
      <c r="D2341" s="104">
        <f t="shared" si="182"/>
        <v>5.934718100890208E-5</v>
      </c>
      <c r="E2341" s="93">
        <f t="shared" si="185"/>
        <v>2.6283333333333334</v>
      </c>
      <c r="F2341" s="104">
        <f t="shared" si="183"/>
        <v>9.4377553879349172E-5</v>
      </c>
      <c r="G2341" s="93" t="s">
        <v>20</v>
      </c>
      <c r="H2341" s="93">
        <v>1120.74</v>
      </c>
      <c r="I2341" s="108">
        <v>3</v>
      </c>
      <c r="J2341" s="93">
        <v>80.7</v>
      </c>
      <c r="K2341" s="93">
        <v>15.2</v>
      </c>
      <c r="L2341" s="93">
        <v>1120.74</v>
      </c>
      <c r="M2341" s="88">
        <f t="shared" si="186"/>
        <v>9462</v>
      </c>
    </row>
    <row r="2342" spans="1:13" x14ac:dyDescent="0.2">
      <c r="A2342" s="94">
        <v>8370156</v>
      </c>
      <c r="B2342" s="88">
        <f t="shared" si="184"/>
        <v>315.39999999999998</v>
      </c>
      <c r="C2342" s="93">
        <v>30</v>
      </c>
      <c r="D2342" s="104">
        <f t="shared" si="182"/>
        <v>5.934718100890208E-5</v>
      </c>
      <c r="E2342" s="93">
        <f t="shared" si="185"/>
        <v>2.6283333333333334</v>
      </c>
      <c r="F2342" s="104">
        <f t="shared" si="183"/>
        <v>9.4377553879349172E-5</v>
      </c>
      <c r="G2342" s="93" t="s">
        <v>20</v>
      </c>
      <c r="H2342" s="93">
        <v>2148.15</v>
      </c>
      <c r="I2342" s="108">
        <v>3</v>
      </c>
      <c r="J2342" s="93">
        <v>180</v>
      </c>
      <c r="K2342" s="93">
        <v>25</v>
      </c>
      <c r="L2342" s="93">
        <v>2148.15</v>
      </c>
      <c r="M2342" s="88">
        <f t="shared" si="186"/>
        <v>9462</v>
      </c>
    </row>
    <row r="2343" spans="1:13" x14ac:dyDescent="0.2">
      <c r="A2343" s="94">
        <v>9001004</v>
      </c>
      <c r="B2343" s="88">
        <f t="shared" si="184"/>
        <v>315.39999999999998</v>
      </c>
      <c r="C2343" s="93">
        <v>30</v>
      </c>
      <c r="D2343" s="104">
        <f t="shared" si="182"/>
        <v>5.934718100890208E-5</v>
      </c>
      <c r="E2343" s="93">
        <f t="shared" si="185"/>
        <v>2.6283333333333334</v>
      </c>
      <c r="F2343" s="104">
        <f t="shared" si="183"/>
        <v>9.4377553879349172E-5</v>
      </c>
      <c r="G2343" s="93" t="s">
        <v>79</v>
      </c>
      <c r="H2343" s="93">
        <v>826.06</v>
      </c>
      <c r="I2343" s="108">
        <v>3</v>
      </c>
      <c r="J2343" s="93">
        <v>15.08</v>
      </c>
      <c r="K2343" s="93">
        <v>10.82</v>
      </c>
      <c r="L2343" s="93">
        <v>826.06</v>
      </c>
      <c r="M2343" s="88">
        <f t="shared" si="186"/>
        <v>9462</v>
      </c>
    </row>
    <row r="2344" spans="1:13" x14ac:dyDescent="0.2">
      <c r="A2344" s="94">
        <v>9040655</v>
      </c>
      <c r="B2344" s="88">
        <f t="shared" si="184"/>
        <v>315.39999999999998</v>
      </c>
      <c r="C2344" s="93">
        <v>30</v>
      </c>
      <c r="D2344" s="104">
        <f t="shared" si="182"/>
        <v>5.934718100890208E-5</v>
      </c>
      <c r="E2344" s="93">
        <f t="shared" si="185"/>
        <v>2.6283333333333334</v>
      </c>
      <c r="F2344" s="104">
        <f t="shared" si="183"/>
        <v>9.4377553879349172E-5</v>
      </c>
      <c r="G2344" s="93" t="s">
        <v>20</v>
      </c>
      <c r="H2344" s="93">
        <v>7245.78</v>
      </c>
      <c r="I2344" s="108">
        <v>3</v>
      </c>
      <c r="J2344" s="93">
        <v>14.52</v>
      </c>
      <c r="K2344" s="93">
        <v>18.16</v>
      </c>
      <c r="L2344" s="93">
        <v>7245.78</v>
      </c>
      <c r="M2344" s="88">
        <f t="shared" si="186"/>
        <v>9462</v>
      </c>
    </row>
    <row r="2345" spans="1:13" x14ac:dyDescent="0.2">
      <c r="A2345" s="94">
        <v>9253247</v>
      </c>
      <c r="B2345" s="88">
        <f t="shared" si="184"/>
        <v>315.39999999999998</v>
      </c>
      <c r="C2345" s="93">
        <v>30</v>
      </c>
      <c r="D2345" s="104">
        <f t="shared" si="182"/>
        <v>5.934718100890208E-5</v>
      </c>
      <c r="E2345" s="93">
        <f t="shared" si="185"/>
        <v>2.6283333333333334</v>
      </c>
      <c r="F2345" s="104">
        <f t="shared" si="183"/>
        <v>9.4377553879349172E-5</v>
      </c>
      <c r="G2345" s="93" t="s">
        <v>12</v>
      </c>
      <c r="H2345" s="93">
        <v>100.34</v>
      </c>
      <c r="I2345" s="108">
        <v>3</v>
      </c>
      <c r="J2345" s="93">
        <v>0.95</v>
      </c>
      <c r="K2345" s="93">
        <v>1.1100000000000001</v>
      </c>
      <c r="L2345" s="93">
        <v>100.34</v>
      </c>
      <c r="M2345" s="88">
        <f t="shared" si="186"/>
        <v>9462</v>
      </c>
    </row>
    <row r="2346" spans="1:13" x14ac:dyDescent="0.2">
      <c r="A2346" s="94">
        <v>9254966</v>
      </c>
      <c r="B2346" s="88">
        <f t="shared" si="184"/>
        <v>315.39999999999998</v>
      </c>
      <c r="C2346" s="93">
        <v>30</v>
      </c>
      <c r="D2346" s="104">
        <f t="shared" si="182"/>
        <v>5.934718100890208E-5</v>
      </c>
      <c r="E2346" s="93">
        <f t="shared" si="185"/>
        <v>2.6283333333333334</v>
      </c>
      <c r="F2346" s="104">
        <f t="shared" si="183"/>
        <v>9.4377553879349172E-5</v>
      </c>
      <c r="G2346" s="93" t="s">
        <v>79</v>
      </c>
      <c r="H2346" s="93">
        <v>93.03</v>
      </c>
      <c r="I2346" s="108">
        <v>3</v>
      </c>
      <c r="J2346" s="93">
        <v>0.2</v>
      </c>
      <c r="K2346" s="93">
        <v>0.6</v>
      </c>
      <c r="L2346" s="93">
        <v>93.03</v>
      </c>
      <c r="M2346" s="88">
        <f t="shared" si="186"/>
        <v>9462</v>
      </c>
    </row>
    <row r="2347" spans="1:13" x14ac:dyDescent="0.2">
      <c r="A2347" s="94">
        <v>9823164</v>
      </c>
      <c r="B2347" s="88">
        <f t="shared" si="184"/>
        <v>315.39999999999998</v>
      </c>
      <c r="C2347" s="93">
        <v>30</v>
      </c>
      <c r="D2347" s="104">
        <f t="shared" si="182"/>
        <v>5.934718100890208E-5</v>
      </c>
      <c r="E2347" s="93">
        <f t="shared" si="185"/>
        <v>2.6283333333333334</v>
      </c>
      <c r="F2347" s="104">
        <f t="shared" si="183"/>
        <v>9.4377553879349172E-5</v>
      </c>
      <c r="G2347" s="93" t="s">
        <v>16</v>
      </c>
      <c r="H2347" s="93">
        <v>1198.8800000000001</v>
      </c>
      <c r="I2347" s="108">
        <v>3</v>
      </c>
      <c r="J2347" s="93">
        <v>480</v>
      </c>
      <c r="K2347" s="93">
        <v>25.5</v>
      </c>
      <c r="L2347" s="93">
        <v>1198.8800000000001</v>
      </c>
      <c r="M2347" s="88">
        <f t="shared" si="186"/>
        <v>9462</v>
      </c>
    </row>
    <row r="2348" spans="1:13" x14ac:dyDescent="0.2">
      <c r="A2348" s="94">
        <v>9836168</v>
      </c>
      <c r="B2348" s="88">
        <f t="shared" si="184"/>
        <v>315.39999999999998</v>
      </c>
      <c r="C2348" s="93">
        <v>30</v>
      </c>
      <c r="D2348" s="104">
        <f t="shared" si="182"/>
        <v>5.934718100890208E-5</v>
      </c>
      <c r="E2348" s="93">
        <f t="shared" si="185"/>
        <v>2.6283333333333334</v>
      </c>
      <c r="F2348" s="104">
        <f t="shared" si="183"/>
        <v>9.4377553879349172E-5</v>
      </c>
      <c r="G2348" s="93" t="s">
        <v>16</v>
      </c>
      <c r="H2348" s="93">
        <v>2677.49</v>
      </c>
      <c r="I2348" s="108">
        <v>3</v>
      </c>
      <c r="J2348" s="93">
        <v>333.27</v>
      </c>
      <c r="K2348" s="93">
        <v>14.1</v>
      </c>
      <c r="L2348" s="93">
        <v>2677.49</v>
      </c>
      <c r="M2348" s="88">
        <f t="shared" si="186"/>
        <v>9462</v>
      </c>
    </row>
    <row r="2349" spans="1:13" x14ac:dyDescent="0.2">
      <c r="A2349" s="94">
        <v>9858664</v>
      </c>
      <c r="B2349" s="88">
        <f t="shared" si="184"/>
        <v>315.39999999999998</v>
      </c>
      <c r="C2349" s="93">
        <v>30</v>
      </c>
      <c r="D2349" s="104">
        <f t="shared" si="182"/>
        <v>5.934718100890208E-5</v>
      </c>
      <c r="E2349" s="93">
        <f t="shared" si="185"/>
        <v>2.6283333333333334</v>
      </c>
      <c r="F2349" s="104">
        <f t="shared" si="183"/>
        <v>9.4377553879349172E-5</v>
      </c>
      <c r="G2349" s="93" t="s">
        <v>41</v>
      </c>
      <c r="H2349" s="93">
        <v>38.869999999999997</v>
      </c>
      <c r="I2349" s="108">
        <v>3</v>
      </c>
      <c r="J2349" s="93">
        <v>0</v>
      </c>
      <c r="K2349" s="93">
        <v>0</v>
      </c>
      <c r="L2349" s="93">
        <v>38.869999999999997</v>
      </c>
      <c r="M2349" s="88">
        <f t="shared" si="186"/>
        <v>9462</v>
      </c>
    </row>
    <row r="2350" spans="1:13" x14ac:dyDescent="0.2">
      <c r="A2350" s="94">
        <v>9999805</v>
      </c>
      <c r="B2350" s="88">
        <f t="shared" si="184"/>
        <v>315.39999999999998</v>
      </c>
      <c r="C2350" s="93">
        <v>30</v>
      </c>
      <c r="D2350" s="104">
        <f t="shared" si="182"/>
        <v>5.934718100890208E-5</v>
      </c>
      <c r="E2350" s="93">
        <f t="shared" si="185"/>
        <v>2.6283333333333334</v>
      </c>
      <c r="F2350" s="104">
        <f t="shared" si="183"/>
        <v>9.4377553879349172E-5</v>
      </c>
      <c r="G2350" s="93" t="s">
        <v>20</v>
      </c>
      <c r="H2350" s="93">
        <v>0.01</v>
      </c>
      <c r="I2350" s="108">
        <v>3</v>
      </c>
      <c r="J2350" s="93">
        <v>1.58</v>
      </c>
      <c r="K2350" s="93">
        <v>0.6</v>
      </c>
      <c r="L2350" s="93">
        <v>0.01</v>
      </c>
      <c r="M2350" s="88">
        <f t="shared" si="186"/>
        <v>9462</v>
      </c>
    </row>
    <row r="2351" spans="1:13" x14ac:dyDescent="0.2">
      <c r="A2351" s="94">
        <v>1151011</v>
      </c>
      <c r="B2351" s="88">
        <f t="shared" si="184"/>
        <v>315.39999999999998</v>
      </c>
      <c r="C2351" s="93">
        <v>29</v>
      </c>
      <c r="D2351" s="104">
        <f t="shared" si="182"/>
        <v>5.7368941641938675E-5</v>
      </c>
      <c r="E2351" s="93">
        <f t="shared" si="185"/>
        <v>2.5407222222222217</v>
      </c>
      <c r="F2351" s="104">
        <f t="shared" si="183"/>
        <v>9.1231635416704179E-5</v>
      </c>
      <c r="G2351" s="93" t="s">
        <v>79</v>
      </c>
      <c r="H2351" s="93">
        <v>169.55</v>
      </c>
      <c r="I2351" s="108">
        <v>3</v>
      </c>
      <c r="J2351" s="93">
        <v>3.52</v>
      </c>
      <c r="K2351" s="93">
        <v>3.34</v>
      </c>
      <c r="L2351" s="93">
        <v>169.55</v>
      </c>
      <c r="M2351" s="88">
        <f t="shared" si="186"/>
        <v>9146.5999999999985</v>
      </c>
    </row>
    <row r="2352" spans="1:13" x14ac:dyDescent="0.2">
      <c r="A2352" s="94">
        <v>2034689</v>
      </c>
      <c r="B2352" s="88">
        <f t="shared" si="184"/>
        <v>315.39999999999998</v>
      </c>
      <c r="C2352" s="93">
        <v>29</v>
      </c>
      <c r="D2352" s="104">
        <f t="shared" si="182"/>
        <v>5.7368941641938675E-5</v>
      </c>
      <c r="E2352" s="93">
        <f t="shared" si="185"/>
        <v>2.5407222222222217</v>
      </c>
      <c r="F2352" s="104">
        <f t="shared" si="183"/>
        <v>9.1231635416704179E-5</v>
      </c>
      <c r="G2352" s="93" t="s">
        <v>16</v>
      </c>
      <c r="H2352" s="93">
        <v>7627.87</v>
      </c>
      <c r="I2352" s="108">
        <v>3</v>
      </c>
      <c r="J2352" s="93">
        <v>80</v>
      </c>
      <c r="K2352" s="93">
        <v>41.3</v>
      </c>
      <c r="L2352" s="93">
        <v>7627.87</v>
      </c>
      <c r="M2352" s="88">
        <f t="shared" si="186"/>
        <v>9146.5999999999985</v>
      </c>
    </row>
    <row r="2353" spans="1:13" x14ac:dyDescent="0.2">
      <c r="A2353" s="94">
        <v>2107939</v>
      </c>
      <c r="B2353" s="88">
        <f t="shared" si="184"/>
        <v>315.39999999999998</v>
      </c>
      <c r="C2353" s="93">
        <v>29</v>
      </c>
      <c r="D2353" s="104">
        <f t="shared" si="182"/>
        <v>5.7368941641938675E-5</v>
      </c>
      <c r="E2353" s="93">
        <f t="shared" si="185"/>
        <v>2.5407222222222217</v>
      </c>
      <c r="F2353" s="104">
        <f t="shared" si="183"/>
        <v>9.1231635416704179E-5</v>
      </c>
      <c r="G2353" s="93" t="s">
        <v>16</v>
      </c>
      <c r="H2353" s="93">
        <v>4634.96</v>
      </c>
      <c r="I2353" s="108">
        <v>3</v>
      </c>
      <c r="J2353" s="93">
        <v>35.409999999999997</v>
      </c>
      <c r="K2353" s="93">
        <v>16.559999999999999</v>
      </c>
      <c r="L2353" s="93">
        <v>4634.96</v>
      </c>
      <c r="M2353" s="88">
        <f t="shared" si="186"/>
        <v>9146.5999999999985</v>
      </c>
    </row>
    <row r="2354" spans="1:13" x14ac:dyDescent="0.2">
      <c r="A2354" s="94">
        <v>2211427</v>
      </c>
      <c r="B2354" s="88">
        <f t="shared" si="184"/>
        <v>315.39999999999998</v>
      </c>
      <c r="C2354" s="93">
        <v>29</v>
      </c>
      <c r="D2354" s="104">
        <f t="shared" si="182"/>
        <v>5.7368941641938675E-5</v>
      </c>
      <c r="E2354" s="93">
        <f t="shared" si="185"/>
        <v>2.5407222222222217</v>
      </c>
      <c r="F2354" s="104">
        <f t="shared" si="183"/>
        <v>9.1231635416704179E-5</v>
      </c>
      <c r="G2354" s="93" t="s">
        <v>41</v>
      </c>
      <c r="H2354" s="93">
        <v>18</v>
      </c>
      <c r="I2354" s="108">
        <v>3</v>
      </c>
      <c r="J2354" s="93">
        <v>0.73</v>
      </c>
      <c r="K2354" s="93">
        <v>0.13</v>
      </c>
      <c r="L2354" s="93">
        <v>18</v>
      </c>
      <c r="M2354" s="88">
        <f t="shared" si="186"/>
        <v>9146.5999999999985</v>
      </c>
    </row>
    <row r="2355" spans="1:13" x14ac:dyDescent="0.2">
      <c r="A2355" s="94">
        <v>3080717</v>
      </c>
      <c r="B2355" s="88">
        <f t="shared" si="184"/>
        <v>315.39999999999998</v>
      </c>
      <c r="C2355" s="93">
        <v>29</v>
      </c>
      <c r="D2355" s="104">
        <f t="shared" si="182"/>
        <v>5.7368941641938675E-5</v>
      </c>
      <c r="E2355" s="93">
        <f t="shared" si="185"/>
        <v>2.5407222222222217</v>
      </c>
      <c r="F2355" s="104">
        <f t="shared" si="183"/>
        <v>9.1231635416704179E-5</v>
      </c>
      <c r="G2355" s="93" t="s">
        <v>16</v>
      </c>
      <c r="H2355" s="93">
        <v>818.29</v>
      </c>
      <c r="I2355" s="108">
        <v>3</v>
      </c>
      <c r="J2355" s="93">
        <v>125</v>
      </c>
      <c r="K2355" s="93">
        <v>6.22</v>
      </c>
      <c r="L2355" s="93">
        <v>818.29</v>
      </c>
      <c r="M2355" s="88">
        <f t="shared" si="186"/>
        <v>9146.5999999999985</v>
      </c>
    </row>
    <row r="2356" spans="1:13" x14ac:dyDescent="0.2">
      <c r="A2356" s="94">
        <v>3410924</v>
      </c>
      <c r="B2356" s="88">
        <f t="shared" si="184"/>
        <v>315.39999999999998</v>
      </c>
      <c r="C2356" s="93">
        <v>29</v>
      </c>
      <c r="D2356" s="104">
        <f t="shared" si="182"/>
        <v>5.7368941641938675E-5</v>
      </c>
      <c r="E2356" s="93">
        <f t="shared" si="185"/>
        <v>2.5407222222222217</v>
      </c>
      <c r="F2356" s="104">
        <f t="shared" si="183"/>
        <v>9.1231635416704179E-5</v>
      </c>
      <c r="G2356" s="93" t="s">
        <v>20</v>
      </c>
      <c r="H2356" s="93">
        <v>361.39</v>
      </c>
      <c r="I2356" s="108">
        <v>3</v>
      </c>
      <c r="J2356" s="93">
        <v>10.08</v>
      </c>
      <c r="K2356" s="93">
        <v>0.6</v>
      </c>
      <c r="L2356" s="93">
        <v>361.39</v>
      </c>
      <c r="M2356" s="88">
        <f t="shared" si="186"/>
        <v>9146.5999999999985</v>
      </c>
    </row>
    <row r="2357" spans="1:13" x14ac:dyDescent="0.2">
      <c r="A2357" s="94">
        <v>3535617</v>
      </c>
      <c r="B2357" s="88">
        <f t="shared" si="184"/>
        <v>315.39999999999998</v>
      </c>
      <c r="C2357" s="93">
        <v>29</v>
      </c>
      <c r="D2357" s="104">
        <f t="shared" si="182"/>
        <v>5.7368941641938675E-5</v>
      </c>
      <c r="E2357" s="93">
        <f t="shared" si="185"/>
        <v>2.5407222222222217</v>
      </c>
      <c r="F2357" s="104">
        <f t="shared" si="183"/>
        <v>9.1231635416704179E-5</v>
      </c>
      <c r="G2357" s="93" t="s">
        <v>9</v>
      </c>
      <c r="H2357" s="93">
        <v>90.66</v>
      </c>
      <c r="I2357" s="108">
        <v>3</v>
      </c>
      <c r="J2357" s="93">
        <v>3.52</v>
      </c>
      <c r="K2357" s="93">
        <v>2.46</v>
      </c>
      <c r="L2357" s="93">
        <v>90.66</v>
      </c>
      <c r="M2357" s="88">
        <f t="shared" si="186"/>
        <v>9146.5999999999985</v>
      </c>
    </row>
    <row r="2358" spans="1:13" x14ac:dyDescent="0.2">
      <c r="A2358" s="94">
        <v>3535744</v>
      </c>
      <c r="B2358" s="88">
        <f t="shared" si="184"/>
        <v>315.39999999999998</v>
      </c>
      <c r="C2358" s="93">
        <v>29</v>
      </c>
      <c r="D2358" s="104">
        <f t="shared" si="182"/>
        <v>5.7368941641938675E-5</v>
      </c>
      <c r="E2358" s="93">
        <f t="shared" si="185"/>
        <v>2.5407222222222217</v>
      </c>
      <c r="F2358" s="104">
        <f t="shared" si="183"/>
        <v>9.1231635416704179E-5</v>
      </c>
      <c r="G2358" s="93" t="s">
        <v>16</v>
      </c>
      <c r="H2358" s="93">
        <v>326.93</v>
      </c>
      <c r="I2358" s="108">
        <v>3</v>
      </c>
      <c r="J2358" s="93">
        <v>17.7</v>
      </c>
      <c r="K2358" s="93">
        <v>8.24</v>
      </c>
      <c r="L2358" s="93">
        <v>326.93</v>
      </c>
      <c r="M2358" s="88">
        <f t="shared" si="186"/>
        <v>9146.5999999999985</v>
      </c>
    </row>
    <row r="2359" spans="1:13" x14ac:dyDescent="0.2">
      <c r="A2359" s="94">
        <v>4200634</v>
      </c>
      <c r="B2359" s="88">
        <f t="shared" si="184"/>
        <v>315.39999999999998</v>
      </c>
      <c r="C2359" s="93">
        <v>29</v>
      </c>
      <c r="D2359" s="104">
        <f t="shared" si="182"/>
        <v>5.7368941641938675E-5</v>
      </c>
      <c r="E2359" s="93">
        <f t="shared" si="185"/>
        <v>2.5407222222222217</v>
      </c>
      <c r="F2359" s="104">
        <f t="shared" si="183"/>
        <v>9.1231635416704179E-5</v>
      </c>
      <c r="G2359" s="93" t="s">
        <v>20</v>
      </c>
      <c r="H2359" s="93">
        <v>4020.51</v>
      </c>
      <c r="I2359" s="108">
        <v>3</v>
      </c>
      <c r="J2359" s="93">
        <v>28.6</v>
      </c>
      <c r="K2359" s="93">
        <v>7.2</v>
      </c>
      <c r="L2359" s="93">
        <v>4020.51</v>
      </c>
      <c r="M2359" s="88">
        <f t="shared" si="186"/>
        <v>9146.5999999999985</v>
      </c>
    </row>
    <row r="2360" spans="1:13" x14ac:dyDescent="0.2">
      <c r="A2360" s="94">
        <v>5071323</v>
      </c>
      <c r="B2360" s="88">
        <f t="shared" si="184"/>
        <v>315.39999999999998</v>
      </c>
      <c r="C2360" s="93">
        <v>29</v>
      </c>
      <c r="D2360" s="104">
        <f t="shared" si="182"/>
        <v>5.7368941641938675E-5</v>
      </c>
      <c r="E2360" s="93">
        <f t="shared" si="185"/>
        <v>2.5407222222222217</v>
      </c>
      <c r="F2360" s="104">
        <f t="shared" si="183"/>
        <v>9.1231635416704179E-5</v>
      </c>
      <c r="G2360" s="93" t="s">
        <v>20</v>
      </c>
      <c r="H2360" s="93">
        <v>28.11</v>
      </c>
      <c r="I2360" s="108">
        <v>3</v>
      </c>
      <c r="J2360" s="93">
        <v>3.25</v>
      </c>
      <c r="K2360" s="93">
        <v>0.25</v>
      </c>
      <c r="L2360" s="93">
        <v>28.11</v>
      </c>
      <c r="M2360" s="88">
        <f t="shared" si="186"/>
        <v>9146.5999999999985</v>
      </c>
    </row>
    <row r="2361" spans="1:13" x14ac:dyDescent="0.2">
      <c r="A2361" s="94">
        <v>5708069</v>
      </c>
      <c r="B2361" s="88">
        <f t="shared" si="184"/>
        <v>315.39999999999998</v>
      </c>
      <c r="C2361" s="93">
        <v>29</v>
      </c>
      <c r="D2361" s="104">
        <f t="shared" si="182"/>
        <v>5.7368941641938675E-5</v>
      </c>
      <c r="E2361" s="93">
        <f t="shared" si="185"/>
        <v>2.5407222222222217</v>
      </c>
      <c r="F2361" s="104">
        <f t="shared" si="183"/>
        <v>9.1231635416704179E-5</v>
      </c>
      <c r="G2361" s="93" t="s">
        <v>79</v>
      </c>
      <c r="H2361" s="93">
        <v>1081.5899999999999</v>
      </c>
      <c r="I2361" s="108">
        <v>3</v>
      </c>
      <c r="J2361" s="93">
        <v>18.13</v>
      </c>
      <c r="K2361" s="93">
        <v>18</v>
      </c>
      <c r="L2361" s="93">
        <v>1081.5899999999999</v>
      </c>
      <c r="M2361" s="88">
        <f t="shared" si="186"/>
        <v>9146.5999999999985</v>
      </c>
    </row>
    <row r="2362" spans="1:13" x14ac:dyDescent="0.2">
      <c r="A2362" s="94">
        <v>6040012</v>
      </c>
      <c r="B2362" s="88">
        <f t="shared" si="184"/>
        <v>315.39999999999998</v>
      </c>
      <c r="C2362" s="93">
        <v>29</v>
      </c>
      <c r="D2362" s="104">
        <f t="shared" si="182"/>
        <v>5.7368941641938675E-5</v>
      </c>
      <c r="E2362" s="93">
        <f t="shared" si="185"/>
        <v>2.5407222222222217</v>
      </c>
      <c r="F2362" s="104">
        <f t="shared" si="183"/>
        <v>9.1231635416704179E-5</v>
      </c>
      <c r="G2362" s="93" t="s">
        <v>20</v>
      </c>
      <c r="H2362" s="93">
        <v>707.38</v>
      </c>
      <c r="I2362" s="108">
        <v>3</v>
      </c>
      <c r="J2362" s="93">
        <v>29.7</v>
      </c>
      <c r="K2362" s="93">
        <v>11.7</v>
      </c>
      <c r="L2362" s="93">
        <v>707.38</v>
      </c>
      <c r="M2362" s="88">
        <f t="shared" si="186"/>
        <v>9146.5999999999985</v>
      </c>
    </row>
    <row r="2363" spans="1:13" x14ac:dyDescent="0.2">
      <c r="A2363" s="94">
        <v>8400089</v>
      </c>
      <c r="B2363" s="88">
        <f t="shared" si="184"/>
        <v>315.39999999999998</v>
      </c>
      <c r="C2363" s="93">
        <v>29</v>
      </c>
      <c r="D2363" s="104">
        <f t="shared" si="182"/>
        <v>5.7368941641938675E-5</v>
      </c>
      <c r="E2363" s="93">
        <f t="shared" si="185"/>
        <v>2.5407222222222217</v>
      </c>
      <c r="F2363" s="104">
        <f t="shared" si="183"/>
        <v>9.1231635416704179E-5</v>
      </c>
      <c r="G2363" s="93" t="s">
        <v>20</v>
      </c>
      <c r="H2363" s="93">
        <v>421.28</v>
      </c>
      <c r="I2363" s="108">
        <v>3</v>
      </c>
      <c r="J2363" s="93">
        <v>11.5</v>
      </c>
      <c r="K2363" s="93">
        <v>1.7</v>
      </c>
      <c r="L2363" s="93">
        <v>421.28</v>
      </c>
      <c r="M2363" s="88">
        <f t="shared" si="186"/>
        <v>9146.5999999999985</v>
      </c>
    </row>
    <row r="2364" spans="1:13" x14ac:dyDescent="0.2">
      <c r="A2364" s="94">
        <v>8502341</v>
      </c>
      <c r="B2364" s="88">
        <f t="shared" si="184"/>
        <v>315.39999999999998</v>
      </c>
      <c r="C2364" s="93">
        <v>29</v>
      </c>
      <c r="D2364" s="104">
        <f t="shared" si="182"/>
        <v>5.7368941641938675E-5</v>
      </c>
      <c r="E2364" s="93">
        <f t="shared" si="185"/>
        <v>2.5407222222222217</v>
      </c>
      <c r="F2364" s="104">
        <f t="shared" si="183"/>
        <v>9.1231635416704179E-5</v>
      </c>
      <c r="G2364" s="93" t="s">
        <v>20</v>
      </c>
      <c r="H2364" s="93">
        <v>2293.08</v>
      </c>
      <c r="I2364" s="108">
        <v>3</v>
      </c>
      <c r="J2364" s="93">
        <v>146.44999999999999</v>
      </c>
      <c r="K2364" s="93">
        <v>20</v>
      </c>
      <c r="L2364" s="93">
        <v>2293.08</v>
      </c>
      <c r="M2364" s="88">
        <f t="shared" si="186"/>
        <v>9146.5999999999985</v>
      </c>
    </row>
    <row r="2365" spans="1:13" x14ac:dyDescent="0.2">
      <c r="A2365" s="94">
        <v>9041009</v>
      </c>
      <c r="B2365" s="88">
        <f t="shared" si="184"/>
        <v>315.39999999999998</v>
      </c>
      <c r="C2365" s="93">
        <v>29</v>
      </c>
      <c r="D2365" s="104">
        <f t="shared" si="182"/>
        <v>5.7368941641938675E-5</v>
      </c>
      <c r="E2365" s="93">
        <f t="shared" si="185"/>
        <v>2.5407222222222217</v>
      </c>
      <c r="F2365" s="104">
        <f t="shared" si="183"/>
        <v>9.1231635416704179E-5</v>
      </c>
      <c r="G2365" s="93" t="s">
        <v>20</v>
      </c>
      <c r="H2365" s="93">
        <v>1634.81</v>
      </c>
      <c r="I2365" s="108">
        <v>3</v>
      </c>
      <c r="J2365" s="93">
        <v>98.48</v>
      </c>
      <c r="K2365" s="93">
        <v>18.850000000000001</v>
      </c>
      <c r="L2365" s="93">
        <v>1634.81</v>
      </c>
      <c r="M2365" s="88">
        <f t="shared" si="186"/>
        <v>9146.5999999999985</v>
      </c>
    </row>
    <row r="2366" spans="1:13" x14ac:dyDescent="0.2">
      <c r="A2366" s="94">
        <v>9204417</v>
      </c>
      <c r="B2366" s="88">
        <f t="shared" si="184"/>
        <v>315.39999999999998</v>
      </c>
      <c r="C2366" s="93">
        <v>29</v>
      </c>
      <c r="D2366" s="104">
        <f t="shared" si="182"/>
        <v>5.7368941641938675E-5</v>
      </c>
      <c r="E2366" s="93">
        <f t="shared" si="185"/>
        <v>2.5407222222222217</v>
      </c>
      <c r="F2366" s="104">
        <f t="shared" si="183"/>
        <v>9.1231635416704179E-5</v>
      </c>
      <c r="G2366" s="93" t="s">
        <v>20</v>
      </c>
      <c r="H2366" s="93">
        <v>2745.07</v>
      </c>
      <c r="I2366" s="108">
        <v>3</v>
      </c>
      <c r="J2366" s="93">
        <v>110</v>
      </c>
      <c r="K2366" s="93">
        <v>19.3</v>
      </c>
      <c r="L2366" s="93">
        <v>2745.07</v>
      </c>
      <c r="M2366" s="88">
        <f t="shared" si="186"/>
        <v>9146.5999999999985</v>
      </c>
    </row>
    <row r="2367" spans="1:13" x14ac:dyDescent="0.2">
      <c r="A2367" s="94">
        <v>9720078</v>
      </c>
      <c r="B2367" s="88">
        <f t="shared" si="184"/>
        <v>315.39999999999998</v>
      </c>
      <c r="C2367" s="93">
        <v>29</v>
      </c>
      <c r="D2367" s="104">
        <f t="shared" si="182"/>
        <v>5.7368941641938675E-5</v>
      </c>
      <c r="E2367" s="93">
        <f t="shared" si="185"/>
        <v>2.5407222222222217</v>
      </c>
      <c r="F2367" s="104">
        <f t="shared" si="183"/>
        <v>9.1231635416704179E-5</v>
      </c>
      <c r="G2367" s="93" t="s">
        <v>16</v>
      </c>
      <c r="H2367" s="93">
        <v>126.61</v>
      </c>
      <c r="I2367" s="108">
        <v>3</v>
      </c>
      <c r="J2367" s="93">
        <v>0.76</v>
      </c>
      <c r="K2367" s="93">
        <v>0.86</v>
      </c>
      <c r="L2367" s="93">
        <v>126.61</v>
      </c>
      <c r="M2367" s="88">
        <f t="shared" si="186"/>
        <v>9146.5999999999985</v>
      </c>
    </row>
    <row r="2368" spans="1:13" x14ac:dyDescent="0.2">
      <c r="A2368" s="94">
        <v>9812412</v>
      </c>
      <c r="B2368" s="88">
        <f t="shared" si="184"/>
        <v>315.39999999999998</v>
      </c>
      <c r="C2368" s="93">
        <v>29</v>
      </c>
      <c r="D2368" s="104">
        <f t="shared" si="182"/>
        <v>5.7368941641938675E-5</v>
      </c>
      <c r="E2368" s="93">
        <f t="shared" si="185"/>
        <v>2.5407222222222217</v>
      </c>
      <c r="F2368" s="104">
        <f t="shared" si="183"/>
        <v>9.1231635416704179E-5</v>
      </c>
      <c r="G2368" s="93" t="s">
        <v>16</v>
      </c>
      <c r="H2368" s="93">
        <v>428.48</v>
      </c>
      <c r="I2368" s="108">
        <v>3</v>
      </c>
      <c r="J2368" s="93">
        <v>25</v>
      </c>
      <c r="K2368" s="93">
        <v>0.5</v>
      </c>
      <c r="L2368" s="93">
        <v>428.48</v>
      </c>
      <c r="M2368" s="88">
        <f t="shared" si="186"/>
        <v>9146.5999999999985</v>
      </c>
    </row>
    <row r="2369" spans="1:13" x14ac:dyDescent="0.2">
      <c r="A2369" s="94">
        <v>9822702</v>
      </c>
      <c r="B2369" s="88">
        <f t="shared" si="184"/>
        <v>315.39999999999998</v>
      </c>
      <c r="C2369" s="93">
        <v>29</v>
      </c>
      <c r="D2369" s="104">
        <f t="shared" si="182"/>
        <v>5.7368941641938675E-5</v>
      </c>
      <c r="E2369" s="93">
        <f t="shared" si="185"/>
        <v>2.5407222222222217</v>
      </c>
      <c r="F2369" s="104">
        <f t="shared" si="183"/>
        <v>9.1231635416704179E-5</v>
      </c>
      <c r="G2369" s="93" t="s">
        <v>16</v>
      </c>
      <c r="H2369" s="93">
        <v>208.2</v>
      </c>
      <c r="I2369" s="108">
        <v>3</v>
      </c>
      <c r="J2369" s="93">
        <v>18.399999999999999</v>
      </c>
      <c r="K2369" s="93">
        <v>25</v>
      </c>
      <c r="L2369" s="93">
        <v>208.2</v>
      </c>
      <c r="M2369" s="88">
        <f t="shared" si="186"/>
        <v>9146.5999999999985</v>
      </c>
    </row>
    <row r="2370" spans="1:13" x14ac:dyDescent="0.2">
      <c r="A2370" s="94">
        <v>1152299</v>
      </c>
      <c r="B2370" s="88">
        <f t="shared" si="184"/>
        <v>315.39999999999998</v>
      </c>
      <c r="C2370" s="93">
        <v>28</v>
      </c>
      <c r="D2370" s="104">
        <f t="shared" ref="D2370:D2433" si="187">C2370/$C$4096</f>
        <v>5.5390702274975271E-5</v>
      </c>
      <c r="E2370" s="93">
        <f t="shared" si="185"/>
        <v>2.4531111111111108</v>
      </c>
      <c r="F2370" s="104">
        <f t="shared" ref="F2370:F2433" si="188">E2370/$E$4096</f>
        <v>8.8085716954059212E-5</v>
      </c>
      <c r="G2370" s="93" t="s">
        <v>79</v>
      </c>
      <c r="H2370" s="93">
        <v>26.7</v>
      </c>
      <c r="I2370" s="108">
        <v>3</v>
      </c>
      <c r="J2370" s="93">
        <v>1.48</v>
      </c>
      <c r="K2370" s="93">
        <v>0.94</v>
      </c>
      <c r="L2370" s="93">
        <v>26.7</v>
      </c>
      <c r="M2370" s="88">
        <f t="shared" si="186"/>
        <v>8831.1999999999989</v>
      </c>
    </row>
    <row r="2371" spans="1:13" x14ac:dyDescent="0.2">
      <c r="A2371" s="94">
        <v>1208744</v>
      </c>
      <c r="B2371" s="88">
        <f t="shared" ref="B2371:B2434" si="189">VLOOKUP(I2371,$U$2:$V$11,2,TRUE)</f>
        <v>315.39999999999998</v>
      </c>
      <c r="C2371" s="93">
        <v>28</v>
      </c>
      <c r="D2371" s="104">
        <f t="shared" si="187"/>
        <v>5.5390702274975271E-5</v>
      </c>
      <c r="E2371" s="93">
        <f t="shared" ref="E2371:E2434" si="190">B2371*C2371/3600</f>
        <v>2.4531111111111108</v>
      </c>
      <c r="F2371" s="104">
        <f t="shared" si="188"/>
        <v>8.8085716954059212E-5</v>
      </c>
      <c r="G2371" s="93" t="s">
        <v>16</v>
      </c>
      <c r="H2371" s="93">
        <v>348.1</v>
      </c>
      <c r="I2371" s="108">
        <v>3</v>
      </c>
      <c r="J2371" s="93">
        <v>8.5500000000000007</v>
      </c>
      <c r="K2371" s="93">
        <v>8.02</v>
      </c>
      <c r="L2371" s="93">
        <v>348.1</v>
      </c>
      <c r="M2371" s="88">
        <f t="shared" ref="M2371:M2434" si="191">B2371*C2371</f>
        <v>8831.1999999999989</v>
      </c>
    </row>
    <row r="2372" spans="1:13" x14ac:dyDescent="0.2">
      <c r="A2372" s="94">
        <v>1210021</v>
      </c>
      <c r="B2372" s="88">
        <f t="shared" si="189"/>
        <v>315.39999999999998</v>
      </c>
      <c r="C2372" s="93">
        <v>28</v>
      </c>
      <c r="D2372" s="104">
        <f t="shared" si="187"/>
        <v>5.5390702274975271E-5</v>
      </c>
      <c r="E2372" s="93">
        <f t="shared" si="190"/>
        <v>2.4531111111111108</v>
      </c>
      <c r="F2372" s="104">
        <f t="shared" si="188"/>
        <v>8.8085716954059212E-5</v>
      </c>
      <c r="G2372" s="93" t="s">
        <v>79</v>
      </c>
      <c r="H2372" s="93">
        <v>82.6</v>
      </c>
      <c r="I2372" s="108">
        <v>3</v>
      </c>
      <c r="J2372" s="93">
        <v>0.9</v>
      </c>
      <c r="K2372" s="93">
        <v>1.36</v>
      </c>
      <c r="L2372" s="93">
        <v>82.6</v>
      </c>
      <c r="M2372" s="88">
        <f t="shared" si="191"/>
        <v>8831.1999999999989</v>
      </c>
    </row>
    <row r="2373" spans="1:13" x14ac:dyDescent="0.2">
      <c r="A2373" s="94">
        <v>1252119</v>
      </c>
      <c r="B2373" s="88">
        <f t="shared" si="189"/>
        <v>315.39999999999998</v>
      </c>
      <c r="C2373" s="93">
        <v>28</v>
      </c>
      <c r="D2373" s="104">
        <f t="shared" si="187"/>
        <v>5.5390702274975271E-5</v>
      </c>
      <c r="E2373" s="93">
        <f t="shared" si="190"/>
        <v>2.4531111111111108</v>
      </c>
      <c r="F2373" s="104">
        <f t="shared" si="188"/>
        <v>8.8085716954059212E-5</v>
      </c>
      <c r="G2373" s="93" t="s">
        <v>79</v>
      </c>
      <c r="H2373" s="93">
        <v>76.17</v>
      </c>
      <c r="I2373" s="108">
        <v>3</v>
      </c>
      <c r="J2373" s="93">
        <v>3.15</v>
      </c>
      <c r="K2373" s="93">
        <v>5.0599999999999996</v>
      </c>
      <c r="L2373" s="93">
        <v>76.17</v>
      </c>
      <c r="M2373" s="88">
        <f t="shared" si="191"/>
        <v>8831.1999999999989</v>
      </c>
    </row>
    <row r="2374" spans="1:13" x14ac:dyDescent="0.2">
      <c r="A2374" s="94">
        <v>2006719</v>
      </c>
      <c r="B2374" s="88">
        <f t="shared" si="189"/>
        <v>315.39999999999998</v>
      </c>
      <c r="C2374" s="93">
        <v>28</v>
      </c>
      <c r="D2374" s="104">
        <f t="shared" si="187"/>
        <v>5.5390702274975271E-5</v>
      </c>
      <c r="E2374" s="93">
        <f t="shared" si="190"/>
        <v>2.4531111111111108</v>
      </c>
      <c r="F2374" s="104">
        <f t="shared" si="188"/>
        <v>8.8085716954059212E-5</v>
      </c>
      <c r="G2374" s="93" t="s">
        <v>12</v>
      </c>
      <c r="H2374" s="93">
        <v>232.52</v>
      </c>
      <c r="I2374" s="108">
        <v>3</v>
      </c>
      <c r="J2374" s="93">
        <v>1.55</v>
      </c>
      <c r="K2374" s="93">
        <v>2.2999999999999998</v>
      </c>
      <c r="L2374" s="93">
        <v>232.52</v>
      </c>
      <c r="M2374" s="88">
        <f t="shared" si="191"/>
        <v>8831.1999999999989</v>
      </c>
    </row>
    <row r="2375" spans="1:13" x14ac:dyDescent="0.2">
      <c r="A2375" s="94">
        <v>2041709</v>
      </c>
      <c r="B2375" s="88">
        <f t="shared" si="189"/>
        <v>315.39999999999998</v>
      </c>
      <c r="C2375" s="93">
        <v>28</v>
      </c>
      <c r="D2375" s="104">
        <f t="shared" si="187"/>
        <v>5.5390702274975271E-5</v>
      </c>
      <c r="E2375" s="93">
        <f t="shared" si="190"/>
        <v>2.4531111111111108</v>
      </c>
      <c r="F2375" s="104">
        <f t="shared" si="188"/>
        <v>8.8085716954059212E-5</v>
      </c>
      <c r="G2375" s="93" t="s">
        <v>16</v>
      </c>
      <c r="H2375" s="93">
        <v>3098.27</v>
      </c>
      <c r="I2375" s="108">
        <v>3</v>
      </c>
      <c r="J2375" s="93">
        <v>60.98</v>
      </c>
      <c r="K2375" s="93">
        <v>42.5</v>
      </c>
      <c r="L2375" s="93">
        <v>3098.27</v>
      </c>
      <c r="M2375" s="88">
        <f t="shared" si="191"/>
        <v>8831.1999999999989</v>
      </c>
    </row>
    <row r="2376" spans="1:13" x14ac:dyDescent="0.2">
      <c r="A2376" s="94">
        <v>2073403</v>
      </c>
      <c r="B2376" s="88">
        <f t="shared" si="189"/>
        <v>315.39999999999998</v>
      </c>
      <c r="C2376" s="93">
        <v>28</v>
      </c>
      <c r="D2376" s="104">
        <f t="shared" si="187"/>
        <v>5.5390702274975271E-5</v>
      </c>
      <c r="E2376" s="93">
        <f t="shared" si="190"/>
        <v>2.4531111111111108</v>
      </c>
      <c r="F2376" s="104">
        <f t="shared" si="188"/>
        <v>8.8085716954059212E-5</v>
      </c>
      <c r="G2376" s="93" t="s">
        <v>16</v>
      </c>
      <c r="H2376" s="93">
        <v>1240.81</v>
      </c>
      <c r="I2376" s="108">
        <v>3</v>
      </c>
      <c r="J2376" s="93">
        <v>12.66</v>
      </c>
      <c r="K2376" s="93">
        <v>7.4</v>
      </c>
      <c r="L2376" s="93">
        <v>1240.81</v>
      </c>
      <c r="M2376" s="88">
        <f t="shared" si="191"/>
        <v>8831.1999999999989</v>
      </c>
    </row>
    <row r="2377" spans="1:13" x14ac:dyDescent="0.2">
      <c r="A2377" s="94">
        <v>2101551</v>
      </c>
      <c r="B2377" s="88">
        <f t="shared" si="189"/>
        <v>315.39999999999998</v>
      </c>
      <c r="C2377" s="93">
        <v>28</v>
      </c>
      <c r="D2377" s="104">
        <f t="shared" si="187"/>
        <v>5.5390702274975271E-5</v>
      </c>
      <c r="E2377" s="93">
        <f t="shared" si="190"/>
        <v>2.4531111111111108</v>
      </c>
      <c r="F2377" s="104">
        <f t="shared" si="188"/>
        <v>8.8085716954059212E-5</v>
      </c>
      <c r="G2377" s="93" t="s">
        <v>16</v>
      </c>
      <c r="H2377" s="93">
        <v>1489.49</v>
      </c>
      <c r="I2377" s="108">
        <v>3</v>
      </c>
      <c r="J2377" s="93">
        <v>9.5</v>
      </c>
      <c r="K2377" s="93">
        <v>8.1999999999999993</v>
      </c>
      <c r="L2377" s="93">
        <v>1489.49</v>
      </c>
      <c r="M2377" s="88">
        <f t="shared" si="191"/>
        <v>8831.1999999999989</v>
      </c>
    </row>
    <row r="2378" spans="1:13" x14ac:dyDescent="0.2">
      <c r="A2378" s="94">
        <v>3225491</v>
      </c>
      <c r="B2378" s="88">
        <f t="shared" si="189"/>
        <v>315.39999999999998</v>
      </c>
      <c r="C2378" s="93">
        <v>28</v>
      </c>
      <c r="D2378" s="104">
        <f t="shared" si="187"/>
        <v>5.5390702274975271E-5</v>
      </c>
      <c r="E2378" s="93">
        <f t="shared" si="190"/>
        <v>2.4531111111111108</v>
      </c>
      <c r="F2378" s="104">
        <f t="shared" si="188"/>
        <v>8.8085716954059212E-5</v>
      </c>
      <c r="G2378" s="93" t="s">
        <v>16</v>
      </c>
      <c r="H2378" s="93">
        <v>608.19000000000005</v>
      </c>
      <c r="I2378" s="108">
        <v>3</v>
      </c>
      <c r="J2378" s="93">
        <v>570</v>
      </c>
      <c r="K2378" s="93">
        <v>25</v>
      </c>
      <c r="L2378" s="93">
        <v>608.19000000000005</v>
      </c>
      <c r="M2378" s="88">
        <f t="shared" si="191"/>
        <v>8831.1999999999989</v>
      </c>
    </row>
    <row r="2379" spans="1:13" x14ac:dyDescent="0.2">
      <c r="A2379" s="94">
        <v>3358324</v>
      </c>
      <c r="B2379" s="88">
        <f t="shared" si="189"/>
        <v>315.39999999999998</v>
      </c>
      <c r="C2379" s="93">
        <v>28</v>
      </c>
      <c r="D2379" s="104">
        <f t="shared" si="187"/>
        <v>5.5390702274975271E-5</v>
      </c>
      <c r="E2379" s="93">
        <f t="shared" si="190"/>
        <v>2.4531111111111108</v>
      </c>
      <c r="F2379" s="104">
        <f t="shared" si="188"/>
        <v>8.8085716954059212E-5</v>
      </c>
      <c r="G2379" s="93" t="s">
        <v>12</v>
      </c>
      <c r="H2379" s="93">
        <v>1114.5</v>
      </c>
      <c r="I2379" s="108">
        <v>3</v>
      </c>
      <c r="J2379" s="93">
        <v>25</v>
      </c>
      <c r="K2379" s="93">
        <v>5.81</v>
      </c>
      <c r="L2379" s="93">
        <v>1114.5</v>
      </c>
      <c r="M2379" s="88">
        <f t="shared" si="191"/>
        <v>8831.1999999999989</v>
      </c>
    </row>
    <row r="2380" spans="1:13" x14ac:dyDescent="0.2">
      <c r="A2380" s="94">
        <v>3400698</v>
      </c>
      <c r="B2380" s="88">
        <f t="shared" si="189"/>
        <v>315.39999999999998</v>
      </c>
      <c r="C2380" s="93">
        <v>28</v>
      </c>
      <c r="D2380" s="104">
        <f t="shared" si="187"/>
        <v>5.5390702274975271E-5</v>
      </c>
      <c r="E2380" s="93">
        <f t="shared" si="190"/>
        <v>2.4531111111111108</v>
      </c>
      <c r="F2380" s="104">
        <f t="shared" si="188"/>
        <v>8.8085716954059212E-5</v>
      </c>
      <c r="G2380" s="93" t="s">
        <v>82</v>
      </c>
      <c r="H2380" s="93">
        <v>310.91000000000003</v>
      </c>
      <c r="I2380" s="108">
        <v>3</v>
      </c>
      <c r="J2380" s="93">
        <v>2.4300000000000002</v>
      </c>
      <c r="K2380" s="93">
        <v>1.1000000000000001</v>
      </c>
      <c r="L2380" s="93">
        <v>310.91000000000003</v>
      </c>
      <c r="M2380" s="88">
        <f t="shared" si="191"/>
        <v>8831.1999999999989</v>
      </c>
    </row>
    <row r="2381" spans="1:13" x14ac:dyDescent="0.2">
      <c r="A2381" s="94">
        <v>5502073</v>
      </c>
      <c r="B2381" s="88">
        <f t="shared" si="189"/>
        <v>315.39999999999998</v>
      </c>
      <c r="C2381" s="93">
        <v>28</v>
      </c>
      <c r="D2381" s="104">
        <f t="shared" si="187"/>
        <v>5.5390702274975271E-5</v>
      </c>
      <c r="E2381" s="93">
        <f t="shared" si="190"/>
        <v>2.4531111111111108</v>
      </c>
      <c r="F2381" s="104">
        <f t="shared" si="188"/>
        <v>8.8085716954059212E-5</v>
      </c>
      <c r="G2381" s="93" t="s">
        <v>16</v>
      </c>
      <c r="H2381" s="93">
        <v>2900.8</v>
      </c>
      <c r="I2381" s="108">
        <v>3</v>
      </c>
      <c r="J2381" s="93">
        <v>11</v>
      </c>
      <c r="K2381" s="93">
        <v>5.6</v>
      </c>
      <c r="L2381" s="93">
        <v>2900.8</v>
      </c>
      <c r="M2381" s="88">
        <f t="shared" si="191"/>
        <v>8831.1999999999989</v>
      </c>
    </row>
    <row r="2382" spans="1:13" x14ac:dyDescent="0.2">
      <c r="A2382" s="94">
        <v>5525873</v>
      </c>
      <c r="B2382" s="88">
        <f t="shared" si="189"/>
        <v>315.39999999999998</v>
      </c>
      <c r="C2382" s="93">
        <v>28</v>
      </c>
      <c r="D2382" s="104">
        <f t="shared" si="187"/>
        <v>5.5390702274975271E-5</v>
      </c>
      <c r="E2382" s="93">
        <f t="shared" si="190"/>
        <v>2.4531111111111108</v>
      </c>
      <c r="F2382" s="104">
        <f t="shared" si="188"/>
        <v>8.8085716954059212E-5</v>
      </c>
      <c r="G2382" s="93" t="s">
        <v>79</v>
      </c>
      <c r="H2382" s="93">
        <v>176.28</v>
      </c>
      <c r="I2382" s="108">
        <v>3</v>
      </c>
      <c r="J2382" s="93">
        <v>3.8</v>
      </c>
      <c r="K2382" s="93">
        <v>6</v>
      </c>
      <c r="L2382" s="93">
        <v>176.28</v>
      </c>
      <c r="M2382" s="88">
        <f t="shared" si="191"/>
        <v>8831.1999999999989</v>
      </c>
    </row>
    <row r="2383" spans="1:13" x14ac:dyDescent="0.2">
      <c r="A2383" s="94">
        <v>5600244</v>
      </c>
      <c r="B2383" s="88">
        <f t="shared" si="189"/>
        <v>315.39999999999998</v>
      </c>
      <c r="C2383" s="93">
        <v>28</v>
      </c>
      <c r="D2383" s="104">
        <f t="shared" si="187"/>
        <v>5.5390702274975271E-5</v>
      </c>
      <c r="E2383" s="93">
        <f t="shared" si="190"/>
        <v>2.4531111111111108</v>
      </c>
      <c r="F2383" s="104">
        <f t="shared" si="188"/>
        <v>8.8085716954059212E-5</v>
      </c>
      <c r="G2383" s="93" t="s">
        <v>79</v>
      </c>
      <c r="H2383" s="93">
        <v>521.35</v>
      </c>
      <c r="I2383" s="108">
        <v>3</v>
      </c>
      <c r="J2383" s="93">
        <v>1.7</v>
      </c>
      <c r="K2383" s="93">
        <v>2.8</v>
      </c>
      <c r="L2383" s="93">
        <v>521.35</v>
      </c>
      <c r="M2383" s="88">
        <f t="shared" si="191"/>
        <v>8831.1999999999989</v>
      </c>
    </row>
    <row r="2384" spans="1:13" x14ac:dyDescent="0.2">
      <c r="A2384" s="94">
        <v>5601276</v>
      </c>
      <c r="B2384" s="88">
        <f t="shared" si="189"/>
        <v>315.39999999999998</v>
      </c>
      <c r="C2384" s="93">
        <v>28</v>
      </c>
      <c r="D2384" s="104">
        <f t="shared" si="187"/>
        <v>5.5390702274975271E-5</v>
      </c>
      <c r="E2384" s="93">
        <f t="shared" si="190"/>
        <v>2.4531111111111108</v>
      </c>
      <c r="F2384" s="104">
        <f t="shared" si="188"/>
        <v>8.8085716954059212E-5</v>
      </c>
      <c r="G2384" s="93" t="s">
        <v>79</v>
      </c>
      <c r="H2384" s="93">
        <v>374.87</v>
      </c>
      <c r="I2384" s="108">
        <v>3</v>
      </c>
      <c r="J2384" s="93">
        <v>2.2799999999999998</v>
      </c>
      <c r="K2384" s="93">
        <v>2.9</v>
      </c>
      <c r="L2384" s="93">
        <v>374.87</v>
      </c>
      <c r="M2384" s="88">
        <f t="shared" si="191"/>
        <v>8831.1999999999989</v>
      </c>
    </row>
    <row r="2385" spans="1:13" x14ac:dyDescent="0.2">
      <c r="A2385" s="94">
        <v>8370158</v>
      </c>
      <c r="B2385" s="88">
        <f t="shared" si="189"/>
        <v>315.39999999999998</v>
      </c>
      <c r="C2385" s="93">
        <v>28</v>
      </c>
      <c r="D2385" s="104">
        <f t="shared" si="187"/>
        <v>5.5390702274975271E-5</v>
      </c>
      <c r="E2385" s="93">
        <f t="shared" si="190"/>
        <v>2.4531111111111108</v>
      </c>
      <c r="F2385" s="104">
        <f t="shared" si="188"/>
        <v>8.8085716954059212E-5</v>
      </c>
      <c r="G2385" s="93" t="s">
        <v>41</v>
      </c>
      <c r="H2385" s="93">
        <v>317.02</v>
      </c>
      <c r="I2385" s="108">
        <v>3</v>
      </c>
      <c r="J2385" s="93">
        <v>23.63</v>
      </c>
      <c r="K2385" s="93">
        <v>18.239999999999998</v>
      </c>
      <c r="L2385" s="93">
        <v>317.02</v>
      </c>
      <c r="M2385" s="88">
        <f t="shared" si="191"/>
        <v>8831.1999999999989</v>
      </c>
    </row>
    <row r="2386" spans="1:13" x14ac:dyDescent="0.2">
      <c r="A2386" s="94">
        <v>8401143</v>
      </c>
      <c r="B2386" s="88">
        <f t="shared" si="189"/>
        <v>315.39999999999998</v>
      </c>
      <c r="C2386" s="93">
        <v>28</v>
      </c>
      <c r="D2386" s="104">
        <f t="shared" si="187"/>
        <v>5.5390702274975271E-5</v>
      </c>
      <c r="E2386" s="93">
        <f t="shared" si="190"/>
        <v>2.4531111111111108</v>
      </c>
      <c r="F2386" s="104">
        <f t="shared" si="188"/>
        <v>8.8085716954059212E-5</v>
      </c>
      <c r="G2386" s="93" t="s">
        <v>20</v>
      </c>
      <c r="H2386" s="93">
        <v>724.77</v>
      </c>
      <c r="I2386" s="108">
        <v>3</v>
      </c>
      <c r="J2386" s="93">
        <v>164.57</v>
      </c>
      <c r="K2386" s="93">
        <v>20.76</v>
      </c>
      <c r="L2386" s="93">
        <v>724.77</v>
      </c>
      <c r="M2386" s="88">
        <f t="shared" si="191"/>
        <v>8831.1999999999989</v>
      </c>
    </row>
    <row r="2387" spans="1:13" x14ac:dyDescent="0.2">
      <c r="A2387" s="94">
        <v>8411633</v>
      </c>
      <c r="B2387" s="88">
        <f t="shared" si="189"/>
        <v>315.39999999999998</v>
      </c>
      <c r="C2387" s="93">
        <v>28</v>
      </c>
      <c r="D2387" s="104">
        <f t="shared" si="187"/>
        <v>5.5390702274975271E-5</v>
      </c>
      <c r="E2387" s="93">
        <f t="shared" si="190"/>
        <v>2.4531111111111108</v>
      </c>
      <c r="F2387" s="104">
        <f t="shared" si="188"/>
        <v>8.8085716954059212E-5</v>
      </c>
      <c r="G2387" s="93" t="s">
        <v>16</v>
      </c>
      <c r="H2387" s="93">
        <v>1667.01</v>
      </c>
      <c r="I2387" s="108">
        <v>3</v>
      </c>
      <c r="J2387" s="93">
        <v>67.41</v>
      </c>
      <c r="K2387" s="93">
        <v>3.15</v>
      </c>
      <c r="L2387" s="93">
        <v>1667.01</v>
      </c>
      <c r="M2387" s="88">
        <f t="shared" si="191"/>
        <v>8831.1999999999989</v>
      </c>
    </row>
    <row r="2388" spans="1:13" x14ac:dyDescent="0.2">
      <c r="A2388" s="94">
        <v>9723037</v>
      </c>
      <c r="B2388" s="88">
        <f t="shared" si="189"/>
        <v>315.39999999999998</v>
      </c>
      <c r="C2388" s="93">
        <v>28</v>
      </c>
      <c r="D2388" s="104">
        <f t="shared" si="187"/>
        <v>5.5390702274975271E-5</v>
      </c>
      <c r="E2388" s="93">
        <f t="shared" si="190"/>
        <v>2.4531111111111108</v>
      </c>
      <c r="F2388" s="104">
        <f t="shared" si="188"/>
        <v>8.8085716954059212E-5</v>
      </c>
      <c r="G2388" s="93" t="s">
        <v>16</v>
      </c>
      <c r="H2388" s="93">
        <v>314.87</v>
      </c>
      <c r="I2388" s="108">
        <v>3</v>
      </c>
      <c r="J2388" s="93">
        <v>22</v>
      </c>
      <c r="K2388" s="93">
        <v>1</v>
      </c>
      <c r="L2388" s="93">
        <v>314.87</v>
      </c>
      <c r="M2388" s="88">
        <f t="shared" si="191"/>
        <v>8831.1999999999989</v>
      </c>
    </row>
    <row r="2389" spans="1:13" x14ac:dyDescent="0.2">
      <c r="A2389" s="94">
        <v>9723541</v>
      </c>
      <c r="B2389" s="88">
        <f t="shared" si="189"/>
        <v>315.39999999999998</v>
      </c>
      <c r="C2389" s="93">
        <v>28</v>
      </c>
      <c r="D2389" s="104">
        <f t="shared" si="187"/>
        <v>5.5390702274975271E-5</v>
      </c>
      <c r="E2389" s="93">
        <f t="shared" si="190"/>
        <v>2.4531111111111108</v>
      </c>
      <c r="F2389" s="104">
        <f t="shared" si="188"/>
        <v>8.8085716954059212E-5</v>
      </c>
      <c r="G2389" s="93" t="s">
        <v>16</v>
      </c>
      <c r="H2389" s="93">
        <v>362.63</v>
      </c>
      <c r="I2389" s="108">
        <v>3</v>
      </c>
      <c r="J2389" s="93">
        <v>7.2</v>
      </c>
      <c r="K2389" s="93">
        <v>15.4</v>
      </c>
      <c r="L2389" s="93">
        <v>362.63</v>
      </c>
      <c r="M2389" s="88">
        <f t="shared" si="191"/>
        <v>8831.1999999999989</v>
      </c>
    </row>
    <row r="2390" spans="1:13" x14ac:dyDescent="0.2">
      <c r="A2390" s="94">
        <v>9821311</v>
      </c>
      <c r="B2390" s="88">
        <f t="shared" si="189"/>
        <v>315.39999999999998</v>
      </c>
      <c r="C2390" s="93">
        <v>28</v>
      </c>
      <c r="D2390" s="104">
        <f t="shared" si="187"/>
        <v>5.5390702274975271E-5</v>
      </c>
      <c r="E2390" s="93">
        <f t="shared" si="190"/>
        <v>2.4531111111111108</v>
      </c>
      <c r="F2390" s="104">
        <f t="shared" si="188"/>
        <v>8.8085716954059212E-5</v>
      </c>
      <c r="G2390" s="93" t="s">
        <v>16</v>
      </c>
      <c r="H2390" s="93">
        <v>1086.31</v>
      </c>
      <c r="I2390" s="108">
        <v>3</v>
      </c>
      <c r="J2390" s="93">
        <v>71.150000000000006</v>
      </c>
      <c r="K2390" s="93">
        <v>5.3</v>
      </c>
      <c r="L2390" s="93">
        <v>1086.31</v>
      </c>
      <c r="M2390" s="88">
        <f t="shared" si="191"/>
        <v>8831.1999999999989</v>
      </c>
    </row>
    <row r="2391" spans="1:13" x14ac:dyDescent="0.2">
      <c r="A2391" s="94">
        <v>1150977</v>
      </c>
      <c r="B2391" s="88">
        <f t="shared" si="189"/>
        <v>315.39999999999998</v>
      </c>
      <c r="C2391" s="93">
        <v>27</v>
      </c>
      <c r="D2391" s="104">
        <f t="shared" si="187"/>
        <v>5.3412462908011872E-5</v>
      </c>
      <c r="E2391" s="93">
        <f t="shared" si="190"/>
        <v>2.3654999999999999</v>
      </c>
      <c r="F2391" s="104">
        <f t="shared" si="188"/>
        <v>8.4939798491414246E-5</v>
      </c>
      <c r="G2391" s="93" t="s">
        <v>79</v>
      </c>
      <c r="H2391" s="93">
        <v>48.23</v>
      </c>
      <c r="I2391" s="108">
        <v>3</v>
      </c>
      <c r="J2391" s="93">
        <v>2.1800000000000002</v>
      </c>
      <c r="K2391" s="93">
        <v>2.16</v>
      </c>
      <c r="L2391" s="93">
        <v>48.23</v>
      </c>
      <c r="M2391" s="88">
        <f t="shared" si="191"/>
        <v>8515.7999999999993</v>
      </c>
    </row>
    <row r="2392" spans="1:13" x14ac:dyDescent="0.2">
      <c r="A2392" s="94">
        <v>1251219</v>
      </c>
      <c r="B2392" s="88">
        <f t="shared" si="189"/>
        <v>315.39999999999998</v>
      </c>
      <c r="C2392" s="93">
        <v>27</v>
      </c>
      <c r="D2392" s="104">
        <f t="shared" si="187"/>
        <v>5.3412462908011872E-5</v>
      </c>
      <c r="E2392" s="93">
        <f t="shared" si="190"/>
        <v>2.3654999999999999</v>
      </c>
      <c r="F2392" s="104">
        <f t="shared" si="188"/>
        <v>8.4939798491414246E-5</v>
      </c>
      <c r="G2392" s="93" t="s">
        <v>79</v>
      </c>
      <c r="H2392" s="93">
        <v>103.7</v>
      </c>
      <c r="I2392" s="108">
        <v>3</v>
      </c>
      <c r="J2392" s="93">
        <v>1.28</v>
      </c>
      <c r="K2392" s="93">
        <v>5.0599999999999996</v>
      </c>
      <c r="L2392" s="93">
        <v>103.7</v>
      </c>
      <c r="M2392" s="88">
        <f t="shared" si="191"/>
        <v>8515.7999999999993</v>
      </c>
    </row>
    <row r="2393" spans="1:13" x14ac:dyDescent="0.2">
      <c r="A2393" s="94">
        <v>1257554</v>
      </c>
      <c r="B2393" s="88">
        <f t="shared" si="189"/>
        <v>315.39999999999998</v>
      </c>
      <c r="C2393" s="93">
        <v>27</v>
      </c>
      <c r="D2393" s="104">
        <f t="shared" si="187"/>
        <v>5.3412462908011872E-5</v>
      </c>
      <c r="E2393" s="93">
        <f t="shared" si="190"/>
        <v>2.3654999999999999</v>
      </c>
      <c r="F2393" s="104">
        <f t="shared" si="188"/>
        <v>8.4939798491414246E-5</v>
      </c>
      <c r="G2393" s="93" t="s">
        <v>79</v>
      </c>
      <c r="H2393" s="93">
        <v>52.37</v>
      </c>
      <c r="I2393" s="108">
        <v>3</v>
      </c>
      <c r="J2393" s="93">
        <v>0.45</v>
      </c>
      <c r="K2393" s="93">
        <v>3.4</v>
      </c>
      <c r="L2393" s="93">
        <v>52.37</v>
      </c>
      <c r="M2393" s="88">
        <f t="shared" si="191"/>
        <v>8515.7999999999993</v>
      </c>
    </row>
    <row r="2394" spans="1:13" x14ac:dyDescent="0.2">
      <c r="A2394" s="94">
        <v>2042813</v>
      </c>
      <c r="B2394" s="88">
        <f t="shared" si="189"/>
        <v>315.39999999999998</v>
      </c>
      <c r="C2394" s="93">
        <v>27</v>
      </c>
      <c r="D2394" s="104">
        <f t="shared" si="187"/>
        <v>5.3412462908011872E-5</v>
      </c>
      <c r="E2394" s="93">
        <f t="shared" si="190"/>
        <v>2.3654999999999999</v>
      </c>
      <c r="F2394" s="104">
        <f t="shared" si="188"/>
        <v>8.4939798491414246E-5</v>
      </c>
      <c r="G2394" s="93" t="s">
        <v>16</v>
      </c>
      <c r="H2394" s="93">
        <v>2255.2199999999998</v>
      </c>
      <c r="I2394" s="108">
        <v>3</v>
      </c>
      <c r="J2394" s="93">
        <v>49.17</v>
      </c>
      <c r="K2394" s="93">
        <v>31.5</v>
      </c>
      <c r="L2394" s="93">
        <v>2255.2199999999998</v>
      </c>
      <c r="M2394" s="88">
        <f t="shared" si="191"/>
        <v>8515.7999999999993</v>
      </c>
    </row>
    <row r="2395" spans="1:13" x14ac:dyDescent="0.2">
      <c r="A2395" s="94">
        <v>2096726</v>
      </c>
      <c r="B2395" s="88">
        <f t="shared" si="189"/>
        <v>315.39999999999998</v>
      </c>
      <c r="C2395" s="93">
        <v>27</v>
      </c>
      <c r="D2395" s="104">
        <f t="shared" si="187"/>
        <v>5.3412462908011872E-5</v>
      </c>
      <c r="E2395" s="93">
        <f t="shared" si="190"/>
        <v>2.3654999999999999</v>
      </c>
      <c r="F2395" s="104">
        <f t="shared" si="188"/>
        <v>8.4939798491414246E-5</v>
      </c>
      <c r="G2395" s="93" t="s">
        <v>16</v>
      </c>
      <c r="H2395" s="93">
        <v>2834.3</v>
      </c>
      <c r="I2395" s="108">
        <v>3</v>
      </c>
      <c r="J2395" s="93">
        <v>18.5</v>
      </c>
      <c r="K2395" s="93">
        <v>15.14</v>
      </c>
      <c r="L2395" s="93">
        <v>2834.3</v>
      </c>
      <c r="M2395" s="88">
        <f t="shared" si="191"/>
        <v>8515.7999999999993</v>
      </c>
    </row>
    <row r="2396" spans="1:13" x14ac:dyDescent="0.2">
      <c r="A2396" s="94">
        <v>2170023</v>
      </c>
      <c r="B2396" s="88">
        <f t="shared" si="189"/>
        <v>315.39999999999998</v>
      </c>
      <c r="C2396" s="93">
        <v>27</v>
      </c>
      <c r="D2396" s="104">
        <f t="shared" si="187"/>
        <v>5.3412462908011872E-5</v>
      </c>
      <c r="E2396" s="93">
        <f t="shared" si="190"/>
        <v>2.3654999999999999</v>
      </c>
      <c r="F2396" s="104">
        <f t="shared" si="188"/>
        <v>8.4939798491414246E-5</v>
      </c>
      <c r="G2396" s="93" t="s">
        <v>41</v>
      </c>
      <c r="H2396" s="93">
        <v>345.44</v>
      </c>
      <c r="I2396" s="108">
        <v>3</v>
      </c>
      <c r="J2396" s="93">
        <v>12.88</v>
      </c>
      <c r="K2396" s="93">
        <v>2.88</v>
      </c>
      <c r="L2396" s="93">
        <v>345.44</v>
      </c>
      <c r="M2396" s="88">
        <f t="shared" si="191"/>
        <v>8515.7999999999993</v>
      </c>
    </row>
    <row r="2397" spans="1:13" x14ac:dyDescent="0.2">
      <c r="A2397" s="94">
        <v>2392305</v>
      </c>
      <c r="B2397" s="88">
        <f t="shared" si="189"/>
        <v>315.39999999999998</v>
      </c>
      <c r="C2397" s="93">
        <v>27</v>
      </c>
      <c r="D2397" s="104">
        <f t="shared" si="187"/>
        <v>5.3412462908011872E-5</v>
      </c>
      <c r="E2397" s="93">
        <f t="shared" si="190"/>
        <v>2.3654999999999999</v>
      </c>
      <c r="F2397" s="104">
        <f t="shared" si="188"/>
        <v>8.4939798491414246E-5</v>
      </c>
      <c r="G2397" s="93" t="s">
        <v>16</v>
      </c>
      <c r="H2397" s="93">
        <v>5.89</v>
      </c>
      <c r="I2397" s="108">
        <v>3</v>
      </c>
      <c r="J2397" s="93">
        <v>1.08</v>
      </c>
      <c r="K2397" s="93">
        <v>0.12</v>
      </c>
      <c r="L2397" s="93">
        <v>5.89</v>
      </c>
      <c r="M2397" s="88">
        <f t="shared" si="191"/>
        <v>8515.7999999999993</v>
      </c>
    </row>
    <row r="2398" spans="1:13" x14ac:dyDescent="0.2">
      <c r="A2398" s="94">
        <v>2472045</v>
      </c>
      <c r="B2398" s="88">
        <f t="shared" si="189"/>
        <v>315.39999999999998</v>
      </c>
      <c r="C2398" s="93">
        <v>27</v>
      </c>
      <c r="D2398" s="104">
        <f t="shared" si="187"/>
        <v>5.3412462908011872E-5</v>
      </c>
      <c r="E2398" s="93">
        <f t="shared" si="190"/>
        <v>2.3654999999999999</v>
      </c>
      <c r="F2398" s="104">
        <f t="shared" si="188"/>
        <v>8.4939798491414246E-5</v>
      </c>
      <c r="G2398" s="93" t="s">
        <v>20</v>
      </c>
      <c r="H2398" s="93">
        <v>21.24</v>
      </c>
      <c r="I2398" s="108">
        <v>3</v>
      </c>
      <c r="J2398" s="93">
        <v>1.39</v>
      </c>
      <c r="K2398" s="93">
        <v>0.35</v>
      </c>
      <c r="L2398" s="93">
        <v>21.24</v>
      </c>
      <c r="M2398" s="88">
        <f t="shared" si="191"/>
        <v>8515.7999999999993</v>
      </c>
    </row>
    <row r="2399" spans="1:13" x14ac:dyDescent="0.2">
      <c r="A2399" s="94">
        <v>3025677</v>
      </c>
      <c r="B2399" s="88">
        <f t="shared" si="189"/>
        <v>315.39999999999998</v>
      </c>
      <c r="C2399" s="93">
        <v>27</v>
      </c>
      <c r="D2399" s="104">
        <f t="shared" si="187"/>
        <v>5.3412462908011872E-5</v>
      </c>
      <c r="E2399" s="93">
        <f t="shared" si="190"/>
        <v>2.3654999999999999</v>
      </c>
      <c r="F2399" s="104">
        <f t="shared" si="188"/>
        <v>8.4939798491414246E-5</v>
      </c>
      <c r="G2399" s="93" t="s">
        <v>9</v>
      </c>
      <c r="H2399" s="93">
        <v>1602.73</v>
      </c>
      <c r="I2399" s="108">
        <v>3</v>
      </c>
      <c r="J2399" s="93">
        <v>40</v>
      </c>
      <c r="K2399" s="93">
        <v>36</v>
      </c>
      <c r="L2399" s="93">
        <v>1602.73</v>
      </c>
      <c r="M2399" s="88">
        <f t="shared" si="191"/>
        <v>8515.7999999999993</v>
      </c>
    </row>
    <row r="2400" spans="1:13" x14ac:dyDescent="0.2">
      <c r="A2400" s="94">
        <v>3222732</v>
      </c>
      <c r="B2400" s="88">
        <f t="shared" si="189"/>
        <v>315.39999999999998</v>
      </c>
      <c r="C2400" s="93">
        <v>27</v>
      </c>
      <c r="D2400" s="104">
        <f t="shared" si="187"/>
        <v>5.3412462908011872E-5</v>
      </c>
      <c r="E2400" s="93">
        <f t="shared" si="190"/>
        <v>2.3654999999999999</v>
      </c>
      <c r="F2400" s="104">
        <f t="shared" si="188"/>
        <v>8.4939798491414246E-5</v>
      </c>
      <c r="G2400" s="93" t="s">
        <v>41</v>
      </c>
      <c r="H2400" s="93">
        <v>1596.22</v>
      </c>
      <c r="I2400" s="108">
        <v>3</v>
      </c>
      <c r="J2400" s="93">
        <v>150.5</v>
      </c>
      <c r="K2400" s="93">
        <v>4.16</v>
      </c>
      <c r="L2400" s="93">
        <v>1596.22</v>
      </c>
      <c r="M2400" s="88">
        <f t="shared" si="191"/>
        <v>8515.7999999999993</v>
      </c>
    </row>
    <row r="2401" spans="1:13" x14ac:dyDescent="0.2">
      <c r="A2401" s="94">
        <v>3300158</v>
      </c>
      <c r="B2401" s="88">
        <f t="shared" si="189"/>
        <v>315.39999999999998</v>
      </c>
      <c r="C2401" s="93">
        <v>27</v>
      </c>
      <c r="D2401" s="104">
        <f t="shared" si="187"/>
        <v>5.3412462908011872E-5</v>
      </c>
      <c r="E2401" s="93">
        <f t="shared" si="190"/>
        <v>2.3654999999999999</v>
      </c>
      <c r="F2401" s="104">
        <f t="shared" si="188"/>
        <v>8.4939798491414246E-5</v>
      </c>
      <c r="G2401" s="93" t="s">
        <v>16</v>
      </c>
      <c r="H2401" s="93">
        <v>184.19</v>
      </c>
      <c r="I2401" s="108">
        <v>3</v>
      </c>
      <c r="J2401" s="93">
        <v>6.53</v>
      </c>
      <c r="K2401" s="93">
        <v>1.1000000000000001</v>
      </c>
      <c r="L2401" s="93">
        <v>184.19</v>
      </c>
      <c r="M2401" s="88">
        <f t="shared" si="191"/>
        <v>8515.7999999999993</v>
      </c>
    </row>
    <row r="2402" spans="1:13" x14ac:dyDescent="0.2">
      <c r="A2402" s="94">
        <v>3535742</v>
      </c>
      <c r="B2402" s="88">
        <f t="shared" si="189"/>
        <v>315.39999999999998</v>
      </c>
      <c r="C2402" s="93">
        <v>27</v>
      </c>
      <c r="D2402" s="104">
        <f t="shared" si="187"/>
        <v>5.3412462908011872E-5</v>
      </c>
      <c r="E2402" s="93">
        <f t="shared" si="190"/>
        <v>2.3654999999999999</v>
      </c>
      <c r="F2402" s="104">
        <f t="shared" si="188"/>
        <v>8.4939798491414246E-5</v>
      </c>
      <c r="G2402" s="93" t="s">
        <v>16</v>
      </c>
      <c r="H2402" s="93">
        <v>119.75</v>
      </c>
      <c r="I2402" s="108">
        <v>3</v>
      </c>
      <c r="J2402" s="93">
        <v>6.06</v>
      </c>
      <c r="K2402" s="93">
        <v>4.46</v>
      </c>
      <c r="L2402" s="93">
        <v>119.75</v>
      </c>
      <c r="M2402" s="88">
        <f t="shared" si="191"/>
        <v>8515.7999999999993</v>
      </c>
    </row>
    <row r="2403" spans="1:13" x14ac:dyDescent="0.2">
      <c r="A2403" s="94">
        <v>5527965</v>
      </c>
      <c r="B2403" s="88">
        <f t="shared" si="189"/>
        <v>315.39999999999998</v>
      </c>
      <c r="C2403" s="93">
        <v>27</v>
      </c>
      <c r="D2403" s="104">
        <f t="shared" si="187"/>
        <v>5.3412462908011872E-5</v>
      </c>
      <c r="E2403" s="93">
        <f t="shared" si="190"/>
        <v>2.3654999999999999</v>
      </c>
      <c r="F2403" s="104">
        <f t="shared" si="188"/>
        <v>8.4939798491414246E-5</v>
      </c>
      <c r="G2403" s="93" t="s">
        <v>16</v>
      </c>
      <c r="H2403" s="93">
        <v>423.57</v>
      </c>
      <c r="I2403" s="108">
        <v>3</v>
      </c>
      <c r="J2403" s="93">
        <v>1.62</v>
      </c>
      <c r="K2403" s="93">
        <v>6</v>
      </c>
      <c r="L2403" s="93">
        <v>423.57</v>
      </c>
      <c r="M2403" s="88">
        <f t="shared" si="191"/>
        <v>8515.7999999999993</v>
      </c>
    </row>
    <row r="2404" spans="1:13" x14ac:dyDescent="0.2">
      <c r="A2404" s="94">
        <v>5567903</v>
      </c>
      <c r="B2404" s="88">
        <f t="shared" si="189"/>
        <v>315.39999999999998</v>
      </c>
      <c r="C2404" s="93">
        <v>27</v>
      </c>
      <c r="D2404" s="104">
        <f t="shared" si="187"/>
        <v>5.3412462908011872E-5</v>
      </c>
      <c r="E2404" s="93">
        <f t="shared" si="190"/>
        <v>2.3654999999999999</v>
      </c>
      <c r="F2404" s="104">
        <f t="shared" si="188"/>
        <v>8.4939798491414246E-5</v>
      </c>
      <c r="G2404" s="93" t="s">
        <v>79</v>
      </c>
      <c r="H2404" s="93">
        <v>994.81</v>
      </c>
      <c r="I2404" s="108">
        <v>3</v>
      </c>
      <c r="J2404" s="93">
        <v>4.5999999999999996</v>
      </c>
      <c r="K2404" s="93">
        <v>4.9000000000000004</v>
      </c>
      <c r="L2404" s="93">
        <v>994.81</v>
      </c>
      <c r="M2404" s="88">
        <f t="shared" si="191"/>
        <v>8515.7999999999993</v>
      </c>
    </row>
    <row r="2405" spans="1:13" x14ac:dyDescent="0.2">
      <c r="A2405" s="94">
        <v>6175391</v>
      </c>
      <c r="B2405" s="88">
        <f t="shared" si="189"/>
        <v>315.39999999999998</v>
      </c>
      <c r="C2405" s="93">
        <v>27</v>
      </c>
      <c r="D2405" s="104">
        <f t="shared" si="187"/>
        <v>5.3412462908011872E-5</v>
      </c>
      <c r="E2405" s="93">
        <f t="shared" si="190"/>
        <v>2.3654999999999999</v>
      </c>
      <c r="F2405" s="104">
        <f t="shared" si="188"/>
        <v>8.4939798491414246E-5</v>
      </c>
      <c r="G2405" s="93" t="s">
        <v>20</v>
      </c>
      <c r="H2405" s="93">
        <v>2253.63</v>
      </c>
      <c r="I2405" s="108">
        <v>3</v>
      </c>
      <c r="J2405" s="93">
        <v>45</v>
      </c>
      <c r="K2405" s="93">
        <v>3.8</v>
      </c>
      <c r="L2405" s="93">
        <v>2253.63</v>
      </c>
      <c r="M2405" s="88">
        <f t="shared" si="191"/>
        <v>8515.7999999999993</v>
      </c>
    </row>
    <row r="2406" spans="1:13" x14ac:dyDescent="0.2">
      <c r="A2406" s="94">
        <v>7080037</v>
      </c>
      <c r="B2406" s="88">
        <f t="shared" si="189"/>
        <v>315.39999999999998</v>
      </c>
      <c r="C2406" s="93">
        <v>27</v>
      </c>
      <c r="D2406" s="104">
        <f t="shared" si="187"/>
        <v>5.3412462908011872E-5</v>
      </c>
      <c r="E2406" s="93">
        <f t="shared" si="190"/>
        <v>2.3654999999999999</v>
      </c>
      <c r="F2406" s="104">
        <f t="shared" si="188"/>
        <v>8.4939798491414246E-5</v>
      </c>
      <c r="G2406" s="93" t="s">
        <v>16</v>
      </c>
      <c r="H2406" s="93">
        <v>477.29</v>
      </c>
      <c r="I2406" s="108">
        <v>3</v>
      </c>
      <c r="J2406" s="93">
        <v>57.04</v>
      </c>
      <c r="K2406" s="93">
        <v>10.83</v>
      </c>
      <c r="L2406" s="93">
        <v>477.29</v>
      </c>
      <c r="M2406" s="88">
        <f t="shared" si="191"/>
        <v>8515.7999999999993</v>
      </c>
    </row>
    <row r="2407" spans="1:13" x14ac:dyDescent="0.2">
      <c r="A2407" s="94">
        <v>7081633</v>
      </c>
      <c r="B2407" s="88">
        <f t="shared" si="189"/>
        <v>315.39999999999998</v>
      </c>
      <c r="C2407" s="93">
        <v>27</v>
      </c>
      <c r="D2407" s="104">
        <f t="shared" si="187"/>
        <v>5.3412462908011872E-5</v>
      </c>
      <c r="E2407" s="93">
        <f t="shared" si="190"/>
        <v>2.3654999999999999</v>
      </c>
      <c r="F2407" s="104">
        <f t="shared" si="188"/>
        <v>8.4939798491414246E-5</v>
      </c>
      <c r="G2407" s="93" t="s">
        <v>16</v>
      </c>
      <c r="H2407" s="93">
        <v>171.15</v>
      </c>
      <c r="I2407" s="108">
        <v>3</v>
      </c>
      <c r="J2407" s="93">
        <v>8.1999999999999993</v>
      </c>
      <c r="K2407" s="93">
        <v>1.88</v>
      </c>
      <c r="L2407" s="93">
        <v>171.15</v>
      </c>
      <c r="M2407" s="88">
        <f t="shared" si="191"/>
        <v>8515.7999999999993</v>
      </c>
    </row>
    <row r="2408" spans="1:13" x14ac:dyDescent="0.2">
      <c r="A2408" s="94">
        <v>8201507</v>
      </c>
      <c r="B2408" s="88">
        <f t="shared" si="189"/>
        <v>315.39999999999998</v>
      </c>
      <c r="C2408" s="93">
        <v>27</v>
      </c>
      <c r="D2408" s="104">
        <f t="shared" si="187"/>
        <v>5.3412462908011872E-5</v>
      </c>
      <c r="E2408" s="93">
        <f t="shared" si="190"/>
        <v>2.3654999999999999</v>
      </c>
      <c r="F2408" s="104">
        <f t="shared" si="188"/>
        <v>8.4939798491414246E-5</v>
      </c>
      <c r="G2408" s="93" t="s">
        <v>20</v>
      </c>
      <c r="H2408" s="93">
        <v>947.15</v>
      </c>
      <c r="I2408" s="108">
        <v>3</v>
      </c>
      <c r="J2408" s="93">
        <v>37.200000000000003</v>
      </c>
      <c r="K2408" s="93">
        <v>4.42</v>
      </c>
      <c r="L2408" s="93">
        <v>947.15</v>
      </c>
      <c r="M2408" s="88">
        <f t="shared" si="191"/>
        <v>8515.7999999999993</v>
      </c>
    </row>
    <row r="2409" spans="1:13" x14ac:dyDescent="0.2">
      <c r="A2409" s="94">
        <v>8356029</v>
      </c>
      <c r="B2409" s="88">
        <f t="shared" si="189"/>
        <v>315.39999999999998</v>
      </c>
      <c r="C2409" s="93">
        <v>27</v>
      </c>
      <c r="D2409" s="104">
        <f t="shared" si="187"/>
        <v>5.3412462908011872E-5</v>
      </c>
      <c r="E2409" s="93">
        <f t="shared" si="190"/>
        <v>2.3654999999999999</v>
      </c>
      <c r="F2409" s="104">
        <f t="shared" si="188"/>
        <v>8.4939798491414246E-5</v>
      </c>
      <c r="G2409" s="93" t="s">
        <v>20</v>
      </c>
      <c r="H2409" s="93">
        <v>517.49</v>
      </c>
      <c r="I2409" s="108">
        <v>3</v>
      </c>
      <c r="J2409" s="93">
        <v>11</v>
      </c>
      <c r="K2409" s="93">
        <v>1</v>
      </c>
      <c r="L2409" s="93">
        <v>517.49</v>
      </c>
      <c r="M2409" s="88">
        <f t="shared" si="191"/>
        <v>8515.7999999999993</v>
      </c>
    </row>
    <row r="2410" spans="1:13" x14ac:dyDescent="0.2">
      <c r="A2410" s="94">
        <v>8604355</v>
      </c>
      <c r="B2410" s="88">
        <f t="shared" si="189"/>
        <v>315.39999999999998</v>
      </c>
      <c r="C2410" s="93">
        <v>27</v>
      </c>
      <c r="D2410" s="104">
        <f t="shared" si="187"/>
        <v>5.3412462908011872E-5</v>
      </c>
      <c r="E2410" s="93">
        <f t="shared" si="190"/>
        <v>2.3654999999999999</v>
      </c>
      <c r="F2410" s="104">
        <f t="shared" si="188"/>
        <v>8.4939798491414246E-5</v>
      </c>
      <c r="G2410" s="93" t="s">
        <v>16</v>
      </c>
      <c r="H2410" s="93">
        <v>256.89999999999998</v>
      </c>
      <c r="I2410" s="108">
        <v>3</v>
      </c>
      <c r="J2410" s="93">
        <v>17.43</v>
      </c>
      <c r="K2410" s="93">
        <v>1.82</v>
      </c>
      <c r="L2410" s="93">
        <v>256.89999999999998</v>
      </c>
      <c r="M2410" s="88">
        <f t="shared" si="191"/>
        <v>8515.7999999999993</v>
      </c>
    </row>
    <row r="2411" spans="1:13" x14ac:dyDescent="0.2">
      <c r="A2411" s="94">
        <v>9041315</v>
      </c>
      <c r="B2411" s="88">
        <f t="shared" si="189"/>
        <v>315.39999999999998</v>
      </c>
      <c r="C2411" s="93">
        <v>27</v>
      </c>
      <c r="D2411" s="104">
        <f t="shared" si="187"/>
        <v>5.3412462908011872E-5</v>
      </c>
      <c r="E2411" s="93">
        <f t="shared" si="190"/>
        <v>2.3654999999999999</v>
      </c>
      <c r="F2411" s="104">
        <f t="shared" si="188"/>
        <v>8.4939798491414246E-5</v>
      </c>
      <c r="G2411" s="93" t="s">
        <v>20</v>
      </c>
      <c r="H2411" s="93">
        <v>8321.15</v>
      </c>
      <c r="I2411" s="108">
        <v>3</v>
      </c>
      <c r="J2411" s="93">
        <v>11.31</v>
      </c>
      <c r="K2411" s="93">
        <v>7</v>
      </c>
      <c r="L2411" s="93">
        <v>8321.15</v>
      </c>
      <c r="M2411" s="88">
        <f t="shared" si="191"/>
        <v>8515.7999999999993</v>
      </c>
    </row>
    <row r="2412" spans="1:13" x14ac:dyDescent="0.2">
      <c r="A2412" s="94">
        <v>9215633</v>
      </c>
      <c r="B2412" s="88">
        <f t="shared" si="189"/>
        <v>315.39999999999998</v>
      </c>
      <c r="C2412" s="93">
        <v>27</v>
      </c>
      <c r="D2412" s="104">
        <f t="shared" si="187"/>
        <v>5.3412462908011872E-5</v>
      </c>
      <c r="E2412" s="93">
        <f t="shared" si="190"/>
        <v>2.3654999999999999</v>
      </c>
      <c r="F2412" s="104">
        <f t="shared" si="188"/>
        <v>8.4939798491414246E-5</v>
      </c>
      <c r="G2412" s="93" t="s">
        <v>20</v>
      </c>
      <c r="H2412" s="93">
        <v>4747.04</v>
      </c>
      <c r="I2412" s="108">
        <v>3</v>
      </c>
      <c r="J2412" s="93">
        <v>94.57</v>
      </c>
      <c r="K2412" s="93">
        <v>39.56</v>
      </c>
      <c r="L2412" s="93">
        <v>4747.04</v>
      </c>
      <c r="M2412" s="88">
        <f t="shared" si="191"/>
        <v>8515.7999999999993</v>
      </c>
    </row>
    <row r="2413" spans="1:13" x14ac:dyDescent="0.2">
      <c r="A2413" s="94">
        <v>9290336</v>
      </c>
      <c r="B2413" s="88">
        <f t="shared" si="189"/>
        <v>315.39999999999998</v>
      </c>
      <c r="C2413" s="93">
        <v>27</v>
      </c>
      <c r="D2413" s="104">
        <f t="shared" si="187"/>
        <v>5.3412462908011872E-5</v>
      </c>
      <c r="E2413" s="93">
        <f t="shared" si="190"/>
        <v>2.3654999999999999</v>
      </c>
      <c r="F2413" s="104">
        <f t="shared" si="188"/>
        <v>8.4939798491414246E-5</v>
      </c>
      <c r="G2413" s="93" t="s">
        <v>16</v>
      </c>
      <c r="H2413" s="93">
        <v>9.25</v>
      </c>
      <c r="I2413" s="108">
        <v>3</v>
      </c>
      <c r="J2413" s="93">
        <v>0.21</v>
      </c>
      <c r="K2413" s="93">
        <v>4</v>
      </c>
      <c r="L2413" s="93">
        <v>9.25</v>
      </c>
      <c r="M2413" s="88">
        <f t="shared" si="191"/>
        <v>8515.7999999999993</v>
      </c>
    </row>
    <row r="2414" spans="1:13" x14ac:dyDescent="0.2">
      <c r="A2414" s="94">
        <v>9818355</v>
      </c>
      <c r="B2414" s="88">
        <f t="shared" si="189"/>
        <v>315.39999999999998</v>
      </c>
      <c r="C2414" s="93">
        <v>27</v>
      </c>
      <c r="D2414" s="104">
        <f t="shared" si="187"/>
        <v>5.3412462908011872E-5</v>
      </c>
      <c r="E2414" s="93">
        <f t="shared" si="190"/>
        <v>2.3654999999999999</v>
      </c>
      <c r="F2414" s="104">
        <f t="shared" si="188"/>
        <v>8.4939798491414246E-5</v>
      </c>
      <c r="G2414" s="93" t="s">
        <v>79</v>
      </c>
      <c r="H2414" s="93">
        <v>826.21</v>
      </c>
      <c r="I2414" s="108">
        <v>3</v>
      </c>
      <c r="J2414" s="93">
        <v>3</v>
      </c>
      <c r="K2414" s="93">
        <v>5.0999999999999996</v>
      </c>
      <c r="L2414" s="93">
        <v>826.21</v>
      </c>
      <c r="M2414" s="88">
        <f t="shared" si="191"/>
        <v>8515.7999999999993</v>
      </c>
    </row>
    <row r="2415" spans="1:13" x14ac:dyDescent="0.2">
      <c r="A2415" s="94">
        <v>9821303</v>
      </c>
      <c r="B2415" s="88">
        <f t="shared" si="189"/>
        <v>315.39999999999998</v>
      </c>
      <c r="C2415" s="93">
        <v>27</v>
      </c>
      <c r="D2415" s="104">
        <f t="shared" si="187"/>
        <v>5.3412462908011872E-5</v>
      </c>
      <c r="E2415" s="93">
        <f t="shared" si="190"/>
        <v>2.3654999999999999</v>
      </c>
      <c r="F2415" s="104">
        <f t="shared" si="188"/>
        <v>8.4939798491414246E-5</v>
      </c>
      <c r="G2415" s="93" t="s">
        <v>16</v>
      </c>
      <c r="H2415" s="93">
        <v>360.74</v>
      </c>
      <c r="I2415" s="108">
        <v>3</v>
      </c>
      <c r="J2415" s="93">
        <v>23.93</v>
      </c>
      <c r="K2415" s="93">
        <v>1.9</v>
      </c>
      <c r="L2415" s="93">
        <v>360.74</v>
      </c>
      <c r="M2415" s="88">
        <f t="shared" si="191"/>
        <v>8515.7999999999993</v>
      </c>
    </row>
    <row r="2416" spans="1:13" x14ac:dyDescent="0.2">
      <c r="A2416" s="94">
        <v>9842507</v>
      </c>
      <c r="B2416" s="88">
        <f t="shared" si="189"/>
        <v>315.39999999999998</v>
      </c>
      <c r="C2416" s="93">
        <v>27</v>
      </c>
      <c r="D2416" s="104">
        <f t="shared" si="187"/>
        <v>5.3412462908011872E-5</v>
      </c>
      <c r="E2416" s="93">
        <f t="shared" si="190"/>
        <v>2.3654999999999999</v>
      </c>
      <c r="F2416" s="104">
        <f t="shared" si="188"/>
        <v>8.4939798491414246E-5</v>
      </c>
      <c r="G2416" s="93" t="s">
        <v>16</v>
      </c>
      <c r="H2416" s="93">
        <v>150.29</v>
      </c>
      <c r="I2416" s="108">
        <v>3</v>
      </c>
      <c r="J2416" s="93">
        <v>10</v>
      </c>
      <c r="K2416" s="93">
        <v>1.26</v>
      </c>
      <c r="L2416" s="93">
        <v>150.29</v>
      </c>
      <c r="M2416" s="88">
        <f t="shared" si="191"/>
        <v>8515.7999999999993</v>
      </c>
    </row>
    <row r="2417" spans="1:13" x14ac:dyDescent="0.2">
      <c r="A2417" s="94">
        <v>1212008</v>
      </c>
      <c r="B2417" s="88">
        <f t="shared" si="189"/>
        <v>315.39999999999998</v>
      </c>
      <c r="C2417" s="93">
        <v>26</v>
      </c>
      <c r="D2417" s="104">
        <f t="shared" si="187"/>
        <v>5.1434223541048467E-5</v>
      </c>
      <c r="E2417" s="93">
        <f t="shared" si="190"/>
        <v>2.2778888888888886</v>
      </c>
      <c r="F2417" s="104">
        <f t="shared" si="188"/>
        <v>8.1793880028769266E-5</v>
      </c>
      <c r="G2417" s="93" t="s">
        <v>79</v>
      </c>
      <c r="H2417" s="93">
        <v>24.81</v>
      </c>
      <c r="I2417" s="108">
        <v>3</v>
      </c>
      <c r="J2417" s="93">
        <v>0.22</v>
      </c>
      <c r="K2417" s="93">
        <v>0.28000000000000003</v>
      </c>
      <c r="L2417" s="93">
        <v>24.81</v>
      </c>
      <c r="M2417" s="88">
        <f t="shared" si="191"/>
        <v>8200.4</v>
      </c>
    </row>
    <row r="2418" spans="1:13" x14ac:dyDescent="0.2">
      <c r="A2418" s="94">
        <v>1214311</v>
      </c>
      <c r="B2418" s="88">
        <f t="shared" si="189"/>
        <v>315.39999999999998</v>
      </c>
      <c r="C2418" s="93">
        <v>26</v>
      </c>
      <c r="D2418" s="104">
        <f t="shared" si="187"/>
        <v>5.1434223541048467E-5</v>
      </c>
      <c r="E2418" s="93">
        <f t="shared" si="190"/>
        <v>2.2778888888888886</v>
      </c>
      <c r="F2418" s="104">
        <f t="shared" si="188"/>
        <v>8.1793880028769266E-5</v>
      </c>
      <c r="G2418" s="93" t="s">
        <v>79</v>
      </c>
      <c r="H2418" s="93">
        <v>33.4</v>
      </c>
      <c r="I2418" s="108">
        <v>3</v>
      </c>
      <c r="J2418" s="93">
        <v>0.56999999999999995</v>
      </c>
      <c r="K2418" s="93">
        <v>0.6</v>
      </c>
      <c r="L2418" s="93">
        <v>33.4</v>
      </c>
      <c r="M2418" s="88">
        <f t="shared" si="191"/>
        <v>8200.4</v>
      </c>
    </row>
    <row r="2419" spans="1:13" x14ac:dyDescent="0.2">
      <c r="A2419" s="94">
        <v>1252674</v>
      </c>
      <c r="B2419" s="88">
        <f t="shared" si="189"/>
        <v>315.39999999999998</v>
      </c>
      <c r="C2419" s="93">
        <v>26</v>
      </c>
      <c r="D2419" s="104">
        <f t="shared" si="187"/>
        <v>5.1434223541048467E-5</v>
      </c>
      <c r="E2419" s="93">
        <f t="shared" si="190"/>
        <v>2.2778888888888886</v>
      </c>
      <c r="F2419" s="104">
        <f t="shared" si="188"/>
        <v>8.1793880028769266E-5</v>
      </c>
      <c r="G2419" s="93" t="s">
        <v>79</v>
      </c>
      <c r="H2419" s="93">
        <v>41.5</v>
      </c>
      <c r="I2419" s="108">
        <v>3</v>
      </c>
      <c r="J2419" s="93">
        <v>1.07</v>
      </c>
      <c r="K2419" s="93">
        <v>2.6</v>
      </c>
      <c r="L2419" s="93">
        <v>41.5</v>
      </c>
      <c r="M2419" s="88">
        <f t="shared" si="191"/>
        <v>8200.4</v>
      </c>
    </row>
    <row r="2420" spans="1:13" x14ac:dyDescent="0.2">
      <c r="A2420" s="94">
        <v>1254629</v>
      </c>
      <c r="B2420" s="88">
        <f t="shared" si="189"/>
        <v>315.39999999999998</v>
      </c>
      <c r="C2420" s="93">
        <v>26</v>
      </c>
      <c r="D2420" s="104">
        <f t="shared" si="187"/>
        <v>5.1434223541048467E-5</v>
      </c>
      <c r="E2420" s="93">
        <f t="shared" si="190"/>
        <v>2.2778888888888886</v>
      </c>
      <c r="F2420" s="104">
        <f t="shared" si="188"/>
        <v>8.1793880028769266E-5</v>
      </c>
      <c r="G2420" s="93" t="s">
        <v>79</v>
      </c>
      <c r="H2420" s="93">
        <v>6.9</v>
      </c>
      <c r="I2420" s="108">
        <v>3</v>
      </c>
      <c r="J2420" s="93">
        <v>0.09</v>
      </c>
      <c r="K2420" s="93">
        <v>0.6</v>
      </c>
      <c r="L2420" s="93">
        <v>6.9</v>
      </c>
      <c r="M2420" s="88">
        <f t="shared" si="191"/>
        <v>8200.4</v>
      </c>
    </row>
    <row r="2421" spans="1:13" x14ac:dyDescent="0.2">
      <c r="A2421" s="94">
        <v>1254749</v>
      </c>
      <c r="B2421" s="88">
        <f t="shared" si="189"/>
        <v>315.39999999999998</v>
      </c>
      <c r="C2421" s="93">
        <v>26</v>
      </c>
      <c r="D2421" s="104">
        <f t="shared" si="187"/>
        <v>5.1434223541048467E-5</v>
      </c>
      <c r="E2421" s="93">
        <f t="shared" si="190"/>
        <v>2.2778888888888886</v>
      </c>
      <c r="F2421" s="104">
        <f t="shared" si="188"/>
        <v>8.1793880028769266E-5</v>
      </c>
      <c r="G2421" s="93" t="s">
        <v>16</v>
      </c>
      <c r="H2421" s="93">
        <v>333.36</v>
      </c>
      <c r="I2421" s="108">
        <v>3</v>
      </c>
      <c r="J2421" s="93">
        <v>8.49</v>
      </c>
      <c r="K2421" s="93">
        <v>29.38</v>
      </c>
      <c r="L2421" s="93">
        <v>333.36</v>
      </c>
      <c r="M2421" s="88">
        <f t="shared" si="191"/>
        <v>8200.4</v>
      </c>
    </row>
    <row r="2422" spans="1:13" x14ac:dyDescent="0.2">
      <c r="A2422" s="94">
        <v>2006729</v>
      </c>
      <c r="B2422" s="88">
        <f t="shared" si="189"/>
        <v>315.39999999999998</v>
      </c>
      <c r="C2422" s="93">
        <v>26</v>
      </c>
      <c r="D2422" s="104">
        <f t="shared" si="187"/>
        <v>5.1434223541048467E-5</v>
      </c>
      <c r="E2422" s="93">
        <f t="shared" si="190"/>
        <v>2.2778888888888886</v>
      </c>
      <c r="F2422" s="104">
        <f t="shared" si="188"/>
        <v>8.1793880028769266E-5</v>
      </c>
      <c r="G2422" s="93" t="s">
        <v>12</v>
      </c>
      <c r="H2422" s="93">
        <v>247.97</v>
      </c>
      <c r="I2422" s="108">
        <v>3</v>
      </c>
      <c r="J2422" s="93">
        <v>2.95</v>
      </c>
      <c r="K2422" s="93">
        <v>3.4</v>
      </c>
      <c r="L2422" s="93">
        <v>247.97</v>
      </c>
      <c r="M2422" s="88">
        <f t="shared" si="191"/>
        <v>8200.4</v>
      </c>
    </row>
    <row r="2423" spans="1:13" x14ac:dyDescent="0.2">
      <c r="A2423" s="94">
        <v>2041809</v>
      </c>
      <c r="B2423" s="88">
        <f t="shared" si="189"/>
        <v>315.39999999999998</v>
      </c>
      <c r="C2423" s="93">
        <v>26</v>
      </c>
      <c r="D2423" s="104">
        <f t="shared" si="187"/>
        <v>5.1434223541048467E-5</v>
      </c>
      <c r="E2423" s="93">
        <f t="shared" si="190"/>
        <v>2.2778888888888886</v>
      </c>
      <c r="F2423" s="104">
        <f t="shared" si="188"/>
        <v>8.1793880028769266E-5</v>
      </c>
      <c r="G2423" s="93" t="s">
        <v>16</v>
      </c>
      <c r="H2423" s="93">
        <v>1899.25</v>
      </c>
      <c r="I2423" s="108">
        <v>3</v>
      </c>
      <c r="J2423" s="93">
        <v>29.81</v>
      </c>
      <c r="K2423" s="93">
        <v>26</v>
      </c>
      <c r="L2423" s="93">
        <v>1899.25</v>
      </c>
      <c r="M2423" s="88">
        <f t="shared" si="191"/>
        <v>8200.4</v>
      </c>
    </row>
    <row r="2424" spans="1:13" x14ac:dyDescent="0.2">
      <c r="A2424" s="94">
        <v>2044273</v>
      </c>
      <c r="B2424" s="88">
        <f t="shared" si="189"/>
        <v>315.39999999999998</v>
      </c>
      <c r="C2424" s="93">
        <v>26</v>
      </c>
      <c r="D2424" s="104">
        <f t="shared" si="187"/>
        <v>5.1434223541048467E-5</v>
      </c>
      <c r="E2424" s="93">
        <f t="shared" si="190"/>
        <v>2.2778888888888886</v>
      </c>
      <c r="F2424" s="104">
        <f t="shared" si="188"/>
        <v>8.1793880028769266E-5</v>
      </c>
      <c r="G2424" s="93" t="s">
        <v>16</v>
      </c>
      <c r="H2424" s="93">
        <v>1786.45</v>
      </c>
      <c r="I2424" s="108">
        <v>3</v>
      </c>
      <c r="J2424" s="93">
        <v>51.64</v>
      </c>
      <c r="K2424" s="93">
        <v>25</v>
      </c>
      <c r="L2424" s="93">
        <v>1786.45</v>
      </c>
      <c r="M2424" s="88">
        <f t="shared" si="191"/>
        <v>8200.4</v>
      </c>
    </row>
    <row r="2425" spans="1:13" x14ac:dyDescent="0.2">
      <c r="A2425" s="94">
        <v>2096681</v>
      </c>
      <c r="B2425" s="88">
        <f t="shared" si="189"/>
        <v>315.39999999999998</v>
      </c>
      <c r="C2425" s="93">
        <v>26</v>
      </c>
      <c r="D2425" s="104">
        <f t="shared" si="187"/>
        <v>5.1434223541048467E-5</v>
      </c>
      <c r="E2425" s="93">
        <f t="shared" si="190"/>
        <v>2.2778888888888886</v>
      </c>
      <c r="F2425" s="104">
        <f t="shared" si="188"/>
        <v>8.1793880028769266E-5</v>
      </c>
      <c r="G2425" s="93" t="s">
        <v>16</v>
      </c>
      <c r="H2425" s="93">
        <v>3627.96</v>
      </c>
      <c r="I2425" s="108">
        <v>3</v>
      </c>
      <c r="J2425" s="93">
        <v>36.299999999999997</v>
      </c>
      <c r="K2425" s="93">
        <v>16</v>
      </c>
      <c r="L2425" s="93">
        <v>3627.96</v>
      </c>
      <c r="M2425" s="88">
        <f t="shared" si="191"/>
        <v>8200.4</v>
      </c>
    </row>
    <row r="2426" spans="1:13" x14ac:dyDescent="0.2">
      <c r="A2426" s="94">
        <v>2104809</v>
      </c>
      <c r="B2426" s="88">
        <f t="shared" si="189"/>
        <v>315.39999999999998</v>
      </c>
      <c r="C2426" s="93">
        <v>26</v>
      </c>
      <c r="D2426" s="104">
        <f t="shared" si="187"/>
        <v>5.1434223541048467E-5</v>
      </c>
      <c r="E2426" s="93">
        <f t="shared" si="190"/>
        <v>2.2778888888888886</v>
      </c>
      <c r="F2426" s="104">
        <f t="shared" si="188"/>
        <v>8.1793880028769266E-5</v>
      </c>
      <c r="G2426" s="93" t="s">
        <v>16</v>
      </c>
      <c r="H2426" s="93">
        <v>193</v>
      </c>
      <c r="I2426" s="108">
        <v>3</v>
      </c>
      <c r="J2426" s="93">
        <v>4.2</v>
      </c>
      <c r="K2426" s="93">
        <v>0.4</v>
      </c>
      <c r="L2426" s="93">
        <v>193</v>
      </c>
      <c r="M2426" s="88">
        <f t="shared" si="191"/>
        <v>8200.4</v>
      </c>
    </row>
    <row r="2427" spans="1:13" x14ac:dyDescent="0.2">
      <c r="A2427" s="94">
        <v>2211423</v>
      </c>
      <c r="B2427" s="88">
        <f t="shared" si="189"/>
        <v>315.39999999999998</v>
      </c>
      <c r="C2427" s="93">
        <v>26</v>
      </c>
      <c r="D2427" s="104">
        <f t="shared" si="187"/>
        <v>5.1434223541048467E-5</v>
      </c>
      <c r="E2427" s="93">
        <f t="shared" si="190"/>
        <v>2.2778888888888886</v>
      </c>
      <c r="F2427" s="104">
        <f t="shared" si="188"/>
        <v>8.1793880028769266E-5</v>
      </c>
      <c r="G2427" s="93" t="s">
        <v>41</v>
      </c>
      <c r="H2427" s="93">
        <v>13.32</v>
      </c>
      <c r="I2427" s="108">
        <v>3</v>
      </c>
      <c r="J2427" s="93">
        <v>0.35</v>
      </c>
      <c r="K2427" s="93">
        <v>0.06</v>
      </c>
      <c r="L2427" s="93">
        <v>13.32</v>
      </c>
      <c r="M2427" s="88">
        <f t="shared" si="191"/>
        <v>8200.4</v>
      </c>
    </row>
    <row r="2428" spans="1:13" x14ac:dyDescent="0.2">
      <c r="A2428" s="94">
        <v>2294757</v>
      </c>
      <c r="B2428" s="88">
        <f t="shared" si="189"/>
        <v>315.39999999999998</v>
      </c>
      <c r="C2428" s="93">
        <v>26</v>
      </c>
      <c r="D2428" s="104">
        <f t="shared" si="187"/>
        <v>5.1434223541048467E-5</v>
      </c>
      <c r="E2428" s="93">
        <f t="shared" si="190"/>
        <v>2.2778888888888886</v>
      </c>
      <c r="F2428" s="104">
        <f t="shared" si="188"/>
        <v>8.1793880028769266E-5</v>
      </c>
      <c r="G2428" s="93" t="s">
        <v>20</v>
      </c>
      <c r="H2428" s="93">
        <v>78.92</v>
      </c>
      <c r="I2428" s="108">
        <v>3</v>
      </c>
      <c r="J2428" s="93">
        <v>7.2</v>
      </c>
      <c r="K2428" s="93">
        <v>0.41</v>
      </c>
      <c r="L2428" s="93">
        <v>78.92</v>
      </c>
      <c r="M2428" s="88">
        <f t="shared" si="191"/>
        <v>8200.4</v>
      </c>
    </row>
    <row r="2429" spans="1:13" x14ac:dyDescent="0.2">
      <c r="A2429" s="94">
        <v>2354189</v>
      </c>
      <c r="B2429" s="88">
        <f t="shared" si="189"/>
        <v>315.39999999999998</v>
      </c>
      <c r="C2429" s="93">
        <v>26</v>
      </c>
      <c r="D2429" s="104">
        <f t="shared" si="187"/>
        <v>5.1434223541048467E-5</v>
      </c>
      <c r="E2429" s="93">
        <f t="shared" si="190"/>
        <v>2.2778888888888886</v>
      </c>
      <c r="F2429" s="104">
        <f t="shared" si="188"/>
        <v>8.1793880028769266E-5</v>
      </c>
      <c r="G2429" s="93" t="s">
        <v>41</v>
      </c>
      <c r="H2429" s="93">
        <v>1621.77</v>
      </c>
      <c r="I2429" s="108">
        <v>3</v>
      </c>
      <c r="J2429" s="93">
        <v>52</v>
      </c>
      <c r="K2429" s="93">
        <v>9.36</v>
      </c>
      <c r="L2429" s="93">
        <v>1621.77</v>
      </c>
      <c r="M2429" s="88">
        <f t="shared" si="191"/>
        <v>8200.4</v>
      </c>
    </row>
    <row r="2430" spans="1:13" x14ac:dyDescent="0.2">
      <c r="A2430" s="94">
        <v>3080401</v>
      </c>
      <c r="B2430" s="88">
        <f t="shared" si="189"/>
        <v>315.39999999999998</v>
      </c>
      <c r="C2430" s="93">
        <v>26</v>
      </c>
      <c r="D2430" s="104">
        <f t="shared" si="187"/>
        <v>5.1434223541048467E-5</v>
      </c>
      <c r="E2430" s="93">
        <f t="shared" si="190"/>
        <v>2.2778888888888886</v>
      </c>
      <c r="F2430" s="104">
        <f t="shared" si="188"/>
        <v>8.1793880028769266E-5</v>
      </c>
      <c r="G2430" s="93" t="s">
        <v>41</v>
      </c>
      <c r="H2430" s="93">
        <v>2343.79</v>
      </c>
      <c r="I2430" s="108">
        <v>3</v>
      </c>
      <c r="J2430" s="93">
        <v>109</v>
      </c>
      <c r="K2430" s="93">
        <v>11.41</v>
      </c>
      <c r="L2430" s="93">
        <v>2343.79</v>
      </c>
      <c r="M2430" s="88">
        <f t="shared" si="191"/>
        <v>8200.4</v>
      </c>
    </row>
    <row r="2431" spans="1:13" x14ac:dyDescent="0.2">
      <c r="A2431" s="94">
        <v>3220175</v>
      </c>
      <c r="B2431" s="88">
        <f t="shared" si="189"/>
        <v>315.39999999999998</v>
      </c>
      <c r="C2431" s="93">
        <v>26</v>
      </c>
      <c r="D2431" s="104">
        <f t="shared" si="187"/>
        <v>5.1434223541048467E-5</v>
      </c>
      <c r="E2431" s="93">
        <f t="shared" si="190"/>
        <v>2.2778888888888886</v>
      </c>
      <c r="F2431" s="104">
        <f t="shared" si="188"/>
        <v>8.1793880028769266E-5</v>
      </c>
      <c r="G2431" s="93" t="s">
        <v>16</v>
      </c>
      <c r="H2431" s="93">
        <v>551.13</v>
      </c>
      <c r="I2431" s="108">
        <v>3</v>
      </c>
      <c r="J2431" s="93">
        <v>50</v>
      </c>
      <c r="K2431" s="93">
        <v>4.91</v>
      </c>
      <c r="L2431" s="93">
        <v>551.13</v>
      </c>
      <c r="M2431" s="88">
        <f t="shared" si="191"/>
        <v>8200.4</v>
      </c>
    </row>
    <row r="2432" spans="1:13" x14ac:dyDescent="0.2">
      <c r="A2432" s="94">
        <v>3227667</v>
      </c>
      <c r="B2432" s="88">
        <f t="shared" si="189"/>
        <v>315.39999999999998</v>
      </c>
      <c r="C2432" s="93">
        <v>26</v>
      </c>
      <c r="D2432" s="104">
        <f t="shared" si="187"/>
        <v>5.1434223541048467E-5</v>
      </c>
      <c r="E2432" s="93">
        <f t="shared" si="190"/>
        <v>2.2778888888888886</v>
      </c>
      <c r="F2432" s="104">
        <f t="shared" si="188"/>
        <v>8.1793880028769266E-5</v>
      </c>
      <c r="G2432" s="93" t="s">
        <v>41</v>
      </c>
      <c r="H2432" s="93">
        <v>1192.26</v>
      </c>
      <c r="I2432" s="108">
        <v>3</v>
      </c>
      <c r="J2432" s="93">
        <v>249.95</v>
      </c>
      <c r="K2432" s="93">
        <v>7.28</v>
      </c>
      <c r="L2432" s="93">
        <v>1192.26</v>
      </c>
      <c r="M2432" s="88">
        <f t="shared" si="191"/>
        <v>8200.4</v>
      </c>
    </row>
    <row r="2433" spans="1:13" x14ac:dyDescent="0.2">
      <c r="A2433" s="94">
        <v>3401854</v>
      </c>
      <c r="B2433" s="88">
        <f t="shared" si="189"/>
        <v>315.39999999999998</v>
      </c>
      <c r="C2433" s="93">
        <v>26</v>
      </c>
      <c r="D2433" s="104">
        <f t="shared" si="187"/>
        <v>5.1434223541048467E-5</v>
      </c>
      <c r="E2433" s="93">
        <f t="shared" si="190"/>
        <v>2.2778888888888886</v>
      </c>
      <c r="F2433" s="104">
        <f t="shared" si="188"/>
        <v>8.1793880028769266E-5</v>
      </c>
      <c r="G2433" s="93" t="s">
        <v>20</v>
      </c>
      <c r="H2433" s="93">
        <v>2647.08</v>
      </c>
      <c r="I2433" s="108">
        <v>3</v>
      </c>
      <c r="J2433" s="93">
        <v>32</v>
      </c>
      <c r="K2433" s="93">
        <v>0.47</v>
      </c>
      <c r="L2433" s="93">
        <v>2647.08</v>
      </c>
      <c r="M2433" s="88">
        <f t="shared" si="191"/>
        <v>8200.4</v>
      </c>
    </row>
    <row r="2434" spans="1:13" x14ac:dyDescent="0.2">
      <c r="A2434" s="94">
        <v>3521734</v>
      </c>
      <c r="B2434" s="88">
        <f t="shared" si="189"/>
        <v>315.39999999999998</v>
      </c>
      <c r="C2434" s="93">
        <v>26</v>
      </c>
      <c r="D2434" s="104">
        <f t="shared" ref="D2434:D2497" si="192">C2434/$C$4096</f>
        <v>5.1434223541048467E-5</v>
      </c>
      <c r="E2434" s="93">
        <f t="shared" si="190"/>
        <v>2.2778888888888886</v>
      </c>
      <c r="F2434" s="104">
        <f t="shared" ref="F2434:F2497" si="193">E2434/$E$4096</f>
        <v>8.1793880028769266E-5</v>
      </c>
      <c r="G2434" s="93" t="s">
        <v>79</v>
      </c>
      <c r="H2434" s="93">
        <v>7.06</v>
      </c>
      <c r="I2434" s="108">
        <v>3</v>
      </c>
      <c r="J2434" s="93">
        <v>0.35</v>
      </c>
      <c r="K2434" s="93">
        <v>0.31</v>
      </c>
      <c r="L2434" s="93">
        <v>7.06</v>
      </c>
      <c r="M2434" s="88">
        <f t="shared" si="191"/>
        <v>8200.4</v>
      </c>
    </row>
    <row r="2435" spans="1:13" x14ac:dyDescent="0.2">
      <c r="A2435" s="94">
        <v>4223548</v>
      </c>
      <c r="B2435" s="88">
        <f t="shared" ref="B2435:B2498" si="194">VLOOKUP(I2435,$U$2:$V$11,2,TRUE)</f>
        <v>315.39999999999998</v>
      </c>
      <c r="C2435" s="93">
        <v>26</v>
      </c>
      <c r="D2435" s="104">
        <f t="shared" si="192"/>
        <v>5.1434223541048467E-5</v>
      </c>
      <c r="E2435" s="93">
        <f t="shared" ref="E2435:E2498" si="195">B2435*C2435/3600</f>
        <v>2.2778888888888886</v>
      </c>
      <c r="F2435" s="104">
        <f t="shared" si="193"/>
        <v>8.1793880028769266E-5</v>
      </c>
      <c r="G2435" s="93" t="s">
        <v>41</v>
      </c>
      <c r="H2435" s="93">
        <v>3247.1</v>
      </c>
      <c r="I2435" s="108">
        <v>3</v>
      </c>
      <c r="J2435" s="93">
        <v>620.30999999999995</v>
      </c>
      <c r="K2435" s="93">
        <v>6.66</v>
      </c>
      <c r="L2435" s="93">
        <v>3247.1</v>
      </c>
      <c r="M2435" s="88">
        <f t="shared" ref="M2435:M2498" si="196">B2435*C2435</f>
        <v>8200.4</v>
      </c>
    </row>
    <row r="2436" spans="1:13" x14ac:dyDescent="0.2">
      <c r="A2436" s="94">
        <v>5083873</v>
      </c>
      <c r="B2436" s="88">
        <f t="shared" si="194"/>
        <v>315.39999999999998</v>
      </c>
      <c r="C2436" s="93">
        <v>26</v>
      </c>
      <c r="D2436" s="104">
        <f t="shared" si="192"/>
        <v>5.1434223541048467E-5</v>
      </c>
      <c r="E2436" s="93">
        <f t="shared" si="195"/>
        <v>2.2778888888888886</v>
      </c>
      <c r="F2436" s="104">
        <f t="shared" si="193"/>
        <v>8.1793880028769266E-5</v>
      </c>
      <c r="G2436" s="93" t="s">
        <v>20</v>
      </c>
      <c r="H2436" s="93">
        <v>30.3</v>
      </c>
      <c r="I2436" s="108">
        <v>3</v>
      </c>
      <c r="J2436" s="93">
        <v>3.06</v>
      </c>
      <c r="K2436" s="93">
        <v>0.23</v>
      </c>
      <c r="L2436" s="93">
        <v>30.3</v>
      </c>
      <c r="M2436" s="88">
        <f t="shared" si="196"/>
        <v>8200.4</v>
      </c>
    </row>
    <row r="2437" spans="1:13" x14ac:dyDescent="0.2">
      <c r="A2437" s="94">
        <v>5598547</v>
      </c>
      <c r="B2437" s="88">
        <f t="shared" si="194"/>
        <v>315.39999999999998</v>
      </c>
      <c r="C2437" s="93">
        <v>26</v>
      </c>
      <c r="D2437" s="104">
        <f t="shared" si="192"/>
        <v>5.1434223541048467E-5</v>
      </c>
      <c r="E2437" s="93">
        <f t="shared" si="195"/>
        <v>2.2778888888888886</v>
      </c>
      <c r="F2437" s="104">
        <f t="shared" si="193"/>
        <v>8.1793880028769266E-5</v>
      </c>
      <c r="G2437" s="93" t="s">
        <v>79</v>
      </c>
      <c r="H2437" s="93">
        <v>1295.4000000000001</v>
      </c>
      <c r="I2437" s="108">
        <v>3</v>
      </c>
      <c r="J2437" s="93">
        <v>3.45</v>
      </c>
      <c r="K2437" s="93">
        <v>4.9400000000000004</v>
      </c>
      <c r="L2437" s="93">
        <v>1295.4000000000001</v>
      </c>
      <c r="M2437" s="88">
        <f t="shared" si="196"/>
        <v>8200.4</v>
      </c>
    </row>
    <row r="2438" spans="1:13" x14ac:dyDescent="0.2">
      <c r="A2438" s="94">
        <v>5600257</v>
      </c>
      <c r="B2438" s="88">
        <f t="shared" si="194"/>
        <v>315.39999999999998</v>
      </c>
      <c r="C2438" s="93">
        <v>26</v>
      </c>
      <c r="D2438" s="104">
        <f t="shared" si="192"/>
        <v>5.1434223541048467E-5</v>
      </c>
      <c r="E2438" s="93">
        <f t="shared" si="195"/>
        <v>2.2778888888888886</v>
      </c>
      <c r="F2438" s="104">
        <f t="shared" si="193"/>
        <v>8.1793880028769266E-5</v>
      </c>
      <c r="G2438" s="93" t="s">
        <v>79</v>
      </c>
      <c r="H2438" s="93">
        <v>3212.25</v>
      </c>
      <c r="I2438" s="108">
        <v>3</v>
      </c>
      <c r="J2438" s="93">
        <v>10.3</v>
      </c>
      <c r="K2438" s="93">
        <v>23.6</v>
      </c>
      <c r="L2438" s="93">
        <v>3212.25</v>
      </c>
      <c r="M2438" s="88">
        <f t="shared" si="196"/>
        <v>8200.4</v>
      </c>
    </row>
    <row r="2439" spans="1:13" x14ac:dyDescent="0.2">
      <c r="A2439" s="94">
        <v>5807005</v>
      </c>
      <c r="B2439" s="88">
        <f t="shared" si="194"/>
        <v>315.39999999999998</v>
      </c>
      <c r="C2439" s="93">
        <v>26</v>
      </c>
      <c r="D2439" s="104">
        <f t="shared" si="192"/>
        <v>5.1434223541048467E-5</v>
      </c>
      <c r="E2439" s="93">
        <f t="shared" si="195"/>
        <v>2.2778888888888886</v>
      </c>
      <c r="F2439" s="104">
        <f t="shared" si="193"/>
        <v>8.1793880028769266E-5</v>
      </c>
      <c r="G2439" s="93" t="s">
        <v>79</v>
      </c>
      <c r="H2439" s="93">
        <v>470.59</v>
      </c>
      <c r="I2439" s="108">
        <v>3</v>
      </c>
      <c r="J2439" s="93">
        <v>0.31</v>
      </c>
      <c r="K2439" s="93">
        <v>0.75</v>
      </c>
      <c r="L2439" s="93">
        <v>470.59</v>
      </c>
      <c r="M2439" s="88">
        <f t="shared" si="196"/>
        <v>8200.4</v>
      </c>
    </row>
    <row r="2440" spans="1:13" x14ac:dyDescent="0.2">
      <c r="A2440" s="94">
        <v>6000237</v>
      </c>
      <c r="B2440" s="88">
        <f t="shared" si="194"/>
        <v>315.39999999999998</v>
      </c>
      <c r="C2440" s="93">
        <v>26</v>
      </c>
      <c r="D2440" s="104">
        <f t="shared" si="192"/>
        <v>5.1434223541048467E-5</v>
      </c>
      <c r="E2440" s="93">
        <f t="shared" si="195"/>
        <v>2.2778888888888886</v>
      </c>
      <c r="F2440" s="104">
        <f t="shared" si="193"/>
        <v>8.1793880028769266E-5</v>
      </c>
      <c r="G2440" s="93" t="s">
        <v>20</v>
      </c>
      <c r="H2440" s="93">
        <v>1184.69</v>
      </c>
      <c r="I2440" s="108">
        <v>3</v>
      </c>
      <c r="J2440" s="93">
        <v>24.48</v>
      </c>
      <c r="K2440" s="93">
        <v>7.1</v>
      </c>
      <c r="L2440" s="93">
        <v>1184.69</v>
      </c>
      <c r="M2440" s="88">
        <f t="shared" si="196"/>
        <v>8200.4</v>
      </c>
    </row>
    <row r="2441" spans="1:13" x14ac:dyDescent="0.2">
      <c r="A2441" s="94">
        <v>7011611</v>
      </c>
      <c r="B2441" s="88">
        <f t="shared" si="194"/>
        <v>315.39999999999998</v>
      </c>
      <c r="C2441" s="93">
        <v>26</v>
      </c>
      <c r="D2441" s="104">
        <f t="shared" si="192"/>
        <v>5.1434223541048467E-5</v>
      </c>
      <c r="E2441" s="93">
        <f t="shared" si="195"/>
        <v>2.2778888888888886</v>
      </c>
      <c r="F2441" s="104">
        <f t="shared" si="193"/>
        <v>8.1793880028769266E-5</v>
      </c>
      <c r="G2441" s="93" t="s">
        <v>82</v>
      </c>
      <c r="H2441" s="93">
        <v>3744.46</v>
      </c>
      <c r="I2441" s="108">
        <v>3</v>
      </c>
      <c r="J2441" s="93">
        <v>395.56</v>
      </c>
      <c r="K2441" s="93">
        <v>41.5</v>
      </c>
      <c r="L2441" s="93">
        <v>3744.46</v>
      </c>
      <c r="M2441" s="88">
        <f t="shared" si="196"/>
        <v>8200.4</v>
      </c>
    </row>
    <row r="2442" spans="1:13" x14ac:dyDescent="0.2">
      <c r="A2442" s="94">
        <v>8362052</v>
      </c>
      <c r="B2442" s="88">
        <f t="shared" si="194"/>
        <v>315.39999999999998</v>
      </c>
      <c r="C2442" s="93">
        <v>26</v>
      </c>
      <c r="D2442" s="104">
        <f t="shared" si="192"/>
        <v>5.1434223541048467E-5</v>
      </c>
      <c r="E2442" s="93">
        <f t="shared" si="195"/>
        <v>2.2778888888888886</v>
      </c>
      <c r="F2442" s="104">
        <f t="shared" si="193"/>
        <v>8.1793880028769266E-5</v>
      </c>
      <c r="G2442" s="93" t="s">
        <v>20</v>
      </c>
      <c r="H2442" s="93">
        <v>112.88</v>
      </c>
      <c r="I2442" s="108">
        <v>3</v>
      </c>
      <c r="J2442" s="93">
        <v>24.2</v>
      </c>
      <c r="K2442" s="93">
        <v>0.88</v>
      </c>
      <c r="L2442" s="93">
        <v>112.88</v>
      </c>
      <c r="M2442" s="88">
        <f t="shared" si="196"/>
        <v>8200.4</v>
      </c>
    </row>
    <row r="2443" spans="1:13" x14ac:dyDescent="0.2">
      <c r="A2443" s="94">
        <v>8362181</v>
      </c>
      <c r="B2443" s="88">
        <f t="shared" si="194"/>
        <v>315.39999999999998</v>
      </c>
      <c r="C2443" s="93">
        <v>26</v>
      </c>
      <c r="D2443" s="104">
        <f t="shared" si="192"/>
        <v>5.1434223541048467E-5</v>
      </c>
      <c r="E2443" s="93">
        <f t="shared" si="195"/>
        <v>2.2778888888888886</v>
      </c>
      <c r="F2443" s="104">
        <f t="shared" si="193"/>
        <v>8.1793880028769266E-5</v>
      </c>
      <c r="G2443" s="93" t="s">
        <v>20</v>
      </c>
      <c r="H2443" s="93">
        <v>2485.41</v>
      </c>
      <c r="I2443" s="108">
        <v>3</v>
      </c>
      <c r="J2443" s="93">
        <v>115.79</v>
      </c>
      <c r="K2443" s="93">
        <v>17.18</v>
      </c>
      <c r="L2443" s="93">
        <v>2485.41</v>
      </c>
      <c r="M2443" s="88">
        <f t="shared" si="196"/>
        <v>8200.4</v>
      </c>
    </row>
    <row r="2444" spans="1:13" x14ac:dyDescent="0.2">
      <c r="A2444" s="94">
        <v>8605264</v>
      </c>
      <c r="B2444" s="88">
        <f t="shared" si="194"/>
        <v>315.39999999999998</v>
      </c>
      <c r="C2444" s="93">
        <v>26</v>
      </c>
      <c r="D2444" s="104">
        <f t="shared" si="192"/>
        <v>5.1434223541048467E-5</v>
      </c>
      <c r="E2444" s="93">
        <f t="shared" si="195"/>
        <v>2.2778888888888886</v>
      </c>
      <c r="F2444" s="104">
        <f t="shared" si="193"/>
        <v>8.1793880028769266E-5</v>
      </c>
      <c r="G2444" s="93" t="s">
        <v>79</v>
      </c>
      <c r="H2444" s="93">
        <v>564.02</v>
      </c>
      <c r="I2444" s="108">
        <v>3</v>
      </c>
      <c r="J2444" s="93">
        <v>5.4</v>
      </c>
      <c r="K2444" s="93">
        <v>3</v>
      </c>
      <c r="L2444" s="93">
        <v>564.02</v>
      </c>
      <c r="M2444" s="88">
        <f t="shared" si="196"/>
        <v>8200.4</v>
      </c>
    </row>
    <row r="2445" spans="1:13" x14ac:dyDescent="0.2">
      <c r="A2445" s="94">
        <v>9253183</v>
      </c>
      <c r="B2445" s="88">
        <f t="shared" si="194"/>
        <v>315.39999999999998</v>
      </c>
      <c r="C2445" s="93">
        <v>26</v>
      </c>
      <c r="D2445" s="104">
        <f t="shared" si="192"/>
        <v>5.1434223541048467E-5</v>
      </c>
      <c r="E2445" s="93">
        <f t="shared" si="195"/>
        <v>2.2778888888888886</v>
      </c>
      <c r="F2445" s="104">
        <f t="shared" si="193"/>
        <v>8.1793880028769266E-5</v>
      </c>
      <c r="G2445" s="93" t="s">
        <v>12</v>
      </c>
      <c r="H2445" s="93">
        <v>1199.1400000000001</v>
      </c>
      <c r="I2445" s="108">
        <v>3</v>
      </c>
      <c r="J2445" s="93">
        <v>6.7</v>
      </c>
      <c r="K2445" s="93">
        <v>6.9</v>
      </c>
      <c r="L2445" s="93">
        <v>1199.1400000000001</v>
      </c>
      <c r="M2445" s="88">
        <f t="shared" si="196"/>
        <v>8200.4</v>
      </c>
    </row>
    <row r="2446" spans="1:13" x14ac:dyDescent="0.2">
      <c r="A2446" s="94">
        <v>9254953</v>
      </c>
      <c r="B2446" s="88">
        <f t="shared" si="194"/>
        <v>315.39999999999998</v>
      </c>
      <c r="C2446" s="93">
        <v>26</v>
      </c>
      <c r="D2446" s="104">
        <f t="shared" si="192"/>
        <v>5.1434223541048467E-5</v>
      </c>
      <c r="E2446" s="93">
        <f t="shared" si="195"/>
        <v>2.2778888888888886</v>
      </c>
      <c r="F2446" s="104">
        <f t="shared" si="193"/>
        <v>8.1793880028769266E-5</v>
      </c>
      <c r="G2446" s="93" t="s">
        <v>79</v>
      </c>
      <c r="H2446" s="93">
        <v>87.2</v>
      </c>
      <c r="I2446" s="108">
        <v>3</v>
      </c>
      <c r="J2446" s="93">
        <v>0.2</v>
      </c>
      <c r="K2446" s="93">
        <v>0.5</v>
      </c>
      <c r="L2446" s="93">
        <v>87.2</v>
      </c>
      <c r="M2446" s="88">
        <f t="shared" si="196"/>
        <v>8200.4</v>
      </c>
    </row>
    <row r="2447" spans="1:13" x14ac:dyDescent="0.2">
      <c r="A2447" s="94">
        <v>1151088</v>
      </c>
      <c r="B2447" s="88">
        <f t="shared" si="194"/>
        <v>315.39999999999998</v>
      </c>
      <c r="C2447" s="93">
        <v>25</v>
      </c>
      <c r="D2447" s="104">
        <f t="shared" si="192"/>
        <v>4.9455984174085062E-5</v>
      </c>
      <c r="E2447" s="93">
        <f t="shared" si="195"/>
        <v>2.1902777777777773</v>
      </c>
      <c r="F2447" s="104">
        <f t="shared" si="193"/>
        <v>7.8647961566124286E-5</v>
      </c>
      <c r="G2447" s="93" t="s">
        <v>79</v>
      </c>
      <c r="H2447" s="93">
        <v>289.86</v>
      </c>
      <c r="I2447" s="108">
        <v>3</v>
      </c>
      <c r="J2447" s="93">
        <v>12.87</v>
      </c>
      <c r="K2447" s="93">
        <v>12.92</v>
      </c>
      <c r="L2447" s="93">
        <v>289.86</v>
      </c>
      <c r="M2447" s="88">
        <f t="shared" si="196"/>
        <v>7884.9999999999991</v>
      </c>
    </row>
    <row r="2448" spans="1:13" x14ac:dyDescent="0.2">
      <c r="A2448" s="94">
        <v>1257894</v>
      </c>
      <c r="B2448" s="88">
        <f t="shared" si="194"/>
        <v>315.39999999999998</v>
      </c>
      <c r="C2448" s="93">
        <v>25</v>
      </c>
      <c r="D2448" s="104">
        <f t="shared" si="192"/>
        <v>4.9455984174085062E-5</v>
      </c>
      <c r="E2448" s="93">
        <f t="shared" si="195"/>
        <v>2.1902777777777773</v>
      </c>
      <c r="F2448" s="104">
        <f t="shared" si="193"/>
        <v>7.8647961566124286E-5</v>
      </c>
      <c r="G2448" s="93" t="s">
        <v>16</v>
      </c>
      <c r="H2448" s="93">
        <v>658.08</v>
      </c>
      <c r="I2448" s="108">
        <v>3</v>
      </c>
      <c r="J2448" s="93">
        <v>4.66</v>
      </c>
      <c r="K2448" s="93">
        <v>31.32</v>
      </c>
      <c r="L2448" s="93">
        <v>658.08</v>
      </c>
      <c r="M2448" s="88">
        <f t="shared" si="196"/>
        <v>7884.9999999999991</v>
      </c>
    </row>
    <row r="2449" spans="1:13" x14ac:dyDescent="0.2">
      <c r="A2449" s="94">
        <v>1258189</v>
      </c>
      <c r="B2449" s="88">
        <f t="shared" si="194"/>
        <v>315.39999999999998</v>
      </c>
      <c r="C2449" s="93">
        <v>25</v>
      </c>
      <c r="D2449" s="104">
        <f t="shared" si="192"/>
        <v>4.9455984174085062E-5</v>
      </c>
      <c r="E2449" s="93">
        <f t="shared" si="195"/>
        <v>2.1902777777777773</v>
      </c>
      <c r="F2449" s="104">
        <f t="shared" si="193"/>
        <v>7.8647961566124286E-5</v>
      </c>
      <c r="G2449" s="93" t="s">
        <v>79</v>
      </c>
      <c r="H2449" s="93">
        <v>449.66</v>
      </c>
      <c r="I2449" s="108">
        <v>3</v>
      </c>
      <c r="J2449" s="93">
        <v>3.86</v>
      </c>
      <c r="K2449" s="93">
        <v>25.58</v>
      </c>
      <c r="L2449" s="93">
        <v>449.66</v>
      </c>
      <c r="M2449" s="88">
        <f t="shared" si="196"/>
        <v>7884.9999999999991</v>
      </c>
    </row>
    <row r="2450" spans="1:13" x14ac:dyDescent="0.2">
      <c r="A2450" s="94">
        <v>2041265</v>
      </c>
      <c r="B2450" s="88">
        <f t="shared" si="194"/>
        <v>315.39999999999998</v>
      </c>
      <c r="C2450" s="93">
        <v>25</v>
      </c>
      <c r="D2450" s="104">
        <f t="shared" si="192"/>
        <v>4.9455984174085062E-5</v>
      </c>
      <c r="E2450" s="93">
        <f t="shared" si="195"/>
        <v>2.1902777777777773</v>
      </c>
      <c r="F2450" s="104">
        <f t="shared" si="193"/>
        <v>7.8647961566124286E-5</v>
      </c>
      <c r="G2450" s="93" t="s">
        <v>16</v>
      </c>
      <c r="H2450" s="93">
        <v>2591.42</v>
      </c>
      <c r="I2450" s="108">
        <v>3</v>
      </c>
      <c r="J2450" s="93">
        <v>48.74</v>
      </c>
      <c r="K2450" s="93">
        <v>36</v>
      </c>
      <c r="L2450" s="93">
        <v>2591.42</v>
      </c>
      <c r="M2450" s="88">
        <f t="shared" si="196"/>
        <v>7884.9999999999991</v>
      </c>
    </row>
    <row r="2451" spans="1:13" x14ac:dyDescent="0.2">
      <c r="A2451" s="94">
        <v>2042223</v>
      </c>
      <c r="B2451" s="88">
        <f t="shared" si="194"/>
        <v>315.39999999999998</v>
      </c>
      <c r="C2451" s="93">
        <v>25</v>
      </c>
      <c r="D2451" s="104">
        <f t="shared" si="192"/>
        <v>4.9455984174085062E-5</v>
      </c>
      <c r="E2451" s="93">
        <f t="shared" si="195"/>
        <v>2.1902777777777773</v>
      </c>
      <c r="F2451" s="104">
        <f t="shared" si="193"/>
        <v>7.8647961566124286E-5</v>
      </c>
      <c r="G2451" s="93" t="s">
        <v>16</v>
      </c>
      <c r="H2451" s="93">
        <v>1278.1300000000001</v>
      </c>
      <c r="I2451" s="108">
        <v>3</v>
      </c>
      <c r="J2451" s="93">
        <v>35.840000000000003</v>
      </c>
      <c r="K2451" s="93">
        <v>28.5</v>
      </c>
      <c r="L2451" s="93">
        <v>1278.1300000000001</v>
      </c>
      <c r="M2451" s="88">
        <f t="shared" si="196"/>
        <v>7884.9999999999991</v>
      </c>
    </row>
    <row r="2452" spans="1:13" x14ac:dyDescent="0.2">
      <c r="A2452" s="94">
        <v>2042408</v>
      </c>
      <c r="B2452" s="88">
        <f t="shared" si="194"/>
        <v>315.39999999999998</v>
      </c>
      <c r="C2452" s="93">
        <v>25</v>
      </c>
      <c r="D2452" s="104">
        <f t="shared" si="192"/>
        <v>4.9455984174085062E-5</v>
      </c>
      <c r="E2452" s="93">
        <f t="shared" si="195"/>
        <v>2.1902777777777773</v>
      </c>
      <c r="F2452" s="104">
        <f t="shared" si="193"/>
        <v>7.8647961566124286E-5</v>
      </c>
      <c r="G2452" s="93" t="s">
        <v>16</v>
      </c>
      <c r="H2452" s="93">
        <v>774.2</v>
      </c>
      <c r="I2452" s="108">
        <v>3</v>
      </c>
      <c r="J2452" s="93">
        <v>16.93</v>
      </c>
      <c r="K2452" s="93">
        <v>11.9</v>
      </c>
      <c r="L2452" s="93">
        <v>774.2</v>
      </c>
      <c r="M2452" s="88">
        <f t="shared" si="196"/>
        <v>7884.9999999999991</v>
      </c>
    </row>
    <row r="2453" spans="1:13" x14ac:dyDescent="0.2">
      <c r="A2453" s="94">
        <v>2070776</v>
      </c>
      <c r="B2453" s="88">
        <f t="shared" si="194"/>
        <v>315.39999999999998</v>
      </c>
      <c r="C2453" s="93">
        <v>25</v>
      </c>
      <c r="D2453" s="104">
        <f t="shared" si="192"/>
        <v>4.9455984174085062E-5</v>
      </c>
      <c r="E2453" s="93">
        <f t="shared" si="195"/>
        <v>2.1902777777777773</v>
      </c>
      <c r="F2453" s="104">
        <f t="shared" si="193"/>
        <v>7.8647961566124286E-5</v>
      </c>
      <c r="G2453" s="93" t="s">
        <v>16</v>
      </c>
      <c r="H2453" s="93">
        <v>2637</v>
      </c>
      <c r="I2453" s="108">
        <v>3</v>
      </c>
      <c r="J2453" s="93">
        <v>6.4</v>
      </c>
      <c r="K2453" s="93">
        <v>12.52</v>
      </c>
      <c r="L2453" s="93">
        <v>2637</v>
      </c>
      <c r="M2453" s="88">
        <f t="shared" si="196"/>
        <v>7884.9999999999991</v>
      </c>
    </row>
    <row r="2454" spans="1:13" x14ac:dyDescent="0.2">
      <c r="A2454" s="94">
        <v>2104004</v>
      </c>
      <c r="B2454" s="88">
        <f t="shared" si="194"/>
        <v>315.39999999999998</v>
      </c>
      <c r="C2454" s="93">
        <v>25</v>
      </c>
      <c r="D2454" s="104">
        <f t="shared" si="192"/>
        <v>4.9455984174085062E-5</v>
      </c>
      <c r="E2454" s="93">
        <f t="shared" si="195"/>
        <v>2.1902777777777773</v>
      </c>
      <c r="F2454" s="104">
        <f t="shared" si="193"/>
        <v>7.8647961566124286E-5</v>
      </c>
      <c r="G2454" s="93" t="s">
        <v>16</v>
      </c>
      <c r="H2454" s="93">
        <v>4245.1499999999996</v>
      </c>
      <c r="I2454" s="108">
        <v>3</v>
      </c>
      <c r="J2454" s="93">
        <v>16</v>
      </c>
      <c r="K2454" s="93">
        <v>21.3</v>
      </c>
      <c r="L2454" s="93">
        <v>4245.1499999999996</v>
      </c>
      <c r="M2454" s="88">
        <f t="shared" si="196"/>
        <v>7884.9999999999991</v>
      </c>
    </row>
    <row r="2455" spans="1:13" x14ac:dyDescent="0.2">
      <c r="A2455" s="94">
        <v>2211407</v>
      </c>
      <c r="B2455" s="88">
        <f t="shared" si="194"/>
        <v>315.39999999999998</v>
      </c>
      <c r="C2455" s="93">
        <v>25</v>
      </c>
      <c r="D2455" s="104">
        <f t="shared" si="192"/>
        <v>4.9455984174085062E-5</v>
      </c>
      <c r="E2455" s="93">
        <f t="shared" si="195"/>
        <v>2.1902777777777773</v>
      </c>
      <c r="F2455" s="104">
        <f t="shared" si="193"/>
        <v>7.8647961566124286E-5</v>
      </c>
      <c r="G2455" s="93" t="s">
        <v>41</v>
      </c>
      <c r="H2455" s="93">
        <v>11.53</v>
      </c>
      <c r="I2455" s="108">
        <v>3</v>
      </c>
      <c r="J2455" s="93">
        <v>1.02</v>
      </c>
      <c r="K2455" s="93">
        <v>0.13</v>
      </c>
      <c r="L2455" s="93">
        <v>11.53</v>
      </c>
      <c r="M2455" s="88">
        <f t="shared" si="196"/>
        <v>7884.9999999999991</v>
      </c>
    </row>
    <row r="2456" spans="1:13" x14ac:dyDescent="0.2">
      <c r="A2456" s="94">
        <v>3080392</v>
      </c>
      <c r="B2456" s="88">
        <f t="shared" si="194"/>
        <v>315.39999999999998</v>
      </c>
      <c r="C2456" s="93">
        <v>25</v>
      </c>
      <c r="D2456" s="104">
        <f t="shared" si="192"/>
        <v>4.9455984174085062E-5</v>
      </c>
      <c r="E2456" s="93">
        <f t="shared" si="195"/>
        <v>2.1902777777777773</v>
      </c>
      <c r="F2456" s="104">
        <f t="shared" si="193"/>
        <v>7.8647961566124286E-5</v>
      </c>
      <c r="G2456" s="93" t="s">
        <v>16</v>
      </c>
      <c r="H2456" s="93">
        <v>3810.04</v>
      </c>
      <c r="I2456" s="108">
        <v>3</v>
      </c>
      <c r="J2456" s="93">
        <v>200</v>
      </c>
      <c r="K2456" s="93">
        <v>21.01</v>
      </c>
      <c r="L2456" s="93">
        <v>3810.04</v>
      </c>
      <c r="M2456" s="88">
        <f t="shared" si="196"/>
        <v>7884.9999999999991</v>
      </c>
    </row>
    <row r="2457" spans="1:13" x14ac:dyDescent="0.2">
      <c r="A2457" s="94">
        <v>3115026</v>
      </c>
      <c r="B2457" s="88">
        <f t="shared" si="194"/>
        <v>315.39999999999998</v>
      </c>
      <c r="C2457" s="93">
        <v>25</v>
      </c>
      <c r="D2457" s="104">
        <f t="shared" si="192"/>
        <v>4.9455984174085062E-5</v>
      </c>
      <c r="E2457" s="93">
        <f t="shared" si="195"/>
        <v>2.1902777777777773</v>
      </c>
      <c r="F2457" s="104">
        <f t="shared" si="193"/>
        <v>7.8647961566124286E-5</v>
      </c>
      <c r="G2457" s="93" t="s">
        <v>16</v>
      </c>
      <c r="H2457" s="93">
        <v>1067.5</v>
      </c>
      <c r="I2457" s="108">
        <v>3</v>
      </c>
      <c r="J2457" s="93">
        <v>160</v>
      </c>
      <c r="K2457" s="93">
        <v>14</v>
      </c>
      <c r="L2457" s="93">
        <v>1067.5</v>
      </c>
      <c r="M2457" s="88">
        <f t="shared" si="196"/>
        <v>7884.9999999999991</v>
      </c>
    </row>
    <row r="2458" spans="1:13" x14ac:dyDescent="0.2">
      <c r="A2458" s="94">
        <v>3237135</v>
      </c>
      <c r="B2458" s="88">
        <f t="shared" si="194"/>
        <v>315.39999999999998</v>
      </c>
      <c r="C2458" s="93">
        <v>25</v>
      </c>
      <c r="D2458" s="104">
        <f t="shared" si="192"/>
        <v>4.9455984174085062E-5</v>
      </c>
      <c r="E2458" s="93">
        <f t="shared" si="195"/>
        <v>2.1902777777777773</v>
      </c>
      <c r="F2458" s="104">
        <f t="shared" si="193"/>
        <v>7.8647961566124286E-5</v>
      </c>
      <c r="G2458" s="93" t="s">
        <v>16</v>
      </c>
      <c r="H2458" s="93">
        <v>472.42</v>
      </c>
      <c r="I2458" s="108">
        <v>3</v>
      </c>
      <c r="J2458" s="93">
        <v>119.34</v>
      </c>
      <c r="K2458" s="93">
        <v>0.57999999999999996</v>
      </c>
      <c r="L2458" s="93">
        <v>472.42</v>
      </c>
      <c r="M2458" s="88">
        <f t="shared" si="196"/>
        <v>7884.9999999999991</v>
      </c>
    </row>
    <row r="2459" spans="1:13" x14ac:dyDescent="0.2">
      <c r="A2459" s="94">
        <v>3303301</v>
      </c>
      <c r="B2459" s="88">
        <f t="shared" si="194"/>
        <v>315.39999999999998</v>
      </c>
      <c r="C2459" s="93">
        <v>25</v>
      </c>
      <c r="D2459" s="104">
        <f t="shared" si="192"/>
        <v>4.9455984174085062E-5</v>
      </c>
      <c r="E2459" s="93">
        <f t="shared" si="195"/>
        <v>2.1902777777777773</v>
      </c>
      <c r="F2459" s="104">
        <f t="shared" si="193"/>
        <v>7.8647961566124286E-5</v>
      </c>
      <c r="G2459" s="93" t="s">
        <v>9</v>
      </c>
      <c r="H2459" s="93">
        <v>835.69</v>
      </c>
      <c r="I2459" s="108">
        <v>3</v>
      </c>
      <c r="J2459" s="93">
        <v>9.1</v>
      </c>
      <c r="K2459" s="93">
        <v>10</v>
      </c>
      <c r="L2459" s="93">
        <v>835.69</v>
      </c>
      <c r="M2459" s="88">
        <f t="shared" si="196"/>
        <v>7884.9999999999991</v>
      </c>
    </row>
    <row r="2460" spans="1:13" x14ac:dyDescent="0.2">
      <c r="A2460" s="94">
        <v>3305042</v>
      </c>
      <c r="B2460" s="88">
        <f t="shared" si="194"/>
        <v>315.39999999999998</v>
      </c>
      <c r="C2460" s="93">
        <v>25</v>
      </c>
      <c r="D2460" s="104">
        <f t="shared" si="192"/>
        <v>4.9455984174085062E-5</v>
      </c>
      <c r="E2460" s="93">
        <f t="shared" si="195"/>
        <v>2.1902777777777773</v>
      </c>
      <c r="F2460" s="104">
        <f t="shared" si="193"/>
        <v>7.8647961566124286E-5</v>
      </c>
      <c r="G2460" s="93" t="s">
        <v>9</v>
      </c>
      <c r="H2460" s="93">
        <v>2782.46</v>
      </c>
      <c r="I2460" s="108">
        <v>3</v>
      </c>
      <c r="J2460" s="93">
        <v>133.80000000000001</v>
      </c>
      <c r="K2460" s="93">
        <v>4.8499999999999996</v>
      </c>
      <c r="L2460" s="93">
        <v>2782.46</v>
      </c>
      <c r="M2460" s="88">
        <f t="shared" si="196"/>
        <v>7884.9999999999991</v>
      </c>
    </row>
    <row r="2461" spans="1:13" x14ac:dyDescent="0.2">
      <c r="A2461" s="94">
        <v>5525872</v>
      </c>
      <c r="B2461" s="88">
        <f t="shared" si="194"/>
        <v>315.39999999999998</v>
      </c>
      <c r="C2461" s="93">
        <v>25</v>
      </c>
      <c r="D2461" s="104">
        <f t="shared" si="192"/>
        <v>4.9455984174085062E-5</v>
      </c>
      <c r="E2461" s="93">
        <f t="shared" si="195"/>
        <v>2.1902777777777773</v>
      </c>
      <c r="F2461" s="104">
        <f t="shared" si="193"/>
        <v>7.8647961566124286E-5</v>
      </c>
      <c r="G2461" s="93" t="s">
        <v>79</v>
      </c>
      <c r="H2461" s="93">
        <v>176.28</v>
      </c>
      <c r="I2461" s="108">
        <v>3</v>
      </c>
      <c r="J2461" s="93">
        <v>3.8</v>
      </c>
      <c r="K2461" s="93">
        <v>6</v>
      </c>
      <c r="L2461" s="93">
        <v>176.28</v>
      </c>
      <c r="M2461" s="88">
        <f t="shared" si="196"/>
        <v>7884.9999999999991</v>
      </c>
    </row>
    <row r="2462" spans="1:13" x14ac:dyDescent="0.2">
      <c r="A2462" s="94">
        <v>5527972</v>
      </c>
      <c r="B2462" s="88">
        <f t="shared" si="194"/>
        <v>315.39999999999998</v>
      </c>
      <c r="C2462" s="93">
        <v>25</v>
      </c>
      <c r="D2462" s="104">
        <f t="shared" si="192"/>
        <v>4.9455984174085062E-5</v>
      </c>
      <c r="E2462" s="93">
        <f t="shared" si="195"/>
        <v>2.1902777777777773</v>
      </c>
      <c r="F2462" s="104">
        <f t="shared" si="193"/>
        <v>7.8647961566124286E-5</v>
      </c>
      <c r="G2462" s="93" t="s">
        <v>16</v>
      </c>
      <c r="H2462" s="93">
        <v>809.38</v>
      </c>
      <c r="I2462" s="108">
        <v>3</v>
      </c>
      <c r="J2462" s="93">
        <v>4.8</v>
      </c>
      <c r="K2462" s="93">
        <v>12.5</v>
      </c>
      <c r="L2462" s="93">
        <v>809.38</v>
      </c>
      <c r="M2462" s="88">
        <f t="shared" si="196"/>
        <v>7884.9999999999991</v>
      </c>
    </row>
    <row r="2463" spans="1:13" x14ac:dyDescent="0.2">
      <c r="A2463" s="94">
        <v>5528557</v>
      </c>
      <c r="B2463" s="88">
        <f t="shared" si="194"/>
        <v>315.39999999999998</v>
      </c>
      <c r="C2463" s="93">
        <v>25</v>
      </c>
      <c r="D2463" s="104">
        <f t="shared" si="192"/>
        <v>4.9455984174085062E-5</v>
      </c>
      <c r="E2463" s="93">
        <f t="shared" si="195"/>
        <v>2.1902777777777773</v>
      </c>
      <c r="F2463" s="104">
        <f t="shared" si="193"/>
        <v>7.8647961566124286E-5</v>
      </c>
      <c r="G2463" s="93" t="s">
        <v>16</v>
      </c>
      <c r="H2463" s="93">
        <v>2703.14</v>
      </c>
      <c r="I2463" s="108">
        <v>3</v>
      </c>
      <c r="J2463" s="93">
        <v>18.72</v>
      </c>
      <c r="K2463" s="93">
        <v>28</v>
      </c>
      <c r="L2463" s="93">
        <v>2703.14</v>
      </c>
      <c r="M2463" s="88">
        <f t="shared" si="196"/>
        <v>7884.9999999999991</v>
      </c>
    </row>
    <row r="2464" spans="1:13" x14ac:dyDescent="0.2">
      <c r="A2464" s="94">
        <v>5598565</v>
      </c>
      <c r="B2464" s="88">
        <f t="shared" si="194"/>
        <v>315.39999999999998</v>
      </c>
      <c r="C2464" s="93">
        <v>25</v>
      </c>
      <c r="D2464" s="104">
        <f t="shared" si="192"/>
        <v>4.9455984174085062E-5</v>
      </c>
      <c r="E2464" s="93">
        <f t="shared" si="195"/>
        <v>2.1902777777777773</v>
      </c>
      <c r="F2464" s="104">
        <f t="shared" si="193"/>
        <v>7.8647961566124286E-5</v>
      </c>
      <c r="G2464" s="93" t="s">
        <v>79</v>
      </c>
      <c r="H2464" s="93">
        <v>1047.9000000000001</v>
      </c>
      <c r="I2464" s="108">
        <v>3</v>
      </c>
      <c r="J2464" s="93">
        <v>2.29</v>
      </c>
      <c r="K2464" s="93">
        <v>4.4000000000000004</v>
      </c>
      <c r="L2464" s="93">
        <v>1047.9000000000001</v>
      </c>
      <c r="M2464" s="88">
        <f t="shared" si="196"/>
        <v>7884.9999999999991</v>
      </c>
    </row>
    <row r="2465" spans="1:13" x14ac:dyDescent="0.2">
      <c r="A2465" s="94">
        <v>5600256</v>
      </c>
      <c r="B2465" s="88">
        <f t="shared" si="194"/>
        <v>315.39999999999998</v>
      </c>
      <c r="C2465" s="93">
        <v>25</v>
      </c>
      <c r="D2465" s="104">
        <f t="shared" si="192"/>
        <v>4.9455984174085062E-5</v>
      </c>
      <c r="E2465" s="93">
        <f t="shared" si="195"/>
        <v>2.1902777777777773</v>
      </c>
      <c r="F2465" s="104">
        <f t="shared" si="193"/>
        <v>7.8647961566124286E-5</v>
      </c>
      <c r="G2465" s="93" t="s">
        <v>79</v>
      </c>
      <c r="H2465" s="93">
        <v>2306.9499999999998</v>
      </c>
      <c r="I2465" s="108">
        <v>3</v>
      </c>
      <c r="J2465" s="93">
        <v>9.6999999999999993</v>
      </c>
      <c r="K2465" s="93">
        <v>17.93</v>
      </c>
      <c r="L2465" s="93">
        <v>2306.9499999999998</v>
      </c>
      <c r="M2465" s="88">
        <f t="shared" si="196"/>
        <v>7884.9999999999991</v>
      </c>
    </row>
    <row r="2466" spans="1:13" x14ac:dyDescent="0.2">
      <c r="A2466" s="94">
        <v>8000912</v>
      </c>
      <c r="B2466" s="88">
        <f t="shared" si="194"/>
        <v>315.39999999999998</v>
      </c>
      <c r="C2466" s="93">
        <v>25</v>
      </c>
      <c r="D2466" s="104">
        <f t="shared" si="192"/>
        <v>4.9455984174085062E-5</v>
      </c>
      <c r="E2466" s="93">
        <f t="shared" si="195"/>
        <v>2.1902777777777773</v>
      </c>
      <c r="F2466" s="104">
        <f t="shared" si="193"/>
        <v>7.8647961566124286E-5</v>
      </c>
      <c r="G2466" s="93" t="s">
        <v>20</v>
      </c>
      <c r="H2466" s="93">
        <v>5048.43</v>
      </c>
      <c r="I2466" s="108">
        <v>3</v>
      </c>
      <c r="J2466" s="93">
        <v>364</v>
      </c>
      <c r="K2466" s="93">
        <v>41</v>
      </c>
      <c r="L2466" s="93">
        <v>5048.43</v>
      </c>
      <c r="M2466" s="88">
        <f t="shared" si="196"/>
        <v>7884.9999999999991</v>
      </c>
    </row>
    <row r="2467" spans="1:13" x14ac:dyDescent="0.2">
      <c r="A2467" s="94">
        <v>8364049</v>
      </c>
      <c r="B2467" s="88">
        <f t="shared" si="194"/>
        <v>315.39999999999998</v>
      </c>
      <c r="C2467" s="93">
        <v>25</v>
      </c>
      <c r="D2467" s="104">
        <f t="shared" si="192"/>
        <v>4.9455984174085062E-5</v>
      </c>
      <c r="E2467" s="93">
        <f t="shared" si="195"/>
        <v>2.1902777777777773</v>
      </c>
      <c r="F2467" s="104">
        <f t="shared" si="193"/>
        <v>7.8647961566124286E-5</v>
      </c>
      <c r="G2467" s="93" t="s">
        <v>20</v>
      </c>
      <c r="H2467" s="93">
        <v>10.14</v>
      </c>
      <c r="I2467" s="108">
        <v>3</v>
      </c>
      <c r="J2467" s="93">
        <v>0.51</v>
      </c>
      <c r="K2467" s="93">
        <v>0.1</v>
      </c>
      <c r="L2467" s="93">
        <v>10.14</v>
      </c>
      <c r="M2467" s="88">
        <f t="shared" si="196"/>
        <v>7884.9999999999991</v>
      </c>
    </row>
    <row r="2468" spans="1:13" x14ac:dyDescent="0.2">
      <c r="A2468" s="94">
        <v>8400046</v>
      </c>
      <c r="B2468" s="88">
        <f t="shared" si="194"/>
        <v>315.39999999999998</v>
      </c>
      <c r="C2468" s="93">
        <v>25</v>
      </c>
      <c r="D2468" s="104">
        <f t="shared" si="192"/>
        <v>4.9455984174085062E-5</v>
      </c>
      <c r="E2468" s="93">
        <f t="shared" si="195"/>
        <v>2.1902777777777773</v>
      </c>
      <c r="F2468" s="104">
        <f t="shared" si="193"/>
        <v>7.8647961566124286E-5</v>
      </c>
      <c r="G2468" s="93" t="s">
        <v>79</v>
      </c>
      <c r="H2468" s="93">
        <v>51.99</v>
      </c>
      <c r="I2468" s="108">
        <v>3</v>
      </c>
      <c r="J2468" s="93">
        <v>1.65</v>
      </c>
      <c r="K2468" s="93">
        <v>0.31</v>
      </c>
      <c r="L2468" s="93">
        <v>51.99</v>
      </c>
      <c r="M2468" s="88">
        <f t="shared" si="196"/>
        <v>7884.9999999999991</v>
      </c>
    </row>
    <row r="2469" spans="1:13" x14ac:dyDescent="0.2">
      <c r="A2469" s="94">
        <v>8400082</v>
      </c>
      <c r="B2469" s="88">
        <f t="shared" si="194"/>
        <v>315.39999999999998</v>
      </c>
      <c r="C2469" s="93">
        <v>25</v>
      </c>
      <c r="D2469" s="104">
        <f t="shared" si="192"/>
        <v>4.9455984174085062E-5</v>
      </c>
      <c r="E2469" s="93">
        <f t="shared" si="195"/>
        <v>2.1902777777777773</v>
      </c>
      <c r="F2469" s="104">
        <f t="shared" si="193"/>
        <v>7.8647961566124286E-5</v>
      </c>
      <c r="G2469" s="93" t="s">
        <v>20</v>
      </c>
      <c r="H2469" s="93">
        <v>53.18</v>
      </c>
      <c r="I2469" s="108">
        <v>3</v>
      </c>
      <c r="J2469" s="93">
        <v>0.2</v>
      </c>
      <c r="K2469" s="93">
        <v>0.12</v>
      </c>
      <c r="L2469" s="93">
        <v>53.18</v>
      </c>
      <c r="M2469" s="88">
        <f t="shared" si="196"/>
        <v>7884.9999999999991</v>
      </c>
    </row>
    <row r="2470" spans="1:13" x14ac:dyDescent="0.2">
      <c r="A2470" s="94">
        <v>8604356</v>
      </c>
      <c r="B2470" s="88">
        <f t="shared" si="194"/>
        <v>315.39999999999998</v>
      </c>
      <c r="C2470" s="93">
        <v>25</v>
      </c>
      <c r="D2470" s="104">
        <f t="shared" si="192"/>
        <v>4.9455984174085062E-5</v>
      </c>
      <c r="E2470" s="93">
        <f t="shared" si="195"/>
        <v>2.1902777777777773</v>
      </c>
      <c r="F2470" s="104">
        <f t="shared" si="193"/>
        <v>7.8647961566124286E-5</v>
      </c>
      <c r="G2470" s="93" t="s">
        <v>16</v>
      </c>
      <c r="H2470" s="93">
        <v>285.17</v>
      </c>
      <c r="I2470" s="108">
        <v>3</v>
      </c>
      <c r="J2470" s="93">
        <v>21.56</v>
      </c>
      <c r="K2470" s="93">
        <v>2</v>
      </c>
      <c r="L2470" s="93">
        <v>285.17</v>
      </c>
      <c r="M2470" s="88">
        <f t="shared" si="196"/>
        <v>7884.9999999999991</v>
      </c>
    </row>
    <row r="2471" spans="1:13" x14ac:dyDescent="0.2">
      <c r="A2471" s="94">
        <v>9204435</v>
      </c>
      <c r="B2471" s="88">
        <f t="shared" si="194"/>
        <v>315.39999999999998</v>
      </c>
      <c r="C2471" s="93">
        <v>25</v>
      </c>
      <c r="D2471" s="104">
        <f t="shared" si="192"/>
        <v>4.9455984174085062E-5</v>
      </c>
      <c r="E2471" s="93">
        <f t="shared" si="195"/>
        <v>2.1902777777777773</v>
      </c>
      <c r="F2471" s="104">
        <f t="shared" si="193"/>
        <v>7.8647961566124286E-5</v>
      </c>
      <c r="G2471" s="93" t="s">
        <v>20</v>
      </c>
      <c r="H2471" s="93">
        <v>3578.71</v>
      </c>
      <c r="I2471" s="108">
        <v>3</v>
      </c>
      <c r="J2471" s="93">
        <v>110</v>
      </c>
      <c r="K2471" s="93">
        <v>27.3</v>
      </c>
      <c r="L2471" s="93">
        <v>3578.71</v>
      </c>
      <c r="M2471" s="88">
        <f t="shared" si="196"/>
        <v>7884.9999999999991</v>
      </c>
    </row>
    <row r="2472" spans="1:13" x14ac:dyDescent="0.2">
      <c r="A2472" s="94">
        <v>9253451</v>
      </c>
      <c r="B2472" s="88">
        <f t="shared" si="194"/>
        <v>315.39999999999998</v>
      </c>
      <c r="C2472" s="93">
        <v>25</v>
      </c>
      <c r="D2472" s="104">
        <f t="shared" si="192"/>
        <v>4.9455984174085062E-5</v>
      </c>
      <c r="E2472" s="93">
        <f t="shared" si="195"/>
        <v>2.1902777777777773</v>
      </c>
      <c r="F2472" s="104">
        <f t="shared" si="193"/>
        <v>7.8647961566124286E-5</v>
      </c>
      <c r="G2472" s="93" t="s">
        <v>12</v>
      </c>
      <c r="H2472" s="93">
        <v>723.04</v>
      </c>
      <c r="I2472" s="108">
        <v>3</v>
      </c>
      <c r="J2472" s="93">
        <v>3.25</v>
      </c>
      <c r="K2472" s="93">
        <v>19.260000000000002</v>
      </c>
      <c r="L2472" s="93">
        <v>723.04</v>
      </c>
      <c r="M2472" s="88">
        <f t="shared" si="196"/>
        <v>7884.9999999999991</v>
      </c>
    </row>
    <row r="2473" spans="1:13" x14ac:dyDescent="0.2">
      <c r="A2473" s="94">
        <v>9254958</v>
      </c>
      <c r="B2473" s="88">
        <f t="shared" si="194"/>
        <v>315.39999999999998</v>
      </c>
      <c r="C2473" s="93">
        <v>25</v>
      </c>
      <c r="D2473" s="104">
        <f t="shared" si="192"/>
        <v>4.9455984174085062E-5</v>
      </c>
      <c r="E2473" s="93">
        <f t="shared" si="195"/>
        <v>2.1902777777777773</v>
      </c>
      <c r="F2473" s="104">
        <f t="shared" si="193"/>
        <v>7.8647961566124286E-5</v>
      </c>
      <c r="G2473" s="93" t="s">
        <v>79</v>
      </c>
      <c r="H2473" s="93">
        <v>76.709999999999994</v>
      </c>
      <c r="I2473" s="108">
        <v>3</v>
      </c>
      <c r="J2473" s="93">
        <v>0.1</v>
      </c>
      <c r="K2473" s="93">
        <v>0.4</v>
      </c>
      <c r="L2473" s="93">
        <v>76.709999999999994</v>
      </c>
      <c r="M2473" s="88">
        <f t="shared" si="196"/>
        <v>7884.9999999999991</v>
      </c>
    </row>
    <row r="2474" spans="1:13" x14ac:dyDescent="0.2">
      <c r="A2474" s="94">
        <v>9315335</v>
      </c>
      <c r="B2474" s="88">
        <f t="shared" si="194"/>
        <v>315.39999999999998</v>
      </c>
      <c r="C2474" s="93">
        <v>25</v>
      </c>
      <c r="D2474" s="104">
        <f t="shared" si="192"/>
        <v>4.9455984174085062E-5</v>
      </c>
      <c r="E2474" s="93">
        <f t="shared" si="195"/>
        <v>2.1902777777777773</v>
      </c>
      <c r="F2474" s="104">
        <f t="shared" si="193"/>
        <v>7.8647961566124286E-5</v>
      </c>
      <c r="G2474" s="93" t="s">
        <v>16</v>
      </c>
      <c r="H2474" s="93">
        <v>693.6</v>
      </c>
      <c r="I2474" s="108">
        <v>3</v>
      </c>
      <c r="J2474" s="93">
        <v>0</v>
      </c>
      <c r="K2474" s="93">
        <v>0</v>
      </c>
      <c r="L2474" s="93">
        <v>693.6</v>
      </c>
      <c r="M2474" s="88">
        <f t="shared" si="196"/>
        <v>7884.9999999999991</v>
      </c>
    </row>
    <row r="2475" spans="1:13" x14ac:dyDescent="0.2">
      <c r="A2475" s="94">
        <v>9834251</v>
      </c>
      <c r="B2475" s="88">
        <f t="shared" si="194"/>
        <v>315.39999999999998</v>
      </c>
      <c r="C2475" s="93">
        <v>25</v>
      </c>
      <c r="D2475" s="104">
        <f t="shared" si="192"/>
        <v>4.9455984174085062E-5</v>
      </c>
      <c r="E2475" s="93">
        <f t="shared" si="195"/>
        <v>2.1902777777777773</v>
      </c>
      <c r="F2475" s="104">
        <f t="shared" si="193"/>
        <v>7.8647961566124286E-5</v>
      </c>
      <c r="G2475" s="93" t="s">
        <v>20</v>
      </c>
      <c r="H2475" s="93">
        <v>137.62</v>
      </c>
      <c r="I2475" s="108">
        <v>3</v>
      </c>
      <c r="J2475" s="93">
        <v>0.91</v>
      </c>
      <c r="K2475" s="93">
        <v>0.04</v>
      </c>
      <c r="L2475" s="93">
        <v>137.62</v>
      </c>
      <c r="M2475" s="88">
        <f t="shared" si="196"/>
        <v>7884.9999999999991</v>
      </c>
    </row>
    <row r="2476" spans="1:13" x14ac:dyDescent="0.2">
      <c r="A2476" s="94">
        <v>9842539</v>
      </c>
      <c r="B2476" s="88">
        <f t="shared" si="194"/>
        <v>315.39999999999998</v>
      </c>
      <c r="C2476" s="93">
        <v>25</v>
      </c>
      <c r="D2476" s="104">
        <f t="shared" si="192"/>
        <v>4.9455984174085062E-5</v>
      </c>
      <c r="E2476" s="93">
        <f t="shared" si="195"/>
        <v>2.1902777777777773</v>
      </c>
      <c r="F2476" s="104">
        <f t="shared" si="193"/>
        <v>7.8647961566124286E-5</v>
      </c>
      <c r="G2476" s="93" t="s">
        <v>16</v>
      </c>
      <c r="H2476" s="93">
        <v>157.66999999999999</v>
      </c>
      <c r="I2476" s="108">
        <v>3</v>
      </c>
      <c r="J2476" s="93">
        <v>6</v>
      </c>
      <c r="K2476" s="93">
        <v>1.82</v>
      </c>
      <c r="L2476" s="93">
        <v>157.66999999999999</v>
      </c>
      <c r="M2476" s="88">
        <f t="shared" si="196"/>
        <v>7884.9999999999991</v>
      </c>
    </row>
    <row r="2477" spans="1:13" x14ac:dyDescent="0.2">
      <c r="A2477" s="94">
        <v>1065267</v>
      </c>
      <c r="B2477" s="88">
        <f t="shared" si="194"/>
        <v>315.39999999999998</v>
      </c>
      <c r="C2477" s="93">
        <v>24</v>
      </c>
      <c r="D2477" s="104">
        <f t="shared" si="192"/>
        <v>4.7477744807121664E-5</v>
      </c>
      <c r="E2477" s="93">
        <f t="shared" si="195"/>
        <v>2.1026666666666665</v>
      </c>
      <c r="F2477" s="104">
        <f t="shared" si="193"/>
        <v>7.5502043103479319E-5</v>
      </c>
      <c r="G2477" s="93" t="s">
        <v>79</v>
      </c>
      <c r="H2477" s="93">
        <v>111.46</v>
      </c>
      <c r="I2477" s="108">
        <v>3</v>
      </c>
      <c r="J2477" s="93">
        <v>0.33</v>
      </c>
      <c r="K2477" s="93">
        <v>0.41</v>
      </c>
      <c r="L2477" s="93">
        <v>111.46</v>
      </c>
      <c r="M2477" s="88">
        <f t="shared" si="196"/>
        <v>7569.5999999999995</v>
      </c>
    </row>
    <row r="2478" spans="1:13" x14ac:dyDescent="0.2">
      <c r="A2478" s="94">
        <v>1150833</v>
      </c>
      <c r="B2478" s="88">
        <f t="shared" si="194"/>
        <v>315.39999999999998</v>
      </c>
      <c r="C2478" s="93">
        <v>24</v>
      </c>
      <c r="D2478" s="104">
        <f t="shared" si="192"/>
        <v>4.7477744807121664E-5</v>
      </c>
      <c r="E2478" s="93">
        <f t="shared" si="195"/>
        <v>2.1026666666666665</v>
      </c>
      <c r="F2478" s="104">
        <f t="shared" si="193"/>
        <v>7.5502043103479319E-5</v>
      </c>
      <c r="G2478" s="93" t="s">
        <v>79</v>
      </c>
      <c r="H2478" s="93">
        <v>9.65</v>
      </c>
      <c r="I2478" s="108">
        <v>3</v>
      </c>
      <c r="J2478" s="93">
        <v>0.08</v>
      </c>
      <c r="K2478" s="93">
        <v>0.16</v>
      </c>
      <c r="L2478" s="93">
        <v>9.65</v>
      </c>
      <c r="M2478" s="88">
        <f t="shared" si="196"/>
        <v>7569.5999999999995</v>
      </c>
    </row>
    <row r="2479" spans="1:13" x14ac:dyDescent="0.2">
      <c r="A2479" s="94">
        <v>1214233</v>
      </c>
      <c r="B2479" s="88">
        <f t="shared" si="194"/>
        <v>315.39999999999998</v>
      </c>
      <c r="C2479" s="93">
        <v>24</v>
      </c>
      <c r="D2479" s="104">
        <f t="shared" si="192"/>
        <v>4.7477744807121664E-5</v>
      </c>
      <c r="E2479" s="93">
        <f t="shared" si="195"/>
        <v>2.1026666666666665</v>
      </c>
      <c r="F2479" s="104">
        <f t="shared" si="193"/>
        <v>7.5502043103479319E-5</v>
      </c>
      <c r="G2479" s="93" t="s">
        <v>79</v>
      </c>
      <c r="H2479" s="93">
        <v>30.18</v>
      </c>
      <c r="I2479" s="108">
        <v>3</v>
      </c>
      <c r="J2479" s="93">
        <v>0.34</v>
      </c>
      <c r="K2479" s="93">
        <v>0.3</v>
      </c>
      <c r="L2479" s="93">
        <v>30.18</v>
      </c>
      <c r="M2479" s="88">
        <f t="shared" si="196"/>
        <v>7569.5999999999995</v>
      </c>
    </row>
    <row r="2480" spans="1:13" x14ac:dyDescent="0.2">
      <c r="A2480" s="94">
        <v>1214299</v>
      </c>
      <c r="B2480" s="88">
        <f t="shared" si="194"/>
        <v>315.39999999999998</v>
      </c>
      <c r="C2480" s="93">
        <v>24</v>
      </c>
      <c r="D2480" s="104">
        <f t="shared" si="192"/>
        <v>4.7477744807121664E-5</v>
      </c>
      <c r="E2480" s="93">
        <f t="shared" si="195"/>
        <v>2.1026666666666665</v>
      </c>
      <c r="F2480" s="104">
        <f t="shared" si="193"/>
        <v>7.5502043103479319E-5</v>
      </c>
      <c r="G2480" s="93" t="s">
        <v>79</v>
      </c>
      <c r="H2480" s="93">
        <v>38.450000000000003</v>
      </c>
      <c r="I2480" s="108">
        <v>3</v>
      </c>
      <c r="J2480" s="93">
        <v>0.56999999999999995</v>
      </c>
      <c r="K2480" s="93">
        <v>0.6</v>
      </c>
      <c r="L2480" s="93">
        <v>38.450000000000003</v>
      </c>
      <c r="M2480" s="88">
        <f t="shared" si="196"/>
        <v>7569.5999999999995</v>
      </c>
    </row>
    <row r="2481" spans="1:13" x14ac:dyDescent="0.2">
      <c r="A2481" s="94">
        <v>1214377</v>
      </c>
      <c r="B2481" s="88">
        <f t="shared" si="194"/>
        <v>315.39999999999998</v>
      </c>
      <c r="C2481" s="93">
        <v>24</v>
      </c>
      <c r="D2481" s="104">
        <f t="shared" si="192"/>
        <v>4.7477744807121664E-5</v>
      </c>
      <c r="E2481" s="93">
        <f t="shared" si="195"/>
        <v>2.1026666666666665</v>
      </c>
      <c r="F2481" s="104">
        <f t="shared" si="193"/>
        <v>7.5502043103479319E-5</v>
      </c>
      <c r="G2481" s="93" t="s">
        <v>79</v>
      </c>
      <c r="H2481" s="93">
        <v>82.38</v>
      </c>
      <c r="I2481" s="108">
        <v>3</v>
      </c>
      <c r="J2481" s="93">
        <v>1.97</v>
      </c>
      <c r="K2481" s="93">
        <v>1.64</v>
      </c>
      <c r="L2481" s="93">
        <v>82.38</v>
      </c>
      <c r="M2481" s="88">
        <f t="shared" si="196"/>
        <v>7569.5999999999995</v>
      </c>
    </row>
    <row r="2482" spans="1:13" x14ac:dyDescent="0.2">
      <c r="A2482" s="94">
        <v>1254734</v>
      </c>
      <c r="B2482" s="88">
        <f t="shared" si="194"/>
        <v>315.39999999999998</v>
      </c>
      <c r="C2482" s="93">
        <v>24</v>
      </c>
      <c r="D2482" s="104">
        <f t="shared" si="192"/>
        <v>4.7477744807121664E-5</v>
      </c>
      <c r="E2482" s="93">
        <f t="shared" si="195"/>
        <v>2.1026666666666665</v>
      </c>
      <c r="F2482" s="104">
        <f t="shared" si="193"/>
        <v>7.5502043103479319E-5</v>
      </c>
      <c r="G2482" s="93" t="s">
        <v>79</v>
      </c>
      <c r="H2482" s="93">
        <v>170.26</v>
      </c>
      <c r="I2482" s="108">
        <v>3</v>
      </c>
      <c r="J2482" s="93">
        <v>4.1900000000000004</v>
      </c>
      <c r="K2482" s="93">
        <v>15.4</v>
      </c>
      <c r="L2482" s="93">
        <v>170.26</v>
      </c>
      <c r="M2482" s="88">
        <f t="shared" si="196"/>
        <v>7569.5999999999995</v>
      </c>
    </row>
    <row r="2483" spans="1:13" x14ac:dyDescent="0.2">
      <c r="A2483" s="94">
        <v>1258749</v>
      </c>
      <c r="B2483" s="88">
        <f t="shared" si="194"/>
        <v>315.39999999999998</v>
      </c>
      <c r="C2483" s="93">
        <v>24</v>
      </c>
      <c r="D2483" s="104">
        <f t="shared" si="192"/>
        <v>4.7477744807121664E-5</v>
      </c>
      <c r="E2483" s="93">
        <f t="shared" si="195"/>
        <v>2.1026666666666665</v>
      </c>
      <c r="F2483" s="104">
        <f t="shared" si="193"/>
        <v>7.5502043103479319E-5</v>
      </c>
      <c r="G2483" s="93" t="s">
        <v>79</v>
      </c>
      <c r="H2483" s="93">
        <v>69.75</v>
      </c>
      <c r="I2483" s="108">
        <v>3</v>
      </c>
      <c r="J2483" s="93">
        <v>0.72</v>
      </c>
      <c r="K2483" s="93">
        <v>4.24</v>
      </c>
      <c r="L2483" s="93">
        <v>69.75</v>
      </c>
      <c r="M2483" s="88">
        <f t="shared" si="196"/>
        <v>7569.5999999999995</v>
      </c>
    </row>
    <row r="2484" spans="1:13" x14ac:dyDescent="0.2">
      <c r="A2484" s="94">
        <v>1258769</v>
      </c>
      <c r="B2484" s="88">
        <f t="shared" si="194"/>
        <v>315.39999999999998</v>
      </c>
      <c r="C2484" s="93">
        <v>24</v>
      </c>
      <c r="D2484" s="104">
        <f t="shared" si="192"/>
        <v>4.7477744807121664E-5</v>
      </c>
      <c r="E2484" s="93">
        <f t="shared" si="195"/>
        <v>2.1026666666666665</v>
      </c>
      <c r="F2484" s="104">
        <f t="shared" si="193"/>
        <v>7.5502043103479319E-5</v>
      </c>
      <c r="G2484" s="93" t="s">
        <v>79</v>
      </c>
      <c r="H2484" s="93">
        <v>236.78</v>
      </c>
      <c r="I2484" s="108">
        <v>3</v>
      </c>
      <c r="J2484" s="93">
        <v>1.98</v>
      </c>
      <c r="K2484" s="93">
        <v>14.46</v>
      </c>
      <c r="L2484" s="93">
        <v>236.78</v>
      </c>
      <c r="M2484" s="88">
        <f t="shared" si="196"/>
        <v>7569.5999999999995</v>
      </c>
    </row>
    <row r="2485" spans="1:13" x14ac:dyDescent="0.2">
      <c r="A2485" s="94">
        <v>2006739</v>
      </c>
      <c r="B2485" s="88">
        <f t="shared" si="194"/>
        <v>315.39999999999998</v>
      </c>
      <c r="C2485" s="93">
        <v>24</v>
      </c>
      <c r="D2485" s="104">
        <f t="shared" si="192"/>
        <v>4.7477744807121664E-5</v>
      </c>
      <c r="E2485" s="93">
        <f t="shared" si="195"/>
        <v>2.1026666666666665</v>
      </c>
      <c r="F2485" s="104">
        <f t="shared" si="193"/>
        <v>7.5502043103479319E-5</v>
      </c>
      <c r="G2485" s="93" t="s">
        <v>12</v>
      </c>
      <c r="H2485" s="93">
        <v>340.21</v>
      </c>
      <c r="I2485" s="108">
        <v>3</v>
      </c>
      <c r="J2485" s="93">
        <v>6.06</v>
      </c>
      <c r="K2485" s="93">
        <v>6.6</v>
      </c>
      <c r="L2485" s="93">
        <v>340.21</v>
      </c>
      <c r="M2485" s="88">
        <f t="shared" si="196"/>
        <v>7569.5999999999995</v>
      </c>
    </row>
    <row r="2486" spans="1:13" x14ac:dyDescent="0.2">
      <c r="A2486" s="94">
        <v>2042233</v>
      </c>
      <c r="B2486" s="88">
        <f t="shared" si="194"/>
        <v>315.39999999999998</v>
      </c>
      <c r="C2486" s="93">
        <v>24</v>
      </c>
      <c r="D2486" s="104">
        <f t="shared" si="192"/>
        <v>4.7477744807121664E-5</v>
      </c>
      <c r="E2486" s="93">
        <f t="shared" si="195"/>
        <v>2.1026666666666665</v>
      </c>
      <c r="F2486" s="104">
        <f t="shared" si="193"/>
        <v>7.5502043103479319E-5</v>
      </c>
      <c r="G2486" s="93" t="s">
        <v>16</v>
      </c>
      <c r="H2486" s="93">
        <v>1576.97</v>
      </c>
      <c r="I2486" s="108">
        <v>3</v>
      </c>
      <c r="J2486" s="93">
        <v>50.85</v>
      </c>
      <c r="K2486" s="93">
        <v>27</v>
      </c>
      <c r="L2486" s="93">
        <v>1576.97</v>
      </c>
      <c r="M2486" s="88">
        <f t="shared" si="196"/>
        <v>7569.5999999999995</v>
      </c>
    </row>
    <row r="2487" spans="1:13" x14ac:dyDescent="0.2">
      <c r="A2487" s="94">
        <v>2042236</v>
      </c>
      <c r="B2487" s="88">
        <f t="shared" si="194"/>
        <v>315.39999999999998</v>
      </c>
      <c r="C2487" s="93">
        <v>24</v>
      </c>
      <c r="D2487" s="104">
        <f t="shared" si="192"/>
        <v>4.7477744807121664E-5</v>
      </c>
      <c r="E2487" s="93">
        <f t="shared" si="195"/>
        <v>2.1026666666666665</v>
      </c>
      <c r="F2487" s="104">
        <f t="shared" si="193"/>
        <v>7.5502043103479319E-5</v>
      </c>
      <c r="G2487" s="93" t="s">
        <v>16</v>
      </c>
      <c r="H2487" s="93">
        <v>2044.27</v>
      </c>
      <c r="I2487" s="108">
        <v>3</v>
      </c>
      <c r="J2487" s="93">
        <v>50.03</v>
      </c>
      <c r="K2487" s="93">
        <v>30</v>
      </c>
      <c r="L2487" s="93">
        <v>2044.27</v>
      </c>
      <c r="M2487" s="88">
        <f t="shared" si="196"/>
        <v>7569.5999999999995</v>
      </c>
    </row>
    <row r="2488" spans="1:13" x14ac:dyDescent="0.2">
      <c r="A2488" s="94">
        <v>2042713</v>
      </c>
      <c r="B2488" s="88">
        <f t="shared" si="194"/>
        <v>315.39999999999998</v>
      </c>
      <c r="C2488" s="93">
        <v>24</v>
      </c>
      <c r="D2488" s="104">
        <f t="shared" si="192"/>
        <v>4.7477744807121664E-5</v>
      </c>
      <c r="E2488" s="93">
        <f t="shared" si="195"/>
        <v>2.1026666666666665</v>
      </c>
      <c r="F2488" s="104">
        <f t="shared" si="193"/>
        <v>7.5502043103479319E-5</v>
      </c>
      <c r="G2488" s="93" t="s">
        <v>16</v>
      </c>
      <c r="H2488" s="93">
        <v>2044.27</v>
      </c>
      <c r="I2488" s="108">
        <v>3</v>
      </c>
      <c r="J2488" s="93">
        <v>53.56</v>
      </c>
      <c r="K2488" s="93">
        <v>29.5</v>
      </c>
      <c r="L2488" s="93">
        <v>2044.27</v>
      </c>
      <c r="M2488" s="88">
        <f t="shared" si="196"/>
        <v>7569.5999999999995</v>
      </c>
    </row>
    <row r="2489" spans="1:13" x14ac:dyDescent="0.2">
      <c r="A2489" s="94">
        <v>2070034</v>
      </c>
      <c r="B2489" s="88">
        <f t="shared" si="194"/>
        <v>315.39999999999998</v>
      </c>
      <c r="C2489" s="93">
        <v>24</v>
      </c>
      <c r="D2489" s="104">
        <f t="shared" si="192"/>
        <v>4.7477744807121664E-5</v>
      </c>
      <c r="E2489" s="93">
        <f t="shared" si="195"/>
        <v>2.1026666666666665</v>
      </c>
      <c r="F2489" s="104">
        <f t="shared" si="193"/>
        <v>7.5502043103479319E-5</v>
      </c>
      <c r="G2489" s="93" t="s">
        <v>79</v>
      </c>
      <c r="H2489" s="93">
        <v>891</v>
      </c>
      <c r="I2489" s="108">
        <v>3</v>
      </c>
      <c r="J2489" s="93">
        <v>2.4</v>
      </c>
      <c r="K2489" s="93">
        <v>3.7</v>
      </c>
      <c r="L2489" s="93">
        <v>891</v>
      </c>
      <c r="M2489" s="88">
        <f t="shared" si="196"/>
        <v>7569.5999999999995</v>
      </c>
    </row>
    <row r="2490" spans="1:13" x14ac:dyDescent="0.2">
      <c r="A2490" s="94">
        <v>2108493</v>
      </c>
      <c r="B2490" s="88">
        <f t="shared" si="194"/>
        <v>315.39999999999998</v>
      </c>
      <c r="C2490" s="93">
        <v>24</v>
      </c>
      <c r="D2490" s="104">
        <f t="shared" si="192"/>
        <v>4.7477744807121664E-5</v>
      </c>
      <c r="E2490" s="93">
        <f t="shared" si="195"/>
        <v>2.1026666666666665</v>
      </c>
      <c r="F2490" s="104">
        <f t="shared" si="193"/>
        <v>7.5502043103479319E-5</v>
      </c>
      <c r="G2490" s="93" t="s">
        <v>16</v>
      </c>
      <c r="H2490" s="93">
        <v>108.96</v>
      </c>
      <c r="I2490" s="108">
        <v>3</v>
      </c>
      <c r="J2490" s="93">
        <v>4.5999999999999996</v>
      </c>
      <c r="K2490" s="93">
        <v>1.1000000000000001</v>
      </c>
      <c r="L2490" s="93">
        <v>108.96</v>
      </c>
      <c r="M2490" s="88">
        <f t="shared" si="196"/>
        <v>7569.5999999999995</v>
      </c>
    </row>
    <row r="2491" spans="1:13" x14ac:dyDescent="0.2">
      <c r="A2491" s="94">
        <v>2282719</v>
      </c>
      <c r="B2491" s="88">
        <f t="shared" si="194"/>
        <v>315.39999999999998</v>
      </c>
      <c r="C2491" s="93">
        <v>24</v>
      </c>
      <c r="D2491" s="104">
        <f t="shared" si="192"/>
        <v>4.7477744807121664E-5</v>
      </c>
      <c r="E2491" s="93">
        <f t="shared" si="195"/>
        <v>2.1026666666666665</v>
      </c>
      <c r="F2491" s="104">
        <f t="shared" si="193"/>
        <v>7.5502043103479319E-5</v>
      </c>
      <c r="G2491" s="93" t="s">
        <v>41</v>
      </c>
      <c r="H2491" s="93">
        <v>57.96</v>
      </c>
      <c r="I2491" s="108">
        <v>3</v>
      </c>
      <c r="J2491" s="93">
        <v>5.88</v>
      </c>
      <c r="K2491" s="93">
        <v>0.5</v>
      </c>
      <c r="L2491" s="93">
        <v>57.96</v>
      </c>
      <c r="M2491" s="88">
        <f t="shared" si="196"/>
        <v>7569.5999999999995</v>
      </c>
    </row>
    <row r="2492" spans="1:13" x14ac:dyDescent="0.2">
      <c r="A2492" s="94">
        <v>3074652</v>
      </c>
      <c r="B2492" s="88">
        <f t="shared" si="194"/>
        <v>315.39999999999998</v>
      </c>
      <c r="C2492" s="93">
        <v>24</v>
      </c>
      <c r="D2492" s="104">
        <f t="shared" si="192"/>
        <v>4.7477744807121664E-5</v>
      </c>
      <c r="E2492" s="93">
        <f t="shared" si="195"/>
        <v>2.1026666666666665</v>
      </c>
      <c r="F2492" s="104">
        <f t="shared" si="193"/>
        <v>7.5502043103479319E-5</v>
      </c>
      <c r="G2492" s="93" t="s">
        <v>16</v>
      </c>
      <c r="H2492" s="93">
        <v>835</v>
      </c>
      <c r="I2492" s="108">
        <v>3</v>
      </c>
      <c r="J2492" s="93">
        <v>125</v>
      </c>
      <c r="K2492" s="93">
        <v>6.22</v>
      </c>
      <c r="L2492" s="93">
        <v>835</v>
      </c>
      <c r="M2492" s="88">
        <f t="shared" si="196"/>
        <v>7569.5999999999995</v>
      </c>
    </row>
    <row r="2493" spans="1:13" x14ac:dyDescent="0.2">
      <c r="A2493" s="94">
        <v>3302818</v>
      </c>
      <c r="B2493" s="88">
        <f t="shared" si="194"/>
        <v>315.39999999999998</v>
      </c>
      <c r="C2493" s="93">
        <v>24</v>
      </c>
      <c r="D2493" s="104">
        <f t="shared" si="192"/>
        <v>4.7477744807121664E-5</v>
      </c>
      <c r="E2493" s="93">
        <f t="shared" si="195"/>
        <v>2.1026666666666665</v>
      </c>
      <c r="F2493" s="104">
        <f t="shared" si="193"/>
        <v>7.5502043103479319E-5</v>
      </c>
      <c r="G2493" s="93" t="s">
        <v>16</v>
      </c>
      <c r="H2493" s="93">
        <v>382.47</v>
      </c>
      <c r="I2493" s="108">
        <v>3</v>
      </c>
      <c r="J2493" s="93">
        <v>7.88</v>
      </c>
      <c r="K2493" s="93">
        <v>3.5</v>
      </c>
      <c r="L2493" s="93">
        <v>382.47</v>
      </c>
      <c r="M2493" s="88">
        <f t="shared" si="196"/>
        <v>7569.5999999999995</v>
      </c>
    </row>
    <row r="2494" spans="1:13" x14ac:dyDescent="0.2">
      <c r="A2494" s="94">
        <v>3400116</v>
      </c>
      <c r="B2494" s="88">
        <f t="shared" si="194"/>
        <v>315.39999999999998</v>
      </c>
      <c r="C2494" s="93">
        <v>24</v>
      </c>
      <c r="D2494" s="104">
        <f t="shared" si="192"/>
        <v>4.7477744807121664E-5</v>
      </c>
      <c r="E2494" s="93">
        <f t="shared" si="195"/>
        <v>2.1026666666666665</v>
      </c>
      <c r="F2494" s="104">
        <f t="shared" si="193"/>
        <v>7.5502043103479319E-5</v>
      </c>
      <c r="G2494" s="93" t="s">
        <v>41</v>
      </c>
      <c r="H2494" s="93">
        <v>212.38</v>
      </c>
      <c r="I2494" s="108">
        <v>3</v>
      </c>
      <c r="J2494" s="93">
        <v>4.42</v>
      </c>
      <c r="K2494" s="93">
        <v>2.2599999999999998</v>
      </c>
      <c r="L2494" s="93">
        <v>212.38</v>
      </c>
      <c r="M2494" s="88">
        <f t="shared" si="196"/>
        <v>7569.5999999999995</v>
      </c>
    </row>
    <row r="2495" spans="1:13" x14ac:dyDescent="0.2">
      <c r="A2495" s="94">
        <v>3403527</v>
      </c>
      <c r="B2495" s="88">
        <f t="shared" si="194"/>
        <v>315.39999999999998</v>
      </c>
      <c r="C2495" s="93">
        <v>24</v>
      </c>
      <c r="D2495" s="104">
        <f t="shared" si="192"/>
        <v>4.7477744807121664E-5</v>
      </c>
      <c r="E2495" s="93">
        <f t="shared" si="195"/>
        <v>2.1026666666666665</v>
      </c>
      <c r="F2495" s="104">
        <f t="shared" si="193"/>
        <v>7.5502043103479319E-5</v>
      </c>
      <c r="G2495" s="93" t="s">
        <v>20</v>
      </c>
      <c r="H2495" s="93">
        <v>183.36</v>
      </c>
      <c r="I2495" s="108">
        <v>3</v>
      </c>
      <c r="J2495" s="93">
        <v>8.6999999999999993</v>
      </c>
      <c r="K2495" s="93">
        <v>0.7</v>
      </c>
      <c r="L2495" s="93">
        <v>183.36</v>
      </c>
      <c r="M2495" s="88">
        <f t="shared" si="196"/>
        <v>7569.5999999999995</v>
      </c>
    </row>
    <row r="2496" spans="1:13" x14ac:dyDescent="0.2">
      <c r="A2496" s="94">
        <v>5121528</v>
      </c>
      <c r="B2496" s="88">
        <f t="shared" si="194"/>
        <v>315.39999999999998</v>
      </c>
      <c r="C2496" s="93">
        <v>24</v>
      </c>
      <c r="D2496" s="104">
        <f t="shared" si="192"/>
        <v>4.7477744807121664E-5</v>
      </c>
      <c r="E2496" s="93">
        <f t="shared" si="195"/>
        <v>2.1026666666666665</v>
      </c>
      <c r="F2496" s="104">
        <f t="shared" si="193"/>
        <v>7.5502043103479319E-5</v>
      </c>
      <c r="G2496" s="93" t="s">
        <v>20</v>
      </c>
      <c r="H2496" s="93">
        <v>43.94</v>
      </c>
      <c r="I2496" s="108">
        <v>3</v>
      </c>
      <c r="J2496" s="93">
        <v>7.5</v>
      </c>
      <c r="K2496" s="93">
        <v>0.4</v>
      </c>
      <c r="L2496" s="93">
        <v>43.94</v>
      </c>
      <c r="M2496" s="88">
        <f t="shared" si="196"/>
        <v>7569.5999999999995</v>
      </c>
    </row>
    <row r="2497" spans="1:13" x14ac:dyDescent="0.2">
      <c r="A2497" s="94">
        <v>5527752</v>
      </c>
      <c r="B2497" s="88">
        <f t="shared" si="194"/>
        <v>315.39999999999998</v>
      </c>
      <c r="C2497" s="93">
        <v>24</v>
      </c>
      <c r="D2497" s="104">
        <f t="shared" si="192"/>
        <v>4.7477744807121664E-5</v>
      </c>
      <c r="E2497" s="93">
        <f t="shared" si="195"/>
        <v>2.1026666666666665</v>
      </c>
      <c r="F2497" s="104">
        <f t="shared" si="193"/>
        <v>7.5502043103479319E-5</v>
      </c>
      <c r="G2497" s="93" t="s">
        <v>79</v>
      </c>
      <c r="H2497" s="93">
        <v>1813.86</v>
      </c>
      <c r="I2497" s="108">
        <v>3</v>
      </c>
      <c r="J2497" s="93">
        <v>2.8</v>
      </c>
      <c r="K2497" s="93">
        <v>18</v>
      </c>
      <c r="L2497" s="93">
        <v>1813.86</v>
      </c>
      <c r="M2497" s="88">
        <f t="shared" si="196"/>
        <v>7569.5999999999995</v>
      </c>
    </row>
    <row r="2498" spans="1:13" x14ac:dyDescent="0.2">
      <c r="A2498" s="94">
        <v>5807031</v>
      </c>
      <c r="B2498" s="88">
        <f t="shared" si="194"/>
        <v>315.39999999999998</v>
      </c>
      <c r="C2498" s="93">
        <v>24</v>
      </c>
      <c r="D2498" s="104">
        <f t="shared" ref="D2498:D2561" si="197">C2498/$C$4096</f>
        <v>4.7477744807121664E-5</v>
      </c>
      <c r="E2498" s="93">
        <f t="shared" si="195"/>
        <v>2.1026666666666665</v>
      </c>
      <c r="F2498" s="104">
        <f t="shared" ref="F2498:F2561" si="198">E2498/$E$4096</f>
        <v>7.5502043103479319E-5</v>
      </c>
      <c r="G2498" s="93" t="s">
        <v>79</v>
      </c>
      <c r="H2498" s="93">
        <v>204.6</v>
      </c>
      <c r="I2498" s="108">
        <v>3</v>
      </c>
      <c r="J2498" s="93">
        <v>0.27</v>
      </c>
      <c r="K2498" s="93">
        <v>0.47</v>
      </c>
      <c r="L2498" s="93">
        <v>204.6</v>
      </c>
      <c r="M2498" s="88">
        <f t="shared" si="196"/>
        <v>7569.5999999999995</v>
      </c>
    </row>
    <row r="2499" spans="1:13" x14ac:dyDescent="0.2">
      <c r="A2499" s="94">
        <v>6000007</v>
      </c>
      <c r="B2499" s="88">
        <f t="shared" ref="B2499:B2562" si="199">VLOOKUP(I2499,$U$2:$V$11,2,TRUE)</f>
        <v>315.39999999999998</v>
      </c>
      <c r="C2499" s="93">
        <v>24</v>
      </c>
      <c r="D2499" s="104">
        <f t="shared" si="197"/>
        <v>4.7477744807121664E-5</v>
      </c>
      <c r="E2499" s="93">
        <f t="shared" ref="E2499:E2562" si="200">B2499*C2499/3600</f>
        <v>2.1026666666666665</v>
      </c>
      <c r="F2499" s="104">
        <f t="shared" si="198"/>
        <v>7.5502043103479319E-5</v>
      </c>
      <c r="G2499" s="93" t="s">
        <v>20</v>
      </c>
      <c r="H2499" s="93">
        <v>1555.4</v>
      </c>
      <c r="I2499" s="108">
        <v>3</v>
      </c>
      <c r="J2499" s="93">
        <v>54.4</v>
      </c>
      <c r="K2499" s="93">
        <v>16.98</v>
      </c>
      <c r="L2499" s="93">
        <v>1555.4</v>
      </c>
      <c r="M2499" s="88">
        <f t="shared" ref="M2499:M2562" si="201">B2499*C2499</f>
        <v>7569.5999999999995</v>
      </c>
    </row>
    <row r="2500" spans="1:13" x14ac:dyDescent="0.2">
      <c r="A2500" s="94">
        <v>6040008</v>
      </c>
      <c r="B2500" s="88">
        <f t="shared" si="199"/>
        <v>315.39999999999998</v>
      </c>
      <c r="C2500" s="93">
        <v>24</v>
      </c>
      <c r="D2500" s="104">
        <f t="shared" si="197"/>
        <v>4.7477744807121664E-5</v>
      </c>
      <c r="E2500" s="93">
        <f t="shared" si="200"/>
        <v>2.1026666666666665</v>
      </c>
      <c r="F2500" s="104">
        <f t="shared" si="198"/>
        <v>7.5502043103479319E-5</v>
      </c>
      <c r="G2500" s="93" t="s">
        <v>20</v>
      </c>
      <c r="H2500" s="93">
        <v>1357.57</v>
      </c>
      <c r="I2500" s="108">
        <v>3</v>
      </c>
      <c r="J2500" s="93">
        <v>73.400000000000006</v>
      </c>
      <c r="K2500" s="93">
        <v>15.35</v>
      </c>
      <c r="L2500" s="93">
        <v>1357.57</v>
      </c>
      <c r="M2500" s="88">
        <f t="shared" si="201"/>
        <v>7569.5999999999995</v>
      </c>
    </row>
    <row r="2501" spans="1:13" x14ac:dyDescent="0.2">
      <c r="A2501" s="94">
        <v>6040516</v>
      </c>
      <c r="B2501" s="88">
        <f t="shared" si="199"/>
        <v>315.39999999999998</v>
      </c>
      <c r="C2501" s="93">
        <v>24</v>
      </c>
      <c r="D2501" s="104">
        <f t="shared" si="197"/>
        <v>4.7477744807121664E-5</v>
      </c>
      <c r="E2501" s="93">
        <f t="shared" si="200"/>
        <v>2.1026666666666665</v>
      </c>
      <c r="F2501" s="104">
        <f t="shared" si="198"/>
        <v>7.5502043103479319E-5</v>
      </c>
      <c r="G2501" s="93" t="s">
        <v>20</v>
      </c>
      <c r="H2501" s="93">
        <v>1468.84</v>
      </c>
      <c r="I2501" s="108">
        <v>3</v>
      </c>
      <c r="J2501" s="93">
        <v>54</v>
      </c>
      <c r="K2501" s="93">
        <v>11.4</v>
      </c>
      <c r="L2501" s="93">
        <v>1468.84</v>
      </c>
      <c r="M2501" s="88">
        <f t="shared" si="201"/>
        <v>7569.5999999999995</v>
      </c>
    </row>
    <row r="2502" spans="1:13" x14ac:dyDescent="0.2">
      <c r="A2502" s="94">
        <v>6166053</v>
      </c>
      <c r="B2502" s="88">
        <f t="shared" si="199"/>
        <v>315.39999999999998</v>
      </c>
      <c r="C2502" s="93">
        <v>24</v>
      </c>
      <c r="D2502" s="104">
        <f t="shared" si="197"/>
        <v>4.7477744807121664E-5</v>
      </c>
      <c r="E2502" s="93">
        <f t="shared" si="200"/>
        <v>2.1026666666666665</v>
      </c>
      <c r="F2502" s="104">
        <f t="shared" si="198"/>
        <v>7.5502043103479319E-5</v>
      </c>
      <c r="G2502" s="93" t="s">
        <v>20</v>
      </c>
      <c r="H2502" s="93">
        <v>538.35</v>
      </c>
      <c r="I2502" s="108">
        <v>3</v>
      </c>
      <c r="J2502" s="93">
        <v>2.2000000000000002</v>
      </c>
      <c r="K2502" s="93">
        <v>0.36</v>
      </c>
      <c r="L2502" s="93">
        <v>538.35</v>
      </c>
      <c r="M2502" s="88">
        <f t="shared" si="201"/>
        <v>7569.5999999999995</v>
      </c>
    </row>
    <row r="2503" spans="1:13" x14ac:dyDescent="0.2">
      <c r="A2503" s="94">
        <v>8370306</v>
      </c>
      <c r="B2503" s="88">
        <f t="shared" si="199"/>
        <v>315.39999999999998</v>
      </c>
      <c r="C2503" s="93">
        <v>24</v>
      </c>
      <c r="D2503" s="104">
        <f t="shared" si="197"/>
        <v>4.7477744807121664E-5</v>
      </c>
      <c r="E2503" s="93">
        <f t="shared" si="200"/>
        <v>2.1026666666666665</v>
      </c>
      <c r="F2503" s="104">
        <f t="shared" si="198"/>
        <v>7.5502043103479319E-5</v>
      </c>
      <c r="G2503" s="93" t="s">
        <v>41</v>
      </c>
      <c r="H2503" s="93">
        <v>194.77</v>
      </c>
      <c r="I2503" s="108">
        <v>3</v>
      </c>
      <c r="J2503" s="93">
        <v>17</v>
      </c>
      <c r="K2503" s="93">
        <v>25</v>
      </c>
      <c r="L2503" s="93">
        <v>194.77</v>
      </c>
      <c r="M2503" s="88">
        <f t="shared" si="201"/>
        <v>7569.5999999999995</v>
      </c>
    </row>
    <row r="2504" spans="1:13" x14ac:dyDescent="0.2">
      <c r="A2504" s="94">
        <v>8604354</v>
      </c>
      <c r="B2504" s="88">
        <f t="shared" si="199"/>
        <v>315.39999999999998</v>
      </c>
      <c r="C2504" s="93">
        <v>24</v>
      </c>
      <c r="D2504" s="104">
        <f t="shared" si="197"/>
        <v>4.7477744807121664E-5</v>
      </c>
      <c r="E2504" s="93">
        <f t="shared" si="200"/>
        <v>2.1026666666666665</v>
      </c>
      <c r="F2504" s="104">
        <f t="shared" si="198"/>
        <v>7.5502043103479319E-5</v>
      </c>
      <c r="G2504" s="93" t="s">
        <v>16</v>
      </c>
      <c r="H2504" s="93">
        <v>241.1</v>
      </c>
      <c r="I2504" s="108">
        <v>3</v>
      </c>
      <c r="J2504" s="93">
        <v>13.38</v>
      </c>
      <c r="K2504" s="93">
        <v>1.4</v>
      </c>
      <c r="L2504" s="93">
        <v>241.1</v>
      </c>
      <c r="M2504" s="88">
        <f t="shared" si="201"/>
        <v>7569.5999999999995</v>
      </c>
    </row>
    <row r="2505" spans="1:13" x14ac:dyDescent="0.2">
      <c r="A2505" s="94">
        <v>9204666</v>
      </c>
      <c r="B2505" s="88">
        <f t="shared" si="199"/>
        <v>315.39999999999998</v>
      </c>
      <c r="C2505" s="93">
        <v>24</v>
      </c>
      <c r="D2505" s="104">
        <f t="shared" si="197"/>
        <v>4.7477744807121664E-5</v>
      </c>
      <c r="E2505" s="93">
        <f t="shared" si="200"/>
        <v>2.1026666666666665</v>
      </c>
      <c r="F2505" s="104">
        <f t="shared" si="198"/>
        <v>7.5502043103479319E-5</v>
      </c>
      <c r="G2505" s="93" t="s">
        <v>20</v>
      </c>
      <c r="H2505" s="93">
        <v>6107.37</v>
      </c>
      <c r="I2505" s="108">
        <v>3</v>
      </c>
      <c r="J2505" s="93">
        <v>120</v>
      </c>
      <c r="K2505" s="93">
        <v>76.3</v>
      </c>
      <c r="L2505" s="93">
        <v>6107.37</v>
      </c>
      <c r="M2505" s="88">
        <f t="shared" si="201"/>
        <v>7569.5999999999995</v>
      </c>
    </row>
    <row r="2506" spans="1:13" x14ac:dyDescent="0.2">
      <c r="A2506" s="94">
        <v>9808105</v>
      </c>
      <c r="B2506" s="88">
        <f t="shared" si="199"/>
        <v>315.39999999999998</v>
      </c>
      <c r="C2506" s="93">
        <v>24</v>
      </c>
      <c r="D2506" s="104">
        <f t="shared" si="197"/>
        <v>4.7477744807121664E-5</v>
      </c>
      <c r="E2506" s="93">
        <f t="shared" si="200"/>
        <v>2.1026666666666665</v>
      </c>
      <c r="F2506" s="104">
        <f t="shared" si="198"/>
        <v>7.5502043103479319E-5</v>
      </c>
      <c r="G2506" s="93" t="s">
        <v>79</v>
      </c>
      <c r="H2506" s="93">
        <v>369.15</v>
      </c>
      <c r="I2506" s="108">
        <v>3</v>
      </c>
      <c r="J2506" s="93">
        <v>5.2</v>
      </c>
      <c r="K2506" s="93">
        <v>1.85</v>
      </c>
      <c r="L2506" s="93">
        <v>369.15</v>
      </c>
      <c r="M2506" s="88">
        <f t="shared" si="201"/>
        <v>7569.5999999999995</v>
      </c>
    </row>
    <row r="2507" spans="1:13" x14ac:dyDescent="0.2">
      <c r="A2507" s="94">
        <v>1010886</v>
      </c>
      <c r="B2507" s="88">
        <f t="shared" si="199"/>
        <v>315.39999999999998</v>
      </c>
      <c r="C2507" s="93">
        <v>23</v>
      </c>
      <c r="D2507" s="104">
        <f t="shared" si="197"/>
        <v>4.5499505440158259E-5</v>
      </c>
      <c r="E2507" s="93">
        <f t="shared" si="200"/>
        <v>2.0150555555555556</v>
      </c>
      <c r="F2507" s="104">
        <f t="shared" si="198"/>
        <v>7.2356124640834366E-5</v>
      </c>
      <c r="G2507" s="93" t="s">
        <v>79</v>
      </c>
      <c r="H2507" s="93">
        <v>69.650000000000006</v>
      </c>
      <c r="I2507" s="108">
        <v>3</v>
      </c>
      <c r="J2507" s="93">
        <v>0.37</v>
      </c>
      <c r="K2507" s="93">
        <v>0.98</v>
      </c>
      <c r="L2507" s="93">
        <v>69.650000000000006</v>
      </c>
      <c r="M2507" s="88">
        <f t="shared" si="201"/>
        <v>7254.2</v>
      </c>
    </row>
    <row r="2508" spans="1:13" x14ac:dyDescent="0.2">
      <c r="A2508" s="94">
        <v>1065958</v>
      </c>
      <c r="B2508" s="88">
        <f t="shared" si="199"/>
        <v>315.39999999999998</v>
      </c>
      <c r="C2508" s="93">
        <v>23</v>
      </c>
      <c r="D2508" s="104">
        <f t="shared" si="197"/>
        <v>4.5499505440158259E-5</v>
      </c>
      <c r="E2508" s="93">
        <f t="shared" si="200"/>
        <v>2.0150555555555556</v>
      </c>
      <c r="F2508" s="104">
        <f t="shared" si="198"/>
        <v>7.2356124640834366E-5</v>
      </c>
      <c r="G2508" s="93" t="s">
        <v>16</v>
      </c>
      <c r="H2508" s="93">
        <v>161.97</v>
      </c>
      <c r="I2508" s="108">
        <v>3</v>
      </c>
      <c r="J2508" s="93">
        <v>0.91</v>
      </c>
      <c r="K2508" s="93">
        <v>0.94</v>
      </c>
      <c r="L2508" s="93">
        <v>161.97</v>
      </c>
      <c r="M2508" s="88">
        <f t="shared" si="201"/>
        <v>7254.2</v>
      </c>
    </row>
    <row r="2509" spans="1:13" x14ac:dyDescent="0.2">
      <c r="A2509" s="94">
        <v>1150277</v>
      </c>
      <c r="B2509" s="88">
        <f t="shared" si="199"/>
        <v>315.39999999999998</v>
      </c>
      <c r="C2509" s="93">
        <v>23</v>
      </c>
      <c r="D2509" s="104">
        <f t="shared" si="197"/>
        <v>4.5499505440158259E-5</v>
      </c>
      <c r="E2509" s="93">
        <f t="shared" si="200"/>
        <v>2.0150555555555556</v>
      </c>
      <c r="F2509" s="104">
        <f t="shared" si="198"/>
        <v>7.2356124640834366E-5</v>
      </c>
      <c r="G2509" s="93" t="s">
        <v>79</v>
      </c>
      <c r="H2509" s="93">
        <v>39.9</v>
      </c>
      <c r="I2509" s="108">
        <v>3</v>
      </c>
      <c r="J2509" s="93">
        <v>2.09</v>
      </c>
      <c r="K2509" s="93">
        <v>2.14</v>
      </c>
      <c r="L2509" s="93">
        <v>39.9</v>
      </c>
      <c r="M2509" s="88">
        <f t="shared" si="201"/>
        <v>7254.2</v>
      </c>
    </row>
    <row r="2510" spans="1:13" x14ac:dyDescent="0.2">
      <c r="A2510" s="94">
        <v>1152355</v>
      </c>
      <c r="B2510" s="88">
        <f t="shared" si="199"/>
        <v>315.39999999999998</v>
      </c>
      <c r="C2510" s="93">
        <v>23</v>
      </c>
      <c r="D2510" s="104">
        <f t="shared" si="197"/>
        <v>4.5499505440158259E-5</v>
      </c>
      <c r="E2510" s="93">
        <f t="shared" si="200"/>
        <v>2.0150555555555556</v>
      </c>
      <c r="F2510" s="104">
        <f t="shared" si="198"/>
        <v>7.2356124640834366E-5</v>
      </c>
      <c r="G2510" s="93" t="s">
        <v>79</v>
      </c>
      <c r="H2510" s="93">
        <v>53.71</v>
      </c>
      <c r="I2510" s="108">
        <v>3</v>
      </c>
      <c r="J2510" s="93">
        <v>1.97</v>
      </c>
      <c r="K2510" s="93">
        <v>2.2000000000000002</v>
      </c>
      <c r="L2510" s="93">
        <v>53.71</v>
      </c>
      <c r="M2510" s="88">
        <f t="shared" si="201"/>
        <v>7254.2</v>
      </c>
    </row>
    <row r="2511" spans="1:13" x14ac:dyDescent="0.2">
      <c r="A2511" s="94">
        <v>1152388</v>
      </c>
      <c r="B2511" s="88">
        <f t="shared" si="199"/>
        <v>315.39999999999998</v>
      </c>
      <c r="C2511" s="93">
        <v>23</v>
      </c>
      <c r="D2511" s="104">
        <f t="shared" si="197"/>
        <v>4.5499505440158259E-5</v>
      </c>
      <c r="E2511" s="93">
        <f t="shared" si="200"/>
        <v>2.0150555555555556</v>
      </c>
      <c r="F2511" s="104">
        <f t="shared" si="198"/>
        <v>7.2356124640834366E-5</v>
      </c>
      <c r="G2511" s="93" t="s">
        <v>79</v>
      </c>
      <c r="H2511" s="93">
        <v>98.79</v>
      </c>
      <c r="I2511" s="108">
        <v>3</v>
      </c>
      <c r="J2511" s="93">
        <v>4.26</v>
      </c>
      <c r="K2511" s="93">
        <v>4.08</v>
      </c>
      <c r="L2511" s="93">
        <v>98.79</v>
      </c>
      <c r="M2511" s="88">
        <f t="shared" si="201"/>
        <v>7254.2</v>
      </c>
    </row>
    <row r="2512" spans="1:13" x14ac:dyDescent="0.2">
      <c r="A2512" s="94">
        <v>1210039</v>
      </c>
      <c r="B2512" s="88">
        <f t="shared" si="199"/>
        <v>315.39999999999998</v>
      </c>
      <c r="C2512" s="93">
        <v>23</v>
      </c>
      <c r="D2512" s="104">
        <f t="shared" si="197"/>
        <v>4.5499505440158259E-5</v>
      </c>
      <c r="E2512" s="93">
        <f t="shared" si="200"/>
        <v>2.0150555555555556</v>
      </c>
      <c r="F2512" s="104">
        <f t="shared" si="198"/>
        <v>7.2356124640834366E-5</v>
      </c>
      <c r="G2512" s="93" t="s">
        <v>79</v>
      </c>
      <c r="H2512" s="93">
        <v>196.56</v>
      </c>
      <c r="I2512" s="108">
        <v>3</v>
      </c>
      <c r="J2512" s="93">
        <v>4.22</v>
      </c>
      <c r="K2512" s="93">
        <v>3.56</v>
      </c>
      <c r="L2512" s="93">
        <v>196.56</v>
      </c>
      <c r="M2512" s="88">
        <f t="shared" si="201"/>
        <v>7254.2</v>
      </c>
    </row>
    <row r="2513" spans="1:13" x14ac:dyDescent="0.2">
      <c r="A2513" s="94">
        <v>1212677</v>
      </c>
      <c r="B2513" s="88">
        <f t="shared" si="199"/>
        <v>315.39999999999998</v>
      </c>
      <c r="C2513" s="93">
        <v>23</v>
      </c>
      <c r="D2513" s="104">
        <f t="shared" si="197"/>
        <v>4.5499505440158259E-5</v>
      </c>
      <c r="E2513" s="93">
        <f t="shared" si="200"/>
        <v>2.0150555555555556</v>
      </c>
      <c r="F2513" s="104">
        <f t="shared" si="198"/>
        <v>7.2356124640834366E-5</v>
      </c>
      <c r="G2513" s="93" t="s">
        <v>79</v>
      </c>
      <c r="H2513" s="93">
        <v>213.1</v>
      </c>
      <c r="I2513" s="108">
        <v>3</v>
      </c>
      <c r="J2513" s="93">
        <v>11.58</v>
      </c>
      <c r="K2513" s="93">
        <v>7.4</v>
      </c>
      <c r="L2513" s="93">
        <v>213.1</v>
      </c>
      <c r="M2513" s="88">
        <f t="shared" si="201"/>
        <v>7254.2</v>
      </c>
    </row>
    <row r="2514" spans="1:13" x14ac:dyDescent="0.2">
      <c r="A2514" s="94">
        <v>1214399</v>
      </c>
      <c r="B2514" s="88">
        <f t="shared" si="199"/>
        <v>315.39999999999998</v>
      </c>
      <c r="C2514" s="93">
        <v>23</v>
      </c>
      <c r="D2514" s="104">
        <f t="shared" si="197"/>
        <v>4.5499505440158259E-5</v>
      </c>
      <c r="E2514" s="93">
        <f t="shared" si="200"/>
        <v>2.0150555555555556</v>
      </c>
      <c r="F2514" s="104">
        <f t="shared" si="198"/>
        <v>7.2356124640834366E-5</v>
      </c>
      <c r="G2514" s="93" t="s">
        <v>79</v>
      </c>
      <c r="H2514" s="93">
        <v>172.39</v>
      </c>
      <c r="I2514" s="108">
        <v>3</v>
      </c>
      <c r="J2514" s="93">
        <v>3.18</v>
      </c>
      <c r="K2514" s="93">
        <v>2.46</v>
      </c>
      <c r="L2514" s="93">
        <v>172.39</v>
      </c>
      <c r="M2514" s="88">
        <f t="shared" si="201"/>
        <v>7254.2</v>
      </c>
    </row>
    <row r="2515" spans="1:13" x14ac:dyDescent="0.2">
      <c r="A2515" s="94">
        <v>2070746</v>
      </c>
      <c r="B2515" s="88">
        <f t="shared" si="199"/>
        <v>315.39999999999998</v>
      </c>
      <c r="C2515" s="93">
        <v>23</v>
      </c>
      <c r="D2515" s="104">
        <f t="shared" si="197"/>
        <v>4.5499505440158259E-5</v>
      </c>
      <c r="E2515" s="93">
        <f t="shared" si="200"/>
        <v>2.0150555555555556</v>
      </c>
      <c r="F2515" s="104">
        <f t="shared" si="198"/>
        <v>7.2356124640834366E-5</v>
      </c>
      <c r="G2515" s="93" t="s">
        <v>79</v>
      </c>
      <c r="H2515" s="93">
        <v>1148.43</v>
      </c>
      <c r="I2515" s="108">
        <v>3</v>
      </c>
      <c r="J2515" s="93">
        <v>2.2000000000000002</v>
      </c>
      <c r="K2515" s="93">
        <v>5</v>
      </c>
      <c r="L2515" s="93">
        <v>1148.43</v>
      </c>
      <c r="M2515" s="88">
        <f t="shared" si="201"/>
        <v>7254.2</v>
      </c>
    </row>
    <row r="2516" spans="1:13" x14ac:dyDescent="0.2">
      <c r="A2516" s="94">
        <v>2081967</v>
      </c>
      <c r="B2516" s="88">
        <f t="shared" si="199"/>
        <v>315.39999999999998</v>
      </c>
      <c r="C2516" s="93">
        <v>23</v>
      </c>
      <c r="D2516" s="104">
        <f t="shared" si="197"/>
        <v>4.5499505440158259E-5</v>
      </c>
      <c r="E2516" s="93">
        <f t="shared" si="200"/>
        <v>2.0150555555555556</v>
      </c>
      <c r="F2516" s="104">
        <f t="shared" si="198"/>
        <v>7.2356124640834366E-5</v>
      </c>
      <c r="G2516" s="93" t="s">
        <v>16</v>
      </c>
      <c r="H2516" s="93">
        <v>289.35000000000002</v>
      </c>
      <c r="I2516" s="108">
        <v>3</v>
      </c>
      <c r="J2516" s="93">
        <v>2.5</v>
      </c>
      <c r="K2516" s="93">
        <v>0.34</v>
      </c>
      <c r="L2516" s="93">
        <v>289.35000000000002</v>
      </c>
      <c r="M2516" s="88">
        <f t="shared" si="201"/>
        <v>7254.2</v>
      </c>
    </row>
    <row r="2517" spans="1:13" x14ac:dyDescent="0.2">
      <c r="A2517" s="94">
        <v>2104133</v>
      </c>
      <c r="B2517" s="88">
        <f t="shared" si="199"/>
        <v>315.39999999999998</v>
      </c>
      <c r="C2517" s="93">
        <v>23</v>
      </c>
      <c r="D2517" s="104">
        <f t="shared" si="197"/>
        <v>4.5499505440158259E-5</v>
      </c>
      <c r="E2517" s="93">
        <f t="shared" si="200"/>
        <v>2.0150555555555556</v>
      </c>
      <c r="F2517" s="104">
        <f t="shared" si="198"/>
        <v>7.2356124640834366E-5</v>
      </c>
      <c r="G2517" s="93" t="s">
        <v>9</v>
      </c>
      <c r="H2517" s="93">
        <v>2976.96</v>
      </c>
      <c r="I2517" s="108">
        <v>3</v>
      </c>
      <c r="J2517" s="93">
        <v>6.7</v>
      </c>
      <c r="K2517" s="93">
        <v>10.4</v>
      </c>
      <c r="L2517" s="93">
        <v>2976.96</v>
      </c>
      <c r="M2517" s="88">
        <f t="shared" si="201"/>
        <v>7254.2</v>
      </c>
    </row>
    <row r="2518" spans="1:13" x14ac:dyDescent="0.2">
      <c r="A2518" s="94">
        <v>2104487</v>
      </c>
      <c r="B2518" s="88">
        <f t="shared" si="199"/>
        <v>315.39999999999998</v>
      </c>
      <c r="C2518" s="93">
        <v>23</v>
      </c>
      <c r="D2518" s="104">
        <f t="shared" si="197"/>
        <v>4.5499505440158259E-5</v>
      </c>
      <c r="E2518" s="93">
        <f t="shared" si="200"/>
        <v>2.0150555555555556</v>
      </c>
      <c r="F2518" s="104">
        <f t="shared" si="198"/>
        <v>7.2356124640834366E-5</v>
      </c>
      <c r="G2518" s="93" t="s">
        <v>16</v>
      </c>
      <c r="H2518" s="93">
        <v>873.35</v>
      </c>
      <c r="I2518" s="108">
        <v>3</v>
      </c>
      <c r="J2518" s="93">
        <v>1.79</v>
      </c>
      <c r="K2518" s="93">
        <v>5.5</v>
      </c>
      <c r="L2518" s="93">
        <v>873.35</v>
      </c>
      <c r="M2518" s="88">
        <f t="shared" si="201"/>
        <v>7254.2</v>
      </c>
    </row>
    <row r="2519" spans="1:13" x14ac:dyDescent="0.2">
      <c r="A2519" s="94">
        <v>2170003</v>
      </c>
      <c r="B2519" s="88">
        <f t="shared" si="199"/>
        <v>315.39999999999998</v>
      </c>
      <c r="C2519" s="93">
        <v>23</v>
      </c>
      <c r="D2519" s="104">
        <f t="shared" si="197"/>
        <v>4.5499505440158259E-5</v>
      </c>
      <c r="E2519" s="93">
        <f t="shared" si="200"/>
        <v>2.0150555555555556</v>
      </c>
      <c r="F2519" s="104">
        <f t="shared" si="198"/>
        <v>7.2356124640834366E-5</v>
      </c>
      <c r="G2519" s="93" t="s">
        <v>41</v>
      </c>
      <c r="H2519" s="93">
        <v>102.11</v>
      </c>
      <c r="I2519" s="108">
        <v>3</v>
      </c>
      <c r="J2519" s="93">
        <v>2.2999999999999998</v>
      </c>
      <c r="K2519" s="93">
        <v>0.68</v>
      </c>
      <c r="L2519" s="93">
        <v>102.11</v>
      </c>
      <c r="M2519" s="88">
        <f t="shared" si="201"/>
        <v>7254.2</v>
      </c>
    </row>
    <row r="2520" spans="1:13" x14ac:dyDescent="0.2">
      <c r="A2520" s="94">
        <v>2540448</v>
      </c>
      <c r="B2520" s="88">
        <f t="shared" si="199"/>
        <v>315.39999999999998</v>
      </c>
      <c r="C2520" s="93">
        <v>23</v>
      </c>
      <c r="D2520" s="104">
        <f t="shared" si="197"/>
        <v>4.5499505440158259E-5</v>
      </c>
      <c r="E2520" s="93">
        <f t="shared" si="200"/>
        <v>2.0150555555555556</v>
      </c>
      <c r="F2520" s="104">
        <f t="shared" si="198"/>
        <v>7.2356124640834366E-5</v>
      </c>
      <c r="G2520" s="93" t="s">
        <v>41</v>
      </c>
      <c r="H2520" s="93">
        <v>577.37</v>
      </c>
      <c r="I2520" s="108">
        <v>3</v>
      </c>
      <c r="J2520" s="93">
        <v>24.5</v>
      </c>
      <c r="K2520" s="93">
        <v>5.73</v>
      </c>
      <c r="L2520" s="93">
        <v>577.37</v>
      </c>
      <c r="M2520" s="88">
        <f t="shared" si="201"/>
        <v>7254.2</v>
      </c>
    </row>
    <row r="2521" spans="1:13" x14ac:dyDescent="0.2">
      <c r="A2521" s="94">
        <v>3100628</v>
      </c>
      <c r="B2521" s="88">
        <f t="shared" si="199"/>
        <v>315.39999999999998</v>
      </c>
      <c r="C2521" s="93">
        <v>23</v>
      </c>
      <c r="D2521" s="104">
        <f t="shared" si="197"/>
        <v>4.5499505440158259E-5</v>
      </c>
      <c r="E2521" s="93">
        <f t="shared" si="200"/>
        <v>2.0150555555555556</v>
      </c>
      <c r="F2521" s="104">
        <f t="shared" si="198"/>
        <v>7.2356124640834366E-5</v>
      </c>
      <c r="G2521" s="93" t="s">
        <v>41</v>
      </c>
      <c r="H2521" s="93">
        <v>149.74</v>
      </c>
      <c r="I2521" s="108">
        <v>3</v>
      </c>
      <c r="J2521" s="93">
        <v>9</v>
      </c>
      <c r="K2521" s="93">
        <v>0.8</v>
      </c>
      <c r="L2521" s="93">
        <v>149.74</v>
      </c>
      <c r="M2521" s="88">
        <f t="shared" si="201"/>
        <v>7254.2</v>
      </c>
    </row>
    <row r="2522" spans="1:13" x14ac:dyDescent="0.2">
      <c r="A2522" s="94">
        <v>3327023</v>
      </c>
      <c r="B2522" s="88">
        <f t="shared" si="199"/>
        <v>315.39999999999998</v>
      </c>
      <c r="C2522" s="93">
        <v>23</v>
      </c>
      <c r="D2522" s="104">
        <f t="shared" si="197"/>
        <v>4.5499505440158259E-5</v>
      </c>
      <c r="E2522" s="93">
        <f t="shared" si="200"/>
        <v>2.0150555555555556</v>
      </c>
      <c r="F2522" s="104">
        <f t="shared" si="198"/>
        <v>7.2356124640834366E-5</v>
      </c>
      <c r="G2522" s="93" t="s">
        <v>16</v>
      </c>
      <c r="H2522" s="93">
        <v>1280.74</v>
      </c>
      <c r="I2522" s="108">
        <v>3</v>
      </c>
      <c r="J2522" s="93">
        <v>13.12</v>
      </c>
      <c r="K2522" s="93">
        <v>12.06</v>
      </c>
      <c r="L2522" s="93">
        <v>1280.74</v>
      </c>
      <c r="M2522" s="88">
        <f t="shared" si="201"/>
        <v>7254.2</v>
      </c>
    </row>
    <row r="2523" spans="1:13" x14ac:dyDescent="0.2">
      <c r="A2523" s="94">
        <v>3358323</v>
      </c>
      <c r="B2523" s="88">
        <f t="shared" si="199"/>
        <v>315.39999999999998</v>
      </c>
      <c r="C2523" s="93">
        <v>23</v>
      </c>
      <c r="D2523" s="104">
        <f t="shared" si="197"/>
        <v>4.5499505440158259E-5</v>
      </c>
      <c r="E2523" s="93">
        <f t="shared" si="200"/>
        <v>2.0150555555555556</v>
      </c>
      <c r="F2523" s="104">
        <f t="shared" si="198"/>
        <v>7.2356124640834366E-5</v>
      </c>
      <c r="G2523" s="93" t="s">
        <v>16</v>
      </c>
      <c r="H2523" s="93">
        <v>1114.5</v>
      </c>
      <c r="I2523" s="108">
        <v>3</v>
      </c>
      <c r="J2523" s="93">
        <v>25</v>
      </c>
      <c r="K2523" s="93">
        <v>5.81</v>
      </c>
      <c r="L2523" s="93">
        <v>1114.5</v>
      </c>
      <c r="M2523" s="88">
        <f t="shared" si="201"/>
        <v>7254.2</v>
      </c>
    </row>
    <row r="2524" spans="1:13" x14ac:dyDescent="0.2">
      <c r="A2524" s="94">
        <v>3358428</v>
      </c>
      <c r="B2524" s="88">
        <f t="shared" si="199"/>
        <v>315.39999999999998</v>
      </c>
      <c r="C2524" s="93">
        <v>23</v>
      </c>
      <c r="D2524" s="104">
        <f t="shared" si="197"/>
        <v>4.5499505440158259E-5</v>
      </c>
      <c r="E2524" s="93">
        <f t="shared" si="200"/>
        <v>2.0150555555555556</v>
      </c>
      <c r="F2524" s="104">
        <f t="shared" si="198"/>
        <v>7.2356124640834366E-5</v>
      </c>
      <c r="G2524" s="93" t="s">
        <v>41</v>
      </c>
      <c r="H2524" s="93">
        <v>999.72</v>
      </c>
      <c r="I2524" s="108">
        <v>3</v>
      </c>
      <c r="J2524" s="93">
        <v>28.11</v>
      </c>
      <c r="K2524" s="93">
        <v>2.64</v>
      </c>
      <c r="L2524" s="93">
        <v>999.72</v>
      </c>
      <c r="M2524" s="88">
        <f t="shared" si="201"/>
        <v>7254.2</v>
      </c>
    </row>
    <row r="2525" spans="1:13" x14ac:dyDescent="0.2">
      <c r="A2525" s="94">
        <v>3400139</v>
      </c>
      <c r="B2525" s="88">
        <f t="shared" si="199"/>
        <v>315.39999999999998</v>
      </c>
      <c r="C2525" s="93">
        <v>23</v>
      </c>
      <c r="D2525" s="104">
        <f t="shared" si="197"/>
        <v>4.5499505440158259E-5</v>
      </c>
      <c r="E2525" s="93">
        <f t="shared" si="200"/>
        <v>2.0150555555555556</v>
      </c>
      <c r="F2525" s="104">
        <f t="shared" si="198"/>
        <v>7.2356124640834366E-5</v>
      </c>
      <c r="G2525" s="93" t="s">
        <v>41</v>
      </c>
      <c r="H2525" s="93">
        <v>196.84</v>
      </c>
      <c r="I2525" s="108">
        <v>3</v>
      </c>
      <c r="J2525" s="93">
        <v>3.08</v>
      </c>
      <c r="K2525" s="93">
        <v>1.92</v>
      </c>
      <c r="L2525" s="93">
        <v>196.84</v>
      </c>
      <c r="M2525" s="88">
        <f t="shared" si="201"/>
        <v>7254.2</v>
      </c>
    </row>
    <row r="2526" spans="1:13" x14ac:dyDescent="0.2">
      <c r="A2526" s="94">
        <v>3401843</v>
      </c>
      <c r="B2526" s="88">
        <f t="shared" si="199"/>
        <v>315.39999999999998</v>
      </c>
      <c r="C2526" s="93">
        <v>23</v>
      </c>
      <c r="D2526" s="104">
        <f t="shared" si="197"/>
        <v>4.5499505440158259E-5</v>
      </c>
      <c r="E2526" s="93">
        <f t="shared" si="200"/>
        <v>2.0150555555555556</v>
      </c>
      <c r="F2526" s="104">
        <f t="shared" si="198"/>
        <v>7.2356124640834366E-5</v>
      </c>
      <c r="G2526" s="93" t="s">
        <v>20</v>
      </c>
      <c r="H2526" s="93">
        <v>2320.38</v>
      </c>
      <c r="I2526" s="108">
        <v>3</v>
      </c>
      <c r="J2526" s="93">
        <v>32</v>
      </c>
      <c r="K2526" s="93">
        <v>0.34</v>
      </c>
      <c r="L2526" s="93">
        <v>2320.38</v>
      </c>
      <c r="M2526" s="88">
        <f t="shared" si="201"/>
        <v>7254.2</v>
      </c>
    </row>
    <row r="2527" spans="1:13" x14ac:dyDescent="0.2">
      <c r="A2527" s="94">
        <v>3535743</v>
      </c>
      <c r="B2527" s="88">
        <f t="shared" si="199"/>
        <v>315.39999999999998</v>
      </c>
      <c r="C2527" s="93">
        <v>23</v>
      </c>
      <c r="D2527" s="104">
        <f t="shared" si="197"/>
        <v>4.5499505440158259E-5</v>
      </c>
      <c r="E2527" s="93">
        <f t="shared" si="200"/>
        <v>2.0150555555555556</v>
      </c>
      <c r="F2527" s="104">
        <f t="shared" si="198"/>
        <v>7.2356124640834366E-5</v>
      </c>
      <c r="G2527" s="93" t="s">
        <v>16</v>
      </c>
      <c r="H2527" s="93">
        <v>119.75</v>
      </c>
      <c r="I2527" s="108">
        <v>3</v>
      </c>
      <c r="J2527" s="93">
        <v>9.4600000000000009</v>
      </c>
      <c r="K2527" s="93">
        <v>4.62</v>
      </c>
      <c r="L2527" s="93">
        <v>119.75</v>
      </c>
      <c r="M2527" s="88">
        <f t="shared" si="201"/>
        <v>7254.2</v>
      </c>
    </row>
    <row r="2528" spans="1:13" x14ac:dyDescent="0.2">
      <c r="A2528" s="94">
        <v>4021229</v>
      </c>
      <c r="B2528" s="88">
        <f t="shared" si="199"/>
        <v>315.39999999999998</v>
      </c>
      <c r="C2528" s="93">
        <v>23</v>
      </c>
      <c r="D2528" s="104">
        <f t="shared" si="197"/>
        <v>4.5499505440158259E-5</v>
      </c>
      <c r="E2528" s="93">
        <f t="shared" si="200"/>
        <v>2.0150555555555556</v>
      </c>
      <c r="F2528" s="104">
        <f t="shared" si="198"/>
        <v>7.2356124640834366E-5</v>
      </c>
      <c r="G2528" s="93" t="s">
        <v>12</v>
      </c>
      <c r="H2528" s="93">
        <v>10222.94</v>
      </c>
      <c r="I2528" s="108">
        <v>3</v>
      </c>
      <c r="J2528" s="93">
        <v>30</v>
      </c>
      <c r="K2528" s="93">
        <v>20</v>
      </c>
      <c r="L2528" s="93">
        <v>10222.94</v>
      </c>
      <c r="M2528" s="88">
        <f t="shared" si="201"/>
        <v>7254.2</v>
      </c>
    </row>
    <row r="2529" spans="1:13" x14ac:dyDescent="0.2">
      <c r="A2529" s="94">
        <v>5801019</v>
      </c>
      <c r="B2529" s="88">
        <f t="shared" si="199"/>
        <v>315.39999999999998</v>
      </c>
      <c r="C2529" s="93">
        <v>23</v>
      </c>
      <c r="D2529" s="104">
        <f t="shared" si="197"/>
        <v>4.5499505440158259E-5</v>
      </c>
      <c r="E2529" s="93">
        <f t="shared" si="200"/>
        <v>2.0150555555555556</v>
      </c>
      <c r="F2529" s="104">
        <f t="shared" si="198"/>
        <v>7.2356124640834366E-5</v>
      </c>
      <c r="G2529" s="93" t="s">
        <v>79</v>
      </c>
      <c r="H2529" s="93">
        <v>788.83</v>
      </c>
      <c r="I2529" s="108">
        <v>3</v>
      </c>
      <c r="J2529" s="93">
        <v>7.93</v>
      </c>
      <c r="K2529" s="93">
        <v>10</v>
      </c>
      <c r="L2529" s="93">
        <v>788.83</v>
      </c>
      <c r="M2529" s="88">
        <f t="shared" si="201"/>
        <v>7254.2</v>
      </c>
    </row>
    <row r="2530" spans="1:13" x14ac:dyDescent="0.2">
      <c r="A2530" s="94">
        <v>6044006</v>
      </c>
      <c r="B2530" s="88">
        <f t="shared" si="199"/>
        <v>315.39999999999998</v>
      </c>
      <c r="C2530" s="93">
        <v>23</v>
      </c>
      <c r="D2530" s="104">
        <f t="shared" si="197"/>
        <v>4.5499505440158259E-5</v>
      </c>
      <c r="E2530" s="93">
        <f t="shared" si="200"/>
        <v>2.0150555555555556</v>
      </c>
      <c r="F2530" s="104">
        <f t="shared" si="198"/>
        <v>7.2356124640834366E-5</v>
      </c>
      <c r="G2530" s="93" t="s">
        <v>20</v>
      </c>
      <c r="H2530" s="93">
        <v>2426.73</v>
      </c>
      <c r="I2530" s="108">
        <v>3</v>
      </c>
      <c r="J2530" s="93">
        <v>214.4</v>
      </c>
      <c r="K2530" s="93">
        <v>30</v>
      </c>
      <c r="L2530" s="93">
        <v>2426.73</v>
      </c>
      <c r="M2530" s="88">
        <f t="shared" si="201"/>
        <v>7254.2</v>
      </c>
    </row>
    <row r="2531" spans="1:13" x14ac:dyDescent="0.2">
      <c r="A2531" s="94">
        <v>8541306</v>
      </c>
      <c r="B2531" s="88">
        <f t="shared" si="199"/>
        <v>315.39999999999998</v>
      </c>
      <c r="C2531" s="93">
        <v>23</v>
      </c>
      <c r="D2531" s="104">
        <f t="shared" si="197"/>
        <v>4.5499505440158259E-5</v>
      </c>
      <c r="E2531" s="93">
        <f t="shared" si="200"/>
        <v>2.0150555555555556</v>
      </c>
      <c r="F2531" s="104">
        <f t="shared" si="198"/>
        <v>7.2356124640834366E-5</v>
      </c>
      <c r="G2531" s="93" t="s">
        <v>79</v>
      </c>
      <c r="H2531" s="93">
        <v>359.28</v>
      </c>
      <c r="I2531" s="108">
        <v>3</v>
      </c>
      <c r="J2531" s="93">
        <v>2.08</v>
      </c>
      <c r="K2531" s="93">
        <v>3.08</v>
      </c>
      <c r="L2531" s="93">
        <v>359.28</v>
      </c>
      <c r="M2531" s="88">
        <f t="shared" si="201"/>
        <v>7254.2</v>
      </c>
    </row>
    <row r="2532" spans="1:13" x14ac:dyDescent="0.2">
      <c r="A2532" s="94">
        <v>8702567</v>
      </c>
      <c r="B2532" s="88">
        <f t="shared" si="199"/>
        <v>315.39999999999998</v>
      </c>
      <c r="C2532" s="93">
        <v>23</v>
      </c>
      <c r="D2532" s="104">
        <f t="shared" si="197"/>
        <v>4.5499505440158259E-5</v>
      </c>
      <c r="E2532" s="93">
        <f t="shared" si="200"/>
        <v>2.0150555555555556</v>
      </c>
      <c r="F2532" s="104">
        <f t="shared" si="198"/>
        <v>7.2356124640834366E-5</v>
      </c>
      <c r="G2532" s="93" t="s">
        <v>20</v>
      </c>
      <c r="H2532" s="93">
        <v>2168.2399999999998</v>
      </c>
      <c r="I2532" s="108">
        <v>3</v>
      </c>
      <c r="J2532" s="93">
        <v>94.5</v>
      </c>
      <c r="K2532" s="93">
        <v>27.74</v>
      </c>
      <c r="L2532" s="93">
        <v>2168.2399999999998</v>
      </c>
      <c r="M2532" s="88">
        <f t="shared" si="201"/>
        <v>7254.2</v>
      </c>
    </row>
    <row r="2533" spans="1:13" x14ac:dyDescent="0.2">
      <c r="A2533" s="94">
        <v>9040654</v>
      </c>
      <c r="B2533" s="88">
        <f t="shared" si="199"/>
        <v>315.39999999999998</v>
      </c>
      <c r="C2533" s="93">
        <v>23</v>
      </c>
      <c r="D2533" s="104">
        <f t="shared" si="197"/>
        <v>4.5499505440158259E-5</v>
      </c>
      <c r="E2533" s="93">
        <f t="shared" si="200"/>
        <v>2.0150555555555556</v>
      </c>
      <c r="F2533" s="104">
        <f t="shared" si="198"/>
        <v>7.2356124640834366E-5</v>
      </c>
      <c r="G2533" s="93" t="s">
        <v>20</v>
      </c>
      <c r="H2533" s="93">
        <v>6409.73</v>
      </c>
      <c r="I2533" s="108">
        <v>3</v>
      </c>
      <c r="J2533" s="93">
        <v>15.91</v>
      </c>
      <c r="K2533" s="93">
        <v>16.260000000000002</v>
      </c>
      <c r="L2533" s="93">
        <v>6409.73</v>
      </c>
      <c r="M2533" s="88">
        <f t="shared" si="201"/>
        <v>7254.2</v>
      </c>
    </row>
    <row r="2534" spans="1:13" x14ac:dyDescent="0.2">
      <c r="A2534" s="94">
        <v>9253209</v>
      </c>
      <c r="B2534" s="88">
        <f t="shared" si="199"/>
        <v>315.39999999999998</v>
      </c>
      <c r="C2534" s="93">
        <v>23</v>
      </c>
      <c r="D2534" s="104">
        <f t="shared" si="197"/>
        <v>4.5499505440158259E-5</v>
      </c>
      <c r="E2534" s="93">
        <f t="shared" si="200"/>
        <v>2.0150555555555556</v>
      </c>
      <c r="F2534" s="104">
        <f t="shared" si="198"/>
        <v>7.2356124640834366E-5</v>
      </c>
      <c r="G2534" s="93" t="s">
        <v>12</v>
      </c>
      <c r="H2534" s="93">
        <v>2306.21</v>
      </c>
      <c r="I2534" s="108">
        <v>3</v>
      </c>
      <c r="J2534" s="93">
        <v>1.85</v>
      </c>
      <c r="K2534" s="93">
        <v>9.77</v>
      </c>
      <c r="L2534" s="93">
        <v>2306.21</v>
      </c>
      <c r="M2534" s="88">
        <f t="shared" si="201"/>
        <v>7254.2</v>
      </c>
    </row>
    <row r="2535" spans="1:13" x14ac:dyDescent="0.2">
      <c r="A2535" s="94">
        <v>9254997</v>
      </c>
      <c r="B2535" s="88">
        <f t="shared" si="199"/>
        <v>315.39999999999998</v>
      </c>
      <c r="C2535" s="93">
        <v>23</v>
      </c>
      <c r="D2535" s="104">
        <f t="shared" si="197"/>
        <v>4.5499505440158259E-5</v>
      </c>
      <c r="E2535" s="93">
        <f t="shared" si="200"/>
        <v>2.0150555555555556</v>
      </c>
      <c r="F2535" s="104">
        <f t="shared" si="198"/>
        <v>7.2356124640834366E-5</v>
      </c>
      <c r="G2535" s="93" t="s">
        <v>12</v>
      </c>
      <c r="H2535" s="93">
        <v>313.76</v>
      </c>
      <c r="I2535" s="108">
        <v>3</v>
      </c>
      <c r="J2535" s="93">
        <v>408.65</v>
      </c>
      <c r="K2535" s="93">
        <v>5.8</v>
      </c>
      <c r="L2535" s="93">
        <v>313.76</v>
      </c>
      <c r="M2535" s="88">
        <f t="shared" si="201"/>
        <v>7254.2</v>
      </c>
    </row>
    <row r="2536" spans="1:13" x14ac:dyDescent="0.2">
      <c r="A2536" s="94">
        <v>9400025</v>
      </c>
      <c r="B2536" s="88">
        <f t="shared" si="199"/>
        <v>315.39999999999998</v>
      </c>
      <c r="C2536" s="93">
        <v>23</v>
      </c>
      <c r="D2536" s="104">
        <f t="shared" si="197"/>
        <v>4.5499505440158259E-5</v>
      </c>
      <c r="E2536" s="93">
        <f t="shared" si="200"/>
        <v>2.0150555555555556</v>
      </c>
      <c r="F2536" s="104">
        <f t="shared" si="198"/>
        <v>7.2356124640834366E-5</v>
      </c>
      <c r="G2536" s="93" t="s">
        <v>16</v>
      </c>
      <c r="H2536" s="93">
        <v>3909.6</v>
      </c>
      <c r="I2536" s="108">
        <v>3</v>
      </c>
      <c r="J2536" s="93">
        <v>160</v>
      </c>
      <c r="K2536" s="93">
        <v>10</v>
      </c>
      <c r="L2536" s="93">
        <v>3909.6</v>
      </c>
      <c r="M2536" s="88">
        <f t="shared" si="201"/>
        <v>7254.2</v>
      </c>
    </row>
    <row r="2537" spans="1:13" x14ac:dyDescent="0.2">
      <c r="A2537" s="94">
        <v>9508528</v>
      </c>
      <c r="B2537" s="88">
        <f t="shared" si="199"/>
        <v>315.39999999999998</v>
      </c>
      <c r="C2537" s="93">
        <v>23</v>
      </c>
      <c r="D2537" s="104">
        <f t="shared" si="197"/>
        <v>4.5499505440158259E-5</v>
      </c>
      <c r="E2537" s="93">
        <f t="shared" si="200"/>
        <v>2.0150555555555556</v>
      </c>
      <c r="F2537" s="104">
        <f t="shared" si="198"/>
        <v>7.2356124640834366E-5</v>
      </c>
      <c r="G2537" s="93" t="s">
        <v>16</v>
      </c>
      <c r="H2537" s="93">
        <v>356.9</v>
      </c>
      <c r="I2537" s="108">
        <v>3</v>
      </c>
      <c r="J2537" s="93">
        <v>5.03</v>
      </c>
      <c r="K2537" s="93">
        <v>1.52</v>
      </c>
      <c r="L2537" s="93">
        <v>356.9</v>
      </c>
      <c r="M2537" s="88">
        <f t="shared" si="201"/>
        <v>7254.2</v>
      </c>
    </row>
    <row r="2538" spans="1:13" x14ac:dyDescent="0.2">
      <c r="A2538" s="94">
        <v>9822771</v>
      </c>
      <c r="B2538" s="88">
        <f t="shared" si="199"/>
        <v>315.39999999999998</v>
      </c>
      <c r="C2538" s="93">
        <v>23</v>
      </c>
      <c r="D2538" s="104">
        <f t="shared" si="197"/>
        <v>4.5499505440158259E-5</v>
      </c>
      <c r="E2538" s="93">
        <f t="shared" si="200"/>
        <v>2.0150555555555556</v>
      </c>
      <c r="F2538" s="104">
        <f t="shared" si="198"/>
        <v>7.2356124640834366E-5</v>
      </c>
      <c r="G2538" s="93" t="s">
        <v>16</v>
      </c>
      <c r="H2538" s="93">
        <v>161.31</v>
      </c>
      <c r="I2538" s="108">
        <v>3</v>
      </c>
      <c r="J2538" s="93">
        <v>18.399999999999999</v>
      </c>
      <c r="K2538" s="93">
        <v>25</v>
      </c>
      <c r="L2538" s="93">
        <v>161.31</v>
      </c>
      <c r="M2538" s="88">
        <f t="shared" si="201"/>
        <v>7254.2</v>
      </c>
    </row>
    <row r="2539" spans="1:13" x14ac:dyDescent="0.2">
      <c r="A2539" s="94">
        <v>1065834</v>
      </c>
      <c r="B2539" s="88">
        <f t="shared" si="199"/>
        <v>315.39999999999998</v>
      </c>
      <c r="C2539" s="93">
        <v>22</v>
      </c>
      <c r="D2539" s="104">
        <f t="shared" si="197"/>
        <v>4.3521266073194854E-5</v>
      </c>
      <c r="E2539" s="93">
        <f t="shared" si="200"/>
        <v>1.9274444444444443</v>
      </c>
      <c r="F2539" s="104">
        <f t="shared" si="198"/>
        <v>6.9210206178189386E-5</v>
      </c>
      <c r="G2539" s="93" t="s">
        <v>16</v>
      </c>
      <c r="H2539" s="93">
        <v>150.09</v>
      </c>
      <c r="I2539" s="108">
        <v>3</v>
      </c>
      <c r="J2539" s="93">
        <v>0.66</v>
      </c>
      <c r="K2539" s="93">
        <v>0.91</v>
      </c>
      <c r="L2539" s="93">
        <v>150.09</v>
      </c>
      <c r="M2539" s="88">
        <f t="shared" si="201"/>
        <v>6938.7999999999993</v>
      </c>
    </row>
    <row r="2540" spans="1:13" x14ac:dyDescent="0.2">
      <c r="A2540" s="94">
        <v>1151044</v>
      </c>
      <c r="B2540" s="88">
        <f t="shared" si="199"/>
        <v>315.39999999999998</v>
      </c>
      <c r="C2540" s="93">
        <v>22</v>
      </c>
      <c r="D2540" s="104">
        <f t="shared" si="197"/>
        <v>4.3521266073194854E-5</v>
      </c>
      <c r="E2540" s="93">
        <f t="shared" si="200"/>
        <v>1.9274444444444443</v>
      </c>
      <c r="F2540" s="104">
        <f t="shared" si="198"/>
        <v>6.9210206178189386E-5</v>
      </c>
      <c r="G2540" s="93" t="s">
        <v>79</v>
      </c>
      <c r="H2540" s="93">
        <v>200.11</v>
      </c>
      <c r="I2540" s="108">
        <v>3</v>
      </c>
      <c r="J2540" s="93">
        <v>5.65</v>
      </c>
      <c r="K2540" s="93">
        <v>5.84</v>
      </c>
      <c r="L2540" s="93">
        <v>200.11</v>
      </c>
      <c r="M2540" s="88">
        <f t="shared" si="201"/>
        <v>6938.7999999999993</v>
      </c>
    </row>
    <row r="2541" spans="1:13" x14ac:dyDescent="0.2">
      <c r="A2541" s="94">
        <v>1152466</v>
      </c>
      <c r="B2541" s="88">
        <f t="shared" si="199"/>
        <v>315.39999999999998</v>
      </c>
      <c r="C2541" s="93">
        <v>22</v>
      </c>
      <c r="D2541" s="104">
        <f t="shared" si="197"/>
        <v>4.3521266073194854E-5</v>
      </c>
      <c r="E2541" s="93">
        <f t="shared" si="200"/>
        <v>1.9274444444444443</v>
      </c>
      <c r="F2541" s="104">
        <f t="shared" si="198"/>
        <v>6.9210206178189386E-5</v>
      </c>
      <c r="G2541" s="93" t="s">
        <v>16</v>
      </c>
      <c r="H2541" s="93">
        <v>237.68</v>
      </c>
      <c r="I2541" s="108">
        <v>3</v>
      </c>
      <c r="J2541" s="93">
        <v>13.16</v>
      </c>
      <c r="K2541" s="93">
        <v>11.76</v>
      </c>
      <c r="L2541" s="93">
        <v>237.68</v>
      </c>
      <c r="M2541" s="88">
        <f t="shared" si="201"/>
        <v>6938.7999999999993</v>
      </c>
    </row>
    <row r="2542" spans="1:13" x14ac:dyDescent="0.2">
      <c r="A2542" s="94">
        <v>1214695</v>
      </c>
      <c r="B2542" s="88">
        <f t="shared" si="199"/>
        <v>315.39999999999998</v>
      </c>
      <c r="C2542" s="93">
        <v>22</v>
      </c>
      <c r="D2542" s="104">
        <f t="shared" si="197"/>
        <v>4.3521266073194854E-5</v>
      </c>
      <c r="E2542" s="93">
        <f t="shared" si="200"/>
        <v>1.9274444444444443</v>
      </c>
      <c r="F2542" s="104">
        <f t="shared" si="198"/>
        <v>6.9210206178189386E-5</v>
      </c>
      <c r="G2542" s="93" t="s">
        <v>79</v>
      </c>
      <c r="H2542" s="93">
        <v>214.28</v>
      </c>
      <c r="I2542" s="108">
        <v>3</v>
      </c>
      <c r="J2542" s="93">
        <v>4.22</v>
      </c>
      <c r="K2542" s="93">
        <v>3.54</v>
      </c>
      <c r="L2542" s="93">
        <v>214.28</v>
      </c>
      <c r="M2542" s="88">
        <f t="shared" si="201"/>
        <v>6938.7999999999993</v>
      </c>
    </row>
    <row r="2543" spans="1:13" x14ac:dyDescent="0.2">
      <c r="A2543" s="94">
        <v>1252705</v>
      </c>
      <c r="B2543" s="88">
        <f t="shared" si="199"/>
        <v>315.39999999999998</v>
      </c>
      <c r="C2543" s="93">
        <v>22</v>
      </c>
      <c r="D2543" s="104">
        <f t="shared" si="197"/>
        <v>4.3521266073194854E-5</v>
      </c>
      <c r="E2543" s="93">
        <f t="shared" si="200"/>
        <v>1.9274444444444443</v>
      </c>
      <c r="F2543" s="104">
        <f t="shared" si="198"/>
        <v>6.9210206178189386E-5</v>
      </c>
      <c r="G2543" s="93" t="s">
        <v>79</v>
      </c>
      <c r="H2543" s="93">
        <v>98.21</v>
      </c>
      <c r="I2543" s="108">
        <v>3</v>
      </c>
      <c r="J2543" s="93">
        <v>2.85</v>
      </c>
      <c r="K2543" s="93">
        <v>6.4</v>
      </c>
      <c r="L2543" s="93">
        <v>98.21</v>
      </c>
      <c r="M2543" s="88">
        <f t="shared" si="201"/>
        <v>6938.7999999999993</v>
      </c>
    </row>
    <row r="2544" spans="1:13" x14ac:dyDescent="0.2">
      <c r="A2544" s="94">
        <v>1253329</v>
      </c>
      <c r="B2544" s="88">
        <f t="shared" si="199"/>
        <v>315.39999999999998</v>
      </c>
      <c r="C2544" s="93">
        <v>22</v>
      </c>
      <c r="D2544" s="104">
        <f t="shared" si="197"/>
        <v>4.3521266073194854E-5</v>
      </c>
      <c r="E2544" s="93">
        <f t="shared" si="200"/>
        <v>1.9274444444444443</v>
      </c>
      <c r="F2544" s="104">
        <f t="shared" si="198"/>
        <v>6.9210206178189386E-5</v>
      </c>
      <c r="G2544" s="93" t="s">
        <v>79</v>
      </c>
      <c r="H2544" s="93">
        <v>437.13</v>
      </c>
      <c r="I2544" s="108">
        <v>3</v>
      </c>
      <c r="J2544" s="93">
        <v>10.75</v>
      </c>
      <c r="K2544" s="93">
        <v>21.2</v>
      </c>
      <c r="L2544" s="93">
        <v>437.13</v>
      </c>
      <c r="M2544" s="88">
        <f t="shared" si="201"/>
        <v>6938.7999999999993</v>
      </c>
    </row>
    <row r="2545" spans="1:13" x14ac:dyDescent="0.2">
      <c r="A2545" s="94">
        <v>2033111</v>
      </c>
      <c r="B2545" s="88">
        <f t="shared" si="199"/>
        <v>315.39999999999998</v>
      </c>
      <c r="C2545" s="93">
        <v>22</v>
      </c>
      <c r="D2545" s="104">
        <f t="shared" si="197"/>
        <v>4.3521266073194854E-5</v>
      </c>
      <c r="E2545" s="93">
        <f t="shared" si="200"/>
        <v>1.9274444444444443</v>
      </c>
      <c r="F2545" s="104">
        <f t="shared" si="198"/>
        <v>6.9210206178189386E-5</v>
      </c>
      <c r="G2545" s="93" t="s">
        <v>16</v>
      </c>
      <c r="H2545" s="93">
        <v>1317.13</v>
      </c>
      <c r="I2545" s="108">
        <v>3</v>
      </c>
      <c r="J2545" s="93">
        <v>9.74</v>
      </c>
      <c r="K2545" s="93">
        <v>1.6</v>
      </c>
      <c r="L2545" s="93">
        <v>1317.13</v>
      </c>
      <c r="M2545" s="88">
        <f t="shared" si="201"/>
        <v>6938.7999999999993</v>
      </c>
    </row>
    <row r="2546" spans="1:13" x14ac:dyDescent="0.2">
      <c r="A2546" s="94">
        <v>2043117</v>
      </c>
      <c r="B2546" s="88">
        <f t="shared" si="199"/>
        <v>315.39999999999998</v>
      </c>
      <c r="C2546" s="93">
        <v>22</v>
      </c>
      <c r="D2546" s="104">
        <f t="shared" si="197"/>
        <v>4.3521266073194854E-5</v>
      </c>
      <c r="E2546" s="93">
        <f t="shared" si="200"/>
        <v>1.9274444444444443</v>
      </c>
      <c r="F2546" s="104">
        <f t="shared" si="198"/>
        <v>6.9210206178189386E-5</v>
      </c>
      <c r="G2546" s="93" t="s">
        <v>16</v>
      </c>
      <c r="H2546" s="93">
        <v>2596.54</v>
      </c>
      <c r="I2546" s="108">
        <v>3</v>
      </c>
      <c r="J2546" s="93">
        <v>68.739999999999995</v>
      </c>
      <c r="K2546" s="93">
        <v>41.5</v>
      </c>
      <c r="L2546" s="93">
        <v>2596.54</v>
      </c>
      <c r="M2546" s="88">
        <f t="shared" si="201"/>
        <v>6938.7999999999993</v>
      </c>
    </row>
    <row r="2547" spans="1:13" x14ac:dyDescent="0.2">
      <c r="A2547" s="94">
        <v>2044007</v>
      </c>
      <c r="B2547" s="88">
        <f t="shared" si="199"/>
        <v>315.39999999999998</v>
      </c>
      <c r="C2547" s="93">
        <v>22</v>
      </c>
      <c r="D2547" s="104">
        <f t="shared" si="197"/>
        <v>4.3521266073194854E-5</v>
      </c>
      <c r="E2547" s="93">
        <f t="shared" si="200"/>
        <v>1.9274444444444443</v>
      </c>
      <c r="F2547" s="104">
        <f t="shared" si="198"/>
        <v>6.9210206178189386E-5</v>
      </c>
      <c r="G2547" s="93" t="s">
        <v>16</v>
      </c>
      <c r="H2547" s="93">
        <v>1710.28</v>
      </c>
      <c r="I2547" s="108">
        <v>3</v>
      </c>
      <c r="J2547" s="93">
        <v>5</v>
      </c>
      <c r="K2547" s="93">
        <v>23</v>
      </c>
      <c r="L2547" s="93">
        <v>1710.28</v>
      </c>
      <c r="M2547" s="88">
        <f t="shared" si="201"/>
        <v>6938.7999999999993</v>
      </c>
    </row>
    <row r="2548" spans="1:13" x14ac:dyDescent="0.2">
      <c r="A2548" s="94">
        <v>2063919</v>
      </c>
      <c r="B2548" s="88">
        <f t="shared" si="199"/>
        <v>315.39999999999998</v>
      </c>
      <c r="C2548" s="93">
        <v>22</v>
      </c>
      <c r="D2548" s="104">
        <f t="shared" si="197"/>
        <v>4.3521266073194854E-5</v>
      </c>
      <c r="E2548" s="93">
        <f t="shared" si="200"/>
        <v>1.9274444444444443</v>
      </c>
      <c r="F2548" s="104">
        <f t="shared" si="198"/>
        <v>6.9210206178189386E-5</v>
      </c>
      <c r="G2548" s="93" t="s">
        <v>16</v>
      </c>
      <c r="H2548" s="93">
        <v>1689.77</v>
      </c>
      <c r="I2548" s="108">
        <v>3</v>
      </c>
      <c r="J2548" s="93">
        <v>16.68</v>
      </c>
      <c r="K2548" s="93">
        <v>21.2</v>
      </c>
      <c r="L2548" s="93">
        <v>1689.77</v>
      </c>
      <c r="M2548" s="88">
        <f t="shared" si="201"/>
        <v>6938.7999999999993</v>
      </c>
    </row>
    <row r="2549" spans="1:13" x14ac:dyDescent="0.2">
      <c r="A2549" s="94">
        <v>2251544</v>
      </c>
      <c r="B2549" s="88">
        <f t="shared" si="199"/>
        <v>315.39999999999998</v>
      </c>
      <c r="C2549" s="93">
        <v>22</v>
      </c>
      <c r="D2549" s="104">
        <f t="shared" si="197"/>
        <v>4.3521266073194854E-5</v>
      </c>
      <c r="E2549" s="93">
        <f t="shared" si="200"/>
        <v>1.9274444444444443</v>
      </c>
      <c r="F2549" s="104">
        <f t="shared" si="198"/>
        <v>6.9210206178189386E-5</v>
      </c>
      <c r="G2549" s="93" t="s">
        <v>41</v>
      </c>
      <c r="H2549" s="93">
        <v>174.77</v>
      </c>
      <c r="I2549" s="108">
        <v>3</v>
      </c>
      <c r="J2549" s="93">
        <v>10</v>
      </c>
      <c r="K2549" s="93">
        <v>1.71</v>
      </c>
      <c r="L2549" s="93">
        <v>174.77</v>
      </c>
      <c r="M2549" s="88">
        <f t="shared" si="201"/>
        <v>6938.7999999999993</v>
      </c>
    </row>
    <row r="2550" spans="1:13" x14ac:dyDescent="0.2">
      <c r="A2550" s="94">
        <v>2287706</v>
      </c>
      <c r="B2550" s="88">
        <f t="shared" si="199"/>
        <v>315.39999999999998</v>
      </c>
      <c r="C2550" s="93">
        <v>22</v>
      </c>
      <c r="D2550" s="104">
        <f t="shared" si="197"/>
        <v>4.3521266073194854E-5</v>
      </c>
      <c r="E2550" s="93">
        <f t="shared" si="200"/>
        <v>1.9274444444444443</v>
      </c>
      <c r="F2550" s="104">
        <f t="shared" si="198"/>
        <v>6.9210206178189386E-5</v>
      </c>
      <c r="G2550" s="93" t="s">
        <v>16</v>
      </c>
      <c r="H2550" s="93">
        <v>63.4</v>
      </c>
      <c r="I2550" s="108">
        <v>3</v>
      </c>
      <c r="J2550" s="93">
        <v>2.88</v>
      </c>
      <c r="K2550" s="93">
        <v>0.3</v>
      </c>
      <c r="L2550" s="93">
        <v>63.4</v>
      </c>
      <c r="M2550" s="88">
        <f t="shared" si="201"/>
        <v>6938.7999999999993</v>
      </c>
    </row>
    <row r="2551" spans="1:13" x14ac:dyDescent="0.2">
      <c r="A2551" s="94">
        <v>2354194</v>
      </c>
      <c r="B2551" s="88">
        <f t="shared" si="199"/>
        <v>315.39999999999998</v>
      </c>
      <c r="C2551" s="93">
        <v>22</v>
      </c>
      <c r="D2551" s="104">
        <f t="shared" si="197"/>
        <v>4.3521266073194854E-5</v>
      </c>
      <c r="E2551" s="93">
        <f t="shared" si="200"/>
        <v>1.9274444444444443</v>
      </c>
      <c r="F2551" s="104">
        <f t="shared" si="198"/>
        <v>6.9210206178189386E-5</v>
      </c>
      <c r="G2551" s="93" t="s">
        <v>16</v>
      </c>
      <c r="H2551" s="93">
        <v>1936.49</v>
      </c>
      <c r="I2551" s="108">
        <v>3</v>
      </c>
      <c r="J2551" s="93">
        <v>68</v>
      </c>
      <c r="K2551" s="93">
        <v>13.96</v>
      </c>
      <c r="L2551" s="93">
        <v>1936.49</v>
      </c>
      <c r="M2551" s="88">
        <f t="shared" si="201"/>
        <v>6938.7999999999993</v>
      </c>
    </row>
    <row r="2552" spans="1:13" x14ac:dyDescent="0.2">
      <c r="A2552" s="94">
        <v>2540483</v>
      </c>
      <c r="B2552" s="88">
        <f t="shared" si="199"/>
        <v>315.39999999999998</v>
      </c>
      <c r="C2552" s="93">
        <v>22</v>
      </c>
      <c r="D2552" s="104">
        <f t="shared" si="197"/>
        <v>4.3521266073194854E-5</v>
      </c>
      <c r="E2552" s="93">
        <f t="shared" si="200"/>
        <v>1.9274444444444443</v>
      </c>
      <c r="F2552" s="104">
        <f t="shared" si="198"/>
        <v>6.9210206178189386E-5</v>
      </c>
      <c r="G2552" s="93" t="s">
        <v>16</v>
      </c>
      <c r="H2552" s="93">
        <v>416.79</v>
      </c>
      <c r="I2552" s="108">
        <v>3</v>
      </c>
      <c r="J2552" s="93">
        <v>16.52</v>
      </c>
      <c r="K2552" s="93">
        <v>3.28</v>
      </c>
      <c r="L2552" s="93">
        <v>416.79</v>
      </c>
      <c r="M2552" s="88">
        <f t="shared" si="201"/>
        <v>6938.7999999999993</v>
      </c>
    </row>
    <row r="2553" spans="1:13" x14ac:dyDescent="0.2">
      <c r="A2553" s="94">
        <v>3025754</v>
      </c>
      <c r="B2553" s="88">
        <f t="shared" si="199"/>
        <v>315.39999999999998</v>
      </c>
      <c r="C2553" s="93">
        <v>22</v>
      </c>
      <c r="D2553" s="104">
        <f t="shared" si="197"/>
        <v>4.3521266073194854E-5</v>
      </c>
      <c r="E2553" s="93">
        <f t="shared" si="200"/>
        <v>1.9274444444444443</v>
      </c>
      <c r="F2553" s="104">
        <f t="shared" si="198"/>
        <v>6.9210206178189386E-5</v>
      </c>
      <c r="G2553" s="93" t="s">
        <v>41</v>
      </c>
      <c r="H2553" s="93">
        <v>28.28</v>
      </c>
      <c r="I2553" s="108">
        <v>3</v>
      </c>
      <c r="J2553" s="93">
        <v>1.94</v>
      </c>
      <c r="K2553" s="93">
        <v>0.3</v>
      </c>
      <c r="L2553" s="93">
        <v>28.28</v>
      </c>
      <c r="M2553" s="88">
        <f t="shared" si="201"/>
        <v>6938.7999999999993</v>
      </c>
    </row>
    <row r="2554" spans="1:13" x14ac:dyDescent="0.2">
      <c r="A2554" s="94">
        <v>3100646</v>
      </c>
      <c r="B2554" s="88">
        <f t="shared" si="199"/>
        <v>315.39999999999998</v>
      </c>
      <c r="C2554" s="93">
        <v>22</v>
      </c>
      <c r="D2554" s="104">
        <f t="shared" si="197"/>
        <v>4.3521266073194854E-5</v>
      </c>
      <c r="E2554" s="93">
        <f t="shared" si="200"/>
        <v>1.9274444444444443</v>
      </c>
      <c r="F2554" s="104">
        <f t="shared" si="198"/>
        <v>6.9210206178189386E-5</v>
      </c>
      <c r="G2554" s="93" t="s">
        <v>41</v>
      </c>
      <c r="H2554" s="93">
        <v>341.11</v>
      </c>
      <c r="I2554" s="108">
        <v>3</v>
      </c>
      <c r="J2554" s="93">
        <v>46</v>
      </c>
      <c r="K2554" s="93">
        <v>2.83</v>
      </c>
      <c r="L2554" s="93">
        <v>341.11</v>
      </c>
      <c r="M2554" s="88">
        <f t="shared" si="201"/>
        <v>6938.7999999999993</v>
      </c>
    </row>
    <row r="2555" spans="1:13" x14ac:dyDescent="0.2">
      <c r="A2555" s="94">
        <v>3302468</v>
      </c>
      <c r="B2555" s="88">
        <f t="shared" si="199"/>
        <v>315.39999999999998</v>
      </c>
      <c r="C2555" s="93">
        <v>22</v>
      </c>
      <c r="D2555" s="104">
        <f t="shared" si="197"/>
        <v>4.3521266073194854E-5</v>
      </c>
      <c r="E2555" s="93">
        <f t="shared" si="200"/>
        <v>1.9274444444444443</v>
      </c>
      <c r="F2555" s="104">
        <f t="shared" si="198"/>
        <v>6.9210206178189386E-5</v>
      </c>
      <c r="G2555" s="93" t="s">
        <v>9</v>
      </c>
      <c r="H2555" s="93">
        <v>1357.56</v>
      </c>
      <c r="I2555" s="108">
        <v>3</v>
      </c>
      <c r="J2555" s="93">
        <v>139.49</v>
      </c>
      <c r="K2555" s="93">
        <v>48</v>
      </c>
      <c r="L2555" s="93">
        <v>1357.56</v>
      </c>
      <c r="M2555" s="88">
        <f t="shared" si="201"/>
        <v>6938.7999999999993</v>
      </c>
    </row>
    <row r="2556" spans="1:13" x14ac:dyDescent="0.2">
      <c r="A2556" s="94">
        <v>3310514</v>
      </c>
      <c r="B2556" s="88">
        <f t="shared" si="199"/>
        <v>315.39999999999998</v>
      </c>
      <c r="C2556" s="93">
        <v>22</v>
      </c>
      <c r="D2556" s="104">
        <f t="shared" si="197"/>
        <v>4.3521266073194854E-5</v>
      </c>
      <c r="E2556" s="93">
        <f t="shared" si="200"/>
        <v>1.9274444444444443</v>
      </c>
      <c r="F2556" s="104">
        <f t="shared" si="198"/>
        <v>6.9210206178189386E-5</v>
      </c>
      <c r="G2556" s="93" t="s">
        <v>16</v>
      </c>
      <c r="H2556" s="93">
        <v>2568.71</v>
      </c>
      <c r="I2556" s="108">
        <v>3</v>
      </c>
      <c r="J2556" s="93">
        <v>14.71</v>
      </c>
      <c r="K2556" s="93">
        <v>9.3000000000000007</v>
      </c>
      <c r="L2556" s="93">
        <v>2568.71</v>
      </c>
      <c r="M2556" s="88">
        <f t="shared" si="201"/>
        <v>6938.7999999999993</v>
      </c>
    </row>
    <row r="2557" spans="1:13" x14ac:dyDescent="0.2">
      <c r="A2557" s="94">
        <v>3400693</v>
      </c>
      <c r="B2557" s="88">
        <f t="shared" si="199"/>
        <v>315.39999999999998</v>
      </c>
      <c r="C2557" s="93">
        <v>22</v>
      </c>
      <c r="D2557" s="104">
        <f t="shared" si="197"/>
        <v>4.3521266073194854E-5</v>
      </c>
      <c r="E2557" s="93">
        <f t="shared" si="200"/>
        <v>1.9274444444444443</v>
      </c>
      <c r="F2557" s="104">
        <f t="shared" si="198"/>
        <v>6.9210206178189386E-5</v>
      </c>
      <c r="G2557" s="93" t="s">
        <v>82</v>
      </c>
      <c r="H2557" s="93">
        <v>302.76</v>
      </c>
      <c r="I2557" s="108">
        <v>3</v>
      </c>
      <c r="J2557" s="93">
        <v>2.16</v>
      </c>
      <c r="K2557" s="93">
        <v>0.7</v>
      </c>
      <c r="L2557" s="93">
        <v>302.76</v>
      </c>
      <c r="M2557" s="88">
        <f t="shared" si="201"/>
        <v>6938.7999999999993</v>
      </c>
    </row>
    <row r="2558" spans="1:13" x14ac:dyDescent="0.2">
      <c r="A2558" s="94">
        <v>3400695</v>
      </c>
      <c r="B2558" s="88">
        <f t="shared" si="199"/>
        <v>315.39999999999998</v>
      </c>
      <c r="C2558" s="93">
        <v>22</v>
      </c>
      <c r="D2558" s="104">
        <f t="shared" si="197"/>
        <v>4.3521266073194854E-5</v>
      </c>
      <c r="E2558" s="93">
        <f t="shared" si="200"/>
        <v>1.9274444444444443</v>
      </c>
      <c r="F2558" s="104">
        <f t="shared" si="198"/>
        <v>6.9210206178189386E-5</v>
      </c>
      <c r="G2558" s="93" t="s">
        <v>82</v>
      </c>
      <c r="H2558" s="93">
        <v>302.76</v>
      </c>
      <c r="I2558" s="108">
        <v>3</v>
      </c>
      <c r="J2558" s="93">
        <v>2.16</v>
      </c>
      <c r="K2558" s="93">
        <v>0.9</v>
      </c>
      <c r="L2558" s="93">
        <v>302.76</v>
      </c>
      <c r="M2558" s="88">
        <f t="shared" si="201"/>
        <v>6938.7999999999993</v>
      </c>
    </row>
    <row r="2559" spans="1:13" x14ac:dyDescent="0.2">
      <c r="A2559" s="94">
        <v>3401849</v>
      </c>
      <c r="B2559" s="88">
        <f t="shared" si="199"/>
        <v>315.39999999999998</v>
      </c>
      <c r="C2559" s="93">
        <v>22</v>
      </c>
      <c r="D2559" s="104">
        <f t="shared" si="197"/>
        <v>4.3521266073194854E-5</v>
      </c>
      <c r="E2559" s="93">
        <f t="shared" si="200"/>
        <v>1.9274444444444443</v>
      </c>
      <c r="F2559" s="104">
        <f t="shared" si="198"/>
        <v>6.9210206178189386E-5</v>
      </c>
      <c r="G2559" s="93" t="s">
        <v>20</v>
      </c>
      <c r="H2559" s="93">
        <v>2647.08</v>
      </c>
      <c r="I2559" s="108">
        <v>3</v>
      </c>
      <c r="J2559" s="93">
        <v>32</v>
      </c>
      <c r="K2559" s="93">
        <v>0.47</v>
      </c>
      <c r="L2559" s="93">
        <v>2647.08</v>
      </c>
      <c r="M2559" s="88">
        <f t="shared" si="201"/>
        <v>6938.7999999999993</v>
      </c>
    </row>
    <row r="2560" spans="1:13" x14ac:dyDescent="0.2">
      <c r="A2560" s="94">
        <v>3401872</v>
      </c>
      <c r="B2560" s="88">
        <f t="shared" si="199"/>
        <v>315.39999999999998</v>
      </c>
      <c r="C2560" s="93">
        <v>22</v>
      </c>
      <c r="D2560" s="104">
        <f t="shared" si="197"/>
        <v>4.3521266073194854E-5</v>
      </c>
      <c r="E2560" s="93">
        <f t="shared" si="200"/>
        <v>1.9274444444444443</v>
      </c>
      <c r="F2560" s="104">
        <f t="shared" si="198"/>
        <v>6.9210206178189386E-5</v>
      </c>
      <c r="G2560" s="93" t="s">
        <v>20</v>
      </c>
      <c r="H2560" s="93">
        <v>2728.98</v>
      </c>
      <c r="I2560" s="108">
        <v>3</v>
      </c>
      <c r="J2560" s="93">
        <v>40</v>
      </c>
      <c r="K2560" s="93">
        <v>0.5</v>
      </c>
      <c r="L2560" s="93">
        <v>2728.98</v>
      </c>
      <c r="M2560" s="88">
        <f t="shared" si="201"/>
        <v>6938.7999999999993</v>
      </c>
    </row>
    <row r="2561" spans="1:13" x14ac:dyDescent="0.2">
      <c r="A2561" s="94">
        <v>3401876</v>
      </c>
      <c r="B2561" s="88">
        <f t="shared" si="199"/>
        <v>315.39999999999998</v>
      </c>
      <c r="C2561" s="93">
        <v>22</v>
      </c>
      <c r="D2561" s="104">
        <f t="shared" si="197"/>
        <v>4.3521266073194854E-5</v>
      </c>
      <c r="E2561" s="93">
        <f t="shared" si="200"/>
        <v>1.9274444444444443</v>
      </c>
      <c r="F2561" s="104">
        <f t="shared" si="198"/>
        <v>6.9210206178189386E-5</v>
      </c>
      <c r="G2561" s="93" t="s">
        <v>20</v>
      </c>
      <c r="H2561" s="93">
        <v>2478.89</v>
      </c>
      <c r="I2561" s="108">
        <v>3</v>
      </c>
      <c r="J2561" s="93">
        <v>40</v>
      </c>
      <c r="K2561" s="93">
        <v>3.6</v>
      </c>
      <c r="L2561" s="93">
        <v>2478.89</v>
      </c>
      <c r="M2561" s="88">
        <f t="shared" si="201"/>
        <v>6938.7999999999993</v>
      </c>
    </row>
    <row r="2562" spans="1:13" x14ac:dyDescent="0.2">
      <c r="A2562" s="94">
        <v>3401899</v>
      </c>
      <c r="B2562" s="88">
        <f t="shared" si="199"/>
        <v>315.39999999999998</v>
      </c>
      <c r="C2562" s="93">
        <v>22</v>
      </c>
      <c r="D2562" s="104">
        <f t="shared" ref="D2562:D2625" si="202">C2562/$C$4096</f>
        <v>4.3521266073194854E-5</v>
      </c>
      <c r="E2562" s="93">
        <f t="shared" si="200"/>
        <v>1.9274444444444443</v>
      </c>
      <c r="F2562" s="104">
        <f t="shared" ref="F2562:F2625" si="203">E2562/$E$4096</f>
        <v>6.9210206178189386E-5</v>
      </c>
      <c r="G2562" s="93" t="s">
        <v>20</v>
      </c>
      <c r="H2562" s="93">
        <v>1829.01</v>
      </c>
      <c r="I2562" s="108">
        <v>3</v>
      </c>
      <c r="J2562" s="93">
        <v>32</v>
      </c>
      <c r="K2562" s="93">
        <v>2.9</v>
      </c>
      <c r="L2562" s="93">
        <v>1829.01</v>
      </c>
      <c r="M2562" s="88">
        <f t="shared" si="201"/>
        <v>6938.7999999999993</v>
      </c>
    </row>
    <row r="2563" spans="1:13" x14ac:dyDescent="0.2">
      <c r="A2563" s="94">
        <v>3410926</v>
      </c>
      <c r="B2563" s="88">
        <f t="shared" ref="B2563:B2626" si="204">VLOOKUP(I2563,$U$2:$V$11,2,TRUE)</f>
        <v>315.39999999999998</v>
      </c>
      <c r="C2563" s="93">
        <v>22</v>
      </c>
      <c r="D2563" s="104">
        <f t="shared" si="202"/>
        <v>4.3521266073194854E-5</v>
      </c>
      <c r="E2563" s="93">
        <f t="shared" ref="E2563:E2626" si="205">B2563*C2563/3600</f>
        <v>1.9274444444444443</v>
      </c>
      <c r="F2563" s="104">
        <f t="shared" si="203"/>
        <v>6.9210206178189386E-5</v>
      </c>
      <c r="G2563" s="93" t="s">
        <v>20</v>
      </c>
      <c r="H2563" s="93">
        <v>383.7</v>
      </c>
      <c r="I2563" s="108">
        <v>3</v>
      </c>
      <c r="J2563" s="93">
        <v>7.83</v>
      </c>
      <c r="K2563" s="93">
        <v>0.6</v>
      </c>
      <c r="L2563" s="93">
        <v>383.7</v>
      </c>
      <c r="M2563" s="88">
        <f t="shared" ref="M2563:M2626" si="206">B2563*C2563</f>
        <v>6938.7999999999993</v>
      </c>
    </row>
    <row r="2564" spans="1:13" x14ac:dyDescent="0.2">
      <c r="A2564" s="94">
        <v>4294164</v>
      </c>
      <c r="B2564" s="88">
        <f t="shared" si="204"/>
        <v>315.39999999999998</v>
      </c>
      <c r="C2564" s="93">
        <v>22</v>
      </c>
      <c r="D2564" s="104">
        <f t="shared" si="202"/>
        <v>4.3521266073194854E-5</v>
      </c>
      <c r="E2564" s="93">
        <f t="shared" si="205"/>
        <v>1.9274444444444443</v>
      </c>
      <c r="F2564" s="104">
        <f t="shared" si="203"/>
        <v>6.9210206178189386E-5</v>
      </c>
      <c r="G2564" s="93" t="s">
        <v>41</v>
      </c>
      <c r="H2564" s="93">
        <v>3602.71</v>
      </c>
      <c r="I2564" s="108">
        <v>3</v>
      </c>
      <c r="J2564" s="93">
        <v>20.6</v>
      </c>
      <c r="K2564" s="93">
        <v>5.15</v>
      </c>
      <c r="L2564" s="93">
        <v>3602.71</v>
      </c>
      <c r="M2564" s="88">
        <f t="shared" si="206"/>
        <v>6938.7999999999993</v>
      </c>
    </row>
    <row r="2565" spans="1:13" x14ac:dyDescent="0.2">
      <c r="A2565" s="94">
        <v>5121536</v>
      </c>
      <c r="B2565" s="88">
        <f t="shared" si="204"/>
        <v>315.39999999999998</v>
      </c>
      <c r="C2565" s="93">
        <v>22</v>
      </c>
      <c r="D2565" s="104">
        <f t="shared" si="202"/>
        <v>4.3521266073194854E-5</v>
      </c>
      <c r="E2565" s="93">
        <f t="shared" si="205"/>
        <v>1.9274444444444443</v>
      </c>
      <c r="F2565" s="104">
        <f t="shared" si="203"/>
        <v>6.9210206178189386E-5</v>
      </c>
      <c r="G2565" s="93" t="s">
        <v>20</v>
      </c>
      <c r="H2565" s="93">
        <v>23.11</v>
      </c>
      <c r="I2565" s="108">
        <v>3</v>
      </c>
      <c r="J2565" s="93">
        <v>0.85</v>
      </c>
      <c r="K2565" s="93">
        <v>0.15</v>
      </c>
      <c r="L2565" s="93">
        <v>23.11</v>
      </c>
      <c r="M2565" s="88">
        <f t="shared" si="206"/>
        <v>6938.7999999999993</v>
      </c>
    </row>
    <row r="2566" spans="1:13" x14ac:dyDescent="0.2">
      <c r="A2566" s="94">
        <v>5510154</v>
      </c>
      <c r="B2566" s="88">
        <f t="shared" si="204"/>
        <v>315.39999999999998</v>
      </c>
      <c r="C2566" s="93">
        <v>22</v>
      </c>
      <c r="D2566" s="104">
        <f t="shared" si="202"/>
        <v>4.3521266073194854E-5</v>
      </c>
      <c r="E2566" s="93">
        <f t="shared" si="205"/>
        <v>1.9274444444444443</v>
      </c>
      <c r="F2566" s="104">
        <f t="shared" si="203"/>
        <v>6.9210206178189386E-5</v>
      </c>
      <c r="G2566" s="93" t="s">
        <v>16</v>
      </c>
      <c r="H2566" s="93">
        <v>5004.46</v>
      </c>
      <c r="I2566" s="108">
        <v>3</v>
      </c>
      <c r="J2566" s="93">
        <v>63</v>
      </c>
      <c r="K2566" s="93">
        <v>57</v>
      </c>
      <c r="L2566" s="93">
        <v>5004.46</v>
      </c>
      <c r="M2566" s="88">
        <f t="shared" si="206"/>
        <v>6938.7999999999993</v>
      </c>
    </row>
    <row r="2567" spans="1:13" x14ac:dyDescent="0.2">
      <c r="A2567" s="94">
        <v>5527743</v>
      </c>
      <c r="B2567" s="88">
        <f t="shared" si="204"/>
        <v>315.39999999999998</v>
      </c>
      <c r="C2567" s="93">
        <v>22</v>
      </c>
      <c r="D2567" s="104">
        <f t="shared" si="202"/>
        <v>4.3521266073194854E-5</v>
      </c>
      <c r="E2567" s="93">
        <f t="shared" si="205"/>
        <v>1.9274444444444443</v>
      </c>
      <c r="F2567" s="104">
        <f t="shared" si="203"/>
        <v>6.9210206178189386E-5</v>
      </c>
      <c r="G2567" s="93" t="s">
        <v>79</v>
      </c>
      <c r="H2567" s="93">
        <v>696.48</v>
      </c>
      <c r="I2567" s="108">
        <v>3</v>
      </c>
      <c r="J2567" s="93">
        <v>1.63</v>
      </c>
      <c r="K2567" s="93">
        <v>10.199999999999999</v>
      </c>
      <c r="L2567" s="93">
        <v>696.48</v>
      </c>
      <c r="M2567" s="88">
        <f t="shared" si="206"/>
        <v>6938.7999999999993</v>
      </c>
    </row>
    <row r="2568" spans="1:13" x14ac:dyDescent="0.2">
      <c r="A2568" s="94">
        <v>5527744</v>
      </c>
      <c r="B2568" s="88">
        <f t="shared" si="204"/>
        <v>315.39999999999998</v>
      </c>
      <c r="C2568" s="93">
        <v>22</v>
      </c>
      <c r="D2568" s="104">
        <f t="shared" si="202"/>
        <v>4.3521266073194854E-5</v>
      </c>
      <c r="E2568" s="93">
        <f t="shared" si="205"/>
        <v>1.9274444444444443</v>
      </c>
      <c r="F2568" s="104">
        <f t="shared" si="203"/>
        <v>6.9210206178189386E-5</v>
      </c>
      <c r="G2568" s="93" t="s">
        <v>79</v>
      </c>
      <c r="H2568" s="93">
        <v>866.03</v>
      </c>
      <c r="I2568" s="108">
        <v>3</v>
      </c>
      <c r="J2568" s="93">
        <v>2.0499999999999998</v>
      </c>
      <c r="K2568" s="93">
        <v>13</v>
      </c>
      <c r="L2568" s="93">
        <v>866.03</v>
      </c>
      <c r="M2568" s="88">
        <f t="shared" si="206"/>
        <v>6938.7999999999993</v>
      </c>
    </row>
    <row r="2569" spans="1:13" x14ac:dyDescent="0.2">
      <c r="A2569" s="94">
        <v>5527963</v>
      </c>
      <c r="B2569" s="88">
        <f t="shared" si="204"/>
        <v>315.39999999999998</v>
      </c>
      <c r="C2569" s="93">
        <v>22</v>
      </c>
      <c r="D2569" s="104">
        <f t="shared" si="202"/>
        <v>4.3521266073194854E-5</v>
      </c>
      <c r="E2569" s="93">
        <f t="shared" si="205"/>
        <v>1.9274444444444443</v>
      </c>
      <c r="F2569" s="104">
        <f t="shared" si="203"/>
        <v>6.9210206178189386E-5</v>
      </c>
      <c r="G2569" s="93" t="s">
        <v>79</v>
      </c>
      <c r="H2569" s="93">
        <v>367.02</v>
      </c>
      <c r="I2569" s="108">
        <v>3</v>
      </c>
      <c r="J2569" s="93">
        <v>1.42</v>
      </c>
      <c r="K2569" s="93">
        <v>5</v>
      </c>
      <c r="L2569" s="93">
        <v>367.02</v>
      </c>
      <c r="M2569" s="88">
        <f t="shared" si="206"/>
        <v>6938.7999999999993</v>
      </c>
    </row>
    <row r="2570" spans="1:13" x14ac:dyDescent="0.2">
      <c r="A2570" s="94">
        <v>5600246</v>
      </c>
      <c r="B2570" s="88">
        <f t="shared" si="204"/>
        <v>315.39999999999998</v>
      </c>
      <c r="C2570" s="93">
        <v>22</v>
      </c>
      <c r="D2570" s="104">
        <f t="shared" si="202"/>
        <v>4.3521266073194854E-5</v>
      </c>
      <c r="E2570" s="93">
        <f t="shared" si="205"/>
        <v>1.9274444444444443</v>
      </c>
      <c r="F2570" s="104">
        <f t="shared" si="203"/>
        <v>6.9210206178189386E-5</v>
      </c>
      <c r="G2570" s="93" t="s">
        <v>79</v>
      </c>
      <c r="H2570" s="93">
        <v>929.08</v>
      </c>
      <c r="I2570" s="108">
        <v>3</v>
      </c>
      <c r="J2570" s="93">
        <v>3.2</v>
      </c>
      <c r="K2570" s="93">
        <v>5.3</v>
      </c>
      <c r="L2570" s="93">
        <v>929.08</v>
      </c>
      <c r="M2570" s="88">
        <f t="shared" si="206"/>
        <v>6938.7999999999993</v>
      </c>
    </row>
    <row r="2571" spans="1:13" x14ac:dyDescent="0.2">
      <c r="A2571" s="94">
        <v>5600275</v>
      </c>
      <c r="B2571" s="88">
        <f t="shared" si="204"/>
        <v>315.39999999999998</v>
      </c>
      <c r="C2571" s="93">
        <v>22</v>
      </c>
      <c r="D2571" s="104">
        <f t="shared" si="202"/>
        <v>4.3521266073194854E-5</v>
      </c>
      <c r="E2571" s="93">
        <f t="shared" si="205"/>
        <v>1.9274444444444443</v>
      </c>
      <c r="F2571" s="104">
        <f t="shared" si="203"/>
        <v>6.9210206178189386E-5</v>
      </c>
      <c r="G2571" s="93" t="s">
        <v>79</v>
      </c>
      <c r="H2571" s="93">
        <v>398.07</v>
      </c>
      <c r="I2571" s="108">
        <v>3</v>
      </c>
      <c r="J2571" s="93">
        <v>1.69</v>
      </c>
      <c r="K2571" s="93">
        <v>1.8</v>
      </c>
      <c r="L2571" s="93">
        <v>398.07</v>
      </c>
      <c r="M2571" s="88">
        <f t="shared" si="206"/>
        <v>6938.7999999999993</v>
      </c>
    </row>
    <row r="2572" spans="1:13" x14ac:dyDescent="0.2">
      <c r="A2572" s="94">
        <v>5636681</v>
      </c>
      <c r="B2572" s="88">
        <f t="shared" si="204"/>
        <v>315.39999999999998</v>
      </c>
      <c r="C2572" s="93">
        <v>22</v>
      </c>
      <c r="D2572" s="104">
        <f t="shared" si="202"/>
        <v>4.3521266073194854E-5</v>
      </c>
      <c r="E2572" s="93">
        <f t="shared" si="205"/>
        <v>1.9274444444444443</v>
      </c>
      <c r="F2572" s="104">
        <f t="shared" si="203"/>
        <v>6.9210206178189386E-5</v>
      </c>
      <c r="G2572" s="93" t="s">
        <v>16</v>
      </c>
      <c r="H2572" s="93">
        <v>2405.7800000000002</v>
      </c>
      <c r="I2572" s="108">
        <v>3</v>
      </c>
      <c r="J2572" s="93">
        <v>15.1</v>
      </c>
      <c r="K2572" s="93">
        <v>21.5</v>
      </c>
      <c r="L2572" s="93">
        <v>2405.7800000000002</v>
      </c>
      <c r="M2572" s="88">
        <f t="shared" si="206"/>
        <v>6938.7999999999993</v>
      </c>
    </row>
    <row r="2573" spans="1:13" x14ac:dyDescent="0.2">
      <c r="A2573" s="94">
        <v>6000059</v>
      </c>
      <c r="B2573" s="88">
        <f t="shared" si="204"/>
        <v>315.39999999999998</v>
      </c>
      <c r="C2573" s="93">
        <v>22</v>
      </c>
      <c r="D2573" s="104">
        <f t="shared" si="202"/>
        <v>4.3521266073194854E-5</v>
      </c>
      <c r="E2573" s="93">
        <f t="shared" si="205"/>
        <v>1.9274444444444443</v>
      </c>
      <c r="F2573" s="104">
        <f t="shared" si="203"/>
        <v>6.9210206178189386E-5</v>
      </c>
      <c r="G2573" s="93" t="s">
        <v>20</v>
      </c>
      <c r="H2573" s="93">
        <v>1330.45</v>
      </c>
      <c r="I2573" s="108">
        <v>3</v>
      </c>
      <c r="J2573" s="93">
        <v>75</v>
      </c>
      <c r="K2573" s="93">
        <v>15.1</v>
      </c>
      <c r="L2573" s="93">
        <v>1330.45</v>
      </c>
      <c r="M2573" s="88">
        <f t="shared" si="206"/>
        <v>6938.7999999999993</v>
      </c>
    </row>
    <row r="2574" spans="1:13" x14ac:dyDescent="0.2">
      <c r="A2574" s="94">
        <v>6070021</v>
      </c>
      <c r="B2574" s="88">
        <f t="shared" si="204"/>
        <v>315.39999999999998</v>
      </c>
      <c r="C2574" s="93">
        <v>22</v>
      </c>
      <c r="D2574" s="104">
        <f t="shared" si="202"/>
        <v>4.3521266073194854E-5</v>
      </c>
      <c r="E2574" s="93">
        <f t="shared" si="205"/>
        <v>1.9274444444444443</v>
      </c>
      <c r="F2574" s="104">
        <f t="shared" si="203"/>
        <v>6.9210206178189386E-5</v>
      </c>
      <c r="G2574" s="93" t="s">
        <v>20</v>
      </c>
      <c r="H2574" s="93">
        <v>298.54000000000002</v>
      </c>
      <c r="I2574" s="108">
        <v>3</v>
      </c>
      <c r="J2574" s="93">
        <v>12.96</v>
      </c>
      <c r="K2574" s="93">
        <v>6.2</v>
      </c>
      <c r="L2574" s="93">
        <v>298.54000000000002</v>
      </c>
      <c r="M2574" s="88">
        <f t="shared" si="206"/>
        <v>6938.7999999999993</v>
      </c>
    </row>
    <row r="2575" spans="1:13" x14ac:dyDescent="0.2">
      <c r="A2575" s="94">
        <v>6192487</v>
      </c>
      <c r="B2575" s="88">
        <f t="shared" si="204"/>
        <v>315.39999999999998</v>
      </c>
      <c r="C2575" s="93">
        <v>22</v>
      </c>
      <c r="D2575" s="104">
        <f t="shared" si="202"/>
        <v>4.3521266073194854E-5</v>
      </c>
      <c r="E2575" s="93">
        <f t="shared" si="205"/>
        <v>1.9274444444444443</v>
      </c>
      <c r="F2575" s="104">
        <f t="shared" si="203"/>
        <v>6.9210206178189386E-5</v>
      </c>
      <c r="G2575" s="93" t="s">
        <v>20</v>
      </c>
      <c r="H2575" s="93">
        <v>329.1</v>
      </c>
      <c r="I2575" s="108">
        <v>3</v>
      </c>
      <c r="J2575" s="93">
        <v>3.2</v>
      </c>
      <c r="K2575" s="93">
        <v>0.46</v>
      </c>
      <c r="L2575" s="93">
        <v>329.1</v>
      </c>
      <c r="M2575" s="88">
        <f t="shared" si="206"/>
        <v>6938.7999999999993</v>
      </c>
    </row>
    <row r="2576" spans="1:13" x14ac:dyDescent="0.2">
      <c r="A2576" s="94">
        <v>6320073</v>
      </c>
      <c r="B2576" s="88">
        <f t="shared" si="204"/>
        <v>315.39999999999998</v>
      </c>
      <c r="C2576" s="93">
        <v>22</v>
      </c>
      <c r="D2576" s="104">
        <f t="shared" si="202"/>
        <v>4.3521266073194854E-5</v>
      </c>
      <c r="E2576" s="93">
        <f t="shared" si="205"/>
        <v>1.9274444444444443</v>
      </c>
      <c r="F2576" s="104">
        <f t="shared" si="203"/>
        <v>6.9210206178189386E-5</v>
      </c>
      <c r="G2576" s="93" t="s">
        <v>82</v>
      </c>
      <c r="H2576" s="93">
        <v>449.73</v>
      </c>
      <c r="I2576" s="108">
        <v>3</v>
      </c>
      <c r="J2576" s="93">
        <v>6</v>
      </c>
      <c r="K2576" s="93">
        <v>0.68</v>
      </c>
      <c r="L2576" s="93">
        <v>449.73</v>
      </c>
      <c r="M2576" s="88">
        <f t="shared" si="206"/>
        <v>6938.7999999999993</v>
      </c>
    </row>
    <row r="2577" spans="1:13" x14ac:dyDescent="0.2">
      <c r="A2577" s="94">
        <v>8362501</v>
      </c>
      <c r="B2577" s="88">
        <f t="shared" si="204"/>
        <v>315.39999999999998</v>
      </c>
      <c r="C2577" s="93">
        <v>22</v>
      </c>
      <c r="D2577" s="104">
        <f t="shared" si="202"/>
        <v>4.3521266073194854E-5</v>
      </c>
      <c r="E2577" s="93">
        <f t="shared" si="205"/>
        <v>1.9274444444444443</v>
      </c>
      <c r="F2577" s="104">
        <f t="shared" si="203"/>
        <v>6.9210206178189386E-5</v>
      </c>
      <c r="G2577" s="93" t="s">
        <v>20</v>
      </c>
      <c r="H2577" s="93">
        <v>237.2</v>
      </c>
      <c r="I2577" s="108">
        <v>3</v>
      </c>
      <c r="J2577" s="93">
        <v>19.850000000000001</v>
      </c>
      <c r="K2577" s="93">
        <v>1.2</v>
      </c>
      <c r="L2577" s="93">
        <v>237.2</v>
      </c>
      <c r="M2577" s="88">
        <f t="shared" si="206"/>
        <v>6938.7999999999993</v>
      </c>
    </row>
    <row r="2578" spans="1:13" x14ac:dyDescent="0.2">
      <c r="A2578" s="94">
        <v>8364771</v>
      </c>
      <c r="B2578" s="88">
        <f t="shared" si="204"/>
        <v>315.39999999999998</v>
      </c>
      <c r="C2578" s="93">
        <v>22</v>
      </c>
      <c r="D2578" s="104">
        <f t="shared" si="202"/>
        <v>4.3521266073194854E-5</v>
      </c>
      <c r="E2578" s="93">
        <f t="shared" si="205"/>
        <v>1.9274444444444443</v>
      </c>
      <c r="F2578" s="104">
        <f t="shared" si="203"/>
        <v>6.9210206178189386E-5</v>
      </c>
      <c r="G2578" s="93" t="s">
        <v>20</v>
      </c>
      <c r="H2578" s="93">
        <v>1299.3399999999999</v>
      </c>
      <c r="I2578" s="108">
        <v>3</v>
      </c>
      <c r="J2578" s="93">
        <v>31.1</v>
      </c>
      <c r="K2578" s="93">
        <v>2.4</v>
      </c>
      <c r="L2578" s="93">
        <v>1299.3399999999999</v>
      </c>
      <c r="M2578" s="88">
        <f t="shared" si="206"/>
        <v>6938.7999999999993</v>
      </c>
    </row>
    <row r="2579" spans="1:13" x14ac:dyDescent="0.2">
      <c r="A2579" s="94">
        <v>8411628</v>
      </c>
      <c r="B2579" s="88">
        <f t="shared" si="204"/>
        <v>315.39999999999998</v>
      </c>
      <c r="C2579" s="93">
        <v>22</v>
      </c>
      <c r="D2579" s="104">
        <f t="shared" si="202"/>
        <v>4.3521266073194854E-5</v>
      </c>
      <c r="E2579" s="93">
        <f t="shared" si="205"/>
        <v>1.9274444444444443</v>
      </c>
      <c r="F2579" s="104">
        <f t="shared" si="203"/>
        <v>6.9210206178189386E-5</v>
      </c>
      <c r="G2579" s="93" t="s">
        <v>16</v>
      </c>
      <c r="H2579" s="93">
        <v>1055.27</v>
      </c>
      <c r="I2579" s="108">
        <v>3</v>
      </c>
      <c r="J2579" s="93">
        <v>28.14</v>
      </c>
      <c r="K2579" s="93">
        <v>1.6</v>
      </c>
      <c r="L2579" s="93">
        <v>1055.27</v>
      </c>
      <c r="M2579" s="88">
        <f t="shared" si="206"/>
        <v>6938.7999999999993</v>
      </c>
    </row>
    <row r="2580" spans="1:13" x14ac:dyDescent="0.2">
      <c r="A2580" s="94">
        <v>8541376</v>
      </c>
      <c r="B2580" s="88">
        <f t="shared" si="204"/>
        <v>315.39999999999998</v>
      </c>
      <c r="C2580" s="93">
        <v>22</v>
      </c>
      <c r="D2580" s="104">
        <f t="shared" si="202"/>
        <v>4.3521266073194854E-5</v>
      </c>
      <c r="E2580" s="93">
        <f t="shared" si="205"/>
        <v>1.9274444444444443</v>
      </c>
      <c r="F2580" s="104">
        <f t="shared" si="203"/>
        <v>6.9210206178189386E-5</v>
      </c>
      <c r="G2580" s="93" t="s">
        <v>79</v>
      </c>
      <c r="H2580" s="93">
        <v>890.82</v>
      </c>
      <c r="I2580" s="108">
        <v>3</v>
      </c>
      <c r="J2580" s="93">
        <v>7.15</v>
      </c>
      <c r="K2580" s="93">
        <v>9.3000000000000007</v>
      </c>
      <c r="L2580" s="93">
        <v>890.82</v>
      </c>
      <c r="M2580" s="88">
        <f t="shared" si="206"/>
        <v>6938.7999999999993</v>
      </c>
    </row>
    <row r="2581" spans="1:13" x14ac:dyDescent="0.2">
      <c r="A2581" s="94">
        <v>9253924</v>
      </c>
      <c r="B2581" s="88">
        <f t="shared" si="204"/>
        <v>315.39999999999998</v>
      </c>
      <c r="C2581" s="93">
        <v>22</v>
      </c>
      <c r="D2581" s="104">
        <f t="shared" si="202"/>
        <v>4.3521266073194854E-5</v>
      </c>
      <c r="E2581" s="93">
        <f t="shared" si="205"/>
        <v>1.9274444444444443</v>
      </c>
      <c r="F2581" s="104">
        <f t="shared" si="203"/>
        <v>6.9210206178189386E-5</v>
      </c>
      <c r="G2581" s="93" t="s">
        <v>12</v>
      </c>
      <c r="H2581" s="93">
        <v>403.86</v>
      </c>
      <c r="I2581" s="108">
        <v>3</v>
      </c>
      <c r="J2581" s="93">
        <v>2.5</v>
      </c>
      <c r="K2581" s="93">
        <v>3.4</v>
      </c>
      <c r="L2581" s="93">
        <v>403.86</v>
      </c>
      <c r="M2581" s="88">
        <f t="shared" si="206"/>
        <v>6938.7999999999993</v>
      </c>
    </row>
    <row r="2582" spans="1:13" x14ac:dyDescent="0.2">
      <c r="A2582" s="94">
        <v>9301425</v>
      </c>
      <c r="B2582" s="88">
        <f t="shared" si="204"/>
        <v>315.39999999999998</v>
      </c>
      <c r="C2582" s="93">
        <v>22</v>
      </c>
      <c r="D2582" s="104">
        <f t="shared" si="202"/>
        <v>4.3521266073194854E-5</v>
      </c>
      <c r="E2582" s="93">
        <f t="shared" si="205"/>
        <v>1.9274444444444443</v>
      </c>
      <c r="F2582" s="104">
        <f t="shared" si="203"/>
        <v>6.9210206178189386E-5</v>
      </c>
      <c r="G2582" s="93" t="s">
        <v>79</v>
      </c>
      <c r="H2582" s="93">
        <v>195.36</v>
      </c>
      <c r="I2582" s="108">
        <v>3</v>
      </c>
      <c r="J2582" s="93">
        <v>3.2</v>
      </c>
      <c r="K2582" s="93">
        <v>2.2599999999999998</v>
      </c>
      <c r="L2582" s="93">
        <v>195.36</v>
      </c>
      <c r="M2582" s="88">
        <f t="shared" si="206"/>
        <v>6938.7999999999993</v>
      </c>
    </row>
    <row r="2583" spans="1:13" x14ac:dyDescent="0.2">
      <c r="A2583" s="94">
        <v>9822243</v>
      </c>
      <c r="B2583" s="88">
        <f t="shared" si="204"/>
        <v>315.39999999999998</v>
      </c>
      <c r="C2583" s="93">
        <v>22</v>
      </c>
      <c r="D2583" s="104">
        <f t="shared" si="202"/>
        <v>4.3521266073194854E-5</v>
      </c>
      <c r="E2583" s="93">
        <f t="shared" si="205"/>
        <v>1.9274444444444443</v>
      </c>
      <c r="F2583" s="104">
        <f t="shared" si="203"/>
        <v>6.9210206178189386E-5</v>
      </c>
      <c r="G2583" s="93" t="s">
        <v>16</v>
      </c>
      <c r="H2583" s="93">
        <v>124.82</v>
      </c>
      <c r="I2583" s="108">
        <v>3</v>
      </c>
      <c r="J2583" s="93">
        <v>10.84</v>
      </c>
      <c r="K2583" s="93">
        <v>0.26</v>
      </c>
      <c r="L2583" s="93">
        <v>124.82</v>
      </c>
      <c r="M2583" s="88">
        <f t="shared" si="206"/>
        <v>6938.7999999999993</v>
      </c>
    </row>
    <row r="2584" spans="1:13" x14ac:dyDescent="0.2">
      <c r="A2584" s="94">
        <v>9829911</v>
      </c>
      <c r="B2584" s="88">
        <f t="shared" si="204"/>
        <v>315.39999999999998</v>
      </c>
      <c r="C2584" s="93">
        <v>22</v>
      </c>
      <c r="D2584" s="104">
        <f t="shared" si="202"/>
        <v>4.3521266073194854E-5</v>
      </c>
      <c r="E2584" s="93">
        <f t="shared" si="205"/>
        <v>1.9274444444444443</v>
      </c>
      <c r="F2584" s="104">
        <f t="shared" si="203"/>
        <v>6.9210206178189386E-5</v>
      </c>
      <c r="G2584" s="93" t="s">
        <v>16</v>
      </c>
      <c r="H2584" s="93">
        <v>8576.6200000000008</v>
      </c>
      <c r="I2584" s="108">
        <v>3</v>
      </c>
      <c r="J2584" s="93">
        <v>69.5</v>
      </c>
      <c r="K2584" s="93">
        <v>29.9</v>
      </c>
      <c r="L2584" s="93">
        <v>8576.6200000000008</v>
      </c>
      <c r="M2584" s="88">
        <f t="shared" si="206"/>
        <v>6938.7999999999993</v>
      </c>
    </row>
    <row r="2585" spans="1:13" x14ac:dyDescent="0.2">
      <c r="A2585" s="94">
        <v>1065009</v>
      </c>
      <c r="B2585" s="88">
        <f t="shared" si="204"/>
        <v>315.39999999999998</v>
      </c>
      <c r="C2585" s="93">
        <v>21</v>
      </c>
      <c r="D2585" s="104">
        <f t="shared" si="202"/>
        <v>4.1543026706231456E-5</v>
      </c>
      <c r="E2585" s="93">
        <f t="shared" si="205"/>
        <v>1.8398333333333332</v>
      </c>
      <c r="F2585" s="104">
        <f t="shared" si="203"/>
        <v>6.6064287715544406E-5</v>
      </c>
      <c r="G2585" s="93" t="s">
        <v>79</v>
      </c>
      <c r="H2585" s="93">
        <v>48.74</v>
      </c>
      <c r="I2585" s="108">
        <v>3</v>
      </c>
      <c r="J2585" s="93">
        <v>0.44</v>
      </c>
      <c r="K2585" s="93">
        <v>0.23</v>
      </c>
      <c r="L2585" s="93">
        <v>48.74</v>
      </c>
      <c r="M2585" s="88">
        <f t="shared" si="206"/>
        <v>6623.4</v>
      </c>
    </row>
    <row r="2586" spans="1:13" x14ac:dyDescent="0.2">
      <c r="A2586" s="94">
        <v>1065516</v>
      </c>
      <c r="B2586" s="88">
        <f t="shared" si="204"/>
        <v>315.39999999999998</v>
      </c>
      <c r="C2586" s="93">
        <v>21</v>
      </c>
      <c r="D2586" s="104">
        <f t="shared" si="202"/>
        <v>4.1543026706231456E-5</v>
      </c>
      <c r="E2586" s="93">
        <f t="shared" si="205"/>
        <v>1.8398333333333332</v>
      </c>
      <c r="F2586" s="104">
        <f t="shared" si="203"/>
        <v>6.6064287715544406E-5</v>
      </c>
      <c r="G2586" s="93" t="s">
        <v>79</v>
      </c>
      <c r="H2586" s="93">
        <v>106.26</v>
      </c>
      <c r="I2586" s="108">
        <v>3</v>
      </c>
      <c r="J2586" s="93">
        <v>0.55000000000000004</v>
      </c>
      <c r="K2586" s="93">
        <v>0.65</v>
      </c>
      <c r="L2586" s="93">
        <v>106.26</v>
      </c>
      <c r="M2586" s="88">
        <f t="shared" si="206"/>
        <v>6623.4</v>
      </c>
    </row>
    <row r="2587" spans="1:13" x14ac:dyDescent="0.2">
      <c r="A2587" s="94">
        <v>1210035</v>
      </c>
      <c r="B2587" s="88">
        <f t="shared" si="204"/>
        <v>315.39999999999998</v>
      </c>
      <c r="C2587" s="93">
        <v>21</v>
      </c>
      <c r="D2587" s="104">
        <f t="shared" si="202"/>
        <v>4.1543026706231456E-5</v>
      </c>
      <c r="E2587" s="93">
        <f t="shared" si="205"/>
        <v>1.8398333333333332</v>
      </c>
      <c r="F2587" s="104">
        <f t="shared" si="203"/>
        <v>6.6064287715544406E-5</v>
      </c>
      <c r="G2587" s="93" t="s">
        <v>79</v>
      </c>
      <c r="H2587" s="93">
        <v>135.87</v>
      </c>
      <c r="I2587" s="108">
        <v>3</v>
      </c>
      <c r="J2587" s="93">
        <v>2.2999999999999998</v>
      </c>
      <c r="K2587" s="93">
        <v>2.2799999999999998</v>
      </c>
      <c r="L2587" s="93">
        <v>135.87</v>
      </c>
      <c r="M2587" s="88">
        <f t="shared" si="206"/>
        <v>6623.4</v>
      </c>
    </row>
    <row r="2588" spans="1:13" x14ac:dyDescent="0.2">
      <c r="A2588" s="94">
        <v>2042611</v>
      </c>
      <c r="B2588" s="88">
        <f t="shared" si="204"/>
        <v>315.39999999999998</v>
      </c>
      <c r="C2588" s="93">
        <v>21</v>
      </c>
      <c r="D2588" s="104">
        <f t="shared" si="202"/>
        <v>4.1543026706231456E-5</v>
      </c>
      <c r="E2588" s="93">
        <f t="shared" si="205"/>
        <v>1.8398333333333332</v>
      </c>
      <c r="F2588" s="104">
        <f t="shared" si="203"/>
        <v>6.6064287715544406E-5</v>
      </c>
      <c r="G2588" s="93" t="s">
        <v>16</v>
      </c>
      <c r="H2588" s="93">
        <v>1240.04</v>
      </c>
      <c r="I2588" s="108">
        <v>3</v>
      </c>
      <c r="J2588" s="93">
        <v>35.22</v>
      </c>
      <c r="K2588" s="93">
        <v>20</v>
      </c>
      <c r="L2588" s="93">
        <v>1240.04</v>
      </c>
      <c r="M2588" s="88">
        <f t="shared" si="206"/>
        <v>6623.4</v>
      </c>
    </row>
    <row r="2589" spans="1:13" x14ac:dyDescent="0.2">
      <c r="A2589" s="94">
        <v>2043115</v>
      </c>
      <c r="B2589" s="88">
        <f t="shared" si="204"/>
        <v>315.39999999999998</v>
      </c>
      <c r="C2589" s="93">
        <v>21</v>
      </c>
      <c r="D2589" s="104">
        <f t="shared" si="202"/>
        <v>4.1543026706231456E-5</v>
      </c>
      <c r="E2589" s="93">
        <f t="shared" si="205"/>
        <v>1.8398333333333332</v>
      </c>
      <c r="F2589" s="104">
        <f t="shared" si="203"/>
        <v>6.6064287715544406E-5</v>
      </c>
      <c r="G2589" s="93" t="s">
        <v>16</v>
      </c>
      <c r="H2589" s="93">
        <v>1905.11</v>
      </c>
      <c r="I2589" s="108">
        <v>3</v>
      </c>
      <c r="J2589" s="93">
        <v>48.39</v>
      </c>
      <c r="K2589" s="93">
        <v>32</v>
      </c>
      <c r="L2589" s="93">
        <v>1905.11</v>
      </c>
      <c r="M2589" s="88">
        <f t="shared" si="206"/>
        <v>6623.4</v>
      </c>
    </row>
    <row r="2590" spans="1:13" x14ac:dyDescent="0.2">
      <c r="A2590" s="94">
        <v>2043217</v>
      </c>
      <c r="B2590" s="88">
        <f t="shared" si="204"/>
        <v>315.39999999999998</v>
      </c>
      <c r="C2590" s="93">
        <v>21</v>
      </c>
      <c r="D2590" s="104">
        <f t="shared" si="202"/>
        <v>4.1543026706231456E-5</v>
      </c>
      <c r="E2590" s="93">
        <f t="shared" si="205"/>
        <v>1.8398333333333332</v>
      </c>
      <c r="F2590" s="104">
        <f t="shared" si="203"/>
        <v>6.6064287715544406E-5</v>
      </c>
      <c r="G2590" s="93" t="s">
        <v>16</v>
      </c>
      <c r="H2590" s="93">
        <v>4111.25</v>
      </c>
      <c r="I2590" s="108">
        <v>3</v>
      </c>
      <c r="J2590" s="93">
        <v>98.5</v>
      </c>
      <c r="K2590" s="93">
        <v>45</v>
      </c>
      <c r="L2590" s="93">
        <v>4111.25</v>
      </c>
      <c r="M2590" s="88">
        <f t="shared" si="206"/>
        <v>6623.4</v>
      </c>
    </row>
    <row r="2591" spans="1:13" x14ac:dyDescent="0.2">
      <c r="A2591" s="94">
        <v>2063929</v>
      </c>
      <c r="B2591" s="88">
        <f t="shared" si="204"/>
        <v>315.39999999999998</v>
      </c>
      <c r="C2591" s="93">
        <v>21</v>
      </c>
      <c r="D2591" s="104">
        <f t="shared" si="202"/>
        <v>4.1543026706231456E-5</v>
      </c>
      <c r="E2591" s="93">
        <f t="shared" si="205"/>
        <v>1.8398333333333332</v>
      </c>
      <c r="F2591" s="104">
        <f t="shared" si="203"/>
        <v>6.6064287715544406E-5</v>
      </c>
      <c r="G2591" s="93" t="s">
        <v>16</v>
      </c>
      <c r="H2591" s="93">
        <v>2576.0300000000002</v>
      </c>
      <c r="I2591" s="108">
        <v>3</v>
      </c>
      <c r="J2591" s="93">
        <v>30.11</v>
      </c>
      <c r="K2591" s="93">
        <v>33.5</v>
      </c>
      <c r="L2591" s="93">
        <v>2576.0300000000002</v>
      </c>
      <c r="M2591" s="88">
        <f t="shared" si="206"/>
        <v>6623.4</v>
      </c>
    </row>
    <row r="2592" spans="1:13" x14ac:dyDescent="0.2">
      <c r="A2592" s="94">
        <v>3267834</v>
      </c>
      <c r="B2592" s="88">
        <f t="shared" si="204"/>
        <v>315.39999999999998</v>
      </c>
      <c r="C2592" s="93">
        <v>21</v>
      </c>
      <c r="D2592" s="104">
        <f t="shared" si="202"/>
        <v>4.1543026706231456E-5</v>
      </c>
      <c r="E2592" s="93">
        <f t="shared" si="205"/>
        <v>1.8398333333333332</v>
      </c>
      <c r="F2592" s="104">
        <f t="shared" si="203"/>
        <v>6.6064287715544406E-5</v>
      </c>
      <c r="G2592" s="93" t="s">
        <v>16</v>
      </c>
      <c r="H2592" s="93">
        <v>486.04</v>
      </c>
      <c r="I2592" s="108">
        <v>3</v>
      </c>
      <c r="J2592" s="93">
        <v>48.7</v>
      </c>
      <c r="K2592" s="93">
        <v>8.65</v>
      </c>
      <c r="L2592" s="93">
        <v>486.04</v>
      </c>
      <c r="M2592" s="88">
        <f t="shared" si="206"/>
        <v>6623.4</v>
      </c>
    </row>
    <row r="2593" spans="1:13" x14ac:dyDescent="0.2">
      <c r="A2593" s="94">
        <v>3301255</v>
      </c>
      <c r="B2593" s="88">
        <f t="shared" si="204"/>
        <v>315.39999999999998</v>
      </c>
      <c r="C2593" s="93">
        <v>21</v>
      </c>
      <c r="D2593" s="104">
        <f t="shared" si="202"/>
        <v>4.1543026706231456E-5</v>
      </c>
      <c r="E2593" s="93">
        <f t="shared" si="205"/>
        <v>1.8398333333333332</v>
      </c>
      <c r="F2593" s="104">
        <f t="shared" si="203"/>
        <v>6.6064287715544406E-5</v>
      </c>
      <c r="G2593" s="93" t="s">
        <v>16</v>
      </c>
      <c r="H2593" s="93">
        <v>3043.14</v>
      </c>
      <c r="I2593" s="108">
        <v>3</v>
      </c>
      <c r="J2593" s="93">
        <v>16</v>
      </c>
      <c r="K2593" s="93">
        <v>1.8</v>
      </c>
      <c r="L2593" s="93">
        <v>3043.14</v>
      </c>
      <c r="M2593" s="88">
        <f t="shared" si="206"/>
        <v>6623.4</v>
      </c>
    </row>
    <row r="2594" spans="1:13" x14ac:dyDescent="0.2">
      <c r="A2594" s="94">
        <v>3401802</v>
      </c>
      <c r="B2594" s="88">
        <f t="shared" si="204"/>
        <v>315.39999999999998</v>
      </c>
      <c r="C2594" s="93">
        <v>21</v>
      </c>
      <c r="D2594" s="104">
        <f t="shared" si="202"/>
        <v>4.1543026706231456E-5</v>
      </c>
      <c r="E2594" s="93">
        <f t="shared" si="205"/>
        <v>1.8398333333333332</v>
      </c>
      <c r="F2594" s="104">
        <f t="shared" si="203"/>
        <v>6.6064287715544406E-5</v>
      </c>
      <c r="G2594" s="93" t="s">
        <v>20</v>
      </c>
      <c r="H2594" s="93">
        <v>2211.19</v>
      </c>
      <c r="I2594" s="108">
        <v>3</v>
      </c>
      <c r="J2594" s="93">
        <v>32</v>
      </c>
      <c r="K2594" s="93">
        <v>3.2</v>
      </c>
      <c r="L2594" s="93">
        <v>2211.19</v>
      </c>
      <c r="M2594" s="88">
        <f t="shared" si="206"/>
        <v>6623.4</v>
      </c>
    </row>
    <row r="2595" spans="1:13" x14ac:dyDescent="0.2">
      <c r="A2595" s="94">
        <v>3401869</v>
      </c>
      <c r="B2595" s="88">
        <f t="shared" si="204"/>
        <v>315.39999999999998</v>
      </c>
      <c r="C2595" s="93">
        <v>21</v>
      </c>
      <c r="D2595" s="104">
        <f t="shared" si="202"/>
        <v>4.1543026706231456E-5</v>
      </c>
      <c r="E2595" s="93">
        <f t="shared" si="205"/>
        <v>1.8398333333333332</v>
      </c>
      <c r="F2595" s="104">
        <f t="shared" si="203"/>
        <v>6.6064287715544406E-5</v>
      </c>
      <c r="G2595" s="93" t="s">
        <v>20</v>
      </c>
      <c r="H2595" s="93">
        <v>2728.98</v>
      </c>
      <c r="I2595" s="108">
        <v>3</v>
      </c>
      <c r="J2595" s="93">
        <v>40</v>
      </c>
      <c r="K2595" s="93">
        <v>0.5</v>
      </c>
      <c r="L2595" s="93">
        <v>2728.98</v>
      </c>
      <c r="M2595" s="88">
        <f t="shared" si="206"/>
        <v>6623.4</v>
      </c>
    </row>
    <row r="2596" spans="1:13" x14ac:dyDescent="0.2">
      <c r="A2596" s="94">
        <v>3401888</v>
      </c>
      <c r="B2596" s="88">
        <f t="shared" si="204"/>
        <v>315.39999999999998</v>
      </c>
      <c r="C2596" s="93">
        <v>21</v>
      </c>
      <c r="D2596" s="104">
        <f t="shared" si="202"/>
        <v>4.1543026706231456E-5</v>
      </c>
      <c r="E2596" s="93">
        <f t="shared" si="205"/>
        <v>1.8398333333333332</v>
      </c>
      <c r="F2596" s="104">
        <f t="shared" si="203"/>
        <v>6.6064287715544406E-5</v>
      </c>
      <c r="G2596" s="93" t="s">
        <v>20</v>
      </c>
      <c r="H2596" s="93">
        <v>2806.47</v>
      </c>
      <c r="I2596" s="108">
        <v>3</v>
      </c>
      <c r="J2596" s="93">
        <v>40</v>
      </c>
      <c r="K2596" s="93">
        <v>0.53</v>
      </c>
      <c r="L2596" s="93">
        <v>2806.47</v>
      </c>
      <c r="M2596" s="88">
        <f t="shared" si="206"/>
        <v>6623.4</v>
      </c>
    </row>
    <row r="2597" spans="1:13" x14ac:dyDescent="0.2">
      <c r="A2597" s="94">
        <v>3419611</v>
      </c>
      <c r="B2597" s="88">
        <f t="shared" si="204"/>
        <v>315.39999999999998</v>
      </c>
      <c r="C2597" s="93">
        <v>21</v>
      </c>
      <c r="D2597" s="104">
        <f t="shared" si="202"/>
        <v>4.1543026706231456E-5</v>
      </c>
      <c r="E2597" s="93">
        <f t="shared" si="205"/>
        <v>1.8398333333333332</v>
      </c>
      <c r="F2597" s="104">
        <f t="shared" si="203"/>
        <v>6.6064287715544406E-5</v>
      </c>
      <c r="G2597" s="93" t="s">
        <v>16</v>
      </c>
      <c r="H2597" s="93">
        <v>1306.46</v>
      </c>
      <c r="I2597" s="108">
        <v>3</v>
      </c>
      <c r="J2597" s="93">
        <v>41.6</v>
      </c>
      <c r="K2597" s="93">
        <v>42</v>
      </c>
      <c r="L2597" s="93">
        <v>1306.46</v>
      </c>
      <c r="M2597" s="88">
        <f t="shared" si="206"/>
        <v>6623.4</v>
      </c>
    </row>
    <row r="2598" spans="1:13" x14ac:dyDescent="0.2">
      <c r="A2598" s="94">
        <v>3535618</v>
      </c>
      <c r="B2598" s="88">
        <f t="shared" si="204"/>
        <v>315.39999999999998</v>
      </c>
      <c r="C2598" s="93">
        <v>21</v>
      </c>
      <c r="D2598" s="104">
        <f t="shared" si="202"/>
        <v>4.1543026706231456E-5</v>
      </c>
      <c r="E2598" s="93">
        <f t="shared" si="205"/>
        <v>1.8398333333333332</v>
      </c>
      <c r="F2598" s="104">
        <f t="shared" si="203"/>
        <v>6.6064287715544406E-5</v>
      </c>
      <c r="G2598" s="93" t="s">
        <v>9</v>
      </c>
      <c r="H2598" s="93">
        <v>104.07</v>
      </c>
      <c r="I2598" s="108">
        <v>3</v>
      </c>
      <c r="J2598" s="93">
        <v>4.05</v>
      </c>
      <c r="K2598" s="93">
        <v>3.34</v>
      </c>
      <c r="L2598" s="93">
        <v>104.07</v>
      </c>
      <c r="M2598" s="88">
        <f t="shared" si="206"/>
        <v>6623.4</v>
      </c>
    </row>
    <row r="2599" spans="1:13" x14ac:dyDescent="0.2">
      <c r="A2599" s="94">
        <v>5002235</v>
      </c>
      <c r="B2599" s="88">
        <f t="shared" si="204"/>
        <v>315.39999999999998</v>
      </c>
      <c r="C2599" s="93">
        <v>21</v>
      </c>
      <c r="D2599" s="104">
        <f t="shared" si="202"/>
        <v>4.1543026706231456E-5</v>
      </c>
      <c r="E2599" s="93">
        <f t="shared" si="205"/>
        <v>1.8398333333333332</v>
      </c>
      <c r="F2599" s="104">
        <f t="shared" si="203"/>
        <v>6.6064287715544406E-5</v>
      </c>
      <c r="G2599" s="93" t="s">
        <v>20</v>
      </c>
      <c r="H2599" s="93">
        <v>96.47</v>
      </c>
      <c r="I2599" s="108">
        <v>3</v>
      </c>
      <c r="J2599" s="93">
        <v>2.71</v>
      </c>
      <c r="K2599" s="93">
        <v>0.72</v>
      </c>
      <c r="L2599" s="93">
        <v>96.47</v>
      </c>
      <c r="M2599" s="88">
        <f t="shared" si="206"/>
        <v>6623.4</v>
      </c>
    </row>
    <row r="2600" spans="1:13" x14ac:dyDescent="0.2">
      <c r="A2600" s="94">
        <v>5598548</v>
      </c>
      <c r="B2600" s="88">
        <f t="shared" si="204"/>
        <v>315.39999999999998</v>
      </c>
      <c r="C2600" s="93">
        <v>21</v>
      </c>
      <c r="D2600" s="104">
        <f t="shared" si="202"/>
        <v>4.1543026706231456E-5</v>
      </c>
      <c r="E2600" s="93">
        <f t="shared" si="205"/>
        <v>1.8398333333333332</v>
      </c>
      <c r="F2600" s="104">
        <f t="shared" si="203"/>
        <v>6.6064287715544406E-5</v>
      </c>
      <c r="G2600" s="93" t="s">
        <v>79</v>
      </c>
      <c r="H2600" s="93">
        <v>1600.82</v>
      </c>
      <c r="I2600" s="108">
        <v>3</v>
      </c>
      <c r="J2600" s="93">
        <v>6.32</v>
      </c>
      <c r="K2600" s="93">
        <v>6.92</v>
      </c>
      <c r="L2600" s="93">
        <v>1600.82</v>
      </c>
      <c r="M2600" s="88">
        <f t="shared" si="206"/>
        <v>6623.4</v>
      </c>
    </row>
    <row r="2601" spans="1:13" x14ac:dyDescent="0.2">
      <c r="A2601" s="94">
        <v>5600252</v>
      </c>
      <c r="B2601" s="88">
        <f t="shared" si="204"/>
        <v>315.39999999999998</v>
      </c>
      <c r="C2601" s="93">
        <v>21</v>
      </c>
      <c r="D2601" s="104">
        <f t="shared" si="202"/>
        <v>4.1543026706231456E-5</v>
      </c>
      <c r="E2601" s="93">
        <f t="shared" si="205"/>
        <v>1.8398333333333332</v>
      </c>
      <c r="F2601" s="104">
        <f t="shared" si="203"/>
        <v>6.6064287715544406E-5</v>
      </c>
      <c r="G2601" s="93" t="s">
        <v>79</v>
      </c>
      <c r="H2601" s="93">
        <v>4306.99</v>
      </c>
      <c r="I2601" s="108">
        <v>3</v>
      </c>
      <c r="J2601" s="93">
        <v>10.3</v>
      </c>
      <c r="K2601" s="93">
        <v>23.6</v>
      </c>
      <c r="L2601" s="93">
        <v>4306.99</v>
      </c>
      <c r="M2601" s="88">
        <f t="shared" si="206"/>
        <v>6623.4</v>
      </c>
    </row>
    <row r="2602" spans="1:13" x14ac:dyDescent="0.2">
      <c r="A2602" s="94">
        <v>6025453</v>
      </c>
      <c r="B2602" s="88">
        <f t="shared" si="204"/>
        <v>315.39999999999998</v>
      </c>
      <c r="C2602" s="93">
        <v>21</v>
      </c>
      <c r="D2602" s="104">
        <f t="shared" si="202"/>
        <v>4.1543026706231456E-5</v>
      </c>
      <c r="E2602" s="93">
        <f t="shared" si="205"/>
        <v>1.8398333333333332</v>
      </c>
      <c r="F2602" s="104">
        <f t="shared" si="203"/>
        <v>6.6064287715544406E-5</v>
      </c>
      <c r="G2602" s="93" t="s">
        <v>20</v>
      </c>
      <c r="H2602" s="93">
        <v>714.16</v>
      </c>
      <c r="I2602" s="108">
        <v>3</v>
      </c>
      <c r="J2602" s="93">
        <v>13.49</v>
      </c>
      <c r="K2602" s="93">
        <v>2.8</v>
      </c>
      <c r="L2602" s="93">
        <v>714.16</v>
      </c>
      <c r="M2602" s="88">
        <f t="shared" si="206"/>
        <v>6623.4</v>
      </c>
    </row>
    <row r="2603" spans="1:13" x14ac:dyDescent="0.2">
      <c r="A2603" s="94">
        <v>8411558</v>
      </c>
      <c r="B2603" s="88">
        <f t="shared" si="204"/>
        <v>315.39999999999998</v>
      </c>
      <c r="C2603" s="93">
        <v>21</v>
      </c>
      <c r="D2603" s="104">
        <f t="shared" si="202"/>
        <v>4.1543026706231456E-5</v>
      </c>
      <c r="E2603" s="93">
        <f t="shared" si="205"/>
        <v>1.8398333333333332</v>
      </c>
      <c r="F2603" s="104">
        <f t="shared" si="203"/>
        <v>6.6064287715544406E-5</v>
      </c>
      <c r="G2603" s="93" t="s">
        <v>79</v>
      </c>
      <c r="H2603" s="93">
        <v>7267.62</v>
      </c>
      <c r="I2603" s="108">
        <v>3</v>
      </c>
      <c r="J2603" s="93">
        <v>15.97</v>
      </c>
      <c r="K2603" s="93">
        <v>19.399999999999999</v>
      </c>
      <c r="L2603" s="93">
        <v>7267.62</v>
      </c>
      <c r="M2603" s="88">
        <f t="shared" si="206"/>
        <v>6623.4</v>
      </c>
    </row>
    <row r="2604" spans="1:13" x14ac:dyDescent="0.2">
      <c r="A2604" s="94">
        <v>8541383</v>
      </c>
      <c r="B2604" s="88">
        <f t="shared" si="204"/>
        <v>315.39999999999998</v>
      </c>
      <c r="C2604" s="93">
        <v>21</v>
      </c>
      <c r="D2604" s="104">
        <f t="shared" si="202"/>
        <v>4.1543026706231456E-5</v>
      </c>
      <c r="E2604" s="93">
        <f t="shared" si="205"/>
        <v>1.8398333333333332</v>
      </c>
      <c r="F2604" s="104">
        <f t="shared" si="203"/>
        <v>6.6064287715544406E-5</v>
      </c>
      <c r="G2604" s="93" t="s">
        <v>16</v>
      </c>
      <c r="H2604" s="93">
        <v>1450.88</v>
      </c>
      <c r="I2604" s="108">
        <v>3</v>
      </c>
      <c r="J2604" s="93">
        <v>12.15</v>
      </c>
      <c r="K2604" s="93">
        <v>16.38</v>
      </c>
      <c r="L2604" s="93">
        <v>1450.88</v>
      </c>
      <c r="M2604" s="88">
        <f t="shared" si="206"/>
        <v>6623.4</v>
      </c>
    </row>
    <row r="2605" spans="1:13" x14ac:dyDescent="0.2">
      <c r="A2605" s="94">
        <v>9001003</v>
      </c>
      <c r="B2605" s="88">
        <f t="shared" si="204"/>
        <v>315.39999999999998</v>
      </c>
      <c r="C2605" s="93">
        <v>21</v>
      </c>
      <c r="D2605" s="104">
        <f t="shared" si="202"/>
        <v>4.1543026706231456E-5</v>
      </c>
      <c r="E2605" s="93">
        <f t="shared" si="205"/>
        <v>1.8398333333333332</v>
      </c>
      <c r="F2605" s="104">
        <f t="shared" si="203"/>
        <v>6.6064287715544406E-5</v>
      </c>
      <c r="G2605" s="93" t="s">
        <v>41</v>
      </c>
      <c r="H2605" s="93">
        <v>658.03</v>
      </c>
      <c r="I2605" s="108">
        <v>3</v>
      </c>
      <c r="J2605" s="93">
        <v>13.18</v>
      </c>
      <c r="K2605" s="93">
        <v>7.08</v>
      </c>
      <c r="L2605" s="93">
        <v>658.03</v>
      </c>
      <c r="M2605" s="88">
        <f t="shared" si="206"/>
        <v>6623.4</v>
      </c>
    </row>
    <row r="2606" spans="1:13" x14ac:dyDescent="0.2">
      <c r="A2606" s="94">
        <v>9042754</v>
      </c>
      <c r="B2606" s="88">
        <f t="shared" si="204"/>
        <v>315.39999999999998</v>
      </c>
      <c r="C2606" s="93">
        <v>21</v>
      </c>
      <c r="D2606" s="104">
        <f t="shared" si="202"/>
        <v>4.1543026706231456E-5</v>
      </c>
      <c r="E2606" s="93">
        <f t="shared" si="205"/>
        <v>1.8398333333333332</v>
      </c>
      <c r="F2606" s="104">
        <f t="shared" si="203"/>
        <v>6.6064287715544406E-5</v>
      </c>
      <c r="G2606" s="93" t="s">
        <v>20</v>
      </c>
      <c r="H2606" s="93">
        <v>11033.4</v>
      </c>
      <c r="I2606" s="108">
        <v>3</v>
      </c>
      <c r="J2606" s="93">
        <v>83.9</v>
      </c>
      <c r="K2606" s="93">
        <v>35.549999999999997</v>
      </c>
      <c r="L2606" s="93">
        <v>11033.4</v>
      </c>
      <c r="M2606" s="88">
        <f t="shared" si="206"/>
        <v>6623.4</v>
      </c>
    </row>
    <row r="2607" spans="1:13" x14ac:dyDescent="0.2">
      <c r="A2607" s="94">
        <v>9722734</v>
      </c>
      <c r="B2607" s="88">
        <f t="shared" si="204"/>
        <v>315.39999999999998</v>
      </c>
      <c r="C2607" s="93">
        <v>21</v>
      </c>
      <c r="D2607" s="104">
        <f t="shared" si="202"/>
        <v>4.1543026706231456E-5</v>
      </c>
      <c r="E2607" s="93">
        <f t="shared" si="205"/>
        <v>1.8398333333333332</v>
      </c>
      <c r="F2607" s="104">
        <f t="shared" si="203"/>
        <v>6.6064287715544406E-5</v>
      </c>
      <c r="G2607" s="93" t="s">
        <v>9</v>
      </c>
      <c r="H2607" s="93">
        <v>79.8</v>
      </c>
      <c r="I2607" s="108">
        <v>3</v>
      </c>
      <c r="J2607" s="93">
        <v>2.5</v>
      </c>
      <c r="K2607" s="93">
        <v>26</v>
      </c>
      <c r="L2607" s="93">
        <v>79.8</v>
      </c>
      <c r="M2607" s="88">
        <f t="shared" si="206"/>
        <v>6623.4</v>
      </c>
    </row>
    <row r="2608" spans="1:13" x14ac:dyDescent="0.2">
      <c r="A2608" s="94">
        <v>1065954</v>
      </c>
      <c r="B2608" s="88">
        <f t="shared" si="204"/>
        <v>315.39999999999998</v>
      </c>
      <c r="C2608" s="93">
        <v>20</v>
      </c>
      <c r="D2608" s="104">
        <f t="shared" si="202"/>
        <v>3.9564787339268051E-5</v>
      </c>
      <c r="E2608" s="93">
        <f t="shared" si="205"/>
        <v>1.7522222222222221</v>
      </c>
      <c r="F2608" s="104">
        <f t="shared" si="203"/>
        <v>6.2918369252899439E-5</v>
      </c>
      <c r="G2608" s="93" t="s">
        <v>16</v>
      </c>
      <c r="H2608" s="93">
        <v>130.03</v>
      </c>
      <c r="I2608" s="108">
        <v>3</v>
      </c>
      <c r="J2608" s="93">
        <v>0.65</v>
      </c>
      <c r="K2608" s="93">
        <v>0.76</v>
      </c>
      <c r="L2608" s="93">
        <v>130.03</v>
      </c>
      <c r="M2608" s="88">
        <f t="shared" si="206"/>
        <v>6308</v>
      </c>
    </row>
    <row r="2609" spans="1:13" x14ac:dyDescent="0.2">
      <c r="A2609" s="94">
        <v>1066192</v>
      </c>
      <c r="B2609" s="88">
        <f t="shared" si="204"/>
        <v>315.39999999999998</v>
      </c>
      <c r="C2609" s="93">
        <v>20</v>
      </c>
      <c r="D2609" s="104">
        <f t="shared" si="202"/>
        <v>3.9564787339268051E-5</v>
      </c>
      <c r="E2609" s="93">
        <f t="shared" si="205"/>
        <v>1.7522222222222221</v>
      </c>
      <c r="F2609" s="104">
        <f t="shared" si="203"/>
        <v>6.2918369252899439E-5</v>
      </c>
      <c r="G2609" s="93" t="s">
        <v>79</v>
      </c>
      <c r="H2609" s="93">
        <v>135.96</v>
      </c>
      <c r="I2609" s="108">
        <v>3</v>
      </c>
      <c r="J2609" s="93">
        <v>0.3</v>
      </c>
      <c r="K2609" s="93">
        <v>0.62</v>
      </c>
      <c r="L2609" s="93">
        <v>135.96</v>
      </c>
      <c r="M2609" s="88">
        <f t="shared" si="206"/>
        <v>6308</v>
      </c>
    </row>
    <row r="2610" spans="1:13" x14ac:dyDescent="0.2">
      <c r="A2610" s="94">
        <v>1095649</v>
      </c>
      <c r="B2610" s="88">
        <f t="shared" si="204"/>
        <v>315.39999999999998</v>
      </c>
      <c r="C2610" s="93">
        <v>20</v>
      </c>
      <c r="D2610" s="104">
        <f t="shared" si="202"/>
        <v>3.9564787339268051E-5</v>
      </c>
      <c r="E2610" s="93">
        <f t="shared" si="205"/>
        <v>1.7522222222222221</v>
      </c>
      <c r="F2610" s="104">
        <f t="shared" si="203"/>
        <v>6.2918369252899439E-5</v>
      </c>
      <c r="G2610" s="93" t="s">
        <v>41</v>
      </c>
      <c r="H2610" s="93">
        <v>564.11</v>
      </c>
      <c r="I2610" s="108">
        <v>3</v>
      </c>
      <c r="J2610" s="93">
        <v>3.43</v>
      </c>
      <c r="K2610" s="93">
        <v>0.96</v>
      </c>
      <c r="L2610" s="93">
        <v>564.11</v>
      </c>
      <c r="M2610" s="88">
        <f t="shared" si="206"/>
        <v>6308</v>
      </c>
    </row>
    <row r="2611" spans="1:13" x14ac:dyDescent="0.2">
      <c r="A2611" s="94">
        <v>1152266</v>
      </c>
      <c r="B2611" s="88">
        <f t="shared" si="204"/>
        <v>315.39999999999998</v>
      </c>
      <c r="C2611" s="93">
        <v>20</v>
      </c>
      <c r="D2611" s="104">
        <f t="shared" si="202"/>
        <v>3.9564787339268051E-5</v>
      </c>
      <c r="E2611" s="93">
        <f t="shared" si="205"/>
        <v>1.7522222222222221</v>
      </c>
      <c r="F2611" s="104">
        <f t="shared" si="203"/>
        <v>6.2918369252899439E-5</v>
      </c>
      <c r="G2611" s="93" t="s">
        <v>79</v>
      </c>
      <c r="H2611" s="93">
        <v>18.78</v>
      </c>
      <c r="I2611" s="108">
        <v>3</v>
      </c>
      <c r="J2611" s="93">
        <v>0.79</v>
      </c>
      <c r="K2611" s="93">
        <v>0.52</v>
      </c>
      <c r="L2611" s="93">
        <v>18.78</v>
      </c>
      <c r="M2611" s="88">
        <f t="shared" si="206"/>
        <v>6308</v>
      </c>
    </row>
    <row r="2612" spans="1:13" x14ac:dyDescent="0.2">
      <c r="A2612" s="94">
        <v>1214288</v>
      </c>
      <c r="B2612" s="88">
        <f t="shared" si="204"/>
        <v>315.39999999999998</v>
      </c>
      <c r="C2612" s="93">
        <v>20</v>
      </c>
      <c r="D2612" s="104">
        <f t="shared" si="202"/>
        <v>3.9564787339268051E-5</v>
      </c>
      <c r="E2612" s="93">
        <f t="shared" si="205"/>
        <v>1.7522222222222221</v>
      </c>
      <c r="F2612" s="104">
        <f t="shared" si="203"/>
        <v>6.2918369252899439E-5</v>
      </c>
      <c r="G2612" s="93" t="s">
        <v>79</v>
      </c>
      <c r="H2612" s="93">
        <v>53.7</v>
      </c>
      <c r="I2612" s="108">
        <v>3</v>
      </c>
      <c r="J2612" s="93">
        <v>0.59</v>
      </c>
      <c r="K2612" s="93">
        <v>0.6</v>
      </c>
      <c r="L2612" s="93">
        <v>53.7</v>
      </c>
      <c r="M2612" s="88">
        <f t="shared" si="206"/>
        <v>6308</v>
      </c>
    </row>
    <row r="2613" spans="1:13" x14ac:dyDescent="0.2">
      <c r="A2613" s="94">
        <v>1214333</v>
      </c>
      <c r="B2613" s="88">
        <f t="shared" si="204"/>
        <v>315.39999999999998</v>
      </c>
      <c r="C2613" s="93">
        <v>20</v>
      </c>
      <c r="D2613" s="104">
        <f t="shared" si="202"/>
        <v>3.9564787339268051E-5</v>
      </c>
      <c r="E2613" s="93">
        <f t="shared" si="205"/>
        <v>1.7522222222222221</v>
      </c>
      <c r="F2613" s="104">
        <f t="shared" si="203"/>
        <v>6.2918369252899439E-5</v>
      </c>
      <c r="G2613" s="93" t="s">
        <v>79</v>
      </c>
      <c r="H2613" s="93">
        <v>76.37</v>
      </c>
      <c r="I2613" s="108">
        <v>3</v>
      </c>
      <c r="J2613" s="93">
        <v>2.3199999999999998</v>
      </c>
      <c r="K2613" s="93">
        <v>1.06</v>
      </c>
      <c r="L2613" s="93">
        <v>76.37</v>
      </c>
      <c r="M2613" s="88">
        <f t="shared" si="206"/>
        <v>6308</v>
      </c>
    </row>
    <row r="2614" spans="1:13" x14ac:dyDescent="0.2">
      <c r="A2614" s="94">
        <v>1250049</v>
      </c>
      <c r="B2614" s="88">
        <f t="shared" si="204"/>
        <v>315.39999999999998</v>
      </c>
      <c r="C2614" s="93">
        <v>20</v>
      </c>
      <c r="D2614" s="104">
        <f t="shared" si="202"/>
        <v>3.9564787339268051E-5</v>
      </c>
      <c r="E2614" s="93">
        <f t="shared" si="205"/>
        <v>1.7522222222222221</v>
      </c>
      <c r="F2614" s="104">
        <f t="shared" si="203"/>
        <v>6.2918369252899439E-5</v>
      </c>
      <c r="G2614" s="93" t="s">
        <v>79</v>
      </c>
      <c r="H2614" s="93">
        <v>47.09</v>
      </c>
      <c r="I2614" s="108">
        <v>3</v>
      </c>
      <c r="J2614" s="93">
        <v>0.68</v>
      </c>
      <c r="K2614" s="93">
        <v>1.96</v>
      </c>
      <c r="L2614" s="93">
        <v>47.09</v>
      </c>
      <c r="M2614" s="88">
        <f t="shared" si="206"/>
        <v>6308</v>
      </c>
    </row>
    <row r="2615" spans="1:13" x14ac:dyDescent="0.2">
      <c r="A2615" s="94">
        <v>1253039</v>
      </c>
      <c r="B2615" s="88">
        <f t="shared" si="204"/>
        <v>315.39999999999998</v>
      </c>
      <c r="C2615" s="93">
        <v>20</v>
      </c>
      <c r="D2615" s="104">
        <f t="shared" si="202"/>
        <v>3.9564787339268051E-5</v>
      </c>
      <c r="E2615" s="93">
        <f t="shared" si="205"/>
        <v>1.7522222222222221</v>
      </c>
      <c r="F2615" s="104">
        <f t="shared" si="203"/>
        <v>6.2918369252899439E-5</v>
      </c>
      <c r="G2615" s="93" t="s">
        <v>79</v>
      </c>
      <c r="H2615" s="93">
        <v>467.14</v>
      </c>
      <c r="I2615" s="108">
        <v>3</v>
      </c>
      <c r="J2615" s="93">
        <v>12.76</v>
      </c>
      <c r="K2615" s="93">
        <v>23.98</v>
      </c>
      <c r="L2615" s="93">
        <v>467.14</v>
      </c>
      <c r="M2615" s="88">
        <f t="shared" si="206"/>
        <v>6308</v>
      </c>
    </row>
    <row r="2616" spans="1:13" x14ac:dyDescent="0.2">
      <c r="A2616" s="94">
        <v>2043408</v>
      </c>
      <c r="B2616" s="88">
        <f t="shared" si="204"/>
        <v>315.39999999999998</v>
      </c>
      <c r="C2616" s="93">
        <v>20</v>
      </c>
      <c r="D2616" s="104">
        <f t="shared" si="202"/>
        <v>3.9564787339268051E-5</v>
      </c>
      <c r="E2616" s="93">
        <f t="shared" si="205"/>
        <v>1.7522222222222221</v>
      </c>
      <c r="F2616" s="104">
        <f t="shared" si="203"/>
        <v>6.2918369252899439E-5</v>
      </c>
      <c r="G2616" s="93" t="s">
        <v>16</v>
      </c>
      <c r="H2616" s="93">
        <v>853.31</v>
      </c>
      <c r="I2616" s="108">
        <v>3</v>
      </c>
      <c r="J2616" s="93">
        <v>13.22</v>
      </c>
      <c r="K2616" s="93">
        <v>10.5</v>
      </c>
      <c r="L2616" s="93">
        <v>853.31</v>
      </c>
      <c r="M2616" s="88">
        <f t="shared" si="206"/>
        <v>6308</v>
      </c>
    </row>
    <row r="2617" spans="1:13" x14ac:dyDescent="0.2">
      <c r="A2617" s="94">
        <v>2062675</v>
      </c>
      <c r="B2617" s="88">
        <f t="shared" si="204"/>
        <v>315.39999999999998</v>
      </c>
      <c r="C2617" s="93">
        <v>20</v>
      </c>
      <c r="D2617" s="104">
        <f t="shared" si="202"/>
        <v>3.9564787339268051E-5</v>
      </c>
      <c r="E2617" s="93">
        <f t="shared" si="205"/>
        <v>1.7522222222222221</v>
      </c>
      <c r="F2617" s="104">
        <f t="shared" si="203"/>
        <v>6.2918369252899439E-5</v>
      </c>
      <c r="G2617" s="93" t="s">
        <v>16</v>
      </c>
      <c r="H2617" s="93">
        <v>3370.01</v>
      </c>
      <c r="I2617" s="108">
        <v>3</v>
      </c>
      <c r="J2617" s="93">
        <v>6</v>
      </c>
      <c r="K2617" s="93">
        <v>33</v>
      </c>
      <c r="L2617" s="93">
        <v>3370.01</v>
      </c>
      <c r="M2617" s="88">
        <f t="shared" si="206"/>
        <v>6308</v>
      </c>
    </row>
    <row r="2618" spans="1:13" x14ac:dyDescent="0.2">
      <c r="A2618" s="94">
        <v>2066029</v>
      </c>
      <c r="B2618" s="88">
        <f t="shared" si="204"/>
        <v>315.39999999999998</v>
      </c>
      <c r="C2618" s="93">
        <v>20</v>
      </c>
      <c r="D2618" s="104">
        <f t="shared" si="202"/>
        <v>3.9564787339268051E-5</v>
      </c>
      <c r="E2618" s="93">
        <f t="shared" si="205"/>
        <v>1.7522222222222221</v>
      </c>
      <c r="F2618" s="104">
        <f t="shared" si="203"/>
        <v>6.2918369252899439E-5</v>
      </c>
      <c r="G2618" s="93" t="s">
        <v>16</v>
      </c>
      <c r="H2618" s="93">
        <v>4582.22</v>
      </c>
      <c r="I2618" s="108">
        <v>3</v>
      </c>
      <c r="J2618" s="93">
        <v>73.64</v>
      </c>
      <c r="K2618" s="93">
        <v>54</v>
      </c>
      <c r="L2618" s="93">
        <v>4582.22</v>
      </c>
      <c r="M2618" s="88">
        <f t="shared" si="206"/>
        <v>6308</v>
      </c>
    </row>
    <row r="2619" spans="1:13" x14ac:dyDescent="0.2">
      <c r="A2619" s="94">
        <v>2104076</v>
      </c>
      <c r="B2619" s="88">
        <f t="shared" si="204"/>
        <v>315.39999999999998</v>
      </c>
      <c r="C2619" s="93">
        <v>20</v>
      </c>
      <c r="D2619" s="104">
        <f t="shared" si="202"/>
        <v>3.9564787339268051E-5</v>
      </c>
      <c r="E2619" s="93">
        <f t="shared" si="205"/>
        <v>1.7522222222222221</v>
      </c>
      <c r="F2619" s="104">
        <f t="shared" si="203"/>
        <v>6.2918369252899439E-5</v>
      </c>
      <c r="G2619" s="93" t="s">
        <v>16</v>
      </c>
      <c r="H2619" s="93">
        <v>2815.5</v>
      </c>
      <c r="I2619" s="108">
        <v>3</v>
      </c>
      <c r="J2619" s="93">
        <v>19.920000000000002</v>
      </c>
      <c r="K2619" s="93">
        <v>22.1</v>
      </c>
      <c r="L2619" s="93">
        <v>2815.5</v>
      </c>
      <c r="M2619" s="88">
        <f t="shared" si="206"/>
        <v>6308</v>
      </c>
    </row>
    <row r="2620" spans="1:13" x14ac:dyDescent="0.2">
      <c r="A2620" s="94">
        <v>2104202</v>
      </c>
      <c r="B2620" s="88">
        <f t="shared" si="204"/>
        <v>315.39999999999998</v>
      </c>
      <c r="C2620" s="93">
        <v>20</v>
      </c>
      <c r="D2620" s="104">
        <f t="shared" si="202"/>
        <v>3.9564787339268051E-5</v>
      </c>
      <c r="E2620" s="93">
        <f t="shared" si="205"/>
        <v>1.7522222222222221</v>
      </c>
      <c r="F2620" s="104">
        <f t="shared" si="203"/>
        <v>6.2918369252899439E-5</v>
      </c>
      <c r="G2620" s="93" t="s">
        <v>16</v>
      </c>
      <c r="H2620" s="93">
        <v>2654.69</v>
      </c>
      <c r="I2620" s="108">
        <v>3</v>
      </c>
      <c r="J2620" s="93">
        <v>14.3</v>
      </c>
      <c r="K2620" s="93">
        <v>14.5</v>
      </c>
      <c r="L2620" s="93">
        <v>2654.69</v>
      </c>
      <c r="M2620" s="88">
        <f t="shared" si="206"/>
        <v>6308</v>
      </c>
    </row>
    <row r="2621" spans="1:13" x14ac:dyDescent="0.2">
      <c r="A2621" s="94">
        <v>2187822</v>
      </c>
      <c r="B2621" s="88">
        <f t="shared" si="204"/>
        <v>315.39999999999998</v>
      </c>
      <c r="C2621" s="93">
        <v>20</v>
      </c>
      <c r="D2621" s="104">
        <f t="shared" si="202"/>
        <v>3.9564787339268051E-5</v>
      </c>
      <c r="E2621" s="93">
        <f t="shared" si="205"/>
        <v>1.7522222222222221</v>
      </c>
      <c r="F2621" s="104">
        <f t="shared" si="203"/>
        <v>6.2918369252899439E-5</v>
      </c>
      <c r="G2621" s="93" t="s">
        <v>16</v>
      </c>
      <c r="H2621" s="93">
        <v>494.55</v>
      </c>
      <c r="I2621" s="108">
        <v>3</v>
      </c>
      <c r="J2621" s="93">
        <v>63</v>
      </c>
      <c r="K2621" s="93">
        <v>12</v>
      </c>
      <c r="L2621" s="93">
        <v>494.55</v>
      </c>
      <c r="M2621" s="88">
        <f t="shared" si="206"/>
        <v>6308</v>
      </c>
    </row>
    <row r="2622" spans="1:13" x14ac:dyDescent="0.2">
      <c r="A2622" s="94">
        <v>2372432</v>
      </c>
      <c r="B2622" s="88">
        <f t="shared" si="204"/>
        <v>315.39999999999998</v>
      </c>
      <c r="C2622" s="93">
        <v>20</v>
      </c>
      <c r="D2622" s="104">
        <f t="shared" si="202"/>
        <v>3.9564787339268051E-5</v>
      </c>
      <c r="E2622" s="93">
        <f t="shared" si="205"/>
        <v>1.7522222222222221</v>
      </c>
      <c r="F2622" s="104">
        <f t="shared" si="203"/>
        <v>6.2918369252899439E-5</v>
      </c>
      <c r="G2622" s="93" t="s">
        <v>16</v>
      </c>
      <c r="H2622" s="93">
        <v>1853.84</v>
      </c>
      <c r="I2622" s="108">
        <v>3</v>
      </c>
      <c r="J2622" s="93">
        <v>28.89</v>
      </c>
      <c r="K2622" s="93">
        <v>24.5</v>
      </c>
      <c r="L2622" s="93">
        <v>1853.84</v>
      </c>
      <c r="M2622" s="88">
        <f t="shared" si="206"/>
        <v>6308</v>
      </c>
    </row>
    <row r="2623" spans="1:13" x14ac:dyDescent="0.2">
      <c r="A2623" s="94">
        <v>2540162</v>
      </c>
      <c r="B2623" s="88">
        <f t="shared" si="204"/>
        <v>315.39999999999998</v>
      </c>
      <c r="C2623" s="93">
        <v>20</v>
      </c>
      <c r="D2623" s="104">
        <f t="shared" si="202"/>
        <v>3.9564787339268051E-5</v>
      </c>
      <c r="E2623" s="93">
        <f t="shared" si="205"/>
        <v>1.7522222222222221</v>
      </c>
      <c r="F2623" s="104">
        <f t="shared" si="203"/>
        <v>6.2918369252899439E-5</v>
      </c>
      <c r="G2623" s="93" t="s">
        <v>16</v>
      </c>
      <c r="H2623" s="93">
        <v>841.54</v>
      </c>
      <c r="I2623" s="108">
        <v>3</v>
      </c>
      <c r="J2623" s="93">
        <v>7.22</v>
      </c>
      <c r="K2623" s="93">
        <v>2.54</v>
      </c>
      <c r="L2623" s="93">
        <v>841.54</v>
      </c>
      <c r="M2623" s="88">
        <f t="shared" si="206"/>
        <v>6308</v>
      </c>
    </row>
    <row r="2624" spans="1:13" x14ac:dyDescent="0.2">
      <c r="A2624" s="94">
        <v>3080357</v>
      </c>
      <c r="B2624" s="88">
        <f t="shared" si="204"/>
        <v>315.39999999999998</v>
      </c>
      <c r="C2624" s="93">
        <v>20</v>
      </c>
      <c r="D2624" s="104">
        <f t="shared" si="202"/>
        <v>3.9564787339268051E-5</v>
      </c>
      <c r="E2624" s="93">
        <f t="shared" si="205"/>
        <v>1.7522222222222221</v>
      </c>
      <c r="F2624" s="104">
        <f t="shared" si="203"/>
        <v>6.2918369252899439E-5</v>
      </c>
      <c r="G2624" s="93" t="s">
        <v>16</v>
      </c>
      <c r="H2624" s="93">
        <v>261.41000000000003</v>
      </c>
      <c r="I2624" s="108">
        <v>3</v>
      </c>
      <c r="J2624" s="93">
        <v>41.66</v>
      </c>
      <c r="K2624" s="93">
        <v>1.56</v>
      </c>
      <c r="L2624" s="93">
        <v>261.41000000000003</v>
      </c>
      <c r="M2624" s="88">
        <f t="shared" si="206"/>
        <v>6308</v>
      </c>
    </row>
    <row r="2625" spans="1:13" x14ac:dyDescent="0.2">
      <c r="A2625" s="94">
        <v>3081087</v>
      </c>
      <c r="B2625" s="88">
        <f t="shared" si="204"/>
        <v>315.39999999999998</v>
      </c>
      <c r="C2625" s="93">
        <v>20</v>
      </c>
      <c r="D2625" s="104">
        <f t="shared" si="202"/>
        <v>3.9564787339268051E-5</v>
      </c>
      <c r="E2625" s="93">
        <f t="shared" si="205"/>
        <v>1.7522222222222221</v>
      </c>
      <c r="F2625" s="104">
        <f t="shared" si="203"/>
        <v>6.2918369252899439E-5</v>
      </c>
      <c r="G2625" s="93" t="s">
        <v>41</v>
      </c>
      <c r="H2625" s="93">
        <v>316.95</v>
      </c>
      <c r="I2625" s="108">
        <v>3</v>
      </c>
      <c r="J2625" s="93">
        <v>10</v>
      </c>
      <c r="K2625" s="93">
        <v>2.7</v>
      </c>
      <c r="L2625" s="93">
        <v>316.95</v>
      </c>
      <c r="M2625" s="88">
        <f t="shared" si="206"/>
        <v>6308</v>
      </c>
    </row>
    <row r="2626" spans="1:13" x14ac:dyDescent="0.2">
      <c r="A2626" s="94">
        <v>3225442</v>
      </c>
      <c r="B2626" s="88">
        <f t="shared" si="204"/>
        <v>315.39999999999998</v>
      </c>
      <c r="C2626" s="93">
        <v>20</v>
      </c>
      <c r="D2626" s="104">
        <f t="shared" ref="D2626:D2689" si="207">C2626/$C$4096</f>
        <v>3.9564787339268051E-5</v>
      </c>
      <c r="E2626" s="93">
        <f t="shared" si="205"/>
        <v>1.7522222222222221</v>
      </c>
      <c r="F2626" s="104">
        <f t="shared" ref="F2626:F2689" si="208">E2626/$E$4096</f>
        <v>6.2918369252899439E-5</v>
      </c>
      <c r="G2626" s="93" t="s">
        <v>16</v>
      </c>
      <c r="H2626" s="93">
        <v>608.91</v>
      </c>
      <c r="I2626" s="108">
        <v>3</v>
      </c>
      <c r="J2626" s="93">
        <v>570</v>
      </c>
      <c r="K2626" s="93">
        <v>21</v>
      </c>
      <c r="L2626" s="93">
        <v>608.91</v>
      </c>
      <c r="M2626" s="88">
        <f t="shared" si="206"/>
        <v>6308</v>
      </c>
    </row>
    <row r="2627" spans="1:13" x14ac:dyDescent="0.2">
      <c r="A2627" s="94">
        <v>3267604</v>
      </c>
      <c r="B2627" s="88">
        <f t="shared" ref="B2627:B2690" si="209">VLOOKUP(I2627,$U$2:$V$11,2,TRUE)</f>
        <v>315.39999999999998</v>
      </c>
      <c r="C2627" s="93">
        <v>20</v>
      </c>
      <c r="D2627" s="104">
        <f t="shared" si="207"/>
        <v>3.9564787339268051E-5</v>
      </c>
      <c r="E2627" s="93">
        <f t="shared" ref="E2627:E2690" si="210">B2627*C2627/3600</f>
        <v>1.7522222222222221</v>
      </c>
      <c r="F2627" s="104">
        <f t="shared" si="208"/>
        <v>6.2918369252899439E-5</v>
      </c>
      <c r="G2627" s="93" t="s">
        <v>16</v>
      </c>
      <c r="H2627" s="93">
        <v>61.5</v>
      </c>
      <c r="I2627" s="108">
        <v>3</v>
      </c>
      <c r="J2627" s="93">
        <v>7.0000000000000007E-2</v>
      </c>
      <c r="K2627" s="93">
        <v>2.6</v>
      </c>
      <c r="L2627" s="93">
        <v>61.5</v>
      </c>
      <c r="M2627" s="88">
        <f t="shared" ref="M2627:M2690" si="211">B2627*C2627</f>
        <v>6308</v>
      </c>
    </row>
    <row r="2628" spans="1:13" x14ac:dyDescent="0.2">
      <c r="A2628" s="94">
        <v>3300513</v>
      </c>
      <c r="B2628" s="88">
        <f t="shared" si="209"/>
        <v>315.39999999999998</v>
      </c>
      <c r="C2628" s="93">
        <v>20</v>
      </c>
      <c r="D2628" s="104">
        <f t="shared" si="207"/>
        <v>3.9564787339268051E-5</v>
      </c>
      <c r="E2628" s="93">
        <f t="shared" si="210"/>
        <v>1.7522222222222221</v>
      </c>
      <c r="F2628" s="104">
        <f t="shared" si="208"/>
        <v>6.2918369252899439E-5</v>
      </c>
      <c r="G2628" s="93" t="s">
        <v>9</v>
      </c>
      <c r="H2628" s="93">
        <v>974.3</v>
      </c>
      <c r="I2628" s="108">
        <v>3</v>
      </c>
      <c r="J2628" s="93">
        <v>61.04</v>
      </c>
      <c r="K2628" s="93">
        <v>29.5</v>
      </c>
      <c r="L2628" s="93">
        <v>974.3</v>
      </c>
      <c r="M2628" s="88">
        <f t="shared" si="211"/>
        <v>6308</v>
      </c>
    </row>
    <row r="2629" spans="1:13" x14ac:dyDescent="0.2">
      <c r="A2629" s="94">
        <v>3401867</v>
      </c>
      <c r="B2629" s="88">
        <f t="shared" si="209"/>
        <v>315.39999999999998</v>
      </c>
      <c r="C2629" s="93">
        <v>20</v>
      </c>
      <c r="D2629" s="104">
        <f t="shared" si="207"/>
        <v>3.9564787339268051E-5</v>
      </c>
      <c r="E2629" s="93">
        <f t="shared" si="210"/>
        <v>1.7522222222222221</v>
      </c>
      <c r="F2629" s="104">
        <f t="shared" si="208"/>
        <v>6.2918369252899439E-5</v>
      </c>
      <c r="G2629" s="93" t="s">
        <v>20</v>
      </c>
      <c r="H2629" s="93">
        <v>2728.98</v>
      </c>
      <c r="I2629" s="108">
        <v>3</v>
      </c>
      <c r="J2629" s="93">
        <v>40</v>
      </c>
      <c r="K2629" s="93">
        <v>0.5</v>
      </c>
      <c r="L2629" s="93">
        <v>2728.98</v>
      </c>
      <c r="M2629" s="88">
        <f t="shared" si="211"/>
        <v>6308</v>
      </c>
    </row>
    <row r="2630" spans="1:13" x14ac:dyDescent="0.2">
      <c r="A2630" s="94">
        <v>3401894</v>
      </c>
      <c r="B2630" s="88">
        <f t="shared" si="209"/>
        <v>315.39999999999998</v>
      </c>
      <c r="C2630" s="93">
        <v>20</v>
      </c>
      <c r="D2630" s="104">
        <f t="shared" si="207"/>
        <v>3.9564787339268051E-5</v>
      </c>
      <c r="E2630" s="93">
        <f t="shared" si="210"/>
        <v>1.7522222222222221</v>
      </c>
      <c r="F2630" s="104">
        <f t="shared" si="208"/>
        <v>6.2918369252899439E-5</v>
      </c>
      <c r="G2630" s="93" t="s">
        <v>20</v>
      </c>
      <c r="H2630" s="93">
        <v>1829.01</v>
      </c>
      <c r="I2630" s="108">
        <v>3</v>
      </c>
      <c r="J2630" s="93">
        <v>32</v>
      </c>
      <c r="K2630" s="93">
        <v>2.9</v>
      </c>
      <c r="L2630" s="93">
        <v>1829.01</v>
      </c>
      <c r="M2630" s="88">
        <f t="shared" si="211"/>
        <v>6308</v>
      </c>
    </row>
    <row r="2631" spans="1:13" x14ac:dyDescent="0.2">
      <c r="A2631" s="94">
        <v>3418042</v>
      </c>
      <c r="B2631" s="88">
        <f t="shared" si="209"/>
        <v>315.39999999999998</v>
      </c>
      <c r="C2631" s="93">
        <v>20</v>
      </c>
      <c r="D2631" s="104">
        <f t="shared" si="207"/>
        <v>3.9564787339268051E-5</v>
      </c>
      <c r="E2631" s="93">
        <f t="shared" si="210"/>
        <v>1.7522222222222221</v>
      </c>
      <c r="F2631" s="104">
        <f t="shared" si="208"/>
        <v>6.2918369252899439E-5</v>
      </c>
      <c r="G2631" s="93" t="s">
        <v>16</v>
      </c>
      <c r="H2631" s="93">
        <v>601.38</v>
      </c>
      <c r="I2631" s="108">
        <v>3</v>
      </c>
      <c r="J2631" s="93">
        <v>13.28</v>
      </c>
      <c r="K2631" s="93">
        <v>22.5</v>
      </c>
      <c r="L2631" s="93">
        <v>601.38</v>
      </c>
      <c r="M2631" s="88">
        <f t="shared" si="211"/>
        <v>6308</v>
      </c>
    </row>
    <row r="2632" spans="1:13" x14ac:dyDescent="0.2">
      <c r="A2632" s="94">
        <v>3484845</v>
      </c>
      <c r="B2632" s="88">
        <f t="shared" si="209"/>
        <v>315.39999999999998</v>
      </c>
      <c r="C2632" s="93">
        <v>20</v>
      </c>
      <c r="D2632" s="104">
        <f t="shared" si="207"/>
        <v>3.9564787339268051E-5</v>
      </c>
      <c r="E2632" s="93">
        <f t="shared" si="210"/>
        <v>1.7522222222222221</v>
      </c>
      <c r="F2632" s="104">
        <f t="shared" si="208"/>
        <v>6.2918369252899439E-5</v>
      </c>
      <c r="G2632" s="93" t="s">
        <v>16</v>
      </c>
      <c r="H2632" s="93">
        <v>39.99</v>
      </c>
      <c r="I2632" s="108">
        <v>3</v>
      </c>
      <c r="J2632" s="93">
        <v>9.31</v>
      </c>
      <c r="K2632" s="93">
        <v>0.65</v>
      </c>
      <c r="L2632" s="93">
        <v>39.99</v>
      </c>
      <c r="M2632" s="88">
        <f t="shared" si="211"/>
        <v>6308</v>
      </c>
    </row>
    <row r="2633" spans="1:13" x14ac:dyDescent="0.2">
      <c r="A2633" s="94">
        <v>3532052</v>
      </c>
      <c r="B2633" s="88">
        <f t="shared" si="209"/>
        <v>315.39999999999998</v>
      </c>
      <c r="C2633" s="93">
        <v>20</v>
      </c>
      <c r="D2633" s="104">
        <f t="shared" si="207"/>
        <v>3.9564787339268051E-5</v>
      </c>
      <c r="E2633" s="93">
        <f t="shared" si="210"/>
        <v>1.7522222222222221</v>
      </c>
      <c r="F2633" s="104">
        <f t="shared" si="208"/>
        <v>6.2918369252899439E-5</v>
      </c>
      <c r="G2633" s="93" t="s">
        <v>79</v>
      </c>
      <c r="H2633" s="93">
        <v>117.26</v>
      </c>
      <c r="I2633" s="108">
        <v>3</v>
      </c>
      <c r="J2633" s="93">
        <v>7.5</v>
      </c>
      <c r="K2633" s="93">
        <v>5.1100000000000003</v>
      </c>
      <c r="L2633" s="93">
        <v>117.26</v>
      </c>
      <c r="M2633" s="88">
        <f t="shared" si="211"/>
        <v>6308</v>
      </c>
    </row>
    <row r="2634" spans="1:13" x14ac:dyDescent="0.2">
      <c r="A2634" s="94">
        <v>4290296</v>
      </c>
      <c r="B2634" s="88">
        <f t="shared" si="209"/>
        <v>315.39999999999998</v>
      </c>
      <c r="C2634" s="93">
        <v>20</v>
      </c>
      <c r="D2634" s="104">
        <f t="shared" si="207"/>
        <v>3.9564787339268051E-5</v>
      </c>
      <c r="E2634" s="93">
        <f t="shared" si="210"/>
        <v>1.7522222222222221</v>
      </c>
      <c r="F2634" s="104">
        <f t="shared" si="208"/>
        <v>6.2918369252899439E-5</v>
      </c>
      <c r="G2634" s="93" t="s">
        <v>20</v>
      </c>
      <c r="H2634" s="93">
        <v>1267.83</v>
      </c>
      <c r="I2634" s="108">
        <v>3</v>
      </c>
      <c r="J2634" s="93">
        <v>16.510000000000002</v>
      </c>
      <c r="K2634" s="93">
        <v>3.3</v>
      </c>
      <c r="L2634" s="93">
        <v>1267.83</v>
      </c>
      <c r="M2634" s="88">
        <f t="shared" si="211"/>
        <v>6308</v>
      </c>
    </row>
    <row r="2635" spans="1:13" x14ac:dyDescent="0.2">
      <c r="A2635" s="94">
        <v>5002264</v>
      </c>
      <c r="B2635" s="88">
        <f t="shared" si="209"/>
        <v>315.39999999999998</v>
      </c>
      <c r="C2635" s="93">
        <v>20</v>
      </c>
      <c r="D2635" s="104">
        <f t="shared" si="207"/>
        <v>3.9564787339268051E-5</v>
      </c>
      <c r="E2635" s="93">
        <f t="shared" si="210"/>
        <v>1.7522222222222221</v>
      </c>
      <c r="F2635" s="104">
        <f t="shared" si="208"/>
        <v>6.2918369252899439E-5</v>
      </c>
      <c r="G2635" s="93" t="s">
        <v>41</v>
      </c>
      <c r="H2635" s="93">
        <v>28.68</v>
      </c>
      <c r="I2635" s="108">
        <v>3</v>
      </c>
      <c r="J2635" s="93">
        <v>0.2</v>
      </c>
      <c r="K2635" s="93">
        <v>0.38</v>
      </c>
      <c r="L2635" s="93">
        <v>28.68</v>
      </c>
      <c r="M2635" s="88">
        <f t="shared" si="211"/>
        <v>6308</v>
      </c>
    </row>
    <row r="2636" spans="1:13" x14ac:dyDescent="0.2">
      <c r="A2636" s="94">
        <v>5118119</v>
      </c>
      <c r="B2636" s="88">
        <f t="shared" si="209"/>
        <v>315.39999999999998</v>
      </c>
      <c r="C2636" s="93">
        <v>20</v>
      </c>
      <c r="D2636" s="104">
        <f t="shared" si="207"/>
        <v>3.9564787339268051E-5</v>
      </c>
      <c r="E2636" s="93">
        <f t="shared" si="210"/>
        <v>1.7522222222222221</v>
      </c>
      <c r="F2636" s="104">
        <f t="shared" si="208"/>
        <v>6.2918369252899439E-5</v>
      </c>
      <c r="G2636" s="93" t="s">
        <v>20</v>
      </c>
      <c r="H2636" s="93">
        <v>13.6</v>
      </c>
      <c r="I2636" s="108">
        <v>3</v>
      </c>
      <c r="J2636" s="93">
        <v>1.3</v>
      </c>
      <c r="K2636" s="93">
        <v>0.21</v>
      </c>
      <c r="L2636" s="93">
        <v>13.6</v>
      </c>
      <c r="M2636" s="88">
        <f t="shared" si="211"/>
        <v>6308</v>
      </c>
    </row>
    <row r="2637" spans="1:13" x14ac:dyDescent="0.2">
      <c r="A2637" s="94">
        <v>5121534</v>
      </c>
      <c r="B2637" s="88">
        <f t="shared" si="209"/>
        <v>315.39999999999998</v>
      </c>
      <c r="C2637" s="93">
        <v>20</v>
      </c>
      <c r="D2637" s="104">
        <f t="shared" si="207"/>
        <v>3.9564787339268051E-5</v>
      </c>
      <c r="E2637" s="93">
        <f t="shared" si="210"/>
        <v>1.7522222222222221</v>
      </c>
      <c r="F2637" s="104">
        <f t="shared" si="208"/>
        <v>6.2918369252899439E-5</v>
      </c>
      <c r="G2637" s="93" t="s">
        <v>20</v>
      </c>
      <c r="H2637" s="93">
        <v>41.53</v>
      </c>
      <c r="I2637" s="108">
        <v>3</v>
      </c>
      <c r="J2637" s="93">
        <v>1.44</v>
      </c>
      <c r="K2637" s="93">
        <v>0.28000000000000003</v>
      </c>
      <c r="L2637" s="93">
        <v>41.53</v>
      </c>
      <c r="M2637" s="88">
        <f t="shared" si="211"/>
        <v>6308</v>
      </c>
    </row>
    <row r="2638" spans="1:13" x14ac:dyDescent="0.2">
      <c r="A2638" s="94">
        <v>5527931</v>
      </c>
      <c r="B2638" s="88">
        <f t="shared" si="209"/>
        <v>315.39999999999998</v>
      </c>
      <c r="C2638" s="93">
        <v>20</v>
      </c>
      <c r="D2638" s="104">
        <f t="shared" si="207"/>
        <v>3.9564787339268051E-5</v>
      </c>
      <c r="E2638" s="93">
        <f t="shared" si="210"/>
        <v>1.7522222222222221</v>
      </c>
      <c r="F2638" s="104">
        <f t="shared" si="208"/>
        <v>6.2918369252899439E-5</v>
      </c>
      <c r="G2638" s="93" t="s">
        <v>16</v>
      </c>
      <c r="H2638" s="93">
        <v>607.04</v>
      </c>
      <c r="I2638" s="108">
        <v>3</v>
      </c>
      <c r="J2638" s="93">
        <v>3.5</v>
      </c>
      <c r="K2638" s="93">
        <v>5.4</v>
      </c>
      <c r="L2638" s="93">
        <v>607.04</v>
      </c>
      <c r="M2638" s="88">
        <f t="shared" si="211"/>
        <v>6308</v>
      </c>
    </row>
    <row r="2639" spans="1:13" x14ac:dyDescent="0.2">
      <c r="A2639" s="94">
        <v>5527987</v>
      </c>
      <c r="B2639" s="88">
        <f t="shared" si="209"/>
        <v>315.39999999999998</v>
      </c>
      <c r="C2639" s="93">
        <v>20</v>
      </c>
      <c r="D2639" s="104">
        <f t="shared" si="207"/>
        <v>3.9564787339268051E-5</v>
      </c>
      <c r="E2639" s="93">
        <f t="shared" si="210"/>
        <v>1.7522222222222221</v>
      </c>
      <c r="F2639" s="104">
        <f t="shared" si="208"/>
        <v>6.2918369252899439E-5</v>
      </c>
      <c r="G2639" s="93" t="s">
        <v>16</v>
      </c>
      <c r="H2639" s="93">
        <v>5783.89</v>
      </c>
      <c r="I2639" s="108">
        <v>3</v>
      </c>
      <c r="J2639" s="93">
        <v>27</v>
      </c>
      <c r="K2639" s="93">
        <v>47</v>
      </c>
      <c r="L2639" s="93">
        <v>5783.89</v>
      </c>
      <c r="M2639" s="88">
        <f t="shared" si="211"/>
        <v>6308</v>
      </c>
    </row>
    <row r="2640" spans="1:13" x14ac:dyDescent="0.2">
      <c r="A2640" s="94">
        <v>5598675</v>
      </c>
      <c r="B2640" s="88">
        <f t="shared" si="209"/>
        <v>315.39999999999998</v>
      </c>
      <c r="C2640" s="93">
        <v>20</v>
      </c>
      <c r="D2640" s="104">
        <f t="shared" si="207"/>
        <v>3.9564787339268051E-5</v>
      </c>
      <c r="E2640" s="93">
        <f t="shared" si="210"/>
        <v>1.7522222222222221</v>
      </c>
      <c r="F2640" s="104">
        <f t="shared" si="208"/>
        <v>6.2918369252899439E-5</v>
      </c>
      <c r="G2640" s="93" t="s">
        <v>16</v>
      </c>
      <c r="H2640" s="93">
        <v>2626.45</v>
      </c>
      <c r="I2640" s="108">
        <v>3</v>
      </c>
      <c r="J2640" s="93">
        <v>15.2</v>
      </c>
      <c r="K2640" s="93">
        <v>18</v>
      </c>
      <c r="L2640" s="93">
        <v>2626.45</v>
      </c>
      <c r="M2640" s="88">
        <f t="shared" si="211"/>
        <v>6308</v>
      </c>
    </row>
    <row r="2641" spans="1:13" x14ac:dyDescent="0.2">
      <c r="A2641" s="94">
        <v>5600251</v>
      </c>
      <c r="B2641" s="88">
        <f t="shared" si="209"/>
        <v>315.39999999999998</v>
      </c>
      <c r="C2641" s="93">
        <v>20</v>
      </c>
      <c r="D2641" s="104">
        <f t="shared" si="207"/>
        <v>3.9564787339268051E-5</v>
      </c>
      <c r="E2641" s="93">
        <f t="shared" si="210"/>
        <v>1.7522222222222221</v>
      </c>
      <c r="F2641" s="104">
        <f t="shared" si="208"/>
        <v>6.2918369252899439E-5</v>
      </c>
      <c r="G2641" s="93" t="s">
        <v>79</v>
      </c>
      <c r="H2641" s="93">
        <v>3105.03</v>
      </c>
      <c r="I2641" s="108">
        <v>3</v>
      </c>
      <c r="J2641" s="93">
        <v>9.6999999999999993</v>
      </c>
      <c r="K2641" s="93">
        <v>17.93</v>
      </c>
      <c r="L2641" s="93">
        <v>3105.03</v>
      </c>
      <c r="M2641" s="88">
        <f t="shared" si="211"/>
        <v>6308</v>
      </c>
    </row>
    <row r="2642" spans="1:13" x14ac:dyDescent="0.2">
      <c r="A2642" s="94">
        <v>6169016</v>
      </c>
      <c r="B2642" s="88">
        <f t="shared" si="209"/>
        <v>315.39999999999998</v>
      </c>
      <c r="C2642" s="93">
        <v>20</v>
      </c>
      <c r="D2642" s="104">
        <f t="shared" si="207"/>
        <v>3.9564787339268051E-5</v>
      </c>
      <c r="E2642" s="93">
        <f t="shared" si="210"/>
        <v>1.7522222222222221</v>
      </c>
      <c r="F2642" s="104">
        <f t="shared" si="208"/>
        <v>6.2918369252899439E-5</v>
      </c>
      <c r="G2642" s="93" t="s">
        <v>20</v>
      </c>
      <c r="H2642" s="93">
        <v>273.5</v>
      </c>
      <c r="I2642" s="108">
        <v>3</v>
      </c>
      <c r="J2642" s="93">
        <v>47.88</v>
      </c>
      <c r="K2642" s="93">
        <v>16.100000000000001</v>
      </c>
      <c r="L2642" s="93">
        <v>273.5</v>
      </c>
      <c r="M2642" s="88">
        <f t="shared" si="211"/>
        <v>6308</v>
      </c>
    </row>
    <row r="2643" spans="1:13" x14ac:dyDescent="0.2">
      <c r="A2643" s="94">
        <v>8364214</v>
      </c>
      <c r="B2643" s="88">
        <f t="shared" si="209"/>
        <v>315.39999999999998</v>
      </c>
      <c r="C2643" s="93">
        <v>20</v>
      </c>
      <c r="D2643" s="104">
        <f t="shared" si="207"/>
        <v>3.9564787339268051E-5</v>
      </c>
      <c r="E2643" s="93">
        <f t="shared" si="210"/>
        <v>1.7522222222222221</v>
      </c>
      <c r="F2643" s="104">
        <f t="shared" si="208"/>
        <v>6.2918369252899439E-5</v>
      </c>
      <c r="G2643" s="93" t="s">
        <v>20</v>
      </c>
      <c r="H2643" s="93">
        <v>51.16</v>
      </c>
      <c r="I2643" s="108">
        <v>3</v>
      </c>
      <c r="J2643" s="93">
        <v>21.6</v>
      </c>
      <c r="K2643" s="93">
        <v>0.7</v>
      </c>
      <c r="L2643" s="93">
        <v>51.16</v>
      </c>
      <c r="M2643" s="88">
        <f t="shared" si="211"/>
        <v>6308</v>
      </c>
    </row>
    <row r="2644" spans="1:13" x14ac:dyDescent="0.2">
      <c r="A2644" s="94">
        <v>8411625</v>
      </c>
      <c r="B2644" s="88">
        <f t="shared" si="209"/>
        <v>315.39999999999998</v>
      </c>
      <c r="C2644" s="93">
        <v>20</v>
      </c>
      <c r="D2644" s="104">
        <f t="shared" si="207"/>
        <v>3.9564787339268051E-5</v>
      </c>
      <c r="E2644" s="93">
        <f t="shared" si="210"/>
        <v>1.7522222222222221</v>
      </c>
      <c r="F2644" s="104">
        <f t="shared" si="208"/>
        <v>6.2918369252899439E-5</v>
      </c>
      <c r="G2644" s="93" t="s">
        <v>16</v>
      </c>
      <c r="H2644" s="93">
        <v>825.86</v>
      </c>
      <c r="I2644" s="108">
        <v>3</v>
      </c>
      <c r="J2644" s="93">
        <v>13.11</v>
      </c>
      <c r="K2644" s="93">
        <v>1.05</v>
      </c>
      <c r="L2644" s="93">
        <v>825.86</v>
      </c>
      <c r="M2644" s="88">
        <f t="shared" si="211"/>
        <v>6308</v>
      </c>
    </row>
    <row r="2645" spans="1:13" x14ac:dyDescent="0.2">
      <c r="A2645" s="94">
        <v>9253044</v>
      </c>
      <c r="B2645" s="88">
        <f t="shared" si="209"/>
        <v>315.39999999999998</v>
      </c>
      <c r="C2645" s="93">
        <v>20</v>
      </c>
      <c r="D2645" s="104">
        <f t="shared" si="207"/>
        <v>3.9564787339268051E-5</v>
      </c>
      <c r="E2645" s="93">
        <f t="shared" si="210"/>
        <v>1.7522222222222221</v>
      </c>
      <c r="F2645" s="104">
        <f t="shared" si="208"/>
        <v>6.2918369252899439E-5</v>
      </c>
      <c r="G2645" s="93" t="s">
        <v>12</v>
      </c>
      <c r="H2645" s="93">
        <v>528.61</v>
      </c>
      <c r="I2645" s="108">
        <v>3</v>
      </c>
      <c r="J2645" s="93">
        <v>2.57</v>
      </c>
      <c r="K2645" s="93">
        <v>7.41</v>
      </c>
      <c r="L2645" s="93">
        <v>528.61</v>
      </c>
      <c r="M2645" s="88">
        <f t="shared" si="211"/>
        <v>6308</v>
      </c>
    </row>
    <row r="2646" spans="1:13" x14ac:dyDescent="0.2">
      <c r="A2646" s="94">
        <v>9315336</v>
      </c>
      <c r="B2646" s="88">
        <f t="shared" si="209"/>
        <v>315.39999999999998</v>
      </c>
      <c r="C2646" s="93">
        <v>20</v>
      </c>
      <c r="D2646" s="104">
        <f t="shared" si="207"/>
        <v>3.9564787339268051E-5</v>
      </c>
      <c r="E2646" s="93">
        <f t="shared" si="210"/>
        <v>1.7522222222222221</v>
      </c>
      <c r="F2646" s="104">
        <f t="shared" si="208"/>
        <v>6.2918369252899439E-5</v>
      </c>
      <c r="G2646" s="93" t="s">
        <v>16</v>
      </c>
      <c r="H2646" s="93">
        <v>480.19</v>
      </c>
      <c r="I2646" s="108">
        <v>3</v>
      </c>
      <c r="J2646" s="93">
        <v>0</v>
      </c>
      <c r="K2646" s="93">
        <v>0</v>
      </c>
      <c r="L2646" s="93">
        <v>480.19</v>
      </c>
      <c r="M2646" s="88">
        <f t="shared" si="211"/>
        <v>6308</v>
      </c>
    </row>
    <row r="2647" spans="1:13" x14ac:dyDescent="0.2">
      <c r="A2647" s="94">
        <v>9318496</v>
      </c>
      <c r="B2647" s="88">
        <f t="shared" si="209"/>
        <v>315.39999999999998</v>
      </c>
      <c r="C2647" s="93">
        <v>20</v>
      </c>
      <c r="D2647" s="104">
        <f t="shared" si="207"/>
        <v>3.9564787339268051E-5</v>
      </c>
      <c r="E2647" s="93">
        <f t="shared" si="210"/>
        <v>1.7522222222222221</v>
      </c>
      <c r="F2647" s="104">
        <f t="shared" si="208"/>
        <v>6.2918369252899439E-5</v>
      </c>
      <c r="G2647" s="93" t="s">
        <v>16</v>
      </c>
      <c r="H2647" s="93">
        <v>82.96</v>
      </c>
      <c r="I2647" s="108">
        <v>3</v>
      </c>
      <c r="J2647" s="93">
        <v>1.1000000000000001</v>
      </c>
      <c r="K2647" s="93">
        <v>0.56999999999999995</v>
      </c>
      <c r="L2647" s="93">
        <v>82.96</v>
      </c>
      <c r="M2647" s="88">
        <f t="shared" si="211"/>
        <v>6308</v>
      </c>
    </row>
    <row r="2648" spans="1:13" x14ac:dyDescent="0.2">
      <c r="A2648" s="94">
        <v>9806809</v>
      </c>
      <c r="B2648" s="88">
        <f t="shared" si="209"/>
        <v>315.39999999999998</v>
      </c>
      <c r="C2648" s="93">
        <v>20</v>
      </c>
      <c r="D2648" s="104">
        <f t="shared" si="207"/>
        <v>3.9564787339268051E-5</v>
      </c>
      <c r="E2648" s="93">
        <f t="shared" si="210"/>
        <v>1.7522222222222221</v>
      </c>
      <c r="F2648" s="104">
        <f t="shared" si="208"/>
        <v>6.2918369252899439E-5</v>
      </c>
      <c r="G2648" s="93" t="s">
        <v>16</v>
      </c>
      <c r="H2648" s="93">
        <v>376.85</v>
      </c>
      <c r="I2648" s="108">
        <v>3</v>
      </c>
      <c r="J2648" s="93">
        <v>2.34</v>
      </c>
      <c r="K2648" s="93">
        <v>1.21</v>
      </c>
      <c r="L2648" s="93">
        <v>376.85</v>
      </c>
      <c r="M2648" s="88">
        <f t="shared" si="211"/>
        <v>6308</v>
      </c>
    </row>
    <row r="2649" spans="1:13" x14ac:dyDescent="0.2">
      <c r="A2649" s="94">
        <v>1210044</v>
      </c>
      <c r="B2649" s="88">
        <f t="shared" si="209"/>
        <v>315.39999999999998</v>
      </c>
      <c r="C2649" s="93">
        <v>19</v>
      </c>
      <c r="D2649" s="104">
        <f t="shared" si="207"/>
        <v>3.7586547972304646E-5</v>
      </c>
      <c r="E2649" s="93">
        <f t="shared" si="210"/>
        <v>1.664611111111111</v>
      </c>
      <c r="F2649" s="104">
        <f t="shared" si="208"/>
        <v>5.9772450790254466E-5</v>
      </c>
      <c r="G2649" s="93" t="s">
        <v>79</v>
      </c>
      <c r="H2649" s="93">
        <v>357.13</v>
      </c>
      <c r="I2649" s="108">
        <v>3</v>
      </c>
      <c r="J2649" s="93">
        <v>7.08</v>
      </c>
      <c r="K2649" s="93">
        <v>5.24</v>
      </c>
      <c r="L2649" s="93">
        <v>357.13</v>
      </c>
      <c r="M2649" s="88">
        <f t="shared" si="211"/>
        <v>5992.5999999999995</v>
      </c>
    </row>
    <row r="2650" spans="1:13" x14ac:dyDescent="0.2">
      <c r="A2650" s="94">
        <v>1253044</v>
      </c>
      <c r="B2650" s="88">
        <f t="shared" si="209"/>
        <v>315.39999999999998</v>
      </c>
      <c r="C2650" s="93">
        <v>19</v>
      </c>
      <c r="D2650" s="104">
        <f t="shared" si="207"/>
        <v>3.7586547972304646E-5</v>
      </c>
      <c r="E2650" s="93">
        <f t="shared" si="210"/>
        <v>1.664611111111111</v>
      </c>
      <c r="F2650" s="104">
        <f t="shared" si="208"/>
        <v>5.9772450790254466E-5</v>
      </c>
      <c r="G2650" s="93" t="s">
        <v>9</v>
      </c>
      <c r="H2650" s="93">
        <v>674.43</v>
      </c>
      <c r="I2650" s="108">
        <v>3</v>
      </c>
      <c r="J2650" s="93">
        <v>19.399999999999999</v>
      </c>
      <c r="K2650" s="93">
        <v>30.02</v>
      </c>
      <c r="L2650" s="93">
        <v>674.43</v>
      </c>
      <c r="M2650" s="88">
        <f t="shared" si="211"/>
        <v>5992.5999999999995</v>
      </c>
    </row>
    <row r="2651" spans="1:13" x14ac:dyDescent="0.2">
      <c r="A2651" s="94">
        <v>1254449</v>
      </c>
      <c r="B2651" s="88">
        <f t="shared" si="209"/>
        <v>315.39999999999998</v>
      </c>
      <c r="C2651" s="93">
        <v>19</v>
      </c>
      <c r="D2651" s="104">
        <f t="shared" si="207"/>
        <v>3.7586547972304646E-5</v>
      </c>
      <c r="E2651" s="93">
        <f t="shared" si="210"/>
        <v>1.664611111111111</v>
      </c>
      <c r="F2651" s="104">
        <f t="shared" si="208"/>
        <v>5.9772450790254466E-5</v>
      </c>
      <c r="G2651" s="93" t="s">
        <v>79</v>
      </c>
      <c r="H2651" s="93">
        <v>248.22</v>
      </c>
      <c r="I2651" s="108">
        <v>3</v>
      </c>
      <c r="J2651" s="93">
        <v>6.13</v>
      </c>
      <c r="K2651" s="93">
        <v>20.68</v>
      </c>
      <c r="L2651" s="93">
        <v>248.22</v>
      </c>
      <c r="M2651" s="88">
        <f t="shared" si="211"/>
        <v>5992.5999999999995</v>
      </c>
    </row>
    <row r="2652" spans="1:13" x14ac:dyDescent="0.2">
      <c r="A2652" s="94">
        <v>2034654</v>
      </c>
      <c r="B2652" s="88">
        <f t="shared" si="209"/>
        <v>315.39999999999998</v>
      </c>
      <c r="C2652" s="93">
        <v>19</v>
      </c>
      <c r="D2652" s="104">
        <f t="shared" si="207"/>
        <v>3.7586547972304646E-5</v>
      </c>
      <c r="E2652" s="93">
        <f t="shared" si="210"/>
        <v>1.664611111111111</v>
      </c>
      <c r="F2652" s="104">
        <f t="shared" si="208"/>
        <v>5.9772450790254466E-5</v>
      </c>
      <c r="G2652" s="93" t="s">
        <v>16</v>
      </c>
      <c r="H2652" s="93">
        <v>6461.46</v>
      </c>
      <c r="I2652" s="108">
        <v>3</v>
      </c>
      <c r="J2652" s="93">
        <v>65.599999999999994</v>
      </c>
      <c r="K2652" s="93">
        <v>35.799999999999997</v>
      </c>
      <c r="L2652" s="93">
        <v>6461.46</v>
      </c>
      <c r="M2652" s="88">
        <f t="shared" si="211"/>
        <v>5992.5999999999995</v>
      </c>
    </row>
    <row r="2653" spans="1:13" x14ac:dyDescent="0.2">
      <c r="A2653" s="94">
        <v>2101559</v>
      </c>
      <c r="B2653" s="88">
        <f t="shared" si="209"/>
        <v>315.39999999999998</v>
      </c>
      <c r="C2653" s="93">
        <v>19</v>
      </c>
      <c r="D2653" s="104">
        <f t="shared" si="207"/>
        <v>3.7586547972304646E-5</v>
      </c>
      <c r="E2653" s="93">
        <f t="shared" si="210"/>
        <v>1.664611111111111</v>
      </c>
      <c r="F2653" s="104">
        <f t="shared" si="208"/>
        <v>5.9772450790254466E-5</v>
      </c>
      <c r="G2653" s="93" t="s">
        <v>16</v>
      </c>
      <c r="H2653" s="93">
        <v>3737.5</v>
      </c>
      <c r="I2653" s="108">
        <v>3</v>
      </c>
      <c r="J2653" s="93">
        <v>56</v>
      </c>
      <c r="K2653" s="93">
        <v>18.3</v>
      </c>
      <c r="L2653" s="93">
        <v>3737.5</v>
      </c>
      <c r="M2653" s="88">
        <f t="shared" si="211"/>
        <v>5992.5999999999995</v>
      </c>
    </row>
    <row r="2654" spans="1:13" x14ac:dyDescent="0.2">
      <c r="A2654" s="94">
        <v>2253329</v>
      </c>
      <c r="B2654" s="88">
        <f t="shared" si="209"/>
        <v>315.39999999999998</v>
      </c>
      <c r="C2654" s="93">
        <v>19</v>
      </c>
      <c r="D2654" s="104">
        <f t="shared" si="207"/>
        <v>3.7586547972304646E-5</v>
      </c>
      <c r="E2654" s="93">
        <f t="shared" si="210"/>
        <v>1.664611111111111</v>
      </c>
      <c r="F2654" s="104">
        <f t="shared" si="208"/>
        <v>5.9772450790254466E-5</v>
      </c>
      <c r="G2654" s="93" t="s">
        <v>41</v>
      </c>
      <c r="H2654" s="93">
        <v>2616.15</v>
      </c>
      <c r="I2654" s="108">
        <v>3</v>
      </c>
      <c r="J2654" s="93">
        <v>299.63</v>
      </c>
      <c r="K2654" s="93">
        <v>14</v>
      </c>
      <c r="L2654" s="93">
        <v>2616.15</v>
      </c>
      <c r="M2654" s="88">
        <f t="shared" si="211"/>
        <v>5992.5999999999995</v>
      </c>
    </row>
    <row r="2655" spans="1:13" x14ac:dyDescent="0.2">
      <c r="A2655" s="94">
        <v>2372245</v>
      </c>
      <c r="B2655" s="88">
        <f t="shared" si="209"/>
        <v>315.39999999999998</v>
      </c>
      <c r="C2655" s="93">
        <v>19</v>
      </c>
      <c r="D2655" s="104">
        <f t="shared" si="207"/>
        <v>3.7586547972304646E-5</v>
      </c>
      <c r="E2655" s="93">
        <f t="shared" si="210"/>
        <v>1.664611111111111</v>
      </c>
      <c r="F2655" s="104">
        <f t="shared" si="208"/>
        <v>5.9772450790254466E-5</v>
      </c>
      <c r="G2655" s="93" t="s">
        <v>16</v>
      </c>
      <c r="H2655" s="93">
        <v>1847.24</v>
      </c>
      <c r="I2655" s="108">
        <v>3</v>
      </c>
      <c r="J2655" s="93">
        <v>25.53</v>
      </c>
      <c r="K2655" s="93">
        <v>23.5</v>
      </c>
      <c r="L2655" s="93">
        <v>1847.24</v>
      </c>
      <c r="M2655" s="88">
        <f t="shared" si="211"/>
        <v>5992.5999999999995</v>
      </c>
    </row>
    <row r="2656" spans="1:13" x14ac:dyDescent="0.2">
      <c r="A2656" s="94">
        <v>2397545</v>
      </c>
      <c r="B2656" s="88">
        <f t="shared" si="209"/>
        <v>315.39999999999998</v>
      </c>
      <c r="C2656" s="93">
        <v>19</v>
      </c>
      <c r="D2656" s="104">
        <f t="shared" si="207"/>
        <v>3.7586547972304646E-5</v>
      </c>
      <c r="E2656" s="93">
        <f t="shared" si="210"/>
        <v>1.664611111111111</v>
      </c>
      <c r="F2656" s="104">
        <f t="shared" si="208"/>
        <v>5.9772450790254466E-5</v>
      </c>
      <c r="G2656" s="93" t="s">
        <v>16</v>
      </c>
      <c r="H2656" s="93">
        <v>2180</v>
      </c>
      <c r="I2656" s="108">
        <v>3</v>
      </c>
      <c r="J2656" s="93">
        <v>45</v>
      </c>
      <c r="K2656" s="93">
        <v>7</v>
      </c>
      <c r="L2656" s="93">
        <v>2180</v>
      </c>
      <c r="M2656" s="88">
        <f t="shared" si="211"/>
        <v>5992.5999999999995</v>
      </c>
    </row>
    <row r="2657" spans="1:13" x14ac:dyDescent="0.2">
      <c r="A2657" s="94">
        <v>2540543</v>
      </c>
      <c r="B2657" s="88">
        <f t="shared" si="209"/>
        <v>315.39999999999998</v>
      </c>
      <c r="C2657" s="93">
        <v>19</v>
      </c>
      <c r="D2657" s="104">
        <f t="shared" si="207"/>
        <v>3.7586547972304646E-5</v>
      </c>
      <c r="E2657" s="93">
        <f t="shared" si="210"/>
        <v>1.664611111111111</v>
      </c>
      <c r="F2657" s="104">
        <f t="shared" si="208"/>
        <v>5.9772450790254466E-5</v>
      </c>
      <c r="G2657" s="93" t="s">
        <v>16</v>
      </c>
      <c r="H2657" s="93">
        <v>116.82</v>
      </c>
      <c r="I2657" s="108">
        <v>3</v>
      </c>
      <c r="J2657" s="93">
        <v>3.54</v>
      </c>
      <c r="K2657" s="93">
        <v>1.4</v>
      </c>
      <c r="L2657" s="93">
        <v>116.82</v>
      </c>
      <c r="M2657" s="88">
        <f t="shared" si="211"/>
        <v>5992.5999999999995</v>
      </c>
    </row>
    <row r="2658" spans="1:13" x14ac:dyDescent="0.2">
      <c r="A2658" s="94">
        <v>2540791</v>
      </c>
      <c r="B2658" s="88">
        <f t="shared" si="209"/>
        <v>315.39999999999998</v>
      </c>
      <c r="C2658" s="93">
        <v>19</v>
      </c>
      <c r="D2658" s="104">
        <f t="shared" si="207"/>
        <v>3.7586547972304646E-5</v>
      </c>
      <c r="E2658" s="93">
        <f t="shared" si="210"/>
        <v>1.664611111111111</v>
      </c>
      <c r="F2658" s="104">
        <f t="shared" si="208"/>
        <v>5.9772450790254466E-5</v>
      </c>
      <c r="G2658" s="93" t="s">
        <v>79</v>
      </c>
      <c r="H2658" s="93">
        <v>447.08</v>
      </c>
      <c r="I2658" s="108">
        <v>3</v>
      </c>
      <c r="J2658" s="93">
        <v>6.35</v>
      </c>
      <c r="K2658" s="93">
        <v>5.8</v>
      </c>
      <c r="L2658" s="93">
        <v>447.08</v>
      </c>
      <c r="M2658" s="88">
        <f t="shared" si="211"/>
        <v>5992.5999999999995</v>
      </c>
    </row>
    <row r="2659" spans="1:13" x14ac:dyDescent="0.2">
      <c r="A2659" s="94">
        <v>3080637</v>
      </c>
      <c r="B2659" s="88">
        <f t="shared" si="209"/>
        <v>315.39999999999998</v>
      </c>
      <c r="C2659" s="93">
        <v>19</v>
      </c>
      <c r="D2659" s="104">
        <f t="shared" si="207"/>
        <v>3.7586547972304646E-5</v>
      </c>
      <c r="E2659" s="93">
        <f t="shared" si="210"/>
        <v>1.664611111111111</v>
      </c>
      <c r="F2659" s="104">
        <f t="shared" si="208"/>
        <v>5.9772450790254466E-5</v>
      </c>
      <c r="G2659" s="93" t="s">
        <v>41</v>
      </c>
      <c r="H2659" s="93">
        <v>1055.26</v>
      </c>
      <c r="I2659" s="108">
        <v>3</v>
      </c>
      <c r="J2659" s="93">
        <v>78.099999999999994</v>
      </c>
      <c r="K2659" s="93">
        <v>4.24</v>
      </c>
      <c r="L2659" s="93">
        <v>1055.26</v>
      </c>
      <c r="M2659" s="88">
        <f t="shared" si="211"/>
        <v>5992.5999999999995</v>
      </c>
    </row>
    <row r="2660" spans="1:13" x14ac:dyDescent="0.2">
      <c r="A2660" s="94">
        <v>4532093</v>
      </c>
      <c r="B2660" s="88">
        <f t="shared" si="209"/>
        <v>315.39999999999998</v>
      </c>
      <c r="C2660" s="93">
        <v>19</v>
      </c>
      <c r="D2660" s="104">
        <f t="shared" si="207"/>
        <v>3.7586547972304646E-5</v>
      </c>
      <c r="E2660" s="93">
        <f t="shared" si="210"/>
        <v>1.664611111111111</v>
      </c>
      <c r="F2660" s="104">
        <f t="shared" si="208"/>
        <v>5.9772450790254466E-5</v>
      </c>
      <c r="G2660" s="93" t="s">
        <v>12</v>
      </c>
      <c r="H2660" s="93">
        <v>42.36</v>
      </c>
      <c r="I2660" s="108">
        <v>3</v>
      </c>
      <c r="J2660" s="93">
        <v>1.9</v>
      </c>
      <c r="K2660" s="93">
        <v>0.28000000000000003</v>
      </c>
      <c r="L2660" s="93">
        <v>42.36</v>
      </c>
      <c r="M2660" s="88">
        <f t="shared" si="211"/>
        <v>5992.5999999999995</v>
      </c>
    </row>
    <row r="2661" spans="1:13" x14ac:dyDescent="0.2">
      <c r="A2661" s="94">
        <v>5527742</v>
      </c>
      <c r="B2661" s="88">
        <f t="shared" si="209"/>
        <v>315.39999999999998</v>
      </c>
      <c r="C2661" s="93">
        <v>19</v>
      </c>
      <c r="D2661" s="104">
        <f t="shared" si="207"/>
        <v>3.7586547972304646E-5</v>
      </c>
      <c r="E2661" s="93">
        <f t="shared" si="210"/>
        <v>1.664611111111111</v>
      </c>
      <c r="F2661" s="104">
        <f t="shared" si="208"/>
        <v>5.9772450790254466E-5</v>
      </c>
      <c r="G2661" s="93" t="s">
        <v>79</v>
      </c>
      <c r="H2661" s="93">
        <v>560.42999999999995</v>
      </c>
      <c r="I2661" s="108">
        <v>3</v>
      </c>
      <c r="J2661" s="93">
        <v>3.8</v>
      </c>
      <c r="K2661" s="93">
        <v>7.7</v>
      </c>
      <c r="L2661" s="93">
        <v>560.42999999999995</v>
      </c>
      <c r="M2661" s="88">
        <f t="shared" si="211"/>
        <v>5992.5999999999995</v>
      </c>
    </row>
    <row r="2662" spans="1:13" x14ac:dyDescent="0.2">
      <c r="A2662" s="94">
        <v>5598566</v>
      </c>
      <c r="B2662" s="88">
        <f t="shared" si="209"/>
        <v>315.39999999999998</v>
      </c>
      <c r="C2662" s="93">
        <v>19</v>
      </c>
      <c r="D2662" s="104">
        <f t="shared" si="207"/>
        <v>3.7586547972304646E-5</v>
      </c>
      <c r="E2662" s="93">
        <f t="shared" si="210"/>
        <v>1.664611111111111</v>
      </c>
      <c r="F2662" s="104">
        <f t="shared" si="208"/>
        <v>5.9772450790254466E-5</v>
      </c>
      <c r="G2662" s="93" t="s">
        <v>79</v>
      </c>
      <c r="H2662" s="93">
        <v>1316.46</v>
      </c>
      <c r="I2662" s="108">
        <v>3</v>
      </c>
      <c r="J2662" s="93">
        <v>3.47</v>
      </c>
      <c r="K2662" s="93">
        <v>6.08</v>
      </c>
      <c r="L2662" s="93">
        <v>1316.46</v>
      </c>
      <c r="M2662" s="88">
        <f t="shared" si="211"/>
        <v>5992.5999999999995</v>
      </c>
    </row>
    <row r="2663" spans="1:13" x14ac:dyDescent="0.2">
      <c r="A2663" s="94">
        <v>5601274</v>
      </c>
      <c r="B2663" s="88">
        <f t="shared" si="209"/>
        <v>315.39999999999998</v>
      </c>
      <c r="C2663" s="93">
        <v>19</v>
      </c>
      <c r="D2663" s="104">
        <f t="shared" si="207"/>
        <v>3.7586547972304646E-5</v>
      </c>
      <c r="E2663" s="93">
        <f t="shared" si="210"/>
        <v>1.664611111111111</v>
      </c>
      <c r="F2663" s="104">
        <f t="shared" si="208"/>
        <v>5.9772450790254466E-5</v>
      </c>
      <c r="G2663" s="93" t="s">
        <v>79</v>
      </c>
      <c r="H2663" s="93">
        <v>289.44</v>
      </c>
      <c r="I2663" s="108">
        <v>3</v>
      </c>
      <c r="J2663" s="93">
        <v>1.42</v>
      </c>
      <c r="K2663" s="93">
        <v>2.1</v>
      </c>
      <c r="L2663" s="93">
        <v>289.44</v>
      </c>
      <c r="M2663" s="88">
        <f t="shared" si="211"/>
        <v>5992.5999999999995</v>
      </c>
    </row>
    <row r="2664" spans="1:13" x14ac:dyDescent="0.2">
      <c r="A2664" s="94">
        <v>5705024</v>
      </c>
      <c r="B2664" s="88">
        <f t="shared" si="209"/>
        <v>315.39999999999998</v>
      </c>
      <c r="C2664" s="93">
        <v>19</v>
      </c>
      <c r="D2664" s="104">
        <f t="shared" si="207"/>
        <v>3.7586547972304646E-5</v>
      </c>
      <c r="E2664" s="93">
        <f t="shared" si="210"/>
        <v>1.664611111111111</v>
      </c>
      <c r="F2664" s="104">
        <f t="shared" si="208"/>
        <v>5.9772450790254466E-5</v>
      </c>
      <c r="G2664" s="93" t="s">
        <v>16</v>
      </c>
      <c r="H2664" s="93">
        <v>1076.7</v>
      </c>
      <c r="I2664" s="108">
        <v>3</v>
      </c>
      <c r="J2664" s="93">
        <v>18.260000000000002</v>
      </c>
      <c r="K2664" s="93">
        <v>28</v>
      </c>
      <c r="L2664" s="93">
        <v>1076.7</v>
      </c>
      <c r="M2664" s="88">
        <f t="shared" si="211"/>
        <v>5992.5999999999995</v>
      </c>
    </row>
    <row r="2665" spans="1:13" x14ac:dyDescent="0.2">
      <c r="A2665" s="94">
        <v>6070019</v>
      </c>
      <c r="B2665" s="88">
        <f t="shared" si="209"/>
        <v>315.39999999999998</v>
      </c>
      <c r="C2665" s="93">
        <v>19</v>
      </c>
      <c r="D2665" s="104">
        <f t="shared" si="207"/>
        <v>3.7586547972304646E-5</v>
      </c>
      <c r="E2665" s="93">
        <f t="shared" si="210"/>
        <v>1.664611111111111</v>
      </c>
      <c r="F2665" s="104">
        <f t="shared" si="208"/>
        <v>5.9772450790254466E-5</v>
      </c>
      <c r="G2665" s="93" t="s">
        <v>20</v>
      </c>
      <c r="H2665" s="93">
        <v>174.23</v>
      </c>
      <c r="I2665" s="108">
        <v>3</v>
      </c>
      <c r="J2665" s="93">
        <v>12.22</v>
      </c>
      <c r="K2665" s="93">
        <v>2</v>
      </c>
      <c r="L2665" s="93">
        <v>174.23</v>
      </c>
      <c r="M2665" s="88">
        <f t="shared" si="211"/>
        <v>5992.5999999999995</v>
      </c>
    </row>
    <row r="2666" spans="1:13" x14ac:dyDescent="0.2">
      <c r="A2666" s="94">
        <v>6166931</v>
      </c>
      <c r="B2666" s="88">
        <f t="shared" si="209"/>
        <v>315.39999999999998</v>
      </c>
      <c r="C2666" s="93">
        <v>19</v>
      </c>
      <c r="D2666" s="104">
        <f t="shared" si="207"/>
        <v>3.7586547972304646E-5</v>
      </c>
      <c r="E2666" s="93">
        <f t="shared" si="210"/>
        <v>1.664611111111111</v>
      </c>
      <c r="F2666" s="104">
        <f t="shared" si="208"/>
        <v>5.9772450790254466E-5</v>
      </c>
      <c r="G2666" s="93" t="s">
        <v>20</v>
      </c>
      <c r="H2666" s="93">
        <v>179.24</v>
      </c>
      <c r="I2666" s="108">
        <v>3</v>
      </c>
      <c r="J2666" s="93">
        <v>3.54</v>
      </c>
      <c r="K2666" s="93">
        <v>0.12</v>
      </c>
      <c r="L2666" s="93">
        <v>179.24</v>
      </c>
      <c r="M2666" s="88">
        <f t="shared" si="211"/>
        <v>5992.5999999999995</v>
      </c>
    </row>
    <row r="2667" spans="1:13" x14ac:dyDescent="0.2">
      <c r="A2667" s="94">
        <v>7016814</v>
      </c>
      <c r="B2667" s="88">
        <f t="shared" si="209"/>
        <v>315.39999999999998</v>
      </c>
      <c r="C2667" s="93">
        <v>19</v>
      </c>
      <c r="D2667" s="104">
        <f t="shared" si="207"/>
        <v>3.7586547972304646E-5</v>
      </c>
      <c r="E2667" s="93">
        <f t="shared" si="210"/>
        <v>1.664611111111111</v>
      </c>
      <c r="F2667" s="104">
        <f t="shared" si="208"/>
        <v>5.9772450790254466E-5</v>
      </c>
      <c r="G2667" s="93" t="s">
        <v>82</v>
      </c>
      <c r="H2667" s="93">
        <v>1424.5</v>
      </c>
      <c r="I2667" s="108">
        <v>3</v>
      </c>
      <c r="J2667" s="93">
        <v>73.44</v>
      </c>
      <c r="K2667" s="93">
        <v>25</v>
      </c>
      <c r="L2667" s="93">
        <v>1424.5</v>
      </c>
      <c r="M2667" s="88">
        <f t="shared" si="211"/>
        <v>5992.5999999999995</v>
      </c>
    </row>
    <row r="2668" spans="1:13" x14ac:dyDescent="0.2">
      <c r="A2668" s="94">
        <v>9204433</v>
      </c>
      <c r="B2668" s="88">
        <f t="shared" si="209"/>
        <v>315.39999999999998</v>
      </c>
      <c r="C2668" s="93">
        <v>19</v>
      </c>
      <c r="D2668" s="104">
        <f t="shared" si="207"/>
        <v>3.7586547972304646E-5</v>
      </c>
      <c r="E2668" s="93">
        <f t="shared" si="210"/>
        <v>1.664611111111111</v>
      </c>
      <c r="F2668" s="104">
        <f t="shared" si="208"/>
        <v>5.9772450790254466E-5</v>
      </c>
      <c r="G2668" s="93" t="s">
        <v>20</v>
      </c>
      <c r="H2668" s="93">
        <v>3256.77</v>
      </c>
      <c r="I2668" s="108">
        <v>3</v>
      </c>
      <c r="J2668" s="93">
        <v>110</v>
      </c>
      <c r="K2668" s="93">
        <v>24.6</v>
      </c>
      <c r="L2668" s="93">
        <v>3256.77</v>
      </c>
      <c r="M2668" s="88">
        <f t="shared" si="211"/>
        <v>5992.5999999999995</v>
      </c>
    </row>
    <row r="2669" spans="1:13" x14ac:dyDescent="0.2">
      <c r="A2669" s="94">
        <v>9253185</v>
      </c>
      <c r="B2669" s="88">
        <f t="shared" si="209"/>
        <v>315.39999999999998</v>
      </c>
      <c r="C2669" s="93">
        <v>19</v>
      </c>
      <c r="D2669" s="104">
        <f t="shared" si="207"/>
        <v>3.7586547972304646E-5</v>
      </c>
      <c r="E2669" s="93">
        <f t="shared" si="210"/>
        <v>1.664611111111111</v>
      </c>
      <c r="F2669" s="104">
        <f t="shared" si="208"/>
        <v>5.9772450790254466E-5</v>
      </c>
      <c r="G2669" s="93" t="s">
        <v>12</v>
      </c>
      <c r="H2669" s="93">
        <v>1838.08</v>
      </c>
      <c r="I2669" s="108">
        <v>3</v>
      </c>
      <c r="J2669" s="93">
        <v>19.100000000000001</v>
      </c>
      <c r="K2669" s="93">
        <v>16.95</v>
      </c>
      <c r="L2669" s="93">
        <v>1838.08</v>
      </c>
      <c r="M2669" s="88">
        <f t="shared" si="211"/>
        <v>5992.5999999999995</v>
      </c>
    </row>
    <row r="2670" spans="1:13" x14ac:dyDescent="0.2">
      <c r="A2670" s="94">
        <v>9253195</v>
      </c>
      <c r="B2670" s="88">
        <f t="shared" si="209"/>
        <v>315.39999999999998</v>
      </c>
      <c r="C2670" s="93">
        <v>19</v>
      </c>
      <c r="D2670" s="104">
        <f t="shared" si="207"/>
        <v>3.7586547972304646E-5</v>
      </c>
      <c r="E2670" s="93">
        <f t="shared" si="210"/>
        <v>1.664611111111111</v>
      </c>
      <c r="F2670" s="104">
        <f t="shared" si="208"/>
        <v>5.9772450790254466E-5</v>
      </c>
      <c r="G2670" s="93" t="s">
        <v>12</v>
      </c>
      <c r="H2670" s="93">
        <v>1583.8</v>
      </c>
      <c r="I2670" s="108">
        <v>3</v>
      </c>
      <c r="J2670" s="93">
        <v>9</v>
      </c>
      <c r="K2670" s="93">
        <v>7.8</v>
      </c>
      <c r="L2670" s="93">
        <v>1583.8</v>
      </c>
      <c r="M2670" s="88">
        <f t="shared" si="211"/>
        <v>5992.5999999999995</v>
      </c>
    </row>
    <row r="2671" spans="1:13" x14ac:dyDescent="0.2">
      <c r="A2671" s="94">
        <v>9253399</v>
      </c>
      <c r="B2671" s="88">
        <f t="shared" si="209"/>
        <v>315.39999999999998</v>
      </c>
      <c r="C2671" s="93">
        <v>19</v>
      </c>
      <c r="D2671" s="104">
        <f t="shared" si="207"/>
        <v>3.7586547972304646E-5</v>
      </c>
      <c r="E2671" s="93">
        <f t="shared" si="210"/>
        <v>1.664611111111111</v>
      </c>
      <c r="F2671" s="104">
        <f t="shared" si="208"/>
        <v>5.9772450790254466E-5</v>
      </c>
      <c r="G2671" s="93" t="s">
        <v>12</v>
      </c>
      <c r="H2671" s="93">
        <v>155.01</v>
      </c>
      <c r="I2671" s="108">
        <v>3</v>
      </c>
      <c r="J2671" s="93">
        <v>0.78</v>
      </c>
      <c r="K2671" s="93">
        <v>6.3</v>
      </c>
      <c r="L2671" s="93">
        <v>155.01</v>
      </c>
      <c r="M2671" s="88">
        <f t="shared" si="211"/>
        <v>5992.5999999999995</v>
      </c>
    </row>
    <row r="2672" spans="1:13" x14ac:dyDescent="0.2">
      <c r="A2672" s="94">
        <v>9253442</v>
      </c>
      <c r="B2672" s="88">
        <f t="shared" si="209"/>
        <v>315.39999999999998</v>
      </c>
      <c r="C2672" s="93">
        <v>19</v>
      </c>
      <c r="D2672" s="104">
        <f t="shared" si="207"/>
        <v>3.7586547972304646E-5</v>
      </c>
      <c r="E2672" s="93">
        <f t="shared" si="210"/>
        <v>1.664611111111111</v>
      </c>
      <c r="F2672" s="104">
        <f t="shared" si="208"/>
        <v>5.9772450790254466E-5</v>
      </c>
      <c r="G2672" s="93" t="s">
        <v>12</v>
      </c>
      <c r="H2672" s="93">
        <v>368.09</v>
      </c>
      <c r="I2672" s="108">
        <v>3</v>
      </c>
      <c r="J2672" s="93">
        <v>2.35</v>
      </c>
      <c r="K2672" s="93">
        <v>10.07</v>
      </c>
      <c r="L2672" s="93">
        <v>368.09</v>
      </c>
      <c r="M2672" s="88">
        <f t="shared" si="211"/>
        <v>5992.5999999999995</v>
      </c>
    </row>
    <row r="2673" spans="1:13" x14ac:dyDescent="0.2">
      <c r="A2673" s="94">
        <v>9315449</v>
      </c>
      <c r="B2673" s="88">
        <f t="shared" si="209"/>
        <v>315.39999999999998</v>
      </c>
      <c r="C2673" s="93">
        <v>19</v>
      </c>
      <c r="D2673" s="104">
        <f t="shared" si="207"/>
        <v>3.7586547972304646E-5</v>
      </c>
      <c r="E2673" s="93">
        <f t="shared" si="210"/>
        <v>1.664611111111111</v>
      </c>
      <c r="F2673" s="104">
        <f t="shared" si="208"/>
        <v>5.9772450790254466E-5</v>
      </c>
      <c r="G2673" s="93" t="s">
        <v>16</v>
      </c>
      <c r="H2673" s="93">
        <v>2667.7</v>
      </c>
      <c r="I2673" s="108">
        <v>3</v>
      </c>
      <c r="J2673" s="93">
        <v>143</v>
      </c>
      <c r="K2673" s="93">
        <v>13.5</v>
      </c>
      <c r="L2673" s="93">
        <v>2667.7</v>
      </c>
      <c r="M2673" s="88">
        <f t="shared" si="211"/>
        <v>5992.5999999999995</v>
      </c>
    </row>
    <row r="2674" spans="1:13" x14ac:dyDescent="0.2">
      <c r="A2674" s="94">
        <v>9720119</v>
      </c>
      <c r="B2674" s="88">
        <f t="shared" si="209"/>
        <v>315.39999999999998</v>
      </c>
      <c r="C2674" s="93">
        <v>19</v>
      </c>
      <c r="D2674" s="104">
        <f t="shared" si="207"/>
        <v>3.7586547972304646E-5</v>
      </c>
      <c r="E2674" s="93">
        <f t="shared" si="210"/>
        <v>1.664611111111111</v>
      </c>
      <c r="F2674" s="104">
        <f t="shared" si="208"/>
        <v>5.9772450790254466E-5</v>
      </c>
      <c r="G2674" s="93" t="s">
        <v>9</v>
      </c>
      <c r="H2674" s="93">
        <v>26.03</v>
      </c>
      <c r="I2674" s="108">
        <v>3</v>
      </c>
      <c r="J2674" s="93">
        <v>4</v>
      </c>
      <c r="K2674" s="93">
        <v>0.3</v>
      </c>
      <c r="L2674" s="93">
        <v>26.03</v>
      </c>
      <c r="M2674" s="88">
        <f t="shared" si="211"/>
        <v>5992.5999999999995</v>
      </c>
    </row>
    <row r="2675" spans="1:13" x14ac:dyDescent="0.2">
      <c r="A2675" s="94">
        <v>9842561</v>
      </c>
      <c r="B2675" s="88">
        <f t="shared" si="209"/>
        <v>315.39999999999998</v>
      </c>
      <c r="C2675" s="93">
        <v>19</v>
      </c>
      <c r="D2675" s="104">
        <f t="shared" si="207"/>
        <v>3.7586547972304646E-5</v>
      </c>
      <c r="E2675" s="93">
        <f t="shared" si="210"/>
        <v>1.664611111111111</v>
      </c>
      <c r="F2675" s="104">
        <f t="shared" si="208"/>
        <v>5.9772450790254466E-5</v>
      </c>
      <c r="G2675" s="93" t="s">
        <v>16</v>
      </c>
      <c r="H2675" s="93">
        <v>30.43</v>
      </c>
      <c r="I2675" s="108">
        <v>3</v>
      </c>
      <c r="J2675" s="93">
        <v>0.6</v>
      </c>
      <c r="K2675" s="93">
        <v>0.79</v>
      </c>
      <c r="L2675" s="93">
        <v>30.43</v>
      </c>
      <c r="M2675" s="88">
        <f t="shared" si="211"/>
        <v>5992.5999999999995</v>
      </c>
    </row>
    <row r="2676" spans="1:13" x14ac:dyDescent="0.2">
      <c r="A2676" s="94">
        <v>1065179</v>
      </c>
      <c r="B2676" s="88">
        <f t="shared" si="209"/>
        <v>315.39999999999998</v>
      </c>
      <c r="C2676" s="93">
        <v>18</v>
      </c>
      <c r="D2676" s="104">
        <f t="shared" si="207"/>
        <v>3.5608308605341248E-5</v>
      </c>
      <c r="E2676" s="93">
        <f t="shared" si="210"/>
        <v>1.577</v>
      </c>
      <c r="F2676" s="104">
        <f t="shared" si="208"/>
        <v>5.6626532327609499E-5</v>
      </c>
      <c r="G2676" s="93" t="s">
        <v>79</v>
      </c>
      <c r="H2676" s="93">
        <v>66.430000000000007</v>
      </c>
      <c r="I2676" s="108">
        <v>3</v>
      </c>
      <c r="J2676" s="93">
        <v>0.45</v>
      </c>
      <c r="K2676" s="93">
        <v>0.27</v>
      </c>
      <c r="L2676" s="93">
        <v>66.430000000000007</v>
      </c>
      <c r="M2676" s="88">
        <f t="shared" si="211"/>
        <v>5677.2</v>
      </c>
    </row>
    <row r="2677" spans="1:13" x14ac:dyDescent="0.2">
      <c r="A2677" s="94">
        <v>1065676</v>
      </c>
      <c r="B2677" s="88">
        <f t="shared" si="209"/>
        <v>315.39999999999998</v>
      </c>
      <c r="C2677" s="93">
        <v>18</v>
      </c>
      <c r="D2677" s="104">
        <f t="shared" si="207"/>
        <v>3.5608308605341248E-5</v>
      </c>
      <c r="E2677" s="93">
        <f t="shared" si="210"/>
        <v>1.577</v>
      </c>
      <c r="F2677" s="104">
        <f t="shared" si="208"/>
        <v>5.6626532327609499E-5</v>
      </c>
      <c r="G2677" s="93" t="s">
        <v>79</v>
      </c>
      <c r="H2677" s="93">
        <v>97.34</v>
      </c>
      <c r="I2677" s="108">
        <v>3</v>
      </c>
      <c r="J2677" s="93">
        <v>0.66</v>
      </c>
      <c r="K2677" s="93">
        <v>0.55000000000000004</v>
      </c>
      <c r="L2677" s="93">
        <v>97.34</v>
      </c>
      <c r="M2677" s="88">
        <f t="shared" si="211"/>
        <v>5677.2</v>
      </c>
    </row>
    <row r="2678" spans="1:13" x14ac:dyDescent="0.2">
      <c r="A2678" s="94">
        <v>1152244</v>
      </c>
      <c r="B2678" s="88">
        <f t="shared" si="209"/>
        <v>315.39999999999998</v>
      </c>
      <c r="C2678" s="93">
        <v>18</v>
      </c>
      <c r="D2678" s="104">
        <f t="shared" si="207"/>
        <v>3.5608308605341248E-5</v>
      </c>
      <c r="E2678" s="93">
        <f t="shared" si="210"/>
        <v>1.577</v>
      </c>
      <c r="F2678" s="104">
        <f t="shared" si="208"/>
        <v>5.6626532327609499E-5</v>
      </c>
      <c r="G2678" s="93" t="s">
        <v>79</v>
      </c>
      <c r="H2678" s="93">
        <v>15.33</v>
      </c>
      <c r="I2678" s="108">
        <v>3</v>
      </c>
      <c r="J2678" s="93">
        <v>0.22</v>
      </c>
      <c r="K2678" s="93">
        <v>0.36</v>
      </c>
      <c r="L2678" s="93">
        <v>15.33</v>
      </c>
      <c r="M2678" s="88">
        <f t="shared" si="211"/>
        <v>5677.2</v>
      </c>
    </row>
    <row r="2679" spans="1:13" x14ac:dyDescent="0.2">
      <c r="A2679" s="94">
        <v>1208766</v>
      </c>
      <c r="B2679" s="88">
        <f t="shared" si="209"/>
        <v>315.39999999999998</v>
      </c>
      <c r="C2679" s="93">
        <v>18</v>
      </c>
      <c r="D2679" s="104">
        <f t="shared" si="207"/>
        <v>3.5608308605341248E-5</v>
      </c>
      <c r="E2679" s="93">
        <f t="shared" si="210"/>
        <v>1.577</v>
      </c>
      <c r="F2679" s="104">
        <f t="shared" si="208"/>
        <v>5.6626532327609499E-5</v>
      </c>
      <c r="G2679" s="93" t="s">
        <v>16</v>
      </c>
      <c r="H2679" s="93">
        <v>574.36</v>
      </c>
      <c r="I2679" s="108">
        <v>3</v>
      </c>
      <c r="J2679" s="93">
        <v>16.489999999999998</v>
      </c>
      <c r="K2679" s="93">
        <v>14.82</v>
      </c>
      <c r="L2679" s="93">
        <v>574.36</v>
      </c>
      <c r="M2679" s="88">
        <f t="shared" si="211"/>
        <v>5677.2</v>
      </c>
    </row>
    <row r="2680" spans="1:13" x14ac:dyDescent="0.2">
      <c r="A2680" s="94">
        <v>1210588</v>
      </c>
      <c r="B2680" s="88">
        <f t="shared" si="209"/>
        <v>315.39999999999998</v>
      </c>
      <c r="C2680" s="93">
        <v>18</v>
      </c>
      <c r="D2680" s="104">
        <f t="shared" si="207"/>
        <v>3.5608308605341248E-5</v>
      </c>
      <c r="E2680" s="93">
        <f t="shared" si="210"/>
        <v>1.577</v>
      </c>
      <c r="F2680" s="104">
        <f t="shared" si="208"/>
        <v>5.6626532327609499E-5</v>
      </c>
      <c r="G2680" s="93" t="s">
        <v>16</v>
      </c>
      <c r="H2680" s="93">
        <v>1393.73</v>
      </c>
      <c r="I2680" s="108">
        <v>3</v>
      </c>
      <c r="J2680" s="93">
        <v>70.69</v>
      </c>
      <c r="K2680" s="93">
        <v>43.5</v>
      </c>
      <c r="L2680" s="93">
        <v>1393.73</v>
      </c>
      <c r="M2680" s="88">
        <f t="shared" si="211"/>
        <v>5677.2</v>
      </c>
    </row>
    <row r="2681" spans="1:13" x14ac:dyDescent="0.2">
      <c r="A2681" s="94">
        <v>1212566</v>
      </c>
      <c r="B2681" s="88">
        <f t="shared" si="209"/>
        <v>315.39999999999998</v>
      </c>
      <c r="C2681" s="93">
        <v>18</v>
      </c>
      <c r="D2681" s="104">
        <f t="shared" si="207"/>
        <v>3.5608308605341248E-5</v>
      </c>
      <c r="E2681" s="93">
        <f t="shared" si="210"/>
        <v>1.577</v>
      </c>
      <c r="F2681" s="104">
        <f t="shared" si="208"/>
        <v>5.6626532327609499E-5</v>
      </c>
      <c r="G2681" s="93" t="s">
        <v>79</v>
      </c>
      <c r="H2681" s="93">
        <v>322.22000000000003</v>
      </c>
      <c r="I2681" s="108">
        <v>3</v>
      </c>
      <c r="J2681" s="93">
        <v>5.85</v>
      </c>
      <c r="K2681" s="93">
        <v>4.9800000000000004</v>
      </c>
      <c r="L2681" s="93">
        <v>322.22000000000003</v>
      </c>
      <c r="M2681" s="88">
        <f t="shared" si="211"/>
        <v>5677.2</v>
      </c>
    </row>
    <row r="2682" spans="1:13" x14ac:dyDescent="0.2">
      <c r="A2682" s="94">
        <v>1212711</v>
      </c>
      <c r="B2682" s="88">
        <f t="shared" si="209"/>
        <v>315.39999999999998</v>
      </c>
      <c r="C2682" s="93">
        <v>18</v>
      </c>
      <c r="D2682" s="104">
        <f t="shared" si="207"/>
        <v>3.5608308605341248E-5</v>
      </c>
      <c r="E2682" s="93">
        <f t="shared" si="210"/>
        <v>1.577</v>
      </c>
      <c r="F2682" s="104">
        <f t="shared" si="208"/>
        <v>5.6626532327609499E-5</v>
      </c>
      <c r="G2682" s="93" t="s">
        <v>79</v>
      </c>
      <c r="H2682" s="93">
        <v>355.52</v>
      </c>
      <c r="I2682" s="108">
        <v>3</v>
      </c>
      <c r="J2682" s="93">
        <v>19.66</v>
      </c>
      <c r="K2682" s="93">
        <v>11.6</v>
      </c>
      <c r="L2682" s="93">
        <v>355.52</v>
      </c>
      <c r="M2682" s="88">
        <f t="shared" si="211"/>
        <v>5677.2</v>
      </c>
    </row>
    <row r="2683" spans="1:13" x14ac:dyDescent="0.2">
      <c r="A2683" s="94">
        <v>2042613</v>
      </c>
      <c r="B2683" s="88">
        <f t="shared" si="209"/>
        <v>315.39999999999998</v>
      </c>
      <c r="C2683" s="93">
        <v>18</v>
      </c>
      <c r="D2683" s="104">
        <f t="shared" si="207"/>
        <v>3.5608308605341248E-5</v>
      </c>
      <c r="E2683" s="93">
        <f t="shared" si="210"/>
        <v>1.577</v>
      </c>
      <c r="F2683" s="104">
        <f t="shared" si="208"/>
        <v>5.6626532327609499E-5</v>
      </c>
      <c r="G2683" s="93" t="s">
        <v>16</v>
      </c>
      <c r="H2683" s="93">
        <v>2044.27</v>
      </c>
      <c r="I2683" s="108">
        <v>3</v>
      </c>
      <c r="J2683" s="93">
        <v>52.02</v>
      </c>
      <c r="K2683" s="93">
        <v>28</v>
      </c>
      <c r="L2683" s="93">
        <v>2044.27</v>
      </c>
      <c r="M2683" s="88">
        <f t="shared" si="211"/>
        <v>5677.2</v>
      </c>
    </row>
    <row r="2684" spans="1:13" x14ac:dyDescent="0.2">
      <c r="A2684" s="94">
        <v>2043317</v>
      </c>
      <c r="B2684" s="88">
        <f t="shared" si="209"/>
        <v>315.39999999999998</v>
      </c>
      <c r="C2684" s="93">
        <v>18</v>
      </c>
      <c r="D2684" s="104">
        <f t="shared" si="207"/>
        <v>3.5608308605341248E-5</v>
      </c>
      <c r="E2684" s="93">
        <f t="shared" si="210"/>
        <v>1.577</v>
      </c>
      <c r="F2684" s="104">
        <f t="shared" si="208"/>
        <v>5.6626532327609499E-5</v>
      </c>
      <c r="G2684" s="93" t="s">
        <v>16</v>
      </c>
      <c r="H2684" s="93">
        <v>4111.25</v>
      </c>
      <c r="I2684" s="108">
        <v>3</v>
      </c>
      <c r="J2684" s="93">
        <v>121.68</v>
      </c>
      <c r="K2684" s="93">
        <v>56.5</v>
      </c>
      <c r="L2684" s="93">
        <v>4111.25</v>
      </c>
      <c r="M2684" s="88">
        <f t="shared" si="211"/>
        <v>5677.2</v>
      </c>
    </row>
    <row r="2685" spans="1:13" x14ac:dyDescent="0.2">
      <c r="A2685" s="94">
        <v>2104191</v>
      </c>
      <c r="B2685" s="88">
        <f t="shared" si="209"/>
        <v>315.39999999999998</v>
      </c>
      <c r="C2685" s="93">
        <v>18</v>
      </c>
      <c r="D2685" s="104">
        <f t="shared" si="207"/>
        <v>3.5608308605341248E-5</v>
      </c>
      <c r="E2685" s="93">
        <f t="shared" si="210"/>
        <v>1.577</v>
      </c>
      <c r="F2685" s="104">
        <f t="shared" si="208"/>
        <v>5.6626532327609499E-5</v>
      </c>
      <c r="G2685" s="93" t="s">
        <v>16</v>
      </c>
      <c r="H2685" s="93">
        <v>1992.49</v>
      </c>
      <c r="I2685" s="108">
        <v>3</v>
      </c>
      <c r="J2685" s="93">
        <v>7.1</v>
      </c>
      <c r="K2685" s="93">
        <v>10.1</v>
      </c>
      <c r="L2685" s="93">
        <v>1992.49</v>
      </c>
      <c r="M2685" s="88">
        <f t="shared" si="211"/>
        <v>5677.2</v>
      </c>
    </row>
    <row r="2686" spans="1:13" x14ac:dyDescent="0.2">
      <c r="A2686" s="94">
        <v>2104375</v>
      </c>
      <c r="B2686" s="88">
        <f t="shared" si="209"/>
        <v>315.39999999999998</v>
      </c>
      <c r="C2686" s="93">
        <v>18</v>
      </c>
      <c r="D2686" s="104">
        <f t="shared" si="207"/>
        <v>3.5608308605341248E-5</v>
      </c>
      <c r="E2686" s="93">
        <f t="shared" si="210"/>
        <v>1.577</v>
      </c>
      <c r="F2686" s="104">
        <f t="shared" si="208"/>
        <v>5.6626532327609499E-5</v>
      </c>
      <c r="G2686" s="93" t="s">
        <v>16</v>
      </c>
      <c r="H2686" s="93">
        <v>2401.71</v>
      </c>
      <c r="I2686" s="108">
        <v>3</v>
      </c>
      <c r="J2686" s="93">
        <v>28.06</v>
      </c>
      <c r="K2686" s="93">
        <v>19.600000000000001</v>
      </c>
      <c r="L2686" s="93">
        <v>2401.71</v>
      </c>
      <c r="M2686" s="88">
        <f t="shared" si="211"/>
        <v>5677.2</v>
      </c>
    </row>
    <row r="2687" spans="1:13" x14ac:dyDescent="0.2">
      <c r="A2687" s="94">
        <v>2405164</v>
      </c>
      <c r="B2687" s="88">
        <f t="shared" si="209"/>
        <v>315.39999999999998</v>
      </c>
      <c r="C2687" s="93">
        <v>18</v>
      </c>
      <c r="D2687" s="104">
        <f t="shared" si="207"/>
        <v>3.5608308605341248E-5</v>
      </c>
      <c r="E2687" s="93">
        <f t="shared" si="210"/>
        <v>1.577</v>
      </c>
      <c r="F2687" s="104">
        <f t="shared" si="208"/>
        <v>5.6626532327609499E-5</v>
      </c>
      <c r="G2687" s="93" t="s">
        <v>16</v>
      </c>
      <c r="H2687" s="93">
        <v>7812.63</v>
      </c>
      <c r="I2687" s="108">
        <v>3</v>
      </c>
      <c r="J2687" s="93">
        <v>309.63</v>
      </c>
      <c r="K2687" s="93">
        <v>32</v>
      </c>
      <c r="L2687" s="93">
        <v>7812.63</v>
      </c>
      <c r="M2687" s="88">
        <f t="shared" si="211"/>
        <v>5677.2</v>
      </c>
    </row>
    <row r="2688" spans="1:13" x14ac:dyDescent="0.2">
      <c r="A2688" s="94">
        <v>2405585</v>
      </c>
      <c r="B2688" s="88">
        <f t="shared" si="209"/>
        <v>315.39999999999998</v>
      </c>
      <c r="C2688" s="93">
        <v>18</v>
      </c>
      <c r="D2688" s="104">
        <f t="shared" si="207"/>
        <v>3.5608308605341248E-5</v>
      </c>
      <c r="E2688" s="93">
        <f t="shared" si="210"/>
        <v>1.577</v>
      </c>
      <c r="F2688" s="104">
        <f t="shared" si="208"/>
        <v>5.6626532327609499E-5</v>
      </c>
      <c r="G2688" s="93" t="s">
        <v>16</v>
      </c>
      <c r="H2688" s="93">
        <v>701.07</v>
      </c>
      <c r="I2688" s="108">
        <v>3</v>
      </c>
      <c r="J2688" s="93">
        <v>40</v>
      </c>
      <c r="K2688" s="93">
        <v>2.6</v>
      </c>
      <c r="L2688" s="93">
        <v>701.07</v>
      </c>
      <c r="M2688" s="88">
        <f t="shared" si="211"/>
        <v>5677.2</v>
      </c>
    </row>
    <row r="2689" spans="1:13" x14ac:dyDescent="0.2">
      <c r="A2689" s="94">
        <v>3020767</v>
      </c>
      <c r="B2689" s="88">
        <f t="shared" si="209"/>
        <v>315.39999999999998</v>
      </c>
      <c r="C2689" s="93">
        <v>18</v>
      </c>
      <c r="D2689" s="104">
        <f t="shared" si="207"/>
        <v>3.5608308605341248E-5</v>
      </c>
      <c r="E2689" s="93">
        <f t="shared" si="210"/>
        <v>1.577</v>
      </c>
      <c r="F2689" s="104">
        <f t="shared" si="208"/>
        <v>5.6626532327609499E-5</v>
      </c>
      <c r="G2689" s="93" t="s">
        <v>16</v>
      </c>
      <c r="H2689" s="93">
        <v>172.29</v>
      </c>
      <c r="I2689" s="108">
        <v>3</v>
      </c>
      <c r="J2689" s="93">
        <v>19.600000000000001</v>
      </c>
      <c r="K2689" s="93">
        <v>2.2999999999999998</v>
      </c>
      <c r="L2689" s="93">
        <v>172.29</v>
      </c>
      <c r="M2689" s="88">
        <f t="shared" si="211"/>
        <v>5677.2</v>
      </c>
    </row>
    <row r="2690" spans="1:13" x14ac:dyDescent="0.2">
      <c r="A2690" s="94">
        <v>3300121</v>
      </c>
      <c r="B2690" s="88">
        <f t="shared" si="209"/>
        <v>315.39999999999998</v>
      </c>
      <c r="C2690" s="93">
        <v>18</v>
      </c>
      <c r="D2690" s="104">
        <f t="shared" ref="D2690:D2753" si="212">C2690/$C$4096</f>
        <v>3.5608308605341248E-5</v>
      </c>
      <c r="E2690" s="93">
        <f t="shared" si="210"/>
        <v>1.577</v>
      </c>
      <c r="F2690" s="104">
        <f t="shared" ref="F2690:F2753" si="213">E2690/$E$4096</f>
        <v>5.6626532327609499E-5</v>
      </c>
      <c r="G2690" s="93" t="s">
        <v>9</v>
      </c>
      <c r="H2690" s="93">
        <v>1368.45</v>
      </c>
      <c r="I2690" s="108">
        <v>3</v>
      </c>
      <c r="J2690" s="93">
        <v>145</v>
      </c>
      <c r="K2690" s="93">
        <v>66</v>
      </c>
      <c r="L2690" s="93">
        <v>1368.45</v>
      </c>
      <c r="M2690" s="88">
        <f t="shared" si="211"/>
        <v>5677.2</v>
      </c>
    </row>
    <row r="2691" spans="1:13" x14ac:dyDescent="0.2">
      <c r="A2691" s="94">
        <v>3401846</v>
      </c>
      <c r="B2691" s="88">
        <f t="shared" ref="B2691:B2754" si="214">VLOOKUP(I2691,$U$2:$V$11,2,TRUE)</f>
        <v>315.39999999999998</v>
      </c>
      <c r="C2691" s="93">
        <v>18</v>
      </c>
      <c r="D2691" s="104">
        <f t="shared" si="212"/>
        <v>3.5608308605341248E-5</v>
      </c>
      <c r="E2691" s="93">
        <f t="shared" ref="E2691:E2754" si="215">B2691*C2691/3600</f>
        <v>1.577</v>
      </c>
      <c r="F2691" s="104">
        <f t="shared" si="213"/>
        <v>5.6626532327609499E-5</v>
      </c>
      <c r="G2691" s="93" t="s">
        <v>20</v>
      </c>
      <c r="H2691" s="93">
        <v>2320.38</v>
      </c>
      <c r="I2691" s="108">
        <v>3</v>
      </c>
      <c r="J2691" s="93">
        <v>32</v>
      </c>
      <c r="K2691" s="93">
        <v>0.34</v>
      </c>
      <c r="L2691" s="93">
        <v>2320.38</v>
      </c>
      <c r="M2691" s="88">
        <f t="shared" ref="M2691:M2754" si="216">B2691*C2691</f>
        <v>5677.2</v>
      </c>
    </row>
    <row r="2692" spans="1:13" x14ac:dyDescent="0.2">
      <c r="A2692" s="94">
        <v>3535747</v>
      </c>
      <c r="B2692" s="88">
        <f t="shared" si="214"/>
        <v>315.39999999999998</v>
      </c>
      <c r="C2692" s="93">
        <v>18</v>
      </c>
      <c r="D2692" s="104">
        <f t="shared" si="212"/>
        <v>3.5608308605341248E-5</v>
      </c>
      <c r="E2692" s="93">
        <f t="shared" si="215"/>
        <v>1.577</v>
      </c>
      <c r="F2692" s="104">
        <f t="shared" si="213"/>
        <v>5.6626532327609499E-5</v>
      </c>
      <c r="G2692" s="93" t="s">
        <v>16</v>
      </c>
      <c r="H2692" s="93">
        <v>128</v>
      </c>
      <c r="I2692" s="108">
        <v>3</v>
      </c>
      <c r="J2692" s="93">
        <v>3.5</v>
      </c>
      <c r="K2692" s="93">
        <v>5.03</v>
      </c>
      <c r="L2692" s="93">
        <v>128</v>
      </c>
      <c r="M2692" s="88">
        <f t="shared" si="216"/>
        <v>5677.2</v>
      </c>
    </row>
    <row r="2693" spans="1:13" x14ac:dyDescent="0.2">
      <c r="A2693" s="94">
        <v>4342601</v>
      </c>
      <c r="B2693" s="88">
        <f t="shared" si="214"/>
        <v>315.39999999999998</v>
      </c>
      <c r="C2693" s="93">
        <v>18</v>
      </c>
      <c r="D2693" s="104">
        <f t="shared" si="212"/>
        <v>3.5608308605341248E-5</v>
      </c>
      <c r="E2693" s="93">
        <f t="shared" si="215"/>
        <v>1.577</v>
      </c>
      <c r="F2693" s="104">
        <f t="shared" si="213"/>
        <v>5.6626532327609499E-5</v>
      </c>
      <c r="G2693" s="93" t="s">
        <v>41</v>
      </c>
      <c r="H2693" s="93">
        <v>400.43</v>
      </c>
      <c r="I2693" s="108">
        <v>3</v>
      </c>
      <c r="J2693" s="93">
        <v>8.81</v>
      </c>
      <c r="K2693" s="93">
        <v>0.8</v>
      </c>
      <c r="L2693" s="93">
        <v>400.43</v>
      </c>
      <c r="M2693" s="88">
        <f t="shared" si="216"/>
        <v>5677.2</v>
      </c>
    </row>
    <row r="2694" spans="1:13" x14ac:dyDescent="0.2">
      <c r="A2694" s="94">
        <v>4501655</v>
      </c>
      <c r="B2694" s="88">
        <f t="shared" si="214"/>
        <v>315.39999999999998</v>
      </c>
      <c r="C2694" s="93">
        <v>18</v>
      </c>
      <c r="D2694" s="104">
        <f t="shared" si="212"/>
        <v>3.5608308605341248E-5</v>
      </c>
      <c r="E2694" s="93">
        <f t="shared" si="215"/>
        <v>1.577</v>
      </c>
      <c r="F2694" s="104">
        <f t="shared" si="213"/>
        <v>5.6626532327609499E-5</v>
      </c>
      <c r="G2694" s="93" t="s">
        <v>41</v>
      </c>
      <c r="H2694" s="93">
        <v>239</v>
      </c>
      <c r="I2694" s="108">
        <v>3</v>
      </c>
      <c r="J2694" s="93">
        <v>25.11</v>
      </c>
      <c r="K2694" s="93">
        <v>4.97</v>
      </c>
      <c r="L2694" s="93">
        <v>239</v>
      </c>
      <c r="M2694" s="88">
        <f t="shared" si="216"/>
        <v>5677.2</v>
      </c>
    </row>
    <row r="2695" spans="1:13" x14ac:dyDescent="0.2">
      <c r="A2695" s="94">
        <v>5020913</v>
      </c>
      <c r="B2695" s="88">
        <f t="shared" si="214"/>
        <v>315.39999999999998</v>
      </c>
      <c r="C2695" s="93">
        <v>18</v>
      </c>
      <c r="D2695" s="104">
        <f t="shared" si="212"/>
        <v>3.5608308605341248E-5</v>
      </c>
      <c r="E2695" s="93">
        <f t="shared" si="215"/>
        <v>1.577</v>
      </c>
      <c r="F2695" s="104">
        <f t="shared" si="213"/>
        <v>5.6626532327609499E-5</v>
      </c>
      <c r="G2695" s="93" t="s">
        <v>79</v>
      </c>
      <c r="H2695" s="93">
        <v>20.149999999999999</v>
      </c>
      <c r="I2695" s="108">
        <v>3</v>
      </c>
      <c r="J2695" s="93">
        <v>0.04</v>
      </c>
      <c r="K2695" s="93">
        <v>0.1</v>
      </c>
      <c r="L2695" s="93">
        <v>20.149999999999999</v>
      </c>
      <c r="M2695" s="88">
        <f t="shared" si="216"/>
        <v>5677.2</v>
      </c>
    </row>
    <row r="2696" spans="1:13" x14ac:dyDescent="0.2">
      <c r="A2696" s="94">
        <v>5117734</v>
      </c>
      <c r="B2696" s="88">
        <f t="shared" si="214"/>
        <v>315.39999999999998</v>
      </c>
      <c r="C2696" s="93">
        <v>18</v>
      </c>
      <c r="D2696" s="104">
        <f t="shared" si="212"/>
        <v>3.5608308605341248E-5</v>
      </c>
      <c r="E2696" s="93">
        <f t="shared" si="215"/>
        <v>1.577</v>
      </c>
      <c r="F2696" s="104">
        <f t="shared" si="213"/>
        <v>5.6626532327609499E-5</v>
      </c>
      <c r="G2696" s="93" t="s">
        <v>20</v>
      </c>
      <c r="H2696" s="93">
        <v>19.149999999999999</v>
      </c>
      <c r="I2696" s="108">
        <v>3</v>
      </c>
      <c r="J2696" s="93">
        <v>12.96</v>
      </c>
      <c r="K2696" s="93">
        <v>0.31</v>
      </c>
      <c r="L2696" s="93">
        <v>19.149999999999999</v>
      </c>
      <c r="M2696" s="88">
        <f t="shared" si="216"/>
        <v>5677.2</v>
      </c>
    </row>
    <row r="2697" spans="1:13" x14ac:dyDescent="0.2">
      <c r="A2697" s="94">
        <v>5506149</v>
      </c>
      <c r="B2697" s="88">
        <f t="shared" si="214"/>
        <v>315.39999999999998</v>
      </c>
      <c r="C2697" s="93">
        <v>18</v>
      </c>
      <c r="D2697" s="104">
        <f t="shared" si="212"/>
        <v>3.5608308605341248E-5</v>
      </c>
      <c r="E2697" s="93">
        <f t="shared" si="215"/>
        <v>1.577</v>
      </c>
      <c r="F2697" s="104">
        <f t="shared" si="213"/>
        <v>5.6626532327609499E-5</v>
      </c>
      <c r="G2697" s="93" t="s">
        <v>16</v>
      </c>
      <c r="H2697" s="93">
        <v>3228.4</v>
      </c>
      <c r="I2697" s="108">
        <v>3</v>
      </c>
      <c r="J2697" s="93">
        <v>44.37</v>
      </c>
      <c r="K2697" s="93">
        <v>42</v>
      </c>
      <c r="L2697" s="93">
        <v>3228.4</v>
      </c>
      <c r="M2697" s="88">
        <f t="shared" si="216"/>
        <v>5677.2</v>
      </c>
    </row>
    <row r="2698" spans="1:13" x14ac:dyDescent="0.2">
      <c r="A2698" s="94">
        <v>5527754</v>
      </c>
      <c r="B2698" s="88">
        <f t="shared" si="214"/>
        <v>315.39999999999998</v>
      </c>
      <c r="C2698" s="93">
        <v>18</v>
      </c>
      <c r="D2698" s="104">
        <f t="shared" si="212"/>
        <v>3.5608308605341248E-5</v>
      </c>
      <c r="E2698" s="93">
        <f t="shared" si="215"/>
        <v>1.577</v>
      </c>
      <c r="F2698" s="104">
        <f t="shared" si="213"/>
        <v>5.6626532327609499E-5</v>
      </c>
      <c r="G2698" s="93" t="s">
        <v>16</v>
      </c>
      <c r="H2698" s="93">
        <v>5434.06</v>
      </c>
      <c r="I2698" s="108">
        <v>3</v>
      </c>
      <c r="J2698" s="93">
        <v>6.6</v>
      </c>
      <c r="K2698" s="93">
        <v>44</v>
      </c>
      <c r="L2698" s="93">
        <v>5434.06</v>
      </c>
      <c r="M2698" s="88">
        <f t="shared" si="216"/>
        <v>5677.2</v>
      </c>
    </row>
    <row r="2699" spans="1:13" x14ac:dyDescent="0.2">
      <c r="A2699" s="94">
        <v>5527981</v>
      </c>
      <c r="B2699" s="88">
        <f t="shared" si="214"/>
        <v>315.39999999999998</v>
      </c>
      <c r="C2699" s="93">
        <v>18</v>
      </c>
      <c r="D2699" s="104">
        <f t="shared" si="212"/>
        <v>3.5608308605341248E-5</v>
      </c>
      <c r="E2699" s="93">
        <f t="shared" si="215"/>
        <v>1.577</v>
      </c>
      <c r="F2699" s="104">
        <f t="shared" si="213"/>
        <v>5.6626532327609499E-5</v>
      </c>
      <c r="G2699" s="93" t="s">
        <v>16</v>
      </c>
      <c r="H2699" s="93">
        <v>1981.4</v>
      </c>
      <c r="I2699" s="108">
        <v>3</v>
      </c>
      <c r="J2699" s="93">
        <v>8</v>
      </c>
      <c r="K2699" s="93">
        <v>20</v>
      </c>
      <c r="L2699" s="93">
        <v>1981.4</v>
      </c>
      <c r="M2699" s="88">
        <f t="shared" si="216"/>
        <v>5677.2</v>
      </c>
    </row>
    <row r="2700" spans="1:13" x14ac:dyDescent="0.2">
      <c r="A2700" s="94">
        <v>5600243</v>
      </c>
      <c r="B2700" s="88">
        <f t="shared" si="214"/>
        <v>315.39999999999998</v>
      </c>
      <c r="C2700" s="93">
        <v>18</v>
      </c>
      <c r="D2700" s="104">
        <f t="shared" si="212"/>
        <v>3.5608308605341248E-5</v>
      </c>
      <c r="E2700" s="93">
        <f t="shared" si="215"/>
        <v>1.577</v>
      </c>
      <c r="F2700" s="104">
        <f t="shared" si="213"/>
        <v>5.6626532327609499E-5</v>
      </c>
      <c r="G2700" s="93" t="s">
        <v>79</v>
      </c>
      <c r="H2700" s="93">
        <v>414.62</v>
      </c>
      <c r="I2700" s="108">
        <v>3</v>
      </c>
      <c r="J2700" s="93">
        <v>1.4</v>
      </c>
      <c r="K2700" s="93">
        <v>2.2000000000000002</v>
      </c>
      <c r="L2700" s="93">
        <v>414.62</v>
      </c>
      <c r="M2700" s="88">
        <f t="shared" si="216"/>
        <v>5677.2</v>
      </c>
    </row>
    <row r="2701" spans="1:13" x14ac:dyDescent="0.2">
      <c r="A2701" s="94">
        <v>5705062</v>
      </c>
      <c r="B2701" s="88">
        <f t="shared" si="214"/>
        <v>315.39999999999998</v>
      </c>
      <c r="C2701" s="93">
        <v>18</v>
      </c>
      <c r="D2701" s="104">
        <f t="shared" si="212"/>
        <v>3.5608308605341248E-5</v>
      </c>
      <c r="E2701" s="93">
        <f t="shared" si="215"/>
        <v>1.577</v>
      </c>
      <c r="F2701" s="104">
        <f t="shared" si="213"/>
        <v>5.6626532327609499E-5</v>
      </c>
      <c r="G2701" s="93" t="s">
        <v>16</v>
      </c>
      <c r="H2701" s="93">
        <v>1396.52</v>
      </c>
      <c r="I2701" s="108">
        <v>3</v>
      </c>
      <c r="J2701" s="93">
        <v>18.260000000000002</v>
      </c>
      <c r="K2701" s="93">
        <v>28</v>
      </c>
      <c r="L2701" s="93">
        <v>1396.52</v>
      </c>
      <c r="M2701" s="88">
        <f t="shared" si="216"/>
        <v>5677.2</v>
      </c>
    </row>
    <row r="2702" spans="1:13" x14ac:dyDescent="0.2">
      <c r="A2702" s="94">
        <v>5708192</v>
      </c>
      <c r="B2702" s="88">
        <f t="shared" si="214"/>
        <v>315.39999999999998</v>
      </c>
      <c r="C2702" s="93">
        <v>18</v>
      </c>
      <c r="D2702" s="104">
        <f t="shared" si="212"/>
        <v>3.5608308605341248E-5</v>
      </c>
      <c r="E2702" s="93">
        <f t="shared" si="215"/>
        <v>1.577</v>
      </c>
      <c r="F2702" s="104">
        <f t="shared" si="213"/>
        <v>5.6626532327609499E-5</v>
      </c>
      <c r="G2702" s="93" t="s">
        <v>79</v>
      </c>
      <c r="H2702" s="93">
        <v>869.73</v>
      </c>
      <c r="I2702" s="108">
        <v>3</v>
      </c>
      <c r="J2702" s="93">
        <v>11.61</v>
      </c>
      <c r="K2702" s="93">
        <v>13</v>
      </c>
      <c r="L2702" s="93">
        <v>869.73</v>
      </c>
      <c r="M2702" s="88">
        <f t="shared" si="216"/>
        <v>5677.2</v>
      </c>
    </row>
    <row r="2703" spans="1:13" x14ac:dyDescent="0.2">
      <c r="A2703" s="94">
        <v>5807003</v>
      </c>
      <c r="B2703" s="88">
        <f t="shared" si="214"/>
        <v>315.39999999999998</v>
      </c>
      <c r="C2703" s="93">
        <v>18</v>
      </c>
      <c r="D2703" s="104">
        <f t="shared" si="212"/>
        <v>3.5608308605341248E-5</v>
      </c>
      <c r="E2703" s="93">
        <f t="shared" si="215"/>
        <v>1.577</v>
      </c>
      <c r="F2703" s="104">
        <f t="shared" si="213"/>
        <v>5.6626532327609499E-5</v>
      </c>
      <c r="G2703" s="93" t="s">
        <v>79</v>
      </c>
      <c r="H2703" s="93">
        <v>245.53</v>
      </c>
      <c r="I2703" s="108">
        <v>3</v>
      </c>
      <c r="J2703" s="93">
        <v>0.11</v>
      </c>
      <c r="K2703" s="93">
        <v>0.26</v>
      </c>
      <c r="L2703" s="93">
        <v>245.53</v>
      </c>
      <c r="M2703" s="88">
        <f t="shared" si="216"/>
        <v>5677.2</v>
      </c>
    </row>
    <row r="2704" spans="1:13" x14ac:dyDescent="0.2">
      <c r="A2704" s="94">
        <v>8418848</v>
      </c>
      <c r="B2704" s="88">
        <f t="shared" si="214"/>
        <v>315.39999999999998</v>
      </c>
      <c r="C2704" s="93">
        <v>18</v>
      </c>
      <c r="D2704" s="104">
        <f t="shared" si="212"/>
        <v>3.5608308605341248E-5</v>
      </c>
      <c r="E2704" s="93">
        <f t="shared" si="215"/>
        <v>1.577</v>
      </c>
      <c r="F2704" s="104">
        <f t="shared" si="213"/>
        <v>5.6626532327609499E-5</v>
      </c>
      <c r="G2704" s="93" t="s">
        <v>20</v>
      </c>
      <c r="H2704" s="93">
        <v>1723.08</v>
      </c>
      <c r="I2704" s="108">
        <v>3</v>
      </c>
      <c r="J2704" s="93">
        <v>32</v>
      </c>
      <c r="K2704" s="93">
        <v>1.2</v>
      </c>
      <c r="L2704" s="93">
        <v>1723.08</v>
      </c>
      <c r="M2704" s="88">
        <f t="shared" si="216"/>
        <v>5677.2</v>
      </c>
    </row>
    <row r="2705" spans="1:13" x14ac:dyDescent="0.2">
      <c r="A2705" s="94">
        <v>9204418</v>
      </c>
      <c r="B2705" s="88">
        <f t="shared" si="214"/>
        <v>315.39999999999998</v>
      </c>
      <c r="C2705" s="93">
        <v>18</v>
      </c>
      <c r="D2705" s="104">
        <f t="shared" si="212"/>
        <v>3.5608308605341248E-5</v>
      </c>
      <c r="E2705" s="93">
        <f t="shared" si="215"/>
        <v>1.577</v>
      </c>
      <c r="F2705" s="104">
        <f t="shared" si="213"/>
        <v>5.6626532327609499E-5</v>
      </c>
      <c r="G2705" s="93" t="s">
        <v>20</v>
      </c>
      <c r="H2705" s="93">
        <v>2860.2</v>
      </c>
      <c r="I2705" s="108">
        <v>3</v>
      </c>
      <c r="J2705" s="93">
        <v>110</v>
      </c>
      <c r="K2705" s="93">
        <v>21.4</v>
      </c>
      <c r="L2705" s="93">
        <v>2860.2</v>
      </c>
      <c r="M2705" s="88">
        <f t="shared" si="216"/>
        <v>5677.2</v>
      </c>
    </row>
    <row r="2706" spans="1:13" x14ac:dyDescent="0.2">
      <c r="A2706" s="94">
        <v>9253925</v>
      </c>
      <c r="B2706" s="88">
        <f t="shared" si="214"/>
        <v>315.39999999999998</v>
      </c>
      <c r="C2706" s="93">
        <v>18</v>
      </c>
      <c r="D2706" s="104">
        <f t="shared" si="212"/>
        <v>3.5608308605341248E-5</v>
      </c>
      <c r="E2706" s="93">
        <f t="shared" si="215"/>
        <v>1.577</v>
      </c>
      <c r="F2706" s="104">
        <f t="shared" si="213"/>
        <v>5.6626532327609499E-5</v>
      </c>
      <c r="G2706" s="93" t="s">
        <v>12</v>
      </c>
      <c r="H2706" s="93">
        <v>544.16</v>
      </c>
      <c r="I2706" s="108">
        <v>3</v>
      </c>
      <c r="J2706" s="93">
        <v>3.3</v>
      </c>
      <c r="K2706" s="93">
        <v>4.3</v>
      </c>
      <c r="L2706" s="93">
        <v>544.16</v>
      </c>
      <c r="M2706" s="88">
        <f t="shared" si="216"/>
        <v>5677.2</v>
      </c>
    </row>
    <row r="2707" spans="1:13" x14ac:dyDescent="0.2">
      <c r="A2707" s="94">
        <v>9822717</v>
      </c>
      <c r="B2707" s="88">
        <f t="shared" si="214"/>
        <v>315.39999999999998</v>
      </c>
      <c r="C2707" s="93">
        <v>18</v>
      </c>
      <c r="D2707" s="104">
        <f t="shared" si="212"/>
        <v>3.5608308605341248E-5</v>
      </c>
      <c r="E2707" s="93">
        <f t="shared" si="215"/>
        <v>1.577</v>
      </c>
      <c r="F2707" s="104">
        <f t="shared" si="213"/>
        <v>5.6626532327609499E-5</v>
      </c>
      <c r="G2707" s="93" t="s">
        <v>16</v>
      </c>
      <c r="H2707" s="93">
        <v>57.61</v>
      </c>
      <c r="I2707" s="108">
        <v>3</v>
      </c>
      <c r="J2707" s="93">
        <v>0.35</v>
      </c>
      <c r="K2707" s="93">
        <v>0.14000000000000001</v>
      </c>
      <c r="L2707" s="93">
        <v>57.61</v>
      </c>
      <c r="M2707" s="88">
        <f t="shared" si="216"/>
        <v>5677.2</v>
      </c>
    </row>
    <row r="2708" spans="1:13" x14ac:dyDescent="0.2">
      <c r="A2708" s="94">
        <v>9832348</v>
      </c>
      <c r="B2708" s="88">
        <f t="shared" si="214"/>
        <v>315.39999999999998</v>
      </c>
      <c r="C2708" s="93">
        <v>18</v>
      </c>
      <c r="D2708" s="104">
        <f t="shared" si="212"/>
        <v>3.5608308605341248E-5</v>
      </c>
      <c r="E2708" s="93">
        <f t="shared" si="215"/>
        <v>1.577</v>
      </c>
      <c r="F2708" s="104">
        <f t="shared" si="213"/>
        <v>5.6626532327609499E-5</v>
      </c>
      <c r="G2708" s="93" t="s">
        <v>16</v>
      </c>
      <c r="H2708" s="93">
        <v>8687.9</v>
      </c>
      <c r="I2708" s="108">
        <v>3</v>
      </c>
      <c r="J2708" s="93">
        <v>66</v>
      </c>
      <c r="K2708" s="93">
        <v>17.61</v>
      </c>
      <c r="L2708" s="93">
        <v>8687.9</v>
      </c>
      <c r="M2708" s="88">
        <f t="shared" si="216"/>
        <v>5677.2</v>
      </c>
    </row>
    <row r="2709" spans="1:13" x14ac:dyDescent="0.2">
      <c r="A2709" s="94">
        <v>1150877</v>
      </c>
      <c r="B2709" s="88">
        <f t="shared" si="214"/>
        <v>315.39999999999998</v>
      </c>
      <c r="C2709" s="93">
        <v>17</v>
      </c>
      <c r="D2709" s="104">
        <f t="shared" si="212"/>
        <v>3.3630069238377843E-5</v>
      </c>
      <c r="E2709" s="93">
        <f t="shared" si="215"/>
        <v>1.4893888888888887</v>
      </c>
      <c r="F2709" s="104">
        <f t="shared" si="213"/>
        <v>5.3480613864964519E-5</v>
      </c>
      <c r="G2709" s="93" t="s">
        <v>79</v>
      </c>
      <c r="H2709" s="93">
        <v>15.13</v>
      </c>
      <c r="I2709" s="108">
        <v>3</v>
      </c>
      <c r="J2709" s="93">
        <v>0.18</v>
      </c>
      <c r="K2709" s="93">
        <v>0.26</v>
      </c>
      <c r="L2709" s="93">
        <v>15.13</v>
      </c>
      <c r="M2709" s="88">
        <f t="shared" si="216"/>
        <v>5361.7999999999993</v>
      </c>
    </row>
    <row r="2710" spans="1:13" x14ac:dyDescent="0.2">
      <c r="A2710" s="94">
        <v>1207222</v>
      </c>
      <c r="B2710" s="88">
        <f t="shared" si="214"/>
        <v>315.39999999999998</v>
      </c>
      <c r="C2710" s="93">
        <v>17</v>
      </c>
      <c r="D2710" s="104">
        <f t="shared" si="212"/>
        <v>3.3630069238377843E-5</v>
      </c>
      <c r="E2710" s="93">
        <f t="shared" si="215"/>
        <v>1.4893888888888887</v>
      </c>
      <c r="F2710" s="104">
        <f t="shared" si="213"/>
        <v>5.3480613864964519E-5</v>
      </c>
      <c r="G2710" s="93" t="s">
        <v>79</v>
      </c>
      <c r="H2710" s="93">
        <v>45.22</v>
      </c>
      <c r="I2710" s="108">
        <v>3</v>
      </c>
      <c r="J2710" s="93">
        <v>2.34</v>
      </c>
      <c r="K2710" s="93">
        <v>1.04</v>
      </c>
      <c r="L2710" s="93">
        <v>45.22</v>
      </c>
      <c r="M2710" s="88">
        <f t="shared" si="216"/>
        <v>5361.7999999999993</v>
      </c>
    </row>
    <row r="2711" spans="1:13" x14ac:dyDescent="0.2">
      <c r="A2711" s="94">
        <v>1214691</v>
      </c>
      <c r="B2711" s="88">
        <f t="shared" si="214"/>
        <v>315.39999999999998</v>
      </c>
      <c r="C2711" s="93">
        <v>17</v>
      </c>
      <c r="D2711" s="104">
        <f t="shared" si="212"/>
        <v>3.3630069238377843E-5</v>
      </c>
      <c r="E2711" s="93">
        <f t="shared" si="215"/>
        <v>1.4893888888888887</v>
      </c>
      <c r="F2711" s="104">
        <f t="shared" si="213"/>
        <v>5.3480613864964519E-5</v>
      </c>
      <c r="G2711" s="93" t="s">
        <v>79</v>
      </c>
      <c r="H2711" s="93">
        <v>279.26</v>
      </c>
      <c r="I2711" s="108">
        <v>3</v>
      </c>
      <c r="J2711" s="93">
        <v>4.22</v>
      </c>
      <c r="K2711" s="93">
        <v>3.56</v>
      </c>
      <c r="L2711" s="93">
        <v>279.26</v>
      </c>
      <c r="M2711" s="88">
        <f t="shared" si="216"/>
        <v>5361.7999999999993</v>
      </c>
    </row>
    <row r="2712" spans="1:13" x14ac:dyDescent="0.2">
      <c r="A2712" s="94">
        <v>1250589</v>
      </c>
      <c r="B2712" s="88">
        <f t="shared" si="214"/>
        <v>315.39999999999998</v>
      </c>
      <c r="C2712" s="93">
        <v>17</v>
      </c>
      <c r="D2712" s="104">
        <f t="shared" si="212"/>
        <v>3.3630069238377843E-5</v>
      </c>
      <c r="E2712" s="93">
        <f t="shared" si="215"/>
        <v>1.4893888888888887</v>
      </c>
      <c r="F2712" s="104">
        <f t="shared" si="213"/>
        <v>5.3480613864964519E-5</v>
      </c>
      <c r="G2712" s="93" t="s">
        <v>79</v>
      </c>
      <c r="H2712" s="93">
        <v>45.64</v>
      </c>
      <c r="I2712" s="108">
        <v>3</v>
      </c>
      <c r="J2712" s="93">
        <v>0.45</v>
      </c>
      <c r="K2712" s="93">
        <v>2.2999999999999998</v>
      </c>
      <c r="L2712" s="93">
        <v>45.64</v>
      </c>
      <c r="M2712" s="88">
        <f t="shared" si="216"/>
        <v>5361.7999999999993</v>
      </c>
    </row>
    <row r="2713" spans="1:13" x14ac:dyDescent="0.2">
      <c r="A2713" s="94">
        <v>1254639</v>
      </c>
      <c r="B2713" s="88">
        <f t="shared" si="214"/>
        <v>315.39999999999998</v>
      </c>
      <c r="C2713" s="93">
        <v>17</v>
      </c>
      <c r="D2713" s="104">
        <f t="shared" si="212"/>
        <v>3.3630069238377843E-5</v>
      </c>
      <c r="E2713" s="93">
        <f t="shared" si="215"/>
        <v>1.4893888888888887</v>
      </c>
      <c r="F2713" s="104">
        <f t="shared" si="213"/>
        <v>5.3480613864964519E-5</v>
      </c>
      <c r="G2713" s="93" t="s">
        <v>79</v>
      </c>
      <c r="H2713" s="93">
        <v>9.75</v>
      </c>
      <c r="I2713" s="108">
        <v>3</v>
      </c>
      <c r="J2713" s="93">
        <v>0.13</v>
      </c>
      <c r="K2713" s="93">
        <v>0.84</v>
      </c>
      <c r="L2713" s="93">
        <v>9.75</v>
      </c>
      <c r="M2713" s="88">
        <f t="shared" si="216"/>
        <v>5361.7999999999993</v>
      </c>
    </row>
    <row r="2714" spans="1:13" x14ac:dyDescent="0.2">
      <c r="A2714" s="94">
        <v>2041939</v>
      </c>
      <c r="B2714" s="88">
        <f t="shared" si="214"/>
        <v>315.39999999999998</v>
      </c>
      <c r="C2714" s="93">
        <v>17</v>
      </c>
      <c r="D2714" s="104">
        <f t="shared" si="212"/>
        <v>3.3630069238377843E-5</v>
      </c>
      <c r="E2714" s="93">
        <f t="shared" si="215"/>
        <v>1.4893888888888887</v>
      </c>
      <c r="F2714" s="104">
        <f t="shared" si="213"/>
        <v>5.3480613864964519E-5</v>
      </c>
      <c r="G2714" s="93" t="s">
        <v>16</v>
      </c>
      <c r="H2714" s="93">
        <v>3271.13</v>
      </c>
      <c r="I2714" s="108">
        <v>3</v>
      </c>
      <c r="J2714" s="93">
        <v>80</v>
      </c>
      <c r="K2714" s="93">
        <v>46.5</v>
      </c>
      <c r="L2714" s="93">
        <v>3271.13</v>
      </c>
      <c r="M2714" s="88">
        <f t="shared" si="216"/>
        <v>5361.7999999999993</v>
      </c>
    </row>
    <row r="2715" spans="1:13" x14ac:dyDescent="0.2">
      <c r="A2715" s="94">
        <v>2042023</v>
      </c>
      <c r="B2715" s="88">
        <f t="shared" si="214"/>
        <v>315.39999999999998</v>
      </c>
      <c r="C2715" s="93">
        <v>17</v>
      </c>
      <c r="D2715" s="104">
        <f t="shared" si="212"/>
        <v>3.3630069238377843E-5</v>
      </c>
      <c r="E2715" s="93">
        <f t="shared" si="215"/>
        <v>1.4893888888888887</v>
      </c>
      <c r="F2715" s="104">
        <f t="shared" si="213"/>
        <v>5.3480613864964519E-5</v>
      </c>
      <c r="G2715" s="93" t="s">
        <v>16</v>
      </c>
      <c r="H2715" s="93">
        <v>4150.8100000000004</v>
      </c>
      <c r="I2715" s="108">
        <v>3</v>
      </c>
      <c r="J2715" s="93">
        <v>99</v>
      </c>
      <c r="K2715" s="93">
        <v>57</v>
      </c>
      <c r="L2715" s="93">
        <v>4150.8100000000004</v>
      </c>
      <c r="M2715" s="88">
        <f t="shared" si="216"/>
        <v>5361.7999999999993</v>
      </c>
    </row>
    <row r="2716" spans="1:13" x14ac:dyDescent="0.2">
      <c r="A2716" s="94">
        <v>2042508</v>
      </c>
      <c r="B2716" s="88">
        <f t="shared" si="214"/>
        <v>315.39999999999998</v>
      </c>
      <c r="C2716" s="93">
        <v>17</v>
      </c>
      <c r="D2716" s="104">
        <f t="shared" si="212"/>
        <v>3.3630069238377843E-5</v>
      </c>
      <c r="E2716" s="93">
        <f t="shared" si="215"/>
        <v>1.4893888888888887</v>
      </c>
      <c r="F2716" s="104">
        <f t="shared" si="213"/>
        <v>5.3480613864964519E-5</v>
      </c>
      <c r="G2716" s="93" t="s">
        <v>16</v>
      </c>
      <c r="H2716" s="93">
        <v>774.2</v>
      </c>
      <c r="I2716" s="108">
        <v>3</v>
      </c>
      <c r="J2716" s="93">
        <v>16.37</v>
      </c>
      <c r="K2716" s="93">
        <v>11.5</v>
      </c>
      <c r="L2716" s="93">
        <v>774.2</v>
      </c>
      <c r="M2716" s="88">
        <f t="shared" si="216"/>
        <v>5361.7999999999993</v>
      </c>
    </row>
    <row r="2717" spans="1:13" x14ac:dyDescent="0.2">
      <c r="A2717" s="94">
        <v>2043413</v>
      </c>
      <c r="B2717" s="88">
        <f t="shared" si="214"/>
        <v>315.39999999999998</v>
      </c>
      <c r="C2717" s="93">
        <v>17</v>
      </c>
      <c r="D2717" s="104">
        <f t="shared" si="212"/>
        <v>3.3630069238377843E-5</v>
      </c>
      <c r="E2717" s="93">
        <f t="shared" si="215"/>
        <v>1.4893888888888887</v>
      </c>
      <c r="F2717" s="104">
        <f t="shared" si="213"/>
        <v>5.3480613864964519E-5</v>
      </c>
      <c r="G2717" s="93" t="s">
        <v>16</v>
      </c>
      <c r="H2717" s="93">
        <v>2285.98</v>
      </c>
      <c r="I2717" s="108">
        <v>3</v>
      </c>
      <c r="J2717" s="93">
        <v>52.5</v>
      </c>
      <c r="K2717" s="93">
        <v>30.5</v>
      </c>
      <c r="L2717" s="93">
        <v>2285.98</v>
      </c>
      <c r="M2717" s="88">
        <f t="shared" si="216"/>
        <v>5361.7999999999993</v>
      </c>
    </row>
    <row r="2718" spans="1:13" x14ac:dyDescent="0.2">
      <c r="A2718" s="94">
        <v>2044275</v>
      </c>
      <c r="B2718" s="88">
        <f t="shared" si="214"/>
        <v>315.39999999999998</v>
      </c>
      <c r="C2718" s="93">
        <v>17</v>
      </c>
      <c r="D2718" s="104">
        <f t="shared" si="212"/>
        <v>3.3630069238377843E-5</v>
      </c>
      <c r="E2718" s="93">
        <f t="shared" si="215"/>
        <v>1.4893888888888887</v>
      </c>
      <c r="F2718" s="104">
        <f t="shared" si="213"/>
        <v>5.3480613864964519E-5</v>
      </c>
      <c r="G2718" s="93" t="s">
        <v>16</v>
      </c>
      <c r="H2718" s="93">
        <v>2360.69</v>
      </c>
      <c r="I2718" s="108">
        <v>3</v>
      </c>
      <c r="J2718" s="93">
        <v>50</v>
      </c>
      <c r="K2718" s="93">
        <v>42.5</v>
      </c>
      <c r="L2718" s="93">
        <v>2360.69</v>
      </c>
      <c r="M2718" s="88">
        <f t="shared" si="216"/>
        <v>5361.7999999999993</v>
      </c>
    </row>
    <row r="2719" spans="1:13" x14ac:dyDescent="0.2">
      <c r="A2719" s="94">
        <v>2070081</v>
      </c>
      <c r="B2719" s="88">
        <f t="shared" si="214"/>
        <v>315.39999999999998</v>
      </c>
      <c r="C2719" s="93">
        <v>17</v>
      </c>
      <c r="D2719" s="104">
        <f t="shared" si="212"/>
        <v>3.3630069238377843E-5</v>
      </c>
      <c r="E2719" s="93">
        <f t="shared" si="215"/>
        <v>1.4893888888888887</v>
      </c>
      <c r="F2719" s="104">
        <f t="shared" si="213"/>
        <v>5.3480613864964519E-5</v>
      </c>
      <c r="G2719" s="93" t="s">
        <v>79</v>
      </c>
      <c r="H2719" s="93">
        <v>444.1</v>
      </c>
      <c r="I2719" s="108">
        <v>3</v>
      </c>
      <c r="J2719" s="93">
        <v>0.36</v>
      </c>
      <c r="K2719" s="93">
        <v>1.1000000000000001</v>
      </c>
      <c r="L2719" s="93">
        <v>444.1</v>
      </c>
      <c r="M2719" s="88">
        <f t="shared" si="216"/>
        <v>5361.7999999999993</v>
      </c>
    </row>
    <row r="2720" spans="1:13" x14ac:dyDescent="0.2">
      <c r="A2720" s="94">
        <v>3025765</v>
      </c>
      <c r="B2720" s="88">
        <f t="shared" si="214"/>
        <v>315.39999999999998</v>
      </c>
      <c r="C2720" s="93">
        <v>17</v>
      </c>
      <c r="D2720" s="104">
        <f t="shared" si="212"/>
        <v>3.3630069238377843E-5</v>
      </c>
      <c r="E2720" s="93">
        <f t="shared" si="215"/>
        <v>1.4893888888888887</v>
      </c>
      <c r="F2720" s="104">
        <f t="shared" si="213"/>
        <v>5.3480613864964519E-5</v>
      </c>
      <c r="G2720" s="93" t="s">
        <v>41</v>
      </c>
      <c r="H2720" s="93">
        <v>50.91</v>
      </c>
      <c r="I2720" s="108">
        <v>3</v>
      </c>
      <c r="J2720" s="93">
        <v>5.94</v>
      </c>
      <c r="K2720" s="93">
        <v>4.75</v>
      </c>
      <c r="L2720" s="93">
        <v>50.91</v>
      </c>
      <c r="M2720" s="88">
        <f t="shared" si="216"/>
        <v>5361.7999999999993</v>
      </c>
    </row>
    <row r="2721" spans="1:13" x14ac:dyDescent="0.2">
      <c r="A2721" s="94">
        <v>3227669</v>
      </c>
      <c r="B2721" s="88">
        <f t="shared" si="214"/>
        <v>315.39999999999998</v>
      </c>
      <c r="C2721" s="93">
        <v>17</v>
      </c>
      <c r="D2721" s="104">
        <f t="shared" si="212"/>
        <v>3.3630069238377843E-5</v>
      </c>
      <c r="E2721" s="93">
        <f t="shared" si="215"/>
        <v>1.4893888888888887</v>
      </c>
      <c r="F2721" s="104">
        <f t="shared" si="213"/>
        <v>5.3480613864964519E-5</v>
      </c>
      <c r="G2721" s="93" t="s">
        <v>41</v>
      </c>
      <c r="H2721" s="93">
        <v>2469.6799999999998</v>
      </c>
      <c r="I2721" s="108">
        <v>3</v>
      </c>
      <c r="J2721" s="93">
        <v>414.04</v>
      </c>
      <c r="K2721" s="93">
        <v>9.2799999999999994</v>
      </c>
      <c r="L2721" s="93">
        <v>2469.6799999999998</v>
      </c>
      <c r="M2721" s="88">
        <f t="shared" si="216"/>
        <v>5361.7999999999993</v>
      </c>
    </row>
    <row r="2722" spans="1:13" x14ac:dyDescent="0.2">
      <c r="A2722" s="94">
        <v>3267602</v>
      </c>
      <c r="B2722" s="88">
        <f t="shared" si="214"/>
        <v>315.39999999999998</v>
      </c>
      <c r="C2722" s="93">
        <v>17</v>
      </c>
      <c r="D2722" s="104">
        <f t="shared" si="212"/>
        <v>3.3630069238377843E-5</v>
      </c>
      <c r="E2722" s="93">
        <f t="shared" si="215"/>
        <v>1.4893888888888887</v>
      </c>
      <c r="F2722" s="104">
        <f t="shared" si="213"/>
        <v>5.3480613864964519E-5</v>
      </c>
      <c r="G2722" s="93" t="s">
        <v>16</v>
      </c>
      <c r="H2722" s="93">
        <v>123</v>
      </c>
      <c r="I2722" s="108">
        <v>3</v>
      </c>
      <c r="J2722" s="93">
        <v>28.9</v>
      </c>
      <c r="K2722" s="93">
        <v>4</v>
      </c>
      <c r="L2722" s="93">
        <v>123</v>
      </c>
      <c r="M2722" s="88">
        <f t="shared" si="216"/>
        <v>5361.7999999999993</v>
      </c>
    </row>
    <row r="2723" spans="1:13" x14ac:dyDescent="0.2">
      <c r="A2723" s="94">
        <v>3394685</v>
      </c>
      <c r="B2723" s="88">
        <f t="shared" si="214"/>
        <v>315.39999999999998</v>
      </c>
      <c r="C2723" s="93">
        <v>17</v>
      </c>
      <c r="D2723" s="104">
        <f t="shared" si="212"/>
        <v>3.3630069238377843E-5</v>
      </c>
      <c r="E2723" s="93">
        <f t="shared" si="215"/>
        <v>1.4893888888888887</v>
      </c>
      <c r="F2723" s="104">
        <f t="shared" si="213"/>
        <v>5.3480613864964519E-5</v>
      </c>
      <c r="G2723" s="93" t="s">
        <v>20</v>
      </c>
      <c r="H2723" s="93">
        <v>2705.87</v>
      </c>
      <c r="I2723" s="108">
        <v>3</v>
      </c>
      <c r="J2723" s="93">
        <v>12.39</v>
      </c>
      <c r="K2723" s="93">
        <v>4.8600000000000003</v>
      </c>
      <c r="L2723" s="93">
        <v>2705.87</v>
      </c>
      <c r="M2723" s="88">
        <f t="shared" si="216"/>
        <v>5361.7999999999993</v>
      </c>
    </row>
    <row r="2724" spans="1:13" x14ac:dyDescent="0.2">
      <c r="A2724" s="94">
        <v>3400696</v>
      </c>
      <c r="B2724" s="88">
        <f t="shared" si="214"/>
        <v>315.39999999999998</v>
      </c>
      <c r="C2724" s="93">
        <v>17</v>
      </c>
      <c r="D2724" s="104">
        <f t="shared" si="212"/>
        <v>3.3630069238377843E-5</v>
      </c>
      <c r="E2724" s="93">
        <f t="shared" si="215"/>
        <v>1.4893888888888887</v>
      </c>
      <c r="F2724" s="104">
        <f t="shared" si="213"/>
        <v>5.3480613864964519E-5</v>
      </c>
      <c r="G2724" s="93" t="s">
        <v>82</v>
      </c>
      <c r="H2724" s="93">
        <v>310.91000000000003</v>
      </c>
      <c r="I2724" s="108">
        <v>3</v>
      </c>
      <c r="J2724" s="93">
        <v>2.4300000000000002</v>
      </c>
      <c r="K2724" s="93">
        <v>0.8</v>
      </c>
      <c r="L2724" s="93">
        <v>310.91000000000003</v>
      </c>
      <c r="M2724" s="88">
        <f t="shared" si="216"/>
        <v>5361.7999999999993</v>
      </c>
    </row>
    <row r="2725" spans="1:13" x14ac:dyDescent="0.2">
      <c r="A2725" s="94">
        <v>3401886</v>
      </c>
      <c r="B2725" s="88">
        <f t="shared" si="214"/>
        <v>315.39999999999998</v>
      </c>
      <c r="C2725" s="93">
        <v>17</v>
      </c>
      <c r="D2725" s="104">
        <f t="shared" si="212"/>
        <v>3.3630069238377843E-5</v>
      </c>
      <c r="E2725" s="93">
        <f t="shared" si="215"/>
        <v>1.4893888888888887</v>
      </c>
      <c r="F2725" s="104">
        <f t="shared" si="213"/>
        <v>5.3480613864964519E-5</v>
      </c>
      <c r="G2725" s="93" t="s">
        <v>20</v>
      </c>
      <c r="H2725" s="93">
        <v>2806.47</v>
      </c>
      <c r="I2725" s="108">
        <v>3</v>
      </c>
      <c r="J2725" s="93">
        <v>40</v>
      </c>
      <c r="K2725" s="93">
        <v>0.53</v>
      </c>
      <c r="L2725" s="93">
        <v>2806.47</v>
      </c>
      <c r="M2725" s="88">
        <f t="shared" si="216"/>
        <v>5361.7999999999993</v>
      </c>
    </row>
    <row r="2726" spans="1:13" x14ac:dyDescent="0.2">
      <c r="A2726" s="94">
        <v>5113279</v>
      </c>
      <c r="B2726" s="88">
        <f t="shared" si="214"/>
        <v>315.39999999999998</v>
      </c>
      <c r="C2726" s="93">
        <v>17</v>
      </c>
      <c r="D2726" s="104">
        <f t="shared" si="212"/>
        <v>3.3630069238377843E-5</v>
      </c>
      <c r="E2726" s="93">
        <f t="shared" si="215"/>
        <v>1.4893888888888887</v>
      </c>
      <c r="F2726" s="104">
        <f t="shared" si="213"/>
        <v>5.3480613864964519E-5</v>
      </c>
      <c r="G2726" s="93" t="s">
        <v>20</v>
      </c>
      <c r="H2726" s="93">
        <v>2161.41</v>
      </c>
      <c r="I2726" s="108">
        <v>3</v>
      </c>
      <c r="J2726" s="93">
        <v>60.37</v>
      </c>
      <c r="K2726" s="93">
        <v>12.85</v>
      </c>
      <c r="L2726" s="93">
        <v>2161.41</v>
      </c>
      <c r="M2726" s="88">
        <f t="shared" si="216"/>
        <v>5361.7999999999993</v>
      </c>
    </row>
    <row r="2727" spans="1:13" x14ac:dyDescent="0.2">
      <c r="A2727" s="94">
        <v>5527961</v>
      </c>
      <c r="B2727" s="88">
        <f t="shared" si="214"/>
        <v>315.39999999999998</v>
      </c>
      <c r="C2727" s="93">
        <v>17</v>
      </c>
      <c r="D2727" s="104">
        <f t="shared" si="212"/>
        <v>3.3630069238377843E-5</v>
      </c>
      <c r="E2727" s="93">
        <f t="shared" si="215"/>
        <v>1.4893888888888887</v>
      </c>
      <c r="F2727" s="104">
        <f t="shared" si="213"/>
        <v>5.3480613864964519E-5</v>
      </c>
      <c r="G2727" s="93" t="s">
        <v>16</v>
      </c>
      <c r="H2727" s="93">
        <v>357.68</v>
      </c>
      <c r="I2727" s="108">
        <v>3</v>
      </c>
      <c r="J2727" s="93">
        <v>1.22</v>
      </c>
      <c r="K2727" s="93">
        <v>4</v>
      </c>
      <c r="L2727" s="93">
        <v>357.68</v>
      </c>
      <c r="M2727" s="88">
        <f t="shared" si="216"/>
        <v>5361.7999999999993</v>
      </c>
    </row>
    <row r="2728" spans="1:13" x14ac:dyDescent="0.2">
      <c r="A2728" s="94">
        <v>5551575</v>
      </c>
      <c r="B2728" s="88">
        <f t="shared" si="214"/>
        <v>315.39999999999998</v>
      </c>
      <c r="C2728" s="93">
        <v>17</v>
      </c>
      <c r="D2728" s="104">
        <f t="shared" si="212"/>
        <v>3.3630069238377843E-5</v>
      </c>
      <c r="E2728" s="93">
        <f t="shared" si="215"/>
        <v>1.4893888888888887</v>
      </c>
      <c r="F2728" s="104">
        <f t="shared" si="213"/>
        <v>5.3480613864964519E-5</v>
      </c>
      <c r="G2728" s="93" t="s">
        <v>79</v>
      </c>
      <c r="H2728" s="93">
        <v>885.76</v>
      </c>
      <c r="I2728" s="108">
        <v>3</v>
      </c>
      <c r="J2728" s="93">
        <v>2.74</v>
      </c>
      <c r="K2728" s="93">
        <v>7.8</v>
      </c>
      <c r="L2728" s="93">
        <v>885.76</v>
      </c>
      <c r="M2728" s="88">
        <f t="shared" si="216"/>
        <v>5361.7999999999993</v>
      </c>
    </row>
    <row r="2729" spans="1:13" x14ac:dyDescent="0.2">
      <c r="A2729" s="94">
        <v>5567901</v>
      </c>
      <c r="B2729" s="88">
        <f t="shared" si="214"/>
        <v>315.39999999999998</v>
      </c>
      <c r="C2729" s="93">
        <v>17</v>
      </c>
      <c r="D2729" s="104">
        <f t="shared" si="212"/>
        <v>3.3630069238377843E-5</v>
      </c>
      <c r="E2729" s="93">
        <f t="shared" si="215"/>
        <v>1.4893888888888887</v>
      </c>
      <c r="F2729" s="104">
        <f t="shared" si="213"/>
        <v>5.3480613864964519E-5</v>
      </c>
      <c r="G2729" s="93" t="s">
        <v>79</v>
      </c>
      <c r="H2729" s="93">
        <v>843.6</v>
      </c>
      <c r="I2729" s="108">
        <v>3</v>
      </c>
      <c r="J2729" s="93">
        <v>2.7</v>
      </c>
      <c r="K2729" s="93">
        <v>3.2</v>
      </c>
      <c r="L2729" s="93">
        <v>843.6</v>
      </c>
      <c r="M2729" s="88">
        <f t="shared" si="216"/>
        <v>5361.7999999999993</v>
      </c>
    </row>
    <row r="2730" spans="1:13" x14ac:dyDescent="0.2">
      <c r="A2730" s="94">
        <v>5567906</v>
      </c>
      <c r="B2730" s="88">
        <f t="shared" si="214"/>
        <v>315.39999999999998</v>
      </c>
      <c r="C2730" s="93">
        <v>17</v>
      </c>
      <c r="D2730" s="104">
        <f t="shared" si="212"/>
        <v>3.3630069238377843E-5</v>
      </c>
      <c r="E2730" s="93">
        <f t="shared" si="215"/>
        <v>1.4893888888888887</v>
      </c>
      <c r="F2730" s="104">
        <f t="shared" si="213"/>
        <v>5.3480613864964519E-5</v>
      </c>
      <c r="G2730" s="93" t="s">
        <v>79</v>
      </c>
      <c r="H2730" s="93">
        <v>1575.78</v>
      </c>
      <c r="I2730" s="108">
        <v>3</v>
      </c>
      <c r="J2730" s="93">
        <v>11.7</v>
      </c>
      <c r="K2730" s="93">
        <v>11</v>
      </c>
      <c r="L2730" s="93">
        <v>1575.78</v>
      </c>
      <c r="M2730" s="88">
        <f t="shared" si="216"/>
        <v>5361.7999999999993</v>
      </c>
    </row>
    <row r="2731" spans="1:13" x14ac:dyDescent="0.2">
      <c r="A2731" s="94">
        <v>5600249</v>
      </c>
      <c r="B2731" s="88">
        <f t="shared" si="214"/>
        <v>315.39999999999998</v>
      </c>
      <c r="C2731" s="93">
        <v>17</v>
      </c>
      <c r="D2731" s="104">
        <f t="shared" si="212"/>
        <v>3.3630069238377843E-5</v>
      </c>
      <c r="E2731" s="93">
        <f t="shared" si="215"/>
        <v>1.4893888888888887</v>
      </c>
      <c r="F2731" s="104">
        <f t="shared" si="213"/>
        <v>5.3480613864964519E-5</v>
      </c>
      <c r="G2731" s="93" t="s">
        <v>79</v>
      </c>
      <c r="H2731" s="93">
        <v>2569.3200000000002</v>
      </c>
      <c r="I2731" s="108">
        <v>3</v>
      </c>
      <c r="J2731" s="93">
        <v>7.8</v>
      </c>
      <c r="K2731" s="93">
        <v>13.75</v>
      </c>
      <c r="L2731" s="93">
        <v>2569.3200000000002</v>
      </c>
      <c r="M2731" s="88">
        <f t="shared" si="216"/>
        <v>5361.7999999999993</v>
      </c>
    </row>
    <row r="2732" spans="1:13" x14ac:dyDescent="0.2">
      <c r="A2732" s="94">
        <v>5708208</v>
      </c>
      <c r="B2732" s="88">
        <f t="shared" si="214"/>
        <v>315.39999999999998</v>
      </c>
      <c r="C2732" s="93">
        <v>17</v>
      </c>
      <c r="D2732" s="104">
        <f t="shared" si="212"/>
        <v>3.3630069238377843E-5</v>
      </c>
      <c r="E2732" s="93">
        <f t="shared" si="215"/>
        <v>1.4893888888888887</v>
      </c>
      <c r="F2732" s="104">
        <f t="shared" si="213"/>
        <v>5.3480613864964519E-5</v>
      </c>
      <c r="G2732" s="93" t="s">
        <v>79</v>
      </c>
      <c r="H2732" s="93">
        <v>903.19</v>
      </c>
      <c r="I2732" s="108">
        <v>3</v>
      </c>
      <c r="J2732" s="93">
        <v>11.61</v>
      </c>
      <c r="K2732" s="93">
        <v>13</v>
      </c>
      <c r="L2732" s="93">
        <v>903.19</v>
      </c>
      <c r="M2732" s="88">
        <f t="shared" si="216"/>
        <v>5361.7999999999993</v>
      </c>
    </row>
    <row r="2733" spans="1:13" x14ac:dyDescent="0.2">
      <c r="A2733" s="94">
        <v>6023639</v>
      </c>
      <c r="B2733" s="88">
        <f t="shared" si="214"/>
        <v>315.39999999999998</v>
      </c>
      <c r="C2733" s="93">
        <v>17</v>
      </c>
      <c r="D2733" s="104">
        <f t="shared" si="212"/>
        <v>3.3630069238377843E-5</v>
      </c>
      <c r="E2733" s="93">
        <f t="shared" si="215"/>
        <v>1.4893888888888887</v>
      </c>
      <c r="F2733" s="104">
        <f t="shared" si="213"/>
        <v>5.3480613864964519E-5</v>
      </c>
      <c r="G2733" s="93" t="s">
        <v>20</v>
      </c>
      <c r="H2733" s="93">
        <v>8535.7900000000009</v>
      </c>
      <c r="I2733" s="108">
        <v>3</v>
      </c>
      <c r="J2733" s="93">
        <v>199.34</v>
      </c>
      <c r="K2733" s="93">
        <v>42.75</v>
      </c>
      <c r="L2733" s="93">
        <v>8535.7900000000009</v>
      </c>
      <c r="M2733" s="88">
        <f t="shared" si="216"/>
        <v>5361.7999999999993</v>
      </c>
    </row>
    <row r="2734" spans="1:13" x14ac:dyDescent="0.2">
      <c r="A2734" s="94">
        <v>6067636</v>
      </c>
      <c r="B2734" s="88">
        <f t="shared" si="214"/>
        <v>315.39999999999998</v>
      </c>
      <c r="C2734" s="93">
        <v>17</v>
      </c>
      <c r="D2734" s="104">
        <f t="shared" si="212"/>
        <v>3.3630069238377843E-5</v>
      </c>
      <c r="E2734" s="93">
        <f t="shared" si="215"/>
        <v>1.4893888888888887</v>
      </c>
      <c r="F2734" s="104">
        <f t="shared" si="213"/>
        <v>5.3480613864964519E-5</v>
      </c>
      <c r="G2734" s="93" t="s">
        <v>20</v>
      </c>
      <c r="H2734" s="93">
        <v>525.46</v>
      </c>
      <c r="I2734" s="108">
        <v>3</v>
      </c>
      <c r="J2734" s="93">
        <v>10</v>
      </c>
      <c r="K2734" s="93">
        <v>7.7</v>
      </c>
      <c r="L2734" s="93">
        <v>525.46</v>
      </c>
      <c r="M2734" s="88">
        <f t="shared" si="216"/>
        <v>5361.7999999999993</v>
      </c>
    </row>
    <row r="2735" spans="1:13" x14ac:dyDescent="0.2">
      <c r="A2735" s="94">
        <v>8350013</v>
      </c>
      <c r="B2735" s="88">
        <f t="shared" si="214"/>
        <v>315.39999999999998</v>
      </c>
      <c r="C2735" s="93">
        <v>17</v>
      </c>
      <c r="D2735" s="104">
        <f t="shared" si="212"/>
        <v>3.3630069238377843E-5</v>
      </c>
      <c r="E2735" s="93">
        <f t="shared" si="215"/>
        <v>1.4893888888888887</v>
      </c>
      <c r="F2735" s="104">
        <f t="shared" si="213"/>
        <v>5.3480613864964519E-5</v>
      </c>
      <c r="G2735" s="93" t="s">
        <v>20</v>
      </c>
      <c r="H2735" s="93">
        <v>29.67</v>
      </c>
      <c r="I2735" s="108">
        <v>3</v>
      </c>
      <c r="J2735" s="93">
        <v>3.36</v>
      </c>
      <c r="K2735" s="93">
        <v>0.45</v>
      </c>
      <c r="L2735" s="93">
        <v>29.67</v>
      </c>
      <c r="M2735" s="88">
        <f t="shared" si="216"/>
        <v>5361.7999999999993</v>
      </c>
    </row>
    <row r="2736" spans="1:13" x14ac:dyDescent="0.2">
      <c r="A2736" s="94">
        <v>8357662</v>
      </c>
      <c r="B2736" s="88">
        <f t="shared" si="214"/>
        <v>315.39999999999998</v>
      </c>
      <c r="C2736" s="93">
        <v>17</v>
      </c>
      <c r="D2736" s="104">
        <f t="shared" si="212"/>
        <v>3.3630069238377843E-5</v>
      </c>
      <c r="E2736" s="93">
        <f t="shared" si="215"/>
        <v>1.4893888888888887</v>
      </c>
      <c r="F2736" s="104">
        <f t="shared" si="213"/>
        <v>5.3480613864964519E-5</v>
      </c>
      <c r="G2736" s="93" t="s">
        <v>20</v>
      </c>
      <c r="H2736" s="93">
        <v>1870.5</v>
      </c>
      <c r="I2736" s="108">
        <v>3</v>
      </c>
      <c r="J2736" s="93">
        <v>3.21</v>
      </c>
      <c r="K2736" s="93">
        <v>1.7</v>
      </c>
      <c r="L2736" s="93">
        <v>1870.5</v>
      </c>
      <c r="M2736" s="88">
        <f t="shared" si="216"/>
        <v>5361.7999999999993</v>
      </c>
    </row>
    <row r="2737" spans="1:13" x14ac:dyDescent="0.2">
      <c r="A2737" s="94">
        <v>9020597</v>
      </c>
      <c r="B2737" s="88">
        <f t="shared" si="214"/>
        <v>315.39999999999998</v>
      </c>
      <c r="C2737" s="93">
        <v>17</v>
      </c>
      <c r="D2737" s="104">
        <f t="shared" si="212"/>
        <v>3.3630069238377843E-5</v>
      </c>
      <c r="E2737" s="93">
        <f t="shared" si="215"/>
        <v>1.4893888888888887</v>
      </c>
      <c r="F2737" s="104">
        <f t="shared" si="213"/>
        <v>5.3480613864964519E-5</v>
      </c>
      <c r="G2737" s="93" t="s">
        <v>20</v>
      </c>
      <c r="H2737" s="93">
        <v>6265.73</v>
      </c>
      <c r="I2737" s="108">
        <v>3</v>
      </c>
      <c r="J2737" s="93">
        <v>0</v>
      </c>
      <c r="K2737" s="93">
        <v>0</v>
      </c>
      <c r="L2737" s="93">
        <v>6265.73</v>
      </c>
      <c r="M2737" s="88">
        <f t="shared" si="216"/>
        <v>5361.7999999999993</v>
      </c>
    </row>
    <row r="2738" spans="1:13" x14ac:dyDescent="0.2">
      <c r="A2738" s="94">
        <v>9204668</v>
      </c>
      <c r="B2738" s="88">
        <f t="shared" si="214"/>
        <v>315.39999999999998</v>
      </c>
      <c r="C2738" s="93">
        <v>17</v>
      </c>
      <c r="D2738" s="104">
        <f t="shared" si="212"/>
        <v>3.3630069238377843E-5</v>
      </c>
      <c r="E2738" s="93">
        <f t="shared" si="215"/>
        <v>1.4893888888888887</v>
      </c>
      <c r="F2738" s="104">
        <f t="shared" si="213"/>
        <v>5.3480613864964519E-5</v>
      </c>
      <c r="G2738" s="93" t="s">
        <v>20</v>
      </c>
      <c r="H2738" s="93">
        <v>6323.78</v>
      </c>
      <c r="I2738" s="108">
        <v>3</v>
      </c>
      <c r="J2738" s="93">
        <v>120</v>
      </c>
      <c r="K2738" s="93">
        <v>78.5</v>
      </c>
      <c r="L2738" s="93">
        <v>6323.78</v>
      </c>
      <c r="M2738" s="88">
        <f t="shared" si="216"/>
        <v>5361.7999999999993</v>
      </c>
    </row>
    <row r="2739" spans="1:13" x14ac:dyDescent="0.2">
      <c r="A2739" s="94">
        <v>9253078</v>
      </c>
      <c r="B2739" s="88">
        <f t="shared" si="214"/>
        <v>315.39999999999998</v>
      </c>
      <c r="C2739" s="93">
        <v>17</v>
      </c>
      <c r="D2739" s="104">
        <f t="shared" si="212"/>
        <v>3.3630069238377843E-5</v>
      </c>
      <c r="E2739" s="93">
        <f t="shared" si="215"/>
        <v>1.4893888888888887</v>
      </c>
      <c r="F2739" s="104">
        <f t="shared" si="213"/>
        <v>5.3480613864964519E-5</v>
      </c>
      <c r="G2739" s="93" t="s">
        <v>12</v>
      </c>
      <c r="H2739" s="93">
        <v>428.38</v>
      </c>
      <c r="I2739" s="108">
        <v>3</v>
      </c>
      <c r="J2739" s="93">
        <v>1.8</v>
      </c>
      <c r="K2739" s="93">
        <v>7.57</v>
      </c>
      <c r="L2739" s="93">
        <v>428.38</v>
      </c>
      <c r="M2739" s="88">
        <f t="shared" si="216"/>
        <v>5361.7999999999993</v>
      </c>
    </row>
    <row r="2740" spans="1:13" x14ac:dyDescent="0.2">
      <c r="A2740" s="94">
        <v>9253184</v>
      </c>
      <c r="B2740" s="88">
        <f t="shared" si="214"/>
        <v>315.39999999999998</v>
      </c>
      <c r="C2740" s="93">
        <v>17</v>
      </c>
      <c r="D2740" s="104">
        <f t="shared" si="212"/>
        <v>3.3630069238377843E-5</v>
      </c>
      <c r="E2740" s="93">
        <f t="shared" si="215"/>
        <v>1.4893888888888887</v>
      </c>
      <c r="F2740" s="104">
        <f t="shared" si="213"/>
        <v>5.3480613864964519E-5</v>
      </c>
      <c r="G2740" s="93" t="s">
        <v>12</v>
      </c>
      <c r="H2740" s="93">
        <v>1292.54</v>
      </c>
      <c r="I2740" s="108">
        <v>3</v>
      </c>
      <c r="J2740" s="93">
        <v>9.3000000000000007</v>
      </c>
      <c r="K2740" s="93">
        <v>9.5</v>
      </c>
      <c r="L2740" s="93">
        <v>1292.54</v>
      </c>
      <c r="M2740" s="88">
        <f t="shared" si="216"/>
        <v>5361.7999999999993</v>
      </c>
    </row>
    <row r="2741" spans="1:13" x14ac:dyDescent="0.2">
      <c r="A2741" s="94">
        <v>9253232</v>
      </c>
      <c r="B2741" s="88">
        <f t="shared" si="214"/>
        <v>315.39999999999998</v>
      </c>
      <c r="C2741" s="93">
        <v>17</v>
      </c>
      <c r="D2741" s="104">
        <f t="shared" si="212"/>
        <v>3.3630069238377843E-5</v>
      </c>
      <c r="E2741" s="93">
        <f t="shared" si="215"/>
        <v>1.4893888888888887</v>
      </c>
      <c r="F2741" s="104">
        <f t="shared" si="213"/>
        <v>5.3480613864964519E-5</v>
      </c>
      <c r="G2741" s="93" t="s">
        <v>12</v>
      </c>
      <c r="H2741" s="93">
        <v>554.57000000000005</v>
      </c>
      <c r="I2741" s="108">
        <v>3</v>
      </c>
      <c r="J2741" s="93">
        <v>1.65</v>
      </c>
      <c r="K2741" s="93">
        <v>8.31</v>
      </c>
      <c r="L2741" s="93">
        <v>554.57000000000005</v>
      </c>
      <c r="M2741" s="88">
        <f t="shared" si="216"/>
        <v>5361.7999999999993</v>
      </c>
    </row>
    <row r="2742" spans="1:13" x14ac:dyDescent="0.2">
      <c r="A2742" s="94">
        <v>9253364</v>
      </c>
      <c r="B2742" s="88">
        <f t="shared" si="214"/>
        <v>315.39999999999998</v>
      </c>
      <c r="C2742" s="93">
        <v>17</v>
      </c>
      <c r="D2742" s="104">
        <f t="shared" si="212"/>
        <v>3.3630069238377843E-5</v>
      </c>
      <c r="E2742" s="93">
        <f t="shared" si="215"/>
        <v>1.4893888888888887</v>
      </c>
      <c r="F2742" s="104">
        <f t="shared" si="213"/>
        <v>5.3480613864964519E-5</v>
      </c>
      <c r="G2742" s="93" t="s">
        <v>12</v>
      </c>
      <c r="H2742" s="93">
        <v>321.79000000000002</v>
      </c>
      <c r="I2742" s="108">
        <v>3</v>
      </c>
      <c r="J2742" s="93">
        <v>2.29</v>
      </c>
      <c r="K2742" s="93">
        <v>5.18</v>
      </c>
      <c r="L2742" s="93">
        <v>321.79000000000002</v>
      </c>
      <c r="M2742" s="88">
        <f t="shared" si="216"/>
        <v>5361.7999999999993</v>
      </c>
    </row>
    <row r="2743" spans="1:13" x14ac:dyDescent="0.2">
      <c r="A2743" s="94">
        <v>9254857</v>
      </c>
      <c r="B2743" s="88">
        <f t="shared" si="214"/>
        <v>315.39999999999998</v>
      </c>
      <c r="C2743" s="93">
        <v>17</v>
      </c>
      <c r="D2743" s="104">
        <f t="shared" si="212"/>
        <v>3.3630069238377843E-5</v>
      </c>
      <c r="E2743" s="93">
        <f t="shared" si="215"/>
        <v>1.4893888888888887</v>
      </c>
      <c r="F2743" s="104">
        <f t="shared" si="213"/>
        <v>5.3480613864964519E-5</v>
      </c>
      <c r="G2743" s="93" t="s">
        <v>12</v>
      </c>
      <c r="H2743" s="93">
        <v>2315.09</v>
      </c>
      <c r="I2743" s="108">
        <v>3</v>
      </c>
      <c r="J2743" s="93">
        <v>17.5</v>
      </c>
      <c r="K2743" s="93">
        <v>13.1</v>
      </c>
      <c r="L2743" s="93">
        <v>2315.09</v>
      </c>
      <c r="M2743" s="88">
        <f t="shared" si="216"/>
        <v>5361.7999999999993</v>
      </c>
    </row>
    <row r="2744" spans="1:13" x14ac:dyDescent="0.2">
      <c r="A2744" s="94">
        <v>9814262</v>
      </c>
      <c r="B2744" s="88">
        <f t="shared" si="214"/>
        <v>315.39999999999998</v>
      </c>
      <c r="C2744" s="93">
        <v>17</v>
      </c>
      <c r="D2744" s="104">
        <f t="shared" si="212"/>
        <v>3.3630069238377843E-5</v>
      </c>
      <c r="E2744" s="93">
        <f t="shared" si="215"/>
        <v>1.4893888888888887</v>
      </c>
      <c r="F2744" s="104">
        <f t="shared" si="213"/>
        <v>5.3480613864964519E-5</v>
      </c>
      <c r="G2744" s="93" t="s">
        <v>16</v>
      </c>
      <c r="H2744" s="93">
        <v>452.03</v>
      </c>
      <c r="I2744" s="108">
        <v>3</v>
      </c>
      <c r="J2744" s="93">
        <v>36</v>
      </c>
      <c r="K2744" s="93">
        <v>16.3</v>
      </c>
      <c r="L2744" s="93">
        <v>452.03</v>
      </c>
      <c r="M2744" s="88">
        <f t="shared" si="216"/>
        <v>5361.7999999999993</v>
      </c>
    </row>
    <row r="2745" spans="1:13" x14ac:dyDescent="0.2">
      <c r="A2745" s="94">
        <v>9818351</v>
      </c>
      <c r="B2745" s="88">
        <f t="shared" si="214"/>
        <v>315.39999999999998</v>
      </c>
      <c r="C2745" s="93">
        <v>17</v>
      </c>
      <c r="D2745" s="104">
        <f t="shared" si="212"/>
        <v>3.3630069238377843E-5</v>
      </c>
      <c r="E2745" s="93">
        <f t="shared" si="215"/>
        <v>1.4893888888888887</v>
      </c>
      <c r="F2745" s="104">
        <f t="shared" si="213"/>
        <v>5.3480613864964519E-5</v>
      </c>
      <c r="G2745" s="93" t="s">
        <v>79</v>
      </c>
      <c r="H2745" s="93">
        <v>383.32</v>
      </c>
      <c r="I2745" s="108">
        <v>3</v>
      </c>
      <c r="J2745" s="93">
        <v>3</v>
      </c>
      <c r="K2745" s="93">
        <v>5.0999999999999996</v>
      </c>
      <c r="L2745" s="93">
        <v>383.32</v>
      </c>
      <c r="M2745" s="88">
        <f t="shared" si="216"/>
        <v>5361.7999999999993</v>
      </c>
    </row>
    <row r="2746" spans="1:13" x14ac:dyDescent="0.2">
      <c r="A2746" s="94">
        <v>9822711</v>
      </c>
      <c r="B2746" s="88">
        <f t="shared" si="214"/>
        <v>315.39999999999998</v>
      </c>
      <c r="C2746" s="93">
        <v>17</v>
      </c>
      <c r="D2746" s="104">
        <f t="shared" si="212"/>
        <v>3.3630069238377843E-5</v>
      </c>
      <c r="E2746" s="93">
        <f t="shared" si="215"/>
        <v>1.4893888888888887</v>
      </c>
      <c r="F2746" s="104">
        <f t="shared" si="213"/>
        <v>5.3480613864964519E-5</v>
      </c>
      <c r="G2746" s="93" t="s">
        <v>16</v>
      </c>
      <c r="H2746" s="93">
        <v>46.09</v>
      </c>
      <c r="I2746" s="108">
        <v>3</v>
      </c>
      <c r="J2746" s="93">
        <v>0.67</v>
      </c>
      <c r="K2746" s="93">
        <v>0.39</v>
      </c>
      <c r="L2746" s="93">
        <v>46.09</v>
      </c>
      <c r="M2746" s="88">
        <f t="shared" si="216"/>
        <v>5361.7999999999993</v>
      </c>
    </row>
    <row r="2747" spans="1:13" x14ac:dyDescent="0.2">
      <c r="A2747" s="94">
        <v>9822716</v>
      </c>
      <c r="B2747" s="88">
        <f t="shared" si="214"/>
        <v>315.39999999999998</v>
      </c>
      <c r="C2747" s="93">
        <v>17</v>
      </c>
      <c r="D2747" s="104">
        <f t="shared" si="212"/>
        <v>3.3630069238377843E-5</v>
      </c>
      <c r="E2747" s="93">
        <f t="shared" si="215"/>
        <v>1.4893888888888887</v>
      </c>
      <c r="F2747" s="104">
        <f t="shared" si="213"/>
        <v>5.3480613864964519E-5</v>
      </c>
      <c r="G2747" s="93" t="s">
        <v>16</v>
      </c>
      <c r="H2747" s="93">
        <v>352.03</v>
      </c>
      <c r="I2747" s="108">
        <v>3</v>
      </c>
      <c r="J2747" s="93">
        <v>4.3499999999999996</v>
      </c>
      <c r="K2747" s="93">
        <v>5</v>
      </c>
      <c r="L2747" s="93">
        <v>352.03</v>
      </c>
      <c r="M2747" s="88">
        <f t="shared" si="216"/>
        <v>5361.7999999999993</v>
      </c>
    </row>
    <row r="2748" spans="1:13" x14ac:dyDescent="0.2">
      <c r="A2748" s="94">
        <v>9835726</v>
      </c>
      <c r="B2748" s="88">
        <f t="shared" si="214"/>
        <v>315.39999999999998</v>
      </c>
      <c r="C2748" s="93">
        <v>17</v>
      </c>
      <c r="D2748" s="104">
        <f t="shared" si="212"/>
        <v>3.3630069238377843E-5</v>
      </c>
      <c r="E2748" s="93">
        <f t="shared" si="215"/>
        <v>1.4893888888888887</v>
      </c>
      <c r="F2748" s="104">
        <f t="shared" si="213"/>
        <v>5.3480613864964519E-5</v>
      </c>
      <c r="G2748" s="93" t="s">
        <v>16</v>
      </c>
      <c r="H2748" s="93">
        <v>2299.3000000000002</v>
      </c>
      <c r="I2748" s="108">
        <v>3</v>
      </c>
      <c r="J2748" s="93">
        <v>570.38</v>
      </c>
      <c r="K2748" s="93">
        <v>17.309999999999999</v>
      </c>
      <c r="L2748" s="93">
        <v>2299.3000000000002</v>
      </c>
      <c r="M2748" s="88">
        <f t="shared" si="216"/>
        <v>5361.7999999999993</v>
      </c>
    </row>
    <row r="2749" spans="1:13" x14ac:dyDescent="0.2">
      <c r="A2749" s="94">
        <v>9836178</v>
      </c>
      <c r="B2749" s="88">
        <f t="shared" si="214"/>
        <v>315.39999999999998</v>
      </c>
      <c r="C2749" s="93">
        <v>17</v>
      </c>
      <c r="D2749" s="104">
        <f t="shared" si="212"/>
        <v>3.3630069238377843E-5</v>
      </c>
      <c r="E2749" s="93">
        <f t="shared" si="215"/>
        <v>1.4893888888888887</v>
      </c>
      <c r="F2749" s="104">
        <f t="shared" si="213"/>
        <v>5.3480613864964519E-5</v>
      </c>
      <c r="G2749" s="93" t="s">
        <v>16</v>
      </c>
      <c r="H2749" s="93">
        <v>4241.6899999999996</v>
      </c>
      <c r="I2749" s="108">
        <v>3</v>
      </c>
      <c r="J2749" s="93">
        <v>386.99</v>
      </c>
      <c r="K2749" s="93">
        <v>14</v>
      </c>
      <c r="L2749" s="93">
        <v>4241.6899999999996</v>
      </c>
      <c r="M2749" s="88">
        <f t="shared" si="216"/>
        <v>5361.7999999999993</v>
      </c>
    </row>
    <row r="2750" spans="1:13" x14ac:dyDescent="0.2">
      <c r="A2750" s="94">
        <v>1207188</v>
      </c>
      <c r="B2750" s="88">
        <f t="shared" si="214"/>
        <v>315.39999999999998</v>
      </c>
      <c r="C2750" s="93">
        <v>16</v>
      </c>
      <c r="D2750" s="104">
        <f t="shared" si="212"/>
        <v>3.1651829871414438E-5</v>
      </c>
      <c r="E2750" s="93">
        <f t="shared" si="215"/>
        <v>1.4017777777777776</v>
      </c>
      <c r="F2750" s="104">
        <f t="shared" si="213"/>
        <v>5.0334695402319546E-5</v>
      </c>
      <c r="G2750" s="93" t="s">
        <v>79</v>
      </c>
      <c r="H2750" s="93">
        <v>21.91</v>
      </c>
      <c r="I2750" s="108">
        <v>3</v>
      </c>
      <c r="J2750" s="93">
        <v>0.8</v>
      </c>
      <c r="K2750" s="93">
        <v>0.42</v>
      </c>
      <c r="L2750" s="93">
        <v>21.91</v>
      </c>
      <c r="M2750" s="88">
        <f t="shared" si="216"/>
        <v>5046.3999999999996</v>
      </c>
    </row>
    <row r="2751" spans="1:13" x14ac:dyDescent="0.2">
      <c r="A2751" s="94">
        <v>1212722</v>
      </c>
      <c r="B2751" s="88">
        <f t="shared" si="214"/>
        <v>315.39999999999998</v>
      </c>
      <c r="C2751" s="93">
        <v>16</v>
      </c>
      <c r="D2751" s="104">
        <f t="shared" si="212"/>
        <v>3.1651829871414438E-5</v>
      </c>
      <c r="E2751" s="93">
        <f t="shared" si="215"/>
        <v>1.4017777777777776</v>
      </c>
      <c r="F2751" s="104">
        <f t="shared" si="213"/>
        <v>5.0334695402319546E-5</v>
      </c>
      <c r="G2751" s="93" t="s">
        <v>79</v>
      </c>
      <c r="H2751" s="93">
        <v>325.66000000000003</v>
      </c>
      <c r="I2751" s="108">
        <v>3</v>
      </c>
      <c r="J2751" s="93">
        <v>22.87</v>
      </c>
      <c r="K2751" s="93">
        <v>11.5</v>
      </c>
      <c r="L2751" s="93">
        <v>325.66000000000003</v>
      </c>
      <c r="M2751" s="88">
        <f t="shared" si="216"/>
        <v>5046.3999999999996</v>
      </c>
    </row>
    <row r="2752" spans="1:13" x14ac:dyDescent="0.2">
      <c r="A2752" s="94">
        <v>1214444</v>
      </c>
      <c r="B2752" s="88">
        <f t="shared" si="214"/>
        <v>315.39999999999998</v>
      </c>
      <c r="C2752" s="93">
        <v>16</v>
      </c>
      <c r="D2752" s="104">
        <f t="shared" si="212"/>
        <v>3.1651829871414438E-5</v>
      </c>
      <c r="E2752" s="93">
        <f t="shared" si="215"/>
        <v>1.4017777777777776</v>
      </c>
      <c r="F2752" s="104">
        <f t="shared" si="213"/>
        <v>5.0334695402319546E-5</v>
      </c>
      <c r="G2752" s="93" t="s">
        <v>79</v>
      </c>
      <c r="H2752" s="93">
        <v>202.79</v>
      </c>
      <c r="I2752" s="108">
        <v>3</v>
      </c>
      <c r="J2752" s="93">
        <v>5.78</v>
      </c>
      <c r="K2752" s="93">
        <v>4.9800000000000004</v>
      </c>
      <c r="L2752" s="93">
        <v>202.79</v>
      </c>
      <c r="M2752" s="88">
        <f t="shared" si="216"/>
        <v>5046.3999999999996</v>
      </c>
    </row>
    <row r="2753" spans="1:13" x14ac:dyDescent="0.2">
      <c r="A2753" s="94">
        <v>1214717</v>
      </c>
      <c r="B2753" s="88">
        <f t="shared" si="214"/>
        <v>315.39999999999998</v>
      </c>
      <c r="C2753" s="93">
        <v>16</v>
      </c>
      <c r="D2753" s="104">
        <f t="shared" si="212"/>
        <v>3.1651829871414438E-5</v>
      </c>
      <c r="E2753" s="93">
        <f t="shared" si="215"/>
        <v>1.4017777777777776</v>
      </c>
      <c r="F2753" s="104">
        <f t="shared" si="213"/>
        <v>5.0334695402319546E-5</v>
      </c>
      <c r="G2753" s="93" t="s">
        <v>79</v>
      </c>
      <c r="H2753" s="93">
        <v>410.73</v>
      </c>
      <c r="I2753" s="108">
        <v>3</v>
      </c>
      <c r="J2753" s="93">
        <v>7.03</v>
      </c>
      <c r="K2753" s="93">
        <v>4.9400000000000004</v>
      </c>
      <c r="L2753" s="93">
        <v>410.73</v>
      </c>
      <c r="M2753" s="88">
        <f t="shared" si="216"/>
        <v>5046.3999999999996</v>
      </c>
    </row>
    <row r="2754" spans="1:13" x14ac:dyDescent="0.2">
      <c r="A2754" s="94">
        <v>1251509</v>
      </c>
      <c r="B2754" s="88">
        <f t="shared" si="214"/>
        <v>315.39999999999998</v>
      </c>
      <c r="C2754" s="93">
        <v>16</v>
      </c>
      <c r="D2754" s="104">
        <f t="shared" ref="D2754:D2817" si="217">C2754/$C$4096</f>
        <v>3.1651829871414438E-5</v>
      </c>
      <c r="E2754" s="93">
        <f t="shared" si="215"/>
        <v>1.4017777777777776</v>
      </c>
      <c r="F2754" s="104">
        <f t="shared" ref="F2754:F2817" si="218">E2754/$E$4096</f>
        <v>5.0334695402319546E-5</v>
      </c>
      <c r="G2754" s="93" t="s">
        <v>79</v>
      </c>
      <c r="H2754" s="93">
        <v>77.13</v>
      </c>
      <c r="I2754" s="108">
        <v>3</v>
      </c>
      <c r="J2754" s="93">
        <v>1.36</v>
      </c>
      <c r="K2754" s="93">
        <v>5.74</v>
      </c>
      <c r="L2754" s="93">
        <v>77.13</v>
      </c>
      <c r="M2754" s="88">
        <f t="shared" si="216"/>
        <v>5046.3999999999996</v>
      </c>
    </row>
    <row r="2755" spans="1:13" x14ac:dyDescent="0.2">
      <c r="A2755" s="94">
        <v>1252129</v>
      </c>
      <c r="B2755" s="88">
        <f t="shared" ref="B2755:B2818" si="219">VLOOKUP(I2755,$U$2:$V$11,2,TRUE)</f>
        <v>315.39999999999998</v>
      </c>
      <c r="C2755" s="93">
        <v>16</v>
      </c>
      <c r="D2755" s="104">
        <f t="shared" si="217"/>
        <v>3.1651829871414438E-5</v>
      </c>
      <c r="E2755" s="93">
        <f t="shared" ref="E2755:E2818" si="220">B2755*C2755/3600</f>
        <v>1.4017777777777776</v>
      </c>
      <c r="F2755" s="104">
        <f t="shared" si="218"/>
        <v>5.0334695402319546E-5</v>
      </c>
      <c r="G2755" s="93" t="s">
        <v>79</v>
      </c>
      <c r="H2755" s="93">
        <v>136.5</v>
      </c>
      <c r="I2755" s="108">
        <v>3</v>
      </c>
      <c r="J2755" s="93">
        <v>4.5599999999999996</v>
      </c>
      <c r="K2755" s="93">
        <v>8.48</v>
      </c>
      <c r="L2755" s="93">
        <v>136.5</v>
      </c>
      <c r="M2755" s="88">
        <f t="shared" ref="M2755:M2818" si="221">B2755*C2755</f>
        <v>5046.3999999999996</v>
      </c>
    </row>
    <row r="2756" spans="1:13" x14ac:dyDescent="0.2">
      <c r="A2756" s="94">
        <v>1253849</v>
      </c>
      <c r="B2756" s="88">
        <f t="shared" si="219"/>
        <v>315.39999999999998</v>
      </c>
      <c r="C2756" s="93">
        <v>16</v>
      </c>
      <c r="D2756" s="104">
        <f t="shared" si="217"/>
        <v>3.1651829871414438E-5</v>
      </c>
      <c r="E2756" s="93">
        <f t="shared" si="220"/>
        <v>1.4017777777777776</v>
      </c>
      <c r="F2756" s="104">
        <f t="shared" si="218"/>
        <v>5.0334695402319546E-5</v>
      </c>
      <c r="G2756" s="93" t="s">
        <v>79</v>
      </c>
      <c r="H2756" s="93">
        <v>134.84</v>
      </c>
      <c r="I2756" s="108">
        <v>3</v>
      </c>
      <c r="J2756" s="93">
        <v>0.92</v>
      </c>
      <c r="K2756" s="93">
        <v>2.6</v>
      </c>
      <c r="L2756" s="93">
        <v>134.84</v>
      </c>
      <c r="M2756" s="88">
        <f t="shared" si="221"/>
        <v>5046.3999999999996</v>
      </c>
    </row>
    <row r="2757" spans="1:13" x14ac:dyDescent="0.2">
      <c r="A2757" s="94">
        <v>1254744</v>
      </c>
      <c r="B2757" s="88">
        <f t="shared" si="219"/>
        <v>315.39999999999998</v>
      </c>
      <c r="C2757" s="93">
        <v>16</v>
      </c>
      <c r="D2757" s="104">
        <f t="shared" si="217"/>
        <v>3.1651829871414438E-5</v>
      </c>
      <c r="E2757" s="93">
        <f t="shared" si="220"/>
        <v>1.4017777777777776</v>
      </c>
      <c r="F2757" s="104">
        <f t="shared" si="218"/>
        <v>5.0334695402319546E-5</v>
      </c>
      <c r="G2757" s="93" t="s">
        <v>79</v>
      </c>
      <c r="H2757" s="93">
        <v>207.04</v>
      </c>
      <c r="I2757" s="108">
        <v>3</v>
      </c>
      <c r="J2757" s="93">
        <v>5.81</v>
      </c>
      <c r="K2757" s="93">
        <v>18.739999999999998</v>
      </c>
      <c r="L2757" s="93">
        <v>207.04</v>
      </c>
      <c r="M2757" s="88">
        <f t="shared" si="221"/>
        <v>5046.3999999999996</v>
      </c>
    </row>
    <row r="2758" spans="1:13" x14ac:dyDescent="0.2">
      <c r="A2758" s="94">
        <v>1258764</v>
      </c>
      <c r="B2758" s="88">
        <f t="shared" si="219"/>
        <v>315.39999999999998</v>
      </c>
      <c r="C2758" s="93">
        <v>16</v>
      </c>
      <c r="D2758" s="104">
        <f t="shared" si="217"/>
        <v>3.1651829871414438E-5</v>
      </c>
      <c r="E2758" s="93">
        <f t="shared" si="220"/>
        <v>1.4017777777777776</v>
      </c>
      <c r="F2758" s="104">
        <f t="shared" si="218"/>
        <v>5.0334695402319546E-5</v>
      </c>
      <c r="G2758" s="93" t="s">
        <v>16</v>
      </c>
      <c r="H2758" s="93">
        <v>180.59</v>
      </c>
      <c r="I2758" s="108">
        <v>3</v>
      </c>
      <c r="J2758" s="93">
        <v>1.54</v>
      </c>
      <c r="K2758" s="93">
        <v>10.46</v>
      </c>
      <c r="L2758" s="93">
        <v>180.59</v>
      </c>
      <c r="M2758" s="88">
        <f t="shared" si="221"/>
        <v>5046.3999999999996</v>
      </c>
    </row>
    <row r="2759" spans="1:13" x14ac:dyDescent="0.2">
      <c r="A2759" s="94">
        <v>2104137</v>
      </c>
      <c r="B2759" s="88">
        <f t="shared" si="219"/>
        <v>315.39999999999998</v>
      </c>
      <c r="C2759" s="93">
        <v>16</v>
      </c>
      <c r="D2759" s="104">
        <f t="shared" si="217"/>
        <v>3.1651829871414438E-5</v>
      </c>
      <c r="E2759" s="93">
        <f t="shared" si="220"/>
        <v>1.4017777777777776</v>
      </c>
      <c r="F2759" s="104">
        <f t="shared" si="218"/>
        <v>5.0334695402319546E-5</v>
      </c>
      <c r="G2759" s="93" t="s">
        <v>16</v>
      </c>
      <c r="H2759" s="93">
        <v>2976.96</v>
      </c>
      <c r="I2759" s="108">
        <v>3</v>
      </c>
      <c r="J2759" s="93">
        <v>6.7</v>
      </c>
      <c r="K2759" s="93">
        <v>10.4</v>
      </c>
      <c r="L2759" s="93">
        <v>2976.96</v>
      </c>
      <c r="M2759" s="88">
        <f t="shared" si="221"/>
        <v>5046.3999999999996</v>
      </c>
    </row>
    <row r="2760" spans="1:13" x14ac:dyDescent="0.2">
      <c r="A2760" s="94">
        <v>2104469</v>
      </c>
      <c r="B2760" s="88">
        <f t="shared" si="219"/>
        <v>315.39999999999998</v>
      </c>
      <c r="C2760" s="93">
        <v>16</v>
      </c>
      <c r="D2760" s="104">
        <f t="shared" si="217"/>
        <v>3.1651829871414438E-5</v>
      </c>
      <c r="E2760" s="93">
        <f t="shared" si="220"/>
        <v>1.4017777777777776</v>
      </c>
      <c r="F2760" s="104">
        <f t="shared" si="218"/>
        <v>5.0334695402319546E-5</v>
      </c>
      <c r="G2760" s="93" t="s">
        <v>16</v>
      </c>
      <c r="H2760" s="93">
        <v>1404.81</v>
      </c>
      <c r="I2760" s="108">
        <v>3</v>
      </c>
      <c r="J2760" s="93">
        <v>3.54</v>
      </c>
      <c r="K2760" s="93">
        <v>8.85</v>
      </c>
      <c r="L2760" s="93">
        <v>1404.81</v>
      </c>
      <c r="M2760" s="88">
        <f t="shared" si="221"/>
        <v>5046.3999999999996</v>
      </c>
    </row>
    <row r="2761" spans="1:13" x14ac:dyDescent="0.2">
      <c r="A2761" s="94">
        <v>2540168</v>
      </c>
      <c r="B2761" s="88">
        <f t="shared" si="219"/>
        <v>315.39999999999998</v>
      </c>
      <c r="C2761" s="93">
        <v>16</v>
      </c>
      <c r="D2761" s="104">
        <f t="shared" si="217"/>
        <v>3.1651829871414438E-5</v>
      </c>
      <c r="E2761" s="93">
        <f t="shared" si="220"/>
        <v>1.4017777777777776</v>
      </c>
      <c r="F2761" s="104">
        <f t="shared" si="218"/>
        <v>5.0334695402319546E-5</v>
      </c>
      <c r="G2761" s="93" t="s">
        <v>16</v>
      </c>
      <c r="H2761" s="93">
        <v>2575.4499999999998</v>
      </c>
      <c r="I2761" s="108">
        <v>3</v>
      </c>
      <c r="J2761" s="93">
        <v>246.17</v>
      </c>
      <c r="K2761" s="93">
        <v>25.92</v>
      </c>
      <c r="L2761" s="93">
        <v>2575.4499999999998</v>
      </c>
      <c r="M2761" s="88">
        <f t="shared" si="221"/>
        <v>5046.3999999999996</v>
      </c>
    </row>
    <row r="2762" spans="1:13" x14ac:dyDescent="0.2">
      <c r="A2762" s="94">
        <v>2540475</v>
      </c>
      <c r="B2762" s="88">
        <f t="shared" si="219"/>
        <v>315.39999999999998</v>
      </c>
      <c r="C2762" s="93">
        <v>16</v>
      </c>
      <c r="D2762" s="104">
        <f t="shared" si="217"/>
        <v>3.1651829871414438E-5</v>
      </c>
      <c r="E2762" s="93">
        <f t="shared" si="220"/>
        <v>1.4017777777777776</v>
      </c>
      <c r="F2762" s="104">
        <f t="shared" si="218"/>
        <v>5.0334695402319546E-5</v>
      </c>
      <c r="G2762" s="93" t="s">
        <v>79</v>
      </c>
      <c r="H2762" s="93">
        <v>68.680000000000007</v>
      </c>
      <c r="I2762" s="108">
        <v>3</v>
      </c>
      <c r="J2762" s="93">
        <v>0.7</v>
      </c>
      <c r="K2762" s="93">
        <v>0.5</v>
      </c>
      <c r="L2762" s="93">
        <v>68.680000000000007</v>
      </c>
      <c r="M2762" s="88">
        <f t="shared" si="221"/>
        <v>5046.3999999999996</v>
      </c>
    </row>
    <row r="2763" spans="1:13" x14ac:dyDescent="0.2">
      <c r="A2763" s="94">
        <v>2540549</v>
      </c>
      <c r="B2763" s="88">
        <f t="shared" si="219"/>
        <v>315.39999999999998</v>
      </c>
      <c r="C2763" s="93">
        <v>16</v>
      </c>
      <c r="D2763" s="104">
        <f t="shared" si="217"/>
        <v>3.1651829871414438E-5</v>
      </c>
      <c r="E2763" s="93">
        <f t="shared" si="220"/>
        <v>1.4017777777777776</v>
      </c>
      <c r="F2763" s="104">
        <f t="shared" si="218"/>
        <v>5.0334695402319546E-5</v>
      </c>
      <c r="G2763" s="93" t="s">
        <v>16</v>
      </c>
      <c r="H2763" s="93">
        <v>810</v>
      </c>
      <c r="I2763" s="108">
        <v>3</v>
      </c>
      <c r="J2763" s="93">
        <v>26.5</v>
      </c>
      <c r="K2763" s="93">
        <v>6.25</v>
      </c>
      <c r="L2763" s="93">
        <v>810</v>
      </c>
      <c r="M2763" s="88">
        <f t="shared" si="221"/>
        <v>5046.3999999999996</v>
      </c>
    </row>
    <row r="2764" spans="1:13" x14ac:dyDescent="0.2">
      <c r="A2764" s="94">
        <v>3014364</v>
      </c>
      <c r="B2764" s="88">
        <f t="shared" si="219"/>
        <v>315.39999999999998</v>
      </c>
      <c r="C2764" s="93">
        <v>16</v>
      </c>
      <c r="D2764" s="104">
        <f t="shared" si="217"/>
        <v>3.1651829871414438E-5</v>
      </c>
      <c r="E2764" s="93">
        <f t="shared" si="220"/>
        <v>1.4017777777777776</v>
      </c>
      <c r="F2764" s="104">
        <f t="shared" si="218"/>
        <v>5.0334695402319546E-5</v>
      </c>
      <c r="G2764" s="93" t="s">
        <v>16</v>
      </c>
      <c r="H2764" s="93">
        <v>1421.64</v>
      </c>
      <c r="I2764" s="108">
        <v>3</v>
      </c>
      <c r="J2764" s="93">
        <v>210</v>
      </c>
      <c r="K2764" s="93">
        <v>6.35</v>
      </c>
      <c r="L2764" s="93">
        <v>1421.64</v>
      </c>
      <c r="M2764" s="88">
        <f t="shared" si="221"/>
        <v>5046.3999999999996</v>
      </c>
    </row>
    <row r="2765" spans="1:13" x14ac:dyDescent="0.2">
      <c r="A2765" s="94">
        <v>3100561</v>
      </c>
      <c r="B2765" s="88">
        <f t="shared" si="219"/>
        <v>315.39999999999998</v>
      </c>
      <c r="C2765" s="93">
        <v>16</v>
      </c>
      <c r="D2765" s="104">
        <f t="shared" si="217"/>
        <v>3.1651829871414438E-5</v>
      </c>
      <c r="E2765" s="93">
        <f t="shared" si="220"/>
        <v>1.4017777777777776</v>
      </c>
      <c r="F2765" s="104">
        <f t="shared" si="218"/>
        <v>5.0334695402319546E-5</v>
      </c>
      <c r="G2765" s="93" t="s">
        <v>41</v>
      </c>
      <c r="H2765" s="93">
        <v>1157.19</v>
      </c>
      <c r="I2765" s="108">
        <v>3</v>
      </c>
      <c r="J2765" s="93">
        <v>170</v>
      </c>
      <c r="K2765" s="93">
        <v>3.8</v>
      </c>
      <c r="L2765" s="93">
        <v>1157.19</v>
      </c>
      <c r="M2765" s="88">
        <f t="shared" si="221"/>
        <v>5046.3999999999996</v>
      </c>
    </row>
    <row r="2766" spans="1:13" x14ac:dyDescent="0.2">
      <c r="A2766" s="94">
        <v>3220176</v>
      </c>
      <c r="B2766" s="88">
        <f t="shared" si="219"/>
        <v>315.39999999999998</v>
      </c>
      <c r="C2766" s="93">
        <v>16</v>
      </c>
      <c r="D2766" s="104">
        <f t="shared" si="217"/>
        <v>3.1651829871414438E-5</v>
      </c>
      <c r="E2766" s="93">
        <f t="shared" si="220"/>
        <v>1.4017777777777776</v>
      </c>
      <c r="F2766" s="104">
        <f t="shared" si="218"/>
        <v>5.0334695402319546E-5</v>
      </c>
      <c r="G2766" s="93" t="s">
        <v>16</v>
      </c>
      <c r="H2766" s="93">
        <v>1087.69</v>
      </c>
      <c r="I2766" s="108">
        <v>3</v>
      </c>
      <c r="J2766" s="93">
        <v>10</v>
      </c>
      <c r="K2766" s="93">
        <v>10</v>
      </c>
      <c r="L2766" s="93">
        <v>1087.69</v>
      </c>
      <c r="M2766" s="88">
        <f t="shared" si="221"/>
        <v>5046.3999999999996</v>
      </c>
    </row>
    <row r="2767" spans="1:13" x14ac:dyDescent="0.2">
      <c r="A2767" s="94">
        <v>3237137</v>
      </c>
      <c r="B2767" s="88">
        <f t="shared" si="219"/>
        <v>315.39999999999998</v>
      </c>
      <c r="C2767" s="93">
        <v>16</v>
      </c>
      <c r="D2767" s="104">
        <f t="shared" si="217"/>
        <v>3.1651829871414438E-5</v>
      </c>
      <c r="E2767" s="93">
        <f t="shared" si="220"/>
        <v>1.4017777777777776</v>
      </c>
      <c r="F2767" s="104">
        <f t="shared" si="218"/>
        <v>5.0334695402319546E-5</v>
      </c>
      <c r="G2767" s="93" t="s">
        <v>16</v>
      </c>
      <c r="H2767" s="93">
        <v>480.7</v>
      </c>
      <c r="I2767" s="108">
        <v>3</v>
      </c>
      <c r="J2767" s="93">
        <v>95</v>
      </c>
      <c r="K2767" s="93">
        <v>0.45</v>
      </c>
      <c r="L2767" s="93">
        <v>480.7</v>
      </c>
      <c r="M2767" s="88">
        <f t="shared" si="221"/>
        <v>5046.3999999999996</v>
      </c>
    </row>
    <row r="2768" spans="1:13" x14ac:dyDescent="0.2">
      <c r="A2768" s="94">
        <v>3300027</v>
      </c>
      <c r="B2768" s="88">
        <f t="shared" si="219"/>
        <v>315.39999999999998</v>
      </c>
      <c r="C2768" s="93">
        <v>16</v>
      </c>
      <c r="D2768" s="104">
        <f t="shared" si="217"/>
        <v>3.1651829871414438E-5</v>
      </c>
      <c r="E2768" s="93">
        <f t="shared" si="220"/>
        <v>1.4017777777777776</v>
      </c>
      <c r="F2768" s="104">
        <f t="shared" si="218"/>
        <v>5.0334695402319546E-5</v>
      </c>
      <c r="G2768" s="93" t="s">
        <v>9</v>
      </c>
      <c r="H2768" s="93">
        <v>2176.21</v>
      </c>
      <c r="I2768" s="108">
        <v>3</v>
      </c>
      <c r="J2768" s="93">
        <v>30</v>
      </c>
      <c r="K2768" s="93">
        <v>64</v>
      </c>
      <c r="L2768" s="93">
        <v>2176.21</v>
      </c>
      <c r="M2768" s="88">
        <f t="shared" si="221"/>
        <v>5046.3999999999996</v>
      </c>
    </row>
    <row r="2769" spans="1:13" x14ac:dyDescent="0.2">
      <c r="A2769" s="94">
        <v>3302466</v>
      </c>
      <c r="B2769" s="88">
        <f t="shared" si="219"/>
        <v>315.39999999999998</v>
      </c>
      <c r="C2769" s="93">
        <v>16</v>
      </c>
      <c r="D2769" s="104">
        <f t="shared" si="217"/>
        <v>3.1651829871414438E-5</v>
      </c>
      <c r="E2769" s="93">
        <f t="shared" si="220"/>
        <v>1.4017777777777776</v>
      </c>
      <c r="F2769" s="104">
        <f t="shared" si="218"/>
        <v>5.0334695402319546E-5</v>
      </c>
      <c r="G2769" s="93" t="s">
        <v>9</v>
      </c>
      <c r="H2769" s="93">
        <v>1257.3900000000001</v>
      </c>
      <c r="I2769" s="108">
        <v>3</v>
      </c>
      <c r="J2769" s="93">
        <v>166.4</v>
      </c>
      <c r="K2769" s="93">
        <v>53</v>
      </c>
      <c r="L2769" s="93">
        <v>1257.3900000000001</v>
      </c>
      <c r="M2769" s="88">
        <f t="shared" si="221"/>
        <v>5046.3999999999996</v>
      </c>
    </row>
    <row r="2770" spans="1:13" x14ac:dyDescent="0.2">
      <c r="A2770" s="94">
        <v>3302467</v>
      </c>
      <c r="B2770" s="88">
        <f t="shared" si="219"/>
        <v>315.39999999999998</v>
      </c>
      <c r="C2770" s="93">
        <v>16</v>
      </c>
      <c r="D2770" s="104">
        <f t="shared" si="217"/>
        <v>3.1651829871414438E-5</v>
      </c>
      <c r="E2770" s="93">
        <f t="shared" si="220"/>
        <v>1.4017777777777776</v>
      </c>
      <c r="F2770" s="104">
        <f t="shared" si="218"/>
        <v>5.0334695402319546E-5</v>
      </c>
      <c r="G2770" s="93" t="s">
        <v>9</v>
      </c>
      <c r="H2770" s="93">
        <v>1494.86</v>
      </c>
      <c r="I2770" s="108">
        <v>3</v>
      </c>
      <c r="J2770" s="93">
        <v>118.4</v>
      </c>
      <c r="K2770" s="93">
        <v>63.33</v>
      </c>
      <c r="L2770" s="93">
        <v>1494.86</v>
      </c>
      <c r="M2770" s="88">
        <f t="shared" si="221"/>
        <v>5046.3999999999996</v>
      </c>
    </row>
    <row r="2771" spans="1:13" x14ac:dyDescent="0.2">
      <c r="A2771" s="94">
        <v>3401972</v>
      </c>
      <c r="B2771" s="88">
        <f t="shared" si="219"/>
        <v>315.39999999999998</v>
      </c>
      <c r="C2771" s="93">
        <v>16</v>
      </c>
      <c r="D2771" s="104">
        <f t="shared" si="217"/>
        <v>3.1651829871414438E-5</v>
      </c>
      <c r="E2771" s="93">
        <f t="shared" si="220"/>
        <v>1.4017777777777776</v>
      </c>
      <c r="F2771" s="104">
        <f t="shared" si="218"/>
        <v>5.0334695402319546E-5</v>
      </c>
      <c r="G2771" s="93" t="s">
        <v>20</v>
      </c>
      <c r="H2771" s="93">
        <v>705.36</v>
      </c>
      <c r="I2771" s="108">
        <v>3</v>
      </c>
      <c r="J2771" s="93">
        <v>1.81</v>
      </c>
      <c r="K2771" s="93">
        <v>2.62</v>
      </c>
      <c r="L2771" s="93">
        <v>705.36</v>
      </c>
      <c r="M2771" s="88">
        <f t="shared" si="221"/>
        <v>5046.3999999999996</v>
      </c>
    </row>
    <row r="2772" spans="1:13" x14ac:dyDescent="0.2">
      <c r="A2772" s="94">
        <v>3535746</v>
      </c>
      <c r="B2772" s="88">
        <f t="shared" si="219"/>
        <v>315.39999999999998</v>
      </c>
      <c r="C2772" s="93">
        <v>16</v>
      </c>
      <c r="D2772" s="104">
        <f t="shared" si="217"/>
        <v>3.1651829871414438E-5</v>
      </c>
      <c r="E2772" s="93">
        <f t="shared" si="220"/>
        <v>1.4017777777777776</v>
      </c>
      <c r="F2772" s="104">
        <f t="shared" si="218"/>
        <v>5.0334695402319546E-5</v>
      </c>
      <c r="G2772" s="93" t="s">
        <v>16</v>
      </c>
      <c r="H2772" s="93">
        <v>395.18</v>
      </c>
      <c r="I2772" s="108">
        <v>3</v>
      </c>
      <c r="J2772" s="93">
        <v>13.47</v>
      </c>
      <c r="K2772" s="93">
        <v>10.1</v>
      </c>
      <c r="L2772" s="93">
        <v>395.18</v>
      </c>
      <c r="M2772" s="88">
        <f t="shared" si="221"/>
        <v>5046.3999999999996</v>
      </c>
    </row>
    <row r="2773" spans="1:13" x14ac:dyDescent="0.2">
      <c r="A2773" s="94">
        <v>5071349</v>
      </c>
      <c r="B2773" s="88">
        <f t="shared" si="219"/>
        <v>315.39999999999998</v>
      </c>
      <c r="C2773" s="93">
        <v>16</v>
      </c>
      <c r="D2773" s="104">
        <f t="shared" si="217"/>
        <v>3.1651829871414438E-5</v>
      </c>
      <c r="E2773" s="93">
        <f t="shared" si="220"/>
        <v>1.4017777777777776</v>
      </c>
      <c r="F2773" s="104">
        <f t="shared" si="218"/>
        <v>5.0334695402319546E-5</v>
      </c>
      <c r="G2773" s="93" t="s">
        <v>20</v>
      </c>
      <c r="H2773" s="93">
        <v>32.5</v>
      </c>
      <c r="I2773" s="108">
        <v>3</v>
      </c>
      <c r="J2773" s="93">
        <v>3.29</v>
      </c>
      <c r="K2773" s="93">
        <v>0.2</v>
      </c>
      <c r="L2773" s="93">
        <v>32.5</v>
      </c>
      <c r="M2773" s="88">
        <f t="shared" si="221"/>
        <v>5046.3999999999996</v>
      </c>
    </row>
    <row r="2774" spans="1:13" x14ac:dyDescent="0.2">
      <c r="A2774" s="94">
        <v>5110086</v>
      </c>
      <c r="B2774" s="88">
        <f t="shared" si="219"/>
        <v>315.39999999999998</v>
      </c>
      <c r="C2774" s="93">
        <v>16</v>
      </c>
      <c r="D2774" s="104">
        <f t="shared" si="217"/>
        <v>3.1651829871414438E-5</v>
      </c>
      <c r="E2774" s="93">
        <f t="shared" si="220"/>
        <v>1.4017777777777776</v>
      </c>
      <c r="F2774" s="104">
        <f t="shared" si="218"/>
        <v>5.0334695402319546E-5</v>
      </c>
      <c r="G2774" s="93" t="s">
        <v>20</v>
      </c>
      <c r="H2774" s="93">
        <v>22.52</v>
      </c>
      <c r="I2774" s="108">
        <v>3</v>
      </c>
      <c r="J2774" s="93">
        <v>0</v>
      </c>
      <c r="K2774" s="93">
        <v>0.21</v>
      </c>
      <c r="L2774" s="93">
        <v>22.52</v>
      </c>
      <c r="M2774" s="88">
        <f t="shared" si="221"/>
        <v>5046.3999999999996</v>
      </c>
    </row>
    <row r="2775" spans="1:13" x14ac:dyDescent="0.2">
      <c r="A2775" s="94">
        <v>5506034</v>
      </c>
      <c r="B2775" s="88">
        <f t="shared" si="219"/>
        <v>315.39999999999998</v>
      </c>
      <c r="C2775" s="93">
        <v>16</v>
      </c>
      <c r="D2775" s="104">
        <f t="shared" si="217"/>
        <v>3.1651829871414438E-5</v>
      </c>
      <c r="E2775" s="93">
        <f t="shared" si="220"/>
        <v>1.4017777777777776</v>
      </c>
      <c r="F2775" s="104">
        <f t="shared" si="218"/>
        <v>5.0334695402319546E-5</v>
      </c>
      <c r="G2775" s="93" t="s">
        <v>16</v>
      </c>
      <c r="H2775" s="93">
        <v>1874.34</v>
      </c>
      <c r="I2775" s="108">
        <v>3</v>
      </c>
      <c r="J2775" s="93">
        <v>26.5</v>
      </c>
      <c r="K2775" s="93">
        <v>21</v>
      </c>
      <c r="L2775" s="93">
        <v>1874.34</v>
      </c>
      <c r="M2775" s="88">
        <f t="shared" si="221"/>
        <v>5046.3999999999996</v>
      </c>
    </row>
    <row r="2776" spans="1:13" x14ac:dyDescent="0.2">
      <c r="A2776" s="94">
        <v>5521323</v>
      </c>
      <c r="B2776" s="88">
        <f t="shared" si="219"/>
        <v>315.39999999999998</v>
      </c>
      <c r="C2776" s="93">
        <v>16</v>
      </c>
      <c r="D2776" s="104">
        <f t="shared" si="217"/>
        <v>3.1651829871414438E-5</v>
      </c>
      <c r="E2776" s="93">
        <f t="shared" si="220"/>
        <v>1.4017777777777776</v>
      </c>
      <c r="F2776" s="104">
        <f t="shared" si="218"/>
        <v>5.0334695402319546E-5</v>
      </c>
      <c r="G2776" s="93" t="s">
        <v>12</v>
      </c>
      <c r="H2776" s="93">
        <v>1245.28</v>
      </c>
      <c r="I2776" s="108">
        <v>3</v>
      </c>
      <c r="J2776" s="93">
        <v>48.6</v>
      </c>
      <c r="K2776" s="93">
        <v>21.5</v>
      </c>
      <c r="L2776" s="93">
        <v>1245.28</v>
      </c>
      <c r="M2776" s="88">
        <f t="shared" si="221"/>
        <v>5046.3999999999996</v>
      </c>
    </row>
    <row r="2777" spans="1:13" x14ac:dyDescent="0.2">
      <c r="A2777" s="94">
        <v>5600235</v>
      </c>
      <c r="B2777" s="88">
        <f t="shared" si="219"/>
        <v>315.39999999999998</v>
      </c>
      <c r="C2777" s="93">
        <v>16</v>
      </c>
      <c r="D2777" s="104">
        <f t="shared" si="217"/>
        <v>3.1651829871414438E-5</v>
      </c>
      <c r="E2777" s="93">
        <f t="shared" si="220"/>
        <v>1.4017777777777776</v>
      </c>
      <c r="F2777" s="104">
        <f t="shared" si="218"/>
        <v>5.0334695402319546E-5</v>
      </c>
      <c r="G2777" s="93" t="s">
        <v>79</v>
      </c>
      <c r="H2777" s="93">
        <v>947.68</v>
      </c>
      <c r="I2777" s="108">
        <v>3</v>
      </c>
      <c r="J2777" s="93">
        <v>4.0999999999999996</v>
      </c>
      <c r="K2777" s="93">
        <v>6.63</v>
      </c>
      <c r="L2777" s="93">
        <v>947.68</v>
      </c>
      <c r="M2777" s="88">
        <f t="shared" si="221"/>
        <v>5046.3999999999996</v>
      </c>
    </row>
    <row r="2778" spans="1:13" x14ac:dyDescent="0.2">
      <c r="A2778" s="94">
        <v>5601281</v>
      </c>
      <c r="B2778" s="88">
        <f t="shared" si="219"/>
        <v>315.39999999999998</v>
      </c>
      <c r="C2778" s="93">
        <v>16</v>
      </c>
      <c r="D2778" s="104">
        <f t="shared" si="217"/>
        <v>3.1651829871414438E-5</v>
      </c>
      <c r="E2778" s="93">
        <f t="shared" si="220"/>
        <v>1.4017777777777776</v>
      </c>
      <c r="F2778" s="104">
        <f t="shared" si="218"/>
        <v>5.0334695402319546E-5</v>
      </c>
      <c r="G2778" s="93" t="s">
        <v>79</v>
      </c>
      <c r="H2778" s="93">
        <v>1211.1300000000001</v>
      </c>
      <c r="I2778" s="108">
        <v>3</v>
      </c>
      <c r="J2778" s="93">
        <v>13.07</v>
      </c>
      <c r="K2778" s="93">
        <v>8.6</v>
      </c>
      <c r="L2778" s="93">
        <v>1211.1300000000001</v>
      </c>
      <c r="M2778" s="88">
        <f t="shared" si="221"/>
        <v>5046.3999999999996</v>
      </c>
    </row>
    <row r="2779" spans="1:13" x14ac:dyDescent="0.2">
      <c r="A2779" s="94">
        <v>5801005</v>
      </c>
      <c r="B2779" s="88">
        <f t="shared" si="219"/>
        <v>315.39999999999998</v>
      </c>
      <c r="C2779" s="93">
        <v>16</v>
      </c>
      <c r="D2779" s="104">
        <f t="shared" si="217"/>
        <v>3.1651829871414438E-5</v>
      </c>
      <c r="E2779" s="93">
        <f t="shared" si="220"/>
        <v>1.4017777777777776</v>
      </c>
      <c r="F2779" s="104">
        <f t="shared" si="218"/>
        <v>5.0334695402319546E-5</v>
      </c>
      <c r="G2779" s="93" t="s">
        <v>79</v>
      </c>
      <c r="H2779" s="93">
        <v>332.86</v>
      </c>
      <c r="I2779" s="108">
        <v>3</v>
      </c>
      <c r="J2779" s="93">
        <v>0.31</v>
      </c>
      <c r="K2779" s="93">
        <v>0.62</v>
      </c>
      <c r="L2779" s="93">
        <v>332.86</v>
      </c>
      <c r="M2779" s="88">
        <f t="shared" si="221"/>
        <v>5046.3999999999996</v>
      </c>
    </row>
    <row r="2780" spans="1:13" x14ac:dyDescent="0.2">
      <c r="A2780" s="94">
        <v>5807006</v>
      </c>
      <c r="B2780" s="88">
        <f t="shared" si="219"/>
        <v>315.39999999999998</v>
      </c>
      <c r="C2780" s="93">
        <v>16</v>
      </c>
      <c r="D2780" s="104">
        <f t="shared" si="217"/>
        <v>3.1651829871414438E-5</v>
      </c>
      <c r="E2780" s="93">
        <f t="shared" si="220"/>
        <v>1.4017777777777776</v>
      </c>
      <c r="F2780" s="104">
        <f t="shared" si="218"/>
        <v>5.0334695402319546E-5</v>
      </c>
      <c r="G2780" s="93" t="s">
        <v>79</v>
      </c>
      <c r="H2780" s="93">
        <v>716.12</v>
      </c>
      <c r="I2780" s="108">
        <v>3</v>
      </c>
      <c r="J2780" s="93">
        <v>0.5</v>
      </c>
      <c r="K2780" s="93">
        <v>1.1100000000000001</v>
      </c>
      <c r="L2780" s="93">
        <v>716.12</v>
      </c>
      <c r="M2780" s="88">
        <f t="shared" si="221"/>
        <v>5046.3999999999996</v>
      </c>
    </row>
    <row r="2781" spans="1:13" x14ac:dyDescent="0.2">
      <c r="A2781" s="94">
        <v>8400084</v>
      </c>
      <c r="B2781" s="88">
        <f t="shared" si="219"/>
        <v>315.39999999999998</v>
      </c>
      <c r="C2781" s="93">
        <v>16</v>
      </c>
      <c r="D2781" s="104">
        <f t="shared" si="217"/>
        <v>3.1651829871414438E-5</v>
      </c>
      <c r="E2781" s="93">
        <f t="shared" si="220"/>
        <v>1.4017777777777776</v>
      </c>
      <c r="F2781" s="104">
        <f t="shared" si="218"/>
        <v>5.0334695402319546E-5</v>
      </c>
      <c r="G2781" s="93" t="s">
        <v>20</v>
      </c>
      <c r="H2781" s="93">
        <v>908.3</v>
      </c>
      <c r="I2781" s="108">
        <v>3</v>
      </c>
      <c r="J2781" s="93">
        <v>34.299999999999997</v>
      </c>
      <c r="K2781" s="93">
        <v>6.4</v>
      </c>
      <c r="L2781" s="93">
        <v>908.3</v>
      </c>
      <c r="M2781" s="88">
        <f t="shared" si="221"/>
        <v>5046.3999999999996</v>
      </c>
    </row>
    <row r="2782" spans="1:13" x14ac:dyDescent="0.2">
      <c r="A2782" s="94">
        <v>8411512</v>
      </c>
      <c r="B2782" s="88">
        <f t="shared" si="219"/>
        <v>315.39999999999998</v>
      </c>
      <c r="C2782" s="93">
        <v>16</v>
      </c>
      <c r="D2782" s="104">
        <f t="shared" si="217"/>
        <v>3.1651829871414438E-5</v>
      </c>
      <c r="E2782" s="93">
        <f t="shared" si="220"/>
        <v>1.4017777777777776</v>
      </c>
      <c r="F2782" s="104">
        <f t="shared" si="218"/>
        <v>5.0334695402319546E-5</v>
      </c>
      <c r="G2782" s="93" t="s">
        <v>79</v>
      </c>
      <c r="H2782" s="93">
        <v>1599.87</v>
      </c>
      <c r="I2782" s="108">
        <v>3</v>
      </c>
      <c r="J2782" s="93">
        <v>2.06</v>
      </c>
      <c r="K2782" s="93">
        <v>3</v>
      </c>
      <c r="L2782" s="93">
        <v>1599.87</v>
      </c>
      <c r="M2782" s="88">
        <f t="shared" si="221"/>
        <v>5046.3999999999996</v>
      </c>
    </row>
    <row r="2783" spans="1:13" x14ac:dyDescent="0.2">
      <c r="A2783" s="94">
        <v>8411557</v>
      </c>
      <c r="B2783" s="88">
        <f t="shared" si="219"/>
        <v>315.39999999999998</v>
      </c>
      <c r="C2783" s="93">
        <v>16</v>
      </c>
      <c r="D2783" s="104">
        <f t="shared" si="217"/>
        <v>3.1651829871414438E-5</v>
      </c>
      <c r="E2783" s="93">
        <f t="shared" si="220"/>
        <v>1.4017777777777776</v>
      </c>
      <c r="F2783" s="104">
        <f t="shared" si="218"/>
        <v>5.0334695402319546E-5</v>
      </c>
      <c r="G2783" s="93" t="s">
        <v>79</v>
      </c>
      <c r="H2783" s="93">
        <v>5742.16</v>
      </c>
      <c r="I2783" s="108">
        <v>3</v>
      </c>
      <c r="J2783" s="93">
        <v>12.55</v>
      </c>
      <c r="K2783" s="93">
        <v>15.2</v>
      </c>
      <c r="L2783" s="93">
        <v>5742.16</v>
      </c>
      <c r="M2783" s="88">
        <f t="shared" si="221"/>
        <v>5046.3999999999996</v>
      </c>
    </row>
    <row r="2784" spans="1:13" x14ac:dyDescent="0.2">
      <c r="A2784" s="94">
        <v>9253448</v>
      </c>
      <c r="B2784" s="88">
        <f t="shared" si="219"/>
        <v>315.39999999999998</v>
      </c>
      <c r="C2784" s="93">
        <v>16</v>
      </c>
      <c r="D2784" s="104">
        <f t="shared" si="217"/>
        <v>3.1651829871414438E-5</v>
      </c>
      <c r="E2784" s="93">
        <f t="shared" si="220"/>
        <v>1.4017777777777776</v>
      </c>
      <c r="F2784" s="104">
        <f t="shared" si="218"/>
        <v>5.0334695402319546E-5</v>
      </c>
      <c r="G2784" s="93" t="s">
        <v>12</v>
      </c>
      <c r="H2784" s="93">
        <v>250.16</v>
      </c>
      <c r="I2784" s="108">
        <v>3</v>
      </c>
      <c r="J2784" s="93">
        <v>1.69</v>
      </c>
      <c r="K2784" s="93">
        <v>6</v>
      </c>
      <c r="L2784" s="93">
        <v>250.16</v>
      </c>
      <c r="M2784" s="88">
        <f t="shared" si="221"/>
        <v>5046.3999999999996</v>
      </c>
    </row>
    <row r="2785" spans="1:13" x14ac:dyDescent="0.2">
      <c r="A2785" s="94">
        <v>9253526</v>
      </c>
      <c r="B2785" s="88">
        <f t="shared" si="219"/>
        <v>315.39999999999998</v>
      </c>
      <c r="C2785" s="93">
        <v>16</v>
      </c>
      <c r="D2785" s="104">
        <f t="shared" si="217"/>
        <v>3.1651829871414438E-5</v>
      </c>
      <c r="E2785" s="93">
        <f t="shared" si="220"/>
        <v>1.4017777777777776</v>
      </c>
      <c r="F2785" s="104">
        <f t="shared" si="218"/>
        <v>5.0334695402319546E-5</v>
      </c>
      <c r="G2785" s="93" t="s">
        <v>12</v>
      </c>
      <c r="H2785" s="93">
        <v>132.55000000000001</v>
      </c>
      <c r="I2785" s="108">
        <v>3</v>
      </c>
      <c r="J2785" s="93">
        <v>1.05</v>
      </c>
      <c r="K2785" s="93">
        <v>7.05</v>
      </c>
      <c r="L2785" s="93">
        <v>132.55000000000001</v>
      </c>
      <c r="M2785" s="88">
        <f t="shared" si="221"/>
        <v>5046.3999999999996</v>
      </c>
    </row>
    <row r="2786" spans="1:13" x14ac:dyDescent="0.2">
      <c r="A2786" s="94">
        <v>9253774</v>
      </c>
      <c r="B2786" s="88">
        <f t="shared" si="219"/>
        <v>315.39999999999998</v>
      </c>
      <c r="C2786" s="93">
        <v>16</v>
      </c>
      <c r="D2786" s="104">
        <f t="shared" si="217"/>
        <v>3.1651829871414438E-5</v>
      </c>
      <c r="E2786" s="93">
        <f t="shared" si="220"/>
        <v>1.4017777777777776</v>
      </c>
      <c r="F2786" s="104">
        <f t="shared" si="218"/>
        <v>5.0334695402319546E-5</v>
      </c>
      <c r="G2786" s="93" t="s">
        <v>12</v>
      </c>
      <c r="H2786" s="93">
        <v>51.63</v>
      </c>
      <c r="I2786" s="108">
        <v>3</v>
      </c>
      <c r="J2786" s="93">
        <v>0.37</v>
      </c>
      <c r="K2786" s="93">
        <v>0.71</v>
      </c>
      <c r="L2786" s="93">
        <v>51.63</v>
      </c>
      <c r="M2786" s="88">
        <f t="shared" si="221"/>
        <v>5046.3999999999996</v>
      </c>
    </row>
    <row r="2787" spans="1:13" x14ac:dyDescent="0.2">
      <c r="A2787" s="94">
        <v>9255055</v>
      </c>
      <c r="B2787" s="88">
        <f t="shared" si="219"/>
        <v>315.39999999999998</v>
      </c>
      <c r="C2787" s="93">
        <v>16</v>
      </c>
      <c r="D2787" s="104">
        <f t="shared" si="217"/>
        <v>3.1651829871414438E-5</v>
      </c>
      <c r="E2787" s="93">
        <f t="shared" si="220"/>
        <v>1.4017777777777776</v>
      </c>
      <c r="F2787" s="104">
        <f t="shared" si="218"/>
        <v>5.0334695402319546E-5</v>
      </c>
      <c r="G2787" s="93" t="s">
        <v>12</v>
      </c>
      <c r="H2787" s="93">
        <v>323.95999999999998</v>
      </c>
      <c r="I2787" s="108">
        <v>3</v>
      </c>
      <c r="J2787" s="93">
        <v>6.99</v>
      </c>
      <c r="K2787" s="93">
        <v>6.8</v>
      </c>
      <c r="L2787" s="93">
        <v>323.95999999999998</v>
      </c>
      <c r="M2787" s="88">
        <f t="shared" si="221"/>
        <v>5046.3999999999996</v>
      </c>
    </row>
    <row r="2788" spans="1:13" x14ac:dyDescent="0.2">
      <c r="A2788" s="94">
        <v>1010807</v>
      </c>
      <c r="B2788" s="88">
        <f t="shared" si="219"/>
        <v>315.39999999999998</v>
      </c>
      <c r="C2788" s="93">
        <v>15</v>
      </c>
      <c r="D2788" s="104">
        <f t="shared" si="217"/>
        <v>2.967359050445104E-5</v>
      </c>
      <c r="E2788" s="93">
        <f t="shared" si="220"/>
        <v>1.3141666666666667</v>
      </c>
      <c r="F2788" s="104">
        <f t="shared" si="218"/>
        <v>4.7188776939674586E-5</v>
      </c>
      <c r="G2788" s="93" t="s">
        <v>79</v>
      </c>
      <c r="H2788" s="93">
        <v>40.409999999999997</v>
      </c>
      <c r="I2788" s="108">
        <v>3</v>
      </c>
      <c r="J2788" s="93">
        <v>1.53</v>
      </c>
      <c r="K2788" s="93">
        <v>1.52</v>
      </c>
      <c r="L2788" s="93">
        <v>40.409999999999997</v>
      </c>
      <c r="M2788" s="88">
        <f t="shared" si="221"/>
        <v>4731</v>
      </c>
    </row>
    <row r="2789" spans="1:13" x14ac:dyDescent="0.2">
      <c r="A2789" s="94">
        <v>1210577</v>
      </c>
      <c r="B2789" s="88">
        <f t="shared" si="219"/>
        <v>315.39999999999998</v>
      </c>
      <c r="C2789" s="93">
        <v>15</v>
      </c>
      <c r="D2789" s="104">
        <f t="shared" si="217"/>
        <v>2.967359050445104E-5</v>
      </c>
      <c r="E2789" s="93">
        <f t="shared" si="220"/>
        <v>1.3141666666666667</v>
      </c>
      <c r="F2789" s="104">
        <f t="shared" si="218"/>
        <v>4.7188776939674586E-5</v>
      </c>
      <c r="G2789" s="93" t="s">
        <v>16</v>
      </c>
      <c r="H2789" s="93">
        <v>1017.69</v>
      </c>
      <c r="I2789" s="108">
        <v>3</v>
      </c>
      <c r="J2789" s="93">
        <v>44.35</v>
      </c>
      <c r="K2789" s="93">
        <v>27.04</v>
      </c>
      <c r="L2789" s="93">
        <v>1017.69</v>
      </c>
      <c r="M2789" s="88">
        <f t="shared" si="221"/>
        <v>4731</v>
      </c>
    </row>
    <row r="2790" spans="1:13" x14ac:dyDescent="0.2">
      <c r="A2790" s="94">
        <v>1212444</v>
      </c>
      <c r="B2790" s="88">
        <f t="shared" si="219"/>
        <v>315.39999999999998</v>
      </c>
      <c r="C2790" s="93">
        <v>15</v>
      </c>
      <c r="D2790" s="104">
        <f t="shared" si="217"/>
        <v>2.967359050445104E-5</v>
      </c>
      <c r="E2790" s="93">
        <f t="shared" si="220"/>
        <v>1.3141666666666667</v>
      </c>
      <c r="F2790" s="104">
        <f t="shared" si="218"/>
        <v>4.7188776939674586E-5</v>
      </c>
      <c r="G2790" s="93" t="s">
        <v>79</v>
      </c>
      <c r="H2790" s="93">
        <v>78.62</v>
      </c>
      <c r="I2790" s="108">
        <v>3</v>
      </c>
      <c r="J2790" s="93">
        <v>3.95</v>
      </c>
      <c r="K2790" s="93">
        <v>2.2999999999999998</v>
      </c>
      <c r="L2790" s="93">
        <v>78.62</v>
      </c>
      <c r="M2790" s="88">
        <f t="shared" si="221"/>
        <v>4731</v>
      </c>
    </row>
    <row r="2791" spans="1:13" x14ac:dyDescent="0.2">
      <c r="A2791" s="94">
        <v>1212466</v>
      </c>
      <c r="B2791" s="88">
        <f t="shared" si="219"/>
        <v>315.39999999999998</v>
      </c>
      <c r="C2791" s="93">
        <v>15</v>
      </c>
      <c r="D2791" s="104">
        <f t="shared" si="217"/>
        <v>2.967359050445104E-5</v>
      </c>
      <c r="E2791" s="93">
        <f t="shared" si="220"/>
        <v>1.3141666666666667</v>
      </c>
      <c r="F2791" s="104">
        <f t="shared" si="218"/>
        <v>4.7188776939674586E-5</v>
      </c>
      <c r="G2791" s="93" t="s">
        <v>79</v>
      </c>
      <c r="H2791" s="93">
        <v>202.03</v>
      </c>
      <c r="I2791" s="108">
        <v>3</v>
      </c>
      <c r="J2791" s="93">
        <v>3.34</v>
      </c>
      <c r="K2791" s="93">
        <v>2.42</v>
      </c>
      <c r="L2791" s="93">
        <v>202.03</v>
      </c>
      <c r="M2791" s="88">
        <f t="shared" si="221"/>
        <v>4731</v>
      </c>
    </row>
    <row r="2792" spans="1:13" x14ac:dyDescent="0.2">
      <c r="A2792" s="94">
        <v>1214621</v>
      </c>
      <c r="B2792" s="88">
        <f t="shared" si="219"/>
        <v>315.39999999999998</v>
      </c>
      <c r="C2792" s="93">
        <v>15</v>
      </c>
      <c r="D2792" s="104">
        <f t="shared" si="217"/>
        <v>2.967359050445104E-5</v>
      </c>
      <c r="E2792" s="93">
        <f t="shared" si="220"/>
        <v>1.3141666666666667</v>
      </c>
      <c r="F2792" s="104">
        <f t="shared" si="218"/>
        <v>4.7188776939674586E-5</v>
      </c>
      <c r="G2792" s="93" t="s">
        <v>79</v>
      </c>
      <c r="H2792" s="93">
        <v>110.31</v>
      </c>
      <c r="I2792" s="108">
        <v>3</v>
      </c>
      <c r="J2792" s="93">
        <v>1.3</v>
      </c>
      <c r="K2792" s="93">
        <v>2.8</v>
      </c>
      <c r="L2792" s="93">
        <v>110.31</v>
      </c>
      <c r="M2792" s="88">
        <f t="shared" si="221"/>
        <v>4731</v>
      </c>
    </row>
    <row r="2793" spans="1:13" x14ac:dyDescent="0.2">
      <c r="A2793" s="94">
        <v>1250584</v>
      </c>
      <c r="B2793" s="88">
        <f t="shared" si="219"/>
        <v>315.39999999999998</v>
      </c>
      <c r="C2793" s="93">
        <v>15</v>
      </c>
      <c r="D2793" s="104">
        <f t="shared" si="217"/>
        <v>2.967359050445104E-5</v>
      </c>
      <c r="E2793" s="93">
        <f t="shared" si="220"/>
        <v>1.3141666666666667</v>
      </c>
      <c r="F2793" s="104">
        <f t="shared" si="218"/>
        <v>4.7188776939674586E-5</v>
      </c>
      <c r="G2793" s="93" t="s">
        <v>79</v>
      </c>
      <c r="H2793" s="93">
        <v>37.26</v>
      </c>
      <c r="I2793" s="108">
        <v>3</v>
      </c>
      <c r="J2793" s="93">
        <v>0.28000000000000003</v>
      </c>
      <c r="K2793" s="93">
        <v>1.36</v>
      </c>
      <c r="L2793" s="93">
        <v>37.26</v>
      </c>
      <c r="M2793" s="88">
        <f t="shared" si="221"/>
        <v>4731</v>
      </c>
    </row>
    <row r="2794" spans="1:13" x14ac:dyDescent="0.2">
      <c r="A2794" s="94">
        <v>1256054</v>
      </c>
      <c r="B2794" s="88">
        <f t="shared" si="219"/>
        <v>315.39999999999998</v>
      </c>
      <c r="C2794" s="93">
        <v>15</v>
      </c>
      <c r="D2794" s="104">
        <f t="shared" si="217"/>
        <v>2.967359050445104E-5</v>
      </c>
      <c r="E2794" s="93">
        <f t="shared" si="220"/>
        <v>1.3141666666666667</v>
      </c>
      <c r="F2794" s="104">
        <f t="shared" si="218"/>
        <v>4.7188776939674586E-5</v>
      </c>
      <c r="G2794" s="93" t="s">
        <v>79</v>
      </c>
      <c r="H2794" s="93">
        <v>172.43</v>
      </c>
      <c r="I2794" s="108">
        <v>3</v>
      </c>
      <c r="J2794" s="93">
        <v>1.1000000000000001</v>
      </c>
      <c r="K2794" s="93">
        <v>5.62</v>
      </c>
      <c r="L2794" s="93">
        <v>172.43</v>
      </c>
      <c r="M2794" s="88">
        <f t="shared" si="221"/>
        <v>4731</v>
      </c>
    </row>
    <row r="2795" spans="1:13" x14ac:dyDescent="0.2">
      <c r="A2795" s="94">
        <v>1257549</v>
      </c>
      <c r="B2795" s="88">
        <f t="shared" si="219"/>
        <v>315.39999999999998</v>
      </c>
      <c r="C2795" s="93">
        <v>15</v>
      </c>
      <c r="D2795" s="104">
        <f t="shared" si="217"/>
        <v>2.967359050445104E-5</v>
      </c>
      <c r="E2795" s="93">
        <f t="shared" si="220"/>
        <v>1.3141666666666667</v>
      </c>
      <c r="F2795" s="104">
        <f t="shared" si="218"/>
        <v>4.7188776939674586E-5</v>
      </c>
      <c r="G2795" s="93" t="s">
        <v>79</v>
      </c>
      <c r="H2795" s="93">
        <v>42.95</v>
      </c>
      <c r="I2795" s="108">
        <v>3</v>
      </c>
      <c r="J2795" s="93">
        <v>0.3</v>
      </c>
      <c r="K2795" s="93">
        <v>2.1</v>
      </c>
      <c r="L2795" s="93">
        <v>42.95</v>
      </c>
      <c r="M2795" s="88">
        <f t="shared" si="221"/>
        <v>4731</v>
      </c>
    </row>
    <row r="2796" spans="1:13" x14ac:dyDescent="0.2">
      <c r="A2796" s="94">
        <v>1257899</v>
      </c>
      <c r="B2796" s="88">
        <f t="shared" si="219"/>
        <v>315.39999999999998</v>
      </c>
      <c r="C2796" s="93">
        <v>15</v>
      </c>
      <c r="D2796" s="104">
        <f t="shared" si="217"/>
        <v>2.967359050445104E-5</v>
      </c>
      <c r="E2796" s="93">
        <f t="shared" si="220"/>
        <v>1.3141666666666667</v>
      </c>
      <c r="F2796" s="104">
        <f t="shared" si="218"/>
        <v>4.7188776939674586E-5</v>
      </c>
      <c r="G2796" s="93" t="s">
        <v>16</v>
      </c>
      <c r="H2796" s="93">
        <v>743.25</v>
      </c>
      <c r="I2796" s="108">
        <v>3</v>
      </c>
      <c r="J2796" s="93">
        <v>6.01</v>
      </c>
      <c r="K2796" s="93">
        <v>39.979999999999997</v>
      </c>
      <c r="L2796" s="93">
        <v>743.25</v>
      </c>
      <c r="M2796" s="88">
        <f t="shared" si="221"/>
        <v>4731</v>
      </c>
    </row>
    <row r="2797" spans="1:13" x14ac:dyDescent="0.2">
      <c r="A2797" s="94">
        <v>2042246</v>
      </c>
      <c r="B2797" s="88">
        <f t="shared" si="219"/>
        <v>315.39999999999998</v>
      </c>
      <c r="C2797" s="93">
        <v>15</v>
      </c>
      <c r="D2797" s="104">
        <f t="shared" si="217"/>
        <v>2.967359050445104E-5</v>
      </c>
      <c r="E2797" s="93">
        <f t="shared" si="220"/>
        <v>1.3141666666666667</v>
      </c>
      <c r="F2797" s="104">
        <f t="shared" si="218"/>
        <v>4.7188776939674586E-5</v>
      </c>
      <c r="G2797" s="93" t="s">
        <v>16</v>
      </c>
      <c r="H2797" s="93">
        <v>2144.62</v>
      </c>
      <c r="I2797" s="108">
        <v>3</v>
      </c>
      <c r="J2797" s="93">
        <v>63.14</v>
      </c>
      <c r="K2797" s="93">
        <v>38</v>
      </c>
      <c r="L2797" s="93">
        <v>2144.62</v>
      </c>
      <c r="M2797" s="88">
        <f t="shared" si="221"/>
        <v>4731</v>
      </c>
    </row>
    <row r="2798" spans="1:13" x14ac:dyDescent="0.2">
      <c r="A2798" s="94">
        <v>2042413</v>
      </c>
      <c r="B2798" s="88">
        <f t="shared" si="219"/>
        <v>315.39999999999998</v>
      </c>
      <c r="C2798" s="93">
        <v>15</v>
      </c>
      <c r="D2798" s="104">
        <f t="shared" si="217"/>
        <v>2.967359050445104E-5</v>
      </c>
      <c r="E2798" s="93">
        <f t="shared" si="220"/>
        <v>1.3141666666666667</v>
      </c>
      <c r="F2798" s="104">
        <f t="shared" si="218"/>
        <v>4.7188776939674586E-5</v>
      </c>
      <c r="G2798" s="93" t="s">
        <v>16</v>
      </c>
      <c r="H2798" s="93">
        <v>2044.27</v>
      </c>
      <c r="I2798" s="108">
        <v>3</v>
      </c>
      <c r="J2798" s="93">
        <v>57.76</v>
      </c>
      <c r="K2798" s="93">
        <v>28</v>
      </c>
      <c r="L2798" s="93">
        <v>2044.27</v>
      </c>
      <c r="M2798" s="88">
        <f t="shared" si="221"/>
        <v>4731</v>
      </c>
    </row>
    <row r="2799" spans="1:13" x14ac:dyDescent="0.2">
      <c r="A2799" s="94">
        <v>2043215</v>
      </c>
      <c r="B2799" s="88">
        <f t="shared" si="219"/>
        <v>315.39999999999998</v>
      </c>
      <c r="C2799" s="93">
        <v>15</v>
      </c>
      <c r="D2799" s="104">
        <f t="shared" si="217"/>
        <v>2.967359050445104E-5</v>
      </c>
      <c r="E2799" s="93">
        <f t="shared" si="220"/>
        <v>1.3141666666666667</v>
      </c>
      <c r="F2799" s="104">
        <f t="shared" si="218"/>
        <v>4.7188776939674586E-5</v>
      </c>
      <c r="G2799" s="93" t="s">
        <v>16</v>
      </c>
      <c r="H2799" s="93">
        <v>2378.27</v>
      </c>
      <c r="I2799" s="108">
        <v>3</v>
      </c>
      <c r="J2799" s="93">
        <v>69.599999999999994</v>
      </c>
      <c r="K2799" s="93">
        <v>35</v>
      </c>
      <c r="L2799" s="93">
        <v>2378.27</v>
      </c>
      <c r="M2799" s="88">
        <f t="shared" si="221"/>
        <v>4731</v>
      </c>
    </row>
    <row r="2800" spans="1:13" x14ac:dyDescent="0.2">
      <c r="A2800" s="94">
        <v>2066009</v>
      </c>
      <c r="B2800" s="88">
        <f t="shared" si="219"/>
        <v>315.39999999999998</v>
      </c>
      <c r="C2800" s="93">
        <v>15</v>
      </c>
      <c r="D2800" s="104">
        <f t="shared" si="217"/>
        <v>2.967359050445104E-5</v>
      </c>
      <c r="E2800" s="93">
        <f t="shared" si="220"/>
        <v>1.3141666666666667</v>
      </c>
      <c r="F2800" s="104">
        <f t="shared" si="218"/>
        <v>4.7188776939674586E-5</v>
      </c>
      <c r="G2800" s="93" t="s">
        <v>16</v>
      </c>
      <c r="H2800" s="93">
        <v>1841.38</v>
      </c>
      <c r="I2800" s="108">
        <v>3</v>
      </c>
      <c r="J2800" s="93">
        <v>19.04</v>
      </c>
      <c r="K2800" s="93">
        <v>20.72</v>
      </c>
      <c r="L2800" s="93">
        <v>1841.38</v>
      </c>
      <c r="M2800" s="88">
        <f t="shared" si="221"/>
        <v>4731</v>
      </c>
    </row>
    <row r="2801" spans="1:13" x14ac:dyDescent="0.2">
      <c r="A2801" s="94">
        <v>2207277</v>
      </c>
      <c r="B2801" s="88">
        <f t="shared" si="219"/>
        <v>315.39999999999998</v>
      </c>
      <c r="C2801" s="93">
        <v>15</v>
      </c>
      <c r="D2801" s="104">
        <f t="shared" si="217"/>
        <v>2.967359050445104E-5</v>
      </c>
      <c r="E2801" s="93">
        <f t="shared" si="220"/>
        <v>1.3141666666666667</v>
      </c>
      <c r="F2801" s="104">
        <f t="shared" si="218"/>
        <v>4.7188776939674586E-5</v>
      </c>
      <c r="G2801" s="93" t="s">
        <v>41</v>
      </c>
      <c r="H2801" s="93">
        <v>206.1</v>
      </c>
      <c r="I2801" s="108">
        <v>3</v>
      </c>
      <c r="J2801" s="93">
        <v>1.25</v>
      </c>
      <c r="K2801" s="93">
        <v>0.3</v>
      </c>
      <c r="L2801" s="93">
        <v>206.1</v>
      </c>
      <c r="M2801" s="88">
        <f t="shared" si="221"/>
        <v>4731</v>
      </c>
    </row>
    <row r="2802" spans="1:13" x14ac:dyDescent="0.2">
      <c r="A2802" s="94">
        <v>2368303</v>
      </c>
      <c r="B2802" s="88">
        <f t="shared" si="219"/>
        <v>315.39999999999998</v>
      </c>
      <c r="C2802" s="93">
        <v>15</v>
      </c>
      <c r="D2802" s="104">
        <f t="shared" si="217"/>
        <v>2.967359050445104E-5</v>
      </c>
      <c r="E2802" s="93">
        <f t="shared" si="220"/>
        <v>1.3141666666666667</v>
      </c>
      <c r="F2802" s="104">
        <f t="shared" si="218"/>
        <v>4.7188776939674586E-5</v>
      </c>
      <c r="G2802" s="93" t="s">
        <v>16</v>
      </c>
      <c r="H2802" s="93">
        <v>856.97</v>
      </c>
      <c r="I2802" s="108">
        <v>3</v>
      </c>
      <c r="J2802" s="93">
        <v>6.47</v>
      </c>
      <c r="K2802" s="93">
        <v>7.16</v>
      </c>
      <c r="L2802" s="93">
        <v>856.97</v>
      </c>
      <c r="M2802" s="88">
        <f t="shared" si="221"/>
        <v>4731</v>
      </c>
    </row>
    <row r="2803" spans="1:13" x14ac:dyDescent="0.2">
      <c r="A2803" s="94">
        <v>2368305</v>
      </c>
      <c r="B2803" s="88">
        <f t="shared" si="219"/>
        <v>315.39999999999998</v>
      </c>
      <c r="C2803" s="93">
        <v>15</v>
      </c>
      <c r="D2803" s="104">
        <f t="shared" si="217"/>
        <v>2.967359050445104E-5</v>
      </c>
      <c r="E2803" s="93">
        <f t="shared" si="220"/>
        <v>1.3141666666666667</v>
      </c>
      <c r="F2803" s="104">
        <f t="shared" si="218"/>
        <v>4.7188776939674586E-5</v>
      </c>
      <c r="G2803" s="93" t="s">
        <v>16</v>
      </c>
      <c r="H2803" s="93">
        <v>1144.0899999999999</v>
      </c>
      <c r="I2803" s="108">
        <v>3</v>
      </c>
      <c r="J2803" s="93">
        <v>10.69</v>
      </c>
      <c r="K2803" s="93">
        <v>11.84</v>
      </c>
      <c r="L2803" s="93">
        <v>1144.0899999999999</v>
      </c>
      <c r="M2803" s="88">
        <f t="shared" si="221"/>
        <v>4731</v>
      </c>
    </row>
    <row r="2804" spans="1:13" x14ac:dyDescent="0.2">
      <c r="A2804" s="94">
        <v>3025755</v>
      </c>
      <c r="B2804" s="88">
        <f t="shared" si="219"/>
        <v>315.39999999999998</v>
      </c>
      <c r="C2804" s="93">
        <v>15</v>
      </c>
      <c r="D2804" s="104">
        <f t="shared" si="217"/>
        <v>2.967359050445104E-5</v>
      </c>
      <c r="E2804" s="93">
        <f t="shared" si="220"/>
        <v>1.3141666666666667</v>
      </c>
      <c r="F2804" s="104">
        <f t="shared" si="218"/>
        <v>4.7188776939674586E-5</v>
      </c>
      <c r="G2804" s="93" t="s">
        <v>41</v>
      </c>
      <c r="H2804" s="93">
        <v>27.47</v>
      </c>
      <c r="I2804" s="108">
        <v>3</v>
      </c>
      <c r="J2804" s="93">
        <v>1.82</v>
      </c>
      <c r="K2804" s="93">
        <v>0.26</v>
      </c>
      <c r="L2804" s="93">
        <v>27.47</v>
      </c>
      <c r="M2804" s="88">
        <f t="shared" si="221"/>
        <v>4731</v>
      </c>
    </row>
    <row r="2805" spans="1:13" x14ac:dyDescent="0.2">
      <c r="A2805" s="94">
        <v>3419032</v>
      </c>
      <c r="B2805" s="88">
        <f t="shared" si="219"/>
        <v>315.39999999999998</v>
      </c>
      <c r="C2805" s="93">
        <v>15</v>
      </c>
      <c r="D2805" s="104">
        <f t="shared" si="217"/>
        <v>2.967359050445104E-5</v>
      </c>
      <c r="E2805" s="93">
        <f t="shared" si="220"/>
        <v>1.3141666666666667</v>
      </c>
      <c r="F2805" s="104">
        <f t="shared" si="218"/>
        <v>4.7188776939674586E-5</v>
      </c>
      <c r="G2805" s="93" t="s">
        <v>16</v>
      </c>
      <c r="H2805" s="93">
        <v>335.35</v>
      </c>
      <c r="I2805" s="108">
        <v>3</v>
      </c>
      <c r="J2805" s="93">
        <v>4.92</v>
      </c>
      <c r="K2805" s="93">
        <v>4.58</v>
      </c>
      <c r="L2805" s="93">
        <v>335.35</v>
      </c>
      <c r="M2805" s="88">
        <f t="shared" si="221"/>
        <v>4731</v>
      </c>
    </row>
    <row r="2806" spans="1:13" x14ac:dyDescent="0.2">
      <c r="A2806" s="94">
        <v>3419822</v>
      </c>
      <c r="B2806" s="88">
        <f t="shared" si="219"/>
        <v>315.39999999999998</v>
      </c>
      <c r="C2806" s="93">
        <v>15</v>
      </c>
      <c r="D2806" s="104">
        <f t="shared" si="217"/>
        <v>2.967359050445104E-5</v>
      </c>
      <c r="E2806" s="93">
        <f t="shared" si="220"/>
        <v>1.3141666666666667</v>
      </c>
      <c r="F2806" s="104">
        <f t="shared" si="218"/>
        <v>4.7188776939674586E-5</v>
      </c>
      <c r="G2806" s="93" t="s">
        <v>16</v>
      </c>
      <c r="H2806" s="93">
        <v>0</v>
      </c>
      <c r="I2806" s="108">
        <v>3</v>
      </c>
      <c r="J2806" s="93">
        <v>27</v>
      </c>
      <c r="K2806" s="93">
        <v>15</v>
      </c>
      <c r="L2806" s="93">
        <v>0</v>
      </c>
      <c r="M2806" s="88">
        <f t="shared" si="221"/>
        <v>4731</v>
      </c>
    </row>
    <row r="2807" spans="1:13" x14ac:dyDescent="0.2">
      <c r="A2807" s="94">
        <v>3484227</v>
      </c>
      <c r="B2807" s="88">
        <f t="shared" si="219"/>
        <v>315.39999999999998</v>
      </c>
      <c r="C2807" s="93">
        <v>15</v>
      </c>
      <c r="D2807" s="104">
        <f t="shared" si="217"/>
        <v>2.967359050445104E-5</v>
      </c>
      <c r="E2807" s="93">
        <f t="shared" si="220"/>
        <v>1.3141666666666667</v>
      </c>
      <c r="F2807" s="104">
        <f t="shared" si="218"/>
        <v>4.7188776939674586E-5</v>
      </c>
      <c r="G2807" s="93" t="s">
        <v>16</v>
      </c>
      <c r="H2807" s="93">
        <v>341.88</v>
      </c>
      <c r="I2807" s="108">
        <v>3</v>
      </c>
      <c r="J2807" s="93">
        <v>62.21</v>
      </c>
      <c r="K2807" s="93">
        <v>4.5</v>
      </c>
      <c r="L2807" s="93">
        <v>341.88</v>
      </c>
      <c r="M2807" s="88">
        <f t="shared" si="221"/>
        <v>4731</v>
      </c>
    </row>
    <row r="2808" spans="1:13" x14ac:dyDescent="0.2">
      <c r="A2808" s="94">
        <v>3535652</v>
      </c>
      <c r="B2808" s="88">
        <f t="shared" si="219"/>
        <v>315.39999999999998</v>
      </c>
      <c r="C2808" s="93">
        <v>15</v>
      </c>
      <c r="D2808" s="104">
        <f t="shared" si="217"/>
        <v>2.967359050445104E-5</v>
      </c>
      <c r="E2808" s="93">
        <f t="shared" si="220"/>
        <v>1.3141666666666667</v>
      </c>
      <c r="F2808" s="104">
        <f t="shared" si="218"/>
        <v>4.7188776939674586E-5</v>
      </c>
      <c r="G2808" s="93" t="s">
        <v>79</v>
      </c>
      <c r="H2808" s="93">
        <v>361.75</v>
      </c>
      <c r="I2808" s="108">
        <v>3</v>
      </c>
      <c r="J2808" s="93">
        <v>3.33</v>
      </c>
      <c r="K2808" s="93">
        <v>2.35</v>
      </c>
      <c r="L2808" s="93">
        <v>361.75</v>
      </c>
      <c r="M2808" s="88">
        <f t="shared" si="221"/>
        <v>4731</v>
      </c>
    </row>
    <row r="2809" spans="1:13" x14ac:dyDescent="0.2">
      <c r="A2809" s="94">
        <v>5520922</v>
      </c>
      <c r="B2809" s="88">
        <f t="shared" si="219"/>
        <v>315.39999999999998</v>
      </c>
      <c r="C2809" s="93">
        <v>15</v>
      </c>
      <c r="D2809" s="104">
        <f t="shared" si="217"/>
        <v>2.967359050445104E-5</v>
      </c>
      <c r="E2809" s="93">
        <f t="shared" si="220"/>
        <v>1.3141666666666667</v>
      </c>
      <c r="F2809" s="104">
        <f t="shared" si="218"/>
        <v>4.7188776939674586E-5</v>
      </c>
      <c r="G2809" s="93" t="s">
        <v>79</v>
      </c>
      <c r="H2809" s="93">
        <v>3286.36</v>
      </c>
      <c r="I2809" s="108">
        <v>3</v>
      </c>
      <c r="J2809" s="93">
        <v>2.83</v>
      </c>
      <c r="K2809" s="93">
        <v>6.5</v>
      </c>
      <c r="L2809" s="93">
        <v>3286.36</v>
      </c>
      <c r="M2809" s="88">
        <f t="shared" si="221"/>
        <v>4731</v>
      </c>
    </row>
    <row r="2810" spans="1:13" x14ac:dyDescent="0.2">
      <c r="A2810" s="94">
        <v>5525857</v>
      </c>
      <c r="B2810" s="88">
        <f t="shared" si="219"/>
        <v>315.39999999999998</v>
      </c>
      <c r="C2810" s="93">
        <v>15</v>
      </c>
      <c r="D2810" s="104">
        <f t="shared" si="217"/>
        <v>2.967359050445104E-5</v>
      </c>
      <c r="E2810" s="93">
        <f t="shared" si="220"/>
        <v>1.3141666666666667</v>
      </c>
      <c r="F2810" s="104">
        <f t="shared" si="218"/>
        <v>4.7188776939674586E-5</v>
      </c>
      <c r="G2810" s="93" t="s">
        <v>16</v>
      </c>
      <c r="H2810" s="93">
        <v>334.97</v>
      </c>
      <c r="I2810" s="108">
        <v>3</v>
      </c>
      <c r="J2810" s="93">
        <v>2.4</v>
      </c>
      <c r="K2810" s="93">
        <v>5.5</v>
      </c>
      <c r="L2810" s="93">
        <v>334.97</v>
      </c>
      <c r="M2810" s="88">
        <f t="shared" si="221"/>
        <v>4731</v>
      </c>
    </row>
    <row r="2811" spans="1:13" x14ac:dyDescent="0.2">
      <c r="A2811" s="94">
        <v>5527741</v>
      </c>
      <c r="B2811" s="88">
        <f t="shared" si="219"/>
        <v>315.39999999999998</v>
      </c>
      <c r="C2811" s="93">
        <v>15</v>
      </c>
      <c r="D2811" s="104">
        <f t="shared" si="217"/>
        <v>2.967359050445104E-5</v>
      </c>
      <c r="E2811" s="93">
        <f t="shared" si="220"/>
        <v>1.3141666666666667</v>
      </c>
      <c r="F2811" s="104">
        <f t="shared" si="218"/>
        <v>4.7188776939674586E-5</v>
      </c>
      <c r="G2811" s="93" t="s">
        <v>79</v>
      </c>
      <c r="H2811" s="93">
        <v>500.26</v>
      </c>
      <c r="I2811" s="108">
        <v>3</v>
      </c>
      <c r="J2811" s="93">
        <v>0.93</v>
      </c>
      <c r="K2811" s="93">
        <v>5.5</v>
      </c>
      <c r="L2811" s="93">
        <v>500.26</v>
      </c>
      <c r="M2811" s="88">
        <f t="shared" si="221"/>
        <v>4731</v>
      </c>
    </row>
    <row r="2812" spans="1:13" x14ac:dyDescent="0.2">
      <c r="A2812" s="94">
        <v>5551513</v>
      </c>
      <c r="B2812" s="88">
        <f t="shared" si="219"/>
        <v>315.39999999999998</v>
      </c>
      <c r="C2812" s="93">
        <v>15</v>
      </c>
      <c r="D2812" s="104">
        <f t="shared" si="217"/>
        <v>2.967359050445104E-5</v>
      </c>
      <c r="E2812" s="93">
        <f t="shared" si="220"/>
        <v>1.3141666666666667</v>
      </c>
      <c r="F2812" s="104">
        <f t="shared" si="218"/>
        <v>4.7188776939674586E-5</v>
      </c>
      <c r="G2812" s="93" t="s">
        <v>79</v>
      </c>
      <c r="H2812" s="93">
        <v>2568.71</v>
      </c>
      <c r="I2812" s="108">
        <v>3</v>
      </c>
      <c r="J2812" s="93">
        <v>0.84</v>
      </c>
      <c r="K2812" s="93">
        <v>4.7</v>
      </c>
      <c r="L2812" s="93">
        <v>2568.71</v>
      </c>
      <c r="M2812" s="88">
        <f t="shared" si="221"/>
        <v>4731</v>
      </c>
    </row>
    <row r="2813" spans="1:13" x14ac:dyDescent="0.2">
      <c r="A2813" s="94">
        <v>5600234</v>
      </c>
      <c r="B2813" s="88">
        <f t="shared" si="219"/>
        <v>315.39999999999998</v>
      </c>
      <c r="C2813" s="93">
        <v>15</v>
      </c>
      <c r="D2813" s="104">
        <f t="shared" si="217"/>
        <v>2.967359050445104E-5</v>
      </c>
      <c r="E2813" s="93">
        <f t="shared" si="220"/>
        <v>1.3141666666666667</v>
      </c>
      <c r="F2813" s="104">
        <f t="shared" si="218"/>
        <v>4.7188776939674586E-5</v>
      </c>
      <c r="G2813" s="93" t="s">
        <v>79</v>
      </c>
      <c r="H2813" s="93">
        <v>712.84</v>
      </c>
      <c r="I2813" s="108">
        <v>3</v>
      </c>
      <c r="J2813" s="93">
        <v>3.2</v>
      </c>
      <c r="K2813" s="93">
        <v>5.3</v>
      </c>
      <c r="L2813" s="93">
        <v>712.84</v>
      </c>
      <c r="M2813" s="88">
        <f t="shared" si="221"/>
        <v>4731</v>
      </c>
    </row>
    <row r="2814" spans="1:13" x14ac:dyDescent="0.2">
      <c r="A2814" s="94">
        <v>5802003</v>
      </c>
      <c r="B2814" s="88">
        <f t="shared" si="219"/>
        <v>315.39999999999998</v>
      </c>
      <c r="C2814" s="93">
        <v>15</v>
      </c>
      <c r="D2814" s="104">
        <f t="shared" si="217"/>
        <v>2.967359050445104E-5</v>
      </c>
      <c r="E2814" s="93">
        <f t="shared" si="220"/>
        <v>1.3141666666666667</v>
      </c>
      <c r="F2814" s="104">
        <f t="shared" si="218"/>
        <v>4.7188776939674586E-5</v>
      </c>
      <c r="G2814" s="93" t="s">
        <v>79</v>
      </c>
      <c r="H2814" s="93">
        <v>378.61</v>
      </c>
      <c r="I2814" s="108">
        <v>3</v>
      </c>
      <c r="J2814" s="93">
        <v>0.74</v>
      </c>
      <c r="K2814" s="93">
        <v>2</v>
      </c>
      <c r="L2814" s="93">
        <v>378.61</v>
      </c>
      <c r="M2814" s="88">
        <f t="shared" si="221"/>
        <v>4731</v>
      </c>
    </row>
    <row r="2815" spans="1:13" x14ac:dyDescent="0.2">
      <c r="A2815" s="94">
        <v>5807013</v>
      </c>
      <c r="B2815" s="88">
        <f t="shared" si="219"/>
        <v>315.39999999999998</v>
      </c>
      <c r="C2815" s="93">
        <v>15</v>
      </c>
      <c r="D2815" s="104">
        <f t="shared" si="217"/>
        <v>2.967359050445104E-5</v>
      </c>
      <c r="E2815" s="93">
        <f t="shared" si="220"/>
        <v>1.3141666666666667</v>
      </c>
      <c r="F2815" s="104">
        <f t="shared" si="218"/>
        <v>4.7188776939674586E-5</v>
      </c>
      <c r="G2815" s="93" t="s">
        <v>79</v>
      </c>
      <c r="H2815" s="93">
        <v>531.97</v>
      </c>
      <c r="I2815" s="108">
        <v>3</v>
      </c>
      <c r="J2815" s="93">
        <v>0.36</v>
      </c>
      <c r="K2815" s="93">
        <v>0.66</v>
      </c>
      <c r="L2815" s="93">
        <v>531.97</v>
      </c>
      <c r="M2815" s="88">
        <f t="shared" si="221"/>
        <v>4731</v>
      </c>
    </row>
    <row r="2816" spans="1:13" x14ac:dyDescent="0.2">
      <c r="A2816" s="94">
        <v>6000061</v>
      </c>
      <c r="B2816" s="88">
        <f t="shared" si="219"/>
        <v>315.39999999999998</v>
      </c>
      <c r="C2816" s="93">
        <v>15</v>
      </c>
      <c r="D2816" s="104">
        <f t="shared" si="217"/>
        <v>2.967359050445104E-5</v>
      </c>
      <c r="E2816" s="93">
        <f t="shared" si="220"/>
        <v>1.3141666666666667</v>
      </c>
      <c r="F2816" s="104">
        <f t="shared" si="218"/>
        <v>4.7188776939674586E-5</v>
      </c>
      <c r="G2816" s="93" t="s">
        <v>20</v>
      </c>
      <c r="H2816" s="93">
        <v>2020.87</v>
      </c>
      <c r="I2816" s="108">
        <v>3</v>
      </c>
      <c r="J2816" s="93">
        <v>113</v>
      </c>
      <c r="K2816" s="93">
        <v>19.600000000000001</v>
      </c>
      <c r="L2816" s="93">
        <v>2020.87</v>
      </c>
      <c r="M2816" s="88">
        <f t="shared" si="221"/>
        <v>4731</v>
      </c>
    </row>
    <row r="2817" spans="1:13" x14ac:dyDescent="0.2">
      <c r="A2817" s="94">
        <v>8362313</v>
      </c>
      <c r="B2817" s="88">
        <f t="shared" si="219"/>
        <v>315.39999999999998</v>
      </c>
      <c r="C2817" s="93">
        <v>15</v>
      </c>
      <c r="D2817" s="104">
        <f t="shared" si="217"/>
        <v>2.967359050445104E-5</v>
      </c>
      <c r="E2817" s="93">
        <f t="shared" si="220"/>
        <v>1.3141666666666667</v>
      </c>
      <c r="F2817" s="104">
        <f t="shared" si="218"/>
        <v>4.7188776939674586E-5</v>
      </c>
      <c r="G2817" s="93" t="s">
        <v>20</v>
      </c>
      <c r="H2817" s="93">
        <v>46.74</v>
      </c>
      <c r="I2817" s="108">
        <v>3</v>
      </c>
      <c r="J2817" s="93">
        <v>1.88</v>
      </c>
      <c r="K2817" s="93">
        <v>0.28000000000000003</v>
      </c>
      <c r="L2817" s="93">
        <v>46.74</v>
      </c>
      <c r="M2817" s="88">
        <f t="shared" si="221"/>
        <v>4731</v>
      </c>
    </row>
    <row r="2818" spans="1:13" x14ac:dyDescent="0.2">
      <c r="A2818" s="94">
        <v>8370253</v>
      </c>
      <c r="B2818" s="88">
        <f t="shared" si="219"/>
        <v>315.39999999999998</v>
      </c>
      <c r="C2818" s="93">
        <v>15</v>
      </c>
      <c r="D2818" s="104">
        <f t="shared" ref="D2818:D2881" si="222">C2818/$C$4096</f>
        <v>2.967359050445104E-5</v>
      </c>
      <c r="E2818" s="93">
        <f t="shared" si="220"/>
        <v>1.3141666666666667</v>
      </c>
      <c r="F2818" s="104">
        <f t="shared" ref="F2818:F2881" si="223">E2818/$E$4096</f>
        <v>4.7188776939674586E-5</v>
      </c>
      <c r="G2818" s="93" t="s">
        <v>20</v>
      </c>
      <c r="H2818" s="93">
        <v>42.99</v>
      </c>
      <c r="I2818" s="108">
        <v>3</v>
      </c>
      <c r="J2818" s="93">
        <v>6.36</v>
      </c>
      <c r="K2818" s="93">
        <v>0.66</v>
      </c>
      <c r="L2818" s="93">
        <v>42.99</v>
      </c>
      <c r="M2818" s="88">
        <f t="shared" si="221"/>
        <v>4731</v>
      </c>
    </row>
    <row r="2819" spans="1:13" x14ac:dyDescent="0.2">
      <c r="A2819" s="94">
        <v>8411555</v>
      </c>
      <c r="B2819" s="88">
        <f t="shared" ref="B2819:B2882" si="224">VLOOKUP(I2819,$U$2:$V$11,2,TRUE)</f>
        <v>315.39999999999998</v>
      </c>
      <c r="C2819" s="93">
        <v>15</v>
      </c>
      <c r="D2819" s="104">
        <f t="shared" si="222"/>
        <v>2.967359050445104E-5</v>
      </c>
      <c r="E2819" s="93">
        <f t="shared" ref="E2819:E2882" si="225">B2819*C2819/3600</f>
        <v>1.3141666666666667</v>
      </c>
      <c r="F2819" s="104">
        <f t="shared" si="223"/>
        <v>4.7188776939674586E-5</v>
      </c>
      <c r="G2819" s="93" t="s">
        <v>16</v>
      </c>
      <c r="H2819" s="93">
        <v>4216.71</v>
      </c>
      <c r="I2819" s="108">
        <v>3</v>
      </c>
      <c r="J2819" s="93">
        <v>9.1300000000000008</v>
      </c>
      <c r="K2819" s="93">
        <v>11</v>
      </c>
      <c r="L2819" s="93">
        <v>4216.71</v>
      </c>
      <c r="M2819" s="88">
        <f t="shared" ref="M2819:M2882" si="226">B2819*C2819</f>
        <v>4731</v>
      </c>
    </row>
    <row r="2820" spans="1:13" x14ac:dyDescent="0.2">
      <c r="A2820" s="94">
        <v>8411561</v>
      </c>
      <c r="B2820" s="88">
        <f t="shared" si="224"/>
        <v>315.39999999999998</v>
      </c>
      <c r="C2820" s="93">
        <v>15</v>
      </c>
      <c r="D2820" s="104">
        <f t="shared" si="222"/>
        <v>2.967359050445104E-5</v>
      </c>
      <c r="E2820" s="93">
        <f t="shared" si="225"/>
        <v>1.3141666666666667</v>
      </c>
      <c r="F2820" s="104">
        <f t="shared" si="223"/>
        <v>4.7188776939674586E-5</v>
      </c>
      <c r="G2820" s="93" t="s">
        <v>16</v>
      </c>
      <c r="H2820" s="93">
        <v>7712.96</v>
      </c>
      <c r="I2820" s="108">
        <v>3</v>
      </c>
      <c r="J2820" s="93">
        <v>19.600000000000001</v>
      </c>
      <c r="K2820" s="93">
        <v>27.2</v>
      </c>
      <c r="L2820" s="93">
        <v>7712.96</v>
      </c>
      <c r="M2820" s="88">
        <f t="shared" si="226"/>
        <v>4731</v>
      </c>
    </row>
    <row r="2821" spans="1:13" x14ac:dyDescent="0.2">
      <c r="A2821" s="94">
        <v>9005741</v>
      </c>
      <c r="B2821" s="88">
        <f t="shared" si="224"/>
        <v>315.39999999999998</v>
      </c>
      <c r="C2821" s="93">
        <v>15</v>
      </c>
      <c r="D2821" s="104">
        <f t="shared" si="222"/>
        <v>2.967359050445104E-5</v>
      </c>
      <c r="E2821" s="93">
        <f t="shared" si="225"/>
        <v>1.3141666666666667</v>
      </c>
      <c r="F2821" s="104">
        <f t="shared" si="223"/>
        <v>4.7188776939674586E-5</v>
      </c>
      <c r="G2821" s="93" t="s">
        <v>16</v>
      </c>
      <c r="H2821" s="93">
        <v>4039.36</v>
      </c>
      <c r="I2821" s="108">
        <v>3</v>
      </c>
      <c r="J2821" s="93">
        <v>400.4</v>
      </c>
      <c r="K2821" s="93">
        <v>17.8</v>
      </c>
      <c r="L2821" s="93">
        <v>4039.36</v>
      </c>
      <c r="M2821" s="88">
        <f t="shared" si="226"/>
        <v>4731</v>
      </c>
    </row>
    <row r="2822" spans="1:13" x14ac:dyDescent="0.2">
      <c r="A2822" s="94">
        <v>9722764</v>
      </c>
      <c r="B2822" s="88">
        <f t="shared" si="224"/>
        <v>315.39999999999998</v>
      </c>
      <c r="C2822" s="93">
        <v>15</v>
      </c>
      <c r="D2822" s="104">
        <f t="shared" si="222"/>
        <v>2.967359050445104E-5</v>
      </c>
      <c r="E2822" s="93">
        <f t="shared" si="225"/>
        <v>1.3141666666666667</v>
      </c>
      <c r="F2822" s="104">
        <f t="shared" si="223"/>
        <v>4.7188776939674586E-5</v>
      </c>
      <c r="G2822" s="93" t="s">
        <v>16</v>
      </c>
      <c r="H2822" s="93">
        <v>1339.55</v>
      </c>
      <c r="I2822" s="108">
        <v>3</v>
      </c>
      <c r="J2822" s="93">
        <v>1</v>
      </c>
      <c r="K2822" s="93">
        <v>1.5</v>
      </c>
      <c r="L2822" s="93">
        <v>1339.55</v>
      </c>
      <c r="M2822" s="88">
        <f t="shared" si="226"/>
        <v>4731</v>
      </c>
    </row>
    <row r="2823" spans="1:13" x14ac:dyDescent="0.2">
      <c r="A2823" s="94">
        <v>9846334</v>
      </c>
      <c r="B2823" s="88">
        <f t="shared" si="224"/>
        <v>315.39999999999998</v>
      </c>
      <c r="C2823" s="93">
        <v>15</v>
      </c>
      <c r="D2823" s="104">
        <f t="shared" si="222"/>
        <v>2.967359050445104E-5</v>
      </c>
      <c r="E2823" s="93">
        <f t="shared" si="225"/>
        <v>1.3141666666666667</v>
      </c>
      <c r="F2823" s="104">
        <f t="shared" si="223"/>
        <v>4.7188776939674586E-5</v>
      </c>
      <c r="G2823" s="93" t="s">
        <v>16</v>
      </c>
      <c r="H2823" s="93">
        <v>2810.47</v>
      </c>
      <c r="I2823" s="108">
        <v>3</v>
      </c>
      <c r="J2823" s="93">
        <v>221.58</v>
      </c>
      <c r="K2823" s="93">
        <v>22.4</v>
      </c>
      <c r="L2823" s="93">
        <v>2810.47</v>
      </c>
      <c r="M2823" s="88">
        <f t="shared" si="226"/>
        <v>4731</v>
      </c>
    </row>
    <row r="2824" spans="1:13" x14ac:dyDescent="0.2">
      <c r="A2824" s="94">
        <v>1065156</v>
      </c>
      <c r="B2824" s="88">
        <f t="shared" si="224"/>
        <v>315.39999999999998</v>
      </c>
      <c r="C2824" s="93">
        <v>14</v>
      </c>
      <c r="D2824" s="104">
        <f t="shared" si="222"/>
        <v>2.7695351137487635E-5</v>
      </c>
      <c r="E2824" s="93">
        <f t="shared" si="225"/>
        <v>1.2265555555555554</v>
      </c>
      <c r="F2824" s="104">
        <f t="shared" si="223"/>
        <v>4.4042858477029606E-5</v>
      </c>
      <c r="G2824" s="93" t="s">
        <v>79</v>
      </c>
      <c r="H2824" s="93">
        <v>89.16</v>
      </c>
      <c r="I2824" s="108">
        <v>3</v>
      </c>
      <c r="J2824" s="93">
        <v>0.69</v>
      </c>
      <c r="K2824" s="93">
        <v>0.52</v>
      </c>
      <c r="L2824" s="93">
        <v>89.16</v>
      </c>
      <c r="M2824" s="88">
        <f t="shared" si="226"/>
        <v>4415.5999999999995</v>
      </c>
    </row>
    <row r="2825" spans="1:13" x14ac:dyDescent="0.2">
      <c r="A2825" s="94">
        <v>1065832</v>
      </c>
      <c r="B2825" s="88">
        <f t="shared" si="224"/>
        <v>315.39999999999998</v>
      </c>
      <c r="C2825" s="93">
        <v>14</v>
      </c>
      <c r="D2825" s="104">
        <f t="shared" si="222"/>
        <v>2.7695351137487635E-5</v>
      </c>
      <c r="E2825" s="93">
        <f t="shared" si="225"/>
        <v>1.2265555555555554</v>
      </c>
      <c r="F2825" s="104">
        <f t="shared" si="223"/>
        <v>4.4042858477029606E-5</v>
      </c>
      <c r="G2825" s="93" t="s">
        <v>79</v>
      </c>
      <c r="H2825" s="93">
        <v>131.52000000000001</v>
      </c>
      <c r="I2825" s="108">
        <v>3</v>
      </c>
      <c r="J2825" s="93">
        <v>0.59</v>
      </c>
      <c r="K2825" s="93">
        <v>0.8</v>
      </c>
      <c r="L2825" s="93">
        <v>131.52000000000001</v>
      </c>
      <c r="M2825" s="88">
        <f t="shared" si="226"/>
        <v>4415.5999999999995</v>
      </c>
    </row>
    <row r="2826" spans="1:13" x14ac:dyDescent="0.2">
      <c r="A2826" s="94">
        <v>1066194</v>
      </c>
      <c r="B2826" s="88">
        <f t="shared" si="224"/>
        <v>315.39999999999998</v>
      </c>
      <c r="C2826" s="93">
        <v>14</v>
      </c>
      <c r="D2826" s="104">
        <f t="shared" si="222"/>
        <v>2.7695351137487635E-5</v>
      </c>
      <c r="E2826" s="93">
        <f t="shared" si="225"/>
        <v>1.2265555555555554</v>
      </c>
      <c r="F2826" s="104">
        <f t="shared" si="223"/>
        <v>4.4042858477029606E-5</v>
      </c>
      <c r="G2826" s="93" t="s">
        <v>79</v>
      </c>
      <c r="H2826" s="93">
        <v>178.31</v>
      </c>
      <c r="I2826" s="108">
        <v>3</v>
      </c>
      <c r="J2826" s="93">
        <v>0.6</v>
      </c>
      <c r="K2826" s="93">
        <v>0.8</v>
      </c>
      <c r="L2826" s="93">
        <v>178.31</v>
      </c>
      <c r="M2826" s="88">
        <f t="shared" si="226"/>
        <v>4415.5999999999995</v>
      </c>
    </row>
    <row r="2827" spans="1:13" x14ac:dyDescent="0.2">
      <c r="A2827" s="94">
        <v>1150355</v>
      </c>
      <c r="B2827" s="88">
        <f t="shared" si="224"/>
        <v>315.39999999999998</v>
      </c>
      <c r="C2827" s="93">
        <v>14</v>
      </c>
      <c r="D2827" s="104">
        <f t="shared" si="222"/>
        <v>2.7695351137487635E-5</v>
      </c>
      <c r="E2827" s="93">
        <f t="shared" si="225"/>
        <v>1.2265555555555554</v>
      </c>
      <c r="F2827" s="104">
        <f t="shared" si="223"/>
        <v>4.4042858477029606E-5</v>
      </c>
      <c r="G2827" s="93" t="s">
        <v>16</v>
      </c>
      <c r="H2827" s="93">
        <v>97.67</v>
      </c>
      <c r="I2827" s="108">
        <v>3</v>
      </c>
      <c r="J2827" s="93">
        <v>6.53</v>
      </c>
      <c r="K2827" s="93">
        <v>5.92</v>
      </c>
      <c r="L2827" s="93">
        <v>97.67</v>
      </c>
      <c r="M2827" s="88">
        <f t="shared" si="226"/>
        <v>4415.5999999999995</v>
      </c>
    </row>
    <row r="2828" spans="1:13" x14ac:dyDescent="0.2">
      <c r="A2828" s="94">
        <v>1153755</v>
      </c>
      <c r="B2828" s="88">
        <f t="shared" si="224"/>
        <v>315.39999999999998</v>
      </c>
      <c r="C2828" s="93">
        <v>14</v>
      </c>
      <c r="D2828" s="104">
        <f t="shared" si="222"/>
        <v>2.7695351137487635E-5</v>
      </c>
      <c r="E2828" s="93">
        <f t="shared" si="225"/>
        <v>1.2265555555555554</v>
      </c>
      <c r="F2828" s="104">
        <f t="shared" si="223"/>
        <v>4.4042858477029606E-5</v>
      </c>
      <c r="G2828" s="93" t="s">
        <v>79</v>
      </c>
      <c r="H2828" s="93">
        <v>85.28</v>
      </c>
      <c r="I2828" s="108">
        <v>3</v>
      </c>
      <c r="J2828" s="93">
        <v>5.18</v>
      </c>
      <c r="K2828" s="93">
        <v>2.62</v>
      </c>
      <c r="L2828" s="93">
        <v>85.28</v>
      </c>
      <c r="M2828" s="88">
        <f t="shared" si="226"/>
        <v>4415.5999999999995</v>
      </c>
    </row>
    <row r="2829" spans="1:13" x14ac:dyDescent="0.2">
      <c r="A2829" s="94">
        <v>1153788</v>
      </c>
      <c r="B2829" s="88">
        <f t="shared" si="224"/>
        <v>315.39999999999998</v>
      </c>
      <c r="C2829" s="93">
        <v>14</v>
      </c>
      <c r="D2829" s="104">
        <f t="shared" si="222"/>
        <v>2.7695351137487635E-5</v>
      </c>
      <c r="E2829" s="93">
        <f t="shared" si="225"/>
        <v>1.2265555555555554</v>
      </c>
      <c r="F2829" s="104">
        <f t="shared" si="223"/>
        <v>4.4042858477029606E-5</v>
      </c>
      <c r="G2829" s="93" t="s">
        <v>9</v>
      </c>
      <c r="H2829" s="93">
        <v>152.80000000000001</v>
      </c>
      <c r="I2829" s="108">
        <v>3</v>
      </c>
      <c r="J2829" s="93">
        <v>11.76</v>
      </c>
      <c r="K2829" s="93">
        <v>4.82</v>
      </c>
      <c r="L2829" s="93">
        <v>152.80000000000001</v>
      </c>
      <c r="M2829" s="88">
        <f t="shared" si="226"/>
        <v>4415.5999999999995</v>
      </c>
    </row>
    <row r="2830" spans="1:13" x14ac:dyDescent="0.2">
      <c r="A2830" s="94">
        <v>1210015</v>
      </c>
      <c r="B2830" s="88">
        <f t="shared" si="224"/>
        <v>315.39999999999998</v>
      </c>
      <c r="C2830" s="93">
        <v>14</v>
      </c>
      <c r="D2830" s="104">
        <f t="shared" si="222"/>
        <v>2.7695351137487635E-5</v>
      </c>
      <c r="E2830" s="93">
        <f t="shared" si="225"/>
        <v>1.2265555555555554</v>
      </c>
      <c r="F2830" s="104">
        <f t="shared" si="223"/>
        <v>4.4042858477029606E-5</v>
      </c>
      <c r="G2830" s="93" t="s">
        <v>79</v>
      </c>
      <c r="H2830" s="93">
        <v>94.52</v>
      </c>
      <c r="I2830" s="108">
        <v>3</v>
      </c>
      <c r="J2830" s="93">
        <v>0.49</v>
      </c>
      <c r="K2830" s="93">
        <v>0.86</v>
      </c>
      <c r="L2830" s="93">
        <v>94.52</v>
      </c>
      <c r="M2830" s="88">
        <f t="shared" si="226"/>
        <v>4415.5999999999995</v>
      </c>
    </row>
    <row r="2831" spans="1:13" x14ac:dyDescent="0.2">
      <c r="A2831" s="94">
        <v>1210041</v>
      </c>
      <c r="B2831" s="88">
        <f t="shared" si="224"/>
        <v>315.39999999999998</v>
      </c>
      <c r="C2831" s="93">
        <v>14</v>
      </c>
      <c r="D2831" s="104">
        <f t="shared" si="222"/>
        <v>2.7695351137487635E-5</v>
      </c>
      <c r="E2831" s="93">
        <f t="shared" si="225"/>
        <v>1.2265555555555554</v>
      </c>
      <c r="F2831" s="104">
        <f t="shared" si="223"/>
        <v>4.4042858477029606E-5</v>
      </c>
      <c r="G2831" s="93" t="s">
        <v>79</v>
      </c>
      <c r="H2831" s="93">
        <v>173.68</v>
      </c>
      <c r="I2831" s="108">
        <v>3</v>
      </c>
      <c r="J2831" s="93">
        <v>4.49</v>
      </c>
      <c r="K2831" s="93">
        <v>5.6</v>
      </c>
      <c r="L2831" s="93">
        <v>173.68</v>
      </c>
      <c r="M2831" s="88">
        <f t="shared" si="226"/>
        <v>4415.5999999999995</v>
      </c>
    </row>
    <row r="2832" spans="1:13" x14ac:dyDescent="0.2">
      <c r="A2832" s="94">
        <v>1214741</v>
      </c>
      <c r="B2832" s="88">
        <f t="shared" si="224"/>
        <v>315.39999999999998</v>
      </c>
      <c r="C2832" s="93">
        <v>14</v>
      </c>
      <c r="D2832" s="104">
        <f t="shared" si="222"/>
        <v>2.7695351137487635E-5</v>
      </c>
      <c r="E2832" s="93">
        <f t="shared" si="225"/>
        <v>1.2265555555555554</v>
      </c>
      <c r="F2832" s="104">
        <f t="shared" si="223"/>
        <v>4.4042858477029606E-5</v>
      </c>
      <c r="G2832" s="93" t="s">
        <v>79</v>
      </c>
      <c r="H2832" s="93">
        <v>448.75</v>
      </c>
      <c r="I2832" s="108">
        <v>3</v>
      </c>
      <c r="J2832" s="93">
        <v>9.8699999999999992</v>
      </c>
      <c r="K2832" s="93">
        <v>6.94</v>
      </c>
      <c r="L2832" s="93">
        <v>448.75</v>
      </c>
      <c r="M2832" s="88">
        <f t="shared" si="226"/>
        <v>4415.5999999999995</v>
      </c>
    </row>
    <row r="2833" spans="1:13" x14ac:dyDescent="0.2">
      <c r="A2833" s="94">
        <v>1251229</v>
      </c>
      <c r="B2833" s="88">
        <f t="shared" si="224"/>
        <v>315.39999999999998</v>
      </c>
      <c r="C2833" s="93">
        <v>14</v>
      </c>
      <c r="D2833" s="104">
        <f t="shared" si="222"/>
        <v>2.7695351137487635E-5</v>
      </c>
      <c r="E2833" s="93">
        <f t="shared" si="225"/>
        <v>1.2265555555555554</v>
      </c>
      <c r="F2833" s="104">
        <f t="shared" si="223"/>
        <v>4.4042858477029606E-5</v>
      </c>
      <c r="G2833" s="93" t="s">
        <v>16</v>
      </c>
      <c r="H2833" s="93">
        <v>131.63999999999999</v>
      </c>
      <c r="I2833" s="108">
        <v>3</v>
      </c>
      <c r="J2833" s="93">
        <v>2.27</v>
      </c>
      <c r="K2833" s="93">
        <v>7.34</v>
      </c>
      <c r="L2833" s="93">
        <v>131.63999999999999</v>
      </c>
      <c r="M2833" s="88">
        <f t="shared" si="226"/>
        <v>4415.5999999999995</v>
      </c>
    </row>
    <row r="2834" spans="1:13" x14ac:dyDescent="0.2">
      <c r="A2834" s="94">
        <v>1940331</v>
      </c>
      <c r="B2834" s="88">
        <f t="shared" si="224"/>
        <v>315.39999999999998</v>
      </c>
      <c r="C2834" s="93">
        <v>14</v>
      </c>
      <c r="D2834" s="104">
        <f t="shared" si="222"/>
        <v>2.7695351137487635E-5</v>
      </c>
      <c r="E2834" s="93">
        <f t="shared" si="225"/>
        <v>1.2265555555555554</v>
      </c>
      <c r="F2834" s="104">
        <f t="shared" si="223"/>
        <v>4.4042858477029606E-5</v>
      </c>
      <c r="G2834" s="93" t="s">
        <v>79</v>
      </c>
      <c r="H2834" s="93">
        <v>1099.5899999999999</v>
      </c>
      <c r="I2834" s="108">
        <v>3</v>
      </c>
      <c r="J2834" s="93">
        <v>4.0599999999999996</v>
      </c>
      <c r="K2834" s="93">
        <v>13.55</v>
      </c>
      <c r="L2834" s="93">
        <v>1099.5899999999999</v>
      </c>
      <c r="M2834" s="88">
        <f t="shared" si="226"/>
        <v>4415.5999999999995</v>
      </c>
    </row>
    <row r="2835" spans="1:13" x14ac:dyDescent="0.2">
      <c r="A2835" s="94">
        <v>2041386</v>
      </c>
      <c r="B2835" s="88">
        <f t="shared" si="224"/>
        <v>315.39999999999998</v>
      </c>
      <c r="C2835" s="93">
        <v>14</v>
      </c>
      <c r="D2835" s="104">
        <f t="shared" si="222"/>
        <v>2.7695351137487635E-5</v>
      </c>
      <c r="E2835" s="93">
        <f t="shared" si="225"/>
        <v>1.2265555555555554</v>
      </c>
      <c r="F2835" s="104">
        <f t="shared" si="223"/>
        <v>4.4042858477029606E-5</v>
      </c>
      <c r="G2835" s="93" t="s">
        <v>16</v>
      </c>
      <c r="H2835" s="93">
        <v>1786.45</v>
      </c>
      <c r="I2835" s="108">
        <v>3</v>
      </c>
      <c r="J2835" s="93">
        <v>22.6</v>
      </c>
      <c r="K2835" s="93">
        <v>21</v>
      </c>
      <c r="L2835" s="93">
        <v>1786.45</v>
      </c>
      <c r="M2835" s="88">
        <f t="shared" si="226"/>
        <v>4415.5999999999995</v>
      </c>
    </row>
    <row r="2836" spans="1:13" x14ac:dyDescent="0.2">
      <c r="A2836" s="94">
        <v>2058952</v>
      </c>
      <c r="B2836" s="88">
        <f t="shared" si="224"/>
        <v>315.39999999999998</v>
      </c>
      <c r="C2836" s="93">
        <v>14</v>
      </c>
      <c r="D2836" s="104">
        <f t="shared" si="222"/>
        <v>2.7695351137487635E-5</v>
      </c>
      <c r="E2836" s="93">
        <f t="shared" si="225"/>
        <v>1.2265555555555554</v>
      </c>
      <c r="F2836" s="104">
        <f t="shared" si="223"/>
        <v>4.4042858477029606E-5</v>
      </c>
      <c r="G2836" s="93" t="s">
        <v>16</v>
      </c>
      <c r="H2836" s="93">
        <v>3156.14</v>
      </c>
      <c r="I2836" s="108">
        <v>3</v>
      </c>
      <c r="J2836" s="93">
        <v>15</v>
      </c>
      <c r="K2836" s="93">
        <v>15</v>
      </c>
      <c r="L2836" s="93">
        <v>3156.14</v>
      </c>
      <c r="M2836" s="88">
        <f t="shared" si="226"/>
        <v>4415.5999999999995</v>
      </c>
    </row>
    <row r="2837" spans="1:13" x14ac:dyDescent="0.2">
      <c r="A2837" s="94">
        <v>2064418</v>
      </c>
      <c r="B2837" s="88">
        <f t="shared" si="224"/>
        <v>315.39999999999998</v>
      </c>
      <c r="C2837" s="93">
        <v>14</v>
      </c>
      <c r="D2837" s="104">
        <f t="shared" si="222"/>
        <v>2.7695351137487635E-5</v>
      </c>
      <c r="E2837" s="93">
        <f t="shared" si="225"/>
        <v>1.2265555555555554</v>
      </c>
      <c r="F2837" s="104">
        <f t="shared" si="223"/>
        <v>4.4042858477029606E-5</v>
      </c>
      <c r="G2837" s="93" t="s">
        <v>16</v>
      </c>
      <c r="H2837" s="93">
        <v>2026.69</v>
      </c>
      <c r="I2837" s="108">
        <v>3</v>
      </c>
      <c r="J2837" s="93">
        <v>18.7</v>
      </c>
      <c r="K2837" s="93">
        <v>16.25</v>
      </c>
      <c r="L2837" s="93">
        <v>2026.69</v>
      </c>
      <c r="M2837" s="88">
        <f t="shared" si="226"/>
        <v>4415.5999999999995</v>
      </c>
    </row>
    <row r="2838" spans="1:13" x14ac:dyDescent="0.2">
      <c r="A2838" s="94">
        <v>2096682</v>
      </c>
      <c r="B2838" s="88">
        <f t="shared" si="224"/>
        <v>315.39999999999998</v>
      </c>
      <c r="C2838" s="93">
        <v>14</v>
      </c>
      <c r="D2838" s="104">
        <f t="shared" si="222"/>
        <v>2.7695351137487635E-5</v>
      </c>
      <c r="E2838" s="93">
        <f t="shared" si="225"/>
        <v>1.2265555555555554</v>
      </c>
      <c r="F2838" s="104">
        <f t="shared" si="223"/>
        <v>4.4042858477029606E-5</v>
      </c>
      <c r="G2838" s="93" t="s">
        <v>16</v>
      </c>
      <c r="H2838" s="93">
        <v>5551.48</v>
      </c>
      <c r="I2838" s="108">
        <v>3</v>
      </c>
      <c r="J2838" s="93">
        <v>53.5</v>
      </c>
      <c r="K2838" s="93">
        <v>30.7</v>
      </c>
      <c r="L2838" s="93">
        <v>5551.48</v>
      </c>
      <c r="M2838" s="88">
        <f t="shared" si="226"/>
        <v>4415.5999999999995</v>
      </c>
    </row>
    <row r="2839" spans="1:13" x14ac:dyDescent="0.2">
      <c r="A2839" s="94">
        <v>2295813</v>
      </c>
      <c r="B2839" s="88">
        <f t="shared" si="224"/>
        <v>315.39999999999998</v>
      </c>
      <c r="C2839" s="93">
        <v>14</v>
      </c>
      <c r="D2839" s="104">
        <f t="shared" si="222"/>
        <v>2.7695351137487635E-5</v>
      </c>
      <c r="E2839" s="93">
        <f t="shared" si="225"/>
        <v>1.2265555555555554</v>
      </c>
      <c r="F2839" s="104">
        <f t="shared" si="223"/>
        <v>4.4042858477029606E-5</v>
      </c>
      <c r="G2839" s="93" t="s">
        <v>16</v>
      </c>
      <c r="H2839" s="93">
        <v>1157.79</v>
      </c>
      <c r="I2839" s="108">
        <v>3</v>
      </c>
      <c r="J2839" s="93">
        <v>22</v>
      </c>
      <c r="K2839" s="93">
        <v>2.5499999999999998</v>
      </c>
      <c r="L2839" s="93">
        <v>1157.79</v>
      </c>
      <c r="M2839" s="88">
        <f t="shared" si="226"/>
        <v>4415.5999999999995</v>
      </c>
    </row>
    <row r="2840" spans="1:13" x14ac:dyDescent="0.2">
      <c r="A2840" s="94">
        <v>3074737</v>
      </c>
      <c r="B2840" s="88">
        <f t="shared" si="224"/>
        <v>315.39999999999998</v>
      </c>
      <c r="C2840" s="93">
        <v>14</v>
      </c>
      <c r="D2840" s="104">
        <f t="shared" si="222"/>
        <v>2.7695351137487635E-5</v>
      </c>
      <c r="E2840" s="93">
        <f t="shared" si="225"/>
        <v>1.2265555555555554</v>
      </c>
      <c r="F2840" s="104">
        <f t="shared" si="223"/>
        <v>4.4042858477029606E-5</v>
      </c>
      <c r="G2840" s="93" t="s">
        <v>16</v>
      </c>
      <c r="H2840" s="93">
        <v>262.14999999999998</v>
      </c>
      <c r="I2840" s="108">
        <v>3</v>
      </c>
      <c r="J2840" s="93">
        <v>0</v>
      </c>
      <c r="K2840" s="93">
        <v>0</v>
      </c>
      <c r="L2840" s="93">
        <v>262.14999999999998</v>
      </c>
      <c r="M2840" s="88">
        <f t="shared" si="226"/>
        <v>4415.5999999999995</v>
      </c>
    </row>
    <row r="2841" spans="1:13" x14ac:dyDescent="0.2">
      <c r="A2841" s="94">
        <v>3257542</v>
      </c>
      <c r="B2841" s="88">
        <f t="shared" si="224"/>
        <v>315.39999999999998</v>
      </c>
      <c r="C2841" s="93">
        <v>14</v>
      </c>
      <c r="D2841" s="104">
        <f t="shared" si="222"/>
        <v>2.7695351137487635E-5</v>
      </c>
      <c r="E2841" s="93">
        <f t="shared" si="225"/>
        <v>1.2265555555555554</v>
      </c>
      <c r="F2841" s="104">
        <f t="shared" si="223"/>
        <v>4.4042858477029606E-5</v>
      </c>
      <c r="G2841" s="93" t="s">
        <v>16</v>
      </c>
      <c r="H2841" s="93">
        <v>243.23</v>
      </c>
      <c r="I2841" s="108">
        <v>3</v>
      </c>
      <c r="J2841" s="93">
        <v>72</v>
      </c>
      <c r="K2841" s="93">
        <v>3.2</v>
      </c>
      <c r="L2841" s="93">
        <v>243.23</v>
      </c>
      <c r="M2841" s="88">
        <f t="shared" si="226"/>
        <v>4415.5999999999995</v>
      </c>
    </row>
    <row r="2842" spans="1:13" x14ac:dyDescent="0.2">
      <c r="A2842" s="94">
        <v>3354626</v>
      </c>
      <c r="B2842" s="88">
        <f t="shared" si="224"/>
        <v>315.39999999999998</v>
      </c>
      <c r="C2842" s="93">
        <v>14</v>
      </c>
      <c r="D2842" s="104">
        <f t="shared" si="222"/>
        <v>2.7695351137487635E-5</v>
      </c>
      <c r="E2842" s="93">
        <f t="shared" si="225"/>
        <v>1.2265555555555554</v>
      </c>
      <c r="F2842" s="104">
        <f t="shared" si="223"/>
        <v>4.4042858477029606E-5</v>
      </c>
      <c r="G2842" s="93" t="s">
        <v>16</v>
      </c>
      <c r="H2842" s="93">
        <v>956.2</v>
      </c>
      <c r="I2842" s="108">
        <v>3</v>
      </c>
      <c r="J2842" s="93">
        <v>4.21</v>
      </c>
      <c r="K2842" s="93">
        <v>6.1</v>
      </c>
      <c r="L2842" s="93">
        <v>956.2</v>
      </c>
      <c r="M2842" s="88">
        <f t="shared" si="226"/>
        <v>4415.5999999999995</v>
      </c>
    </row>
    <row r="2843" spans="1:13" x14ac:dyDescent="0.2">
      <c r="A2843" s="94">
        <v>3400665</v>
      </c>
      <c r="B2843" s="88">
        <f t="shared" si="224"/>
        <v>315.39999999999998</v>
      </c>
      <c r="C2843" s="93">
        <v>14</v>
      </c>
      <c r="D2843" s="104">
        <f t="shared" si="222"/>
        <v>2.7695351137487635E-5</v>
      </c>
      <c r="E2843" s="93">
        <f t="shared" si="225"/>
        <v>1.2265555555555554</v>
      </c>
      <c r="F2843" s="104">
        <f t="shared" si="223"/>
        <v>4.4042858477029606E-5</v>
      </c>
      <c r="G2843" s="93" t="s">
        <v>20</v>
      </c>
      <c r="H2843" s="93">
        <v>1407.25</v>
      </c>
      <c r="I2843" s="108">
        <v>3</v>
      </c>
      <c r="J2843" s="93">
        <v>14.56</v>
      </c>
      <c r="K2843" s="93">
        <v>3</v>
      </c>
      <c r="L2843" s="93">
        <v>1407.25</v>
      </c>
      <c r="M2843" s="88">
        <f t="shared" si="226"/>
        <v>4415.5999999999995</v>
      </c>
    </row>
    <row r="2844" spans="1:13" x14ac:dyDescent="0.2">
      <c r="A2844" s="94">
        <v>3401841</v>
      </c>
      <c r="B2844" s="88">
        <f t="shared" si="224"/>
        <v>315.39999999999998</v>
      </c>
      <c r="C2844" s="93">
        <v>14</v>
      </c>
      <c r="D2844" s="104">
        <f t="shared" si="222"/>
        <v>2.7695351137487635E-5</v>
      </c>
      <c r="E2844" s="93">
        <f t="shared" si="225"/>
        <v>1.2265555555555554</v>
      </c>
      <c r="F2844" s="104">
        <f t="shared" si="223"/>
        <v>4.4042858477029606E-5</v>
      </c>
      <c r="G2844" s="93" t="s">
        <v>20</v>
      </c>
      <c r="H2844" s="93">
        <v>2320.38</v>
      </c>
      <c r="I2844" s="108">
        <v>3</v>
      </c>
      <c r="J2844" s="93">
        <v>32</v>
      </c>
      <c r="K2844" s="93">
        <v>0.34</v>
      </c>
      <c r="L2844" s="93">
        <v>2320.38</v>
      </c>
      <c r="M2844" s="88">
        <f t="shared" si="226"/>
        <v>4415.5999999999995</v>
      </c>
    </row>
    <row r="2845" spans="1:13" x14ac:dyDescent="0.2">
      <c r="A2845" s="94">
        <v>5521322</v>
      </c>
      <c r="B2845" s="88">
        <f t="shared" si="224"/>
        <v>315.39999999999998</v>
      </c>
      <c r="C2845" s="93">
        <v>14</v>
      </c>
      <c r="D2845" s="104">
        <f t="shared" si="222"/>
        <v>2.7695351137487635E-5</v>
      </c>
      <c r="E2845" s="93">
        <f t="shared" si="225"/>
        <v>1.2265555555555554</v>
      </c>
      <c r="F2845" s="104">
        <f t="shared" si="223"/>
        <v>4.4042858477029606E-5</v>
      </c>
      <c r="G2845" s="93" t="s">
        <v>79</v>
      </c>
      <c r="H2845" s="93">
        <v>1245.28</v>
      </c>
      <c r="I2845" s="108">
        <v>3</v>
      </c>
      <c r="J2845" s="93">
        <v>41.36</v>
      </c>
      <c r="K2845" s="93">
        <v>21.5</v>
      </c>
      <c r="L2845" s="93">
        <v>1245.28</v>
      </c>
      <c r="M2845" s="88">
        <f t="shared" si="226"/>
        <v>4415.5999999999995</v>
      </c>
    </row>
    <row r="2846" spans="1:13" x14ac:dyDescent="0.2">
      <c r="A2846" s="94">
        <v>5527943</v>
      </c>
      <c r="B2846" s="88">
        <f t="shared" si="224"/>
        <v>315.39999999999998</v>
      </c>
      <c r="C2846" s="93">
        <v>14</v>
      </c>
      <c r="D2846" s="104">
        <f t="shared" si="222"/>
        <v>2.7695351137487635E-5</v>
      </c>
      <c r="E2846" s="93">
        <f t="shared" si="225"/>
        <v>1.2265555555555554</v>
      </c>
      <c r="F2846" s="104">
        <f t="shared" si="223"/>
        <v>4.4042858477029606E-5</v>
      </c>
      <c r="G2846" s="93" t="s">
        <v>79</v>
      </c>
      <c r="H2846" s="93">
        <v>884.72</v>
      </c>
      <c r="I2846" s="108">
        <v>3</v>
      </c>
      <c r="J2846" s="93">
        <v>5.4</v>
      </c>
      <c r="K2846" s="93">
        <v>16</v>
      </c>
      <c r="L2846" s="93">
        <v>884.72</v>
      </c>
      <c r="M2846" s="88">
        <f t="shared" si="226"/>
        <v>4415.5999999999995</v>
      </c>
    </row>
    <row r="2847" spans="1:13" x14ac:dyDescent="0.2">
      <c r="A2847" s="94">
        <v>5551512</v>
      </c>
      <c r="B2847" s="88">
        <f t="shared" si="224"/>
        <v>315.39999999999998</v>
      </c>
      <c r="C2847" s="93">
        <v>14</v>
      </c>
      <c r="D2847" s="104">
        <f t="shared" si="222"/>
        <v>2.7695351137487635E-5</v>
      </c>
      <c r="E2847" s="93">
        <f t="shared" si="225"/>
        <v>1.2265555555555554</v>
      </c>
      <c r="F2847" s="104">
        <f t="shared" si="223"/>
        <v>4.4042858477029606E-5</v>
      </c>
      <c r="G2847" s="93" t="s">
        <v>79</v>
      </c>
      <c r="H2847" s="93">
        <v>1970.82</v>
      </c>
      <c r="I2847" s="108">
        <v>3</v>
      </c>
      <c r="J2847" s="93">
        <v>0.63</v>
      </c>
      <c r="K2847" s="93">
        <v>3.3</v>
      </c>
      <c r="L2847" s="93">
        <v>1970.82</v>
      </c>
      <c r="M2847" s="88">
        <f t="shared" si="226"/>
        <v>4415.5999999999995</v>
      </c>
    </row>
    <row r="2848" spans="1:13" x14ac:dyDescent="0.2">
      <c r="A2848" s="94">
        <v>5801021</v>
      </c>
      <c r="B2848" s="88">
        <f t="shared" si="224"/>
        <v>315.39999999999998</v>
      </c>
      <c r="C2848" s="93">
        <v>14</v>
      </c>
      <c r="D2848" s="104">
        <f t="shared" si="222"/>
        <v>2.7695351137487635E-5</v>
      </c>
      <c r="E2848" s="93">
        <f t="shared" si="225"/>
        <v>1.2265555555555554</v>
      </c>
      <c r="F2848" s="104">
        <f t="shared" si="223"/>
        <v>4.4042858477029606E-5</v>
      </c>
      <c r="G2848" s="93" t="s">
        <v>79</v>
      </c>
      <c r="H2848" s="93">
        <v>1047.23</v>
      </c>
      <c r="I2848" s="108">
        <v>3</v>
      </c>
      <c r="J2848" s="93">
        <v>13.41</v>
      </c>
      <c r="K2848" s="93">
        <v>16</v>
      </c>
      <c r="L2848" s="93">
        <v>1047.23</v>
      </c>
      <c r="M2848" s="88">
        <f t="shared" si="226"/>
        <v>4415.5999999999995</v>
      </c>
    </row>
    <row r="2849" spans="1:13" x14ac:dyDescent="0.2">
      <c r="A2849" s="94">
        <v>5802002</v>
      </c>
      <c r="B2849" s="88">
        <f t="shared" si="224"/>
        <v>315.39999999999998</v>
      </c>
      <c r="C2849" s="93">
        <v>14</v>
      </c>
      <c r="D2849" s="104">
        <f t="shared" si="222"/>
        <v>2.7695351137487635E-5</v>
      </c>
      <c r="E2849" s="93">
        <f t="shared" si="225"/>
        <v>1.2265555555555554</v>
      </c>
      <c r="F2849" s="104">
        <f t="shared" si="223"/>
        <v>4.4042858477029606E-5</v>
      </c>
      <c r="G2849" s="93" t="s">
        <v>79</v>
      </c>
      <c r="H2849" s="93">
        <v>1173.7</v>
      </c>
      <c r="I2849" s="108">
        <v>3</v>
      </c>
      <c r="J2849" s="93">
        <v>5.88</v>
      </c>
      <c r="K2849" s="93">
        <v>6</v>
      </c>
      <c r="L2849" s="93">
        <v>1173.7</v>
      </c>
      <c r="M2849" s="88">
        <f t="shared" si="226"/>
        <v>4415.5999999999995</v>
      </c>
    </row>
    <row r="2850" spans="1:13" x14ac:dyDescent="0.2">
      <c r="A2850" s="94">
        <v>6040022</v>
      </c>
      <c r="B2850" s="88">
        <f t="shared" si="224"/>
        <v>315.39999999999998</v>
      </c>
      <c r="C2850" s="93">
        <v>14</v>
      </c>
      <c r="D2850" s="104">
        <f t="shared" si="222"/>
        <v>2.7695351137487635E-5</v>
      </c>
      <c r="E2850" s="93">
        <f t="shared" si="225"/>
        <v>1.2265555555555554</v>
      </c>
      <c r="F2850" s="104">
        <f t="shared" si="223"/>
        <v>4.4042858477029606E-5</v>
      </c>
      <c r="G2850" s="93" t="s">
        <v>20</v>
      </c>
      <c r="H2850" s="93">
        <v>1120.74</v>
      </c>
      <c r="I2850" s="108">
        <v>3</v>
      </c>
      <c r="J2850" s="93">
        <v>68.900000000000006</v>
      </c>
      <c r="K2850" s="93">
        <v>20.149999999999999</v>
      </c>
      <c r="L2850" s="93">
        <v>1120.74</v>
      </c>
      <c r="M2850" s="88">
        <f t="shared" si="226"/>
        <v>4415.5999999999995</v>
      </c>
    </row>
    <row r="2851" spans="1:13" x14ac:dyDescent="0.2">
      <c r="A2851" s="94">
        <v>7026267</v>
      </c>
      <c r="B2851" s="88">
        <f t="shared" si="224"/>
        <v>315.39999999999998</v>
      </c>
      <c r="C2851" s="93">
        <v>14</v>
      </c>
      <c r="D2851" s="104">
        <f t="shared" si="222"/>
        <v>2.7695351137487635E-5</v>
      </c>
      <c r="E2851" s="93">
        <f t="shared" si="225"/>
        <v>1.2265555555555554</v>
      </c>
      <c r="F2851" s="104">
        <f t="shared" si="223"/>
        <v>4.4042858477029606E-5</v>
      </c>
      <c r="G2851" s="93" t="s">
        <v>82</v>
      </c>
      <c r="H2851" s="93">
        <v>798.13</v>
      </c>
      <c r="I2851" s="108">
        <v>3</v>
      </c>
      <c r="J2851" s="93">
        <v>4.88</v>
      </c>
      <c r="K2851" s="93">
        <v>1.5</v>
      </c>
      <c r="L2851" s="93">
        <v>798.13</v>
      </c>
      <c r="M2851" s="88">
        <f t="shared" si="226"/>
        <v>4415.5999999999995</v>
      </c>
    </row>
    <row r="2852" spans="1:13" x14ac:dyDescent="0.2">
      <c r="A2852" s="94">
        <v>8362646</v>
      </c>
      <c r="B2852" s="88">
        <f t="shared" si="224"/>
        <v>315.39999999999998</v>
      </c>
      <c r="C2852" s="93">
        <v>14</v>
      </c>
      <c r="D2852" s="104">
        <f t="shared" si="222"/>
        <v>2.7695351137487635E-5</v>
      </c>
      <c r="E2852" s="93">
        <f t="shared" si="225"/>
        <v>1.2265555555555554</v>
      </c>
      <c r="F2852" s="104">
        <f t="shared" si="223"/>
        <v>4.4042858477029606E-5</v>
      </c>
      <c r="G2852" s="93" t="s">
        <v>20</v>
      </c>
      <c r="H2852" s="93">
        <v>1485.87</v>
      </c>
      <c r="I2852" s="108">
        <v>3</v>
      </c>
      <c r="J2852" s="93">
        <v>18.87</v>
      </c>
      <c r="K2852" s="93">
        <v>10.1</v>
      </c>
      <c r="L2852" s="93">
        <v>1485.87</v>
      </c>
      <c r="M2852" s="88">
        <f t="shared" si="226"/>
        <v>4415.5999999999995</v>
      </c>
    </row>
    <row r="2853" spans="1:13" x14ac:dyDescent="0.2">
      <c r="A2853" s="94">
        <v>8411514</v>
      </c>
      <c r="B2853" s="88">
        <f t="shared" si="224"/>
        <v>315.39999999999998</v>
      </c>
      <c r="C2853" s="93">
        <v>14</v>
      </c>
      <c r="D2853" s="104">
        <f t="shared" si="222"/>
        <v>2.7695351137487635E-5</v>
      </c>
      <c r="E2853" s="93">
        <f t="shared" si="225"/>
        <v>1.2265555555555554</v>
      </c>
      <c r="F2853" s="104">
        <f t="shared" si="223"/>
        <v>4.4042858477029606E-5</v>
      </c>
      <c r="G2853" s="93" t="s">
        <v>79</v>
      </c>
      <c r="H2853" s="93">
        <v>2188.9699999999998</v>
      </c>
      <c r="I2853" s="108">
        <v>3</v>
      </c>
      <c r="J2853" s="93">
        <v>2.78</v>
      </c>
      <c r="K2853" s="93">
        <v>4.2</v>
      </c>
      <c r="L2853" s="93">
        <v>2188.9699999999998</v>
      </c>
      <c r="M2853" s="88">
        <f t="shared" si="226"/>
        <v>4415.5999999999995</v>
      </c>
    </row>
    <row r="2854" spans="1:13" x14ac:dyDescent="0.2">
      <c r="A2854" s="94">
        <v>8411556</v>
      </c>
      <c r="B2854" s="88">
        <f t="shared" si="224"/>
        <v>315.39999999999998</v>
      </c>
      <c r="C2854" s="93">
        <v>14</v>
      </c>
      <c r="D2854" s="104">
        <f t="shared" si="222"/>
        <v>2.7695351137487635E-5</v>
      </c>
      <c r="E2854" s="93">
        <f t="shared" si="225"/>
        <v>1.2265555555555554</v>
      </c>
      <c r="F2854" s="104">
        <f t="shared" si="223"/>
        <v>4.4042858477029606E-5</v>
      </c>
      <c r="G2854" s="93" t="s">
        <v>79</v>
      </c>
      <c r="H2854" s="93">
        <v>4979.43</v>
      </c>
      <c r="I2854" s="108">
        <v>3</v>
      </c>
      <c r="J2854" s="93">
        <v>10.84</v>
      </c>
      <c r="K2854" s="93">
        <v>13.1</v>
      </c>
      <c r="L2854" s="93">
        <v>4979.43</v>
      </c>
      <c r="M2854" s="88">
        <f t="shared" si="226"/>
        <v>4415.5999999999995</v>
      </c>
    </row>
    <row r="2855" spans="1:13" x14ac:dyDescent="0.2">
      <c r="A2855" s="94">
        <v>8522561</v>
      </c>
      <c r="B2855" s="88">
        <f t="shared" si="224"/>
        <v>315.39999999999998</v>
      </c>
      <c r="C2855" s="93">
        <v>14</v>
      </c>
      <c r="D2855" s="104">
        <f t="shared" si="222"/>
        <v>2.7695351137487635E-5</v>
      </c>
      <c r="E2855" s="93">
        <f t="shared" si="225"/>
        <v>1.2265555555555554</v>
      </c>
      <c r="F2855" s="104">
        <f t="shared" si="223"/>
        <v>4.4042858477029606E-5</v>
      </c>
      <c r="G2855" s="93" t="s">
        <v>16</v>
      </c>
      <c r="H2855" s="93">
        <v>7691.6</v>
      </c>
      <c r="I2855" s="108">
        <v>3</v>
      </c>
      <c r="J2855" s="93">
        <v>51</v>
      </c>
      <c r="K2855" s="93">
        <v>22.85</v>
      </c>
      <c r="L2855" s="93">
        <v>7691.6</v>
      </c>
      <c r="M2855" s="88">
        <f t="shared" si="226"/>
        <v>4415.5999999999995</v>
      </c>
    </row>
    <row r="2856" spans="1:13" x14ac:dyDescent="0.2">
      <c r="A2856" s="94">
        <v>9001002</v>
      </c>
      <c r="B2856" s="88">
        <f t="shared" si="224"/>
        <v>315.39999999999998</v>
      </c>
      <c r="C2856" s="93">
        <v>14</v>
      </c>
      <c r="D2856" s="104">
        <f t="shared" si="222"/>
        <v>2.7695351137487635E-5</v>
      </c>
      <c r="E2856" s="93">
        <f t="shared" si="225"/>
        <v>1.2265555555555554</v>
      </c>
      <c r="F2856" s="104">
        <f t="shared" si="223"/>
        <v>4.4042858477029606E-5</v>
      </c>
      <c r="G2856" s="93" t="s">
        <v>41</v>
      </c>
      <c r="H2856" s="93">
        <v>572.09</v>
      </c>
      <c r="I2856" s="108">
        <v>3</v>
      </c>
      <c r="J2856" s="93">
        <v>6.3</v>
      </c>
      <c r="K2856" s="93">
        <v>5.72</v>
      </c>
      <c r="L2856" s="93">
        <v>572.09</v>
      </c>
      <c r="M2856" s="88">
        <f t="shared" si="226"/>
        <v>4415.5999999999995</v>
      </c>
    </row>
    <row r="2857" spans="1:13" x14ac:dyDescent="0.2">
      <c r="A2857" s="94">
        <v>9201966</v>
      </c>
      <c r="B2857" s="88">
        <f t="shared" si="224"/>
        <v>315.39999999999998</v>
      </c>
      <c r="C2857" s="93">
        <v>14</v>
      </c>
      <c r="D2857" s="104">
        <f t="shared" si="222"/>
        <v>2.7695351137487635E-5</v>
      </c>
      <c r="E2857" s="93">
        <f t="shared" si="225"/>
        <v>1.2265555555555554</v>
      </c>
      <c r="F2857" s="104">
        <f t="shared" si="223"/>
        <v>4.4042858477029606E-5</v>
      </c>
      <c r="G2857" s="93" t="s">
        <v>16</v>
      </c>
      <c r="H2857" s="93">
        <v>1421.91</v>
      </c>
      <c r="I2857" s="108">
        <v>3</v>
      </c>
      <c r="J2857" s="93">
        <v>24.3</v>
      </c>
      <c r="K2857" s="93">
        <v>13.25</v>
      </c>
      <c r="L2857" s="93">
        <v>1421.91</v>
      </c>
      <c r="M2857" s="88">
        <f t="shared" si="226"/>
        <v>4415.5999999999995</v>
      </c>
    </row>
    <row r="2858" spans="1:13" x14ac:dyDescent="0.2">
      <c r="A2858" s="94">
        <v>9253235</v>
      </c>
      <c r="B2858" s="88">
        <f t="shared" si="224"/>
        <v>315.39999999999998</v>
      </c>
      <c r="C2858" s="93">
        <v>14</v>
      </c>
      <c r="D2858" s="104">
        <f t="shared" si="222"/>
        <v>2.7695351137487635E-5</v>
      </c>
      <c r="E2858" s="93">
        <f t="shared" si="225"/>
        <v>1.2265555555555554</v>
      </c>
      <c r="F2858" s="104">
        <f t="shared" si="223"/>
        <v>4.4042858477029606E-5</v>
      </c>
      <c r="G2858" s="93" t="s">
        <v>12</v>
      </c>
      <c r="H2858" s="93">
        <v>731.29</v>
      </c>
      <c r="I2858" s="108">
        <v>3</v>
      </c>
      <c r="J2858" s="93">
        <v>1.97</v>
      </c>
      <c r="K2858" s="93">
        <v>15.93</v>
      </c>
      <c r="L2858" s="93">
        <v>731.29</v>
      </c>
      <c r="M2858" s="88">
        <f t="shared" si="226"/>
        <v>4415.5999999999995</v>
      </c>
    </row>
    <row r="2859" spans="1:13" x14ac:dyDescent="0.2">
      <c r="A2859" s="94">
        <v>9254133</v>
      </c>
      <c r="B2859" s="88">
        <f t="shared" si="224"/>
        <v>315.39999999999998</v>
      </c>
      <c r="C2859" s="93">
        <v>14</v>
      </c>
      <c r="D2859" s="104">
        <f t="shared" si="222"/>
        <v>2.7695351137487635E-5</v>
      </c>
      <c r="E2859" s="93">
        <f t="shared" si="225"/>
        <v>1.2265555555555554</v>
      </c>
      <c r="F2859" s="104">
        <f t="shared" si="223"/>
        <v>4.4042858477029606E-5</v>
      </c>
      <c r="G2859" s="93" t="s">
        <v>12</v>
      </c>
      <c r="H2859" s="93">
        <v>1934.01</v>
      </c>
      <c r="I2859" s="108">
        <v>3</v>
      </c>
      <c r="J2859" s="93">
        <v>2.48</v>
      </c>
      <c r="K2859" s="93">
        <v>5.56</v>
      </c>
      <c r="L2859" s="93">
        <v>1934.01</v>
      </c>
      <c r="M2859" s="88">
        <f t="shared" si="226"/>
        <v>4415.5999999999995</v>
      </c>
    </row>
    <row r="2860" spans="1:13" x14ac:dyDescent="0.2">
      <c r="A2860" s="94">
        <v>9290337</v>
      </c>
      <c r="B2860" s="88">
        <f t="shared" si="224"/>
        <v>315.39999999999998</v>
      </c>
      <c r="C2860" s="93">
        <v>14</v>
      </c>
      <c r="D2860" s="104">
        <f t="shared" si="222"/>
        <v>2.7695351137487635E-5</v>
      </c>
      <c r="E2860" s="93">
        <f t="shared" si="225"/>
        <v>1.2265555555555554</v>
      </c>
      <c r="F2860" s="104">
        <f t="shared" si="223"/>
        <v>4.4042858477029606E-5</v>
      </c>
      <c r="G2860" s="93" t="s">
        <v>16</v>
      </c>
      <c r="H2860" s="93">
        <v>6.96</v>
      </c>
      <c r="I2860" s="108">
        <v>3</v>
      </c>
      <c r="J2860" s="93">
        <v>0.28999999999999998</v>
      </c>
      <c r="K2860" s="93">
        <v>4.2</v>
      </c>
      <c r="L2860" s="93">
        <v>6.96</v>
      </c>
      <c r="M2860" s="88">
        <f t="shared" si="226"/>
        <v>4415.5999999999995</v>
      </c>
    </row>
    <row r="2861" spans="1:13" x14ac:dyDescent="0.2">
      <c r="A2861" s="94">
        <v>9822719</v>
      </c>
      <c r="B2861" s="88">
        <f t="shared" si="224"/>
        <v>315.39999999999998</v>
      </c>
      <c r="C2861" s="93">
        <v>14</v>
      </c>
      <c r="D2861" s="104">
        <f t="shared" si="222"/>
        <v>2.7695351137487635E-5</v>
      </c>
      <c r="E2861" s="93">
        <f t="shared" si="225"/>
        <v>1.2265555555555554</v>
      </c>
      <c r="F2861" s="104">
        <f t="shared" si="223"/>
        <v>4.4042858477029606E-5</v>
      </c>
      <c r="G2861" s="93" t="s">
        <v>16</v>
      </c>
      <c r="H2861" s="93">
        <v>54.83</v>
      </c>
      <c r="I2861" s="108">
        <v>3</v>
      </c>
      <c r="J2861" s="93">
        <v>0.66</v>
      </c>
      <c r="K2861" s="93">
        <v>0.14000000000000001</v>
      </c>
      <c r="L2861" s="93">
        <v>54.83</v>
      </c>
      <c r="M2861" s="88">
        <f t="shared" si="226"/>
        <v>4415.5999999999995</v>
      </c>
    </row>
    <row r="2862" spans="1:13" x14ac:dyDescent="0.2">
      <c r="A2862" s="94">
        <v>9835733</v>
      </c>
      <c r="B2862" s="88">
        <f t="shared" si="224"/>
        <v>315.39999999999998</v>
      </c>
      <c r="C2862" s="93">
        <v>14</v>
      </c>
      <c r="D2862" s="104">
        <f t="shared" si="222"/>
        <v>2.7695351137487635E-5</v>
      </c>
      <c r="E2862" s="93">
        <f t="shared" si="225"/>
        <v>1.2265555555555554</v>
      </c>
      <c r="F2862" s="104">
        <f t="shared" si="223"/>
        <v>4.4042858477029606E-5</v>
      </c>
      <c r="G2862" s="93" t="s">
        <v>16</v>
      </c>
      <c r="H2862" s="93">
        <v>882.62</v>
      </c>
      <c r="I2862" s="108">
        <v>3</v>
      </c>
      <c r="J2862" s="93">
        <v>109.89</v>
      </c>
      <c r="K2862" s="93">
        <v>6.5</v>
      </c>
      <c r="L2862" s="93">
        <v>882.62</v>
      </c>
      <c r="M2862" s="88">
        <f t="shared" si="226"/>
        <v>4415.5999999999995</v>
      </c>
    </row>
    <row r="2863" spans="1:13" x14ac:dyDescent="0.2">
      <c r="A2863" s="94">
        <v>9835758</v>
      </c>
      <c r="B2863" s="88">
        <f t="shared" si="224"/>
        <v>315.39999999999998</v>
      </c>
      <c r="C2863" s="93">
        <v>14</v>
      </c>
      <c r="D2863" s="104">
        <f t="shared" si="222"/>
        <v>2.7695351137487635E-5</v>
      </c>
      <c r="E2863" s="93">
        <f t="shared" si="225"/>
        <v>1.2265555555555554</v>
      </c>
      <c r="F2863" s="104">
        <f t="shared" si="223"/>
        <v>4.4042858477029606E-5</v>
      </c>
      <c r="G2863" s="93" t="s">
        <v>16</v>
      </c>
      <c r="H2863" s="93">
        <v>1651.85</v>
      </c>
      <c r="I2863" s="108">
        <v>3</v>
      </c>
      <c r="J2863" s="93">
        <v>292.75</v>
      </c>
      <c r="K2863" s="93">
        <v>19</v>
      </c>
      <c r="L2863" s="93">
        <v>1651.85</v>
      </c>
      <c r="M2863" s="88">
        <f t="shared" si="226"/>
        <v>4415.5999999999995</v>
      </c>
    </row>
    <row r="2864" spans="1:13" x14ac:dyDescent="0.2">
      <c r="A2864" s="94">
        <v>9842605</v>
      </c>
      <c r="B2864" s="88">
        <f t="shared" si="224"/>
        <v>315.39999999999998</v>
      </c>
      <c r="C2864" s="93">
        <v>14</v>
      </c>
      <c r="D2864" s="104">
        <f t="shared" si="222"/>
        <v>2.7695351137487635E-5</v>
      </c>
      <c r="E2864" s="93">
        <f t="shared" si="225"/>
        <v>1.2265555555555554</v>
      </c>
      <c r="F2864" s="104">
        <f t="shared" si="223"/>
        <v>4.4042858477029606E-5</v>
      </c>
      <c r="G2864" s="93" t="s">
        <v>16</v>
      </c>
      <c r="H2864" s="93">
        <v>364.1</v>
      </c>
      <c r="I2864" s="108">
        <v>3</v>
      </c>
      <c r="J2864" s="93">
        <v>63.2</v>
      </c>
      <c r="K2864" s="93">
        <v>1.3</v>
      </c>
      <c r="L2864" s="93">
        <v>364.1</v>
      </c>
      <c r="M2864" s="88">
        <f t="shared" si="226"/>
        <v>4415.5999999999995</v>
      </c>
    </row>
    <row r="2865" spans="1:13" x14ac:dyDescent="0.2">
      <c r="A2865" s="94">
        <v>1010888</v>
      </c>
      <c r="B2865" s="88">
        <f t="shared" si="224"/>
        <v>315.39999999999998</v>
      </c>
      <c r="C2865" s="93">
        <v>13</v>
      </c>
      <c r="D2865" s="104">
        <f t="shared" si="222"/>
        <v>2.5717111770524234E-5</v>
      </c>
      <c r="E2865" s="93">
        <f t="shared" si="225"/>
        <v>1.1389444444444443</v>
      </c>
      <c r="F2865" s="104">
        <f t="shared" si="223"/>
        <v>4.0896940014384633E-5</v>
      </c>
      <c r="G2865" s="93" t="s">
        <v>79</v>
      </c>
      <c r="H2865" s="93">
        <v>106.3</v>
      </c>
      <c r="I2865" s="108">
        <v>3</v>
      </c>
      <c r="J2865" s="93">
        <v>1.02</v>
      </c>
      <c r="K2865" s="93">
        <v>1.6</v>
      </c>
      <c r="L2865" s="93">
        <v>106.3</v>
      </c>
      <c r="M2865" s="88">
        <f t="shared" si="226"/>
        <v>4100.2</v>
      </c>
    </row>
    <row r="2866" spans="1:13" x14ac:dyDescent="0.2">
      <c r="A2866" s="94">
        <v>1066196</v>
      </c>
      <c r="B2866" s="88">
        <f t="shared" si="224"/>
        <v>315.39999999999998</v>
      </c>
      <c r="C2866" s="93">
        <v>13</v>
      </c>
      <c r="D2866" s="104">
        <f t="shared" si="222"/>
        <v>2.5717111770524234E-5</v>
      </c>
      <c r="E2866" s="93">
        <f t="shared" si="225"/>
        <v>1.1389444444444443</v>
      </c>
      <c r="F2866" s="104">
        <f t="shared" si="223"/>
        <v>4.0896940014384633E-5</v>
      </c>
      <c r="G2866" s="93" t="s">
        <v>16</v>
      </c>
      <c r="H2866" s="93">
        <v>196.14</v>
      </c>
      <c r="I2866" s="108">
        <v>3</v>
      </c>
      <c r="J2866" s="93">
        <v>0.75</v>
      </c>
      <c r="K2866" s="93">
        <v>0.95</v>
      </c>
      <c r="L2866" s="93">
        <v>196.14</v>
      </c>
      <c r="M2866" s="88">
        <f t="shared" si="226"/>
        <v>4100.2</v>
      </c>
    </row>
    <row r="2867" spans="1:13" x14ac:dyDescent="0.2">
      <c r="A2867" s="94">
        <v>1150811</v>
      </c>
      <c r="B2867" s="88">
        <f t="shared" si="224"/>
        <v>315.39999999999998</v>
      </c>
      <c r="C2867" s="93">
        <v>13</v>
      </c>
      <c r="D2867" s="104">
        <f t="shared" si="222"/>
        <v>2.5717111770524234E-5</v>
      </c>
      <c r="E2867" s="93">
        <f t="shared" si="225"/>
        <v>1.1389444444444443</v>
      </c>
      <c r="F2867" s="104">
        <f t="shared" si="223"/>
        <v>4.0896940014384633E-5</v>
      </c>
      <c r="G2867" s="93" t="s">
        <v>79</v>
      </c>
      <c r="H2867" s="93">
        <v>8.5299999999999994</v>
      </c>
      <c r="I2867" s="108">
        <v>3</v>
      </c>
      <c r="J2867" s="93">
        <v>0.11</v>
      </c>
      <c r="K2867" s="93">
        <v>0.19</v>
      </c>
      <c r="L2867" s="93">
        <v>8.5299999999999994</v>
      </c>
      <c r="M2867" s="88">
        <f t="shared" si="226"/>
        <v>4100.2</v>
      </c>
    </row>
    <row r="2868" spans="1:13" x14ac:dyDescent="0.2">
      <c r="A2868" s="94">
        <v>1152333</v>
      </c>
      <c r="B2868" s="88">
        <f t="shared" si="224"/>
        <v>315.39999999999998</v>
      </c>
      <c r="C2868" s="93">
        <v>13</v>
      </c>
      <c r="D2868" s="104">
        <f t="shared" si="222"/>
        <v>2.5717111770524234E-5</v>
      </c>
      <c r="E2868" s="93">
        <f t="shared" si="225"/>
        <v>1.1389444444444443</v>
      </c>
      <c r="F2868" s="104">
        <f t="shared" si="223"/>
        <v>4.0896940014384633E-5</v>
      </c>
      <c r="G2868" s="93" t="s">
        <v>79</v>
      </c>
      <c r="H2868" s="93">
        <v>37.36</v>
      </c>
      <c r="I2868" s="108">
        <v>3</v>
      </c>
      <c r="J2868" s="93">
        <v>1.31</v>
      </c>
      <c r="K2868" s="93">
        <v>1.4</v>
      </c>
      <c r="L2868" s="93">
        <v>37.36</v>
      </c>
      <c r="M2868" s="88">
        <f t="shared" si="226"/>
        <v>4100.2</v>
      </c>
    </row>
    <row r="2869" spans="1:13" x14ac:dyDescent="0.2">
      <c r="A2869" s="94">
        <v>1166359</v>
      </c>
      <c r="B2869" s="88">
        <f t="shared" si="224"/>
        <v>315.39999999999998</v>
      </c>
      <c r="C2869" s="93">
        <v>13</v>
      </c>
      <c r="D2869" s="104">
        <f t="shared" si="222"/>
        <v>2.5717111770524234E-5</v>
      </c>
      <c r="E2869" s="93">
        <f t="shared" si="225"/>
        <v>1.1389444444444443</v>
      </c>
      <c r="F2869" s="104">
        <f t="shared" si="223"/>
        <v>4.0896940014384633E-5</v>
      </c>
      <c r="G2869" s="93" t="s">
        <v>16</v>
      </c>
      <c r="H2869" s="93">
        <v>290.37</v>
      </c>
      <c r="I2869" s="108">
        <v>3</v>
      </c>
      <c r="J2869" s="93">
        <v>7.94</v>
      </c>
      <c r="K2869" s="93">
        <v>12.68</v>
      </c>
      <c r="L2869" s="93">
        <v>290.37</v>
      </c>
      <c r="M2869" s="88">
        <f t="shared" si="226"/>
        <v>4100.2</v>
      </c>
    </row>
    <row r="2870" spans="1:13" x14ac:dyDescent="0.2">
      <c r="A2870" s="94">
        <v>1206222</v>
      </c>
      <c r="B2870" s="88">
        <f t="shared" si="224"/>
        <v>315.39999999999998</v>
      </c>
      <c r="C2870" s="93">
        <v>13</v>
      </c>
      <c r="D2870" s="104">
        <f t="shared" si="222"/>
        <v>2.5717111770524234E-5</v>
      </c>
      <c r="E2870" s="93">
        <f t="shared" si="225"/>
        <v>1.1389444444444443</v>
      </c>
      <c r="F2870" s="104">
        <f t="shared" si="223"/>
        <v>4.0896940014384633E-5</v>
      </c>
      <c r="G2870" s="93" t="s">
        <v>79</v>
      </c>
      <c r="H2870" s="93">
        <v>223.3</v>
      </c>
      <c r="I2870" s="108">
        <v>3</v>
      </c>
      <c r="J2870" s="93">
        <v>2.9</v>
      </c>
      <c r="K2870" s="93">
        <v>1.48</v>
      </c>
      <c r="L2870" s="93">
        <v>223.3</v>
      </c>
      <c r="M2870" s="88">
        <f t="shared" si="226"/>
        <v>4100.2</v>
      </c>
    </row>
    <row r="2871" spans="1:13" x14ac:dyDescent="0.2">
      <c r="A2871" s="94">
        <v>1210061</v>
      </c>
      <c r="B2871" s="88">
        <f t="shared" si="224"/>
        <v>315.39999999999998</v>
      </c>
      <c r="C2871" s="93">
        <v>13</v>
      </c>
      <c r="D2871" s="104">
        <f t="shared" si="222"/>
        <v>2.5717111770524234E-5</v>
      </c>
      <c r="E2871" s="93">
        <f t="shared" si="225"/>
        <v>1.1389444444444443</v>
      </c>
      <c r="F2871" s="104">
        <f t="shared" si="223"/>
        <v>4.0896940014384633E-5</v>
      </c>
      <c r="G2871" s="93" t="s">
        <v>79</v>
      </c>
      <c r="H2871" s="93">
        <v>399.02</v>
      </c>
      <c r="I2871" s="108">
        <v>3</v>
      </c>
      <c r="J2871" s="93">
        <v>11.88</v>
      </c>
      <c r="K2871" s="93">
        <v>9.5399999999999991</v>
      </c>
      <c r="L2871" s="93">
        <v>399.02</v>
      </c>
      <c r="M2871" s="88">
        <f t="shared" si="226"/>
        <v>4100.2</v>
      </c>
    </row>
    <row r="2872" spans="1:13" x14ac:dyDescent="0.2">
      <c r="A2872" s="94">
        <v>1212244</v>
      </c>
      <c r="B2872" s="88">
        <f t="shared" si="224"/>
        <v>315.39999999999998</v>
      </c>
      <c r="C2872" s="93">
        <v>13</v>
      </c>
      <c r="D2872" s="104">
        <f t="shared" si="222"/>
        <v>2.5717111770524234E-5</v>
      </c>
      <c r="E2872" s="93">
        <f t="shared" si="225"/>
        <v>1.1389444444444443</v>
      </c>
      <c r="F2872" s="104">
        <f t="shared" si="223"/>
        <v>4.0896940014384633E-5</v>
      </c>
      <c r="G2872" s="93" t="s">
        <v>79</v>
      </c>
      <c r="H2872" s="93">
        <v>27.5</v>
      </c>
      <c r="I2872" s="108">
        <v>3</v>
      </c>
      <c r="J2872" s="93">
        <v>0.8</v>
      </c>
      <c r="K2872" s="93">
        <v>0.93</v>
      </c>
      <c r="L2872" s="93">
        <v>27.5</v>
      </c>
      <c r="M2872" s="88">
        <f t="shared" si="226"/>
        <v>4100.2</v>
      </c>
    </row>
    <row r="2873" spans="1:13" x14ac:dyDescent="0.2">
      <c r="A2873" s="94">
        <v>1212659</v>
      </c>
      <c r="B2873" s="88">
        <f t="shared" si="224"/>
        <v>315.39999999999998</v>
      </c>
      <c r="C2873" s="93">
        <v>13</v>
      </c>
      <c r="D2873" s="104">
        <f t="shared" si="222"/>
        <v>2.5717111770524234E-5</v>
      </c>
      <c r="E2873" s="93">
        <f t="shared" si="225"/>
        <v>1.1389444444444443</v>
      </c>
      <c r="F2873" s="104">
        <f t="shared" si="223"/>
        <v>4.0896940014384633E-5</v>
      </c>
      <c r="G2873" s="93" t="s">
        <v>79</v>
      </c>
      <c r="H2873" s="93">
        <v>247.68</v>
      </c>
      <c r="I2873" s="108">
        <v>3</v>
      </c>
      <c r="J2873" s="93">
        <v>10.09</v>
      </c>
      <c r="K2873" s="93">
        <v>7.32</v>
      </c>
      <c r="L2873" s="93">
        <v>247.68</v>
      </c>
      <c r="M2873" s="88">
        <f t="shared" si="226"/>
        <v>4100.2</v>
      </c>
    </row>
    <row r="2874" spans="1:13" x14ac:dyDescent="0.2">
      <c r="A2874" s="94">
        <v>1212755</v>
      </c>
      <c r="B2874" s="88">
        <f t="shared" si="224"/>
        <v>315.39999999999998</v>
      </c>
      <c r="C2874" s="93">
        <v>13</v>
      </c>
      <c r="D2874" s="104">
        <f t="shared" si="222"/>
        <v>2.5717111770524234E-5</v>
      </c>
      <c r="E2874" s="93">
        <f t="shared" si="225"/>
        <v>1.1389444444444443</v>
      </c>
      <c r="F2874" s="104">
        <f t="shared" si="223"/>
        <v>4.0896940014384633E-5</v>
      </c>
      <c r="G2874" s="93" t="s">
        <v>79</v>
      </c>
      <c r="H2874" s="93">
        <v>758.52</v>
      </c>
      <c r="I2874" s="108">
        <v>3</v>
      </c>
      <c r="J2874" s="93">
        <v>35.61</v>
      </c>
      <c r="K2874" s="93">
        <v>22.58</v>
      </c>
      <c r="L2874" s="93">
        <v>758.52</v>
      </c>
      <c r="M2874" s="88">
        <f t="shared" si="226"/>
        <v>4100.2</v>
      </c>
    </row>
    <row r="2875" spans="1:13" x14ac:dyDescent="0.2">
      <c r="A2875" s="94">
        <v>1214366</v>
      </c>
      <c r="B2875" s="88">
        <f t="shared" si="224"/>
        <v>315.39999999999998</v>
      </c>
      <c r="C2875" s="93">
        <v>13</v>
      </c>
      <c r="D2875" s="104">
        <f t="shared" si="222"/>
        <v>2.5717111770524234E-5</v>
      </c>
      <c r="E2875" s="93">
        <f t="shared" si="225"/>
        <v>1.1389444444444443</v>
      </c>
      <c r="F2875" s="104">
        <f t="shared" si="223"/>
        <v>4.0896940014384633E-5</v>
      </c>
      <c r="G2875" s="93" t="s">
        <v>79</v>
      </c>
      <c r="H2875" s="93">
        <v>98.06</v>
      </c>
      <c r="I2875" s="108">
        <v>3</v>
      </c>
      <c r="J2875" s="93">
        <v>1.92</v>
      </c>
      <c r="K2875" s="93">
        <v>1.68</v>
      </c>
      <c r="L2875" s="93">
        <v>98.06</v>
      </c>
      <c r="M2875" s="88">
        <f t="shared" si="226"/>
        <v>4100.2</v>
      </c>
    </row>
    <row r="2876" spans="1:13" x14ac:dyDescent="0.2">
      <c r="A2876" s="94">
        <v>1252459</v>
      </c>
      <c r="B2876" s="88">
        <f t="shared" si="224"/>
        <v>315.39999999999998</v>
      </c>
      <c r="C2876" s="93">
        <v>13</v>
      </c>
      <c r="D2876" s="104">
        <f t="shared" si="222"/>
        <v>2.5717111770524234E-5</v>
      </c>
      <c r="E2876" s="93">
        <f t="shared" si="225"/>
        <v>1.1389444444444443</v>
      </c>
      <c r="F2876" s="104">
        <f t="shared" si="223"/>
        <v>4.0896940014384633E-5</v>
      </c>
      <c r="G2876" s="93" t="s">
        <v>16</v>
      </c>
      <c r="H2876" s="93">
        <v>608.72</v>
      </c>
      <c r="I2876" s="108">
        <v>3</v>
      </c>
      <c r="J2876" s="93">
        <v>19.13</v>
      </c>
      <c r="K2876" s="93">
        <v>28.76</v>
      </c>
      <c r="L2876" s="93">
        <v>608.72</v>
      </c>
      <c r="M2876" s="88">
        <f t="shared" si="226"/>
        <v>4100.2</v>
      </c>
    </row>
    <row r="2877" spans="1:13" x14ac:dyDescent="0.2">
      <c r="A2877" s="94">
        <v>2042513</v>
      </c>
      <c r="B2877" s="88">
        <f t="shared" si="224"/>
        <v>315.39999999999998</v>
      </c>
      <c r="C2877" s="93">
        <v>13</v>
      </c>
      <c r="D2877" s="104">
        <f t="shared" si="222"/>
        <v>2.5717111770524234E-5</v>
      </c>
      <c r="E2877" s="93">
        <f t="shared" si="225"/>
        <v>1.1389444444444443</v>
      </c>
      <c r="F2877" s="104">
        <f t="shared" si="223"/>
        <v>4.0896940014384633E-5</v>
      </c>
      <c r="G2877" s="93" t="s">
        <v>16</v>
      </c>
      <c r="H2877" s="93">
        <v>2044.27</v>
      </c>
      <c r="I2877" s="108">
        <v>3</v>
      </c>
      <c r="J2877" s="93">
        <v>55.87</v>
      </c>
      <c r="K2877" s="93">
        <v>27.5</v>
      </c>
      <c r="L2877" s="93">
        <v>2044.27</v>
      </c>
      <c r="M2877" s="88">
        <f t="shared" si="226"/>
        <v>4100.2</v>
      </c>
    </row>
    <row r="2878" spans="1:13" x14ac:dyDescent="0.2">
      <c r="A2878" s="94">
        <v>2043315</v>
      </c>
      <c r="B2878" s="88">
        <f t="shared" si="224"/>
        <v>315.39999999999998</v>
      </c>
      <c r="C2878" s="93">
        <v>13</v>
      </c>
      <c r="D2878" s="104">
        <f t="shared" si="222"/>
        <v>2.5717111770524234E-5</v>
      </c>
      <c r="E2878" s="93">
        <f t="shared" si="225"/>
        <v>1.1389444444444443</v>
      </c>
      <c r="F2878" s="104">
        <f t="shared" si="223"/>
        <v>4.0896940014384633E-5</v>
      </c>
      <c r="G2878" s="93" t="s">
        <v>16</v>
      </c>
      <c r="H2878" s="93">
        <v>2222.9899999999998</v>
      </c>
      <c r="I2878" s="108">
        <v>3</v>
      </c>
      <c r="J2878" s="93">
        <v>78.41</v>
      </c>
      <c r="K2878" s="93">
        <v>41</v>
      </c>
      <c r="L2878" s="93">
        <v>2222.9899999999998</v>
      </c>
      <c r="M2878" s="88">
        <f t="shared" si="226"/>
        <v>4100.2</v>
      </c>
    </row>
    <row r="2879" spans="1:13" x14ac:dyDescent="0.2">
      <c r="A2879" s="94">
        <v>2044087</v>
      </c>
      <c r="B2879" s="88">
        <f t="shared" si="224"/>
        <v>315.39999999999998</v>
      </c>
      <c r="C2879" s="93">
        <v>13</v>
      </c>
      <c r="D2879" s="104">
        <f t="shared" si="222"/>
        <v>2.5717111770524234E-5</v>
      </c>
      <c r="E2879" s="93">
        <f t="shared" si="225"/>
        <v>1.1389444444444443</v>
      </c>
      <c r="F2879" s="104">
        <f t="shared" si="223"/>
        <v>4.0896940014384633E-5</v>
      </c>
      <c r="G2879" s="93" t="s">
        <v>16</v>
      </c>
      <c r="H2879" s="93">
        <v>2207.61</v>
      </c>
      <c r="I2879" s="108">
        <v>3</v>
      </c>
      <c r="J2879" s="93">
        <v>46.72</v>
      </c>
      <c r="K2879" s="93">
        <v>35</v>
      </c>
      <c r="L2879" s="93">
        <v>2207.61</v>
      </c>
      <c r="M2879" s="88">
        <f t="shared" si="226"/>
        <v>4100.2</v>
      </c>
    </row>
    <row r="2880" spans="1:13" x14ac:dyDescent="0.2">
      <c r="A2880" s="94">
        <v>2064453</v>
      </c>
      <c r="B2880" s="88">
        <f t="shared" si="224"/>
        <v>315.39999999999998</v>
      </c>
      <c r="C2880" s="93">
        <v>13</v>
      </c>
      <c r="D2880" s="104">
        <f t="shared" si="222"/>
        <v>2.5717111770524234E-5</v>
      </c>
      <c r="E2880" s="93">
        <f t="shared" si="225"/>
        <v>1.1389444444444443</v>
      </c>
      <c r="F2880" s="104">
        <f t="shared" si="223"/>
        <v>4.0896940014384633E-5</v>
      </c>
      <c r="G2880" s="93" t="s">
        <v>16</v>
      </c>
      <c r="H2880" s="93">
        <v>727.32</v>
      </c>
      <c r="I2880" s="108">
        <v>3</v>
      </c>
      <c r="J2880" s="93">
        <v>7.3</v>
      </c>
      <c r="K2880" s="93">
        <v>10.8</v>
      </c>
      <c r="L2880" s="93">
        <v>727.32</v>
      </c>
      <c r="M2880" s="88">
        <f t="shared" si="226"/>
        <v>4100.2</v>
      </c>
    </row>
    <row r="2881" spans="1:13" x14ac:dyDescent="0.2">
      <c r="A2881" s="94">
        <v>2107933</v>
      </c>
      <c r="B2881" s="88">
        <f t="shared" si="224"/>
        <v>315.39999999999998</v>
      </c>
      <c r="C2881" s="93">
        <v>13</v>
      </c>
      <c r="D2881" s="104">
        <f t="shared" si="222"/>
        <v>2.5717111770524234E-5</v>
      </c>
      <c r="E2881" s="93">
        <f t="shared" si="225"/>
        <v>1.1389444444444443</v>
      </c>
      <c r="F2881" s="104">
        <f t="shared" si="223"/>
        <v>4.0896940014384633E-5</v>
      </c>
      <c r="G2881" s="93" t="s">
        <v>16</v>
      </c>
      <c r="H2881" s="93">
        <v>2683.7</v>
      </c>
      <c r="I2881" s="108">
        <v>3</v>
      </c>
      <c r="J2881" s="93">
        <v>18.309999999999999</v>
      </c>
      <c r="K2881" s="93">
        <v>10.06</v>
      </c>
      <c r="L2881" s="93">
        <v>2683.7</v>
      </c>
      <c r="M2881" s="88">
        <f t="shared" si="226"/>
        <v>4100.2</v>
      </c>
    </row>
    <row r="2882" spans="1:13" x14ac:dyDescent="0.2">
      <c r="A2882" s="94">
        <v>2251584</v>
      </c>
      <c r="B2882" s="88">
        <f t="shared" si="224"/>
        <v>315.39999999999998</v>
      </c>
      <c r="C2882" s="93">
        <v>13</v>
      </c>
      <c r="D2882" s="104">
        <f t="shared" ref="D2882:D2945" si="227">C2882/$C$4096</f>
        <v>2.5717111770524234E-5</v>
      </c>
      <c r="E2882" s="93">
        <f t="shared" si="225"/>
        <v>1.1389444444444443</v>
      </c>
      <c r="F2882" s="104">
        <f t="shared" ref="F2882:F2945" si="228">E2882/$E$4096</f>
        <v>4.0896940014384633E-5</v>
      </c>
      <c r="G2882" s="93" t="s">
        <v>41</v>
      </c>
      <c r="H2882" s="93">
        <v>230.31</v>
      </c>
      <c r="I2882" s="108">
        <v>3</v>
      </c>
      <c r="J2882" s="93">
        <v>6</v>
      </c>
      <c r="K2882" s="93">
        <v>2.16</v>
      </c>
      <c r="L2882" s="93">
        <v>230.31</v>
      </c>
      <c r="M2882" s="88">
        <f t="shared" si="226"/>
        <v>4100.2</v>
      </c>
    </row>
    <row r="2883" spans="1:13" x14ac:dyDescent="0.2">
      <c r="A2883" s="94">
        <v>2457353</v>
      </c>
      <c r="B2883" s="88">
        <f t="shared" ref="B2883:B2946" si="229">VLOOKUP(I2883,$U$2:$V$11,2,TRUE)</f>
        <v>315.39999999999998</v>
      </c>
      <c r="C2883" s="93">
        <v>13</v>
      </c>
      <c r="D2883" s="104">
        <f t="shared" si="227"/>
        <v>2.5717111770524234E-5</v>
      </c>
      <c r="E2883" s="93">
        <f t="shared" ref="E2883:E2946" si="230">B2883*C2883/3600</f>
        <v>1.1389444444444443</v>
      </c>
      <c r="F2883" s="104">
        <f t="shared" si="228"/>
        <v>4.0896940014384633E-5</v>
      </c>
      <c r="G2883" s="93" t="s">
        <v>16</v>
      </c>
      <c r="H2883" s="93">
        <v>1721.43</v>
      </c>
      <c r="I2883" s="108">
        <v>3</v>
      </c>
      <c r="J2883" s="93">
        <v>27.47</v>
      </c>
      <c r="K2883" s="93">
        <v>7.49</v>
      </c>
      <c r="L2883" s="93">
        <v>1721.43</v>
      </c>
      <c r="M2883" s="88">
        <f t="shared" ref="M2883:M2946" si="231">B2883*C2883</f>
        <v>4100.2</v>
      </c>
    </row>
    <row r="2884" spans="1:13" x14ac:dyDescent="0.2">
      <c r="A2884" s="94">
        <v>2540444</v>
      </c>
      <c r="B2884" s="88">
        <f t="shared" si="229"/>
        <v>315.39999999999998</v>
      </c>
      <c r="C2884" s="93">
        <v>13</v>
      </c>
      <c r="D2884" s="104">
        <f t="shared" si="227"/>
        <v>2.5717111770524234E-5</v>
      </c>
      <c r="E2884" s="93">
        <f t="shared" si="230"/>
        <v>1.1389444444444443</v>
      </c>
      <c r="F2884" s="104">
        <f t="shared" si="228"/>
        <v>4.0896940014384633E-5</v>
      </c>
      <c r="G2884" s="93" t="s">
        <v>79</v>
      </c>
      <c r="H2884" s="93">
        <v>256.2</v>
      </c>
      <c r="I2884" s="108">
        <v>3</v>
      </c>
      <c r="J2884" s="93">
        <v>6.88</v>
      </c>
      <c r="K2884" s="93">
        <v>1.61</v>
      </c>
      <c r="L2884" s="93">
        <v>256.2</v>
      </c>
      <c r="M2884" s="88">
        <f t="shared" si="231"/>
        <v>4100.2</v>
      </c>
    </row>
    <row r="2885" spans="1:13" x14ac:dyDescent="0.2">
      <c r="A2885" s="94">
        <v>3026063</v>
      </c>
      <c r="B2885" s="88">
        <f t="shared" si="229"/>
        <v>315.39999999999998</v>
      </c>
      <c r="C2885" s="93">
        <v>13</v>
      </c>
      <c r="D2885" s="104">
        <f t="shared" si="227"/>
        <v>2.5717111770524234E-5</v>
      </c>
      <c r="E2885" s="93">
        <f t="shared" si="230"/>
        <v>1.1389444444444443</v>
      </c>
      <c r="F2885" s="104">
        <f t="shared" si="228"/>
        <v>4.0896940014384633E-5</v>
      </c>
      <c r="G2885" s="93" t="s">
        <v>41</v>
      </c>
      <c r="H2885" s="93">
        <v>695.63</v>
      </c>
      <c r="I2885" s="108">
        <v>3</v>
      </c>
      <c r="J2885" s="93">
        <v>157.63</v>
      </c>
      <c r="K2885" s="93">
        <v>16</v>
      </c>
      <c r="L2885" s="93">
        <v>695.63</v>
      </c>
      <c r="M2885" s="88">
        <f t="shared" si="231"/>
        <v>4100.2</v>
      </c>
    </row>
    <row r="2886" spans="1:13" x14ac:dyDescent="0.2">
      <c r="A2886" s="94">
        <v>3225492</v>
      </c>
      <c r="B2886" s="88">
        <f t="shared" si="229"/>
        <v>315.39999999999998</v>
      </c>
      <c r="C2886" s="93">
        <v>13</v>
      </c>
      <c r="D2886" s="104">
        <f t="shared" si="227"/>
        <v>2.5717111770524234E-5</v>
      </c>
      <c r="E2886" s="93">
        <f t="shared" si="230"/>
        <v>1.1389444444444443</v>
      </c>
      <c r="F2886" s="104">
        <f t="shared" si="228"/>
        <v>4.0896940014384633E-5</v>
      </c>
      <c r="G2886" s="93" t="s">
        <v>9</v>
      </c>
      <c r="H2886" s="93">
        <v>608.19000000000005</v>
      </c>
      <c r="I2886" s="108">
        <v>3</v>
      </c>
      <c r="J2886" s="93">
        <v>80</v>
      </c>
      <c r="K2886" s="93">
        <v>21</v>
      </c>
      <c r="L2886" s="93">
        <v>608.19000000000005</v>
      </c>
      <c r="M2886" s="88">
        <f t="shared" si="231"/>
        <v>4100.2</v>
      </c>
    </row>
    <row r="2887" spans="1:13" x14ac:dyDescent="0.2">
      <c r="A2887" s="94">
        <v>3302785</v>
      </c>
      <c r="B2887" s="88">
        <f t="shared" si="229"/>
        <v>315.39999999999998</v>
      </c>
      <c r="C2887" s="93">
        <v>13</v>
      </c>
      <c r="D2887" s="104">
        <f t="shared" si="227"/>
        <v>2.5717111770524234E-5</v>
      </c>
      <c r="E2887" s="93">
        <f t="shared" si="230"/>
        <v>1.1389444444444443</v>
      </c>
      <c r="F2887" s="104">
        <f t="shared" si="228"/>
        <v>4.0896940014384633E-5</v>
      </c>
      <c r="G2887" s="93" t="s">
        <v>9</v>
      </c>
      <c r="H2887" s="93">
        <v>956.88</v>
      </c>
      <c r="I2887" s="108">
        <v>3</v>
      </c>
      <c r="J2887" s="93">
        <v>16.36</v>
      </c>
      <c r="K2887" s="93">
        <v>15</v>
      </c>
      <c r="L2887" s="93">
        <v>956.88</v>
      </c>
      <c r="M2887" s="88">
        <f t="shared" si="231"/>
        <v>4100.2</v>
      </c>
    </row>
    <row r="2888" spans="1:13" x14ac:dyDescent="0.2">
      <c r="A2888" s="94">
        <v>3352418</v>
      </c>
      <c r="B2888" s="88">
        <f t="shared" si="229"/>
        <v>315.39999999999998</v>
      </c>
      <c r="C2888" s="93">
        <v>13</v>
      </c>
      <c r="D2888" s="104">
        <f t="shared" si="227"/>
        <v>2.5717111770524234E-5</v>
      </c>
      <c r="E2888" s="93">
        <f t="shared" si="230"/>
        <v>1.1389444444444443</v>
      </c>
      <c r="F2888" s="104">
        <f t="shared" si="228"/>
        <v>4.0896940014384633E-5</v>
      </c>
      <c r="G2888" s="93" t="s">
        <v>16</v>
      </c>
      <c r="H2888" s="93">
        <v>0</v>
      </c>
      <c r="I2888" s="108">
        <v>3</v>
      </c>
      <c r="J2888" s="93">
        <v>5.4</v>
      </c>
      <c r="K2888" s="93">
        <v>3.45</v>
      </c>
      <c r="L2888" s="93">
        <v>0</v>
      </c>
      <c r="M2888" s="88">
        <f t="shared" si="231"/>
        <v>4100.2</v>
      </c>
    </row>
    <row r="2889" spans="1:13" x14ac:dyDescent="0.2">
      <c r="A2889" s="94">
        <v>5002173</v>
      </c>
      <c r="B2889" s="88">
        <f t="shared" si="229"/>
        <v>315.39999999999998</v>
      </c>
      <c r="C2889" s="93">
        <v>13</v>
      </c>
      <c r="D2889" s="104">
        <f t="shared" si="227"/>
        <v>2.5717111770524234E-5</v>
      </c>
      <c r="E2889" s="93">
        <f t="shared" si="230"/>
        <v>1.1389444444444443</v>
      </c>
      <c r="F2889" s="104">
        <f t="shared" si="228"/>
        <v>4.0896940014384633E-5</v>
      </c>
      <c r="G2889" s="93" t="s">
        <v>20</v>
      </c>
      <c r="H2889" s="93">
        <v>23.7</v>
      </c>
      <c r="I2889" s="108">
        <v>3</v>
      </c>
      <c r="J2889" s="93">
        <v>0.25</v>
      </c>
      <c r="K2889" s="93">
        <v>0.2</v>
      </c>
      <c r="L2889" s="93">
        <v>23.7</v>
      </c>
      <c r="M2889" s="88">
        <f t="shared" si="231"/>
        <v>4100.2</v>
      </c>
    </row>
    <row r="2890" spans="1:13" x14ac:dyDescent="0.2">
      <c r="A2890" s="94">
        <v>5051021</v>
      </c>
      <c r="B2890" s="88">
        <f t="shared" si="229"/>
        <v>315.39999999999998</v>
      </c>
      <c r="C2890" s="93">
        <v>13</v>
      </c>
      <c r="D2890" s="104">
        <f t="shared" si="227"/>
        <v>2.5717111770524234E-5</v>
      </c>
      <c r="E2890" s="93">
        <f t="shared" si="230"/>
        <v>1.1389444444444443</v>
      </c>
      <c r="F2890" s="104">
        <f t="shared" si="228"/>
        <v>4.0896940014384633E-5</v>
      </c>
      <c r="G2890" s="93" t="s">
        <v>20</v>
      </c>
      <c r="H2890" s="93">
        <v>24.36</v>
      </c>
      <c r="I2890" s="108">
        <v>3</v>
      </c>
      <c r="J2890" s="93">
        <v>1.55</v>
      </c>
      <c r="K2890" s="93">
        <v>0.36</v>
      </c>
      <c r="L2890" s="93">
        <v>24.36</v>
      </c>
      <c r="M2890" s="88">
        <f t="shared" si="231"/>
        <v>4100.2</v>
      </c>
    </row>
    <row r="2891" spans="1:13" x14ac:dyDescent="0.2">
      <c r="A2891" s="94">
        <v>5525876</v>
      </c>
      <c r="B2891" s="88">
        <f t="shared" si="229"/>
        <v>315.39999999999998</v>
      </c>
      <c r="C2891" s="93">
        <v>13</v>
      </c>
      <c r="D2891" s="104">
        <f t="shared" si="227"/>
        <v>2.5717111770524234E-5</v>
      </c>
      <c r="E2891" s="93">
        <f t="shared" si="230"/>
        <v>1.1389444444444443</v>
      </c>
      <c r="F2891" s="104">
        <f t="shared" si="228"/>
        <v>4.0896940014384633E-5</v>
      </c>
      <c r="G2891" s="93" t="s">
        <v>79</v>
      </c>
      <c r="H2891" s="93">
        <v>259.86</v>
      </c>
      <c r="I2891" s="108">
        <v>3</v>
      </c>
      <c r="J2891" s="93">
        <v>15</v>
      </c>
      <c r="K2891" s="93">
        <v>8.5</v>
      </c>
      <c r="L2891" s="93">
        <v>259.86</v>
      </c>
      <c r="M2891" s="88">
        <f t="shared" si="231"/>
        <v>4100.2</v>
      </c>
    </row>
    <row r="2892" spans="1:13" x14ac:dyDescent="0.2">
      <c r="A2892" s="94">
        <v>5527929</v>
      </c>
      <c r="B2892" s="88">
        <f t="shared" si="229"/>
        <v>315.39999999999998</v>
      </c>
      <c r="C2892" s="93">
        <v>13</v>
      </c>
      <c r="D2892" s="104">
        <f t="shared" si="227"/>
        <v>2.5717111770524234E-5</v>
      </c>
      <c r="E2892" s="93">
        <f t="shared" si="230"/>
        <v>1.1389444444444443</v>
      </c>
      <c r="F2892" s="104">
        <f t="shared" si="228"/>
        <v>4.0896940014384633E-5</v>
      </c>
      <c r="G2892" s="93" t="s">
        <v>79</v>
      </c>
      <c r="H2892" s="93">
        <v>451.8</v>
      </c>
      <c r="I2892" s="108">
        <v>3</v>
      </c>
      <c r="J2892" s="93">
        <v>2.12</v>
      </c>
      <c r="K2892" s="93">
        <v>5</v>
      </c>
      <c r="L2892" s="93">
        <v>451.8</v>
      </c>
      <c r="M2892" s="88">
        <f t="shared" si="231"/>
        <v>4100.2</v>
      </c>
    </row>
    <row r="2893" spans="1:13" x14ac:dyDescent="0.2">
      <c r="A2893" s="94">
        <v>5542143</v>
      </c>
      <c r="B2893" s="88">
        <f t="shared" si="229"/>
        <v>315.39999999999998</v>
      </c>
      <c r="C2893" s="93">
        <v>13</v>
      </c>
      <c r="D2893" s="104">
        <f t="shared" si="227"/>
        <v>2.5717111770524234E-5</v>
      </c>
      <c r="E2893" s="93">
        <f t="shared" si="230"/>
        <v>1.1389444444444443</v>
      </c>
      <c r="F2893" s="104">
        <f t="shared" si="228"/>
        <v>4.0896940014384633E-5</v>
      </c>
      <c r="G2893" s="93" t="s">
        <v>16</v>
      </c>
      <c r="H2893" s="93">
        <v>5082.4799999999996</v>
      </c>
      <c r="I2893" s="108">
        <v>3</v>
      </c>
      <c r="J2893" s="93">
        <v>22.2</v>
      </c>
      <c r="K2893" s="93">
        <v>45</v>
      </c>
      <c r="L2893" s="93">
        <v>5082.4799999999996</v>
      </c>
      <c r="M2893" s="88">
        <f t="shared" si="231"/>
        <v>4100.2</v>
      </c>
    </row>
    <row r="2894" spans="1:13" x14ac:dyDescent="0.2">
      <c r="A2894" s="94">
        <v>5598567</v>
      </c>
      <c r="B2894" s="88">
        <f t="shared" si="229"/>
        <v>315.39999999999998</v>
      </c>
      <c r="C2894" s="93">
        <v>13</v>
      </c>
      <c r="D2894" s="104">
        <f t="shared" si="227"/>
        <v>2.5717111770524234E-5</v>
      </c>
      <c r="E2894" s="93">
        <f t="shared" si="230"/>
        <v>1.1389444444444443</v>
      </c>
      <c r="F2894" s="104">
        <f t="shared" si="228"/>
        <v>4.0896940014384633E-5</v>
      </c>
      <c r="G2894" s="93" t="s">
        <v>79</v>
      </c>
      <c r="H2894" s="93">
        <v>1869.38</v>
      </c>
      <c r="I2894" s="108">
        <v>3</v>
      </c>
      <c r="J2894" s="93">
        <v>6.73</v>
      </c>
      <c r="K2894" s="93">
        <v>10.6</v>
      </c>
      <c r="L2894" s="93">
        <v>1869.38</v>
      </c>
      <c r="M2894" s="88">
        <f t="shared" si="231"/>
        <v>4100.2</v>
      </c>
    </row>
    <row r="2895" spans="1:13" x14ac:dyDescent="0.2">
      <c r="A2895" s="94">
        <v>5598568</v>
      </c>
      <c r="B2895" s="88">
        <f t="shared" si="229"/>
        <v>315.39999999999998</v>
      </c>
      <c r="C2895" s="93">
        <v>13</v>
      </c>
      <c r="D2895" s="104">
        <f t="shared" si="227"/>
        <v>2.5717111770524234E-5</v>
      </c>
      <c r="E2895" s="93">
        <f t="shared" si="230"/>
        <v>1.1389444444444443</v>
      </c>
      <c r="F2895" s="104">
        <f t="shared" si="228"/>
        <v>4.0896940014384633E-5</v>
      </c>
      <c r="G2895" s="93" t="s">
        <v>79</v>
      </c>
      <c r="H2895" s="93">
        <v>2764.57</v>
      </c>
      <c r="I2895" s="108">
        <v>3</v>
      </c>
      <c r="J2895" s="93">
        <v>13.48</v>
      </c>
      <c r="K2895" s="93">
        <v>16.3</v>
      </c>
      <c r="L2895" s="93">
        <v>2764.57</v>
      </c>
      <c r="M2895" s="88">
        <f t="shared" si="231"/>
        <v>4100.2</v>
      </c>
    </row>
    <row r="2896" spans="1:13" x14ac:dyDescent="0.2">
      <c r="A2896" s="94">
        <v>5708065</v>
      </c>
      <c r="B2896" s="88">
        <f t="shared" si="229"/>
        <v>315.39999999999998</v>
      </c>
      <c r="C2896" s="93">
        <v>13</v>
      </c>
      <c r="D2896" s="104">
        <f t="shared" si="227"/>
        <v>2.5717111770524234E-5</v>
      </c>
      <c r="E2896" s="93">
        <f t="shared" si="230"/>
        <v>1.1389444444444443</v>
      </c>
      <c r="F2896" s="104">
        <f t="shared" si="228"/>
        <v>4.0896940014384633E-5</v>
      </c>
      <c r="G2896" s="93" t="s">
        <v>79</v>
      </c>
      <c r="H2896" s="93">
        <v>434.87</v>
      </c>
      <c r="I2896" s="108">
        <v>3</v>
      </c>
      <c r="J2896" s="93">
        <v>5.24</v>
      </c>
      <c r="K2896" s="93">
        <v>5</v>
      </c>
      <c r="L2896" s="93">
        <v>434.87</v>
      </c>
      <c r="M2896" s="88">
        <f t="shared" si="231"/>
        <v>4100.2</v>
      </c>
    </row>
    <row r="2897" spans="1:13" x14ac:dyDescent="0.2">
      <c r="A2897" s="94">
        <v>5708179</v>
      </c>
      <c r="B2897" s="88">
        <f t="shared" si="229"/>
        <v>315.39999999999998</v>
      </c>
      <c r="C2897" s="93">
        <v>13</v>
      </c>
      <c r="D2897" s="104">
        <f t="shared" si="227"/>
        <v>2.5717111770524234E-5</v>
      </c>
      <c r="E2897" s="93">
        <f t="shared" si="230"/>
        <v>1.1389444444444443</v>
      </c>
      <c r="F2897" s="104">
        <f t="shared" si="228"/>
        <v>4.0896940014384633E-5</v>
      </c>
      <c r="G2897" s="93" t="s">
        <v>79</v>
      </c>
      <c r="H2897" s="93">
        <v>1148.5</v>
      </c>
      <c r="I2897" s="108">
        <v>3</v>
      </c>
      <c r="J2897" s="93">
        <v>11.61</v>
      </c>
      <c r="K2897" s="93">
        <v>13</v>
      </c>
      <c r="L2897" s="93">
        <v>1148.5</v>
      </c>
      <c r="M2897" s="88">
        <f t="shared" si="231"/>
        <v>4100.2</v>
      </c>
    </row>
    <row r="2898" spans="1:13" x14ac:dyDescent="0.2">
      <c r="A2898" s="94">
        <v>5802001</v>
      </c>
      <c r="B2898" s="88">
        <f t="shared" si="229"/>
        <v>315.39999999999998</v>
      </c>
      <c r="C2898" s="93">
        <v>13</v>
      </c>
      <c r="D2898" s="104">
        <f t="shared" si="227"/>
        <v>2.5717111770524234E-5</v>
      </c>
      <c r="E2898" s="93">
        <f t="shared" si="230"/>
        <v>1.1389444444444443</v>
      </c>
      <c r="F2898" s="104">
        <f t="shared" si="228"/>
        <v>4.0896940014384633E-5</v>
      </c>
      <c r="G2898" s="93" t="s">
        <v>79</v>
      </c>
      <c r="H2898" s="93">
        <v>1186.32</v>
      </c>
      <c r="I2898" s="108">
        <v>3</v>
      </c>
      <c r="J2898" s="93">
        <v>6.62</v>
      </c>
      <c r="K2898" s="93">
        <v>6</v>
      </c>
      <c r="L2898" s="93">
        <v>1186.32</v>
      </c>
      <c r="M2898" s="88">
        <f t="shared" si="231"/>
        <v>4100.2</v>
      </c>
    </row>
    <row r="2899" spans="1:13" x14ac:dyDescent="0.2">
      <c r="A2899" s="94">
        <v>6047932</v>
      </c>
      <c r="B2899" s="88">
        <f t="shared" si="229"/>
        <v>315.39999999999998</v>
      </c>
      <c r="C2899" s="93">
        <v>13</v>
      </c>
      <c r="D2899" s="104">
        <f t="shared" si="227"/>
        <v>2.5717111770524234E-5</v>
      </c>
      <c r="E2899" s="93">
        <f t="shared" si="230"/>
        <v>1.1389444444444443</v>
      </c>
      <c r="F2899" s="104">
        <f t="shared" si="228"/>
        <v>4.0896940014384633E-5</v>
      </c>
      <c r="G2899" s="93" t="s">
        <v>20</v>
      </c>
      <c r="H2899" s="93">
        <v>2723.85</v>
      </c>
      <c r="I2899" s="108">
        <v>3</v>
      </c>
      <c r="J2899" s="93">
        <v>84</v>
      </c>
      <c r="K2899" s="93">
        <v>15</v>
      </c>
      <c r="L2899" s="93">
        <v>2723.85</v>
      </c>
      <c r="M2899" s="88">
        <f t="shared" si="231"/>
        <v>4100.2</v>
      </c>
    </row>
    <row r="2900" spans="1:13" x14ac:dyDescent="0.2">
      <c r="A2900" s="94">
        <v>6169259</v>
      </c>
      <c r="B2900" s="88">
        <f t="shared" si="229"/>
        <v>315.39999999999998</v>
      </c>
      <c r="C2900" s="93">
        <v>13</v>
      </c>
      <c r="D2900" s="104">
        <f t="shared" si="227"/>
        <v>2.5717111770524234E-5</v>
      </c>
      <c r="E2900" s="93">
        <f t="shared" si="230"/>
        <v>1.1389444444444443</v>
      </c>
      <c r="F2900" s="104">
        <f t="shared" si="228"/>
        <v>4.0896940014384633E-5</v>
      </c>
      <c r="G2900" s="93" t="s">
        <v>20</v>
      </c>
      <c r="H2900" s="93">
        <v>412.54</v>
      </c>
      <c r="I2900" s="108">
        <v>3</v>
      </c>
      <c r="J2900" s="93">
        <v>35.299999999999997</v>
      </c>
      <c r="K2900" s="93">
        <v>10.5</v>
      </c>
      <c r="L2900" s="93">
        <v>412.54</v>
      </c>
      <c r="M2900" s="88">
        <f t="shared" si="231"/>
        <v>4100.2</v>
      </c>
    </row>
    <row r="2901" spans="1:13" x14ac:dyDescent="0.2">
      <c r="A2901" s="94">
        <v>8350111</v>
      </c>
      <c r="B2901" s="88">
        <f t="shared" si="229"/>
        <v>315.39999999999998</v>
      </c>
      <c r="C2901" s="93">
        <v>13</v>
      </c>
      <c r="D2901" s="104">
        <f t="shared" si="227"/>
        <v>2.5717111770524234E-5</v>
      </c>
      <c r="E2901" s="93">
        <f t="shared" si="230"/>
        <v>1.1389444444444443</v>
      </c>
      <c r="F2901" s="104">
        <f t="shared" si="228"/>
        <v>4.0896940014384633E-5</v>
      </c>
      <c r="G2901" s="93" t="s">
        <v>20</v>
      </c>
      <c r="H2901" s="93">
        <v>1010.01</v>
      </c>
      <c r="I2901" s="108">
        <v>3</v>
      </c>
      <c r="J2901" s="93">
        <v>77.69</v>
      </c>
      <c r="K2901" s="93">
        <v>10.199999999999999</v>
      </c>
      <c r="L2901" s="93">
        <v>1010.01</v>
      </c>
      <c r="M2901" s="88">
        <f t="shared" si="231"/>
        <v>4100.2</v>
      </c>
    </row>
    <row r="2902" spans="1:13" x14ac:dyDescent="0.2">
      <c r="A2902" s="94">
        <v>8411562</v>
      </c>
      <c r="B2902" s="88">
        <f t="shared" si="229"/>
        <v>315.39999999999998</v>
      </c>
      <c r="C2902" s="93">
        <v>13</v>
      </c>
      <c r="D2902" s="104">
        <f t="shared" si="227"/>
        <v>2.5717111770524234E-5</v>
      </c>
      <c r="E2902" s="93">
        <f t="shared" si="230"/>
        <v>1.1389444444444443</v>
      </c>
      <c r="F2902" s="104">
        <f t="shared" si="228"/>
        <v>4.0896940014384633E-5</v>
      </c>
      <c r="G2902" s="93" t="s">
        <v>16</v>
      </c>
      <c r="H2902" s="93">
        <v>9157.2900000000009</v>
      </c>
      <c r="I2902" s="108">
        <v>3</v>
      </c>
      <c r="J2902" s="93">
        <v>23.65</v>
      </c>
      <c r="K2902" s="93">
        <v>32</v>
      </c>
      <c r="L2902" s="93">
        <v>9157.2900000000009</v>
      </c>
      <c r="M2902" s="88">
        <f t="shared" si="231"/>
        <v>4100.2</v>
      </c>
    </row>
    <row r="2903" spans="1:13" x14ac:dyDescent="0.2">
      <c r="A2903" s="94">
        <v>8411632</v>
      </c>
      <c r="B2903" s="88">
        <f t="shared" si="229"/>
        <v>315.39999999999998</v>
      </c>
      <c r="C2903" s="93">
        <v>13</v>
      </c>
      <c r="D2903" s="104">
        <f t="shared" si="227"/>
        <v>2.5717111770524234E-5</v>
      </c>
      <c r="E2903" s="93">
        <f t="shared" si="230"/>
        <v>1.1389444444444443</v>
      </c>
      <c r="F2903" s="104">
        <f t="shared" si="228"/>
        <v>4.0896940014384633E-5</v>
      </c>
      <c r="G2903" s="93" t="s">
        <v>16</v>
      </c>
      <c r="H2903" s="93">
        <v>1452.9</v>
      </c>
      <c r="I2903" s="108">
        <v>3</v>
      </c>
      <c r="J2903" s="93">
        <v>49.78</v>
      </c>
      <c r="K2903" s="93">
        <v>2.1</v>
      </c>
      <c r="L2903" s="93">
        <v>1452.9</v>
      </c>
      <c r="M2903" s="88">
        <f t="shared" si="231"/>
        <v>4100.2</v>
      </c>
    </row>
    <row r="2904" spans="1:13" x14ac:dyDescent="0.2">
      <c r="A2904" s="94">
        <v>8551707</v>
      </c>
      <c r="B2904" s="88">
        <f t="shared" si="229"/>
        <v>315.39999999999998</v>
      </c>
      <c r="C2904" s="93">
        <v>13</v>
      </c>
      <c r="D2904" s="104">
        <f t="shared" si="227"/>
        <v>2.5717111770524234E-5</v>
      </c>
      <c r="E2904" s="93">
        <f t="shared" si="230"/>
        <v>1.1389444444444443</v>
      </c>
      <c r="F2904" s="104">
        <f t="shared" si="228"/>
        <v>4.0896940014384633E-5</v>
      </c>
      <c r="G2904" s="93" t="s">
        <v>20</v>
      </c>
      <c r="H2904" s="93">
        <v>7467.84</v>
      </c>
      <c r="I2904" s="108">
        <v>3</v>
      </c>
      <c r="J2904" s="93">
        <v>74.099999999999994</v>
      </c>
      <c r="K2904" s="93">
        <v>34.200000000000003</v>
      </c>
      <c r="L2904" s="93">
        <v>7467.84</v>
      </c>
      <c r="M2904" s="88">
        <f t="shared" si="231"/>
        <v>4100.2</v>
      </c>
    </row>
    <row r="2905" spans="1:13" x14ac:dyDescent="0.2">
      <c r="A2905" s="94">
        <v>9202503</v>
      </c>
      <c r="B2905" s="88">
        <f t="shared" si="229"/>
        <v>315.39999999999998</v>
      </c>
      <c r="C2905" s="93">
        <v>13</v>
      </c>
      <c r="D2905" s="104">
        <f t="shared" si="227"/>
        <v>2.5717111770524234E-5</v>
      </c>
      <c r="E2905" s="93">
        <f t="shared" si="230"/>
        <v>1.1389444444444443</v>
      </c>
      <c r="F2905" s="104">
        <f t="shared" si="228"/>
        <v>4.0896940014384633E-5</v>
      </c>
      <c r="G2905" s="93" t="s">
        <v>20</v>
      </c>
      <c r="H2905" s="93">
        <v>2295.1799999999998</v>
      </c>
      <c r="I2905" s="108">
        <v>3</v>
      </c>
      <c r="J2905" s="93">
        <v>85.78</v>
      </c>
      <c r="K2905" s="93">
        <v>24</v>
      </c>
      <c r="L2905" s="93">
        <v>2295.1799999999998</v>
      </c>
      <c r="M2905" s="88">
        <f t="shared" si="231"/>
        <v>4100.2</v>
      </c>
    </row>
    <row r="2906" spans="1:13" x14ac:dyDescent="0.2">
      <c r="A2906" s="94">
        <v>9253457</v>
      </c>
      <c r="B2906" s="88">
        <f t="shared" si="229"/>
        <v>315.39999999999998</v>
      </c>
      <c r="C2906" s="93">
        <v>13</v>
      </c>
      <c r="D2906" s="104">
        <f t="shared" si="227"/>
        <v>2.5717111770524234E-5</v>
      </c>
      <c r="E2906" s="93">
        <f t="shared" si="230"/>
        <v>1.1389444444444443</v>
      </c>
      <c r="F2906" s="104">
        <f t="shared" si="228"/>
        <v>4.0896940014384633E-5</v>
      </c>
      <c r="G2906" s="93" t="s">
        <v>12</v>
      </c>
      <c r="H2906" s="93">
        <v>257.58</v>
      </c>
      <c r="I2906" s="108">
        <v>3</v>
      </c>
      <c r="J2906" s="93">
        <v>6</v>
      </c>
      <c r="K2906" s="93">
        <v>5.2</v>
      </c>
      <c r="L2906" s="93">
        <v>257.58</v>
      </c>
      <c r="M2906" s="88">
        <f t="shared" si="231"/>
        <v>4100.2</v>
      </c>
    </row>
    <row r="2907" spans="1:13" x14ac:dyDescent="0.2">
      <c r="A2907" s="94">
        <v>9255313</v>
      </c>
      <c r="B2907" s="88">
        <f t="shared" si="229"/>
        <v>315.39999999999998</v>
      </c>
      <c r="C2907" s="93">
        <v>13</v>
      </c>
      <c r="D2907" s="104">
        <f t="shared" si="227"/>
        <v>2.5717111770524234E-5</v>
      </c>
      <c r="E2907" s="93">
        <f t="shared" si="230"/>
        <v>1.1389444444444443</v>
      </c>
      <c r="F2907" s="104">
        <f t="shared" si="228"/>
        <v>4.0896940014384633E-5</v>
      </c>
      <c r="G2907" s="93" t="s">
        <v>12</v>
      </c>
      <c r="H2907" s="93">
        <v>0</v>
      </c>
      <c r="I2907" s="108">
        <v>3</v>
      </c>
      <c r="J2907" s="93">
        <v>5.6</v>
      </c>
      <c r="K2907" s="93">
        <v>1.77</v>
      </c>
      <c r="L2907" s="93">
        <v>0</v>
      </c>
      <c r="M2907" s="88">
        <f t="shared" si="231"/>
        <v>4100.2</v>
      </c>
    </row>
    <row r="2908" spans="1:13" x14ac:dyDescent="0.2">
      <c r="A2908" s="94">
        <v>9720083</v>
      </c>
      <c r="B2908" s="88">
        <f t="shared" si="229"/>
        <v>315.39999999999998</v>
      </c>
      <c r="C2908" s="93">
        <v>13</v>
      </c>
      <c r="D2908" s="104">
        <f t="shared" si="227"/>
        <v>2.5717111770524234E-5</v>
      </c>
      <c r="E2908" s="93">
        <f t="shared" si="230"/>
        <v>1.1389444444444443</v>
      </c>
      <c r="F2908" s="104">
        <f t="shared" si="228"/>
        <v>4.0896940014384633E-5</v>
      </c>
      <c r="G2908" s="93" t="s">
        <v>9</v>
      </c>
      <c r="H2908" s="93">
        <v>164.8</v>
      </c>
      <c r="I2908" s="108">
        <v>3</v>
      </c>
      <c r="J2908" s="93">
        <v>1.27</v>
      </c>
      <c r="K2908" s="93">
        <v>1.42</v>
      </c>
      <c r="L2908" s="93">
        <v>164.8</v>
      </c>
      <c r="M2908" s="88">
        <f t="shared" si="231"/>
        <v>4100.2</v>
      </c>
    </row>
    <row r="2909" spans="1:13" x14ac:dyDescent="0.2">
      <c r="A2909" s="94">
        <v>9827616</v>
      </c>
      <c r="B2909" s="88">
        <f t="shared" si="229"/>
        <v>315.39999999999998</v>
      </c>
      <c r="C2909" s="93">
        <v>13</v>
      </c>
      <c r="D2909" s="104">
        <f t="shared" si="227"/>
        <v>2.5717111770524234E-5</v>
      </c>
      <c r="E2909" s="93">
        <f t="shared" si="230"/>
        <v>1.1389444444444443</v>
      </c>
      <c r="F2909" s="104">
        <f t="shared" si="228"/>
        <v>4.0896940014384633E-5</v>
      </c>
      <c r="G2909" s="93" t="s">
        <v>16</v>
      </c>
      <c r="H2909" s="93">
        <v>247.81</v>
      </c>
      <c r="I2909" s="108">
        <v>3</v>
      </c>
      <c r="J2909" s="93">
        <v>25.7</v>
      </c>
      <c r="K2909" s="93">
        <v>5.8</v>
      </c>
      <c r="L2909" s="93">
        <v>247.81</v>
      </c>
      <c r="M2909" s="88">
        <f t="shared" si="231"/>
        <v>4100.2</v>
      </c>
    </row>
    <row r="2910" spans="1:13" x14ac:dyDescent="0.2">
      <c r="A2910" s="94">
        <v>9835727</v>
      </c>
      <c r="B2910" s="88">
        <f t="shared" si="229"/>
        <v>315.39999999999998</v>
      </c>
      <c r="C2910" s="93">
        <v>13</v>
      </c>
      <c r="D2910" s="104">
        <f t="shared" si="227"/>
        <v>2.5717111770524234E-5</v>
      </c>
      <c r="E2910" s="93">
        <f t="shared" si="230"/>
        <v>1.1389444444444443</v>
      </c>
      <c r="F2910" s="104">
        <f t="shared" si="228"/>
        <v>4.0896940014384633E-5</v>
      </c>
      <c r="G2910" s="93" t="s">
        <v>16</v>
      </c>
      <c r="H2910" s="93">
        <v>3107.38</v>
      </c>
      <c r="I2910" s="108">
        <v>3</v>
      </c>
      <c r="J2910" s="93">
        <v>0</v>
      </c>
      <c r="K2910" s="93">
        <v>0</v>
      </c>
      <c r="L2910" s="93">
        <v>3107.38</v>
      </c>
      <c r="M2910" s="88">
        <f t="shared" si="231"/>
        <v>4100.2</v>
      </c>
    </row>
    <row r="2911" spans="1:13" x14ac:dyDescent="0.2">
      <c r="A2911" s="94">
        <v>9835739</v>
      </c>
      <c r="B2911" s="88">
        <f t="shared" si="229"/>
        <v>315.39999999999998</v>
      </c>
      <c r="C2911" s="93">
        <v>13</v>
      </c>
      <c r="D2911" s="104">
        <f t="shared" si="227"/>
        <v>2.5717111770524234E-5</v>
      </c>
      <c r="E2911" s="93">
        <f t="shared" si="230"/>
        <v>1.1389444444444443</v>
      </c>
      <c r="F2911" s="104">
        <f t="shared" si="228"/>
        <v>4.0896940014384633E-5</v>
      </c>
      <c r="G2911" s="93" t="s">
        <v>16</v>
      </c>
      <c r="H2911" s="93">
        <v>2449.5700000000002</v>
      </c>
      <c r="I2911" s="108">
        <v>3</v>
      </c>
      <c r="J2911" s="93">
        <v>240</v>
      </c>
      <c r="K2911" s="93">
        <v>16.52</v>
      </c>
      <c r="L2911" s="93">
        <v>2449.5700000000002</v>
      </c>
      <c r="M2911" s="88">
        <f t="shared" si="231"/>
        <v>4100.2</v>
      </c>
    </row>
    <row r="2912" spans="1:13" x14ac:dyDescent="0.2">
      <c r="A2912" s="94">
        <v>1212811</v>
      </c>
      <c r="B2912" s="88">
        <f t="shared" si="229"/>
        <v>315.39999999999998</v>
      </c>
      <c r="C2912" s="93">
        <v>12</v>
      </c>
      <c r="D2912" s="104">
        <f t="shared" si="227"/>
        <v>2.3738872403560832E-5</v>
      </c>
      <c r="E2912" s="93">
        <f t="shared" si="230"/>
        <v>1.0513333333333332</v>
      </c>
      <c r="F2912" s="104">
        <f t="shared" si="228"/>
        <v>3.7751021551739659E-5</v>
      </c>
      <c r="G2912" s="93" t="s">
        <v>9</v>
      </c>
      <c r="H2912" s="93">
        <v>1056.25</v>
      </c>
      <c r="I2912" s="108">
        <v>3</v>
      </c>
      <c r="J2912" s="93">
        <v>47.51</v>
      </c>
      <c r="K2912" s="93">
        <v>30.5</v>
      </c>
      <c r="L2912" s="93">
        <v>1056.25</v>
      </c>
      <c r="M2912" s="88">
        <f t="shared" si="231"/>
        <v>3784.7999999999997</v>
      </c>
    </row>
    <row r="2913" spans="1:13" x14ac:dyDescent="0.2">
      <c r="A2913" s="94">
        <v>1214388</v>
      </c>
      <c r="B2913" s="88">
        <f t="shared" si="229"/>
        <v>315.39999999999998</v>
      </c>
      <c r="C2913" s="93">
        <v>12</v>
      </c>
      <c r="D2913" s="104">
        <f t="shared" si="227"/>
        <v>2.3738872403560832E-5</v>
      </c>
      <c r="E2913" s="93">
        <f t="shared" si="230"/>
        <v>1.0513333333333332</v>
      </c>
      <c r="F2913" s="104">
        <f t="shared" si="228"/>
        <v>3.7751021551739659E-5</v>
      </c>
      <c r="G2913" s="93" t="s">
        <v>79</v>
      </c>
      <c r="H2913" s="93">
        <v>254.13</v>
      </c>
      <c r="I2913" s="108">
        <v>3</v>
      </c>
      <c r="J2913" s="93">
        <v>3.24</v>
      </c>
      <c r="K2913" s="93">
        <v>2.68</v>
      </c>
      <c r="L2913" s="93">
        <v>254.13</v>
      </c>
      <c r="M2913" s="88">
        <f t="shared" si="231"/>
        <v>3784.7999999999997</v>
      </c>
    </row>
    <row r="2914" spans="1:13" x14ac:dyDescent="0.2">
      <c r="A2914" s="94">
        <v>1214411</v>
      </c>
      <c r="B2914" s="88">
        <f t="shared" si="229"/>
        <v>315.39999999999998</v>
      </c>
      <c r="C2914" s="93">
        <v>12</v>
      </c>
      <c r="D2914" s="104">
        <f t="shared" si="227"/>
        <v>2.3738872403560832E-5</v>
      </c>
      <c r="E2914" s="93">
        <f t="shared" si="230"/>
        <v>1.0513333333333332</v>
      </c>
      <c r="F2914" s="104">
        <f t="shared" si="228"/>
        <v>3.7751021551739659E-5</v>
      </c>
      <c r="G2914" s="93" t="s">
        <v>79</v>
      </c>
      <c r="H2914" s="93">
        <v>139.74</v>
      </c>
      <c r="I2914" s="108">
        <v>3</v>
      </c>
      <c r="J2914" s="93">
        <v>4.05</v>
      </c>
      <c r="K2914" s="93">
        <v>2.58</v>
      </c>
      <c r="L2914" s="93">
        <v>139.74</v>
      </c>
      <c r="M2914" s="88">
        <f t="shared" si="231"/>
        <v>3784.7999999999997</v>
      </c>
    </row>
    <row r="2915" spans="1:13" x14ac:dyDescent="0.2">
      <c r="A2915" s="94">
        <v>1250599</v>
      </c>
      <c r="B2915" s="88">
        <f t="shared" si="229"/>
        <v>315.39999999999998</v>
      </c>
      <c r="C2915" s="93">
        <v>12</v>
      </c>
      <c r="D2915" s="104">
        <f t="shared" si="227"/>
        <v>2.3738872403560832E-5</v>
      </c>
      <c r="E2915" s="93">
        <f t="shared" si="230"/>
        <v>1.0513333333333332</v>
      </c>
      <c r="F2915" s="104">
        <f t="shared" si="228"/>
        <v>3.7751021551739659E-5</v>
      </c>
      <c r="G2915" s="93" t="s">
        <v>79</v>
      </c>
      <c r="H2915" s="93">
        <v>54.02</v>
      </c>
      <c r="I2915" s="108">
        <v>3</v>
      </c>
      <c r="J2915" s="93">
        <v>0.52</v>
      </c>
      <c r="K2915" s="93">
        <v>2.42</v>
      </c>
      <c r="L2915" s="93">
        <v>54.02</v>
      </c>
      <c r="M2915" s="88">
        <f t="shared" si="231"/>
        <v>3784.7999999999997</v>
      </c>
    </row>
    <row r="2916" spans="1:13" x14ac:dyDescent="0.2">
      <c r="A2916" s="94">
        <v>1252474</v>
      </c>
      <c r="B2916" s="88">
        <f t="shared" si="229"/>
        <v>315.39999999999998</v>
      </c>
      <c r="C2916" s="93">
        <v>12</v>
      </c>
      <c r="D2916" s="104">
        <f t="shared" si="227"/>
        <v>2.3738872403560832E-5</v>
      </c>
      <c r="E2916" s="93">
        <f t="shared" si="230"/>
        <v>1.0513333333333332</v>
      </c>
      <c r="F2916" s="104">
        <f t="shared" si="228"/>
        <v>3.7751021551739659E-5</v>
      </c>
      <c r="G2916" s="93" t="s">
        <v>16</v>
      </c>
      <c r="H2916" s="93">
        <v>922.08</v>
      </c>
      <c r="I2916" s="108">
        <v>3</v>
      </c>
      <c r="J2916" s="93">
        <v>29.9</v>
      </c>
      <c r="K2916" s="93">
        <v>40.200000000000003</v>
      </c>
      <c r="L2916" s="93">
        <v>922.08</v>
      </c>
      <c r="M2916" s="88">
        <f t="shared" si="231"/>
        <v>3784.7999999999997</v>
      </c>
    </row>
    <row r="2917" spans="1:13" x14ac:dyDescent="0.2">
      <c r="A2917" s="94">
        <v>2041108</v>
      </c>
      <c r="B2917" s="88">
        <f t="shared" si="229"/>
        <v>315.39999999999998</v>
      </c>
      <c r="C2917" s="93">
        <v>12</v>
      </c>
      <c r="D2917" s="104">
        <f t="shared" si="227"/>
        <v>2.3738872403560832E-5</v>
      </c>
      <c r="E2917" s="93">
        <f t="shared" si="230"/>
        <v>1.0513333333333332</v>
      </c>
      <c r="F2917" s="104">
        <f t="shared" si="228"/>
        <v>3.7751021551739659E-5</v>
      </c>
      <c r="G2917" s="93" t="s">
        <v>16</v>
      </c>
      <c r="H2917" s="93">
        <v>857.7</v>
      </c>
      <c r="I2917" s="108">
        <v>3</v>
      </c>
      <c r="J2917" s="93">
        <v>18.52</v>
      </c>
      <c r="K2917" s="93">
        <v>9.6999999999999993</v>
      </c>
      <c r="L2917" s="93">
        <v>857.7</v>
      </c>
      <c r="M2917" s="88">
        <f t="shared" si="231"/>
        <v>3784.7999999999997</v>
      </c>
    </row>
    <row r="2918" spans="1:13" x14ac:dyDescent="0.2">
      <c r="A2918" s="94">
        <v>2104138</v>
      </c>
      <c r="B2918" s="88">
        <f t="shared" si="229"/>
        <v>315.39999999999998</v>
      </c>
      <c r="C2918" s="93">
        <v>12</v>
      </c>
      <c r="D2918" s="104">
        <f t="shared" si="227"/>
        <v>2.3738872403560832E-5</v>
      </c>
      <c r="E2918" s="93">
        <f t="shared" si="230"/>
        <v>1.0513333333333332</v>
      </c>
      <c r="F2918" s="104">
        <f t="shared" si="228"/>
        <v>3.7751021551739659E-5</v>
      </c>
      <c r="G2918" s="93" t="s">
        <v>16</v>
      </c>
      <c r="H2918" s="93">
        <v>3640.47</v>
      </c>
      <c r="I2918" s="108">
        <v>3</v>
      </c>
      <c r="J2918" s="93">
        <v>14.3</v>
      </c>
      <c r="K2918" s="93">
        <v>13.6</v>
      </c>
      <c r="L2918" s="93">
        <v>3640.47</v>
      </c>
      <c r="M2918" s="88">
        <f t="shared" si="231"/>
        <v>3784.7999999999997</v>
      </c>
    </row>
    <row r="2919" spans="1:13" x14ac:dyDescent="0.2">
      <c r="A2919" s="94">
        <v>2104805</v>
      </c>
      <c r="B2919" s="88">
        <f t="shared" si="229"/>
        <v>315.39999999999998</v>
      </c>
      <c r="C2919" s="93">
        <v>12</v>
      </c>
      <c r="D2919" s="104">
        <f t="shared" si="227"/>
        <v>2.3738872403560832E-5</v>
      </c>
      <c r="E2919" s="93">
        <f t="shared" si="230"/>
        <v>1.0513333333333332</v>
      </c>
      <c r="F2919" s="104">
        <f t="shared" si="228"/>
        <v>3.7751021551739659E-5</v>
      </c>
      <c r="G2919" s="93" t="s">
        <v>16</v>
      </c>
      <c r="H2919" s="93">
        <v>210.41</v>
      </c>
      <c r="I2919" s="108">
        <v>3</v>
      </c>
      <c r="J2919" s="93">
        <v>4.9000000000000004</v>
      </c>
      <c r="K2919" s="93">
        <v>0.4</v>
      </c>
      <c r="L2919" s="93">
        <v>210.41</v>
      </c>
      <c r="M2919" s="88">
        <f t="shared" si="231"/>
        <v>3784.7999999999997</v>
      </c>
    </row>
    <row r="2920" spans="1:13" x14ac:dyDescent="0.2">
      <c r="A2920" s="94">
        <v>2107946</v>
      </c>
      <c r="B2920" s="88">
        <f t="shared" si="229"/>
        <v>315.39999999999998</v>
      </c>
      <c r="C2920" s="93">
        <v>12</v>
      </c>
      <c r="D2920" s="104">
        <f t="shared" si="227"/>
        <v>2.3738872403560832E-5</v>
      </c>
      <c r="E2920" s="93">
        <f t="shared" si="230"/>
        <v>1.0513333333333332</v>
      </c>
      <c r="F2920" s="104">
        <f t="shared" si="228"/>
        <v>3.7751021551739659E-5</v>
      </c>
      <c r="G2920" s="93" t="s">
        <v>16</v>
      </c>
      <c r="H2920" s="93">
        <v>7236.63</v>
      </c>
      <c r="I2920" s="108">
        <v>3</v>
      </c>
      <c r="J2920" s="93">
        <v>43.4</v>
      </c>
      <c r="K2920" s="93">
        <v>25.88</v>
      </c>
      <c r="L2920" s="93">
        <v>7236.63</v>
      </c>
      <c r="M2920" s="88">
        <f t="shared" si="231"/>
        <v>3784.7999999999997</v>
      </c>
    </row>
    <row r="2921" spans="1:13" x14ac:dyDescent="0.2">
      <c r="A2921" s="94">
        <v>2170684</v>
      </c>
      <c r="B2921" s="88">
        <f t="shared" si="229"/>
        <v>315.39999999999998</v>
      </c>
      <c r="C2921" s="93">
        <v>12</v>
      </c>
      <c r="D2921" s="104">
        <f t="shared" si="227"/>
        <v>2.3738872403560832E-5</v>
      </c>
      <c r="E2921" s="93">
        <f t="shared" si="230"/>
        <v>1.0513333333333332</v>
      </c>
      <c r="F2921" s="104">
        <f t="shared" si="228"/>
        <v>3.7751021551739659E-5</v>
      </c>
      <c r="G2921" s="93" t="s">
        <v>41</v>
      </c>
      <c r="H2921" s="93">
        <v>125.31</v>
      </c>
      <c r="I2921" s="108">
        <v>3</v>
      </c>
      <c r="J2921" s="93">
        <v>2.2999999999999998</v>
      </c>
      <c r="K2921" s="93">
        <v>0.67</v>
      </c>
      <c r="L2921" s="93">
        <v>125.31</v>
      </c>
      <c r="M2921" s="88">
        <f t="shared" si="231"/>
        <v>3784.7999999999997</v>
      </c>
    </row>
    <row r="2922" spans="1:13" x14ac:dyDescent="0.2">
      <c r="A2922" s="94">
        <v>2170685</v>
      </c>
      <c r="B2922" s="88">
        <f t="shared" si="229"/>
        <v>315.39999999999998</v>
      </c>
      <c r="C2922" s="93">
        <v>12</v>
      </c>
      <c r="D2922" s="104">
        <f t="shared" si="227"/>
        <v>2.3738872403560832E-5</v>
      </c>
      <c r="E2922" s="93">
        <f t="shared" si="230"/>
        <v>1.0513333333333332</v>
      </c>
      <c r="F2922" s="104">
        <f t="shared" si="228"/>
        <v>3.7751021551739659E-5</v>
      </c>
      <c r="G2922" s="93" t="s">
        <v>41</v>
      </c>
      <c r="H2922" s="93">
        <v>181.67</v>
      </c>
      <c r="I2922" s="108">
        <v>3</v>
      </c>
      <c r="J2922" s="93">
        <v>4.5</v>
      </c>
      <c r="K2922" s="93">
        <v>1.04</v>
      </c>
      <c r="L2922" s="93">
        <v>181.67</v>
      </c>
      <c r="M2922" s="88">
        <f t="shared" si="231"/>
        <v>3784.7999999999997</v>
      </c>
    </row>
    <row r="2923" spans="1:13" x14ac:dyDescent="0.2">
      <c r="A2923" s="94">
        <v>3076876</v>
      </c>
      <c r="B2923" s="88">
        <f t="shared" si="229"/>
        <v>315.39999999999998</v>
      </c>
      <c r="C2923" s="93">
        <v>12</v>
      </c>
      <c r="D2923" s="104">
        <f t="shared" si="227"/>
        <v>2.3738872403560832E-5</v>
      </c>
      <c r="E2923" s="93">
        <f t="shared" si="230"/>
        <v>1.0513333333333332</v>
      </c>
      <c r="F2923" s="104">
        <f t="shared" si="228"/>
        <v>3.7751021551739659E-5</v>
      </c>
      <c r="G2923" s="93" t="s">
        <v>16</v>
      </c>
      <c r="H2923" s="93">
        <v>182.1</v>
      </c>
      <c r="I2923" s="108">
        <v>3</v>
      </c>
      <c r="J2923" s="93">
        <v>3</v>
      </c>
      <c r="K2923" s="93">
        <v>0.14000000000000001</v>
      </c>
      <c r="L2923" s="93">
        <v>182.1</v>
      </c>
      <c r="M2923" s="88">
        <f t="shared" si="231"/>
        <v>3784.7999999999997</v>
      </c>
    </row>
    <row r="2924" spans="1:13" x14ac:dyDescent="0.2">
      <c r="A2924" s="94">
        <v>3237131</v>
      </c>
      <c r="B2924" s="88">
        <f t="shared" si="229"/>
        <v>315.39999999999998</v>
      </c>
      <c r="C2924" s="93">
        <v>12</v>
      </c>
      <c r="D2924" s="104">
        <f t="shared" si="227"/>
        <v>2.3738872403560832E-5</v>
      </c>
      <c r="E2924" s="93">
        <f t="shared" si="230"/>
        <v>1.0513333333333332</v>
      </c>
      <c r="F2924" s="104">
        <f t="shared" si="228"/>
        <v>3.7751021551739659E-5</v>
      </c>
      <c r="G2924" s="93" t="s">
        <v>16</v>
      </c>
      <c r="H2924" s="93">
        <v>580.16</v>
      </c>
      <c r="I2924" s="108">
        <v>3</v>
      </c>
      <c r="J2924" s="93">
        <v>115</v>
      </c>
      <c r="K2924" s="93">
        <v>0.46</v>
      </c>
      <c r="L2924" s="93">
        <v>580.16</v>
      </c>
      <c r="M2924" s="88">
        <f t="shared" si="231"/>
        <v>3784.7999999999997</v>
      </c>
    </row>
    <row r="2925" spans="1:13" x14ac:dyDescent="0.2">
      <c r="A2925" s="94">
        <v>3247526</v>
      </c>
      <c r="B2925" s="88">
        <f t="shared" si="229"/>
        <v>315.39999999999998</v>
      </c>
      <c r="C2925" s="93">
        <v>12</v>
      </c>
      <c r="D2925" s="104">
        <f t="shared" si="227"/>
        <v>2.3738872403560832E-5</v>
      </c>
      <c r="E2925" s="93">
        <f t="shared" si="230"/>
        <v>1.0513333333333332</v>
      </c>
      <c r="F2925" s="104">
        <f t="shared" si="228"/>
        <v>3.7751021551739659E-5</v>
      </c>
      <c r="G2925" s="93" t="s">
        <v>16</v>
      </c>
      <c r="H2925" s="93">
        <v>4909.58</v>
      </c>
      <c r="I2925" s="108">
        <v>3</v>
      </c>
      <c r="J2925" s="93">
        <v>299</v>
      </c>
      <c r="K2925" s="93">
        <v>24</v>
      </c>
      <c r="L2925" s="93">
        <v>4909.58</v>
      </c>
      <c r="M2925" s="88">
        <f t="shared" si="231"/>
        <v>3784.7999999999997</v>
      </c>
    </row>
    <row r="2926" spans="1:13" x14ac:dyDescent="0.2">
      <c r="A2926" s="94">
        <v>3401864</v>
      </c>
      <c r="B2926" s="88">
        <f t="shared" si="229"/>
        <v>315.39999999999998</v>
      </c>
      <c r="C2926" s="93">
        <v>12</v>
      </c>
      <c r="D2926" s="104">
        <f t="shared" si="227"/>
        <v>2.3738872403560832E-5</v>
      </c>
      <c r="E2926" s="93">
        <f t="shared" si="230"/>
        <v>1.0513333333333332</v>
      </c>
      <c r="F2926" s="104">
        <f t="shared" si="228"/>
        <v>3.7751021551739659E-5</v>
      </c>
      <c r="G2926" s="93" t="s">
        <v>20</v>
      </c>
      <c r="H2926" s="93">
        <v>2401.4</v>
      </c>
      <c r="I2926" s="108">
        <v>3</v>
      </c>
      <c r="J2926" s="93">
        <v>40</v>
      </c>
      <c r="K2926" s="93">
        <v>0.35</v>
      </c>
      <c r="L2926" s="93">
        <v>2401.4</v>
      </c>
      <c r="M2926" s="88">
        <f t="shared" si="231"/>
        <v>3784.7999999999997</v>
      </c>
    </row>
    <row r="2927" spans="1:13" x14ac:dyDescent="0.2">
      <c r="A2927" s="94">
        <v>3419847</v>
      </c>
      <c r="B2927" s="88">
        <f t="shared" si="229"/>
        <v>315.39999999999998</v>
      </c>
      <c r="C2927" s="93">
        <v>12</v>
      </c>
      <c r="D2927" s="104">
        <f t="shared" si="227"/>
        <v>2.3738872403560832E-5</v>
      </c>
      <c r="E2927" s="93">
        <f t="shared" si="230"/>
        <v>1.0513333333333332</v>
      </c>
      <c r="F2927" s="104">
        <f t="shared" si="228"/>
        <v>3.7751021551739659E-5</v>
      </c>
      <c r="G2927" s="93" t="s">
        <v>16</v>
      </c>
      <c r="H2927" s="93">
        <v>0</v>
      </c>
      <c r="I2927" s="108">
        <v>3</v>
      </c>
      <c r="J2927" s="93">
        <v>0.34</v>
      </c>
      <c r="K2927" s="93">
        <v>1.6</v>
      </c>
      <c r="L2927" s="93">
        <v>0</v>
      </c>
      <c r="M2927" s="88">
        <f t="shared" si="231"/>
        <v>3784.7999999999997</v>
      </c>
    </row>
    <row r="2928" spans="1:13" x14ac:dyDescent="0.2">
      <c r="A2928" s="94">
        <v>3532053</v>
      </c>
      <c r="B2928" s="88">
        <f t="shared" si="229"/>
        <v>315.39999999999998</v>
      </c>
      <c r="C2928" s="93">
        <v>12</v>
      </c>
      <c r="D2928" s="104">
        <f t="shared" si="227"/>
        <v>2.3738872403560832E-5</v>
      </c>
      <c r="E2928" s="93">
        <f t="shared" si="230"/>
        <v>1.0513333333333332</v>
      </c>
      <c r="F2928" s="104">
        <f t="shared" si="228"/>
        <v>3.7751021551739659E-5</v>
      </c>
      <c r="G2928" s="93" t="s">
        <v>16</v>
      </c>
      <c r="H2928" s="93">
        <v>195.41</v>
      </c>
      <c r="I2928" s="108">
        <v>3</v>
      </c>
      <c r="J2928" s="93">
        <v>9.1999999999999993</v>
      </c>
      <c r="K2928" s="93">
        <v>9.27</v>
      </c>
      <c r="L2928" s="93">
        <v>195.41</v>
      </c>
      <c r="M2928" s="88">
        <f t="shared" si="231"/>
        <v>3784.7999999999997</v>
      </c>
    </row>
    <row r="2929" spans="1:13" x14ac:dyDescent="0.2">
      <c r="A2929" s="94">
        <v>4015733</v>
      </c>
      <c r="B2929" s="88">
        <f t="shared" si="229"/>
        <v>315.39999999999998</v>
      </c>
      <c r="C2929" s="93">
        <v>12</v>
      </c>
      <c r="D2929" s="104">
        <f t="shared" si="227"/>
        <v>2.3738872403560832E-5</v>
      </c>
      <c r="E2929" s="93">
        <f t="shared" si="230"/>
        <v>1.0513333333333332</v>
      </c>
      <c r="F2929" s="104">
        <f t="shared" si="228"/>
        <v>3.7751021551739659E-5</v>
      </c>
      <c r="G2929" s="93" t="s">
        <v>79</v>
      </c>
      <c r="H2929" s="93">
        <v>160.9</v>
      </c>
      <c r="I2929" s="108">
        <v>3</v>
      </c>
      <c r="J2929" s="93">
        <v>2.84</v>
      </c>
      <c r="K2929" s="93">
        <v>4.5</v>
      </c>
      <c r="L2929" s="93">
        <v>160.9</v>
      </c>
      <c r="M2929" s="88">
        <f t="shared" si="231"/>
        <v>3784.7999999999997</v>
      </c>
    </row>
    <row r="2930" spans="1:13" x14ac:dyDescent="0.2">
      <c r="A2930" s="94">
        <v>4200497</v>
      </c>
      <c r="B2930" s="88">
        <f t="shared" si="229"/>
        <v>315.39999999999998</v>
      </c>
      <c r="C2930" s="93">
        <v>12</v>
      </c>
      <c r="D2930" s="104">
        <f t="shared" si="227"/>
        <v>2.3738872403560832E-5</v>
      </c>
      <c r="E2930" s="93">
        <f t="shared" si="230"/>
        <v>1.0513333333333332</v>
      </c>
      <c r="F2930" s="104">
        <f t="shared" si="228"/>
        <v>3.7751021551739659E-5</v>
      </c>
      <c r="G2930" s="93" t="s">
        <v>20</v>
      </c>
      <c r="H2930" s="93">
        <v>3623.26</v>
      </c>
      <c r="I2930" s="108">
        <v>3</v>
      </c>
      <c r="J2930" s="93">
        <v>76.44</v>
      </c>
      <c r="K2930" s="93">
        <v>8.5</v>
      </c>
      <c r="L2930" s="93">
        <v>3623.26</v>
      </c>
      <c r="M2930" s="88">
        <f t="shared" si="231"/>
        <v>3784.7999999999997</v>
      </c>
    </row>
    <row r="2931" spans="1:13" x14ac:dyDescent="0.2">
      <c r="A2931" s="94">
        <v>5071325</v>
      </c>
      <c r="B2931" s="88">
        <f t="shared" si="229"/>
        <v>315.39999999999998</v>
      </c>
      <c r="C2931" s="93">
        <v>12</v>
      </c>
      <c r="D2931" s="104">
        <f t="shared" si="227"/>
        <v>2.3738872403560832E-5</v>
      </c>
      <c r="E2931" s="93">
        <f t="shared" si="230"/>
        <v>1.0513333333333332</v>
      </c>
      <c r="F2931" s="104">
        <f t="shared" si="228"/>
        <v>3.7751021551739659E-5</v>
      </c>
      <c r="G2931" s="93" t="s">
        <v>20</v>
      </c>
      <c r="H2931" s="93">
        <v>38.51</v>
      </c>
      <c r="I2931" s="108">
        <v>3</v>
      </c>
      <c r="J2931" s="93">
        <v>4.17</v>
      </c>
      <c r="K2931" s="93">
        <v>0.37</v>
      </c>
      <c r="L2931" s="93">
        <v>38.51</v>
      </c>
      <c r="M2931" s="88">
        <f t="shared" si="231"/>
        <v>3784.7999999999997</v>
      </c>
    </row>
    <row r="2932" spans="1:13" x14ac:dyDescent="0.2">
      <c r="A2932" s="94">
        <v>5110015</v>
      </c>
      <c r="B2932" s="88">
        <f t="shared" si="229"/>
        <v>315.39999999999998</v>
      </c>
      <c r="C2932" s="93">
        <v>12</v>
      </c>
      <c r="D2932" s="104">
        <f t="shared" si="227"/>
        <v>2.3738872403560832E-5</v>
      </c>
      <c r="E2932" s="93">
        <f t="shared" si="230"/>
        <v>1.0513333333333332</v>
      </c>
      <c r="F2932" s="104">
        <f t="shared" si="228"/>
        <v>3.7751021551739659E-5</v>
      </c>
      <c r="G2932" s="93" t="s">
        <v>20</v>
      </c>
      <c r="H2932" s="93">
        <v>30.31</v>
      </c>
      <c r="I2932" s="108">
        <v>3</v>
      </c>
      <c r="J2932" s="93">
        <v>1.94</v>
      </c>
      <c r="K2932" s="93">
        <v>0.28999999999999998</v>
      </c>
      <c r="L2932" s="93">
        <v>30.31</v>
      </c>
      <c r="M2932" s="88">
        <f t="shared" si="231"/>
        <v>3784.7999999999997</v>
      </c>
    </row>
    <row r="2933" spans="1:13" x14ac:dyDescent="0.2">
      <c r="A2933" s="94">
        <v>5519922</v>
      </c>
      <c r="B2933" s="88">
        <f t="shared" si="229"/>
        <v>315.39999999999998</v>
      </c>
      <c r="C2933" s="93">
        <v>12</v>
      </c>
      <c r="D2933" s="104">
        <f t="shared" si="227"/>
        <v>2.3738872403560832E-5</v>
      </c>
      <c r="E2933" s="93">
        <f t="shared" si="230"/>
        <v>1.0513333333333332</v>
      </c>
      <c r="F2933" s="104">
        <f t="shared" si="228"/>
        <v>3.7751021551739659E-5</v>
      </c>
      <c r="G2933" s="93" t="s">
        <v>79</v>
      </c>
      <c r="H2933" s="93">
        <v>1641.95</v>
      </c>
      <c r="I2933" s="108">
        <v>3</v>
      </c>
      <c r="J2933" s="93">
        <v>3</v>
      </c>
      <c r="K2933" s="93">
        <v>11</v>
      </c>
      <c r="L2933" s="93">
        <v>1641.95</v>
      </c>
      <c r="M2933" s="88">
        <f t="shared" si="231"/>
        <v>3784.7999999999997</v>
      </c>
    </row>
    <row r="2934" spans="1:13" x14ac:dyDescent="0.2">
      <c r="A2934" s="94">
        <v>5528567</v>
      </c>
      <c r="B2934" s="88">
        <f t="shared" si="229"/>
        <v>315.39999999999998</v>
      </c>
      <c r="C2934" s="93">
        <v>12</v>
      </c>
      <c r="D2934" s="104">
        <f t="shared" si="227"/>
        <v>2.3738872403560832E-5</v>
      </c>
      <c r="E2934" s="93">
        <f t="shared" si="230"/>
        <v>1.0513333333333332</v>
      </c>
      <c r="F2934" s="104">
        <f t="shared" si="228"/>
        <v>3.7751021551739659E-5</v>
      </c>
      <c r="G2934" s="93" t="s">
        <v>16</v>
      </c>
      <c r="H2934" s="93">
        <v>1628.26</v>
      </c>
      <c r="I2934" s="108">
        <v>3</v>
      </c>
      <c r="J2934" s="93">
        <v>13.2</v>
      </c>
      <c r="K2934" s="93">
        <v>13.2</v>
      </c>
      <c r="L2934" s="93">
        <v>1628.26</v>
      </c>
      <c r="M2934" s="88">
        <f t="shared" si="231"/>
        <v>3784.7999999999997</v>
      </c>
    </row>
    <row r="2935" spans="1:13" x14ac:dyDescent="0.2">
      <c r="A2935" s="94">
        <v>5528569</v>
      </c>
      <c r="B2935" s="88">
        <f t="shared" si="229"/>
        <v>315.39999999999998</v>
      </c>
      <c r="C2935" s="93">
        <v>12</v>
      </c>
      <c r="D2935" s="104">
        <f t="shared" si="227"/>
        <v>2.3738872403560832E-5</v>
      </c>
      <c r="E2935" s="93">
        <f t="shared" si="230"/>
        <v>1.0513333333333332</v>
      </c>
      <c r="F2935" s="104">
        <f t="shared" si="228"/>
        <v>3.7751021551739659E-5</v>
      </c>
      <c r="G2935" s="93" t="s">
        <v>16</v>
      </c>
      <c r="H2935" s="93">
        <v>2174.81</v>
      </c>
      <c r="I2935" s="108">
        <v>3</v>
      </c>
      <c r="J2935" s="93">
        <v>10.26</v>
      </c>
      <c r="K2935" s="93">
        <v>22</v>
      </c>
      <c r="L2935" s="93">
        <v>2174.81</v>
      </c>
      <c r="M2935" s="88">
        <f t="shared" si="231"/>
        <v>3784.7999999999997</v>
      </c>
    </row>
    <row r="2936" spans="1:13" x14ac:dyDescent="0.2">
      <c r="A2936" s="94">
        <v>5598677</v>
      </c>
      <c r="B2936" s="88">
        <f t="shared" si="229"/>
        <v>315.39999999999998</v>
      </c>
      <c r="C2936" s="93">
        <v>12</v>
      </c>
      <c r="D2936" s="104">
        <f t="shared" si="227"/>
        <v>2.3738872403560832E-5</v>
      </c>
      <c r="E2936" s="93">
        <f t="shared" si="230"/>
        <v>1.0513333333333332</v>
      </c>
      <c r="F2936" s="104">
        <f t="shared" si="228"/>
        <v>3.7751021551739659E-5</v>
      </c>
      <c r="G2936" s="93" t="s">
        <v>16</v>
      </c>
      <c r="H2936" s="93">
        <v>4141.1499999999996</v>
      </c>
      <c r="I2936" s="108">
        <v>3</v>
      </c>
      <c r="J2936" s="93">
        <v>15.2</v>
      </c>
      <c r="K2936" s="93">
        <v>23</v>
      </c>
      <c r="L2936" s="93">
        <v>4141.1499999999996</v>
      </c>
      <c r="M2936" s="88">
        <f t="shared" si="231"/>
        <v>3784.7999999999997</v>
      </c>
    </row>
    <row r="2937" spans="1:13" x14ac:dyDescent="0.2">
      <c r="A2937" s="94">
        <v>5600284</v>
      </c>
      <c r="B2937" s="88">
        <f t="shared" si="229"/>
        <v>315.39999999999998</v>
      </c>
      <c r="C2937" s="93">
        <v>12</v>
      </c>
      <c r="D2937" s="104">
        <f t="shared" si="227"/>
        <v>2.3738872403560832E-5</v>
      </c>
      <c r="E2937" s="93">
        <f t="shared" si="230"/>
        <v>1.0513333333333332</v>
      </c>
      <c r="F2937" s="104">
        <f t="shared" si="228"/>
        <v>3.7751021551739659E-5</v>
      </c>
      <c r="G2937" s="93" t="s">
        <v>79</v>
      </c>
      <c r="H2937" s="93">
        <v>398.07</v>
      </c>
      <c r="I2937" s="108">
        <v>3</v>
      </c>
      <c r="J2937" s="93">
        <v>1.69</v>
      </c>
      <c r="K2937" s="93">
        <v>1.8</v>
      </c>
      <c r="L2937" s="93">
        <v>398.07</v>
      </c>
      <c r="M2937" s="88">
        <f t="shared" si="231"/>
        <v>3784.7999999999997</v>
      </c>
    </row>
    <row r="2938" spans="1:13" x14ac:dyDescent="0.2">
      <c r="A2938" s="94">
        <v>5601283</v>
      </c>
      <c r="B2938" s="88">
        <f t="shared" si="229"/>
        <v>315.39999999999998</v>
      </c>
      <c r="C2938" s="93">
        <v>12</v>
      </c>
      <c r="D2938" s="104">
        <f t="shared" si="227"/>
        <v>2.3738872403560832E-5</v>
      </c>
      <c r="E2938" s="93">
        <f t="shared" si="230"/>
        <v>1.0513333333333332</v>
      </c>
      <c r="F2938" s="104">
        <f t="shared" si="228"/>
        <v>3.7751021551739659E-5</v>
      </c>
      <c r="G2938" s="93" t="s">
        <v>79</v>
      </c>
      <c r="H2938" s="93">
        <v>1865.24</v>
      </c>
      <c r="I2938" s="108">
        <v>3</v>
      </c>
      <c r="J2938" s="93">
        <v>18.850000000000001</v>
      </c>
      <c r="K2938" s="93">
        <v>15.5</v>
      </c>
      <c r="L2938" s="93">
        <v>1865.24</v>
      </c>
      <c r="M2938" s="88">
        <f t="shared" si="231"/>
        <v>3784.7999999999997</v>
      </c>
    </row>
    <row r="2939" spans="1:13" x14ac:dyDescent="0.2">
      <c r="A2939" s="94">
        <v>5705023</v>
      </c>
      <c r="B2939" s="88">
        <f t="shared" si="229"/>
        <v>315.39999999999998</v>
      </c>
      <c r="C2939" s="93">
        <v>12</v>
      </c>
      <c r="D2939" s="104">
        <f t="shared" si="227"/>
        <v>2.3738872403560832E-5</v>
      </c>
      <c r="E2939" s="93">
        <f t="shared" si="230"/>
        <v>1.0513333333333332</v>
      </c>
      <c r="F2939" s="104">
        <f t="shared" si="228"/>
        <v>3.7751021551739659E-5</v>
      </c>
      <c r="G2939" s="93" t="s">
        <v>16</v>
      </c>
      <c r="H2939" s="93">
        <v>788.87</v>
      </c>
      <c r="I2939" s="108">
        <v>3</v>
      </c>
      <c r="J2939" s="93">
        <v>13.5</v>
      </c>
      <c r="K2939" s="93">
        <v>20</v>
      </c>
      <c r="L2939" s="93">
        <v>788.87</v>
      </c>
      <c r="M2939" s="88">
        <f t="shared" si="231"/>
        <v>3784.7999999999997</v>
      </c>
    </row>
    <row r="2940" spans="1:13" x14ac:dyDescent="0.2">
      <c r="A2940" s="94">
        <v>5705059</v>
      </c>
      <c r="B2940" s="88">
        <f t="shared" si="229"/>
        <v>315.39999999999998</v>
      </c>
      <c r="C2940" s="93">
        <v>12</v>
      </c>
      <c r="D2940" s="104">
        <f t="shared" si="227"/>
        <v>2.3738872403560832E-5</v>
      </c>
      <c r="E2940" s="93">
        <f t="shared" si="230"/>
        <v>1.0513333333333332</v>
      </c>
      <c r="F2940" s="104">
        <f t="shared" si="228"/>
        <v>3.7751021551739659E-5</v>
      </c>
      <c r="G2940" s="93" t="s">
        <v>79</v>
      </c>
      <c r="H2940" s="93">
        <v>874.16</v>
      </c>
      <c r="I2940" s="108">
        <v>3</v>
      </c>
      <c r="J2940" s="93">
        <v>10.88</v>
      </c>
      <c r="K2940" s="93">
        <v>17</v>
      </c>
      <c r="L2940" s="93">
        <v>874.16</v>
      </c>
      <c r="M2940" s="88">
        <f t="shared" si="231"/>
        <v>3784.7999999999997</v>
      </c>
    </row>
    <row r="2941" spans="1:13" x14ac:dyDescent="0.2">
      <c r="A2941" s="94">
        <v>5708102</v>
      </c>
      <c r="B2941" s="88">
        <f t="shared" si="229"/>
        <v>315.39999999999998</v>
      </c>
      <c r="C2941" s="93">
        <v>12</v>
      </c>
      <c r="D2941" s="104">
        <f t="shared" si="227"/>
        <v>2.3738872403560832E-5</v>
      </c>
      <c r="E2941" s="93">
        <f t="shared" si="230"/>
        <v>1.0513333333333332</v>
      </c>
      <c r="F2941" s="104">
        <f t="shared" si="228"/>
        <v>3.7751021551739659E-5</v>
      </c>
      <c r="G2941" s="93" t="s">
        <v>79</v>
      </c>
      <c r="H2941" s="93">
        <v>876.64</v>
      </c>
      <c r="I2941" s="108">
        <v>3</v>
      </c>
      <c r="J2941" s="93">
        <v>1.54</v>
      </c>
      <c r="K2941" s="93">
        <v>2</v>
      </c>
      <c r="L2941" s="93">
        <v>876.64</v>
      </c>
      <c r="M2941" s="88">
        <f t="shared" si="231"/>
        <v>3784.7999999999997</v>
      </c>
    </row>
    <row r="2942" spans="1:13" x14ac:dyDescent="0.2">
      <c r="A2942" s="94">
        <v>5708191</v>
      </c>
      <c r="B2942" s="88">
        <f t="shared" si="229"/>
        <v>315.39999999999998</v>
      </c>
      <c r="C2942" s="93">
        <v>12</v>
      </c>
      <c r="D2942" s="104">
        <f t="shared" si="227"/>
        <v>2.3738872403560832E-5</v>
      </c>
      <c r="E2942" s="93">
        <f t="shared" si="230"/>
        <v>1.0513333333333332</v>
      </c>
      <c r="F2942" s="104">
        <f t="shared" si="228"/>
        <v>3.7751021551739659E-5</v>
      </c>
      <c r="G2942" s="93" t="s">
        <v>79</v>
      </c>
      <c r="H2942" s="93">
        <v>713.63</v>
      </c>
      <c r="I2942" s="108">
        <v>3</v>
      </c>
      <c r="J2942" s="93">
        <v>9.25</v>
      </c>
      <c r="K2942" s="93">
        <v>11</v>
      </c>
      <c r="L2942" s="93">
        <v>713.63</v>
      </c>
      <c r="M2942" s="88">
        <f t="shared" si="231"/>
        <v>3784.7999999999997</v>
      </c>
    </row>
    <row r="2943" spans="1:13" x14ac:dyDescent="0.2">
      <c r="A2943" s="94">
        <v>5708209</v>
      </c>
      <c r="B2943" s="88">
        <f t="shared" si="229"/>
        <v>315.39999999999998</v>
      </c>
      <c r="C2943" s="93">
        <v>12</v>
      </c>
      <c r="D2943" s="104">
        <f t="shared" si="227"/>
        <v>2.3738872403560832E-5</v>
      </c>
      <c r="E2943" s="93">
        <f t="shared" si="230"/>
        <v>1.0513333333333332</v>
      </c>
      <c r="F2943" s="104">
        <f t="shared" si="228"/>
        <v>3.7751021551739659E-5</v>
      </c>
      <c r="G2943" s="93" t="s">
        <v>79</v>
      </c>
      <c r="H2943" s="93">
        <v>1170.8</v>
      </c>
      <c r="I2943" s="108">
        <v>3</v>
      </c>
      <c r="J2943" s="93">
        <v>18.13</v>
      </c>
      <c r="K2943" s="93">
        <v>18</v>
      </c>
      <c r="L2943" s="93">
        <v>1170.8</v>
      </c>
      <c r="M2943" s="88">
        <f t="shared" si="231"/>
        <v>3784.7999999999997</v>
      </c>
    </row>
    <row r="2944" spans="1:13" x14ac:dyDescent="0.2">
      <c r="A2944" s="94">
        <v>5708211</v>
      </c>
      <c r="B2944" s="88">
        <f t="shared" si="229"/>
        <v>315.39999999999998</v>
      </c>
      <c r="C2944" s="93">
        <v>12</v>
      </c>
      <c r="D2944" s="104">
        <f t="shared" si="227"/>
        <v>2.3738872403560832E-5</v>
      </c>
      <c r="E2944" s="93">
        <f t="shared" si="230"/>
        <v>1.0513333333333332</v>
      </c>
      <c r="F2944" s="104">
        <f t="shared" si="228"/>
        <v>3.7751021551739659E-5</v>
      </c>
      <c r="G2944" s="93" t="s">
        <v>79</v>
      </c>
      <c r="H2944" s="93">
        <v>1382.65</v>
      </c>
      <c r="I2944" s="108">
        <v>3</v>
      </c>
      <c r="J2944" s="93">
        <v>24.18</v>
      </c>
      <c r="K2944" s="93">
        <v>25</v>
      </c>
      <c r="L2944" s="93">
        <v>1382.65</v>
      </c>
      <c r="M2944" s="88">
        <f t="shared" si="231"/>
        <v>3784.7999999999997</v>
      </c>
    </row>
    <row r="2945" spans="1:13" x14ac:dyDescent="0.2">
      <c r="A2945" s="94">
        <v>5801022</v>
      </c>
      <c r="B2945" s="88">
        <f t="shared" si="229"/>
        <v>315.39999999999998</v>
      </c>
      <c r="C2945" s="93">
        <v>12</v>
      </c>
      <c r="D2945" s="104">
        <f t="shared" si="227"/>
        <v>2.3738872403560832E-5</v>
      </c>
      <c r="E2945" s="93">
        <f t="shared" si="230"/>
        <v>1.0513333333333332</v>
      </c>
      <c r="F2945" s="104">
        <f t="shared" si="228"/>
        <v>3.7751021551739659E-5</v>
      </c>
      <c r="G2945" s="93" t="s">
        <v>79</v>
      </c>
      <c r="H2945" s="93">
        <v>1237.6400000000001</v>
      </c>
      <c r="I2945" s="108">
        <v>3</v>
      </c>
      <c r="J2945" s="93">
        <v>17.05</v>
      </c>
      <c r="K2945" s="93">
        <v>18</v>
      </c>
      <c r="L2945" s="93">
        <v>1237.6400000000001</v>
      </c>
      <c r="M2945" s="88">
        <f t="shared" si="231"/>
        <v>3784.7999999999997</v>
      </c>
    </row>
    <row r="2946" spans="1:13" x14ac:dyDescent="0.2">
      <c r="A2946" s="94">
        <v>5807028</v>
      </c>
      <c r="B2946" s="88">
        <f t="shared" si="229"/>
        <v>315.39999999999998</v>
      </c>
      <c r="C2946" s="93">
        <v>12</v>
      </c>
      <c r="D2946" s="104">
        <f t="shared" ref="D2946:D3009" si="232">C2946/$C$4096</f>
        <v>2.3738872403560832E-5</v>
      </c>
      <c r="E2946" s="93">
        <f t="shared" si="230"/>
        <v>1.0513333333333332</v>
      </c>
      <c r="F2946" s="104">
        <f t="shared" ref="F2946:F3009" si="233">E2946/$E$4096</f>
        <v>3.7751021551739659E-5</v>
      </c>
      <c r="G2946" s="93" t="s">
        <v>79</v>
      </c>
      <c r="H2946" s="93">
        <v>122.76</v>
      </c>
      <c r="I2946" s="108">
        <v>3</v>
      </c>
      <c r="J2946" s="93">
        <v>0.13</v>
      </c>
      <c r="K2946" s="93">
        <v>0.28999999999999998</v>
      </c>
      <c r="L2946" s="93">
        <v>122.76</v>
      </c>
      <c r="M2946" s="88">
        <f t="shared" si="231"/>
        <v>3784.7999999999997</v>
      </c>
    </row>
    <row r="2947" spans="1:13" x14ac:dyDescent="0.2">
      <c r="A2947" s="94">
        <v>5807029</v>
      </c>
      <c r="B2947" s="88">
        <f t="shared" ref="B2947:B3010" si="234">VLOOKUP(I2947,$U$2:$V$11,2,TRUE)</f>
        <v>315.39999999999998</v>
      </c>
      <c r="C2947" s="93">
        <v>12</v>
      </c>
      <c r="D2947" s="104">
        <f t="shared" si="232"/>
        <v>2.3738872403560832E-5</v>
      </c>
      <c r="E2947" s="93">
        <f t="shared" ref="E2947:E3010" si="235">B2947*C2947/3600</f>
        <v>1.0513333333333332</v>
      </c>
      <c r="F2947" s="104">
        <f t="shared" si="233"/>
        <v>3.7751021551739659E-5</v>
      </c>
      <c r="G2947" s="93" t="s">
        <v>79</v>
      </c>
      <c r="H2947" s="93">
        <v>163.68</v>
      </c>
      <c r="I2947" s="108">
        <v>3</v>
      </c>
      <c r="J2947" s="93">
        <v>0.2</v>
      </c>
      <c r="K2947" s="93">
        <v>0.34</v>
      </c>
      <c r="L2947" s="93">
        <v>163.68</v>
      </c>
      <c r="M2947" s="88">
        <f t="shared" ref="M2947:M3010" si="236">B2947*C2947</f>
        <v>3784.7999999999997</v>
      </c>
    </row>
    <row r="2948" spans="1:13" x14ac:dyDescent="0.2">
      <c r="A2948" s="94">
        <v>6000219</v>
      </c>
      <c r="B2948" s="88">
        <f t="shared" si="234"/>
        <v>315.39999999999998</v>
      </c>
      <c r="C2948" s="93">
        <v>12</v>
      </c>
      <c r="D2948" s="104">
        <f t="shared" si="232"/>
        <v>2.3738872403560832E-5</v>
      </c>
      <c r="E2948" s="93">
        <f t="shared" si="235"/>
        <v>1.0513333333333332</v>
      </c>
      <c r="F2948" s="104">
        <f t="shared" si="233"/>
        <v>3.7751021551739659E-5</v>
      </c>
      <c r="G2948" s="93" t="s">
        <v>20</v>
      </c>
      <c r="H2948" s="93">
        <v>1361.05</v>
      </c>
      <c r="I2948" s="108">
        <v>3</v>
      </c>
      <c r="J2948" s="93">
        <v>93.06</v>
      </c>
      <c r="K2948" s="93">
        <v>21.8</v>
      </c>
      <c r="L2948" s="93">
        <v>1361.05</v>
      </c>
      <c r="M2948" s="88">
        <f t="shared" si="236"/>
        <v>3784.7999999999997</v>
      </c>
    </row>
    <row r="2949" spans="1:13" x14ac:dyDescent="0.2">
      <c r="A2949" s="94">
        <v>6044014</v>
      </c>
      <c r="B2949" s="88">
        <f t="shared" si="234"/>
        <v>315.39999999999998</v>
      </c>
      <c r="C2949" s="93">
        <v>12</v>
      </c>
      <c r="D2949" s="104">
        <f t="shared" si="232"/>
        <v>2.3738872403560832E-5</v>
      </c>
      <c r="E2949" s="93">
        <f t="shared" si="235"/>
        <v>1.0513333333333332</v>
      </c>
      <c r="F2949" s="104">
        <f t="shared" si="233"/>
        <v>3.7751021551739659E-5</v>
      </c>
      <c r="G2949" s="93" t="s">
        <v>20</v>
      </c>
      <c r="H2949" s="93">
        <v>0</v>
      </c>
      <c r="I2949" s="108">
        <v>3</v>
      </c>
      <c r="J2949" s="93">
        <v>224</v>
      </c>
      <c r="K2949" s="93">
        <v>28</v>
      </c>
      <c r="L2949" s="93">
        <v>0</v>
      </c>
      <c r="M2949" s="88">
        <f t="shared" si="236"/>
        <v>3784.7999999999997</v>
      </c>
    </row>
    <row r="2950" spans="1:13" x14ac:dyDescent="0.2">
      <c r="A2950" s="94">
        <v>8411515</v>
      </c>
      <c r="B2950" s="88">
        <f t="shared" si="234"/>
        <v>315.39999999999998</v>
      </c>
      <c r="C2950" s="93">
        <v>12</v>
      </c>
      <c r="D2950" s="104">
        <f t="shared" si="232"/>
        <v>2.3738872403560832E-5</v>
      </c>
      <c r="E2950" s="93">
        <f t="shared" si="235"/>
        <v>1.0513333333333332</v>
      </c>
      <c r="F2950" s="104">
        <f t="shared" si="233"/>
        <v>3.7751021551739659E-5</v>
      </c>
      <c r="G2950" s="93" t="s">
        <v>79</v>
      </c>
      <c r="H2950" s="93">
        <v>2548.63</v>
      </c>
      <c r="I2950" s="108">
        <v>3</v>
      </c>
      <c r="J2950" s="93">
        <v>3.24</v>
      </c>
      <c r="K2950" s="93">
        <v>4.9000000000000004</v>
      </c>
      <c r="L2950" s="93">
        <v>2548.63</v>
      </c>
      <c r="M2950" s="88">
        <f t="shared" si="236"/>
        <v>3784.7999999999997</v>
      </c>
    </row>
    <row r="2951" spans="1:13" x14ac:dyDescent="0.2">
      <c r="A2951" s="94">
        <v>8755164</v>
      </c>
      <c r="B2951" s="88">
        <f t="shared" si="234"/>
        <v>315.39999999999998</v>
      </c>
      <c r="C2951" s="93">
        <v>12</v>
      </c>
      <c r="D2951" s="104">
        <f t="shared" si="232"/>
        <v>2.3738872403560832E-5</v>
      </c>
      <c r="E2951" s="93">
        <f t="shared" si="235"/>
        <v>1.0513333333333332</v>
      </c>
      <c r="F2951" s="104">
        <f t="shared" si="233"/>
        <v>3.7751021551739659E-5</v>
      </c>
      <c r="G2951" s="93" t="s">
        <v>16</v>
      </c>
      <c r="H2951" s="93">
        <v>629.61</v>
      </c>
      <c r="I2951" s="108">
        <v>3</v>
      </c>
      <c r="J2951" s="93">
        <v>0.1</v>
      </c>
      <c r="K2951" s="93">
        <v>0.04</v>
      </c>
      <c r="L2951" s="93">
        <v>629.61</v>
      </c>
      <c r="M2951" s="88">
        <f t="shared" si="236"/>
        <v>3784.7999999999997</v>
      </c>
    </row>
    <row r="2952" spans="1:13" x14ac:dyDescent="0.2">
      <c r="A2952" s="94">
        <v>9042758</v>
      </c>
      <c r="B2952" s="88">
        <f t="shared" si="234"/>
        <v>315.39999999999998</v>
      </c>
      <c r="C2952" s="93">
        <v>12</v>
      </c>
      <c r="D2952" s="104">
        <f t="shared" si="232"/>
        <v>2.3738872403560832E-5</v>
      </c>
      <c r="E2952" s="93">
        <f t="shared" si="235"/>
        <v>1.0513333333333332</v>
      </c>
      <c r="F2952" s="104">
        <f t="shared" si="233"/>
        <v>3.7751021551739659E-5</v>
      </c>
      <c r="G2952" s="93" t="s">
        <v>20</v>
      </c>
      <c r="H2952" s="93">
        <v>17722.849999999999</v>
      </c>
      <c r="I2952" s="108">
        <v>3</v>
      </c>
      <c r="J2952" s="93">
        <v>83.16</v>
      </c>
      <c r="K2952" s="93">
        <v>37.200000000000003</v>
      </c>
      <c r="L2952" s="93">
        <v>17722.849999999999</v>
      </c>
      <c r="M2952" s="88">
        <f t="shared" si="236"/>
        <v>3784.7999999999997</v>
      </c>
    </row>
    <row r="2953" spans="1:13" x14ac:dyDescent="0.2">
      <c r="A2953" s="94">
        <v>9202506</v>
      </c>
      <c r="B2953" s="88">
        <f t="shared" si="234"/>
        <v>315.39999999999998</v>
      </c>
      <c r="C2953" s="93">
        <v>12</v>
      </c>
      <c r="D2953" s="104">
        <f t="shared" si="232"/>
        <v>2.3738872403560832E-5</v>
      </c>
      <c r="E2953" s="93">
        <f t="shared" si="235"/>
        <v>1.0513333333333332</v>
      </c>
      <c r="F2953" s="104">
        <f t="shared" si="233"/>
        <v>3.7751021551739659E-5</v>
      </c>
      <c r="G2953" s="93" t="s">
        <v>20</v>
      </c>
      <c r="H2953" s="93">
        <v>2103.91</v>
      </c>
      <c r="I2953" s="108">
        <v>3</v>
      </c>
      <c r="J2953" s="93">
        <v>74.39</v>
      </c>
      <c r="K2953" s="93">
        <v>19</v>
      </c>
      <c r="L2953" s="93">
        <v>2103.91</v>
      </c>
      <c r="M2953" s="88">
        <f t="shared" si="236"/>
        <v>3784.7999999999997</v>
      </c>
    </row>
    <row r="2954" spans="1:13" x14ac:dyDescent="0.2">
      <c r="A2954" s="94">
        <v>9254813</v>
      </c>
      <c r="B2954" s="88">
        <f t="shared" si="234"/>
        <v>315.39999999999998</v>
      </c>
      <c r="C2954" s="93">
        <v>12</v>
      </c>
      <c r="D2954" s="104">
        <f t="shared" si="232"/>
        <v>2.3738872403560832E-5</v>
      </c>
      <c r="E2954" s="93">
        <f t="shared" si="235"/>
        <v>1.0513333333333332</v>
      </c>
      <c r="F2954" s="104">
        <f t="shared" si="233"/>
        <v>3.7751021551739659E-5</v>
      </c>
      <c r="G2954" s="93" t="s">
        <v>12</v>
      </c>
      <c r="H2954" s="93">
        <v>3008.32</v>
      </c>
      <c r="I2954" s="108">
        <v>3</v>
      </c>
      <c r="J2954" s="93">
        <v>66</v>
      </c>
      <c r="K2954" s="93">
        <v>9.5500000000000007</v>
      </c>
      <c r="L2954" s="93">
        <v>3008.32</v>
      </c>
      <c r="M2954" s="88">
        <f t="shared" si="236"/>
        <v>3784.7999999999997</v>
      </c>
    </row>
    <row r="2955" spans="1:13" x14ac:dyDescent="0.2">
      <c r="A2955" s="94">
        <v>9254974</v>
      </c>
      <c r="B2955" s="88">
        <f t="shared" si="234"/>
        <v>315.39999999999998</v>
      </c>
      <c r="C2955" s="93">
        <v>12</v>
      </c>
      <c r="D2955" s="104">
        <f t="shared" si="232"/>
        <v>2.3738872403560832E-5</v>
      </c>
      <c r="E2955" s="93">
        <f t="shared" si="235"/>
        <v>1.0513333333333332</v>
      </c>
      <c r="F2955" s="104">
        <f t="shared" si="233"/>
        <v>3.7751021551739659E-5</v>
      </c>
      <c r="G2955" s="93" t="s">
        <v>12</v>
      </c>
      <c r="H2955" s="93">
        <v>339.57</v>
      </c>
      <c r="I2955" s="108">
        <v>3</v>
      </c>
      <c r="J2955" s="93">
        <v>1.9</v>
      </c>
      <c r="K2955" s="93">
        <v>3.05</v>
      </c>
      <c r="L2955" s="93">
        <v>339.57</v>
      </c>
      <c r="M2955" s="88">
        <f t="shared" si="236"/>
        <v>3784.7999999999997</v>
      </c>
    </row>
    <row r="2956" spans="1:13" x14ac:dyDescent="0.2">
      <c r="A2956" s="94">
        <v>9822712</v>
      </c>
      <c r="B2956" s="88">
        <f t="shared" si="234"/>
        <v>315.39999999999998</v>
      </c>
      <c r="C2956" s="93">
        <v>12</v>
      </c>
      <c r="D2956" s="104">
        <f t="shared" si="232"/>
        <v>2.3738872403560832E-5</v>
      </c>
      <c r="E2956" s="93">
        <f t="shared" si="235"/>
        <v>1.0513333333333332</v>
      </c>
      <c r="F2956" s="104">
        <f t="shared" si="233"/>
        <v>3.7751021551739659E-5</v>
      </c>
      <c r="G2956" s="93" t="s">
        <v>16</v>
      </c>
      <c r="H2956" s="93">
        <v>181.18</v>
      </c>
      <c r="I2956" s="108">
        <v>3</v>
      </c>
      <c r="J2956" s="93">
        <v>3.6</v>
      </c>
      <c r="K2956" s="93">
        <v>4</v>
      </c>
      <c r="L2956" s="93">
        <v>181.18</v>
      </c>
      <c r="M2956" s="88">
        <f t="shared" si="236"/>
        <v>3784.7999999999997</v>
      </c>
    </row>
    <row r="2957" spans="1:13" x14ac:dyDescent="0.2">
      <c r="A2957" s="94">
        <v>9999969</v>
      </c>
      <c r="B2957" s="88">
        <f t="shared" si="234"/>
        <v>315.39999999999998</v>
      </c>
      <c r="C2957" s="93">
        <v>12</v>
      </c>
      <c r="D2957" s="104">
        <f t="shared" si="232"/>
        <v>2.3738872403560832E-5</v>
      </c>
      <c r="E2957" s="93">
        <f t="shared" si="235"/>
        <v>1.0513333333333332</v>
      </c>
      <c r="F2957" s="104">
        <f t="shared" si="233"/>
        <v>3.7751021551739659E-5</v>
      </c>
      <c r="G2957" s="93" t="s">
        <v>16</v>
      </c>
      <c r="H2957" s="93">
        <v>0</v>
      </c>
      <c r="I2957" s="108">
        <v>3</v>
      </c>
      <c r="J2957" s="93">
        <v>0</v>
      </c>
      <c r="K2957" s="93">
        <v>0</v>
      </c>
      <c r="L2957" s="93">
        <v>0</v>
      </c>
      <c r="M2957" s="88">
        <f t="shared" si="236"/>
        <v>3784.7999999999997</v>
      </c>
    </row>
    <row r="2958" spans="1:13" x14ac:dyDescent="0.2">
      <c r="A2958" s="94">
        <v>1150855</v>
      </c>
      <c r="B2958" s="88">
        <f t="shared" si="234"/>
        <v>315.39999999999998</v>
      </c>
      <c r="C2958" s="93">
        <v>11</v>
      </c>
      <c r="D2958" s="104">
        <f t="shared" si="232"/>
        <v>2.1760633036597427E-5</v>
      </c>
      <c r="E2958" s="93">
        <f t="shared" si="235"/>
        <v>0.96372222222222215</v>
      </c>
      <c r="F2958" s="104">
        <f t="shared" si="233"/>
        <v>3.4605103089094693E-5</v>
      </c>
      <c r="G2958" s="93" t="s">
        <v>79</v>
      </c>
      <c r="H2958" s="93">
        <v>11.78</v>
      </c>
      <c r="I2958" s="108">
        <v>3</v>
      </c>
      <c r="J2958" s="93">
        <v>0.16</v>
      </c>
      <c r="K2958" s="93">
        <v>0.24</v>
      </c>
      <c r="L2958" s="93">
        <v>11.78</v>
      </c>
      <c r="M2958" s="88">
        <f t="shared" si="236"/>
        <v>3469.3999999999996</v>
      </c>
    </row>
    <row r="2959" spans="1:13" x14ac:dyDescent="0.2">
      <c r="A2959" s="94">
        <v>1153699</v>
      </c>
      <c r="B2959" s="88">
        <f t="shared" si="234"/>
        <v>315.39999999999998</v>
      </c>
      <c r="C2959" s="93">
        <v>11</v>
      </c>
      <c r="D2959" s="104">
        <f t="shared" si="232"/>
        <v>2.1760633036597427E-5</v>
      </c>
      <c r="E2959" s="93">
        <f t="shared" si="235"/>
        <v>0.96372222222222215</v>
      </c>
      <c r="F2959" s="104">
        <f t="shared" si="233"/>
        <v>3.4605103089094693E-5</v>
      </c>
      <c r="G2959" s="93" t="s">
        <v>79</v>
      </c>
      <c r="H2959" s="93">
        <v>38.99</v>
      </c>
      <c r="I2959" s="108">
        <v>3</v>
      </c>
      <c r="J2959" s="93">
        <v>1.35</v>
      </c>
      <c r="K2959" s="93">
        <v>1</v>
      </c>
      <c r="L2959" s="93">
        <v>38.99</v>
      </c>
      <c r="M2959" s="88">
        <f t="shared" si="236"/>
        <v>3469.3999999999996</v>
      </c>
    </row>
    <row r="2960" spans="1:13" x14ac:dyDescent="0.2">
      <c r="A2960" s="94">
        <v>1206244</v>
      </c>
      <c r="B2960" s="88">
        <f t="shared" si="234"/>
        <v>315.39999999999998</v>
      </c>
      <c r="C2960" s="93">
        <v>11</v>
      </c>
      <c r="D2960" s="104">
        <f t="shared" si="232"/>
        <v>2.1760633036597427E-5</v>
      </c>
      <c r="E2960" s="93">
        <f t="shared" si="235"/>
        <v>0.96372222222222215</v>
      </c>
      <c r="F2960" s="104">
        <f t="shared" si="233"/>
        <v>3.4605103089094693E-5</v>
      </c>
      <c r="G2960" s="93" t="s">
        <v>79</v>
      </c>
      <c r="H2960" s="93">
        <v>364.97</v>
      </c>
      <c r="I2960" s="108">
        <v>3</v>
      </c>
      <c r="J2960" s="93">
        <v>6.62</v>
      </c>
      <c r="K2960" s="93">
        <v>2.64</v>
      </c>
      <c r="L2960" s="93">
        <v>364.97</v>
      </c>
      <c r="M2960" s="88">
        <f t="shared" si="236"/>
        <v>3469.3999999999996</v>
      </c>
    </row>
    <row r="2961" spans="1:13" x14ac:dyDescent="0.2">
      <c r="A2961" s="94">
        <v>1212333</v>
      </c>
      <c r="B2961" s="88">
        <f t="shared" si="234"/>
        <v>315.39999999999998</v>
      </c>
      <c r="C2961" s="93">
        <v>11</v>
      </c>
      <c r="D2961" s="104">
        <f t="shared" si="232"/>
        <v>2.1760633036597427E-5</v>
      </c>
      <c r="E2961" s="93">
        <f t="shared" si="235"/>
        <v>0.96372222222222215</v>
      </c>
      <c r="F2961" s="104">
        <f t="shared" si="233"/>
        <v>3.4605103089094693E-5</v>
      </c>
      <c r="G2961" s="93" t="s">
        <v>79</v>
      </c>
      <c r="H2961" s="93">
        <v>48.44</v>
      </c>
      <c r="I2961" s="108">
        <v>3</v>
      </c>
      <c r="J2961" s="93">
        <v>2.37</v>
      </c>
      <c r="K2961" s="93">
        <v>1.52</v>
      </c>
      <c r="L2961" s="93">
        <v>48.44</v>
      </c>
      <c r="M2961" s="88">
        <f t="shared" si="236"/>
        <v>3469.3999999999996</v>
      </c>
    </row>
    <row r="2962" spans="1:13" x14ac:dyDescent="0.2">
      <c r="A2962" s="94">
        <v>1214255</v>
      </c>
      <c r="B2962" s="88">
        <f t="shared" si="234"/>
        <v>315.39999999999998</v>
      </c>
      <c r="C2962" s="93">
        <v>11</v>
      </c>
      <c r="D2962" s="104">
        <f t="shared" si="232"/>
        <v>2.1760633036597427E-5</v>
      </c>
      <c r="E2962" s="93">
        <f t="shared" si="235"/>
        <v>0.96372222222222215</v>
      </c>
      <c r="F2962" s="104">
        <f t="shared" si="233"/>
        <v>3.4605103089094693E-5</v>
      </c>
      <c r="G2962" s="93" t="s">
        <v>79</v>
      </c>
      <c r="H2962" s="93">
        <v>94.84</v>
      </c>
      <c r="I2962" s="108">
        <v>3</v>
      </c>
      <c r="J2962" s="93">
        <v>0.44</v>
      </c>
      <c r="K2962" s="93">
        <v>0.46</v>
      </c>
      <c r="L2962" s="93">
        <v>94.84</v>
      </c>
      <c r="M2962" s="88">
        <f t="shared" si="236"/>
        <v>3469.3999999999996</v>
      </c>
    </row>
    <row r="2963" spans="1:13" x14ac:dyDescent="0.2">
      <c r="A2963" s="94">
        <v>1214669</v>
      </c>
      <c r="B2963" s="88">
        <f t="shared" si="234"/>
        <v>315.39999999999998</v>
      </c>
      <c r="C2963" s="93">
        <v>11</v>
      </c>
      <c r="D2963" s="104">
        <f t="shared" si="232"/>
        <v>2.1760633036597427E-5</v>
      </c>
      <c r="E2963" s="93">
        <f t="shared" si="235"/>
        <v>0.96372222222222215</v>
      </c>
      <c r="F2963" s="104">
        <f t="shared" si="233"/>
        <v>3.4605103089094693E-5</v>
      </c>
      <c r="G2963" s="93" t="s">
        <v>79</v>
      </c>
      <c r="H2963" s="93">
        <v>159.5</v>
      </c>
      <c r="I2963" s="108">
        <v>3</v>
      </c>
      <c r="J2963" s="93">
        <v>2.2799999999999998</v>
      </c>
      <c r="K2963" s="93">
        <v>2.2799999999999998</v>
      </c>
      <c r="L2963" s="93">
        <v>159.5</v>
      </c>
      <c r="M2963" s="88">
        <f t="shared" si="236"/>
        <v>3469.3999999999996</v>
      </c>
    </row>
    <row r="2964" spans="1:13" x14ac:dyDescent="0.2">
      <c r="A2964" s="94">
        <v>1252749</v>
      </c>
      <c r="B2964" s="88">
        <f t="shared" si="234"/>
        <v>315.39999999999998</v>
      </c>
      <c r="C2964" s="93">
        <v>11</v>
      </c>
      <c r="D2964" s="104">
        <f t="shared" si="232"/>
        <v>2.1760633036597427E-5</v>
      </c>
      <c r="E2964" s="93">
        <f t="shared" si="235"/>
        <v>0.96372222222222215</v>
      </c>
      <c r="F2964" s="104">
        <f t="shared" si="233"/>
        <v>3.4605103089094693E-5</v>
      </c>
      <c r="G2964" s="93" t="s">
        <v>16</v>
      </c>
      <c r="H2964" s="93">
        <v>667.39</v>
      </c>
      <c r="I2964" s="108">
        <v>3</v>
      </c>
      <c r="J2964" s="93">
        <v>18.39</v>
      </c>
      <c r="K2964" s="93">
        <v>32.86</v>
      </c>
      <c r="L2964" s="93">
        <v>667.39</v>
      </c>
      <c r="M2964" s="88">
        <f t="shared" si="236"/>
        <v>3469.3999999999996</v>
      </c>
    </row>
    <row r="2965" spans="1:13" x14ac:dyDescent="0.2">
      <c r="A2965" s="94">
        <v>1258194</v>
      </c>
      <c r="B2965" s="88">
        <f t="shared" si="234"/>
        <v>315.39999999999998</v>
      </c>
      <c r="C2965" s="93">
        <v>11</v>
      </c>
      <c r="D2965" s="104">
        <f t="shared" si="232"/>
        <v>2.1760633036597427E-5</v>
      </c>
      <c r="E2965" s="93">
        <f t="shared" si="235"/>
        <v>0.96372222222222215</v>
      </c>
      <c r="F2965" s="104">
        <f t="shared" si="233"/>
        <v>3.4605103089094693E-5</v>
      </c>
      <c r="G2965" s="93" t="s">
        <v>16</v>
      </c>
      <c r="H2965" s="93">
        <v>731.45</v>
      </c>
      <c r="I2965" s="108">
        <v>3</v>
      </c>
      <c r="J2965" s="93">
        <v>4.9800000000000004</v>
      </c>
      <c r="K2965" s="93">
        <v>35.42</v>
      </c>
      <c r="L2965" s="93">
        <v>731.45</v>
      </c>
      <c r="M2965" s="88">
        <f t="shared" si="236"/>
        <v>3469.3999999999996</v>
      </c>
    </row>
    <row r="2966" spans="1:13" x14ac:dyDescent="0.2">
      <c r="A2966" s="94">
        <v>2031276</v>
      </c>
      <c r="B2966" s="88">
        <f t="shared" si="234"/>
        <v>315.39999999999998</v>
      </c>
      <c r="C2966" s="93">
        <v>11</v>
      </c>
      <c r="D2966" s="104">
        <f t="shared" si="232"/>
        <v>2.1760633036597427E-5</v>
      </c>
      <c r="E2966" s="93">
        <f t="shared" si="235"/>
        <v>0.96372222222222215</v>
      </c>
      <c r="F2966" s="104">
        <f t="shared" si="233"/>
        <v>3.4605103089094693E-5</v>
      </c>
      <c r="G2966" s="93" t="s">
        <v>16</v>
      </c>
      <c r="H2966" s="93">
        <v>85.86</v>
      </c>
      <c r="I2966" s="108">
        <v>3</v>
      </c>
      <c r="J2966" s="93">
        <v>1.59</v>
      </c>
      <c r="K2966" s="93">
        <v>0.34</v>
      </c>
      <c r="L2966" s="93">
        <v>85.86</v>
      </c>
      <c r="M2966" s="88">
        <f t="shared" si="236"/>
        <v>3469.3999999999996</v>
      </c>
    </row>
    <row r="2967" spans="1:13" x14ac:dyDescent="0.2">
      <c r="A2967" s="94">
        <v>2042608</v>
      </c>
      <c r="B2967" s="88">
        <f t="shared" si="234"/>
        <v>315.39999999999998</v>
      </c>
      <c r="C2967" s="93">
        <v>11</v>
      </c>
      <c r="D2967" s="104">
        <f t="shared" si="232"/>
        <v>2.1760633036597427E-5</v>
      </c>
      <c r="E2967" s="93">
        <f t="shared" si="235"/>
        <v>0.96372222222222215</v>
      </c>
      <c r="F2967" s="104">
        <f t="shared" si="233"/>
        <v>3.4605103089094693E-5</v>
      </c>
      <c r="G2967" s="93" t="s">
        <v>16</v>
      </c>
      <c r="H2967" s="93">
        <v>774.2</v>
      </c>
      <c r="I2967" s="108">
        <v>3</v>
      </c>
      <c r="J2967" s="93">
        <v>20.84</v>
      </c>
      <c r="K2967" s="93">
        <v>12</v>
      </c>
      <c r="L2967" s="93">
        <v>774.2</v>
      </c>
      <c r="M2967" s="88">
        <f t="shared" si="236"/>
        <v>3469.3999999999996</v>
      </c>
    </row>
    <row r="2968" spans="1:13" x14ac:dyDescent="0.2">
      <c r="A2968" s="94">
        <v>2055131</v>
      </c>
      <c r="B2968" s="88">
        <f t="shared" si="234"/>
        <v>315.39999999999998</v>
      </c>
      <c r="C2968" s="93">
        <v>11</v>
      </c>
      <c r="D2968" s="104">
        <f t="shared" si="232"/>
        <v>2.1760633036597427E-5</v>
      </c>
      <c r="E2968" s="93">
        <f t="shared" si="235"/>
        <v>0.96372222222222215</v>
      </c>
      <c r="F2968" s="104">
        <f t="shared" si="233"/>
        <v>3.4605103089094693E-5</v>
      </c>
      <c r="G2968" s="93" t="s">
        <v>16</v>
      </c>
      <c r="H2968" s="93">
        <v>2013.51</v>
      </c>
      <c r="I2968" s="108">
        <v>3</v>
      </c>
      <c r="J2968" s="93">
        <v>11</v>
      </c>
      <c r="K2968" s="93">
        <v>12.8</v>
      </c>
      <c r="L2968" s="93">
        <v>2013.51</v>
      </c>
      <c r="M2968" s="88">
        <f t="shared" si="236"/>
        <v>3469.3999999999996</v>
      </c>
    </row>
    <row r="2969" spans="1:13" x14ac:dyDescent="0.2">
      <c r="A2969" s="94">
        <v>2063909</v>
      </c>
      <c r="B2969" s="88">
        <f t="shared" si="234"/>
        <v>315.39999999999998</v>
      </c>
      <c r="C2969" s="93">
        <v>11</v>
      </c>
      <c r="D2969" s="104">
        <f t="shared" si="232"/>
        <v>2.1760633036597427E-5</v>
      </c>
      <c r="E2969" s="93">
        <f t="shared" si="235"/>
        <v>0.96372222222222215</v>
      </c>
      <c r="F2969" s="104">
        <f t="shared" si="233"/>
        <v>3.4605103089094693E-5</v>
      </c>
      <c r="G2969" s="93" t="s">
        <v>16</v>
      </c>
      <c r="H2969" s="93">
        <v>1183.6400000000001</v>
      </c>
      <c r="I2969" s="108">
        <v>3</v>
      </c>
      <c r="J2969" s="93">
        <v>1.5</v>
      </c>
      <c r="K2969" s="93">
        <v>13.5</v>
      </c>
      <c r="L2969" s="93">
        <v>1183.6400000000001</v>
      </c>
      <c r="M2969" s="88">
        <f t="shared" si="236"/>
        <v>3469.3999999999996</v>
      </c>
    </row>
    <row r="2970" spans="1:13" x14ac:dyDescent="0.2">
      <c r="A2970" s="94">
        <v>2064459</v>
      </c>
      <c r="B2970" s="88">
        <f t="shared" si="234"/>
        <v>315.39999999999998</v>
      </c>
      <c r="C2970" s="93">
        <v>11</v>
      </c>
      <c r="D2970" s="104">
        <f t="shared" si="232"/>
        <v>2.1760633036597427E-5</v>
      </c>
      <c r="E2970" s="93">
        <f t="shared" si="235"/>
        <v>0.96372222222222215</v>
      </c>
      <c r="F2970" s="104">
        <f t="shared" si="233"/>
        <v>3.4605103089094693E-5</v>
      </c>
      <c r="G2970" s="93" t="s">
        <v>16</v>
      </c>
      <c r="H2970" s="93">
        <v>3071.9</v>
      </c>
      <c r="I2970" s="108">
        <v>3</v>
      </c>
      <c r="J2970" s="93">
        <v>31.7</v>
      </c>
      <c r="K2970" s="93">
        <v>27</v>
      </c>
      <c r="L2970" s="93">
        <v>3071.9</v>
      </c>
      <c r="M2970" s="88">
        <f t="shared" si="236"/>
        <v>3469.3999999999996</v>
      </c>
    </row>
    <row r="2971" spans="1:13" x14ac:dyDescent="0.2">
      <c r="A2971" s="94">
        <v>2104113</v>
      </c>
      <c r="B2971" s="88">
        <f t="shared" si="234"/>
        <v>315.39999999999998</v>
      </c>
      <c r="C2971" s="93">
        <v>11</v>
      </c>
      <c r="D2971" s="104">
        <f t="shared" si="232"/>
        <v>2.1760633036597427E-5</v>
      </c>
      <c r="E2971" s="93">
        <f t="shared" si="235"/>
        <v>0.96372222222222215</v>
      </c>
      <c r="F2971" s="104">
        <f t="shared" si="233"/>
        <v>3.4605103089094693E-5</v>
      </c>
      <c r="G2971" s="93" t="s">
        <v>16</v>
      </c>
      <c r="H2971" s="93">
        <v>7232.57</v>
      </c>
      <c r="I2971" s="108">
        <v>3</v>
      </c>
      <c r="J2971" s="93">
        <v>44.77</v>
      </c>
      <c r="K2971" s="93">
        <v>9.5</v>
      </c>
      <c r="L2971" s="93">
        <v>7232.57</v>
      </c>
      <c r="M2971" s="88">
        <f t="shared" si="236"/>
        <v>3469.3999999999996</v>
      </c>
    </row>
    <row r="2972" spans="1:13" x14ac:dyDescent="0.2">
      <c r="A2972" s="94">
        <v>2104306</v>
      </c>
      <c r="B2972" s="88">
        <f t="shared" si="234"/>
        <v>315.39999999999998</v>
      </c>
      <c r="C2972" s="93">
        <v>11</v>
      </c>
      <c r="D2972" s="104">
        <f t="shared" si="232"/>
        <v>2.1760633036597427E-5</v>
      </c>
      <c r="E2972" s="93">
        <f t="shared" si="235"/>
        <v>0.96372222222222215</v>
      </c>
      <c r="F2972" s="104">
        <f t="shared" si="233"/>
        <v>3.4605103089094693E-5</v>
      </c>
      <c r="G2972" s="93" t="s">
        <v>79</v>
      </c>
      <c r="H2972" s="93">
        <v>1905.54</v>
      </c>
      <c r="I2972" s="108">
        <v>3</v>
      </c>
      <c r="J2972" s="93">
        <v>11</v>
      </c>
      <c r="K2972" s="93">
        <v>17.3</v>
      </c>
      <c r="L2972" s="93">
        <v>1905.54</v>
      </c>
      <c r="M2972" s="88">
        <f t="shared" si="236"/>
        <v>3469.3999999999996</v>
      </c>
    </row>
    <row r="2973" spans="1:13" x14ac:dyDescent="0.2">
      <c r="A2973" s="94">
        <v>2540034</v>
      </c>
      <c r="B2973" s="88">
        <f t="shared" si="234"/>
        <v>315.39999999999998</v>
      </c>
      <c r="C2973" s="93">
        <v>11</v>
      </c>
      <c r="D2973" s="104">
        <f t="shared" si="232"/>
        <v>2.1760633036597427E-5</v>
      </c>
      <c r="E2973" s="93">
        <f t="shared" si="235"/>
        <v>0.96372222222222215</v>
      </c>
      <c r="F2973" s="104">
        <f t="shared" si="233"/>
        <v>3.4605103089094693E-5</v>
      </c>
      <c r="G2973" s="93" t="s">
        <v>16</v>
      </c>
      <c r="H2973" s="93">
        <v>3897.18</v>
      </c>
      <c r="I2973" s="108">
        <v>3</v>
      </c>
      <c r="J2973" s="93">
        <v>18.649999999999999</v>
      </c>
      <c r="K2973" s="93">
        <v>17.399999999999999</v>
      </c>
      <c r="L2973" s="93">
        <v>3897.18</v>
      </c>
      <c r="M2973" s="88">
        <f t="shared" si="236"/>
        <v>3469.3999999999996</v>
      </c>
    </row>
    <row r="2974" spans="1:13" x14ac:dyDescent="0.2">
      <c r="A2974" s="94">
        <v>2567253</v>
      </c>
      <c r="B2974" s="88">
        <f t="shared" si="234"/>
        <v>315.39999999999998</v>
      </c>
      <c r="C2974" s="93">
        <v>11</v>
      </c>
      <c r="D2974" s="104">
        <f t="shared" si="232"/>
        <v>2.1760633036597427E-5</v>
      </c>
      <c r="E2974" s="93">
        <f t="shared" si="235"/>
        <v>0.96372222222222215</v>
      </c>
      <c r="F2974" s="104">
        <f t="shared" si="233"/>
        <v>3.4605103089094693E-5</v>
      </c>
      <c r="G2974" s="93" t="s">
        <v>12</v>
      </c>
      <c r="H2974" s="93">
        <v>298.62</v>
      </c>
      <c r="I2974" s="108">
        <v>3</v>
      </c>
      <c r="J2974" s="93">
        <v>5.04</v>
      </c>
      <c r="K2974" s="93">
        <v>0.9</v>
      </c>
      <c r="L2974" s="93">
        <v>298.62</v>
      </c>
      <c r="M2974" s="88">
        <f t="shared" si="236"/>
        <v>3469.3999999999996</v>
      </c>
    </row>
    <row r="2975" spans="1:13" x14ac:dyDescent="0.2">
      <c r="A2975" s="94">
        <v>2569715</v>
      </c>
      <c r="B2975" s="88">
        <f t="shared" si="234"/>
        <v>315.39999999999998</v>
      </c>
      <c r="C2975" s="93">
        <v>11</v>
      </c>
      <c r="D2975" s="104">
        <f t="shared" si="232"/>
        <v>2.1760633036597427E-5</v>
      </c>
      <c r="E2975" s="93">
        <f t="shared" si="235"/>
        <v>0.96372222222222215</v>
      </c>
      <c r="F2975" s="104">
        <f t="shared" si="233"/>
        <v>3.4605103089094693E-5</v>
      </c>
      <c r="G2975" s="93" t="s">
        <v>41</v>
      </c>
      <c r="H2975" s="93">
        <v>648.61</v>
      </c>
      <c r="I2975" s="108">
        <v>3</v>
      </c>
      <c r="J2975" s="93">
        <v>0.32</v>
      </c>
      <c r="K2975" s="93">
        <v>2.1</v>
      </c>
      <c r="L2975" s="93">
        <v>648.61</v>
      </c>
      <c r="M2975" s="88">
        <f t="shared" si="236"/>
        <v>3469.3999999999996</v>
      </c>
    </row>
    <row r="2976" spans="1:13" x14ac:dyDescent="0.2">
      <c r="A2976" s="94">
        <v>3237136</v>
      </c>
      <c r="B2976" s="88">
        <f t="shared" si="234"/>
        <v>315.39999999999998</v>
      </c>
      <c r="C2976" s="93">
        <v>11</v>
      </c>
      <c r="D2976" s="104">
        <f t="shared" si="232"/>
        <v>2.1760633036597427E-5</v>
      </c>
      <c r="E2976" s="93">
        <f t="shared" si="235"/>
        <v>0.96372222222222215</v>
      </c>
      <c r="F2976" s="104">
        <f t="shared" si="233"/>
        <v>3.4605103089094693E-5</v>
      </c>
      <c r="G2976" s="93" t="s">
        <v>16</v>
      </c>
      <c r="H2976" s="93">
        <v>663.04</v>
      </c>
      <c r="I2976" s="108">
        <v>3</v>
      </c>
      <c r="J2976" s="93">
        <v>248.29</v>
      </c>
      <c r="K2976" s="93">
        <v>0.89</v>
      </c>
      <c r="L2976" s="93">
        <v>663.04</v>
      </c>
      <c r="M2976" s="88">
        <f t="shared" si="236"/>
        <v>3469.3999999999996</v>
      </c>
    </row>
    <row r="2977" spans="1:13" x14ac:dyDescent="0.2">
      <c r="A2977" s="94">
        <v>3256201</v>
      </c>
      <c r="B2977" s="88">
        <f t="shared" si="234"/>
        <v>315.39999999999998</v>
      </c>
      <c r="C2977" s="93">
        <v>11</v>
      </c>
      <c r="D2977" s="104">
        <f t="shared" si="232"/>
        <v>2.1760633036597427E-5</v>
      </c>
      <c r="E2977" s="93">
        <f t="shared" si="235"/>
        <v>0.96372222222222215</v>
      </c>
      <c r="F2977" s="104">
        <f t="shared" si="233"/>
        <v>3.4605103089094693E-5</v>
      </c>
      <c r="G2977" s="93" t="s">
        <v>16</v>
      </c>
      <c r="H2977" s="93">
        <v>551.07000000000005</v>
      </c>
      <c r="I2977" s="108">
        <v>3</v>
      </c>
      <c r="J2977" s="93">
        <v>198</v>
      </c>
      <c r="K2977" s="93">
        <v>27</v>
      </c>
      <c r="L2977" s="93">
        <v>551.07000000000005</v>
      </c>
      <c r="M2977" s="88">
        <f t="shared" si="236"/>
        <v>3469.3999999999996</v>
      </c>
    </row>
    <row r="2978" spans="1:13" x14ac:dyDescent="0.2">
      <c r="A2978" s="94">
        <v>3358419</v>
      </c>
      <c r="B2978" s="88">
        <f t="shared" si="234"/>
        <v>315.39999999999998</v>
      </c>
      <c r="C2978" s="93">
        <v>11</v>
      </c>
      <c r="D2978" s="104">
        <f t="shared" si="232"/>
        <v>2.1760633036597427E-5</v>
      </c>
      <c r="E2978" s="93">
        <f t="shared" si="235"/>
        <v>0.96372222222222215</v>
      </c>
      <c r="F2978" s="104">
        <f t="shared" si="233"/>
        <v>3.4605103089094693E-5</v>
      </c>
      <c r="G2978" s="93" t="s">
        <v>41</v>
      </c>
      <c r="H2978" s="93">
        <v>125.15</v>
      </c>
      <c r="I2978" s="108">
        <v>3</v>
      </c>
      <c r="J2978" s="93">
        <v>9.01</v>
      </c>
      <c r="K2978" s="93">
        <v>0.35</v>
      </c>
      <c r="L2978" s="93">
        <v>125.15</v>
      </c>
      <c r="M2978" s="88">
        <f t="shared" si="236"/>
        <v>3469.3999999999996</v>
      </c>
    </row>
    <row r="2979" spans="1:13" x14ac:dyDescent="0.2">
      <c r="A2979" s="94">
        <v>3394675</v>
      </c>
      <c r="B2979" s="88">
        <f t="shared" si="234"/>
        <v>315.39999999999998</v>
      </c>
      <c r="C2979" s="93">
        <v>11</v>
      </c>
      <c r="D2979" s="104">
        <f t="shared" si="232"/>
        <v>2.1760633036597427E-5</v>
      </c>
      <c r="E2979" s="93">
        <f t="shared" si="235"/>
        <v>0.96372222222222215</v>
      </c>
      <c r="F2979" s="104">
        <f t="shared" si="233"/>
        <v>3.4605103089094693E-5</v>
      </c>
      <c r="G2979" s="93" t="s">
        <v>20</v>
      </c>
      <c r="H2979" s="93">
        <v>2705.87</v>
      </c>
      <c r="I2979" s="108">
        <v>3</v>
      </c>
      <c r="J2979" s="93">
        <v>12.39</v>
      </c>
      <c r="K2979" s="93">
        <v>4.38</v>
      </c>
      <c r="L2979" s="93">
        <v>2705.87</v>
      </c>
      <c r="M2979" s="88">
        <f t="shared" si="236"/>
        <v>3469.3999999999996</v>
      </c>
    </row>
    <row r="2980" spans="1:13" x14ac:dyDescent="0.2">
      <c r="A2980" s="94">
        <v>3400699</v>
      </c>
      <c r="B2980" s="88">
        <f t="shared" si="234"/>
        <v>315.39999999999998</v>
      </c>
      <c r="C2980" s="93">
        <v>11</v>
      </c>
      <c r="D2980" s="104">
        <f t="shared" si="232"/>
        <v>2.1760633036597427E-5</v>
      </c>
      <c r="E2980" s="93">
        <f t="shared" si="235"/>
        <v>0.96372222222222215</v>
      </c>
      <c r="F2980" s="104">
        <f t="shared" si="233"/>
        <v>3.4605103089094693E-5</v>
      </c>
      <c r="G2980" s="93" t="s">
        <v>20</v>
      </c>
      <c r="H2980" s="93">
        <v>353.85</v>
      </c>
      <c r="I2980" s="108">
        <v>3</v>
      </c>
      <c r="J2980" s="93">
        <v>2.89</v>
      </c>
      <c r="K2980" s="93">
        <v>1</v>
      </c>
      <c r="L2980" s="93">
        <v>353.85</v>
      </c>
      <c r="M2980" s="88">
        <f t="shared" si="236"/>
        <v>3469.3999999999996</v>
      </c>
    </row>
    <row r="2981" spans="1:13" x14ac:dyDescent="0.2">
      <c r="A2981" s="94">
        <v>3401859</v>
      </c>
      <c r="B2981" s="88">
        <f t="shared" si="234"/>
        <v>315.39999999999998</v>
      </c>
      <c r="C2981" s="93">
        <v>11</v>
      </c>
      <c r="D2981" s="104">
        <f t="shared" si="232"/>
        <v>2.1760633036597427E-5</v>
      </c>
      <c r="E2981" s="93">
        <f t="shared" si="235"/>
        <v>0.96372222222222215</v>
      </c>
      <c r="F2981" s="104">
        <f t="shared" si="233"/>
        <v>3.4605103089094693E-5</v>
      </c>
      <c r="G2981" s="93" t="s">
        <v>20</v>
      </c>
      <c r="H2981" s="93">
        <v>2401.4</v>
      </c>
      <c r="I2981" s="108">
        <v>3</v>
      </c>
      <c r="J2981" s="93">
        <v>40</v>
      </c>
      <c r="K2981" s="93">
        <v>0.35</v>
      </c>
      <c r="L2981" s="93">
        <v>2401.4</v>
      </c>
      <c r="M2981" s="88">
        <f t="shared" si="236"/>
        <v>3469.3999999999996</v>
      </c>
    </row>
    <row r="2982" spans="1:13" x14ac:dyDescent="0.2">
      <c r="A2982" s="94">
        <v>3401862</v>
      </c>
      <c r="B2982" s="88">
        <f t="shared" si="234"/>
        <v>315.39999999999998</v>
      </c>
      <c r="C2982" s="93">
        <v>11</v>
      </c>
      <c r="D2982" s="104">
        <f t="shared" si="232"/>
        <v>2.1760633036597427E-5</v>
      </c>
      <c r="E2982" s="93">
        <f t="shared" si="235"/>
        <v>0.96372222222222215</v>
      </c>
      <c r="F2982" s="104">
        <f t="shared" si="233"/>
        <v>3.4605103089094693E-5</v>
      </c>
      <c r="G2982" s="93" t="s">
        <v>20</v>
      </c>
      <c r="H2982" s="93">
        <v>2401.4</v>
      </c>
      <c r="I2982" s="108">
        <v>3</v>
      </c>
      <c r="J2982" s="93">
        <v>40</v>
      </c>
      <c r="K2982" s="93">
        <v>0.35</v>
      </c>
      <c r="L2982" s="93">
        <v>2401.4</v>
      </c>
      <c r="M2982" s="88">
        <f t="shared" si="236"/>
        <v>3469.3999999999996</v>
      </c>
    </row>
    <row r="2983" spans="1:13" x14ac:dyDescent="0.2">
      <c r="A2983" s="94">
        <v>3401897</v>
      </c>
      <c r="B2983" s="88">
        <f t="shared" si="234"/>
        <v>315.39999999999998</v>
      </c>
      <c r="C2983" s="93">
        <v>11</v>
      </c>
      <c r="D2983" s="104">
        <f t="shared" si="232"/>
        <v>2.1760633036597427E-5</v>
      </c>
      <c r="E2983" s="93">
        <f t="shared" si="235"/>
        <v>0.96372222222222215</v>
      </c>
      <c r="F2983" s="104">
        <f t="shared" si="233"/>
        <v>3.4605103089094693E-5</v>
      </c>
      <c r="G2983" s="93" t="s">
        <v>20</v>
      </c>
      <c r="H2983" s="93">
        <v>1829.01</v>
      </c>
      <c r="I2983" s="108">
        <v>3</v>
      </c>
      <c r="J2983" s="93">
        <v>32</v>
      </c>
      <c r="K2983" s="93">
        <v>2.9</v>
      </c>
      <c r="L2983" s="93">
        <v>1829.01</v>
      </c>
      <c r="M2983" s="88">
        <f t="shared" si="236"/>
        <v>3469.3999999999996</v>
      </c>
    </row>
    <row r="2984" spans="1:13" x14ac:dyDescent="0.2">
      <c r="A2984" s="94">
        <v>3477261</v>
      </c>
      <c r="B2984" s="88">
        <f t="shared" si="234"/>
        <v>315.39999999999998</v>
      </c>
      <c r="C2984" s="93">
        <v>11</v>
      </c>
      <c r="D2984" s="104">
        <f t="shared" si="232"/>
        <v>2.1760633036597427E-5</v>
      </c>
      <c r="E2984" s="93">
        <f t="shared" si="235"/>
        <v>0.96372222222222215</v>
      </c>
      <c r="F2984" s="104">
        <f t="shared" si="233"/>
        <v>3.4605103089094693E-5</v>
      </c>
      <c r="G2984" s="93" t="s">
        <v>79</v>
      </c>
      <c r="H2984" s="93">
        <v>353.54</v>
      </c>
      <c r="I2984" s="108">
        <v>3</v>
      </c>
      <c r="J2984" s="93">
        <v>2.1</v>
      </c>
      <c r="K2984" s="93">
        <v>2.2999999999999998</v>
      </c>
      <c r="L2984" s="93">
        <v>353.54</v>
      </c>
      <c r="M2984" s="88">
        <f t="shared" si="236"/>
        <v>3469.3999999999996</v>
      </c>
    </row>
    <row r="2985" spans="1:13" x14ac:dyDescent="0.2">
      <c r="A2985" s="94">
        <v>3535745</v>
      </c>
      <c r="B2985" s="88">
        <f t="shared" si="234"/>
        <v>315.39999999999998</v>
      </c>
      <c r="C2985" s="93">
        <v>11</v>
      </c>
      <c r="D2985" s="104">
        <f t="shared" si="232"/>
        <v>2.1760633036597427E-5</v>
      </c>
      <c r="E2985" s="93">
        <f t="shared" si="235"/>
        <v>0.96372222222222215</v>
      </c>
      <c r="F2985" s="104">
        <f t="shared" si="233"/>
        <v>3.4605103089094693E-5</v>
      </c>
      <c r="G2985" s="93" t="s">
        <v>16</v>
      </c>
      <c r="H2985" s="93">
        <v>382.43</v>
      </c>
      <c r="I2985" s="108">
        <v>3</v>
      </c>
      <c r="J2985" s="93">
        <v>20.8</v>
      </c>
      <c r="K2985" s="93">
        <v>9.0399999999999991</v>
      </c>
      <c r="L2985" s="93">
        <v>382.43</v>
      </c>
      <c r="M2985" s="88">
        <f t="shared" si="236"/>
        <v>3469.3999999999996</v>
      </c>
    </row>
    <row r="2986" spans="1:13" x14ac:dyDescent="0.2">
      <c r="A2986" s="94">
        <v>4015735</v>
      </c>
      <c r="B2986" s="88">
        <f t="shared" si="234"/>
        <v>315.39999999999998</v>
      </c>
      <c r="C2986" s="93">
        <v>11</v>
      </c>
      <c r="D2986" s="104">
        <f t="shared" si="232"/>
        <v>2.1760633036597427E-5</v>
      </c>
      <c r="E2986" s="93">
        <f t="shared" si="235"/>
        <v>0.96372222222222215</v>
      </c>
      <c r="F2986" s="104">
        <f t="shared" si="233"/>
        <v>3.4605103089094693E-5</v>
      </c>
      <c r="G2986" s="93" t="s">
        <v>16</v>
      </c>
      <c r="H2986" s="93">
        <v>254.76</v>
      </c>
      <c r="I2986" s="108">
        <v>3</v>
      </c>
      <c r="J2986" s="93">
        <v>7.44</v>
      </c>
      <c r="K2986" s="93">
        <v>8.8000000000000007</v>
      </c>
      <c r="L2986" s="93">
        <v>254.76</v>
      </c>
      <c r="M2986" s="88">
        <f t="shared" si="236"/>
        <v>3469.3999999999996</v>
      </c>
    </row>
    <row r="2987" spans="1:13" x14ac:dyDescent="0.2">
      <c r="A2987" s="94">
        <v>5050897</v>
      </c>
      <c r="B2987" s="88">
        <f t="shared" si="234"/>
        <v>315.39999999999998</v>
      </c>
      <c r="C2987" s="93">
        <v>11</v>
      </c>
      <c r="D2987" s="104">
        <f t="shared" si="232"/>
        <v>2.1760633036597427E-5</v>
      </c>
      <c r="E2987" s="93">
        <f t="shared" si="235"/>
        <v>0.96372222222222215</v>
      </c>
      <c r="F2987" s="104">
        <f t="shared" si="233"/>
        <v>3.4605103089094693E-5</v>
      </c>
      <c r="G2987" s="93" t="s">
        <v>20</v>
      </c>
      <c r="H2987" s="93">
        <v>31.51</v>
      </c>
      <c r="I2987" s="108">
        <v>3</v>
      </c>
      <c r="J2987" s="93">
        <v>4.22</v>
      </c>
      <c r="K2987" s="93">
        <v>0.41</v>
      </c>
      <c r="L2987" s="93">
        <v>31.51</v>
      </c>
      <c r="M2987" s="88">
        <f t="shared" si="236"/>
        <v>3469.3999999999996</v>
      </c>
    </row>
    <row r="2988" spans="1:13" x14ac:dyDescent="0.2">
      <c r="A2988" s="94">
        <v>5051019</v>
      </c>
      <c r="B2988" s="88">
        <f t="shared" si="234"/>
        <v>315.39999999999998</v>
      </c>
      <c r="C2988" s="93">
        <v>11</v>
      </c>
      <c r="D2988" s="104">
        <f t="shared" si="232"/>
        <v>2.1760633036597427E-5</v>
      </c>
      <c r="E2988" s="93">
        <f t="shared" si="235"/>
        <v>0.96372222222222215</v>
      </c>
      <c r="F2988" s="104">
        <f t="shared" si="233"/>
        <v>3.4605103089094693E-5</v>
      </c>
      <c r="G2988" s="93" t="s">
        <v>20</v>
      </c>
      <c r="H2988" s="93">
        <v>14.94</v>
      </c>
      <c r="I2988" s="108">
        <v>3</v>
      </c>
      <c r="J2988" s="93">
        <v>0.78</v>
      </c>
      <c r="K2988" s="93">
        <v>0.3</v>
      </c>
      <c r="L2988" s="93">
        <v>14.94</v>
      </c>
      <c r="M2988" s="88">
        <f t="shared" si="236"/>
        <v>3469.3999999999996</v>
      </c>
    </row>
    <row r="2989" spans="1:13" x14ac:dyDescent="0.2">
      <c r="A2989" s="94">
        <v>5051164</v>
      </c>
      <c r="B2989" s="88">
        <f t="shared" si="234"/>
        <v>315.39999999999998</v>
      </c>
      <c r="C2989" s="93">
        <v>11</v>
      </c>
      <c r="D2989" s="104">
        <f t="shared" si="232"/>
        <v>2.1760633036597427E-5</v>
      </c>
      <c r="E2989" s="93">
        <f t="shared" si="235"/>
        <v>0.96372222222222215</v>
      </c>
      <c r="F2989" s="104">
        <f t="shared" si="233"/>
        <v>3.4605103089094693E-5</v>
      </c>
      <c r="G2989" s="93" t="s">
        <v>20</v>
      </c>
      <c r="H2989" s="93">
        <v>48.53</v>
      </c>
      <c r="I2989" s="108">
        <v>3</v>
      </c>
      <c r="J2989" s="93">
        <v>8.6999999999999993</v>
      </c>
      <c r="K2989" s="93">
        <v>0.6</v>
      </c>
      <c r="L2989" s="93">
        <v>48.53</v>
      </c>
      <c r="M2989" s="88">
        <f t="shared" si="236"/>
        <v>3469.3999999999996</v>
      </c>
    </row>
    <row r="2990" spans="1:13" x14ac:dyDescent="0.2">
      <c r="A2990" s="94">
        <v>5118122</v>
      </c>
      <c r="B2990" s="88">
        <f t="shared" si="234"/>
        <v>315.39999999999998</v>
      </c>
      <c r="C2990" s="93">
        <v>11</v>
      </c>
      <c r="D2990" s="104">
        <f t="shared" si="232"/>
        <v>2.1760633036597427E-5</v>
      </c>
      <c r="E2990" s="93">
        <f t="shared" si="235"/>
        <v>0.96372222222222215</v>
      </c>
      <c r="F2990" s="104">
        <f t="shared" si="233"/>
        <v>3.4605103089094693E-5</v>
      </c>
      <c r="G2990" s="93" t="s">
        <v>20</v>
      </c>
      <c r="H2990" s="93">
        <v>109.82</v>
      </c>
      <c r="I2990" s="108">
        <v>3</v>
      </c>
      <c r="J2990" s="93">
        <v>1.8</v>
      </c>
      <c r="K2990" s="93">
        <v>0.8</v>
      </c>
      <c r="L2990" s="93">
        <v>109.82</v>
      </c>
      <c r="M2990" s="88">
        <f t="shared" si="236"/>
        <v>3469.3999999999996</v>
      </c>
    </row>
    <row r="2991" spans="1:13" x14ac:dyDescent="0.2">
      <c r="A2991" s="94">
        <v>5527753</v>
      </c>
      <c r="B2991" s="88">
        <f t="shared" si="234"/>
        <v>315.39999999999998</v>
      </c>
      <c r="C2991" s="93">
        <v>11</v>
      </c>
      <c r="D2991" s="104">
        <f t="shared" si="232"/>
        <v>2.1760633036597427E-5</v>
      </c>
      <c r="E2991" s="93">
        <f t="shared" si="235"/>
        <v>0.96372222222222215</v>
      </c>
      <c r="F2991" s="104">
        <f t="shared" si="233"/>
        <v>3.4605103089094693E-5</v>
      </c>
      <c r="G2991" s="93" t="s">
        <v>79</v>
      </c>
      <c r="H2991" s="93">
        <v>3013.57</v>
      </c>
      <c r="I2991" s="108">
        <v>3</v>
      </c>
      <c r="J2991" s="93">
        <v>4.8</v>
      </c>
      <c r="K2991" s="93">
        <v>32</v>
      </c>
      <c r="L2991" s="93">
        <v>3013.57</v>
      </c>
      <c r="M2991" s="88">
        <f t="shared" si="236"/>
        <v>3469.3999999999996</v>
      </c>
    </row>
    <row r="2992" spans="1:13" x14ac:dyDescent="0.2">
      <c r="A2992" s="94">
        <v>5528555</v>
      </c>
      <c r="B2992" s="88">
        <f t="shared" si="234"/>
        <v>315.39999999999998</v>
      </c>
      <c r="C2992" s="93">
        <v>11</v>
      </c>
      <c r="D2992" s="104">
        <f t="shared" si="232"/>
        <v>2.1760633036597427E-5</v>
      </c>
      <c r="E2992" s="93">
        <f t="shared" si="235"/>
        <v>0.96372222222222215</v>
      </c>
      <c r="F2992" s="104">
        <f t="shared" si="233"/>
        <v>3.4605103089094693E-5</v>
      </c>
      <c r="G2992" s="93" t="s">
        <v>79</v>
      </c>
      <c r="H2992" s="93">
        <v>1764.9</v>
      </c>
      <c r="I2992" s="108">
        <v>3</v>
      </c>
      <c r="J2992" s="93">
        <v>8.16</v>
      </c>
      <c r="K2992" s="93">
        <v>13</v>
      </c>
      <c r="L2992" s="93">
        <v>1764.9</v>
      </c>
      <c r="M2992" s="88">
        <f t="shared" si="236"/>
        <v>3469.3999999999996</v>
      </c>
    </row>
    <row r="2993" spans="1:13" x14ac:dyDescent="0.2">
      <c r="A2993" s="94">
        <v>5551547</v>
      </c>
      <c r="B2993" s="88">
        <f t="shared" si="234"/>
        <v>315.39999999999998</v>
      </c>
      <c r="C2993" s="93">
        <v>11</v>
      </c>
      <c r="D2993" s="104">
        <f t="shared" si="232"/>
        <v>2.1760633036597427E-5</v>
      </c>
      <c r="E2993" s="93">
        <f t="shared" si="235"/>
        <v>0.96372222222222215</v>
      </c>
      <c r="F2993" s="104">
        <f t="shared" si="233"/>
        <v>3.4605103089094693E-5</v>
      </c>
      <c r="G2993" s="93" t="s">
        <v>79</v>
      </c>
      <c r="H2993" s="93">
        <v>4240.59</v>
      </c>
      <c r="I2993" s="108">
        <v>3</v>
      </c>
      <c r="J2993" s="93">
        <v>2.42</v>
      </c>
      <c r="K2993" s="93">
        <v>13</v>
      </c>
      <c r="L2993" s="93">
        <v>4240.59</v>
      </c>
      <c r="M2993" s="88">
        <f t="shared" si="236"/>
        <v>3469.3999999999996</v>
      </c>
    </row>
    <row r="2994" spans="1:13" x14ac:dyDescent="0.2">
      <c r="A2994" s="94">
        <v>5600258</v>
      </c>
      <c r="B2994" s="88">
        <f t="shared" si="234"/>
        <v>315.39999999999998</v>
      </c>
      <c r="C2994" s="93">
        <v>11</v>
      </c>
      <c r="D2994" s="104">
        <f t="shared" si="232"/>
        <v>2.1760633036597427E-5</v>
      </c>
      <c r="E2994" s="93">
        <f t="shared" si="235"/>
        <v>0.96372222222222215</v>
      </c>
      <c r="F2994" s="104">
        <f t="shared" si="233"/>
        <v>3.4605103089094693E-5</v>
      </c>
      <c r="G2994" s="93" t="s">
        <v>16</v>
      </c>
      <c r="H2994" s="93">
        <v>4960.42</v>
      </c>
      <c r="I2994" s="108">
        <v>3</v>
      </c>
      <c r="J2994" s="93">
        <v>32</v>
      </c>
      <c r="K2994" s="93">
        <v>43</v>
      </c>
      <c r="L2994" s="93">
        <v>4960.42</v>
      </c>
      <c r="M2994" s="88">
        <f t="shared" si="236"/>
        <v>3469.3999999999996</v>
      </c>
    </row>
    <row r="2995" spans="1:13" x14ac:dyDescent="0.2">
      <c r="A2995" s="94">
        <v>5601124</v>
      </c>
      <c r="B2995" s="88">
        <f t="shared" si="234"/>
        <v>315.39999999999998</v>
      </c>
      <c r="C2995" s="93">
        <v>11</v>
      </c>
      <c r="D2995" s="104">
        <f t="shared" si="232"/>
        <v>2.1760633036597427E-5</v>
      </c>
      <c r="E2995" s="93">
        <f t="shared" si="235"/>
        <v>0.96372222222222215</v>
      </c>
      <c r="F2995" s="104">
        <f t="shared" si="233"/>
        <v>3.4605103089094693E-5</v>
      </c>
      <c r="G2995" s="93" t="s">
        <v>79</v>
      </c>
      <c r="H2995" s="93">
        <v>213.82</v>
      </c>
      <c r="I2995" s="108">
        <v>3</v>
      </c>
      <c r="J2995" s="93">
        <v>0.71</v>
      </c>
      <c r="K2995" s="93">
        <v>0.46</v>
      </c>
      <c r="L2995" s="93">
        <v>213.82</v>
      </c>
      <c r="M2995" s="88">
        <f t="shared" si="236"/>
        <v>3469.3999999999996</v>
      </c>
    </row>
    <row r="2996" spans="1:13" x14ac:dyDescent="0.2">
      <c r="A2996" s="94">
        <v>5601251</v>
      </c>
      <c r="B2996" s="88">
        <f t="shared" si="234"/>
        <v>315.39999999999998</v>
      </c>
      <c r="C2996" s="93">
        <v>11</v>
      </c>
      <c r="D2996" s="104">
        <f t="shared" si="232"/>
        <v>2.1760633036597427E-5</v>
      </c>
      <c r="E2996" s="93">
        <f t="shared" si="235"/>
        <v>0.96372222222222215</v>
      </c>
      <c r="F2996" s="104">
        <f t="shared" si="233"/>
        <v>3.4605103089094693E-5</v>
      </c>
      <c r="G2996" s="93" t="s">
        <v>79</v>
      </c>
      <c r="H2996" s="93">
        <v>1211.1300000000001</v>
      </c>
      <c r="I2996" s="108">
        <v>3</v>
      </c>
      <c r="J2996" s="93">
        <v>9.4499999999999993</v>
      </c>
      <c r="K2996" s="93">
        <v>8.94</v>
      </c>
      <c r="L2996" s="93">
        <v>1211.1300000000001</v>
      </c>
      <c r="M2996" s="88">
        <f t="shared" si="236"/>
        <v>3469.3999999999996</v>
      </c>
    </row>
    <row r="2997" spans="1:13" x14ac:dyDescent="0.2">
      <c r="A2997" s="94">
        <v>5708067</v>
      </c>
      <c r="B2997" s="88">
        <f t="shared" si="234"/>
        <v>315.39999999999998</v>
      </c>
      <c r="C2997" s="93">
        <v>11</v>
      </c>
      <c r="D2997" s="104">
        <f t="shared" si="232"/>
        <v>2.1760633036597427E-5</v>
      </c>
      <c r="E2997" s="93">
        <f t="shared" si="235"/>
        <v>0.96372222222222215</v>
      </c>
      <c r="F2997" s="104">
        <f t="shared" si="233"/>
        <v>3.4605103089094693E-5</v>
      </c>
      <c r="G2997" s="93" t="s">
        <v>79</v>
      </c>
      <c r="H2997" s="93">
        <v>713.63</v>
      </c>
      <c r="I2997" s="108">
        <v>3</v>
      </c>
      <c r="J2997" s="93">
        <v>9.25</v>
      </c>
      <c r="K2997" s="93">
        <v>11</v>
      </c>
      <c r="L2997" s="93">
        <v>713.63</v>
      </c>
      <c r="M2997" s="88">
        <f t="shared" si="236"/>
        <v>3469.3999999999996</v>
      </c>
    </row>
    <row r="2998" spans="1:13" x14ac:dyDescent="0.2">
      <c r="A2998" s="94">
        <v>5708101</v>
      </c>
      <c r="B2998" s="88">
        <f t="shared" si="234"/>
        <v>315.39999999999998</v>
      </c>
      <c r="C2998" s="93">
        <v>11</v>
      </c>
      <c r="D2998" s="104">
        <f t="shared" si="232"/>
        <v>2.1760633036597427E-5</v>
      </c>
      <c r="E2998" s="93">
        <f t="shared" si="235"/>
        <v>0.96372222222222215</v>
      </c>
      <c r="F2998" s="104">
        <f t="shared" si="233"/>
        <v>3.4605103089094693E-5</v>
      </c>
      <c r="G2998" s="93" t="s">
        <v>79</v>
      </c>
      <c r="H2998" s="93">
        <v>645.08000000000004</v>
      </c>
      <c r="I2998" s="108">
        <v>3</v>
      </c>
      <c r="J2998" s="93">
        <v>1.07</v>
      </c>
      <c r="K2998" s="93">
        <v>1.4</v>
      </c>
      <c r="L2998" s="93">
        <v>645.08000000000004</v>
      </c>
      <c r="M2998" s="88">
        <f t="shared" si="236"/>
        <v>3469.3999999999996</v>
      </c>
    </row>
    <row r="2999" spans="1:13" x14ac:dyDescent="0.2">
      <c r="A2999" s="94">
        <v>5807008</v>
      </c>
      <c r="B2999" s="88">
        <f t="shared" si="234"/>
        <v>315.39999999999998</v>
      </c>
      <c r="C2999" s="93">
        <v>11</v>
      </c>
      <c r="D2999" s="104">
        <f t="shared" si="232"/>
        <v>2.1760633036597427E-5</v>
      </c>
      <c r="E2999" s="93">
        <f t="shared" si="235"/>
        <v>0.96372222222222215</v>
      </c>
      <c r="F2999" s="104">
        <f t="shared" si="233"/>
        <v>3.4605103089094693E-5</v>
      </c>
      <c r="G2999" s="93" t="s">
        <v>79</v>
      </c>
      <c r="H2999" s="93">
        <v>1329.93</v>
      </c>
      <c r="I2999" s="108">
        <v>3</v>
      </c>
      <c r="J2999" s="93">
        <v>1.24</v>
      </c>
      <c r="K2999" s="93">
        <v>2.6</v>
      </c>
      <c r="L2999" s="93">
        <v>1329.93</v>
      </c>
      <c r="M2999" s="88">
        <f t="shared" si="236"/>
        <v>3469.3999999999996</v>
      </c>
    </row>
    <row r="3000" spans="1:13" x14ac:dyDescent="0.2">
      <c r="A3000" s="94">
        <v>5807017</v>
      </c>
      <c r="B3000" s="88">
        <f t="shared" si="234"/>
        <v>315.39999999999998</v>
      </c>
      <c r="C3000" s="93">
        <v>11</v>
      </c>
      <c r="D3000" s="104">
        <f t="shared" si="232"/>
        <v>2.1760633036597427E-5</v>
      </c>
      <c r="E3000" s="93">
        <f t="shared" si="235"/>
        <v>0.96372222222222215</v>
      </c>
      <c r="F3000" s="104">
        <f t="shared" si="233"/>
        <v>3.4605103089094693E-5</v>
      </c>
      <c r="G3000" s="93" t="s">
        <v>79</v>
      </c>
      <c r="H3000" s="93">
        <v>654.73</v>
      </c>
      <c r="I3000" s="108">
        <v>3</v>
      </c>
      <c r="J3000" s="93">
        <v>0.91</v>
      </c>
      <c r="K3000" s="93">
        <v>2.12</v>
      </c>
      <c r="L3000" s="93">
        <v>654.73</v>
      </c>
      <c r="M3000" s="88">
        <f t="shared" si="236"/>
        <v>3469.3999999999996</v>
      </c>
    </row>
    <row r="3001" spans="1:13" x14ac:dyDescent="0.2">
      <c r="A3001" s="94">
        <v>5807018</v>
      </c>
      <c r="B3001" s="88">
        <f t="shared" si="234"/>
        <v>315.39999999999998</v>
      </c>
      <c r="C3001" s="93">
        <v>11</v>
      </c>
      <c r="D3001" s="104">
        <f t="shared" si="232"/>
        <v>2.1760633036597427E-5</v>
      </c>
      <c r="E3001" s="93">
        <f t="shared" si="235"/>
        <v>0.96372222222222215</v>
      </c>
      <c r="F3001" s="104">
        <f t="shared" si="233"/>
        <v>3.4605103089094693E-5</v>
      </c>
      <c r="G3001" s="93" t="s">
        <v>79</v>
      </c>
      <c r="H3001" s="93">
        <v>818.42</v>
      </c>
      <c r="I3001" s="108">
        <v>3</v>
      </c>
      <c r="J3001" s="93">
        <v>1.22</v>
      </c>
      <c r="K3001" s="93">
        <v>2.62</v>
      </c>
      <c r="L3001" s="93">
        <v>818.42</v>
      </c>
      <c r="M3001" s="88">
        <f t="shared" si="236"/>
        <v>3469.3999999999996</v>
      </c>
    </row>
    <row r="3002" spans="1:13" x14ac:dyDescent="0.2">
      <c r="A3002" s="94">
        <v>6000062</v>
      </c>
      <c r="B3002" s="88">
        <f t="shared" si="234"/>
        <v>315.39999999999998</v>
      </c>
      <c r="C3002" s="93">
        <v>11</v>
      </c>
      <c r="D3002" s="104">
        <f t="shared" si="232"/>
        <v>2.1760633036597427E-5</v>
      </c>
      <c r="E3002" s="93">
        <f t="shared" si="235"/>
        <v>0.96372222222222215</v>
      </c>
      <c r="F3002" s="104">
        <f t="shared" si="233"/>
        <v>3.4605103089094693E-5</v>
      </c>
      <c r="G3002" s="93" t="s">
        <v>20</v>
      </c>
      <c r="H3002" s="93">
        <v>2020.87</v>
      </c>
      <c r="I3002" s="108">
        <v>3</v>
      </c>
      <c r="J3002" s="93">
        <v>113</v>
      </c>
      <c r="K3002" s="93">
        <v>19.600000000000001</v>
      </c>
      <c r="L3002" s="93">
        <v>2020.87</v>
      </c>
      <c r="M3002" s="88">
        <f t="shared" si="236"/>
        <v>3469.3999999999996</v>
      </c>
    </row>
    <row r="3003" spans="1:13" x14ac:dyDescent="0.2">
      <c r="A3003" s="94">
        <v>6195901</v>
      </c>
      <c r="B3003" s="88">
        <f t="shared" si="234"/>
        <v>315.39999999999998</v>
      </c>
      <c r="C3003" s="93">
        <v>11</v>
      </c>
      <c r="D3003" s="104">
        <f t="shared" si="232"/>
        <v>2.1760633036597427E-5</v>
      </c>
      <c r="E3003" s="93">
        <f t="shared" si="235"/>
        <v>0.96372222222222215</v>
      </c>
      <c r="F3003" s="104">
        <f t="shared" si="233"/>
        <v>3.4605103089094693E-5</v>
      </c>
      <c r="G3003" s="93" t="s">
        <v>20</v>
      </c>
      <c r="H3003" s="93">
        <v>546.01</v>
      </c>
      <c r="I3003" s="108">
        <v>3</v>
      </c>
      <c r="J3003" s="93">
        <v>21.17</v>
      </c>
      <c r="K3003" s="93">
        <v>7.35</v>
      </c>
      <c r="L3003" s="93">
        <v>546.01</v>
      </c>
      <c r="M3003" s="88">
        <f t="shared" si="236"/>
        <v>3469.3999999999996</v>
      </c>
    </row>
    <row r="3004" spans="1:13" x14ac:dyDescent="0.2">
      <c r="A3004" s="94">
        <v>8362055</v>
      </c>
      <c r="B3004" s="88">
        <f t="shared" si="234"/>
        <v>315.39999999999998</v>
      </c>
      <c r="C3004" s="93">
        <v>11</v>
      </c>
      <c r="D3004" s="104">
        <f t="shared" si="232"/>
        <v>2.1760633036597427E-5</v>
      </c>
      <c r="E3004" s="93">
        <f t="shared" si="235"/>
        <v>0.96372222222222215</v>
      </c>
      <c r="F3004" s="104">
        <f t="shared" si="233"/>
        <v>3.4605103089094693E-5</v>
      </c>
      <c r="G3004" s="93" t="s">
        <v>20</v>
      </c>
      <c r="H3004" s="93">
        <v>155.15</v>
      </c>
      <c r="I3004" s="108">
        <v>3</v>
      </c>
      <c r="J3004" s="93">
        <v>48</v>
      </c>
      <c r="K3004" s="93">
        <v>1.5</v>
      </c>
      <c r="L3004" s="93">
        <v>155.15</v>
      </c>
      <c r="M3004" s="88">
        <f t="shared" si="236"/>
        <v>3469.3999999999996</v>
      </c>
    </row>
    <row r="3005" spans="1:13" x14ac:dyDescent="0.2">
      <c r="A3005" s="94">
        <v>8362306</v>
      </c>
      <c r="B3005" s="88">
        <f t="shared" si="234"/>
        <v>315.39999999999998</v>
      </c>
      <c r="C3005" s="93">
        <v>11</v>
      </c>
      <c r="D3005" s="104">
        <f t="shared" si="232"/>
        <v>2.1760633036597427E-5</v>
      </c>
      <c r="E3005" s="93">
        <f t="shared" si="235"/>
        <v>0.96372222222222215</v>
      </c>
      <c r="F3005" s="104">
        <f t="shared" si="233"/>
        <v>3.4605103089094693E-5</v>
      </c>
      <c r="G3005" s="93" t="s">
        <v>20</v>
      </c>
      <c r="H3005" s="93">
        <v>30.31</v>
      </c>
      <c r="I3005" s="108">
        <v>3</v>
      </c>
      <c r="J3005" s="93">
        <v>1.26</v>
      </c>
      <c r="K3005" s="93">
        <v>0.2</v>
      </c>
      <c r="L3005" s="93">
        <v>30.31</v>
      </c>
      <c r="M3005" s="88">
        <f t="shared" si="236"/>
        <v>3469.3999999999996</v>
      </c>
    </row>
    <row r="3006" spans="1:13" x14ac:dyDescent="0.2">
      <c r="A3006" s="94">
        <v>8364733</v>
      </c>
      <c r="B3006" s="88">
        <f t="shared" si="234"/>
        <v>315.39999999999998</v>
      </c>
      <c r="C3006" s="93">
        <v>11</v>
      </c>
      <c r="D3006" s="104">
        <f t="shared" si="232"/>
        <v>2.1760633036597427E-5</v>
      </c>
      <c r="E3006" s="93">
        <f t="shared" si="235"/>
        <v>0.96372222222222215</v>
      </c>
      <c r="F3006" s="104">
        <f t="shared" si="233"/>
        <v>3.4605103089094693E-5</v>
      </c>
      <c r="G3006" s="93" t="s">
        <v>20</v>
      </c>
      <c r="H3006" s="93">
        <v>24.9</v>
      </c>
      <c r="I3006" s="108">
        <v>3</v>
      </c>
      <c r="J3006" s="93">
        <v>2.88</v>
      </c>
      <c r="K3006" s="93">
        <v>0.1</v>
      </c>
      <c r="L3006" s="93">
        <v>24.9</v>
      </c>
      <c r="M3006" s="88">
        <f t="shared" si="236"/>
        <v>3469.3999999999996</v>
      </c>
    </row>
    <row r="3007" spans="1:13" x14ac:dyDescent="0.2">
      <c r="A3007" s="94">
        <v>8411511</v>
      </c>
      <c r="B3007" s="88">
        <f t="shared" si="234"/>
        <v>315.39999999999998</v>
      </c>
      <c r="C3007" s="93">
        <v>11</v>
      </c>
      <c r="D3007" s="104">
        <f t="shared" si="232"/>
        <v>2.1760633036597427E-5</v>
      </c>
      <c r="E3007" s="93">
        <f t="shared" si="235"/>
        <v>0.96372222222222215</v>
      </c>
      <c r="F3007" s="104">
        <f t="shared" si="233"/>
        <v>3.4605103089094693E-5</v>
      </c>
      <c r="G3007" s="93" t="s">
        <v>79</v>
      </c>
      <c r="H3007" s="93">
        <v>1358.03</v>
      </c>
      <c r="I3007" s="108">
        <v>3</v>
      </c>
      <c r="J3007" s="93">
        <v>1.45</v>
      </c>
      <c r="K3007" s="93">
        <v>2.5</v>
      </c>
      <c r="L3007" s="93">
        <v>1358.03</v>
      </c>
      <c r="M3007" s="88">
        <f t="shared" si="236"/>
        <v>3469.3999999999996</v>
      </c>
    </row>
    <row r="3008" spans="1:13" x14ac:dyDescent="0.2">
      <c r="A3008" s="94">
        <v>8411554</v>
      </c>
      <c r="B3008" s="88">
        <f t="shared" si="234"/>
        <v>315.39999999999998</v>
      </c>
      <c r="C3008" s="93">
        <v>11</v>
      </c>
      <c r="D3008" s="104">
        <f t="shared" si="232"/>
        <v>2.1760633036597427E-5</v>
      </c>
      <c r="E3008" s="93">
        <f t="shared" si="235"/>
        <v>0.96372222222222215</v>
      </c>
      <c r="F3008" s="104">
        <f t="shared" si="233"/>
        <v>3.4605103089094693E-5</v>
      </c>
      <c r="G3008" s="93" t="s">
        <v>16</v>
      </c>
      <c r="H3008" s="93">
        <v>3453.98</v>
      </c>
      <c r="I3008" s="108">
        <v>3</v>
      </c>
      <c r="J3008" s="93">
        <v>7.42</v>
      </c>
      <c r="K3008" s="93">
        <v>8.9</v>
      </c>
      <c r="L3008" s="93">
        <v>3453.98</v>
      </c>
      <c r="M3008" s="88">
        <f t="shared" si="236"/>
        <v>3469.3999999999996</v>
      </c>
    </row>
    <row r="3009" spans="1:13" x14ac:dyDescent="0.2">
      <c r="A3009" s="94">
        <v>9041304</v>
      </c>
      <c r="B3009" s="88">
        <f t="shared" si="234"/>
        <v>315.39999999999998</v>
      </c>
      <c r="C3009" s="93">
        <v>11</v>
      </c>
      <c r="D3009" s="104">
        <f t="shared" si="232"/>
        <v>2.1760633036597427E-5</v>
      </c>
      <c r="E3009" s="93">
        <f t="shared" si="235"/>
        <v>0.96372222222222215</v>
      </c>
      <c r="F3009" s="104">
        <f t="shared" si="233"/>
        <v>3.4605103089094693E-5</v>
      </c>
      <c r="G3009" s="93" t="s">
        <v>79</v>
      </c>
      <c r="H3009" s="93">
        <v>6915.3</v>
      </c>
      <c r="I3009" s="108">
        <v>3</v>
      </c>
      <c r="J3009" s="93">
        <v>10.4</v>
      </c>
      <c r="K3009" s="93">
        <v>5.92</v>
      </c>
      <c r="L3009" s="93">
        <v>6915.3</v>
      </c>
      <c r="M3009" s="88">
        <f t="shared" si="236"/>
        <v>3469.3999999999996</v>
      </c>
    </row>
    <row r="3010" spans="1:13" x14ac:dyDescent="0.2">
      <c r="A3010" s="94">
        <v>9253256</v>
      </c>
      <c r="B3010" s="88">
        <f t="shared" si="234"/>
        <v>315.39999999999998</v>
      </c>
      <c r="C3010" s="93">
        <v>11</v>
      </c>
      <c r="D3010" s="104">
        <f t="shared" ref="D3010:D3073" si="237">C3010/$C$4096</f>
        <v>2.1760633036597427E-5</v>
      </c>
      <c r="E3010" s="93">
        <f t="shared" si="235"/>
        <v>0.96372222222222215</v>
      </c>
      <c r="F3010" s="104">
        <f t="shared" ref="F3010:F3073" si="238">E3010/$E$4096</f>
        <v>3.4605103089094693E-5</v>
      </c>
      <c r="G3010" s="93" t="s">
        <v>12</v>
      </c>
      <c r="H3010" s="93">
        <v>554.57000000000005</v>
      </c>
      <c r="I3010" s="108">
        <v>3</v>
      </c>
      <c r="J3010" s="93">
        <v>1.65</v>
      </c>
      <c r="K3010" s="93">
        <v>5.0199999999999996</v>
      </c>
      <c r="L3010" s="93">
        <v>554.57000000000005</v>
      </c>
      <c r="M3010" s="88">
        <f t="shared" si="236"/>
        <v>3469.3999999999996</v>
      </c>
    </row>
    <row r="3011" spans="1:13" x14ac:dyDescent="0.2">
      <c r="A3011" s="94">
        <v>9253284</v>
      </c>
      <c r="B3011" s="88">
        <f t="shared" ref="B3011:B3074" si="239">VLOOKUP(I3011,$U$2:$V$11,2,TRUE)</f>
        <v>315.39999999999998</v>
      </c>
      <c r="C3011" s="93">
        <v>11</v>
      </c>
      <c r="D3011" s="104">
        <f t="shared" si="237"/>
        <v>2.1760633036597427E-5</v>
      </c>
      <c r="E3011" s="93">
        <f t="shared" ref="E3011:E3074" si="240">B3011*C3011/3600</f>
        <v>0.96372222222222215</v>
      </c>
      <c r="F3011" s="104">
        <f t="shared" si="238"/>
        <v>3.4605103089094693E-5</v>
      </c>
      <c r="G3011" s="93" t="s">
        <v>12</v>
      </c>
      <c r="H3011" s="93">
        <v>1428.6</v>
      </c>
      <c r="I3011" s="108">
        <v>3</v>
      </c>
      <c r="J3011" s="93">
        <v>1.97</v>
      </c>
      <c r="K3011" s="93">
        <v>20.85</v>
      </c>
      <c r="L3011" s="93">
        <v>1428.6</v>
      </c>
      <c r="M3011" s="88">
        <f t="shared" ref="M3011:M3074" si="241">B3011*C3011</f>
        <v>3469.3999999999996</v>
      </c>
    </row>
    <row r="3012" spans="1:13" x14ac:dyDescent="0.2">
      <c r="A3012" s="94">
        <v>9253466</v>
      </c>
      <c r="B3012" s="88">
        <f t="shared" si="239"/>
        <v>315.39999999999998</v>
      </c>
      <c r="C3012" s="93">
        <v>11</v>
      </c>
      <c r="D3012" s="104">
        <f t="shared" si="237"/>
        <v>2.1760633036597427E-5</v>
      </c>
      <c r="E3012" s="93">
        <f t="shared" si="240"/>
        <v>0.96372222222222215</v>
      </c>
      <c r="F3012" s="104">
        <f t="shared" si="238"/>
        <v>3.4605103089094693E-5</v>
      </c>
      <c r="G3012" s="93" t="s">
        <v>12</v>
      </c>
      <c r="H3012" s="93">
        <v>394.47</v>
      </c>
      <c r="I3012" s="108">
        <v>3</v>
      </c>
      <c r="J3012" s="93">
        <v>3.12</v>
      </c>
      <c r="K3012" s="93">
        <v>8.83</v>
      </c>
      <c r="L3012" s="93">
        <v>394.47</v>
      </c>
      <c r="M3012" s="88">
        <f t="shared" si="241"/>
        <v>3469.3999999999996</v>
      </c>
    </row>
    <row r="3013" spans="1:13" x14ac:dyDescent="0.2">
      <c r="A3013" s="94">
        <v>9510922</v>
      </c>
      <c r="B3013" s="88">
        <f t="shared" si="239"/>
        <v>315.39999999999998</v>
      </c>
      <c r="C3013" s="93">
        <v>11</v>
      </c>
      <c r="D3013" s="104">
        <f t="shared" si="237"/>
        <v>2.1760633036597427E-5</v>
      </c>
      <c r="E3013" s="93">
        <f t="shared" si="240"/>
        <v>0.96372222222222215</v>
      </c>
      <c r="F3013" s="104">
        <f t="shared" si="238"/>
        <v>3.4605103089094693E-5</v>
      </c>
      <c r="G3013" s="93" t="s">
        <v>16</v>
      </c>
      <c r="H3013" s="93">
        <v>79.37</v>
      </c>
      <c r="I3013" s="108">
        <v>3</v>
      </c>
      <c r="J3013" s="93">
        <v>3.62</v>
      </c>
      <c r="K3013" s="93">
        <v>5</v>
      </c>
      <c r="L3013" s="93">
        <v>79.37</v>
      </c>
      <c r="M3013" s="88">
        <f t="shared" si="241"/>
        <v>3469.3999999999996</v>
      </c>
    </row>
    <row r="3014" spans="1:13" x14ac:dyDescent="0.2">
      <c r="A3014" s="94">
        <v>9720283</v>
      </c>
      <c r="B3014" s="88">
        <f t="shared" si="239"/>
        <v>315.39999999999998</v>
      </c>
      <c r="C3014" s="93">
        <v>11</v>
      </c>
      <c r="D3014" s="104">
        <f t="shared" si="237"/>
        <v>2.1760633036597427E-5</v>
      </c>
      <c r="E3014" s="93">
        <f t="shared" si="240"/>
        <v>0.96372222222222215</v>
      </c>
      <c r="F3014" s="104">
        <f t="shared" si="238"/>
        <v>3.4605103089094693E-5</v>
      </c>
      <c r="G3014" s="93" t="s">
        <v>9</v>
      </c>
      <c r="H3014" s="93">
        <v>1947.21</v>
      </c>
      <c r="I3014" s="108">
        <v>3</v>
      </c>
      <c r="J3014" s="93">
        <v>40</v>
      </c>
      <c r="K3014" s="93">
        <v>12</v>
      </c>
      <c r="L3014" s="93">
        <v>1947.21</v>
      </c>
      <c r="M3014" s="88">
        <f t="shared" si="241"/>
        <v>3469.3999999999996</v>
      </c>
    </row>
    <row r="3015" spans="1:13" x14ac:dyDescent="0.2">
      <c r="A3015" s="94">
        <v>1150188</v>
      </c>
      <c r="B3015" s="88">
        <f t="shared" si="239"/>
        <v>315.39999999999998</v>
      </c>
      <c r="C3015" s="93">
        <v>10</v>
      </c>
      <c r="D3015" s="104">
        <f t="shared" si="237"/>
        <v>1.9782393669634026E-5</v>
      </c>
      <c r="E3015" s="93">
        <f t="shared" si="240"/>
        <v>0.87611111111111106</v>
      </c>
      <c r="F3015" s="104">
        <f t="shared" si="238"/>
        <v>3.145918462644972E-5</v>
      </c>
      <c r="G3015" s="93" t="s">
        <v>79</v>
      </c>
      <c r="H3015" s="93">
        <v>11.98</v>
      </c>
      <c r="I3015" s="108">
        <v>3</v>
      </c>
      <c r="J3015" s="93">
        <v>0.31</v>
      </c>
      <c r="K3015" s="93">
        <v>0.5</v>
      </c>
      <c r="L3015" s="93">
        <v>11.98</v>
      </c>
      <c r="M3015" s="88">
        <f t="shared" si="241"/>
        <v>3154</v>
      </c>
    </row>
    <row r="3016" spans="1:13" x14ac:dyDescent="0.2">
      <c r="A3016" s="94">
        <v>1150427</v>
      </c>
      <c r="B3016" s="88">
        <f t="shared" si="239"/>
        <v>315.39999999999998</v>
      </c>
      <c r="C3016" s="93">
        <v>10</v>
      </c>
      <c r="D3016" s="104">
        <f t="shared" si="237"/>
        <v>1.9782393669634026E-5</v>
      </c>
      <c r="E3016" s="93">
        <f t="shared" si="240"/>
        <v>0.87611111111111106</v>
      </c>
      <c r="F3016" s="104">
        <f t="shared" si="238"/>
        <v>3.145918462644972E-5</v>
      </c>
      <c r="G3016" s="93" t="s">
        <v>9</v>
      </c>
      <c r="H3016" s="93">
        <v>599.02</v>
      </c>
      <c r="I3016" s="108">
        <v>3</v>
      </c>
      <c r="J3016" s="93">
        <v>58.04</v>
      </c>
      <c r="K3016" s="93">
        <v>30.74</v>
      </c>
      <c r="L3016" s="93">
        <v>599.02</v>
      </c>
      <c r="M3016" s="88">
        <f t="shared" si="241"/>
        <v>3154</v>
      </c>
    </row>
    <row r="3017" spans="1:13" x14ac:dyDescent="0.2">
      <c r="A3017" s="94">
        <v>1150922</v>
      </c>
      <c r="B3017" s="88">
        <f t="shared" si="239"/>
        <v>315.39999999999998</v>
      </c>
      <c r="C3017" s="93">
        <v>10</v>
      </c>
      <c r="D3017" s="104">
        <f t="shared" si="237"/>
        <v>1.9782393669634026E-5</v>
      </c>
      <c r="E3017" s="93">
        <f t="shared" si="240"/>
        <v>0.87611111111111106</v>
      </c>
      <c r="F3017" s="104">
        <f t="shared" si="238"/>
        <v>3.145918462644972E-5</v>
      </c>
      <c r="G3017" s="93" t="s">
        <v>79</v>
      </c>
      <c r="H3017" s="93">
        <v>24.77</v>
      </c>
      <c r="I3017" s="108">
        <v>3</v>
      </c>
      <c r="J3017" s="93">
        <v>0.88</v>
      </c>
      <c r="K3017" s="93">
        <v>0.74</v>
      </c>
      <c r="L3017" s="93">
        <v>24.77</v>
      </c>
      <c r="M3017" s="88">
        <f t="shared" si="241"/>
        <v>3154</v>
      </c>
    </row>
    <row r="3018" spans="1:13" x14ac:dyDescent="0.2">
      <c r="A3018" s="94">
        <v>1150944</v>
      </c>
      <c r="B3018" s="88">
        <f t="shared" si="239"/>
        <v>315.39999999999998</v>
      </c>
      <c r="C3018" s="93">
        <v>10</v>
      </c>
      <c r="D3018" s="104">
        <f t="shared" si="237"/>
        <v>1.9782393669634026E-5</v>
      </c>
      <c r="E3018" s="93">
        <f t="shared" si="240"/>
        <v>0.87611111111111106</v>
      </c>
      <c r="F3018" s="104">
        <f t="shared" si="238"/>
        <v>3.145918462644972E-5</v>
      </c>
      <c r="G3018" s="93" t="s">
        <v>16</v>
      </c>
      <c r="H3018" s="93">
        <v>38.68</v>
      </c>
      <c r="I3018" s="108">
        <v>3</v>
      </c>
      <c r="J3018" s="93">
        <v>2.34</v>
      </c>
      <c r="K3018" s="93">
        <v>1.04</v>
      </c>
      <c r="L3018" s="93">
        <v>38.68</v>
      </c>
      <c r="M3018" s="88">
        <f t="shared" si="241"/>
        <v>3154</v>
      </c>
    </row>
    <row r="3019" spans="1:13" x14ac:dyDescent="0.2">
      <c r="A3019" s="94">
        <v>1206188</v>
      </c>
      <c r="B3019" s="88">
        <f t="shared" si="239"/>
        <v>315.39999999999998</v>
      </c>
      <c r="C3019" s="93">
        <v>10</v>
      </c>
      <c r="D3019" s="104">
        <f t="shared" si="237"/>
        <v>1.9782393669634026E-5</v>
      </c>
      <c r="E3019" s="93">
        <f t="shared" si="240"/>
        <v>0.87611111111111106</v>
      </c>
      <c r="F3019" s="104">
        <f t="shared" si="238"/>
        <v>3.145918462644972E-5</v>
      </c>
      <c r="G3019" s="93" t="s">
        <v>79</v>
      </c>
      <c r="H3019" s="93">
        <v>102.04</v>
      </c>
      <c r="I3019" s="108">
        <v>3</v>
      </c>
      <c r="J3019" s="93">
        <v>0.97</v>
      </c>
      <c r="K3019" s="93">
        <v>0.52</v>
      </c>
      <c r="L3019" s="93">
        <v>102.04</v>
      </c>
      <c r="M3019" s="88">
        <f t="shared" si="241"/>
        <v>3154</v>
      </c>
    </row>
    <row r="3020" spans="1:13" x14ac:dyDescent="0.2">
      <c r="A3020" s="94">
        <v>1210037</v>
      </c>
      <c r="B3020" s="88">
        <f t="shared" si="239"/>
        <v>315.39999999999998</v>
      </c>
      <c r="C3020" s="93">
        <v>10</v>
      </c>
      <c r="D3020" s="104">
        <f t="shared" si="237"/>
        <v>1.9782393669634026E-5</v>
      </c>
      <c r="E3020" s="93">
        <f t="shared" si="240"/>
        <v>0.87611111111111106</v>
      </c>
      <c r="F3020" s="104">
        <f t="shared" si="238"/>
        <v>3.145918462644972E-5</v>
      </c>
      <c r="G3020" s="93" t="s">
        <v>79</v>
      </c>
      <c r="H3020" s="93">
        <v>187.96</v>
      </c>
      <c r="I3020" s="108">
        <v>3</v>
      </c>
      <c r="J3020" s="93">
        <v>2.2999999999999998</v>
      </c>
      <c r="K3020" s="93">
        <v>3.1</v>
      </c>
      <c r="L3020" s="93">
        <v>187.96</v>
      </c>
      <c r="M3020" s="88">
        <f t="shared" si="241"/>
        <v>3154</v>
      </c>
    </row>
    <row r="3021" spans="1:13" x14ac:dyDescent="0.2">
      <c r="A3021" s="94">
        <v>1214665</v>
      </c>
      <c r="B3021" s="88">
        <f t="shared" si="239"/>
        <v>315.39999999999998</v>
      </c>
      <c r="C3021" s="93">
        <v>10</v>
      </c>
      <c r="D3021" s="104">
        <f t="shared" si="237"/>
        <v>1.9782393669634026E-5</v>
      </c>
      <c r="E3021" s="93">
        <f t="shared" si="240"/>
        <v>0.87611111111111106</v>
      </c>
      <c r="F3021" s="104">
        <f t="shared" si="238"/>
        <v>3.145918462644972E-5</v>
      </c>
      <c r="G3021" s="93" t="s">
        <v>79</v>
      </c>
      <c r="H3021" s="93">
        <v>159.5</v>
      </c>
      <c r="I3021" s="108">
        <v>3</v>
      </c>
      <c r="J3021" s="93">
        <v>2.12</v>
      </c>
      <c r="K3021" s="93">
        <v>2.2000000000000002</v>
      </c>
      <c r="L3021" s="93">
        <v>159.5</v>
      </c>
      <c r="M3021" s="88">
        <f t="shared" si="241"/>
        <v>3154</v>
      </c>
    </row>
    <row r="3022" spans="1:13" x14ac:dyDescent="0.2">
      <c r="A3022" s="94">
        <v>1218267</v>
      </c>
      <c r="B3022" s="88">
        <f t="shared" si="239"/>
        <v>315.39999999999998</v>
      </c>
      <c r="C3022" s="93">
        <v>10</v>
      </c>
      <c r="D3022" s="104">
        <f t="shared" si="237"/>
        <v>1.9782393669634026E-5</v>
      </c>
      <c r="E3022" s="93">
        <f t="shared" si="240"/>
        <v>0.87611111111111106</v>
      </c>
      <c r="F3022" s="104">
        <f t="shared" si="238"/>
        <v>3.145918462644972E-5</v>
      </c>
      <c r="G3022" s="93" t="s">
        <v>16</v>
      </c>
      <c r="H3022" s="93">
        <v>7162.73</v>
      </c>
      <c r="I3022" s="108">
        <v>3</v>
      </c>
      <c r="J3022" s="93">
        <v>14.2</v>
      </c>
      <c r="K3022" s="93">
        <v>25.4</v>
      </c>
      <c r="L3022" s="93">
        <v>7162.73</v>
      </c>
      <c r="M3022" s="88">
        <f t="shared" si="241"/>
        <v>3154</v>
      </c>
    </row>
    <row r="3023" spans="1:13" x14ac:dyDescent="0.2">
      <c r="A3023" s="94">
        <v>1218285</v>
      </c>
      <c r="B3023" s="88">
        <f t="shared" si="239"/>
        <v>315.39999999999998</v>
      </c>
      <c r="C3023" s="93">
        <v>10</v>
      </c>
      <c r="D3023" s="104">
        <f t="shared" si="237"/>
        <v>1.9782393669634026E-5</v>
      </c>
      <c r="E3023" s="93">
        <f t="shared" si="240"/>
        <v>0.87611111111111106</v>
      </c>
      <c r="F3023" s="104">
        <f t="shared" si="238"/>
        <v>3.145918462644972E-5</v>
      </c>
      <c r="G3023" s="93" t="s">
        <v>79</v>
      </c>
      <c r="H3023" s="93">
        <v>4853.7700000000004</v>
      </c>
      <c r="I3023" s="108">
        <v>3</v>
      </c>
      <c r="J3023" s="93">
        <v>9.4</v>
      </c>
      <c r="K3023" s="93">
        <v>15.15</v>
      </c>
      <c r="L3023" s="93">
        <v>4853.7700000000004</v>
      </c>
      <c r="M3023" s="88">
        <f t="shared" si="241"/>
        <v>3154</v>
      </c>
    </row>
    <row r="3024" spans="1:13" x14ac:dyDescent="0.2">
      <c r="A3024" s="94">
        <v>1258479</v>
      </c>
      <c r="B3024" s="88">
        <f t="shared" si="239"/>
        <v>315.39999999999998</v>
      </c>
      <c r="C3024" s="93">
        <v>10</v>
      </c>
      <c r="D3024" s="104">
        <f t="shared" si="237"/>
        <v>1.9782393669634026E-5</v>
      </c>
      <c r="E3024" s="93">
        <f t="shared" si="240"/>
        <v>0.87611111111111106</v>
      </c>
      <c r="F3024" s="104">
        <f t="shared" si="238"/>
        <v>3.145918462644972E-5</v>
      </c>
      <c r="G3024" s="93" t="s">
        <v>79</v>
      </c>
      <c r="H3024" s="93">
        <v>438.69</v>
      </c>
      <c r="I3024" s="108">
        <v>3</v>
      </c>
      <c r="J3024" s="93">
        <v>3.05</v>
      </c>
      <c r="K3024" s="93">
        <v>22.02</v>
      </c>
      <c r="L3024" s="93">
        <v>438.69</v>
      </c>
      <c r="M3024" s="88">
        <f t="shared" si="241"/>
        <v>3154</v>
      </c>
    </row>
    <row r="3025" spans="1:13" x14ac:dyDescent="0.2">
      <c r="A3025" s="94">
        <v>2064219</v>
      </c>
      <c r="B3025" s="88">
        <f t="shared" si="239"/>
        <v>315.39999999999998</v>
      </c>
      <c r="C3025" s="93">
        <v>10</v>
      </c>
      <c r="D3025" s="104">
        <f t="shared" si="237"/>
        <v>1.9782393669634026E-5</v>
      </c>
      <c r="E3025" s="93">
        <f t="shared" si="240"/>
        <v>0.87611111111111106</v>
      </c>
      <c r="F3025" s="104">
        <f t="shared" si="238"/>
        <v>3.145918462644972E-5</v>
      </c>
      <c r="G3025" s="93" t="s">
        <v>16</v>
      </c>
      <c r="H3025" s="93">
        <v>2699.09</v>
      </c>
      <c r="I3025" s="108">
        <v>3</v>
      </c>
      <c r="J3025" s="93">
        <v>8</v>
      </c>
      <c r="K3025" s="93">
        <v>40</v>
      </c>
      <c r="L3025" s="93">
        <v>2699.09</v>
      </c>
      <c r="M3025" s="88">
        <f t="shared" si="241"/>
        <v>3154</v>
      </c>
    </row>
    <row r="3026" spans="1:13" x14ac:dyDescent="0.2">
      <c r="A3026" s="94">
        <v>2066119</v>
      </c>
      <c r="B3026" s="88">
        <f t="shared" si="239"/>
        <v>315.39999999999998</v>
      </c>
      <c r="C3026" s="93">
        <v>10</v>
      </c>
      <c r="D3026" s="104">
        <f t="shared" si="237"/>
        <v>1.9782393669634026E-5</v>
      </c>
      <c r="E3026" s="93">
        <f t="shared" si="240"/>
        <v>0.87611111111111106</v>
      </c>
      <c r="F3026" s="104">
        <f t="shared" si="238"/>
        <v>3.145918462644972E-5</v>
      </c>
      <c r="G3026" s="93" t="s">
        <v>16</v>
      </c>
      <c r="H3026" s="93">
        <v>3012.58</v>
      </c>
      <c r="I3026" s="108">
        <v>3</v>
      </c>
      <c r="J3026" s="93">
        <v>41.55</v>
      </c>
      <c r="K3026" s="93">
        <v>33</v>
      </c>
      <c r="L3026" s="93">
        <v>3012.58</v>
      </c>
      <c r="M3026" s="88">
        <f t="shared" si="241"/>
        <v>3154</v>
      </c>
    </row>
    <row r="3027" spans="1:13" x14ac:dyDescent="0.2">
      <c r="A3027" s="94">
        <v>2104078</v>
      </c>
      <c r="B3027" s="88">
        <f t="shared" si="239"/>
        <v>315.39999999999998</v>
      </c>
      <c r="C3027" s="93">
        <v>10</v>
      </c>
      <c r="D3027" s="104">
        <f t="shared" si="237"/>
        <v>1.9782393669634026E-5</v>
      </c>
      <c r="E3027" s="93">
        <f t="shared" si="240"/>
        <v>0.87611111111111106</v>
      </c>
      <c r="F3027" s="104">
        <f t="shared" si="238"/>
        <v>3.145918462644972E-5</v>
      </c>
      <c r="G3027" s="93" t="s">
        <v>16</v>
      </c>
      <c r="H3027" s="93">
        <v>3358.73</v>
      </c>
      <c r="I3027" s="108">
        <v>3</v>
      </c>
      <c r="J3027" s="93">
        <v>38.119999999999997</v>
      </c>
      <c r="K3027" s="93">
        <v>25.3</v>
      </c>
      <c r="L3027" s="93">
        <v>3358.73</v>
      </c>
      <c r="M3027" s="88">
        <f t="shared" si="241"/>
        <v>3154</v>
      </c>
    </row>
    <row r="3028" spans="1:13" x14ac:dyDescent="0.2">
      <c r="A3028" s="94">
        <v>2104203</v>
      </c>
      <c r="B3028" s="88">
        <f t="shared" si="239"/>
        <v>315.39999999999998</v>
      </c>
      <c r="C3028" s="93">
        <v>10</v>
      </c>
      <c r="D3028" s="104">
        <f t="shared" si="237"/>
        <v>1.9782393669634026E-5</v>
      </c>
      <c r="E3028" s="93">
        <f t="shared" si="240"/>
        <v>0.87611111111111106</v>
      </c>
      <c r="F3028" s="104">
        <f t="shared" si="238"/>
        <v>3.145918462644972E-5</v>
      </c>
      <c r="G3028" s="93" t="s">
        <v>16</v>
      </c>
      <c r="H3028" s="93">
        <v>3821.55</v>
      </c>
      <c r="I3028" s="108">
        <v>3</v>
      </c>
      <c r="J3028" s="93">
        <v>27</v>
      </c>
      <c r="K3028" s="93">
        <v>23.5</v>
      </c>
      <c r="L3028" s="93">
        <v>3821.55</v>
      </c>
      <c r="M3028" s="88">
        <f t="shared" si="241"/>
        <v>3154</v>
      </c>
    </row>
    <row r="3029" spans="1:13" x14ac:dyDescent="0.2">
      <c r="A3029" s="94">
        <v>2104364</v>
      </c>
      <c r="B3029" s="88">
        <f t="shared" si="239"/>
        <v>315.39999999999998</v>
      </c>
      <c r="C3029" s="93">
        <v>10</v>
      </c>
      <c r="D3029" s="104">
        <f t="shared" si="237"/>
        <v>1.9782393669634026E-5</v>
      </c>
      <c r="E3029" s="93">
        <f t="shared" si="240"/>
        <v>0.87611111111111106</v>
      </c>
      <c r="F3029" s="104">
        <f t="shared" si="238"/>
        <v>3.145918462644972E-5</v>
      </c>
      <c r="G3029" s="93" t="s">
        <v>79</v>
      </c>
      <c r="H3029" s="93">
        <v>1938.88</v>
      </c>
      <c r="I3029" s="108">
        <v>3</v>
      </c>
      <c r="J3029" s="93">
        <v>20.09</v>
      </c>
      <c r="K3029" s="93">
        <v>16.5</v>
      </c>
      <c r="L3029" s="93">
        <v>1938.88</v>
      </c>
      <c r="M3029" s="88">
        <f t="shared" si="241"/>
        <v>3154</v>
      </c>
    </row>
    <row r="3030" spans="1:13" x14ac:dyDescent="0.2">
      <c r="A3030" s="94">
        <v>2170689</v>
      </c>
      <c r="B3030" s="88">
        <f t="shared" si="239"/>
        <v>315.39999999999998</v>
      </c>
      <c r="C3030" s="93">
        <v>10</v>
      </c>
      <c r="D3030" s="104">
        <f t="shared" si="237"/>
        <v>1.9782393669634026E-5</v>
      </c>
      <c r="E3030" s="93">
        <f t="shared" si="240"/>
        <v>0.87611111111111106</v>
      </c>
      <c r="F3030" s="104">
        <f t="shared" si="238"/>
        <v>3.145918462644972E-5</v>
      </c>
      <c r="G3030" s="93" t="s">
        <v>41</v>
      </c>
      <c r="H3030" s="93">
        <v>414.4</v>
      </c>
      <c r="I3030" s="108">
        <v>3</v>
      </c>
      <c r="J3030" s="93">
        <v>16.559999999999999</v>
      </c>
      <c r="K3030" s="93">
        <v>2.85</v>
      </c>
      <c r="L3030" s="93">
        <v>414.4</v>
      </c>
      <c r="M3030" s="88">
        <f t="shared" si="241"/>
        <v>3154</v>
      </c>
    </row>
    <row r="3031" spans="1:13" x14ac:dyDescent="0.2">
      <c r="A3031" s="94">
        <v>2540166</v>
      </c>
      <c r="B3031" s="88">
        <f t="shared" si="239"/>
        <v>315.39999999999998</v>
      </c>
      <c r="C3031" s="93">
        <v>10</v>
      </c>
      <c r="D3031" s="104">
        <f t="shared" si="237"/>
        <v>1.9782393669634026E-5</v>
      </c>
      <c r="E3031" s="93">
        <f t="shared" si="240"/>
        <v>0.87611111111111106</v>
      </c>
      <c r="F3031" s="104">
        <f t="shared" si="238"/>
        <v>3.145918462644972E-5</v>
      </c>
      <c r="G3031" s="93" t="s">
        <v>16</v>
      </c>
      <c r="H3031" s="93">
        <v>1505.88</v>
      </c>
      <c r="I3031" s="108">
        <v>3</v>
      </c>
      <c r="J3031" s="93">
        <v>125.6</v>
      </c>
      <c r="K3031" s="93">
        <v>13.4</v>
      </c>
      <c r="L3031" s="93">
        <v>1505.88</v>
      </c>
      <c r="M3031" s="88">
        <f t="shared" si="241"/>
        <v>3154</v>
      </c>
    </row>
    <row r="3032" spans="1:13" x14ac:dyDescent="0.2">
      <c r="A3032" s="94">
        <v>3014359</v>
      </c>
      <c r="B3032" s="88">
        <f t="shared" si="239"/>
        <v>315.39999999999998</v>
      </c>
      <c r="C3032" s="93">
        <v>10</v>
      </c>
      <c r="D3032" s="104">
        <f t="shared" si="237"/>
        <v>1.9782393669634026E-5</v>
      </c>
      <c r="E3032" s="93">
        <f t="shared" si="240"/>
        <v>0.87611111111111106</v>
      </c>
      <c r="F3032" s="104">
        <f t="shared" si="238"/>
        <v>3.145918462644972E-5</v>
      </c>
      <c r="G3032" s="93" t="s">
        <v>16</v>
      </c>
      <c r="H3032" s="93">
        <v>834.33</v>
      </c>
      <c r="I3032" s="108">
        <v>3</v>
      </c>
      <c r="J3032" s="93">
        <v>94.35</v>
      </c>
      <c r="K3032" s="93">
        <v>2.8</v>
      </c>
      <c r="L3032" s="93">
        <v>834.33</v>
      </c>
      <c r="M3032" s="88">
        <f t="shared" si="241"/>
        <v>3154</v>
      </c>
    </row>
    <row r="3033" spans="1:13" x14ac:dyDescent="0.2">
      <c r="A3033" s="94">
        <v>3014401</v>
      </c>
      <c r="B3033" s="88">
        <f t="shared" si="239"/>
        <v>315.39999999999998</v>
      </c>
      <c r="C3033" s="93">
        <v>10</v>
      </c>
      <c r="D3033" s="104">
        <f t="shared" si="237"/>
        <v>1.9782393669634026E-5</v>
      </c>
      <c r="E3033" s="93">
        <f t="shared" si="240"/>
        <v>0.87611111111111106</v>
      </c>
      <c r="F3033" s="104">
        <f t="shared" si="238"/>
        <v>3.145918462644972E-5</v>
      </c>
      <c r="G3033" s="93" t="s">
        <v>16</v>
      </c>
      <c r="H3033" s="93">
        <v>403.98</v>
      </c>
      <c r="I3033" s="108">
        <v>3</v>
      </c>
      <c r="J3033" s="93">
        <v>187.5</v>
      </c>
      <c r="K3033" s="93">
        <v>4.25</v>
      </c>
      <c r="L3033" s="93">
        <v>403.98</v>
      </c>
      <c r="M3033" s="88">
        <f t="shared" si="241"/>
        <v>3154</v>
      </c>
    </row>
    <row r="3034" spans="1:13" x14ac:dyDescent="0.2">
      <c r="A3034" s="94">
        <v>3026062</v>
      </c>
      <c r="B3034" s="88">
        <f t="shared" si="239"/>
        <v>315.39999999999998</v>
      </c>
      <c r="C3034" s="93">
        <v>10</v>
      </c>
      <c r="D3034" s="104">
        <f t="shared" si="237"/>
        <v>1.9782393669634026E-5</v>
      </c>
      <c r="E3034" s="93">
        <f t="shared" si="240"/>
        <v>0.87611111111111106</v>
      </c>
      <c r="F3034" s="104">
        <f t="shared" si="238"/>
        <v>3.145918462644972E-5</v>
      </c>
      <c r="G3034" s="93" t="s">
        <v>41</v>
      </c>
      <c r="H3034" s="93">
        <v>541.21</v>
      </c>
      <c r="I3034" s="108">
        <v>3</v>
      </c>
      <c r="J3034" s="93">
        <v>101.8</v>
      </c>
      <c r="K3034" s="93">
        <v>12</v>
      </c>
      <c r="L3034" s="93">
        <v>541.21</v>
      </c>
      <c r="M3034" s="88">
        <f t="shared" si="241"/>
        <v>3154</v>
      </c>
    </row>
    <row r="3035" spans="1:13" x14ac:dyDescent="0.2">
      <c r="A3035" s="94">
        <v>3080785</v>
      </c>
      <c r="B3035" s="88">
        <f t="shared" si="239"/>
        <v>315.39999999999998</v>
      </c>
      <c r="C3035" s="93">
        <v>10</v>
      </c>
      <c r="D3035" s="104">
        <f t="shared" si="237"/>
        <v>1.9782393669634026E-5</v>
      </c>
      <c r="E3035" s="93">
        <f t="shared" si="240"/>
        <v>0.87611111111111106</v>
      </c>
      <c r="F3035" s="104">
        <f t="shared" si="238"/>
        <v>3.145918462644972E-5</v>
      </c>
      <c r="G3035" s="93" t="s">
        <v>16</v>
      </c>
      <c r="H3035" s="93">
        <v>714.61</v>
      </c>
      <c r="I3035" s="108">
        <v>3</v>
      </c>
      <c r="J3035" s="93">
        <v>0</v>
      </c>
      <c r="K3035" s="93">
        <v>0</v>
      </c>
      <c r="L3035" s="93">
        <v>714.61</v>
      </c>
      <c r="M3035" s="88">
        <f t="shared" si="241"/>
        <v>3154</v>
      </c>
    </row>
    <row r="3036" spans="1:13" x14ac:dyDescent="0.2">
      <c r="A3036" s="94">
        <v>3394345</v>
      </c>
      <c r="B3036" s="88">
        <f t="shared" si="239"/>
        <v>315.39999999999998</v>
      </c>
      <c r="C3036" s="93">
        <v>10</v>
      </c>
      <c r="D3036" s="104">
        <f t="shared" si="237"/>
        <v>1.9782393669634026E-5</v>
      </c>
      <c r="E3036" s="93">
        <f t="shared" si="240"/>
        <v>0.87611111111111106</v>
      </c>
      <c r="F3036" s="104">
        <f t="shared" si="238"/>
        <v>3.145918462644972E-5</v>
      </c>
      <c r="G3036" s="93" t="s">
        <v>20</v>
      </c>
      <c r="H3036" s="93">
        <v>997.88</v>
      </c>
      <c r="I3036" s="108">
        <v>3</v>
      </c>
      <c r="J3036" s="93">
        <v>17.329999999999998</v>
      </c>
      <c r="K3036" s="93">
        <v>4.13</v>
      </c>
      <c r="L3036" s="93">
        <v>997.88</v>
      </c>
      <c r="M3036" s="88">
        <f t="shared" si="241"/>
        <v>3154</v>
      </c>
    </row>
    <row r="3037" spans="1:13" x14ac:dyDescent="0.2">
      <c r="A3037" s="94">
        <v>3400685</v>
      </c>
      <c r="B3037" s="88">
        <f t="shared" si="239"/>
        <v>315.39999999999998</v>
      </c>
      <c r="C3037" s="93">
        <v>10</v>
      </c>
      <c r="D3037" s="104">
        <f t="shared" si="237"/>
        <v>1.9782393669634026E-5</v>
      </c>
      <c r="E3037" s="93">
        <f t="shared" si="240"/>
        <v>0.87611111111111106</v>
      </c>
      <c r="F3037" s="104">
        <f t="shared" si="238"/>
        <v>3.145918462644972E-5</v>
      </c>
      <c r="G3037" s="93" t="s">
        <v>82</v>
      </c>
      <c r="H3037" s="93">
        <v>830</v>
      </c>
      <c r="I3037" s="108">
        <v>3</v>
      </c>
      <c r="J3037" s="93">
        <v>6.67</v>
      </c>
      <c r="K3037" s="93">
        <v>1.4</v>
      </c>
      <c r="L3037" s="93">
        <v>830</v>
      </c>
      <c r="M3037" s="88">
        <f t="shared" si="241"/>
        <v>3154</v>
      </c>
    </row>
    <row r="3038" spans="1:13" x14ac:dyDescent="0.2">
      <c r="A3038" s="94">
        <v>3402467</v>
      </c>
      <c r="B3038" s="88">
        <f t="shared" si="239"/>
        <v>315.39999999999998</v>
      </c>
      <c r="C3038" s="93">
        <v>10</v>
      </c>
      <c r="D3038" s="104">
        <f t="shared" si="237"/>
        <v>1.9782393669634026E-5</v>
      </c>
      <c r="E3038" s="93">
        <f t="shared" si="240"/>
        <v>0.87611111111111106</v>
      </c>
      <c r="F3038" s="104">
        <f t="shared" si="238"/>
        <v>3.145918462644972E-5</v>
      </c>
      <c r="G3038" s="93" t="s">
        <v>20</v>
      </c>
      <c r="H3038" s="93">
        <v>259.77999999999997</v>
      </c>
      <c r="I3038" s="108">
        <v>3</v>
      </c>
      <c r="J3038" s="93">
        <v>1.25</v>
      </c>
      <c r="K3038" s="93">
        <v>1.3</v>
      </c>
      <c r="L3038" s="93">
        <v>259.77999999999997</v>
      </c>
      <c r="M3038" s="88">
        <f t="shared" si="241"/>
        <v>3154</v>
      </c>
    </row>
    <row r="3039" spans="1:13" x14ac:dyDescent="0.2">
      <c r="A3039" s="94">
        <v>3410823</v>
      </c>
      <c r="B3039" s="88">
        <f t="shared" si="239"/>
        <v>315.39999999999998</v>
      </c>
      <c r="C3039" s="93">
        <v>10</v>
      </c>
      <c r="D3039" s="104">
        <f t="shared" si="237"/>
        <v>1.9782393669634026E-5</v>
      </c>
      <c r="E3039" s="93">
        <f t="shared" si="240"/>
        <v>0.87611111111111106</v>
      </c>
      <c r="F3039" s="104">
        <f t="shared" si="238"/>
        <v>3.145918462644972E-5</v>
      </c>
      <c r="G3039" s="93" t="s">
        <v>41</v>
      </c>
      <c r="H3039" s="93">
        <v>133.94</v>
      </c>
      <c r="I3039" s="108">
        <v>3</v>
      </c>
      <c r="J3039" s="93">
        <v>5.8</v>
      </c>
      <c r="K3039" s="93">
        <v>0.69</v>
      </c>
      <c r="L3039" s="93">
        <v>133.94</v>
      </c>
      <c r="M3039" s="88">
        <f t="shared" si="241"/>
        <v>3154</v>
      </c>
    </row>
    <row r="3040" spans="1:13" x14ac:dyDescent="0.2">
      <c r="A3040" s="94">
        <v>3521041</v>
      </c>
      <c r="B3040" s="88">
        <f t="shared" si="239"/>
        <v>315.39999999999998</v>
      </c>
      <c r="C3040" s="93">
        <v>10</v>
      </c>
      <c r="D3040" s="104">
        <f t="shared" si="237"/>
        <v>1.9782393669634026E-5</v>
      </c>
      <c r="E3040" s="93">
        <f t="shared" si="240"/>
        <v>0.87611111111111106</v>
      </c>
      <c r="F3040" s="104">
        <f t="shared" si="238"/>
        <v>3.145918462644972E-5</v>
      </c>
      <c r="G3040" s="93" t="s">
        <v>16</v>
      </c>
      <c r="H3040" s="93">
        <v>4.2300000000000004</v>
      </c>
      <c r="I3040" s="108">
        <v>3</v>
      </c>
      <c r="J3040" s="93">
        <v>0.03</v>
      </c>
      <c r="K3040" s="93">
        <v>0.18</v>
      </c>
      <c r="L3040" s="93">
        <v>4.2300000000000004</v>
      </c>
      <c r="M3040" s="88">
        <f t="shared" si="241"/>
        <v>3154</v>
      </c>
    </row>
    <row r="3041" spans="1:13" x14ac:dyDescent="0.2">
      <c r="A3041" s="94">
        <v>5021041</v>
      </c>
      <c r="B3041" s="88">
        <f t="shared" si="239"/>
        <v>315.39999999999998</v>
      </c>
      <c r="C3041" s="93">
        <v>10</v>
      </c>
      <c r="D3041" s="104">
        <f t="shared" si="237"/>
        <v>1.9782393669634026E-5</v>
      </c>
      <c r="E3041" s="93">
        <f t="shared" si="240"/>
        <v>0.87611111111111106</v>
      </c>
      <c r="F3041" s="104">
        <f t="shared" si="238"/>
        <v>3.145918462644972E-5</v>
      </c>
      <c r="G3041" s="93" t="s">
        <v>79</v>
      </c>
      <c r="H3041" s="93">
        <v>30.17</v>
      </c>
      <c r="I3041" s="108">
        <v>3</v>
      </c>
      <c r="J3041" s="93">
        <v>0.2</v>
      </c>
      <c r="K3041" s="93">
        <v>0.09</v>
      </c>
      <c r="L3041" s="93">
        <v>30.17</v>
      </c>
      <c r="M3041" s="88">
        <f t="shared" si="241"/>
        <v>3154</v>
      </c>
    </row>
    <row r="3042" spans="1:13" x14ac:dyDescent="0.2">
      <c r="A3042" s="94">
        <v>5051118</v>
      </c>
      <c r="B3042" s="88">
        <f t="shared" si="239"/>
        <v>315.39999999999998</v>
      </c>
      <c r="C3042" s="93">
        <v>10</v>
      </c>
      <c r="D3042" s="104">
        <f t="shared" si="237"/>
        <v>1.9782393669634026E-5</v>
      </c>
      <c r="E3042" s="93">
        <f t="shared" si="240"/>
        <v>0.87611111111111106</v>
      </c>
      <c r="F3042" s="104">
        <f t="shared" si="238"/>
        <v>3.145918462644972E-5</v>
      </c>
      <c r="G3042" s="93" t="s">
        <v>20</v>
      </c>
      <c r="H3042" s="93">
        <v>270.27999999999997</v>
      </c>
      <c r="I3042" s="108">
        <v>3</v>
      </c>
      <c r="J3042" s="93">
        <v>20.48</v>
      </c>
      <c r="K3042" s="93">
        <v>3.2</v>
      </c>
      <c r="L3042" s="93">
        <v>270.27999999999997</v>
      </c>
      <c r="M3042" s="88">
        <f t="shared" si="241"/>
        <v>3154</v>
      </c>
    </row>
    <row r="3043" spans="1:13" x14ac:dyDescent="0.2">
      <c r="A3043" s="94">
        <v>5111256</v>
      </c>
      <c r="B3043" s="88">
        <f t="shared" si="239"/>
        <v>315.39999999999998</v>
      </c>
      <c r="C3043" s="93">
        <v>10</v>
      </c>
      <c r="D3043" s="104">
        <f t="shared" si="237"/>
        <v>1.9782393669634026E-5</v>
      </c>
      <c r="E3043" s="93">
        <f t="shared" si="240"/>
        <v>0.87611111111111106</v>
      </c>
      <c r="F3043" s="104">
        <f t="shared" si="238"/>
        <v>3.145918462644972E-5</v>
      </c>
      <c r="G3043" s="93" t="s">
        <v>41</v>
      </c>
      <c r="H3043" s="93">
        <v>27.3</v>
      </c>
      <c r="I3043" s="108">
        <v>3</v>
      </c>
      <c r="J3043" s="93">
        <v>0.63</v>
      </c>
      <c r="K3043" s="93">
        <v>0.04</v>
      </c>
      <c r="L3043" s="93">
        <v>27.3</v>
      </c>
      <c r="M3043" s="88">
        <f t="shared" si="241"/>
        <v>3154</v>
      </c>
    </row>
    <row r="3044" spans="1:13" x14ac:dyDescent="0.2">
      <c r="A3044" s="94">
        <v>5121526</v>
      </c>
      <c r="B3044" s="88">
        <f t="shared" si="239"/>
        <v>315.39999999999998</v>
      </c>
      <c r="C3044" s="93">
        <v>10</v>
      </c>
      <c r="D3044" s="104">
        <f t="shared" si="237"/>
        <v>1.9782393669634026E-5</v>
      </c>
      <c r="E3044" s="93">
        <f t="shared" si="240"/>
        <v>0.87611111111111106</v>
      </c>
      <c r="F3044" s="104">
        <f t="shared" si="238"/>
        <v>3.145918462644972E-5</v>
      </c>
      <c r="G3044" s="93" t="s">
        <v>20</v>
      </c>
      <c r="H3044" s="93">
        <v>24.26</v>
      </c>
      <c r="I3044" s="108">
        <v>3</v>
      </c>
      <c r="J3044" s="93">
        <v>1.22</v>
      </c>
      <c r="K3044" s="93">
        <v>0.2</v>
      </c>
      <c r="L3044" s="93">
        <v>24.26</v>
      </c>
      <c r="M3044" s="88">
        <f t="shared" si="241"/>
        <v>3154</v>
      </c>
    </row>
    <row r="3045" spans="1:13" x14ac:dyDescent="0.2">
      <c r="A3045" s="94">
        <v>5519908</v>
      </c>
      <c r="B3045" s="88">
        <f t="shared" si="239"/>
        <v>315.39999999999998</v>
      </c>
      <c r="C3045" s="93">
        <v>10</v>
      </c>
      <c r="D3045" s="104">
        <f t="shared" si="237"/>
        <v>1.9782393669634026E-5</v>
      </c>
      <c r="E3045" s="93">
        <f t="shared" si="240"/>
        <v>0.87611111111111106</v>
      </c>
      <c r="F3045" s="104">
        <f t="shared" si="238"/>
        <v>3.145918462644972E-5</v>
      </c>
      <c r="G3045" s="93" t="s">
        <v>79</v>
      </c>
      <c r="H3045" s="93">
        <v>2028.43</v>
      </c>
      <c r="I3045" s="108">
        <v>3</v>
      </c>
      <c r="J3045" s="93">
        <v>4</v>
      </c>
      <c r="K3045" s="93">
        <v>13.8</v>
      </c>
      <c r="L3045" s="93">
        <v>2028.43</v>
      </c>
      <c r="M3045" s="88">
        <f t="shared" si="241"/>
        <v>3154</v>
      </c>
    </row>
    <row r="3046" spans="1:13" x14ac:dyDescent="0.2">
      <c r="A3046" s="94">
        <v>5527985</v>
      </c>
      <c r="B3046" s="88">
        <f t="shared" si="239"/>
        <v>315.39999999999998</v>
      </c>
      <c r="C3046" s="93">
        <v>10</v>
      </c>
      <c r="D3046" s="104">
        <f t="shared" si="237"/>
        <v>1.9782393669634026E-5</v>
      </c>
      <c r="E3046" s="93">
        <f t="shared" si="240"/>
        <v>0.87611111111111106</v>
      </c>
      <c r="F3046" s="104">
        <f t="shared" si="238"/>
        <v>3.145918462644972E-5</v>
      </c>
      <c r="G3046" s="93" t="s">
        <v>16</v>
      </c>
      <c r="H3046" s="93">
        <v>4200.18</v>
      </c>
      <c r="I3046" s="108">
        <v>3</v>
      </c>
      <c r="J3046" s="93">
        <v>78.400000000000006</v>
      </c>
      <c r="K3046" s="93">
        <v>34</v>
      </c>
      <c r="L3046" s="93">
        <v>4200.18</v>
      </c>
      <c r="M3046" s="88">
        <f t="shared" si="241"/>
        <v>3154</v>
      </c>
    </row>
    <row r="3047" spans="1:13" x14ac:dyDescent="0.2">
      <c r="A3047" s="94">
        <v>5598679</v>
      </c>
      <c r="B3047" s="88">
        <f t="shared" si="239"/>
        <v>315.39999999999998</v>
      </c>
      <c r="C3047" s="93">
        <v>10</v>
      </c>
      <c r="D3047" s="104">
        <f t="shared" si="237"/>
        <v>1.9782393669634026E-5</v>
      </c>
      <c r="E3047" s="93">
        <f t="shared" si="240"/>
        <v>0.87611111111111106</v>
      </c>
      <c r="F3047" s="104">
        <f t="shared" si="238"/>
        <v>3.145918462644972E-5</v>
      </c>
      <c r="G3047" s="93" t="s">
        <v>16</v>
      </c>
      <c r="H3047" s="93">
        <v>5242.26</v>
      </c>
      <c r="I3047" s="108">
        <v>3</v>
      </c>
      <c r="J3047" s="93">
        <v>21.76</v>
      </c>
      <c r="K3047" s="93">
        <v>36</v>
      </c>
      <c r="L3047" s="93">
        <v>5242.26</v>
      </c>
      <c r="M3047" s="88">
        <f t="shared" si="241"/>
        <v>3154</v>
      </c>
    </row>
    <row r="3048" spans="1:13" x14ac:dyDescent="0.2">
      <c r="A3048" s="94">
        <v>5600238</v>
      </c>
      <c r="B3048" s="88">
        <f t="shared" si="239"/>
        <v>315.39999999999998</v>
      </c>
      <c r="C3048" s="93">
        <v>10</v>
      </c>
      <c r="D3048" s="104">
        <f t="shared" si="237"/>
        <v>1.9782393669634026E-5</v>
      </c>
      <c r="E3048" s="93">
        <f t="shared" si="240"/>
        <v>0.87611111111111106</v>
      </c>
      <c r="F3048" s="104">
        <f t="shared" si="238"/>
        <v>3.145918462644972E-5</v>
      </c>
      <c r="G3048" s="93" t="s">
        <v>79</v>
      </c>
      <c r="H3048" s="93">
        <v>2422.2600000000002</v>
      </c>
      <c r="I3048" s="108">
        <v>3</v>
      </c>
      <c r="J3048" s="93">
        <v>9.6999999999999993</v>
      </c>
      <c r="K3048" s="93">
        <v>17.93</v>
      </c>
      <c r="L3048" s="93">
        <v>2422.2600000000002</v>
      </c>
      <c r="M3048" s="88">
        <f t="shared" si="241"/>
        <v>3154</v>
      </c>
    </row>
    <row r="3049" spans="1:13" x14ac:dyDescent="0.2">
      <c r="A3049" s="94">
        <v>5600273</v>
      </c>
      <c r="B3049" s="88">
        <f t="shared" si="239"/>
        <v>315.39999999999998</v>
      </c>
      <c r="C3049" s="93">
        <v>10</v>
      </c>
      <c r="D3049" s="104">
        <f t="shared" si="237"/>
        <v>1.9782393669634026E-5</v>
      </c>
      <c r="E3049" s="93">
        <f t="shared" si="240"/>
        <v>0.87611111111111106</v>
      </c>
      <c r="F3049" s="104">
        <f t="shared" si="238"/>
        <v>3.145918462644972E-5</v>
      </c>
      <c r="G3049" s="93" t="s">
        <v>79</v>
      </c>
      <c r="H3049" s="93">
        <v>223.61</v>
      </c>
      <c r="I3049" s="108">
        <v>3</v>
      </c>
      <c r="J3049" s="93">
        <v>0.84</v>
      </c>
      <c r="K3049" s="93">
        <v>0.8</v>
      </c>
      <c r="L3049" s="93">
        <v>223.61</v>
      </c>
      <c r="M3049" s="88">
        <f t="shared" si="241"/>
        <v>3154</v>
      </c>
    </row>
    <row r="3050" spans="1:13" x14ac:dyDescent="0.2">
      <c r="A3050" s="94">
        <v>5708071</v>
      </c>
      <c r="B3050" s="88">
        <f t="shared" si="239"/>
        <v>315.39999999999998</v>
      </c>
      <c r="C3050" s="93">
        <v>10</v>
      </c>
      <c r="D3050" s="104">
        <f t="shared" si="237"/>
        <v>1.9782393669634026E-5</v>
      </c>
      <c r="E3050" s="93">
        <f t="shared" si="240"/>
        <v>0.87611111111111106</v>
      </c>
      <c r="F3050" s="104">
        <f t="shared" si="238"/>
        <v>3.145918462644972E-5</v>
      </c>
      <c r="G3050" s="93" t="s">
        <v>79</v>
      </c>
      <c r="H3050" s="93">
        <v>1349.2</v>
      </c>
      <c r="I3050" s="108">
        <v>3</v>
      </c>
      <c r="J3050" s="93">
        <v>24.18</v>
      </c>
      <c r="K3050" s="93">
        <v>25</v>
      </c>
      <c r="L3050" s="93">
        <v>1349.2</v>
      </c>
      <c r="M3050" s="88">
        <f t="shared" si="241"/>
        <v>3154</v>
      </c>
    </row>
    <row r="3051" spans="1:13" x14ac:dyDescent="0.2">
      <c r="A3051" s="94">
        <v>5708104</v>
      </c>
      <c r="B3051" s="88">
        <f t="shared" si="239"/>
        <v>315.39999999999998</v>
      </c>
      <c r="C3051" s="93">
        <v>10</v>
      </c>
      <c r="D3051" s="104">
        <f t="shared" si="237"/>
        <v>1.9782393669634026E-5</v>
      </c>
      <c r="E3051" s="93">
        <f t="shared" si="240"/>
        <v>0.87611111111111106</v>
      </c>
      <c r="F3051" s="104">
        <f t="shared" si="238"/>
        <v>3.145918462644972E-5</v>
      </c>
      <c r="G3051" s="93" t="s">
        <v>79</v>
      </c>
      <c r="H3051" s="93">
        <v>1604.42</v>
      </c>
      <c r="I3051" s="108">
        <v>3</v>
      </c>
      <c r="J3051" s="93">
        <v>3.99</v>
      </c>
      <c r="K3051" s="93">
        <v>4.4000000000000004</v>
      </c>
      <c r="L3051" s="93">
        <v>1604.42</v>
      </c>
      <c r="M3051" s="88">
        <f t="shared" si="241"/>
        <v>3154</v>
      </c>
    </row>
    <row r="3052" spans="1:13" x14ac:dyDescent="0.2">
      <c r="A3052" s="94">
        <v>5807011</v>
      </c>
      <c r="B3052" s="88">
        <f t="shared" si="239"/>
        <v>315.39999999999998</v>
      </c>
      <c r="C3052" s="93">
        <v>10</v>
      </c>
      <c r="D3052" s="104">
        <f t="shared" si="237"/>
        <v>1.9782393669634026E-5</v>
      </c>
      <c r="E3052" s="93">
        <f t="shared" si="240"/>
        <v>0.87611111111111106</v>
      </c>
      <c r="F3052" s="104">
        <f t="shared" si="238"/>
        <v>3.145918462644972E-5</v>
      </c>
      <c r="G3052" s="93" t="s">
        <v>79</v>
      </c>
      <c r="H3052" s="93">
        <v>265.99</v>
      </c>
      <c r="I3052" s="108">
        <v>3</v>
      </c>
      <c r="J3052" s="93">
        <v>0.13</v>
      </c>
      <c r="K3052" s="93">
        <v>0.28000000000000003</v>
      </c>
      <c r="L3052" s="93">
        <v>265.99</v>
      </c>
      <c r="M3052" s="88">
        <f t="shared" si="241"/>
        <v>3154</v>
      </c>
    </row>
    <row r="3053" spans="1:13" x14ac:dyDescent="0.2">
      <c r="A3053" s="94">
        <v>5807032</v>
      </c>
      <c r="B3053" s="88">
        <f t="shared" si="239"/>
        <v>315.39999999999998</v>
      </c>
      <c r="C3053" s="93">
        <v>10</v>
      </c>
      <c r="D3053" s="104">
        <f t="shared" si="237"/>
        <v>1.9782393669634026E-5</v>
      </c>
      <c r="E3053" s="93">
        <f t="shared" si="240"/>
        <v>0.87611111111111106</v>
      </c>
      <c r="F3053" s="104">
        <f t="shared" si="238"/>
        <v>3.145918462644972E-5</v>
      </c>
      <c r="G3053" s="93" t="s">
        <v>79</v>
      </c>
      <c r="H3053" s="93">
        <v>306.91000000000003</v>
      </c>
      <c r="I3053" s="108">
        <v>3</v>
      </c>
      <c r="J3053" s="93">
        <v>0.41</v>
      </c>
      <c r="K3053" s="93">
        <v>0.98</v>
      </c>
      <c r="L3053" s="93">
        <v>306.91000000000003</v>
      </c>
      <c r="M3053" s="88">
        <f t="shared" si="241"/>
        <v>3154</v>
      </c>
    </row>
    <row r="3054" spans="1:13" x14ac:dyDescent="0.2">
      <c r="A3054" s="94">
        <v>6196095</v>
      </c>
      <c r="B3054" s="88">
        <f t="shared" si="239"/>
        <v>315.39999999999998</v>
      </c>
      <c r="C3054" s="93">
        <v>10</v>
      </c>
      <c r="D3054" s="104">
        <f t="shared" si="237"/>
        <v>1.9782393669634026E-5</v>
      </c>
      <c r="E3054" s="93">
        <f t="shared" si="240"/>
        <v>0.87611111111111106</v>
      </c>
      <c r="F3054" s="104">
        <f t="shared" si="238"/>
        <v>3.145918462644972E-5</v>
      </c>
      <c r="G3054" s="93" t="s">
        <v>20</v>
      </c>
      <c r="H3054" s="93">
        <v>406.24</v>
      </c>
      <c r="I3054" s="108">
        <v>3</v>
      </c>
      <c r="J3054" s="93">
        <v>13.7</v>
      </c>
      <c r="K3054" s="93">
        <v>3.6</v>
      </c>
      <c r="L3054" s="93">
        <v>406.24</v>
      </c>
      <c r="M3054" s="88">
        <f t="shared" si="241"/>
        <v>3154</v>
      </c>
    </row>
    <row r="3055" spans="1:13" x14ac:dyDescent="0.2">
      <c r="A3055" s="94">
        <v>8356148</v>
      </c>
      <c r="B3055" s="88">
        <f t="shared" si="239"/>
        <v>315.39999999999998</v>
      </c>
      <c r="C3055" s="93">
        <v>10</v>
      </c>
      <c r="D3055" s="104">
        <f t="shared" si="237"/>
        <v>1.9782393669634026E-5</v>
      </c>
      <c r="E3055" s="93">
        <f t="shared" si="240"/>
        <v>0.87611111111111106</v>
      </c>
      <c r="F3055" s="104">
        <f t="shared" si="238"/>
        <v>3.145918462644972E-5</v>
      </c>
      <c r="G3055" s="93" t="s">
        <v>20</v>
      </c>
      <c r="H3055" s="93">
        <v>34.42</v>
      </c>
      <c r="I3055" s="108">
        <v>3</v>
      </c>
      <c r="J3055" s="93">
        <v>0.14000000000000001</v>
      </c>
      <c r="K3055" s="93">
        <v>0.4</v>
      </c>
      <c r="L3055" s="93">
        <v>34.42</v>
      </c>
      <c r="M3055" s="88">
        <f t="shared" si="241"/>
        <v>3154</v>
      </c>
    </row>
    <row r="3056" spans="1:13" x14ac:dyDescent="0.2">
      <c r="A3056" s="94">
        <v>8362645</v>
      </c>
      <c r="B3056" s="88">
        <f t="shared" si="239"/>
        <v>315.39999999999998</v>
      </c>
      <c r="C3056" s="93">
        <v>10</v>
      </c>
      <c r="D3056" s="104">
        <f t="shared" si="237"/>
        <v>1.9782393669634026E-5</v>
      </c>
      <c r="E3056" s="93">
        <f t="shared" si="240"/>
        <v>0.87611111111111106</v>
      </c>
      <c r="F3056" s="104">
        <f t="shared" si="238"/>
        <v>3.145918462644972E-5</v>
      </c>
      <c r="G3056" s="93" t="s">
        <v>20</v>
      </c>
      <c r="H3056" s="93">
        <v>1215.3499999999999</v>
      </c>
      <c r="I3056" s="108">
        <v>3</v>
      </c>
      <c r="J3056" s="93">
        <v>12.85</v>
      </c>
      <c r="K3056" s="93">
        <v>7.36</v>
      </c>
      <c r="L3056" s="93">
        <v>1215.3499999999999</v>
      </c>
      <c r="M3056" s="88">
        <f t="shared" si="241"/>
        <v>3154</v>
      </c>
    </row>
    <row r="3057" spans="1:13" x14ac:dyDescent="0.2">
      <c r="A3057" s="94">
        <v>8364272</v>
      </c>
      <c r="B3057" s="88">
        <f t="shared" si="239"/>
        <v>315.39999999999998</v>
      </c>
      <c r="C3057" s="93">
        <v>10</v>
      </c>
      <c r="D3057" s="104">
        <f t="shared" si="237"/>
        <v>1.9782393669634026E-5</v>
      </c>
      <c r="E3057" s="93">
        <f t="shared" si="240"/>
        <v>0.87611111111111106</v>
      </c>
      <c r="F3057" s="104">
        <f t="shared" si="238"/>
        <v>3.145918462644972E-5</v>
      </c>
      <c r="G3057" s="93" t="s">
        <v>20</v>
      </c>
      <c r="H3057" s="93">
        <v>1188.42</v>
      </c>
      <c r="I3057" s="108">
        <v>3</v>
      </c>
      <c r="J3057" s="93">
        <v>59.38</v>
      </c>
      <c r="K3057" s="93">
        <v>14</v>
      </c>
      <c r="L3057" s="93">
        <v>1188.42</v>
      </c>
      <c r="M3057" s="88">
        <f t="shared" si="241"/>
        <v>3154</v>
      </c>
    </row>
    <row r="3058" spans="1:13" x14ac:dyDescent="0.2">
      <c r="A3058" s="94">
        <v>8364732</v>
      </c>
      <c r="B3058" s="88">
        <f t="shared" si="239"/>
        <v>315.39999999999998</v>
      </c>
      <c r="C3058" s="93">
        <v>10</v>
      </c>
      <c r="D3058" s="104">
        <f t="shared" si="237"/>
        <v>1.9782393669634026E-5</v>
      </c>
      <c r="E3058" s="93">
        <f t="shared" si="240"/>
        <v>0.87611111111111106</v>
      </c>
      <c r="F3058" s="104">
        <f t="shared" si="238"/>
        <v>3.145918462644972E-5</v>
      </c>
      <c r="G3058" s="93" t="s">
        <v>20</v>
      </c>
      <c r="H3058" s="93">
        <v>221.39</v>
      </c>
      <c r="I3058" s="108">
        <v>3</v>
      </c>
      <c r="J3058" s="93">
        <v>11.52</v>
      </c>
      <c r="K3058" s="93">
        <v>1.5</v>
      </c>
      <c r="L3058" s="93">
        <v>221.39</v>
      </c>
      <c r="M3058" s="88">
        <f t="shared" si="241"/>
        <v>3154</v>
      </c>
    </row>
    <row r="3059" spans="1:13" x14ac:dyDescent="0.2">
      <c r="A3059" s="94">
        <v>8411523</v>
      </c>
      <c r="B3059" s="88">
        <f t="shared" si="239"/>
        <v>315.39999999999998</v>
      </c>
      <c r="C3059" s="93">
        <v>10</v>
      </c>
      <c r="D3059" s="104">
        <f t="shared" si="237"/>
        <v>1.9782393669634026E-5</v>
      </c>
      <c r="E3059" s="93">
        <f t="shared" si="240"/>
        <v>0.87611111111111106</v>
      </c>
      <c r="F3059" s="104">
        <f t="shared" si="238"/>
        <v>3.145918462644972E-5</v>
      </c>
      <c r="G3059" s="93" t="s">
        <v>79</v>
      </c>
      <c r="H3059" s="93">
        <v>1953.33</v>
      </c>
      <c r="I3059" s="108">
        <v>3</v>
      </c>
      <c r="J3059" s="93">
        <v>2.4900000000000002</v>
      </c>
      <c r="K3059" s="93">
        <v>3.95</v>
      </c>
      <c r="L3059" s="93">
        <v>1953.33</v>
      </c>
      <c r="M3059" s="88">
        <f t="shared" si="241"/>
        <v>3154</v>
      </c>
    </row>
    <row r="3060" spans="1:13" x14ac:dyDescent="0.2">
      <c r="A3060" s="94">
        <v>8411534</v>
      </c>
      <c r="B3060" s="88">
        <f t="shared" si="239"/>
        <v>315.39999999999998</v>
      </c>
      <c r="C3060" s="93">
        <v>10</v>
      </c>
      <c r="D3060" s="104">
        <f t="shared" si="237"/>
        <v>1.9782393669634026E-5</v>
      </c>
      <c r="E3060" s="93">
        <f t="shared" si="240"/>
        <v>0.87611111111111106</v>
      </c>
      <c r="F3060" s="104">
        <f t="shared" si="238"/>
        <v>3.145918462644972E-5</v>
      </c>
      <c r="G3060" s="93" t="s">
        <v>79</v>
      </c>
      <c r="H3060" s="93">
        <v>3453.98</v>
      </c>
      <c r="I3060" s="108">
        <v>3</v>
      </c>
      <c r="J3060" s="93">
        <v>7.42</v>
      </c>
      <c r="K3060" s="93">
        <v>8.9</v>
      </c>
      <c r="L3060" s="93">
        <v>3453.98</v>
      </c>
      <c r="M3060" s="88">
        <f t="shared" si="241"/>
        <v>3154</v>
      </c>
    </row>
    <row r="3061" spans="1:13" x14ac:dyDescent="0.2">
      <c r="A3061" s="94">
        <v>8418788</v>
      </c>
      <c r="B3061" s="88">
        <f t="shared" si="239"/>
        <v>315.39999999999998</v>
      </c>
      <c r="C3061" s="93">
        <v>10</v>
      </c>
      <c r="D3061" s="104">
        <f t="shared" si="237"/>
        <v>1.9782393669634026E-5</v>
      </c>
      <c r="E3061" s="93">
        <f t="shared" si="240"/>
        <v>0.87611111111111106</v>
      </c>
      <c r="F3061" s="104">
        <f t="shared" si="238"/>
        <v>3.145918462644972E-5</v>
      </c>
      <c r="G3061" s="93" t="s">
        <v>20</v>
      </c>
      <c r="H3061" s="93">
        <v>17905.02</v>
      </c>
      <c r="I3061" s="108">
        <v>3</v>
      </c>
      <c r="J3061" s="93">
        <v>406.64</v>
      </c>
      <c r="K3061" s="93">
        <v>45</v>
      </c>
      <c r="L3061" s="93">
        <v>17905.02</v>
      </c>
      <c r="M3061" s="88">
        <f t="shared" si="241"/>
        <v>3154</v>
      </c>
    </row>
    <row r="3062" spans="1:13" x14ac:dyDescent="0.2">
      <c r="A3062" s="94">
        <v>8502339</v>
      </c>
      <c r="B3062" s="88">
        <f t="shared" si="239"/>
        <v>315.39999999999998</v>
      </c>
      <c r="C3062" s="93">
        <v>10</v>
      </c>
      <c r="D3062" s="104">
        <f t="shared" si="237"/>
        <v>1.9782393669634026E-5</v>
      </c>
      <c r="E3062" s="93">
        <f t="shared" si="240"/>
        <v>0.87611111111111106</v>
      </c>
      <c r="F3062" s="104">
        <f t="shared" si="238"/>
        <v>3.145918462644972E-5</v>
      </c>
      <c r="G3062" s="93" t="s">
        <v>20</v>
      </c>
      <c r="H3062" s="93">
        <v>2020.1</v>
      </c>
      <c r="I3062" s="108">
        <v>3</v>
      </c>
      <c r="J3062" s="93">
        <v>113.1</v>
      </c>
      <c r="K3062" s="93">
        <v>15</v>
      </c>
      <c r="L3062" s="93">
        <v>2020.1</v>
      </c>
      <c r="M3062" s="88">
        <f t="shared" si="241"/>
        <v>3154</v>
      </c>
    </row>
    <row r="3063" spans="1:13" x14ac:dyDescent="0.2">
      <c r="A3063" s="94">
        <v>8502342</v>
      </c>
      <c r="B3063" s="88">
        <f t="shared" si="239"/>
        <v>315.39999999999998</v>
      </c>
      <c r="C3063" s="93">
        <v>10</v>
      </c>
      <c r="D3063" s="104">
        <f t="shared" si="237"/>
        <v>1.9782393669634026E-5</v>
      </c>
      <c r="E3063" s="93">
        <f t="shared" si="240"/>
        <v>0.87611111111111106</v>
      </c>
      <c r="F3063" s="104">
        <f t="shared" si="238"/>
        <v>3.145918462644972E-5</v>
      </c>
      <c r="G3063" s="93" t="s">
        <v>20</v>
      </c>
      <c r="H3063" s="93">
        <v>2920.95</v>
      </c>
      <c r="I3063" s="108">
        <v>3</v>
      </c>
      <c r="J3063" s="93">
        <v>174</v>
      </c>
      <c r="K3063" s="93">
        <v>28.8</v>
      </c>
      <c r="L3063" s="93">
        <v>2920.95</v>
      </c>
      <c r="M3063" s="88">
        <f t="shared" si="241"/>
        <v>3154</v>
      </c>
    </row>
    <row r="3064" spans="1:13" x14ac:dyDescent="0.2">
      <c r="A3064" s="94">
        <v>8604353</v>
      </c>
      <c r="B3064" s="88">
        <f t="shared" si="239"/>
        <v>315.39999999999998</v>
      </c>
      <c r="C3064" s="93">
        <v>10</v>
      </c>
      <c r="D3064" s="104">
        <f t="shared" si="237"/>
        <v>1.9782393669634026E-5</v>
      </c>
      <c r="E3064" s="93">
        <f t="shared" si="240"/>
        <v>0.87611111111111106</v>
      </c>
      <c r="F3064" s="104">
        <f t="shared" si="238"/>
        <v>3.145918462644972E-5</v>
      </c>
      <c r="G3064" s="93" t="s">
        <v>16</v>
      </c>
      <c r="H3064" s="93">
        <v>215.33</v>
      </c>
      <c r="I3064" s="108">
        <v>3</v>
      </c>
      <c r="J3064" s="93">
        <v>10.78</v>
      </c>
      <c r="K3064" s="93">
        <v>1.58</v>
      </c>
      <c r="L3064" s="93">
        <v>215.33</v>
      </c>
      <c r="M3064" s="88">
        <f t="shared" si="241"/>
        <v>3154</v>
      </c>
    </row>
    <row r="3065" spans="1:13" x14ac:dyDescent="0.2">
      <c r="A3065" s="94">
        <v>8604361</v>
      </c>
      <c r="B3065" s="88">
        <f t="shared" si="239"/>
        <v>315.39999999999998</v>
      </c>
      <c r="C3065" s="93">
        <v>10</v>
      </c>
      <c r="D3065" s="104">
        <f t="shared" si="237"/>
        <v>1.9782393669634026E-5</v>
      </c>
      <c r="E3065" s="93">
        <f t="shared" si="240"/>
        <v>0.87611111111111106</v>
      </c>
      <c r="F3065" s="104">
        <f t="shared" si="238"/>
        <v>3.145918462644972E-5</v>
      </c>
      <c r="G3065" s="93" t="s">
        <v>16</v>
      </c>
      <c r="H3065" s="93">
        <v>453.11</v>
      </c>
      <c r="I3065" s="108">
        <v>3</v>
      </c>
      <c r="J3065" s="93">
        <v>49.5</v>
      </c>
      <c r="K3065" s="93">
        <v>4.12</v>
      </c>
      <c r="L3065" s="93">
        <v>453.11</v>
      </c>
      <c r="M3065" s="88">
        <f t="shared" si="241"/>
        <v>3154</v>
      </c>
    </row>
    <row r="3066" spans="1:13" x14ac:dyDescent="0.2">
      <c r="A3066" s="94">
        <v>9202504</v>
      </c>
      <c r="B3066" s="88">
        <f t="shared" si="239"/>
        <v>315.39999999999998</v>
      </c>
      <c r="C3066" s="93">
        <v>10</v>
      </c>
      <c r="D3066" s="104">
        <f t="shared" si="237"/>
        <v>1.9782393669634026E-5</v>
      </c>
      <c r="E3066" s="93">
        <f t="shared" si="240"/>
        <v>0.87611111111111106</v>
      </c>
      <c r="F3066" s="104">
        <f t="shared" si="238"/>
        <v>3.145918462644972E-5</v>
      </c>
      <c r="G3066" s="93" t="s">
        <v>20</v>
      </c>
      <c r="H3066" s="93">
        <v>2199.54</v>
      </c>
      <c r="I3066" s="108">
        <v>3</v>
      </c>
      <c r="J3066" s="93">
        <v>85.78</v>
      </c>
      <c r="K3066" s="93">
        <v>22</v>
      </c>
      <c r="L3066" s="93">
        <v>2199.54</v>
      </c>
      <c r="M3066" s="88">
        <f t="shared" si="241"/>
        <v>3154</v>
      </c>
    </row>
    <row r="3067" spans="1:13" x14ac:dyDescent="0.2">
      <c r="A3067" s="94">
        <v>9253259</v>
      </c>
      <c r="B3067" s="88">
        <f t="shared" si="239"/>
        <v>315.39999999999998</v>
      </c>
      <c r="C3067" s="93">
        <v>10</v>
      </c>
      <c r="D3067" s="104">
        <f t="shared" si="237"/>
        <v>1.9782393669634026E-5</v>
      </c>
      <c r="E3067" s="93">
        <f t="shared" si="240"/>
        <v>0.87611111111111106</v>
      </c>
      <c r="F3067" s="104">
        <f t="shared" si="238"/>
        <v>3.145918462644972E-5</v>
      </c>
      <c r="G3067" s="93" t="s">
        <v>12</v>
      </c>
      <c r="H3067" s="93">
        <v>731.29</v>
      </c>
      <c r="I3067" s="108">
        <v>3</v>
      </c>
      <c r="J3067" s="93">
        <v>1.97</v>
      </c>
      <c r="K3067" s="93">
        <v>8.91</v>
      </c>
      <c r="L3067" s="93">
        <v>731.29</v>
      </c>
      <c r="M3067" s="88">
        <f t="shared" si="241"/>
        <v>3154</v>
      </c>
    </row>
    <row r="3068" spans="1:13" x14ac:dyDescent="0.2">
      <c r="A3068" s="94">
        <v>9253503</v>
      </c>
      <c r="B3068" s="88">
        <f t="shared" si="239"/>
        <v>315.39999999999998</v>
      </c>
      <c r="C3068" s="93">
        <v>10</v>
      </c>
      <c r="D3068" s="104">
        <f t="shared" si="237"/>
        <v>1.9782393669634026E-5</v>
      </c>
      <c r="E3068" s="93">
        <f t="shared" si="240"/>
        <v>0.87611111111111106</v>
      </c>
      <c r="F3068" s="104">
        <f t="shared" si="238"/>
        <v>3.145918462644972E-5</v>
      </c>
      <c r="G3068" s="93" t="s">
        <v>12</v>
      </c>
      <c r="H3068" s="93">
        <v>3164.13</v>
      </c>
      <c r="I3068" s="108">
        <v>3</v>
      </c>
      <c r="J3068" s="93">
        <v>2.79</v>
      </c>
      <c r="K3068" s="93">
        <v>18.52</v>
      </c>
      <c r="L3068" s="93">
        <v>3164.13</v>
      </c>
      <c r="M3068" s="88">
        <f t="shared" si="241"/>
        <v>3154</v>
      </c>
    </row>
    <row r="3069" spans="1:13" x14ac:dyDescent="0.2">
      <c r="A3069" s="94">
        <v>9253512</v>
      </c>
      <c r="B3069" s="88">
        <f t="shared" si="239"/>
        <v>315.39999999999998</v>
      </c>
      <c r="C3069" s="93">
        <v>10</v>
      </c>
      <c r="D3069" s="104">
        <f t="shared" si="237"/>
        <v>1.9782393669634026E-5</v>
      </c>
      <c r="E3069" s="93">
        <f t="shared" si="240"/>
        <v>0.87611111111111106</v>
      </c>
      <c r="F3069" s="104">
        <f t="shared" si="238"/>
        <v>3.145918462644972E-5</v>
      </c>
      <c r="G3069" s="93" t="s">
        <v>12</v>
      </c>
      <c r="H3069" s="93">
        <v>1847.15</v>
      </c>
      <c r="I3069" s="108">
        <v>3</v>
      </c>
      <c r="J3069" s="93">
        <v>2.15</v>
      </c>
      <c r="K3069" s="93">
        <v>15.42</v>
      </c>
      <c r="L3069" s="93">
        <v>1847.15</v>
      </c>
      <c r="M3069" s="88">
        <f t="shared" si="241"/>
        <v>3154</v>
      </c>
    </row>
    <row r="3070" spans="1:13" x14ac:dyDescent="0.2">
      <c r="A3070" s="94">
        <v>9836177</v>
      </c>
      <c r="B3070" s="88">
        <f t="shared" si="239"/>
        <v>315.39999999999998</v>
      </c>
      <c r="C3070" s="93">
        <v>10</v>
      </c>
      <c r="D3070" s="104">
        <f t="shared" si="237"/>
        <v>1.9782393669634026E-5</v>
      </c>
      <c r="E3070" s="93">
        <f t="shared" si="240"/>
        <v>0.87611111111111106</v>
      </c>
      <c r="F3070" s="104">
        <f t="shared" si="238"/>
        <v>3.145918462644972E-5</v>
      </c>
      <c r="G3070" s="93" t="s">
        <v>16</v>
      </c>
      <c r="H3070" s="93">
        <v>4024.13</v>
      </c>
      <c r="I3070" s="108">
        <v>3</v>
      </c>
      <c r="J3070" s="93">
        <v>349.86</v>
      </c>
      <c r="K3070" s="93">
        <v>13</v>
      </c>
      <c r="L3070" s="93">
        <v>4024.13</v>
      </c>
      <c r="M3070" s="88">
        <f t="shared" si="241"/>
        <v>3154</v>
      </c>
    </row>
    <row r="3071" spans="1:13" x14ac:dyDescent="0.2">
      <c r="A3071" s="94">
        <v>9999838</v>
      </c>
      <c r="B3071" s="88">
        <f t="shared" si="239"/>
        <v>315.39999999999998</v>
      </c>
      <c r="C3071" s="93">
        <v>10</v>
      </c>
      <c r="D3071" s="104">
        <f t="shared" si="237"/>
        <v>1.9782393669634026E-5</v>
      </c>
      <c r="E3071" s="93">
        <f t="shared" si="240"/>
        <v>0.87611111111111106</v>
      </c>
      <c r="F3071" s="104">
        <f t="shared" si="238"/>
        <v>3.145918462644972E-5</v>
      </c>
      <c r="G3071" s="93" t="s">
        <v>9</v>
      </c>
      <c r="H3071" s="93">
        <v>0.01</v>
      </c>
      <c r="I3071" s="108">
        <v>3</v>
      </c>
      <c r="J3071" s="93">
        <v>1.1399999999999999</v>
      </c>
      <c r="K3071" s="93">
        <v>0.82</v>
      </c>
      <c r="L3071" s="93">
        <v>0.01</v>
      </c>
      <c r="M3071" s="88">
        <f t="shared" si="241"/>
        <v>3154</v>
      </c>
    </row>
    <row r="3072" spans="1:13" x14ac:dyDescent="0.2">
      <c r="A3072" s="94">
        <v>1065149</v>
      </c>
      <c r="B3072" s="88">
        <f t="shared" si="239"/>
        <v>315.39999999999998</v>
      </c>
      <c r="C3072" s="93">
        <v>9</v>
      </c>
      <c r="D3072" s="104">
        <f t="shared" si="237"/>
        <v>1.7804154302670624E-5</v>
      </c>
      <c r="E3072" s="93">
        <f t="shared" si="240"/>
        <v>0.78849999999999998</v>
      </c>
      <c r="F3072" s="104">
        <f t="shared" si="238"/>
        <v>2.831326616380475E-5</v>
      </c>
      <c r="G3072" s="93" t="s">
        <v>79</v>
      </c>
      <c r="H3072" s="93">
        <v>65.239999999999995</v>
      </c>
      <c r="I3072" s="108">
        <v>3</v>
      </c>
      <c r="J3072" s="93">
        <v>0.45</v>
      </c>
      <c r="K3072" s="93">
        <v>0.27</v>
      </c>
      <c r="L3072" s="93">
        <v>65.239999999999995</v>
      </c>
      <c r="M3072" s="88">
        <f t="shared" si="241"/>
        <v>2838.6</v>
      </c>
    </row>
    <row r="3073" spans="1:13" x14ac:dyDescent="0.2">
      <c r="A3073" s="94">
        <v>1153644</v>
      </c>
      <c r="B3073" s="88">
        <f t="shared" si="239"/>
        <v>315.39999999999998</v>
      </c>
      <c r="C3073" s="93">
        <v>9</v>
      </c>
      <c r="D3073" s="104">
        <f t="shared" si="237"/>
        <v>1.7804154302670624E-5</v>
      </c>
      <c r="E3073" s="93">
        <f t="shared" si="240"/>
        <v>0.78849999999999998</v>
      </c>
      <c r="F3073" s="104">
        <f t="shared" si="238"/>
        <v>2.831326616380475E-5</v>
      </c>
      <c r="G3073" s="93" t="s">
        <v>79</v>
      </c>
      <c r="H3073" s="93">
        <v>19.59</v>
      </c>
      <c r="I3073" s="108">
        <v>3</v>
      </c>
      <c r="J3073" s="93">
        <v>0.42</v>
      </c>
      <c r="K3073" s="93">
        <v>0.38</v>
      </c>
      <c r="L3073" s="93">
        <v>19.59</v>
      </c>
      <c r="M3073" s="88">
        <f t="shared" si="241"/>
        <v>2838.6</v>
      </c>
    </row>
    <row r="3074" spans="1:13" x14ac:dyDescent="0.2">
      <c r="A3074" s="94">
        <v>1153666</v>
      </c>
      <c r="B3074" s="88">
        <f t="shared" si="239"/>
        <v>315.39999999999998</v>
      </c>
      <c r="C3074" s="93">
        <v>9</v>
      </c>
      <c r="D3074" s="104">
        <f t="shared" ref="D3074:D3137" si="242">C3074/$C$4096</f>
        <v>1.7804154302670624E-5</v>
      </c>
      <c r="E3074" s="93">
        <f t="shared" si="240"/>
        <v>0.78849999999999998</v>
      </c>
      <c r="F3074" s="104">
        <f t="shared" ref="F3074:F3137" si="243">E3074/$E$4096</f>
        <v>2.831326616380475E-5</v>
      </c>
      <c r="G3074" s="93" t="s">
        <v>79</v>
      </c>
      <c r="H3074" s="93">
        <v>24.16</v>
      </c>
      <c r="I3074" s="108">
        <v>3</v>
      </c>
      <c r="J3074" s="93">
        <v>0.68</v>
      </c>
      <c r="K3074" s="93">
        <v>0.57999999999999996</v>
      </c>
      <c r="L3074" s="93">
        <v>24.16</v>
      </c>
      <c r="M3074" s="88">
        <f t="shared" si="241"/>
        <v>2838.6</v>
      </c>
    </row>
    <row r="3075" spans="1:13" x14ac:dyDescent="0.2">
      <c r="A3075" s="94">
        <v>1166777</v>
      </c>
      <c r="B3075" s="88">
        <f t="shared" ref="B3075:B3138" si="244">VLOOKUP(I3075,$U$2:$V$11,2,TRUE)</f>
        <v>315.39999999999998</v>
      </c>
      <c r="C3075" s="93">
        <v>9</v>
      </c>
      <c r="D3075" s="104">
        <f t="shared" si="242"/>
        <v>1.7804154302670624E-5</v>
      </c>
      <c r="E3075" s="93">
        <f t="shared" ref="E3075:E3138" si="245">B3075*C3075/3600</f>
        <v>0.78849999999999998</v>
      </c>
      <c r="F3075" s="104">
        <f t="shared" si="243"/>
        <v>2.831326616380475E-5</v>
      </c>
      <c r="G3075" s="93" t="s">
        <v>79</v>
      </c>
      <c r="H3075" s="93">
        <v>428.65</v>
      </c>
      <c r="I3075" s="108">
        <v>3</v>
      </c>
      <c r="J3075" s="93">
        <v>18.079999999999998</v>
      </c>
      <c r="K3075" s="93">
        <v>21.96</v>
      </c>
      <c r="L3075" s="93">
        <v>428.65</v>
      </c>
      <c r="M3075" s="88">
        <f t="shared" ref="M3075:M3138" si="246">B3075*C3075</f>
        <v>2838.6</v>
      </c>
    </row>
    <row r="3076" spans="1:13" x14ac:dyDescent="0.2">
      <c r="A3076" s="94">
        <v>1207266</v>
      </c>
      <c r="B3076" s="88">
        <f t="shared" si="244"/>
        <v>315.39999999999998</v>
      </c>
      <c r="C3076" s="93">
        <v>9</v>
      </c>
      <c r="D3076" s="104">
        <f t="shared" si="242"/>
        <v>1.7804154302670624E-5</v>
      </c>
      <c r="E3076" s="93">
        <f t="shared" si="245"/>
        <v>0.78849999999999998</v>
      </c>
      <c r="F3076" s="104">
        <f t="shared" si="243"/>
        <v>2.831326616380475E-5</v>
      </c>
      <c r="G3076" s="93" t="s">
        <v>79</v>
      </c>
      <c r="H3076" s="93">
        <v>115.46</v>
      </c>
      <c r="I3076" s="108">
        <v>3</v>
      </c>
      <c r="J3076" s="93">
        <v>6.85</v>
      </c>
      <c r="K3076" s="93">
        <v>2.98</v>
      </c>
      <c r="L3076" s="93">
        <v>115.46</v>
      </c>
      <c r="M3076" s="88">
        <f t="shared" si="246"/>
        <v>2838.6</v>
      </c>
    </row>
    <row r="3077" spans="1:13" x14ac:dyDescent="0.2">
      <c r="A3077" s="94">
        <v>1251829</v>
      </c>
      <c r="B3077" s="88">
        <f t="shared" si="244"/>
        <v>315.39999999999998</v>
      </c>
      <c r="C3077" s="93">
        <v>9</v>
      </c>
      <c r="D3077" s="104">
        <f t="shared" si="242"/>
        <v>1.7804154302670624E-5</v>
      </c>
      <c r="E3077" s="93">
        <f t="shared" si="245"/>
        <v>0.78849999999999998</v>
      </c>
      <c r="F3077" s="104">
        <f t="shared" si="243"/>
        <v>2.831326616380475E-5</v>
      </c>
      <c r="G3077" s="93" t="s">
        <v>79</v>
      </c>
      <c r="H3077" s="93">
        <v>285.38</v>
      </c>
      <c r="I3077" s="108">
        <v>3</v>
      </c>
      <c r="J3077" s="93">
        <v>2.58</v>
      </c>
      <c r="K3077" s="93">
        <v>2.02</v>
      </c>
      <c r="L3077" s="93">
        <v>285.38</v>
      </c>
      <c r="M3077" s="88">
        <f t="shared" si="246"/>
        <v>2838.6</v>
      </c>
    </row>
    <row r="3078" spans="1:13" x14ac:dyDescent="0.2">
      <c r="A3078" s="94">
        <v>1252049</v>
      </c>
      <c r="B3078" s="88">
        <f t="shared" si="244"/>
        <v>315.39999999999998</v>
      </c>
      <c r="C3078" s="93">
        <v>9</v>
      </c>
      <c r="D3078" s="104">
        <f t="shared" si="242"/>
        <v>1.7804154302670624E-5</v>
      </c>
      <c r="E3078" s="93">
        <f t="shared" si="245"/>
        <v>0.78849999999999998</v>
      </c>
      <c r="F3078" s="104">
        <f t="shared" si="243"/>
        <v>2.831326616380475E-5</v>
      </c>
      <c r="G3078" s="93" t="s">
        <v>79</v>
      </c>
      <c r="H3078" s="93">
        <v>12.52</v>
      </c>
      <c r="I3078" s="108">
        <v>3</v>
      </c>
      <c r="J3078" s="93">
        <v>0.3</v>
      </c>
      <c r="K3078" s="93">
        <v>0.76</v>
      </c>
      <c r="L3078" s="93">
        <v>12.52</v>
      </c>
      <c r="M3078" s="88">
        <f t="shared" si="246"/>
        <v>2838.6</v>
      </c>
    </row>
    <row r="3079" spans="1:13" x14ac:dyDescent="0.2">
      <c r="A3079" s="94">
        <v>1253869</v>
      </c>
      <c r="B3079" s="88">
        <f t="shared" si="244"/>
        <v>315.39999999999998</v>
      </c>
      <c r="C3079" s="93">
        <v>9</v>
      </c>
      <c r="D3079" s="104">
        <f t="shared" si="242"/>
        <v>1.7804154302670624E-5</v>
      </c>
      <c r="E3079" s="93">
        <f t="shared" si="245"/>
        <v>0.78849999999999998</v>
      </c>
      <c r="F3079" s="104">
        <f t="shared" si="243"/>
        <v>2.831326616380475E-5</v>
      </c>
      <c r="G3079" s="93" t="s">
        <v>79</v>
      </c>
      <c r="H3079" s="93">
        <v>196.11</v>
      </c>
      <c r="I3079" s="108">
        <v>3</v>
      </c>
      <c r="J3079" s="93">
        <v>1.59</v>
      </c>
      <c r="K3079" s="93">
        <v>3.98</v>
      </c>
      <c r="L3079" s="93">
        <v>196.11</v>
      </c>
      <c r="M3079" s="88">
        <f t="shared" si="246"/>
        <v>2838.6</v>
      </c>
    </row>
    <row r="3080" spans="1:13" x14ac:dyDescent="0.2">
      <c r="A3080" s="94">
        <v>1254759</v>
      </c>
      <c r="B3080" s="88">
        <f t="shared" si="244"/>
        <v>315.39999999999998</v>
      </c>
      <c r="C3080" s="93">
        <v>9</v>
      </c>
      <c r="D3080" s="104">
        <f t="shared" si="242"/>
        <v>1.7804154302670624E-5</v>
      </c>
      <c r="E3080" s="93">
        <f t="shared" si="245"/>
        <v>0.78849999999999998</v>
      </c>
      <c r="F3080" s="104">
        <f t="shared" si="243"/>
        <v>2.831326616380475E-5</v>
      </c>
      <c r="G3080" s="93" t="s">
        <v>9</v>
      </c>
      <c r="H3080" s="93">
        <v>553.12</v>
      </c>
      <c r="I3080" s="108">
        <v>3</v>
      </c>
      <c r="J3080" s="93">
        <v>10.56</v>
      </c>
      <c r="K3080" s="93">
        <v>35.72</v>
      </c>
      <c r="L3080" s="93">
        <v>553.12</v>
      </c>
      <c r="M3080" s="88">
        <f t="shared" si="246"/>
        <v>2838.6</v>
      </c>
    </row>
    <row r="3081" spans="1:13" x14ac:dyDescent="0.2">
      <c r="A3081" s="94">
        <v>2031281</v>
      </c>
      <c r="B3081" s="88">
        <f t="shared" si="244"/>
        <v>315.39999999999998</v>
      </c>
      <c r="C3081" s="93">
        <v>9</v>
      </c>
      <c r="D3081" s="104">
        <f t="shared" si="242"/>
        <v>1.7804154302670624E-5</v>
      </c>
      <c r="E3081" s="93">
        <f t="shared" si="245"/>
        <v>0.78849999999999998</v>
      </c>
      <c r="F3081" s="104">
        <f t="shared" si="243"/>
        <v>2.831326616380475E-5</v>
      </c>
      <c r="G3081" s="93" t="s">
        <v>16</v>
      </c>
      <c r="H3081" s="93">
        <v>127.47</v>
      </c>
      <c r="I3081" s="108">
        <v>3</v>
      </c>
      <c r="J3081" s="93">
        <v>3.63</v>
      </c>
      <c r="K3081" s="93">
        <v>0.6</v>
      </c>
      <c r="L3081" s="93">
        <v>127.47</v>
      </c>
      <c r="M3081" s="88">
        <f t="shared" si="246"/>
        <v>2838.6</v>
      </c>
    </row>
    <row r="3082" spans="1:13" x14ac:dyDescent="0.2">
      <c r="A3082" s="94">
        <v>2034656</v>
      </c>
      <c r="B3082" s="88">
        <f t="shared" si="244"/>
        <v>315.39999999999998</v>
      </c>
      <c r="C3082" s="93">
        <v>9</v>
      </c>
      <c r="D3082" s="104">
        <f t="shared" si="242"/>
        <v>1.7804154302670624E-5</v>
      </c>
      <c r="E3082" s="93">
        <f t="shared" si="245"/>
        <v>0.78849999999999998</v>
      </c>
      <c r="F3082" s="104">
        <f t="shared" si="243"/>
        <v>2.831326616380475E-5</v>
      </c>
      <c r="G3082" s="93" t="s">
        <v>16</v>
      </c>
      <c r="H3082" s="93">
        <v>7569.9</v>
      </c>
      <c r="I3082" s="108">
        <v>3</v>
      </c>
      <c r="J3082" s="93">
        <v>91.12</v>
      </c>
      <c r="K3082" s="93">
        <v>43.75</v>
      </c>
      <c r="L3082" s="93">
        <v>7569.9</v>
      </c>
      <c r="M3082" s="88">
        <f t="shared" si="246"/>
        <v>2838.6</v>
      </c>
    </row>
    <row r="3083" spans="1:13" x14ac:dyDescent="0.2">
      <c r="A3083" s="94">
        <v>2041813</v>
      </c>
      <c r="B3083" s="88">
        <f t="shared" si="244"/>
        <v>315.39999999999998</v>
      </c>
      <c r="C3083" s="93">
        <v>9</v>
      </c>
      <c r="D3083" s="104">
        <f t="shared" si="242"/>
        <v>1.7804154302670624E-5</v>
      </c>
      <c r="E3083" s="93">
        <f t="shared" si="245"/>
        <v>0.78849999999999998</v>
      </c>
      <c r="F3083" s="104">
        <f t="shared" si="243"/>
        <v>2.831326616380475E-5</v>
      </c>
      <c r="G3083" s="93" t="s">
        <v>16</v>
      </c>
      <c r="H3083" s="93">
        <v>2877.8</v>
      </c>
      <c r="I3083" s="108">
        <v>3</v>
      </c>
      <c r="J3083" s="93">
        <v>4.4000000000000004</v>
      </c>
      <c r="K3083" s="93">
        <v>41.5</v>
      </c>
      <c r="L3083" s="93">
        <v>2877.8</v>
      </c>
      <c r="M3083" s="88">
        <f t="shared" si="246"/>
        <v>2838.6</v>
      </c>
    </row>
    <row r="3084" spans="1:13" x14ac:dyDescent="0.2">
      <c r="A3084" s="94">
        <v>2042249</v>
      </c>
      <c r="B3084" s="88">
        <f t="shared" si="244"/>
        <v>315.39999999999998</v>
      </c>
      <c r="C3084" s="93">
        <v>9</v>
      </c>
      <c r="D3084" s="104">
        <f t="shared" si="242"/>
        <v>1.7804154302670624E-5</v>
      </c>
      <c r="E3084" s="93">
        <f t="shared" si="245"/>
        <v>0.78849999999999998</v>
      </c>
      <c r="F3084" s="104">
        <f t="shared" si="243"/>
        <v>2.831326616380475E-5</v>
      </c>
      <c r="G3084" s="93" t="s">
        <v>16</v>
      </c>
      <c r="H3084" s="93">
        <v>2491.8000000000002</v>
      </c>
      <c r="I3084" s="108">
        <v>3</v>
      </c>
      <c r="J3084" s="93">
        <v>63.14</v>
      </c>
      <c r="K3084" s="93">
        <v>41.5</v>
      </c>
      <c r="L3084" s="93">
        <v>2491.8000000000002</v>
      </c>
      <c r="M3084" s="88">
        <f t="shared" si="246"/>
        <v>2838.6</v>
      </c>
    </row>
    <row r="3085" spans="1:13" x14ac:dyDescent="0.2">
      <c r="A3085" s="94">
        <v>2104196</v>
      </c>
      <c r="B3085" s="88">
        <f t="shared" si="244"/>
        <v>315.39999999999998</v>
      </c>
      <c r="C3085" s="93">
        <v>9</v>
      </c>
      <c r="D3085" s="104">
        <f t="shared" si="242"/>
        <v>1.7804154302670624E-5</v>
      </c>
      <c r="E3085" s="93">
        <f t="shared" si="245"/>
        <v>0.78849999999999998</v>
      </c>
      <c r="F3085" s="104">
        <f t="shared" si="243"/>
        <v>2.831326616380475E-5</v>
      </c>
      <c r="G3085" s="93" t="s">
        <v>16</v>
      </c>
      <c r="H3085" s="93">
        <v>3821.55</v>
      </c>
      <c r="I3085" s="108">
        <v>3</v>
      </c>
      <c r="J3085" s="93">
        <v>27</v>
      </c>
      <c r="K3085" s="93">
        <v>26.1</v>
      </c>
      <c r="L3085" s="93">
        <v>3821.55</v>
      </c>
      <c r="M3085" s="88">
        <f t="shared" si="246"/>
        <v>2838.6</v>
      </c>
    </row>
    <row r="3086" spans="1:13" x14ac:dyDescent="0.2">
      <c r="A3086" s="94">
        <v>2104398</v>
      </c>
      <c r="B3086" s="88">
        <f t="shared" si="244"/>
        <v>315.39999999999998</v>
      </c>
      <c r="C3086" s="93">
        <v>9</v>
      </c>
      <c r="D3086" s="104">
        <f t="shared" si="242"/>
        <v>1.7804154302670624E-5</v>
      </c>
      <c r="E3086" s="93">
        <f t="shared" si="245"/>
        <v>0.78849999999999998</v>
      </c>
      <c r="F3086" s="104">
        <f t="shared" si="243"/>
        <v>2.831326616380475E-5</v>
      </c>
      <c r="G3086" s="93" t="s">
        <v>16</v>
      </c>
      <c r="H3086" s="93">
        <v>1152.48</v>
      </c>
      <c r="I3086" s="108">
        <v>3</v>
      </c>
      <c r="J3086" s="93">
        <v>1.85</v>
      </c>
      <c r="K3086" s="93">
        <v>5.5</v>
      </c>
      <c r="L3086" s="93">
        <v>1152.48</v>
      </c>
      <c r="M3086" s="88">
        <f t="shared" si="246"/>
        <v>2838.6</v>
      </c>
    </row>
    <row r="3087" spans="1:13" x14ac:dyDescent="0.2">
      <c r="A3087" s="94">
        <v>2104488</v>
      </c>
      <c r="B3087" s="88">
        <f t="shared" si="244"/>
        <v>315.39999999999998</v>
      </c>
      <c r="C3087" s="93">
        <v>9</v>
      </c>
      <c r="D3087" s="104">
        <f t="shared" si="242"/>
        <v>1.7804154302670624E-5</v>
      </c>
      <c r="E3087" s="93">
        <f t="shared" si="245"/>
        <v>0.78849999999999998</v>
      </c>
      <c r="F3087" s="104">
        <f t="shared" si="243"/>
        <v>2.831326616380475E-5</v>
      </c>
      <c r="G3087" s="93" t="s">
        <v>16</v>
      </c>
      <c r="H3087" s="93">
        <v>968.13</v>
      </c>
      <c r="I3087" s="108">
        <v>3</v>
      </c>
      <c r="J3087" s="93">
        <v>2.27</v>
      </c>
      <c r="K3087" s="93">
        <v>6.7</v>
      </c>
      <c r="L3087" s="93">
        <v>968.13</v>
      </c>
      <c r="M3087" s="88">
        <f t="shared" si="246"/>
        <v>2838.6</v>
      </c>
    </row>
    <row r="3088" spans="1:13" x14ac:dyDescent="0.2">
      <c r="A3088" s="94">
        <v>2107879</v>
      </c>
      <c r="B3088" s="88">
        <f t="shared" si="244"/>
        <v>315.39999999999998</v>
      </c>
      <c r="C3088" s="93">
        <v>9</v>
      </c>
      <c r="D3088" s="104">
        <f t="shared" si="242"/>
        <v>1.7804154302670624E-5</v>
      </c>
      <c r="E3088" s="93">
        <f t="shared" si="245"/>
        <v>0.78849999999999998</v>
      </c>
      <c r="F3088" s="104">
        <f t="shared" si="243"/>
        <v>2.831326616380475E-5</v>
      </c>
      <c r="G3088" s="93" t="s">
        <v>16</v>
      </c>
      <c r="H3088" s="93">
        <v>3821.93</v>
      </c>
      <c r="I3088" s="108">
        <v>3</v>
      </c>
      <c r="J3088" s="93">
        <v>30.88</v>
      </c>
      <c r="K3088" s="93">
        <v>14.34</v>
      </c>
      <c r="L3088" s="93">
        <v>3821.93</v>
      </c>
      <c r="M3088" s="88">
        <f t="shared" si="246"/>
        <v>2838.6</v>
      </c>
    </row>
    <row r="3089" spans="1:13" x14ac:dyDescent="0.2">
      <c r="A3089" s="94">
        <v>2253364</v>
      </c>
      <c r="B3089" s="88">
        <f t="shared" si="244"/>
        <v>315.39999999999998</v>
      </c>
      <c r="C3089" s="93">
        <v>9</v>
      </c>
      <c r="D3089" s="104">
        <f t="shared" si="242"/>
        <v>1.7804154302670624E-5</v>
      </c>
      <c r="E3089" s="93">
        <f t="shared" si="245"/>
        <v>0.78849999999999998</v>
      </c>
      <c r="F3089" s="104">
        <f t="shared" si="243"/>
        <v>2.831326616380475E-5</v>
      </c>
      <c r="G3089" s="93" t="s">
        <v>16</v>
      </c>
      <c r="H3089" s="93">
        <v>2985.83</v>
      </c>
      <c r="I3089" s="108">
        <v>3</v>
      </c>
      <c r="J3089" s="93">
        <v>333.33</v>
      </c>
      <c r="K3089" s="93">
        <v>16.97</v>
      </c>
      <c r="L3089" s="93">
        <v>2985.83</v>
      </c>
      <c r="M3089" s="88">
        <f t="shared" si="246"/>
        <v>2838.6</v>
      </c>
    </row>
    <row r="3090" spans="1:13" x14ac:dyDescent="0.2">
      <c r="A3090" s="94">
        <v>2294263</v>
      </c>
      <c r="B3090" s="88">
        <f t="shared" si="244"/>
        <v>315.39999999999998</v>
      </c>
      <c r="C3090" s="93">
        <v>9</v>
      </c>
      <c r="D3090" s="104">
        <f t="shared" si="242"/>
        <v>1.7804154302670624E-5</v>
      </c>
      <c r="E3090" s="93">
        <f t="shared" si="245"/>
        <v>0.78849999999999998</v>
      </c>
      <c r="F3090" s="104">
        <f t="shared" si="243"/>
        <v>2.831326616380475E-5</v>
      </c>
      <c r="G3090" s="93" t="s">
        <v>20</v>
      </c>
      <c r="H3090" s="93">
        <v>76.89</v>
      </c>
      <c r="I3090" s="108">
        <v>3</v>
      </c>
      <c r="J3090" s="93">
        <v>1.55</v>
      </c>
      <c r="K3090" s="93">
        <v>0.28999999999999998</v>
      </c>
      <c r="L3090" s="93">
        <v>76.89</v>
      </c>
      <c r="M3090" s="88">
        <f t="shared" si="246"/>
        <v>2838.6</v>
      </c>
    </row>
    <row r="3091" spans="1:13" x14ac:dyDescent="0.2">
      <c r="A3091" s="94">
        <v>2368263</v>
      </c>
      <c r="B3091" s="88">
        <f t="shared" si="244"/>
        <v>315.39999999999998</v>
      </c>
      <c r="C3091" s="93">
        <v>9</v>
      </c>
      <c r="D3091" s="104">
        <f t="shared" si="242"/>
        <v>1.7804154302670624E-5</v>
      </c>
      <c r="E3091" s="93">
        <f t="shared" si="245"/>
        <v>0.78849999999999998</v>
      </c>
      <c r="F3091" s="104">
        <f t="shared" si="243"/>
        <v>2.831326616380475E-5</v>
      </c>
      <c r="G3091" s="93" t="s">
        <v>16</v>
      </c>
      <c r="H3091" s="93">
        <v>634.29999999999995</v>
      </c>
      <c r="I3091" s="108">
        <v>3</v>
      </c>
      <c r="J3091" s="93">
        <v>2.25</v>
      </c>
      <c r="K3091" s="93">
        <v>12</v>
      </c>
      <c r="L3091" s="93">
        <v>634.29999999999995</v>
      </c>
      <c r="M3091" s="88">
        <f t="shared" si="246"/>
        <v>2838.6</v>
      </c>
    </row>
    <row r="3092" spans="1:13" x14ac:dyDescent="0.2">
      <c r="A3092" s="94">
        <v>2540161</v>
      </c>
      <c r="B3092" s="88">
        <f t="shared" si="244"/>
        <v>315.39999999999998</v>
      </c>
      <c r="C3092" s="93">
        <v>9</v>
      </c>
      <c r="D3092" s="104">
        <f t="shared" si="242"/>
        <v>1.7804154302670624E-5</v>
      </c>
      <c r="E3092" s="93">
        <f t="shared" si="245"/>
        <v>0.78849999999999998</v>
      </c>
      <c r="F3092" s="104">
        <f t="shared" si="243"/>
        <v>2.831326616380475E-5</v>
      </c>
      <c r="G3092" s="93" t="s">
        <v>16</v>
      </c>
      <c r="H3092" s="93">
        <v>663.44</v>
      </c>
      <c r="I3092" s="108">
        <v>3</v>
      </c>
      <c r="J3092" s="93">
        <v>5.38</v>
      </c>
      <c r="K3092" s="93">
        <v>1.59</v>
      </c>
      <c r="L3092" s="93">
        <v>663.44</v>
      </c>
      <c r="M3092" s="88">
        <f t="shared" si="246"/>
        <v>2838.6</v>
      </c>
    </row>
    <row r="3093" spans="1:13" x14ac:dyDescent="0.2">
      <c r="A3093" s="94">
        <v>2540604</v>
      </c>
      <c r="B3093" s="88">
        <f t="shared" si="244"/>
        <v>315.39999999999998</v>
      </c>
      <c r="C3093" s="93">
        <v>9</v>
      </c>
      <c r="D3093" s="104">
        <f t="shared" si="242"/>
        <v>1.7804154302670624E-5</v>
      </c>
      <c r="E3093" s="93">
        <f t="shared" si="245"/>
        <v>0.78849999999999998</v>
      </c>
      <c r="F3093" s="104">
        <f t="shared" si="243"/>
        <v>2.831326616380475E-5</v>
      </c>
      <c r="G3093" s="93" t="s">
        <v>16</v>
      </c>
      <c r="H3093" s="93">
        <v>386.83</v>
      </c>
      <c r="I3093" s="108">
        <v>3</v>
      </c>
      <c r="J3093" s="93">
        <v>120</v>
      </c>
      <c r="K3093" s="93">
        <v>16.2</v>
      </c>
      <c r="L3093" s="93">
        <v>386.83</v>
      </c>
      <c r="M3093" s="88">
        <f t="shared" si="246"/>
        <v>2838.6</v>
      </c>
    </row>
    <row r="3094" spans="1:13" x14ac:dyDescent="0.2">
      <c r="A3094" s="94">
        <v>2540619</v>
      </c>
      <c r="B3094" s="88">
        <f t="shared" si="244"/>
        <v>315.39999999999998</v>
      </c>
      <c r="C3094" s="93">
        <v>9</v>
      </c>
      <c r="D3094" s="104">
        <f t="shared" si="242"/>
        <v>1.7804154302670624E-5</v>
      </c>
      <c r="E3094" s="93">
        <f t="shared" si="245"/>
        <v>0.78849999999999998</v>
      </c>
      <c r="F3094" s="104">
        <f t="shared" si="243"/>
        <v>2.831326616380475E-5</v>
      </c>
      <c r="G3094" s="93" t="s">
        <v>16</v>
      </c>
      <c r="H3094" s="93">
        <v>3189.18</v>
      </c>
      <c r="I3094" s="108">
        <v>3</v>
      </c>
      <c r="J3094" s="93">
        <v>66.819999999999993</v>
      </c>
      <c r="K3094" s="93">
        <v>14.6</v>
      </c>
      <c r="L3094" s="93">
        <v>3189.18</v>
      </c>
      <c r="M3094" s="88">
        <f t="shared" si="246"/>
        <v>2838.6</v>
      </c>
    </row>
    <row r="3095" spans="1:13" x14ac:dyDescent="0.2">
      <c r="A3095" s="94">
        <v>3014399</v>
      </c>
      <c r="B3095" s="88">
        <f t="shared" si="244"/>
        <v>315.39999999999998</v>
      </c>
      <c r="C3095" s="93">
        <v>9</v>
      </c>
      <c r="D3095" s="104">
        <f t="shared" si="242"/>
        <v>1.7804154302670624E-5</v>
      </c>
      <c r="E3095" s="93">
        <f t="shared" si="245"/>
        <v>0.78849999999999998</v>
      </c>
      <c r="F3095" s="104">
        <f t="shared" si="243"/>
        <v>2.831326616380475E-5</v>
      </c>
      <c r="G3095" s="93" t="s">
        <v>16</v>
      </c>
      <c r="H3095" s="93">
        <v>176.31</v>
      </c>
      <c r="I3095" s="108">
        <v>3</v>
      </c>
      <c r="J3095" s="93">
        <v>61.11</v>
      </c>
      <c r="K3095" s="93">
        <v>1.97</v>
      </c>
      <c r="L3095" s="93">
        <v>176.31</v>
      </c>
      <c r="M3095" s="88">
        <f t="shared" si="246"/>
        <v>2838.6</v>
      </c>
    </row>
    <row r="3096" spans="1:13" x14ac:dyDescent="0.2">
      <c r="A3096" s="94">
        <v>3100637</v>
      </c>
      <c r="B3096" s="88">
        <f t="shared" si="244"/>
        <v>315.39999999999998</v>
      </c>
      <c r="C3096" s="93">
        <v>9</v>
      </c>
      <c r="D3096" s="104">
        <f t="shared" si="242"/>
        <v>1.7804154302670624E-5</v>
      </c>
      <c r="E3096" s="93">
        <f t="shared" si="245"/>
        <v>0.78849999999999998</v>
      </c>
      <c r="F3096" s="104">
        <f t="shared" si="243"/>
        <v>2.831326616380475E-5</v>
      </c>
      <c r="G3096" s="93" t="s">
        <v>16</v>
      </c>
      <c r="H3096" s="93">
        <v>300.2</v>
      </c>
      <c r="I3096" s="108">
        <v>3</v>
      </c>
      <c r="J3096" s="93">
        <v>46</v>
      </c>
      <c r="K3096" s="93">
        <v>1.5</v>
      </c>
      <c r="L3096" s="93">
        <v>300.2</v>
      </c>
      <c r="M3096" s="88">
        <f t="shared" si="246"/>
        <v>2838.6</v>
      </c>
    </row>
    <row r="3097" spans="1:13" x14ac:dyDescent="0.2">
      <c r="A3097" s="94">
        <v>3401891</v>
      </c>
      <c r="B3097" s="88">
        <f t="shared" si="244"/>
        <v>315.39999999999998</v>
      </c>
      <c r="C3097" s="93">
        <v>9</v>
      </c>
      <c r="D3097" s="104">
        <f t="shared" si="242"/>
        <v>1.7804154302670624E-5</v>
      </c>
      <c r="E3097" s="93">
        <f t="shared" si="245"/>
        <v>0.78849999999999998</v>
      </c>
      <c r="F3097" s="104">
        <f t="shared" si="243"/>
        <v>2.831326616380475E-5</v>
      </c>
      <c r="G3097" s="93" t="s">
        <v>20</v>
      </c>
      <c r="H3097" s="93">
        <v>2806.47</v>
      </c>
      <c r="I3097" s="108">
        <v>3</v>
      </c>
      <c r="J3097" s="93">
        <v>40</v>
      </c>
      <c r="K3097" s="93">
        <v>0.53</v>
      </c>
      <c r="L3097" s="93">
        <v>2806.47</v>
      </c>
      <c r="M3097" s="88">
        <f t="shared" si="246"/>
        <v>2838.6</v>
      </c>
    </row>
    <row r="3098" spans="1:13" x14ac:dyDescent="0.2">
      <c r="A3098" s="94">
        <v>3410919</v>
      </c>
      <c r="B3098" s="88">
        <f t="shared" si="244"/>
        <v>315.39999999999998</v>
      </c>
      <c r="C3098" s="93">
        <v>9</v>
      </c>
      <c r="D3098" s="104">
        <f t="shared" si="242"/>
        <v>1.7804154302670624E-5</v>
      </c>
      <c r="E3098" s="93">
        <f t="shared" si="245"/>
        <v>0.78849999999999998</v>
      </c>
      <c r="F3098" s="104">
        <f t="shared" si="243"/>
        <v>2.831326616380475E-5</v>
      </c>
      <c r="G3098" s="93" t="s">
        <v>20</v>
      </c>
      <c r="H3098" s="93">
        <v>428.32</v>
      </c>
      <c r="I3098" s="108">
        <v>3</v>
      </c>
      <c r="J3098" s="93">
        <v>7.83</v>
      </c>
      <c r="K3098" s="93">
        <v>0.8</v>
      </c>
      <c r="L3098" s="93">
        <v>428.32</v>
      </c>
      <c r="M3098" s="88">
        <f t="shared" si="246"/>
        <v>2838.6</v>
      </c>
    </row>
    <row r="3099" spans="1:13" x14ac:dyDescent="0.2">
      <c r="A3099" s="94">
        <v>4203152</v>
      </c>
      <c r="B3099" s="88">
        <f t="shared" si="244"/>
        <v>315.39999999999998</v>
      </c>
      <c r="C3099" s="93">
        <v>9</v>
      </c>
      <c r="D3099" s="104">
        <f t="shared" si="242"/>
        <v>1.7804154302670624E-5</v>
      </c>
      <c r="E3099" s="93">
        <f t="shared" si="245"/>
        <v>0.78849999999999998</v>
      </c>
      <c r="F3099" s="104">
        <f t="shared" si="243"/>
        <v>2.831326616380475E-5</v>
      </c>
      <c r="G3099" s="93" t="s">
        <v>20</v>
      </c>
      <c r="H3099" s="93">
        <v>4736.8900000000003</v>
      </c>
      <c r="I3099" s="108">
        <v>3</v>
      </c>
      <c r="J3099" s="93">
        <v>76.44</v>
      </c>
      <c r="K3099" s="93">
        <v>8.94</v>
      </c>
      <c r="L3099" s="93">
        <v>4736.8900000000003</v>
      </c>
      <c r="M3099" s="88">
        <f t="shared" si="246"/>
        <v>2838.6</v>
      </c>
    </row>
    <row r="3100" spans="1:13" x14ac:dyDescent="0.2">
      <c r="A3100" s="94">
        <v>4501654</v>
      </c>
      <c r="B3100" s="88">
        <f t="shared" si="244"/>
        <v>315.39999999999998</v>
      </c>
      <c r="C3100" s="93">
        <v>9</v>
      </c>
      <c r="D3100" s="104">
        <f t="shared" si="242"/>
        <v>1.7804154302670624E-5</v>
      </c>
      <c r="E3100" s="93">
        <f t="shared" si="245"/>
        <v>0.78849999999999998</v>
      </c>
      <c r="F3100" s="104">
        <f t="shared" si="243"/>
        <v>2.831326616380475E-5</v>
      </c>
      <c r="G3100" s="93" t="s">
        <v>41</v>
      </c>
      <c r="H3100" s="93">
        <v>239</v>
      </c>
      <c r="I3100" s="108">
        <v>3</v>
      </c>
      <c r="J3100" s="93">
        <v>25.11</v>
      </c>
      <c r="K3100" s="93">
        <v>4.97</v>
      </c>
      <c r="L3100" s="93">
        <v>239</v>
      </c>
      <c r="M3100" s="88">
        <f t="shared" si="246"/>
        <v>2838.6</v>
      </c>
    </row>
    <row r="3101" spans="1:13" x14ac:dyDescent="0.2">
      <c r="A3101" s="94">
        <v>5050879</v>
      </c>
      <c r="B3101" s="88">
        <f t="shared" si="244"/>
        <v>315.39999999999998</v>
      </c>
      <c r="C3101" s="93">
        <v>9</v>
      </c>
      <c r="D3101" s="104">
        <f t="shared" si="242"/>
        <v>1.7804154302670624E-5</v>
      </c>
      <c r="E3101" s="93">
        <f t="shared" si="245"/>
        <v>0.78849999999999998</v>
      </c>
      <c r="F3101" s="104">
        <f t="shared" si="243"/>
        <v>2.831326616380475E-5</v>
      </c>
      <c r="G3101" s="93" t="s">
        <v>20</v>
      </c>
      <c r="H3101" s="93">
        <v>59.22</v>
      </c>
      <c r="I3101" s="108">
        <v>3</v>
      </c>
      <c r="J3101" s="93">
        <v>13.82</v>
      </c>
      <c r="K3101" s="93">
        <v>0.7</v>
      </c>
      <c r="L3101" s="93">
        <v>59.22</v>
      </c>
      <c r="M3101" s="88">
        <f t="shared" si="246"/>
        <v>2838.6</v>
      </c>
    </row>
    <row r="3102" spans="1:13" x14ac:dyDescent="0.2">
      <c r="A3102" s="94">
        <v>5527738</v>
      </c>
      <c r="B3102" s="88">
        <f t="shared" si="244"/>
        <v>315.39999999999998</v>
      </c>
      <c r="C3102" s="93">
        <v>9</v>
      </c>
      <c r="D3102" s="104">
        <f t="shared" si="242"/>
        <v>1.7804154302670624E-5</v>
      </c>
      <c r="E3102" s="93">
        <f t="shared" si="245"/>
        <v>0.78849999999999998</v>
      </c>
      <c r="F3102" s="104">
        <f t="shared" si="243"/>
        <v>2.831326616380475E-5</v>
      </c>
      <c r="G3102" s="93" t="s">
        <v>79</v>
      </c>
      <c r="H3102" s="93">
        <v>360.31</v>
      </c>
      <c r="I3102" s="108">
        <v>3</v>
      </c>
      <c r="J3102" s="93">
        <v>0.6</v>
      </c>
      <c r="K3102" s="93">
        <v>3.6</v>
      </c>
      <c r="L3102" s="93">
        <v>360.31</v>
      </c>
      <c r="M3102" s="88">
        <f t="shared" si="246"/>
        <v>2838.6</v>
      </c>
    </row>
    <row r="3103" spans="1:13" x14ac:dyDescent="0.2">
      <c r="A3103" s="94">
        <v>5527739</v>
      </c>
      <c r="B3103" s="88">
        <f t="shared" si="244"/>
        <v>315.39999999999998</v>
      </c>
      <c r="C3103" s="93">
        <v>9</v>
      </c>
      <c r="D3103" s="104">
        <f t="shared" si="242"/>
        <v>1.7804154302670624E-5</v>
      </c>
      <c r="E3103" s="93">
        <f t="shared" si="245"/>
        <v>0.78849999999999998</v>
      </c>
      <c r="F3103" s="104">
        <f t="shared" si="243"/>
        <v>2.831326616380475E-5</v>
      </c>
      <c r="G3103" s="93" t="s">
        <v>79</v>
      </c>
      <c r="H3103" s="93">
        <v>350.15</v>
      </c>
      <c r="I3103" s="108">
        <v>3</v>
      </c>
      <c r="J3103" s="93">
        <v>0.75</v>
      </c>
      <c r="K3103" s="93">
        <v>4.5</v>
      </c>
      <c r="L3103" s="93">
        <v>350.15</v>
      </c>
      <c r="M3103" s="88">
        <f t="shared" si="246"/>
        <v>2838.6</v>
      </c>
    </row>
    <row r="3104" spans="1:13" x14ac:dyDescent="0.2">
      <c r="A3104" s="94">
        <v>5567905</v>
      </c>
      <c r="B3104" s="88">
        <f t="shared" si="244"/>
        <v>315.39999999999998</v>
      </c>
      <c r="C3104" s="93">
        <v>9</v>
      </c>
      <c r="D3104" s="104">
        <f t="shared" si="242"/>
        <v>1.7804154302670624E-5</v>
      </c>
      <c r="E3104" s="93">
        <f t="shared" si="245"/>
        <v>0.78849999999999998</v>
      </c>
      <c r="F3104" s="104">
        <f t="shared" si="243"/>
        <v>2.831326616380475E-5</v>
      </c>
      <c r="G3104" s="93" t="s">
        <v>79</v>
      </c>
      <c r="H3104" s="93">
        <v>1352.95</v>
      </c>
      <c r="I3104" s="108">
        <v>3</v>
      </c>
      <c r="J3104" s="93">
        <v>8.9</v>
      </c>
      <c r="K3104" s="93">
        <v>8.5</v>
      </c>
      <c r="L3104" s="93">
        <v>1352.95</v>
      </c>
      <c r="M3104" s="88">
        <f t="shared" si="246"/>
        <v>2838.6</v>
      </c>
    </row>
    <row r="3105" spans="1:13" x14ac:dyDescent="0.2">
      <c r="A3105" s="94">
        <v>5705021</v>
      </c>
      <c r="B3105" s="88">
        <f t="shared" si="244"/>
        <v>315.39999999999998</v>
      </c>
      <c r="C3105" s="93">
        <v>9</v>
      </c>
      <c r="D3105" s="104">
        <f t="shared" si="242"/>
        <v>1.7804154302670624E-5</v>
      </c>
      <c r="E3105" s="93">
        <f t="shared" si="245"/>
        <v>0.78849999999999998</v>
      </c>
      <c r="F3105" s="104">
        <f t="shared" si="243"/>
        <v>2.831326616380475E-5</v>
      </c>
      <c r="G3105" s="93" t="s">
        <v>16</v>
      </c>
      <c r="H3105" s="93">
        <v>511.7</v>
      </c>
      <c r="I3105" s="108">
        <v>3</v>
      </c>
      <c r="J3105" s="93">
        <v>16.489999999999998</v>
      </c>
      <c r="K3105" s="93">
        <v>13</v>
      </c>
      <c r="L3105" s="93">
        <v>511.7</v>
      </c>
      <c r="M3105" s="88">
        <f t="shared" si="246"/>
        <v>2838.6</v>
      </c>
    </row>
    <row r="3106" spans="1:13" x14ac:dyDescent="0.2">
      <c r="A3106" s="94">
        <v>5801007</v>
      </c>
      <c r="B3106" s="88">
        <f t="shared" si="244"/>
        <v>315.39999999999998</v>
      </c>
      <c r="C3106" s="93">
        <v>9</v>
      </c>
      <c r="D3106" s="104">
        <f t="shared" si="242"/>
        <v>1.7804154302670624E-5</v>
      </c>
      <c r="E3106" s="93">
        <f t="shared" si="245"/>
        <v>0.78849999999999998</v>
      </c>
      <c r="F3106" s="104">
        <f t="shared" si="243"/>
        <v>2.831326616380475E-5</v>
      </c>
      <c r="G3106" s="93" t="s">
        <v>79</v>
      </c>
      <c r="H3106" s="93">
        <v>605.21</v>
      </c>
      <c r="I3106" s="108">
        <v>3</v>
      </c>
      <c r="J3106" s="93">
        <v>0.75</v>
      </c>
      <c r="K3106" s="93">
        <v>1.23</v>
      </c>
      <c r="L3106" s="93">
        <v>605.21</v>
      </c>
      <c r="M3106" s="88">
        <f t="shared" si="246"/>
        <v>2838.6</v>
      </c>
    </row>
    <row r="3107" spans="1:13" x14ac:dyDescent="0.2">
      <c r="A3107" s="94">
        <v>5803019</v>
      </c>
      <c r="B3107" s="88">
        <f t="shared" si="244"/>
        <v>315.39999999999998</v>
      </c>
      <c r="C3107" s="93">
        <v>9</v>
      </c>
      <c r="D3107" s="104">
        <f t="shared" si="242"/>
        <v>1.7804154302670624E-5</v>
      </c>
      <c r="E3107" s="93">
        <f t="shared" si="245"/>
        <v>0.78849999999999998</v>
      </c>
      <c r="F3107" s="104">
        <f t="shared" si="243"/>
        <v>2.831326616380475E-5</v>
      </c>
      <c r="G3107" s="93" t="s">
        <v>79</v>
      </c>
      <c r="H3107" s="93">
        <v>1215.29</v>
      </c>
      <c r="I3107" s="108">
        <v>3</v>
      </c>
      <c r="J3107" s="93">
        <v>6.35</v>
      </c>
      <c r="K3107" s="93">
        <v>4</v>
      </c>
      <c r="L3107" s="93">
        <v>1215.29</v>
      </c>
      <c r="M3107" s="88">
        <f t="shared" si="246"/>
        <v>2838.6</v>
      </c>
    </row>
    <row r="3108" spans="1:13" x14ac:dyDescent="0.2">
      <c r="A3108" s="94">
        <v>5803023</v>
      </c>
      <c r="B3108" s="88">
        <f t="shared" si="244"/>
        <v>315.39999999999998</v>
      </c>
      <c r="C3108" s="93">
        <v>9</v>
      </c>
      <c r="D3108" s="104">
        <f t="shared" si="242"/>
        <v>1.7804154302670624E-5</v>
      </c>
      <c r="E3108" s="93">
        <f t="shared" si="245"/>
        <v>0.78849999999999998</v>
      </c>
      <c r="F3108" s="104">
        <f t="shared" si="243"/>
        <v>2.831326616380475E-5</v>
      </c>
      <c r="G3108" s="93" t="s">
        <v>79</v>
      </c>
      <c r="H3108" s="93">
        <v>1364.54</v>
      </c>
      <c r="I3108" s="108">
        <v>3</v>
      </c>
      <c r="J3108" s="93">
        <v>10.78</v>
      </c>
      <c r="K3108" s="93">
        <v>7</v>
      </c>
      <c r="L3108" s="93">
        <v>1364.54</v>
      </c>
      <c r="M3108" s="88">
        <f t="shared" si="246"/>
        <v>2838.6</v>
      </c>
    </row>
    <row r="3109" spans="1:13" x14ac:dyDescent="0.2">
      <c r="A3109" s="94">
        <v>5807004</v>
      </c>
      <c r="B3109" s="88">
        <f t="shared" si="244"/>
        <v>315.39999999999998</v>
      </c>
      <c r="C3109" s="93">
        <v>9</v>
      </c>
      <c r="D3109" s="104">
        <f t="shared" si="242"/>
        <v>1.7804154302670624E-5</v>
      </c>
      <c r="E3109" s="93">
        <f t="shared" si="245"/>
        <v>0.78849999999999998</v>
      </c>
      <c r="F3109" s="104">
        <f t="shared" si="243"/>
        <v>2.831326616380475E-5</v>
      </c>
      <c r="G3109" s="93" t="s">
        <v>79</v>
      </c>
      <c r="H3109" s="93">
        <v>286.45</v>
      </c>
      <c r="I3109" s="108">
        <v>3</v>
      </c>
      <c r="J3109" s="93">
        <v>0.17</v>
      </c>
      <c r="K3109" s="93">
        <v>0.4</v>
      </c>
      <c r="L3109" s="93">
        <v>286.45</v>
      </c>
      <c r="M3109" s="88">
        <f t="shared" si="246"/>
        <v>2838.6</v>
      </c>
    </row>
    <row r="3110" spans="1:13" x14ac:dyDescent="0.2">
      <c r="A3110" s="94">
        <v>5807014</v>
      </c>
      <c r="B3110" s="88">
        <f t="shared" si="244"/>
        <v>315.39999999999998</v>
      </c>
      <c r="C3110" s="93">
        <v>9</v>
      </c>
      <c r="D3110" s="104">
        <f t="shared" si="242"/>
        <v>1.7804154302670624E-5</v>
      </c>
      <c r="E3110" s="93">
        <f t="shared" si="245"/>
        <v>0.78849999999999998</v>
      </c>
      <c r="F3110" s="104">
        <f t="shared" si="243"/>
        <v>2.831326616380475E-5</v>
      </c>
      <c r="G3110" s="93" t="s">
        <v>79</v>
      </c>
      <c r="H3110" s="93">
        <v>716.12</v>
      </c>
      <c r="I3110" s="108">
        <v>3</v>
      </c>
      <c r="J3110" s="93">
        <v>0.54</v>
      </c>
      <c r="K3110" s="93">
        <v>0.91</v>
      </c>
      <c r="L3110" s="93">
        <v>716.12</v>
      </c>
      <c r="M3110" s="88">
        <f t="shared" si="246"/>
        <v>2838.6</v>
      </c>
    </row>
    <row r="3111" spans="1:13" x14ac:dyDescent="0.2">
      <c r="A3111" s="94">
        <v>5807021</v>
      </c>
      <c r="B3111" s="88">
        <f t="shared" si="244"/>
        <v>315.39999999999998</v>
      </c>
      <c r="C3111" s="93">
        <v>9</v>
      </c>
      <c r="D3111" s="104">
        <f t="shared" si="242"/>
        <v>1.7804154302670624E-5</v>
      </c>
      <c r="E3111" s="93">
        <f t="shared" si="245"/>
        <v>0.78849999999999998</v>
      </c>
      <c r="F3111" s="104">
        <f t="shared" si="243"/>
        <v>2.831326616380475E-5</v>
      </c>
      <c r="G3111" s="93" t="s">
        <v>79</v>
      </c>
      <c r="H3111" s="93">
        <v>1042.55</v>
      </c>
      <c r="I3111" s="108">
        <v>3</v>
      </c>
      <c r="J3111" s="93">
        <v>2.73</v>
      </c>
      <c r="K3111" s="93">
        <v>5.94</v>
      </c>
      <c r="L3111" s="93">
        <v>1042.55</v>
      </c>
      <c r="M3111" s="88">
        <f t="shared" si="246"/>
        <v>2838.6</v>
      </c>
    </row>
    <row r="3112" spans="1:13" x14ac:dyDescent="0.2">
      <c r="A3112" s="94">
        <v>5807022</v>
      </c>
      <c r="B3112" s="88">
        <f t="shared" si="244"/>
        <v>315.39999999999998</v>
      </c>
      <c r="C3112" s="93">
        <v>9</v>
      </c>
      <c r="D3112" s="104">
        <f t="shared" si="242"/>
        <v>1.7804154302670624E-5</v>
      </c>
      <c r="E3112" s="93">
        <f t="shared" si="245"/>
        <v>0.78849999999999998</v>
      </c>
      <c r="F3112" s="104">
        <f t="shared" si="243"/>
        <v>2.831326616380475E-5</v>
      </c>
      <c r="G3112" s="93" t="s">
        <v>79</v>
      </c>
      <c r="H3112" s="93">
        <v>1400.44</v>
      </c>
      <c r="I3112" s="108">
        <v>3</v>
      </c>
      <c r="J3112" s="93">
        <v>3.59</v>
      </c>
      <c r="K3112" s="93">
        <v>7.78</v>
      </c>
      <c r="L3112" s="93">
        <v>1400.44</v>
      </c>
      <c r="M3112" s="88">
        <f t="shared" si="246"/>
        <v>2838.6</v>
      </c>
    </row>
    <row r="3113" spans="1:13" x14ac:dyDescent="0.2">
      <c r="A3113" s="94">
        <v>5807023</v>
      </c>
      <c r="B3113" s="88">
        <f t="shared" si="244"/>
        <v>315.39999999999998</v>
      </c>
      <c r="C3113" s="93">
        <v>9</v>
      </c>
      <c r="D3113" s="104">
        <f t="shared" si="242"/>
        <v>1.7804154302670624E-5</v>
      </c>
      <c r="E3113" s="93">
        <f t="shared" si="245"/>
        <v>0.78849999999999998</v>
      </c>
      <c r="F3113" s="104">
        <f t="shared" si="243"/>
        <v>2.831326616380475E-5</v>
      </c>
      <c r="G3113" s="93" t="s">
        <v>79</v>
      </c>
      <c r="H3113" s="93">
        <v>1672.85</v>
      </c>
      <c r="I3113" s="108">
        <v>3</v>
      </c>
      <c r="J3113" s="93">
        <v>5.86</v>
      </c>
      <c r="K3113" s="93">
        <v>10.92</v>
      </c>
      <c r="L3113" s="93">
        <v>1672.85</v>
      </c>
      <c r="M3113" s="88">
        <f t="shared" si="246"/>
        <v>2838.6</v>
      </c>
    </row>
    <row r="3114" spans="1:13" x14ac:dyDescent="0.2">
      <c r="A3114" s="94">
        <v>8000279</v>
      </c>
      <c r="B3114" s="88">
        <f t="shared" si="244"/>
        <v>315.39999999999998</v>
      </c>
      <c r="C3114" s="93">
        <v>9</v>
      </c>
      <c r="D3114" s="104">
        <f t="shared" si="242"/>
        <v>1.7804154302670624E-5</v>
      </c>
      <c r="E3114" s="93">
        <f t="shared" si="245"/>
        <v>0.78849999999999998</v>
      </c>
      <c r="F3114" s="104">
        <f t="shared" si="243"/>
        <v>2.831326616380475E-5</v>
      </c>
      <c r="G3114" s="93" t="s">
        <v>20</v>
      </c>
      <c r="H3114" s="93">
        <v>15042.72</v>
      </c>
      <c r="I3114" s="108">
        <v>3</v>
      </c>
      <c r="J3114" s="93">
        <v>830</v>
      </c>
      <c r="K3114" s="93">
        <v>90</v>
      </c>
      <c r="L3114" s="93">
        <v>15042.72</v>
      </c>
      <c r="M3114" s="88">
        <f t="shared" si="246"/>
        <v>2838.6</v>
      </c>
    </row>
    <row r="3115" spans="1:13" x14ac:dyDescent="0.2">
      <c r="A3115" s="94">
        <v>8364734</v>
      </c>
      <c r="B3115" s="88">
        <f t="shared" si="244"/>
        <v>315.39999999999998</v>
      </c>
      <c r="C3115" s="93">
        <v>9</v>
      </c>
      <c r="D3115" s="104">
        <f t="shared" si="242"/>
        <v>1.7804154302670624E-5</v>
      </c>
      <c r="E3115" s="93">
        <f t="shared" si="245"/>
        <v>0.78849999999999998</v>
      </c>
      <c r="F3115" s="104">
        <f t="shared" si="243"/>
        <v>2.831326616380475E-5</v>
      </c>
      <c r="G3115" s="93" t="s">
        <v>20</v>
      </c>
      <c r="H3115" s="93">
        <v>23.09</v>
      </c>
      <c r="I3115" s="108">
        <v>3</v>
      </c>
      <c r="J3115" s="93">
        <v>2.88</v>
      </c>
      <c r="K3115" s="93">
        <v>0.1</v>
      </c>
      <c r="L3115" s="93">
        <v>23.09</v>
      </c>
      <c r="M3115" s="88">
        <f t="shared" si="246"/>
        <v>2838.6</v>
      </c>
    </row>
    <row r="3116" spans="1:13" x14ac:dyDescent="0.2">
      <c r="A3116" s="94">
        <v>8411524</v>
      </c>
      <c r="B3116" s="88">
        <f t="shared" si="244"/>
        <v>315.39999999999998</v>
      </c>
      <c r="C3116" s="93">
        <v>9</v>
      </c>
      <c r="D3116" s="104">
        <f t="shared" si="242"/>
        <v>1.7804154302670624E-5</v>
      </c>
      <c r="E3116" s="93">
        <f t="shared" si="245"/>
        <v>0.78849999999999998</v>
      </c>
      <c r="F3116" s="104">
        <f t="shared" si="243"/>
        <v>2.831326616380475E-5</v>
      </c>
      <c r="G3116" s="93" t="s">
        <v>79</v>
      </c>
      <c r="H3116" s="93">
        <v>2188.9699999999998</v>
      </c>
      <c r="I3116" s="108">
        <v>3</v>
      </c>
      <c r="J3116" s="93">
        <v>2.78</v>
      </c>
      <c r="K3116" s="93">
        <v>4.55</v>
      </c>
      <c r="L3116" s="93">
        <v>2188.9699999999998</v>
      </c>
      <c r="M3116" s="88">
        <f t="shared" si="246"/>
        <v>2838.6</v>
      </c>
    </row>
    <row r="3117" spans="1:13" x14ac:dyDescent="0.2">
      <c r="A3117" s="94">
        <v>8541336</v>
      </c>
      <c r="B3117" s="88">
        <f t="shared" si="244"/>
        <v>315.39999999999998</v>
      </c>
      <c r="C3117" s="93">
        <v>9</v>
      </c>
      <c r="D3117" s="104">
        <f t="shared" si="242"/>
        <v>1.7804154302670624E-5</v>
      </c>
      <c r="E3117" s="93">
        <f t="shared" si="245"/>
        <v>0.78849999999999998</v>
      </c>
      <c r="F3117" s="104">
        <f t="shared" si="243"/>
        <v>2.831326616380475E-5</v>
      </c>
      <c r="G3117" s="93" t="s">
        <v>16</v>
      </c>
      <c r="H3117" s="93">
        <v>1696.04</v>
      </c>
      <c r="I3117" s="108">
        <v>3</v>
      </c>
      <c r="J3117" s="93">
        <v>16.96</v>
      </c>
      <c r="K3117" s="93">
        <v>19.260000000000002</v>
      </c>
      <c r="L3117" s="93">
        <v>1696.04</v>
      </c>
      <c r="M3117" s="88">
        <f t="shared" si="246"/>
        <v>2838.6</v>
      </c>
    </row>
    <row r="3118" spans="1:13" x14ac:dyDescent="0.2">
      <c r="A3118" s="94">
        <v>9253026</v>
      </c>
      <c r="B3118" s="88">
        <f t="shared" si="244"/>
        <v>315.39999999999998</v>
      </c>
      <c r="C3118" s="93">
        <v>9</v>
      </c>
      <c r="D3118" s="104">
        <f t="shared" si="242"/>
        <v>1.7804154302670624E-5</v>
      </c>
      <c r="E3118" s="93">
        <f t="shared" si="245"/>
        <v>0.78849999999999998</v>
      </c>
      <c r="F3118" s="104">
        <f t="shared" si="243"/>
        <v>2.831326616380475E-5</v>
      </c>
      <c r="G3118" s="93" t="s">
        <v>12</v>
      </c>
      <c r="H3118" s="93">
        <v>704.5</v>
      </c>
      <c r="I3118" s="108">
        <v>3</v>
      </c>
      <c r="J3118" s="93">
        <v>2.2200000000000002</v>
      </c>
      <c r="K3118" s="93">
        <v>7.41</v>
      </c>
      <c r="L3118" s="93">
        <v>704.5</v>
      </c>
      <c r="M3118" s="88">
        <f t="shared" si="246"/>
        <v>2838.6</v>
      </c>
    </row>
    <row r="3119" spans="1:13" x14ac:dyDescent="0.2">
      <c r="A3119" s="94">
        <v>9253151</v>
      </c>
      <c r="B3119" s="88">
        <f t="shared" si="244"/>
        <v>315.39999999999998</v>
      </c>
      <c r="C3119" s="93">
        <v>9</v>
      </c>
      <c r="D3119" s="104">
        <f t="shared" si="242"/>
        <v>1.7804154302670624E-5</v>
      </c>
      <c r="E3119" s="93">
        <f t="shared" si="245"/>
        <v>0.78849999999999998</v>
      </c>
      <c r="F3119" s="104">
        <f t="shared" si="243"/>
        <v>2.831326616380475E-5</v>
      </c>
      <c r="G3119" s="93" t="s">
        <v>12</v>
      </c>
      <c r="H3119" s="93">
        <v>232.85</v>
      </c>
      <c r="I3119" s="108">
        <v>3</v>
      </c>
      <c r="J3119" s="93">
        <v>1.05</v>
      </c>
      <c r="K3119" s="93">
        <v>6.09</v>
      </c>
      <c r="L3119" s="93">
        <v>232.85</v>
      </c>
      <c r="M3119" s="88">
        <f t="shared" si="246"/>
        <v>2838.6</v>
      </c>
    </row>
    <row r="3120" spans="1:13" x14ac:dyDescent="0.2">
      <c r="A3120" s="94">
        <v>9254955</v>
      </c>
      <c r="B3120" s="88">
        <f t="shared" si="244"/>
        <v>315.39999999999998</v>
      </c>
      <c r="C3120" s="93">
        <v>9</v>
      </c>
      <c r="D3120" s="104">
        <f t="shared" si="242"/>
        <v>1.7804154302670624E-5</v>
      </c>
      <c r="E3120" s="93">
        <f t="shared" si="245"/>
        <v>0.78849999999999998</v>
      </c>
      <c r="F3120" s="104">
        <f t="shared" si="243"/>
        <v>2.831326616380475E-5</v>
      </c>
      <c r="G3120" s="93" t="s">
        <v>79</v>
      </c>
      <c r="H3120" s="93">
        <v>107.65</v>
      </c>
      <c r="I3120" s="108">
        <v>3</v>
      </c>
      <c r="J3120" s="93">
        <v>0.3</v>
      </c>
      <c r="K3120" s="93">
        <v>0.5</v>
      </c>
      <c r="L3120" s="93">
        <v>107.65</v>
      </c>
      <c r="M3120" s="88">
        <f t="shared" si="246"/>
        <v>2838.6</v>
      </c>
    </row>
    <row r="3121" spans="1:13" x14ac:dyDescent="0.2">
      <c r="A3121" s="94">
        <v>9254983</v>
      </c>
      <c r="B3121" s="88">
        <f t="shared" si="244"/>
        <v>315.39999999999998</v>
      </c>
      <c r="C3121" s="93">
        <v>9</v>
      </c>
      <c r="D3121" s="104">
        <f t="shared" si="242"/>
        <v>1.7804154302670624E-5</v>
      </c>
      <c r="E3121" s="93">
        <f t="shared" si="245"/>
        <v>0.78849999999999998</v>
      </c>
      <c r="F3121" s="104">
        <f t="shared" si="243"/>
        <v>2.831326616380475E-5</v>
      </c>
      <c r="G3121" s="93" t="s">
        <v>12</v>
      </c>
      <c r="H3121" s="93">
        <v>599.26</v>
      </c>
      <c r="I3121" s="108">
        <v>3</v>
      </c>
      <c r="J3121" s="93">
        <v>5.69</v>
      </c>
      <c r="K3121" s="93">
        <v>7.6</v>
      </c>
      <c r="L3121" s="93">
        <v>599.26</v>
      </c>
      <c r="M3121" s="88">
        <f t="shared" si="246"/>
        <v>2838.6</v>
      </c>
    </row>
    <row r="3122" spans="1:13" x14ac:dyDescent="0.2">
      <c r="A3122" s="94">
        <v>9400027</v>
      </c>
      <c r="B3122" s="88">
        <f t="shared" si="244"/>
        <v>315.39999999999998</v>
      </c>
      <c r="C3122" s="93">
        <v>9</v>
      </c>
      <c r="D3122" s="104">
        <f t="shared" si="242"/>
        <v>1.7804154302670624E-5</v>
      </c>
      <c r="E3122" s="93">
        <f t="shared" si="245"/>
        <v>0.78849999999999998</v>
      </c>
      <c r="F3122" s="104">
        <f t="shared" si="243"/>
        <v>2.831326616380475E-5</v>
      </c>
      <c r="G3122" s="93" t="s">
        <v>16</v>
      </c>
      <c r="H3122" s="93">
        <v>1649.42</v>
      </c>
      <c r="I3122" s="108">
        <v>3</v>
      </c>
      <c r="J3122" s="93">
        <v>33</v>
      </c>
      <c r="K3122" s="93">
        <v>11.5</v>
      </c>
      <c r="L3122" s="93">
        <v>1649.42</v>
      </c>
      <c r="M3122" s="88">
        <f t="shared" si="246"/>
        <v>2838.6</v>
      </c>
    </row>
    <row r="3123" spans="1:13" x14ac:dyDescent="0.2">
      <c r="A3123" s="94">
        <v>9720065</v>
      </c>
      <c r="B3123" s="88">
        <f t="shared" si="244"/>
        <v>315.39999999999998</v>
      </c>
      <c r="C3123" s="93">
        <v>9</v>
      </c>
      <c r="D3123" s="104">
        <f t="shared" si="242"/>
        <v>1.7804154302670624E-5</v>
      </c>
      <c r="E3123" s="93">
        <f t="shared" si="245"/>
        <v>0.78849999999999998</v>
      </c>
      <c r="F3123" s="104">
        <f t="shared" si="243"/>
        <v>2.831326616380475E-5</v>
      </c>
      <c r="G3123" s="93" t="s">
        <v>16</v>
      </c>
      <c r="H3123" s="93">
        <v>104.64</v>
      </c>
      <c r="I3123" s="108">
        <v>3</v>
      </c>
      <c r="J3123" s="93">
        <v>1.1000000000000001</v>
      </c>
      <c r="K3123" s="93">
        <v>2.7</v>
      </c>
      <c r="L3123" s="93">
        <v>104.64</v>
      </c>
      <c r="M3123" s="88">
        <f t="shared" si="246"/>
        <v>2838.6</v>
      </c>
    </row>
    <row r="3124" spans="1:13" x14ac:dyDescent="0.2">
      <c r="A3124" s="94">
        <v>9808098</v>
      </c>
      <c r="B3124" s="88">
        <f t="shared" si="244"/>
        <v>315.39999999999998</v>
      </c>
      <c r="C3124" s="93">
        <v>9</v>
      </c>
      <c r="D3124" s="104">
        <f t="shared" si="242"/>
        <v>1.7804154302670624E-5</v>
      </c>
      <c r="E3124" s="93">
        <f t="shared" si="245"/>
        <v>0.78849999999999998</v>
      </c>
      <c r="F3124" s="104">
        <f t="shared" si="243"/>
        <v>2.831326616380475E-5</v>
      </c>
      <c r="G3124" s="93" t="s">
        <v>16</v>
      </c>
      <c r="H3124" s="93">
        <v>528.62</v>
      </c>
      <c r="I3124" s="108">
        <v>3</v>
      </c>
      <c r="J3124" s="93">
        <v>50</v>
      </c>
      <c r="K3124" s="93">
        <v>5.4</v>
      </c>
      <c r="L3124" s="93">
        <v>528.62</v>
      </c>
      <c r="M3124" s="88">
        <f t="shared" si="246"/>
        <v>2838.6</v>
      </c>
    </row>
    <row r="3125" spans="1:13" x14ac:dyDescent="0.2">
      <c r="A3125" s="94">
        <v>9808104</v>
      </c>
      <c r="B3125" s="88">
        <f t="shared" si="244"/>
        <v>315.39999999999998</v>
      </c>
      <c r="C3125" s="93">
        <v>9</v>
      </c>
      <c r="D3125" s="104">
        <f t="shared" si="242"/>
        <v>1.7804154302670624E-5</v>
      </c>
      <c r="E3125" s="93">
        <f t="shared" si="245"/>
        <v>0.78849999999999998</v>
      </c>
      <c r="F3125" s="104">
        <f t="shared" si="243"/>
        <v>2.831326616380475E-5</v>
      </c>
      <c r="G3125" s="93" t="s">
        <v>79</v>
      </c>
      <c r="H3125" s="93">
        <v>309.61</v>
      </c>
      <c r="I3125" s="108">
        <v>3</v>
      </c>
      <c r="J3125" s="93">
        <v>5.2</v>
      </c>
      <c r="K3125" s="93">
        <v>1.7</v>
      </c>
      <c r="L3125" s="93">
        <v>309.61</v>
      </c>
      <c r="M3125" s="88">
        <f t="shared" si="246"/>
        <v>2838.6</v>
      </c>
    </row>
    <row r="3126" spans="1:13" x14ac:dyDescent="0.2">
      <c r="A3126" s="94">
        <v>9822248</v>
      </c>
      <c r="B3126" s="88">
        <f t="shared" si="244"/>
        <v>315.39999999999998</v>
      </c>
      <c r="C3126" s="93">
        <v>9</v>
      </c>
      <c r="D3126" s="104">
        <f t="shared" si="242"/>
        <v>1.7804154302670624E-5</v>
      </c>
      <c r="E3126" s="93">
        <f t="shared" si="245"/>
        <v>0.78849999999999998</v>
      </c>
      <c r="F3126" s="104">
        <f t="shared" si="243"/>
        <v>2.831326616380475E-5</v>
      </c>
      <c r="G3126" s="93" t="s">
        <v>16</v>
      </c>
      <c r="H3126" s="93">
        <v>1651.47</v>
      </c>
      <c r="I3126" s="108">
        <v>3</v>
      </c>
      <c r="J3126" s="93">
        <v>30</v>
      </c>
      <c r="K3126" s="93">
        <v>20.2</v>
      </c>
      <c r="L3126" s="93">
        <v>1651.47</v>
      </c>
      <c r="M3126" s="88">
        <f t="shared" si="246"/>
        <v>2838.6</v>
      </c>
    </row>
    <row r="3127" spans="1:13" x14ac:dyDescent="0.2">
      <c r="A3127" s="94">
        <v>1150419</v>
      </c>
      <c r="B3127" s="88">
        <f t="shared" si="244"/>
        <v>315.39999999999998</v>
      </c>
      <c r="C3127" s="93">
        <v>8</v>
      </c>
      <c r="D3127" s="104">
        <f t="shared" si="242"/>
        <v>1.5825914935707219E-5</v>
      </c>
      <c r="E3127" s="93">
        <f t="shared" si="245"/>
        <v>0.70088888888888878</v>
      </c>
      <c r="F3127" s="104">
        <f t="shared" si="243"/>
        <v>2.5167347701159773E-5</v>
      </c>
      <c r="G3127" s="93" t="s">
        <v>9</v>
      </c>
      <c r="H3127" s="93">
        <v>375.65</v>
      </c>
      <c r="I3127" s="108">
        <v>3</v>
      </c>
      <c r="J3127" s="93">
        <v>46.26</v>
      </c>
      <c r="K3127" s="93">
        <v>20.94</v>
      </c>
      <c r="L3127" s="93">
        <v>375.65</v>
      </c>
      <c r="M3127" s="88">
        <f t="shared" si="246"/>
        <v>2523.1999999999998</v>
      </c>
    </row>
    <row r="3128" spans="1:13" x14ac:dyDescent="0.2">
      <c r="A3128" s="94">
        <v>1152433</v>
      </c>
      <c r="B3128" s="88">
        <f t="shared" si="244"/>
        <v>315.39999999999998</v>
      </c>
      <c r="C3128" s="93">
        <v>8</v>
      </c>
      <c r="D3128" s="104">
        <f t="shared" si="242"/>
        <v>1.5825914935707219E-5</v>
      </c>
      <c r="E3128" s="93">
        <f t="shared" si="245"/>
        <v>0.70088888888888878</v>
      </c>
      <c r="F3128" s="104">
        <f t="shared" si="243"/>
        <v>2.5167347701159773E-5</v>
      </c>
      <c r="G3128" s="93" t="s">
        <v>79</v>
      </c>
      <c r="H3128" s="93">
        <v>154.41999999999999</v>
      </c>
      <c r="I3128" s="108">
        <v>3</v>
      </c>
      <c r="J3128" s="93">
        <v>19.600000000000001</v>
      </c>
      <c r="K3128" s="93">
        <v>8</v>
      </c>
      <c r="L3128" s="93">
        <v>154.41999999999999</v>
      </c>
      <c r="M3128" s="88">
        <f t="shared" si="246"/>
        <v>2523.1999999999998</v>
      </c>
    </row>
    <row r="3129" spans="1:13" x14ac:dyDescent="0.2">
      <c r="A3129" s="94">
        <v>1207244</v>
      </c>
      <c r="B3129" s="88">
        <f t="shared" si="244"/>
        <v>315.39999999999998</v>
      </c>
      <c r="C3129" s="93">
        <v>8</v>
      </c>
      <c r="D3129" s="104">
        <f t="shared" si="242"/>
        <v>1.5825914935707219E-5</v>
      </c>
      <c r="E3129" s="93">
        <f t="shared" si="245"/>
        <v>0.70088888888888878</v>
      </c>
      <c r="F3129" s="104">
        <f t="shared" si="243"/>
        <v>2.5167347701159773E-5</v>
      </c>
      <c r="G3129" s="93" t="s">
        <v>79</v>
      </c>
      <c r="H3129" s="93">
        <v>71.75</v>
      </c>
      <c r="I3129" s="108">
        <v>3</v>
      </c>
      <c r="J3129" s="93">
        <v>4.7300000000000004</v>
      </c>
      <c r="K3129" s="93">
        <v>1.86</v>
      </c>
      <c r="L3129" s="93">
        <v>71.75</v>
      </c>
      <c r="M3129" s="88">
        <f t="shared" si="246"/>
        <v>2523.1999999999998</v>
      </c>
    </row>
    <row r="3130" spans="1:13" x14ac:dyDescent="0.2">
      <c r="A3130" s="94">
        <v>1210028</v>
      </c>
      <c r="B3130" s="88">
        <f t="shared" si="244"/>
        <v>315.39999999999998</v>
      </c>
      <c r="C3130" s="93">
        <v>8</v>
      </c>
      <c r="D3130" s="104">
        <f t="shared" si="242"/>
        <v>1.5825914935707219E-5</v>
      </c>
      <c r="E3130" s="93">
        <f t="shared" si="245"/>
        <v>0.70088888888888878</v>
      </c>
      <c r="F3130" s="104">
        <f t="shared" si="243"/>
        <v>2.5167347701159773E-5</v>
      </c>
      <c r="G3130" s="93" t="s">
        <v>79</v>
      </c>
      <c r="H3130" s="93">
        <v>186.35</v>
      </c>
      <c r="I3130" s="108">
        <v>3</v>
      </c>
      <c r="J3130" s="93">
        <v>1.59</v>
      </c>
      <c r="K3130" s="93">
        <v>2.74</v>
      </c>
      <c r="L3130" s="93">
        <v>186.35</v>
      </c>
      <c r="M3130" s="88">
        <f t="shared" si="246"/>
        <v>2523.1999999999998</v>
      </c>
    </row>
    <row r="3131" spans="1:13" x14ac:dyDescent="0.2">
      <c r="A3131" s="94">
        <v>1214433</v>
      </c>
      <c r="B3131" s="88">
        <f t="shared" si="244"/>
        <v>315.39999999999998</v>
      </c>
      <c r="C3131" s="93">
        <v>8</v>
      </c>
      <c r="D3131" s="104">
        <f t="shared" si="242"/>
        <v>1.5825914935707219E-5</v>
      </c>
      <c r="E3131" s="93">
        <f t="shared" si="245"/>
        <v>0.70088888888888878</v>
      </c>
      <c r="F3131" s="104">
        <f t="shared" si="243"/>
        <v>2.5167347701159773E-5</v>
      </c>
      <c r="G3131" s="93" t="s">
        <v>79</v>
      </c>
      <c r="H3131" s="93">
        <v>319.32</v>
      </c>
      <c r="I3131" s="108">
        <v>3</v>
      </c>
      <c r="J3131" s="93">
        <v>7.85</v>
      </c>
      <c r="K3131" s="93">
        <v>4.96</v>
      </c>
      <c r="L3131" s="93">
        <v>319.32</v>
      </c>
      <c r="M3131" s="88">
        <f t="shared" si="246"/>
        <v>2523.1999999999998</v>
      </c>
    </row>
    <row r="3132" spans="1:13" x14ac:dyDescent="0.2">
      <c r="A3132" s="94">
        <v>1214477</v>
      </c>
      <c r="B3132" s="88">
        <f t="shared" si="244"/>
        <v>315.39999999999998</v>
      </c>
      <c r="C3132" s="93">
        <v>8</v>
      </c>
      <c r="D3132" s="104">
        <f t="shared" si="242"/>
        <v>1.5825914935707219E-5</v>
      </c>
      <c r="E3132" s="93">
        <f t="shared" si="245"/>
        <v>0.70088888888888878</v>
      </c>
      <c r="F3132" s="104">
        <f t="shared" si="243"/>
        <v>2.5167347701159773E-5</v>
      </c>
      <c r="G3132" s="93" t="s">
        <v>79</v>
      </c>
      <c r="H3132" s="93">
        <v>394.08</v>
      </c>
      <c r="I3132" s="108">
        <v>3</v>
      </c>
      <c r="J3132" s="93">
        <v>13.61</v>
      </c>
      <c r="K3132" s="93">
        <v>7.48</v>
      </c>
      <c r="L3132" s="93">
        <v>394.08</v>
      </c>
      <c r="M3132" s="88">
        <f t="shared" si="246"/>
        <v>2523.1999999999998</v>
      </c>
    </row>
    <row r="3133" spans="1:13" x14ac:dyDescent="0.2">
      <c r="A3133" s="94">
        <v>1214774</v>
      </c>
      <c r="B3133" s="88">
        <f t="shared" si="244"/>
        <v>315.39999999999998</v>
      </c>
      <c r="C3133" s="93">
        <v>8</v>
      </c>
      <c r="D3133" s="104">
        <f t="shared" si="242"/>
        <v>1.5825914935707219E-5</v>
      </c>
      <c r="E3133" s="93">
        <f t="shared" si="245"/>
        <v>0.70088888888888878</v>
      </c>
      <c r="F3133" s="104">
        <f t="shared" si="243"/>
        <v>2.5167347701159773E-5</v>
      </c>
      <c r="G3133" s="93" t="s">
        <v>79</v>
      </c>
      <c r="H3133" s="93">
        <v>655.4</v>
      </c>
      <c r="I3133" s="108">
        <v>3</v>
      </c>
      <c r="J3133" s="93">
        <v>22.68</v>
      </c>
      <c r="K3133" s="93">
        <v>15.7</v>
      </c>
      <c r="L3133" s="93">
        <v>655.4</v>
      </c>
      <c r="M3133" s="88">
        <f t="shared" si="246"/>
        <v>2523.1999999999998</v>
      </c>
    </row>
    <row r="3134" spans="1:13" x14ac:dyDescent="0.2">
      <c r="A3134" s="94">
        <v>1252449</v>
      </c>
      <c r="B3134" s="88">
        <f t="shared" si="244"/>
        <v>315.39999999999998</v>
      </c>
      <c r="C3134" s="93">
        <v>8</v>
      </c>
      <c r="D3134" s="104">
        <f t="shared" si="242"/>
        <v>1.5825914935707219E-5</v>
      </c>
      <c r="E3134" s="93">
        <f t="shared" si="245"/>
        <v>0.70088888888888878</v>
      </c>
      <c r="F3134" s="104">
        <f t="shared" si="243"/>
        <v>2.5167347701159773E-5</v>
      </c>
      <c r="G3134" s="93" t="s">
        <v>79</v>
      </c>
      <c r="H3134" s="93">
        <v>482.67</v>
      </c>
      <c r="I3134" s="108">
        <v>3</v>
      </c>
      <c r="J3134" s="93">
        <v>14.29</v>
      </c>
      <c r="K3134" s="93">
        <v>23.46</v>
      </c>
      <c r="L3134" s="93">
        <v>482.67</v>
      </c>
      <c r="M3134" s="88">
        <f t="shared" si="246"/>
        <v>2523.1999999999998</v>
      </c>
    </row>
    <row r="3135" spans="1:13" x14ac:dyDescent="0.2">
      <c r="A3135" s="94">
        <v>2042815</v>
      </c>
      <c r="B3135" s="88">
        <f t="shared" si="244"/>
        <v>315.39999999999998</v>
      </c>
      <c r="C3135" s="93">
        <v>8</v>
      </c>
      <c r="D3135" s="104">
        <f t="shared" si="242"/>
        <v>1.5825914935707219E-5</v>
      </c>
      <c r="E3135" s="93">
        <f t="shared" si="245"/>
        <v>0.70088888888888878</v>
      </c>
      <c r="F3135" s="104">
        <f t="shared" si="243"/>
        <v>2.5167347701159773E-5</v>
      </c>
      <c r="G3135" s="93" t="s">
        <v>16</v>
      </c>
      <c r="H3135" s="93">
        <v>5280.25</v>
      </c>
      <c r="I3135" s="108">
        <v>3</v>
      </c>
      <c r="J3135" s="93">
        <v>84.24</v>
      </c>
      <c r="K3135" s="93">
        <v>53</v>
      </c>
      <c r="L3135" s="93">
        <v>5280.25</v>
      </c>
      <c r="M3135" s="88">
        <f t="shared" si="246"/>
        <v>2523.1999999999998</v>
      </c>
    </row>
    <row r="3136" spans="1:13" x14ac:dyDescent="0.2">
      <c r="A3136" s="94">
        <v>2104083</v>
      </c>
      <c r="B3136" s="88">
        <f t="shared" si="244"/>
        <v>315.39999999999998</v>
      </c>
      <c r="C3136" s="93">
        <v>8</v>
      </c>
      <c r="D3136" s="104">
        <f t="shared" si="242"/>
        <v>1.5825914935707219E-5</v>
      </c>
      <c r="E3136" s="93">
        <f t="shared" si="245"/>
        <v>0.70088888888888878</v>
      </c>
      <c r="F3136" s="104">
        <f t="shared" si="243"/>
        <v>2.5167347701159773E-5</v>
      </c>
      <c r="G3136" s="93" t="s">
        <v>16</v>
      </c>
      <c r="H3136" s="93">
        <v>3518.88</v>
      </c>
      <c r="I3136" s="108">
        <v>3</v>
      </c>
      <c r="J3136" s="93">
        <v>41.8</v>
      </c>
      <c r="K3136" s="93">
        <v>27.4</v>
      </c>
      <c r="L3136" s="93">
        <v>3518.88</v>
      </c>
      <c r="M3136" s="88">
        <f t="shared" si="246"/>
        <v>2523.1999999999998</v>
      </c>
    </row>
    <row r="3137" spans="1:13" x14ac:dyDescent="0.2">
      <c r="A3137" s="94">
        <v>2104193</v>
      </c>
      <c r="B3137" s="88">
        <f t="shared" si="244"/>
        <v>315.39999999999998</v>
      </c>
      <c r="C3137" s="93">
        <v>8</v>
      </c>
      <c r="D3137" s="104">
        <f t="shared" si="242"/>
        <v>1.5825914935707219E-5</v>
      </c>
      <c r="E3137" s="93">
        <f t="shared" si="245"/>
        <v>0.70088888888888878</v>
      </c>
      <c r="F3137" s="104">
        <f t="shared" si="243"/>
        <v>2.5167347701159773E-5</v>
      </c>
      <c r="G3137" s="93" t="s">
        <v>16</v>
      </c>
      <c r="H3137" s="93">
        <v>3821.55</v>
      </c>
      <c r="I3137" s="108">
        <v>3</v>
      </c>
      <c r="J3137" s="93">
        <v>27.3</v>
      </c>
      <c r="K3137" s="93">
        <v>26.1</v>
      </c>
      <c r="L3137" s="93">
        <v>3821.55</v>
      </c>
      <c r="M3137" s="88">
        <f t="shared" si="246"/>
        <v>2523.1999999999998</v>
      </c>
    </row>
    <row r="3138" spans="1:13" x14ac:dyDescent="0.2">
      <c r="A3138" s="94">
        <v>2104198</v>
      </c>
      <c r="B3138" s="88">
        <f t="shared" si="244"/>
        <v>315.39999999999998</v>
      </c>
      <c r="C3138" s="93">
        <v>8</v>
      </c>
      <c r="D3138" s="104">
        <f t="shared" ref="D3138:D3201" si="247">C3138/$C$4096</f>
        <v>1.5825914935707219E-5</v>
      </c>
      <c r="E3138" s="93">
        <f t="shared" si="245"/>
        <v>0.70088888888888878</v>
      </c>
      <c r="F3138" s="104">
        <f t="shared" ref="F3138:F3201" si="248">E3138/$E$4096</f>
        <v>2.5167347701159773E-5</v>
      </c>
      <c r="G3138" s="93" t="s">
        <v>16</v>
      </c>
      <c r="H3138" s="93">
        <v>2654.69</v>
      </c>
      <c r="I3138" s="108">
        <v>3</v>
      </c>
      <c r="J3138" s="93">
        <v>13.4</v>
      </c>
      <c r="K3138" s="93">
        <v>14.25</v>
      </c>
      <c r="L3138" s="93">
        <v>2654.69</v>
      </c>
      <c r="M3138" s="88">
        <f t="shared" si="246"/>
        <v>2523.1999999999998</v>
      </c>
    </row>
    <row r="3139" spans="1:13" x14ac:dyDescent="0.2">
      <c r="A3139" s="94">
        <v>2104296</v>
      </c>
      <c r="B3139" s="88">
        <f t="shared" ref="B3139:B3202" si="249">VLOOKUP(I3139,$U$2:$V$11,2,TRUE)</f>
        <v>315.39999999999998</v>
      </c>
      <c r="C3139" s="93">
        <v>8</v>
      </c>
      <c r="D3139" s="104">
        <f t="shared" si="247"/>
        <v>1.5825914935707219E-5</v>
      </c>
      <c r="E3139" s="93">
        <f t="shared" ref="E3139:E3202" si="250">B3139*C3139/3600</f>
        <v>0.70088888888888878</v>
      </c>
      <c r="F3139" s="104">
        <f t="shared" si="248"/>
        <v>2.5167347701159773E-5</v>
      </c>
      <c r="G3139" s="93" t="s">
        <v>16</v>
      </c>
      <c r="H3139" s="93">
        <v>1814.03</v>
      </c>
      <c r="I3139" s="108">
        <v>3</v>
      </c>
      <c r="J3139" s="93">
        <v>11</v>
      </c>
      <c r="K3139" s="93">
        <v>17.2</v>
      </c>
      <c r="L3139" s="93">
        <v>1814.03</v>
      </c>
      <c r="M3139" s="88">
        <f t="shared" ref="M3139:M3202" si="251">B3139*C3139</f>
        <v>2523.1999999999998</v>
      </c>
    </row>
    <row r="3140" spans="1:13" x14ac:dyDescent="0.2">
      <c r="A3140" s="94">
        <v>2104316</v>
      </c>
      <c r="B3140" s="88">
        <f t="shared" si="249"/>
        <v>315.39999999999998</v>
      </c>
      <c r="C3140" s="93">
        <v>8</v>
      </c>
      <c r="D3140" s="104">
        <f t="shared" si="247"/>
        <v>1.5825914935707219E-5</v>
      </c>
      <c r="E3140" s="93">
        <f t="shared" si="250"/>
        <v>0.70088888888888878</v>
      </c>
      <c r="F3140" s="104">
        <f t="shared" si="248"/>
        <v>2.5167347701159773E-5</v>
      </c>
      <c r="G3140" s="93" t="s">
        <v>16</v>
      </c>
      <c r="H3140" s="93">
        <v>2125.19</v>
      </c>
      <c r="I3140" s="108">
        <v>3</v>
      </c>
      <c r="J3140" s="93">
        <v>11</v>
      </c>
      <c r="K3140" s="93">
        <v>15</v>
      </c>
      <c r="L3140" s="93">
        <v>2125.19</v>
      </c>
      <c r="M3140" s="88">
        <f t="shared" si="251"/>
        <v>2523.1999999999998</v>
      </c>
    </row>
    <row r="3141" spans="1:13" x14ac:dyDescent="0.2">
      <c r="A3141" s="94">
        <v>2211314</v>
      </c>
      <c r="B3141" s="88">
        <f t="shared" si="249"/>
        <v>315.39999999999998</v>
      </c>
      <c r="C3141" s="93">
        <v>8</v>
      </c>
      <c r="D3141" s="104">
        <f t="shared" si="247"/>
        <v>1.5825914935707219E-5</v>
      </c>
      <c r="E3141" s="93">
        <f t="shared" si="250"/>
        <v>0.70088888888888878</v>
      </c>
      <c r="F3141" s="104">
        <f t="shared" si="248"/>
        <v>2.5167347701159773E-5</v>
      </c>
      <c r="G3141" s="93" t="s">
        <v>41</v>
      </c>
      <c r="H3141" s="93">
        <v>28.33</v>
      </c>
      <c r="I3141" s="108">
        <v>3</v>
      </c>
      <c r="J3141" s="93">
        <v>3.63</v>
      </c>
      <c r="K3141" s="93">
        <v>0.3</v>
      </c>
      <c r="L3141" s="93">
        <v>28.33</v>
      </c>
      <c r="M3141" s="88">
        <f t="shared" si="251"/>
        <v>2523.1999999999998</v>
      </c>
    </row>
    <row r="3142" spans="1:13" x14ac:dyDescent="0.2">
      <c r="A3142" s="94">
        <v>2211334</v>
      </c>
      <c r="B3142" s="88">
        <f t="shared" si="249"/>
        <v>315.39999999999998</v>
      </c>
      <c r="C3142" s="93">
        <v>8</v>
      </c>
      <c r="D3142" s="104">
        <f t="shared" si="247"/>
        <v>1.5825914935707219E-5</v>
      </c>
      <c r="E3142" s="93">
        <f t="shared" si="250"/>
        <v>0.70088888888888878</v>
      </c>
      <c r="F3142" s="104">
        <f t="shared" si="248"/>
        <v>2.5167347701159773E-5</v>
      </c>
      <c r="G3142" s="93" t="s">
        <v>41</v>
      </c>
      <c r="H3142" s="93">
        <v>36.840000000000003</v>
      </c>
      <c r="I3142" s="108">
        <v>3</v>
      </c>
      <c r="J3142" s="93">
        <v>3.24</v>
      </c>
      <c r="K3142" s="93">
        <v>0.34</v>
      </c>
      <c r="L3142" s="93">
        <v>36.840000000000003</v>
      </c>
      <c r="M3142" s="88">
        <f t="shared" si="251"/>
        <v>2523.1999999999998</v>
      </c>
    </row>
    <row r="3143" spans="1:13" x14ac:dyDescent="0.2">
      <c r="A3143" s="94">
        <v>2256134</v>
      </c>
      <c r="B3143" s="88">
        <f t="shared" si="249"/>
        <v>315.39999999999998</v>
      </c>
      <c r="C3143" s="93">
        <v>8</v>
      </c>
      <c r="D3143" s="104">
        <f t="shared" si="247"/>
        <v>1.5825914935707219E-5</v>
      </c>
      <c r="E3143" s="93">
        <f t="shared" si="250"/>
        <v>0.70088888888888878</v>
      </c>
      <c r="F3143" s="104">
        <f t="shared" si="248"/>
        <v>2.5167347701159773E-5</v>
      </c>
      <c r="G3143" s="93" t="s">
        <v>41</v>
      </c>
      <c r="H3143" s="93">
        <v>208.09</v>
      </c>
      <c r="I3143" s="108">
        <v>3</v>
      </c>
      <c r="J3143" s="93">
        <v>25.48</v>
      </c>
      <c r="K3143" s="93">
        <v>1.5</v>
      </c>
      <c r="L3143" s="93">
        <v>208.09</v>
      </c>
      <c r="M3143" s="88">
        <f t="shared" si="251"/>
        <v>2523.1999999999998</v>
      </c>
    </row>
    <row r="3144" spans="1:13" x14ac:dyDescent="0.2">
      <c r="A3144" s="94">
        <v>2294675</v>
      </c>
      <c r="B3144" s="88">
        <f t="shared" si="249"/>
        <v>315.39999999999998</v>
      </c>
      <c r="C3144" s="93">
        <v>8</v>
      </c>
      <c r="D3144" s="104">
        <f t="shared" si="247"/>
        <v>1.5825914935707219E-5</v>
      </c>
      <c r="E3144" s="93">
        <f t="shared" si="250"/>
        <v>0.70088888888888878</v>
      </c>
      <c r="F3144" s="104">
        <f t="shared" si="248"/>
        <v>2.5167347701159773E-5</v>
      </c>
      <c r="G3144" s="93" t="s">
        <v>20</v>
      </c>
      <c r="H3144" s="93">
        <v>38.08</v>
      </c>
      <c r="I3144" s="108">
        <v>3</v>
      </c>
      <c r="J3144" s="93">
        <v>0.99</v>
      </c>
      <c r="K3144" s="93">
        <v>0.12</v>
      </c>
      <c r="L3144" s="93">
        <v>38.08</v>
      </c>
      <c r="M3144" s="88">
        <f t="shared" si="251"/>
        <v>2523.1999999999998</v>
      </c>
    </row>
    <row r="3145" spans="1:13" x14ac:dyDescent="0.2">
      <c r="A3145" s="94">
        <v>2294763</v>
      </c>
      <c r="B3145" s="88">
        <f t="shared" si="249"/>
        <v>315.39999999999998</v>
      </c>
      <c r="C3145" s="93">
        <v>8</v>
      </c>
      <c r="D3145" s="104">
        <f t="shared" si="247"/>
        <v>1.5825914935707219E-5</v>
      </c>
      <c r="E3145" s="93">
        <f t="shared" si="250"/>
        <v>0.70088888888888878</v>
      </c>
      <c r="F3145" s="104">
        <f t="shared" si="248"/>
        <v>2.5167347701159773E-5</v>
      </c>
      <c r="G3145" s="93" t="s">
        <v>20</v>
      </c>
      <c r="H3145" s="93">
        <v>80.14</v>
      </c>
      <c r="I3145" s="108">
        <v>3</v>
      </c>
      <c r="J3145" s="93">
        <v>7.2</v>
      </c>
      <c r="K3145" s="93">
        <v>0.37</v>
      </c>
      <c r="L3145" s="93">
        <v>80.14</v>
      </c>
      <c r="M3145" s="88">
        <f t="shared" si="251"/>
        <v>2523.1999999999998</v>
      </c>
    </row>
    <row r="3146" spans="1:13" x14ac:dyDescent="0.2">
      <c r="A3146" s="94">
        <v>2457032</v>
      </c>
      <c r="B3146" s="88">
        <f t="shared" si="249"/>
        <v>315.39999999999998</v>
      </c>
      <c r="C3146" s="93">
        <v>8</v>
      </c>
      <c r="D3146" s="104">
        <f t="shared" si="247"/>
        <v>1.5825914935707219E-5</v>
      </c>
      <c r="E3146" s="93">
        <f t="shared" si="250"/>
        <v>0.70088888888888878</v>
      </c>
      <c r="F3146" s="104">
        <f t="shared" si="248"/>
        <v>2.5167347701159773E-5</v>
      </c>
      <c r="G3146" s="93" t="s">
        <v>16</v>
      </c>
      <c r="H3146" s="93">
        <v>77.06</v>
      </c>
      <c r="I3146" s="108">
        <v>3</v>
      </c>
      <c r="J3146" s="93">
        <v>1.73</v>
      </c>
      <c r="K3146" s="93">
        <v>0.81</v>
      </c>
      <c r="L3146" s="93">
        <v>77.06</v>
      </c>
      <c r="M3146" s="88">
        <f t="shared" si="251"/>
        <v>2523.1999999999998</v>
      </c>
    </row>
    <row r="3147" spans="1:13" x14ac:dyDescent="0.2">
      <c r="A3147" s="94">
        <v>3025756</v>
      </c>
      <c r="B3147" s="88">
        <f t="shared" si="249"/>
        <v>315.39999999999998</v>
      </c>
      <c r="C3147" s="93">
        <v>8</v>
      </c>
      <c r="D3147" s="104">
        <f t="shared" si="247"/>
        <v>1.5825914935707219E-5</v>
      </c>
      <c r="E3147" s="93">
        <f t="shared" si="250"/>
        <v>0.70088888888888878</v>
      </c>
      <c r="F3147" s="104">
        <f t="shared" si="248"/>
        <v>2.5167347701159773E-5</v>
      </c>
      <c r="G3147" s="93" t="s">
        <v>41</v>
      </c>
      <c r="H3147" s="93">
        <v>28.28</v>
      </c>
      <c r="I3147" s="108">
        <v>3</v>
      </c>
      <c r="J3147" s="93">
        <v>2.46</v>
      </c>
      <c r="K3147" s="93">
        <v>0.4</v>
      </c>
      <c r="L3147" s="93">
        <v>28.28</v>
      </c>
      <c r="M3147" s="88">
        <f t="shared" si="251"/>
        <v>2523.1999999999998</v>
      </c>
    </row>
    <row r="3148" spans="1:13" x14ac:dyDescent="0.2">
      <c r="A3148" s="94">
        <v>3100556</v>
      </c>
      <c r="B3148" s="88">
        <f t="shared" si="249"/>
        <v>315.39999999999998</v>
      </c>
      <c r="C3148" s="93">
        <v>8</v>
      </c>
      <c r="D3148" s="104">
        <f t="shared" si="247"/>
        <v>1.5825914935707219E-5</v>
      </c>
      <c r="E3148" s="93">
        <f t="shared" si="250"/>
        <v>0.70088888888888878</v>
      </c>
      <c r="F3148" s="104">
        <f t="shared" si="248"/>
        <v>2.5167347701159773E-5</v>
      </c>
      <c r="G3148" s="93" t="s">
        <v>41</v>
      </c>
      <c r="H3148" s="93">
        <v>750.87</v>
      </c>
      <c r="I3148" s="108">
        <v>3</v>
      </c>
      <c r="J3148" s="93">
        <v>24</v>
      </c>
      <c r="K3148" s="93">
        <v>3</v>
      </c>
      <c r="L3148" s="93">
        <v>750.87</v>
      </c>
      <c r="M3148" s="88">
        <f t="shared" si="251"/>
        <v>2523.1999999999998</v>
      </c>
    </row>
    <row r="3149" spans="1:13" x14ac:dyDescent="0.2">
      <c r="A3149" s="94">
        <v>3327026</v>
      </c>
      <c r="B3149" s="88">
        <f t="shared" si="249"/>
        <v>315.39999999999998</v>
      </c>
      <c r="C3149" s="93">
        <v>8</v>
      </c>
      <c r="D3149" s="104">
        <f t="shared" si="247"/>
        <v>1.5825914935707219E-5</v>
      </c>
      <c r="E3149" s="93">
        <f t="shared" si="250"/>
        <v>0.70088888888888878</v>
      </c>
      <c r="F3149" s="104">
        <f t="shared" si="248"/>
        <v>2.5167347701159773E-5</v>
      </c>
      <c r="G3149" s="93" t="s">
        <v>16</v>
      </c>
      <c r="H3149" s="93">
        <v>1280.74</v>
      </c>
      <c r="I3149" s="108">
        <v>3</v>
      </c>
      <c r="J3149" s="93">
        <v>13.44</v>
      </c>
      <c r="K3149" s="93">
        <v>11.48</v>
      </c>
      <c r="L3149" s="93">
        <v>1280.74</v>
      </c>
      <c r="M3149" s="88">
        <f t="shared" si="251"/>
        <v>2523.1999999999998</v>
      </c>
    </row>
    <row r="3150" spans="1:13" x14ac:dyDescent="0.2">
      <c r="A3150" s="94">
        <v>3352417</v>
      </c>
      <c r="B3150" s="88">
        <f t="shared" si="249"/>
        <v>315.39999999999998</v>
      </c>
      <c r="C3150" s="93">
        <v>8</v>
      </c>
      <c r="D3150" s="104">
        <f t="shared" si="247"/>
        <v>1.5825914935707219E-5</v>
      </c>
      <c r="E3150" s="93">
        <f t="shared" si="250"/>
        <v>0.70088888888888878</v>
      </c>
      <c r="F3150" s="104">
        <f t="shared" si="248"/>
        <v>2.5167347701159773E-5</v>
      </c>
      <c r="G3150" s="93" t="s">
        <v>16</v>
      </c>
      <c r="H3150" s="93">
        <v>0</v>
      </c>
      <c r="I3150" s="108">
        <v>3</v>
      </c>
      <c r="J3150" s="93">
        <v>3.66</v>
      </c>
      <c r="K3150" s="93">
        <v>2.25</v>
      </c>
      <c r="L3150" s="93">
        <v>0</v>
      </c>
      <c r="M3150" s="88">
        <f t="shared" si="251"/>
        <v>2523.1999999999998</v>
      </c>
    </row>
    <row r="3151" spans="1:13" x14ac:dyDescent="0.2">
      <c r="A3151" s="94">
        <v>3394349</v>
      </c>
      <c r="B3151" s="88">
        <f t="shared" si="249"/>
        <v>315.39999999999998</v>
      </c>
      <c r="C3151" s="93">
        <v>8</v>
      </c>
      <c r="D3151" s="104">
        <f t="shared" si="247"/>
        <v>1.5825914935707219E-5</v>
      </c>
      <c r="E3151" s="93">
        <f t="shared" si="250"/>
        <v>0.70088888888888878</v>
      </c>
      <c r="F3151" s="104">
        <f t="shared" si="248"/>
        <v>2.5167347701159773E-5</v>
      </c>
      <c r="G3151" s="93" t="s">
        <v>20</v>
      </c>
      <c r="H3151" s="93">
        <v>1221.98</v>
      </c>
      <c r="I3151" s="108">
        <v>3</v>
      </c>
      <c r="J3151" s="93">
        <v>17.329999999999998</v>
      </c>
      <c r="K3151" s="93">
        <v>5.13</v>
      </c>
      <c r="L3151" s="93">
        <v>1221.98</v>
      </c>
      <c r="M3151" s="88">
        <f t="shared" si="251"/>
        <v>2523.1999999999998</v>
      </c>
    </row>
    <row r="3152" spans="1:13" x14ac:dyDescent="0.2">
      <c r="A3152" s="94">
        <v>3419862</v>
      </c>
      <c r="B3152" s="88">
        <f t="shared" si="249"/>
        <v>315.39999999999998</v>
      </c>
      <c r="C3152" s="93">
        <v>8</v>
      </c>
      <c r="D3152" s="104">
        <f t="shared" si="247"/>
        <v>1.5825914935707219E-5</v>
      </c>
      <c r="E3152" s="93">
        <f t="shared" si="250"/>
        <v>0.70088888888888878</v>
      </c>
      <c r="F3152" s="104">
        <f t="shared" si="248"/>
        <v>2.5167347701159773E-5</v>
      </c>
      <c r="G3152" s="93" t="s">
        <v>16</v>
      </c>
      <c r="H3152" s="93">
        <v>0</v>
      </c>
      <c r="I3152" s="108">
        <v>3</v>
      </c>
      <c r="J3152" s="93">
        <v>0.55000000000000004</v>
      </c>
      <c r="K3152" s="93">
        <v>1.4</v>
      </c>
      <c r="L3152" s="93">
        <v>0</v>
      </c>
      <c r="M3152" s="88">
        <f t="shared" si="251"/>
        <v>2523.1999999999998</v>
      </c>
    </row>
    <row r="3153" spans="1:13" x14ac:dyDescent="0.2">
      <c r="A3153" s="94">
        <v>4015772</v>
      </c>
      <c r="B3153" s="88">
        <f t="shared" si="249"/>
        <v>315.39999999999998</v>
      </c>
      <c r="C3153" s="93">
        <v>8</v>
      </c>
      <c r="D3153" s="104">
        <f t="shared" si="247"/>
        <v>1.5825914935707219E-5</v>
      </c>
      <c r="E3153" s="93">
        <f t="shared" si="250"/>
        <v>0.70088888888888878</v>
      </c>
      <c r="F3153" s="104">
        <f t="shared" si="248"/>
        <v>2.5167347701159773E-5</v>
      </c>
      <c r="G3153" s="93" t="s">
        <v>16</v>
      </c>
      <c r="H3153" s="93">
        <v>1446.64</v>
      </c>
      <c r="I3153" s="108">
        <v>3</v>
      </c>
      <c r="J3153" s="93">
        <v>13.2</v>
      </c>
      <c r="K3153" s="93">
        <v>9.35</v>
      </c>
      <c r="L3153" s="93">
        <v>1446.64</v>
      </c>
      <c r="M3153" s="88">
        <f t="shared" si="251"/>
        <v>2523.1999999999998</v>
      </c>
    </row>
    <row r="3154" spans="1:13" x14ac:dyDescent="0.2">
      <c r="A3154" s="94">
        <v>4245008</v>
      </c>
      <c r="B3154" s="88">
        <f t="shared" si="249"/>
        <v>315.39999999999998</v>
      </c>
      <c r="C3154" s="93">
        <v>8</v>
      </c>
      <c r="D3154" s="104">
        <f t="shared" si="247"/>
        <v>1.5825914935707219E-5</v>
      </c>
      <c r="E3154" s="93">
        <f t="shared" si="250"/>
        <v>0.70088888888888878</v>
      </c>
      <c r="F3154" s="104">
        <f t="shared" si="248"/>
        <v>2.5167347701159773E-5</v>
      </c>
      <c r="G3154" s="93" t="s">
        <v>41</v>
      </c>
      <c r="H3154" s="93">
        <v>2472.87</v>
      </c>
      <c r="I3154" s="108">
        <v>3</v>
      </c>
      <c r="J3154" s="93">
        <v>13.81</v>
      </c>
      <c r="K3154" s="93">
        <v>2.4</v>
      </c>
      <c r="L3154" s="93">
        <v>2472.87</v>
      </c>
      <c r="M3154" s="88">
        <f t="shared" si="251"/>
        <v>2523.1999999999998</v>
      </c>
    </row>
    <row r="3155" spans="1:13" x14ac:dyDescent="0.2">
      <c r="A3155" s="94">
        <v>5051187</v>
      </c>
      <c r="B3155" s="88">
        <f t="shared" si="249"/>
        <v>315.39999999999998</v>
      </c>
      <c r="C3155" s="93">
        <v>8</v>
      </c>
      <c r="D3155" s="104">
        <f t="shared" si="247"/>
        <v>1.5825914935707219E-5</v>
      </c>
      <c r="E3155" s="93">
        <f t="shared" si="250"/>
        <v>0.70088888888888878</v>
      </c>
      <c r="F3155" s="104">
        <f t="shared" si="248"/>
        <v>2.5167347701159773E-5</v>
      </c>
      <c r="G3155" s="93" t="s">
        <v>20</v>
      </c>
      <c r="H3155" s="93">
        <v>36.76</v>
      </c>
      <c r="I3155" s="108">
        <v>3</v>
      </c>
      <c r="J3155" s="93">
        <v>0.4</v>
      </c>
      <c r="K3155" s="93">
        <v>0.1</v>
      </c>
      <c r="L3155" s="93">
        <v>36.76</v>
      </c>
      <c r="M3155" s="88">
        <f t="shared" si="251"/>
        <v>2523.1999999999998</v>
      </c>
    </row>
    <row r="3156" spans="1:13" x14ac:dyDescent="0.2">
      <c r="A3156" s="94">
        <v>5527984</v>
      </c>
      <c r="B3156" s="88">
        <f t="shared" si="249"/>
        <v>315.39999999999998</v>
      </c>
      <c r="C3156" s="93">
        <v>8</v>
      </c>
      <c r="D3156" s="104">
        <f t="shared" si="247"/>
        <v>1.5825914935707219E-5</v>
      </c>
      <c r="E3156" s="93">
        <f t="shared" si="250"/>
        <v>0.70088888888888878</v>
      </c>
      <c r="F3156" s="104">
        <f t="shared" si="248"/>
        <v>2.5167347701159773E-5</v>
      </c>
      <c r="G3156" s="93" t="s">
        <v>16</v>
      </c>
      <c r="H3156" s="93">
        <v>3258.18</v>
      </c>
      <c r="I3156" s="108">
        <v>3</v>
      </c>
      <c r="J3156" s="93">
        <v>13</v>
      </c>
      <c r="K3156" s="93">
        <v>36</v>
      </c>
      <c r="L3156" s="93">
        <v>3258.18</v>
      </c>
      <c r="M3156" s="88">
        <f t="shared" si="251"/>
        <v>2523.1999999999998</v>
      </c>
    </row>
    <row r="3157" spans="1:13" x14ac:dyDescent="0.2">
      <c r="A3157" s="94">
        <v>5528068</v>
      </c>
      <c r="B3157" s="88">
        <f t="shared" si="249"/>
        <v>315.39999999999998</v>
      </c>
      <c r="C3157" s="93">
        <v>8</v>
      </c>
      <c r="D3157" s="104">
        <f t="shared" si="247"/>
        <v>1.5825914935707219E-5</v>
      </c>
      <c r="E3157" s="93">
        <f t="shared" si="250"/>
        <v>0.70088888888888878</v>
      </c>
      <c r="F3157" s="104">
        <f t="shared" si="248"/>
        <v>2.5167347701159773E-5</v>
      </c>
      <c r="G3157" s="93" t="s">
        <v>79</v>
      </c>
      <c r="H3157" s="93">
        <v>884.72</v>
      </c>
      <c r="I3157" s="108">
        <v>3</v>
      </c>
      <c r="J3157" s="93">
        <v>16.100000000000001</v>
      </c>
      <c r="K3157" s="93">
        <v>10.85</v>
      </c>
      <c r="L3157" s="93">
        <v>884.72</v>
      </c>
      <c r="M3157" s="88">
        <f t="shared" si="251"/>
        <v>2523.1999999999998</v>
      </c>
    </row>
    <row r="3158" spans="1:13" x14ac:dyDescent="0.2">
      <c r="A3158" s="94">
        <v>5600232</v>
      </c>
      <c r="B3158" s="88">
        <f t="shared" si="249"/>
        <v>315.39999999999998</v>
      </c>
      <c r="C3158" s="93">
        <v>8</v>
      </c>
      <c r="D3158" s="104">
        <f t="shared" si="247"/>
        <v>1.5825914935707219E-5</v>
      </c>
      <c r="E3158" s="93">
        <f t="shared" si="250"/>
        <v>0.70088888888888878</v>
      </c>
      <c r="F3158" s="104">
        <f t="shared" si="248"/>
        <v>2.5167347701159773E-5</v>
      </c>
      <c r="G3158" s="93" t="s">
        <v>79</v>
      </c>
      <c r="H3158" s="93">
        <v>399.77</v>
      </c>
      <c r="I3158" s="108">
        <v>3</v>
      </c>
      <c r="J3158" s="93">
        <v>1.7</v>
      </c>
      <c r="K3158" s="93">
        <v>2.8</v>
      </c>
      <c r="L3158" s="93">
        <v>399.77</v>
      </c>
      <c r="M3158" s="88">
        <f t="shared" si="251"/>
        <v>2523.1999999999998</v>
      </c>
    </row>
    <row r="3159" spans="1:13" x14ac:dyDescent="0.2">
      <c r="A3159" s="94">
        <v>5600237</v>
      </c>
      <c r="B3159" s="88">
        <f t="shared" si="249"/>
        <v>315.39999999999998</v>
      </c>
      <c r="C3159" s="93">
        <v>8</v>
      </c>
      <c r="D3159" s="104">
        <f t="shared" si="247"/>
        <v>1.5825914935707219E-5</v>
      </c>
      <c r="E3159" s="93">
        <f t="shared" si="250"/>
        <v>0.70088888888888878</v>
      </c>
      <c r="F3159" s="104">
        <f t="shared" si="248"/>
        <v>2.5167347701159773E-5</v>
      </c>
      <c r="G3159" s="93" t="s">
        <v>79</v>
      </c>
      <c r="H3159" s="93">
        <v>2012.23</v>
      </c>
      <c r="I3159" s="108">
        <v>3</v>
      </c>
      <c r="J3159" s="93">
        <v>7.8</v>
      </c>
      <c r="K3159" s="93">
        <v>13.75</v>
      </c>
      <c r="L3159" s="93">
        <v>2012.23</v>
      </c>
      <c r="M3159" s="88">
        <f t="shared" si="251"/>
        <v>2523.1999999999998</v>
      </c>
    </row>
    <row r="3160" spans="1:13" x14ac:dyDescent="0.2">
      <c r="A3160" s="94">
        <v>5600282</v>
      </c>
      <c r="B3160" s="88">
        <f t="shared" si="249"/>
        <v>315.39999999999998</v>
      </c>
      <c r="C3160" s="93">
        <v>8</v>
      </c>
      <c r="D3160" s="104">
        <f t="shared" si="247"/>
        <v>1.5825914935707219E-5</v>
      </c>
      <c r="E3160" s="93">
        <f t="shared" si="250"/>
        <v>0.70088888888888878</v>
      </c>
      <c r="F3160" s="104">
        <f t="shared" si="248"/>
        <v>2.5167347701159773E-5</v>
      </c>
      <c r="G3160" s="93" t="s">
        <v>79</v>
      </c>
      <c r="H3160" s="93">
        <v>223.61</v>
      </c>
      <c r="I3160" s="108">
        <v>3</v>
      </c>
      <c r="J3160" s="93">
        <v>0.84</v>
      </c>
      <c r="K3160" s="93">
        <v>0.8</v>
      </c>
      <c r="L3160" s="93">
        <v>223.61</v>
      </c>
      <c r="M3160" s="88">
        <f t="shared" si="251"/>
        <v>2523.1999999999998</v>
      </c>
    </row>
    <row r="3161" spans="1:13" x14ac:dyDescent="0.2">
      <c r="A3161" s="94">
        <v>5600287</v>
      </c>
      <c r="B3161" s="88">
        <f t="shared" si="249"/>
        <v>315.39999999999998</v>
      </c>
      <c r="C3161" s="93">
        <v>8</v>
      </c>
      <c r="D3161" s="104">
        <f t="shared" si="247"/>
        <v>1.5825914935707219E-5</v>
      </c>
      <c r="E3161" s="93">
        <f t="shared" si="250"/>
        <v>0.70088888888888878</v>
      </c>
      <c r="F3161" s="104">
        <f t="shared" si="248"/>
        <v>2.5167347701159773E-5</v>
      </c>
      <c r="G3161" s="93" t="s">
        <v>79</v>
      </c>
      <c r="H3161" s="93">
        <v>1427.29</v>
      </c>
      <c r="I3161" s="108">
        <v>3</v>
      </c>
      <c r="J3161" s="93">
        <v>6.4</v>
      </c>
      <c r="K3161" s="93">
        <v>6.6</v>
      </c>
      <c r="L3161" s="93">
        <v>1427.29</v>
      </c>
      <c r="M3161" s="88">
        <f t="shared" si="251"/>
        <v>2523.1999999999998</v>
      </c>
    </row>
    <row r="3162" spans="1:13" x14ac:dyDescent="0.2">
      <c r="A3162" s="94">
        <v>5600379</v>
      </c>
      <c r="B3162" s="88">
        <f t="shared" si="249"/>
        <v>315.39999999999998</v>
      </c>
      <c r="C3162" s="93">
        <v>8</v>
      </c>
      <c r="D3162" s="104">
        <f t="shared" si="247"/>
        <v>1.5825914935707219E-5</v>
      </c>
      <c r="E3162" s="93">
        <f t="shared" si="250"/>
        <v>0.70088888888888878</v>
      </c>
      <c r="F3162" s="104">
        <f t="shared" si="248"/>
        <v>2.5167347701159773E-5</v>
      </c>
      <c r="G3162" s="93" t="s">
        <v>79</v>
      </c>
      <c r="H3162" s="93">
        <v>5381.55</v>
      </c>
      <c r="I3162" s="108">
        <v>3</v>
      </c>
      <c r="J3162" s="93">
        <v>6.26</v>
      </c>
      <c r="K3162" s="93">
        <v>19.7</v>
      </c>
      <c r="L3162" s="93">
        <v>5381.55</v>
      </c>
      <c r="M3162" s="88">
        <f t="shared" si="251"/>
        <v>2523.1999999999998</v>
      </c>
    </row>
    <row r="3163" spans="1:13" x14ac:dyDescent="0.2">
      <c r="A3163" s="94">
        <v>5705022</v>
      </c>
      <c r="B3163" s="88">
        <f t="shared" si="249"/>
        <v>315.39999999999998</v>
      </c>
      <c r="C3163" s="93">
        <v>8</v>
      </c>
      <c r="D3163" s="104">
        <f t="shared" si="247"/>
        <v>1.5825914935707219E-5</v>
      </c>
      <c r="E3163" s="93">
        <f t="shared" si="250"/>
        <v>0.70088888888888878</v>
      </c>
      <c r="F3163" s="104">
        <f t="shared" si="248"/>
        <v>2.5167347701159773E-5</v>
      </c>
      <c r="G3163" s="93" t="s">
        <v>79</v>
      </c>
      <c r="H3163" s="93">
        <v>650.29</v>
      </c>
      <c r="I3163" s="108">
        <v>3</v>
      </c>
      <c r="J3163" s="93">
        <v>10.88</v>
      </c>
      <c r="K3163" s="93">
        <v>17</v>
      </c>
      <c r="L3163" s="93">
        <v>650.29</v>
      </c>
      <c r="M3163" s="88">
        <f t="shared" si="251"/>
        <v>2523.1999999999998</v>
      </c>
    </row>
    <row r="3164" spans="1:13" x14ac:dyDescent="0.2">
      <c r="A3164" s="94">
        <v>5708103</v>
      </c>
      <c r="B3164" s="88">
        <f t="shared" si="249"/>
        <v>315.39999999999998</v>
      </c>
      <c r="C3164" s="93">
        <v>8</v>
      </c>
      <c r="D3164" s="104">
        <f t="shared" si="247"/>
        <v>1.5825914935707219E-5</v>
      </c>
      <c r="E3164" s="93">
        <f t="shared" si="250"/>
        <v>0.70088888888888878</v>
      </c>
      <c r="F3164" s="104">
        <f t="shared" si="248"/>
        <v>2.5167347701159773E-5</v>
      </c>
      <c r="G3164" s="93" t="s">
        <v>79</v>
      </c>
      <c r="H3164" s="93">
        <v>1025.51</v>
      </c>
      <c r="I3164" s="108">
        <v>3</v>
      </c>
      <c r="J3164" s="93">
        <v>2.2200000000000002</v>
      </c>
      <c r="K3164" s="93">
        <v>3.1</v>
      </c>
      <c r="L3164" s="93">
        <v>1025.51</v>
      </c>
      <c r="M3164" s="88">
        <f t="shared" si="251"/>
        <v>2523.1999999999998</v>
      </c>
    </row>
    <row r="3165" spans="1:13" x14ac:dyDescent="0.2">
      <c r="A3165" s="94">
        <v>5708176</v>
      </c>
      <c r="B3165" s="88">
        <f t="shared" si="249"/>
        <v>315.39999999999998</v>
      </c>
      <c r="C3165" s="93">
        <v>8</v>
      </c>
      <c r="D3165" s="104">
        <f t="shared" si="247"/>
        <v>1.5825914935707219E-5</v>
      </c>
      <c r="E3165" s="93">
        <f t="shared" si="250"/>
        <v>0.70088888888888878</v>
      </c>
      <c r="F3165" s="104">
        <f t="shared" si="248"/>
        <v>2.5167347701159773E-5</v>
      </c>
      <c r="G3165" s="93" t="s">
        <v>79</v>
      </c>
      <c r="H3165" s="93">
        <v>602.12</v>
      </c>
      <c r="I3165" s="108">
        <v>3</v>
      </c>
      <c r="J3165" s="93">
        <v>5.24</v>
      </c>
      <c r="K3165" s="93">
        <v>5</v>
      </c>
      <c r="L3165" s="93">
        <v>602.12</v>
      </c>
      <c r="M3165" s="88">
        <f t="shared" si="251"/>
        <v>2523.1999999999998</v>
      </c>
    </row>
    <row r="3166" spans="1:13" x14ac:dyDescent="0.2">
      <c r="A3166" s="94">
        <v>5708178</v>
      </c>
      <c r="B3166" s="88">
        <f t="shared" si="249"/>
        <v>315.39999999999998</v>
      </c>
      <c r="C3166" s="93">
        <v>8</v>
      </c>
      <c r="D3166" s="104">
        <f t="shared" si="247"/>
        <v>1.5825914935707219E-5</v>
      </c>
      <c r="E3166" s="93">
        <f t="shared" si="250"/>
        <v>0.70088888888888878</v>
      </c>
      <c r="F3166" s="104">
        <f t="shared" si="248"/>
        <v>2.5167347701159773E-5</v>
      </c>
      <c r="G3166" s="93" t="s">
        <v>79</v>
      </c>
      <c r="H3166" s="93">
        <v>869.73</v>
      </c>
      <c r="I3166" s="108">
        <v>3</v>
      </c>
      <c r="J3166" s="93">
        <v>9.25</v>
      </c>
      <c r="K3166" s="93">
        <v>11</v>
      </c>
      <c r="L3166" s="93">
        <v>869.73</v>
      </c>
      <c r="M3166" s="88">
        <f t="shared" si="251"/>
        <v>2523.1999999999998</v>
      </c>
    </row>
    <row r="3167" spans="1:13" x14ac:dyDescent="0.2">
      <c r="A3167" s="94">
        <v>5708194</v>
      </c>
      <c r="B3167" s="88">
        <f t="shared" si="249"/>
        <v>315.39999999999998</v>
      </c>
      <c r="C3167" s="93">
        <v>8</v>
      </c>
      <c r="D3167" s="104">
        <f t="shared" si="247"/>
        <v>1.5825914935707219E-5</v>
      </c>
      <c r="E3167" s="93">
        <f t="shared" si="250"/>
        <v>0.70088888888888878</v>
      </c>
      <c r="F3167" s="104">
        <f t="shared" si="248"/>
        <v>2.5167347701159773E-5</v>
      </c>
      <c r="G3167" s="93" t="s">
        <v>79</v>
      </c>
      <c r="H3167" s="93">
        <v>1349.2</v>
      </c>
      <c r="I3167" s="108">
        <v>3</v>
      </c>
      <c r="J3167" s="93">
        <v>24.18</v>
      </c>
      <c r="K3167" s="93">
        <v>25</v>
      </c>
      <c r="L3167" s="93">
        <v>1349.2</v>
      </c>
      <c r="M3167" s="88">
        <f t="shared" si="251"/>
        <v>2523.1999999999998</v>
      </c>
    </row>
    <row r="3168" spans="1:13" x14ac:dyDescent="0.2">
      <c r="A3168" s="94">
        <v>5801023</v>
      </c>
      <c r="B3168" s="88">
        <f t="shared" si="249"/>
        <v>315.39999999999998</v>
      </c>
      <c r="C3168" s="93">
        <v>8</v>
      </c>
      <c r="D3168" s="104">
        <f t="shared" si="247"/>
        <v>1.5825914935707219E-5</v>
      </c>
      <c r="E3168" s="93">
        <f t="shared" si="250"/>
        <v>0.70088888888888878</v>
      </c>
      <c r="F3168" s="104">
        <f t="shared" si="248"/>
        <v>2.5167347701159773E-5</v>
      </c>
      <c r="G3168" s="93" t="s">
        <v>79</v>
      </c>
      <c r="H3168" s="93">
        <v>1659.25</v>
      </c>
      <c r="I3168" s="108">
        <v>3</v>
      </c>
      <c r="J3168" s="93">
        <v>26.3</v>
      </c>
      <c r="K3168" s="93">
        <v>25</v>
      </c>
      <c r="L3168" s="93">
        <v>1659.25</v>
      </c>
      <c r="M3168" s="88">
        <f t="shared" si="251"/>
        <v>2523.1999999999998</v>
      </c>
    </row>
    <row r="3169" spans="1:13" x14ac:dyDescent="0.2">
      <c r="A3169" s="94">
        <v>5807033</v>
      </c>
      <c r="B3169" s="88">
        <f t="shared" si="249"/>
        <v>315.39999999999998</v>
      </c>
      <c r="C3169" s="93">
        <v>8</v>
      </c>
      <c r="D3169" s="104">
        <f t="shared" si="247"/>
        <v>1.5825914935707219E-5</v>
      </c>
      <c r="E3169" s="93">
        <f t="shared" si="250"/>
        <v>0.70088888888888878</v>
      </c>
      <c r="F3169" s="104">
        <f t="shared" si="248"/>
        <v>2.5167347701159773E-5</v>
      </c>
      <c r="G3169" s="93" t="s">
        <v>79</v>
      </c>
      <c r="H3169" s="93">
        <v>409.21</v>
      </c>
      <c r="I3169" s="108">
        <v>3</v>
      </c>
      <c r="J3169" s="93">
        <v>0.57999999999999996</v>
      </c>
      <c r="K3169" s="93">
        <v>1.47</v>
      </c>
      <c r="L3169" s="93">
        <v>409.21</v>
      </c>
      <c r="M3169" s="88">
        <f t="shared" si="251"/>
        <v>2523.1999999999998</v>
      </c>
    </row>
    <row r="3170" spans="1:13" x14ac:dyDescent="0.2">
      <c r="A3170" s="94">
        <v>5807034</v>
      </c>
      <c r="B3170" s="88">
        <f t="shared" si="249"/>
        <v>315.39999999999998</v>
      </c>
      <c r="C3170" s="93">
        <v>8</v>
      </c>
      <c r="D3170" s="104">
        <f t="shared" si="247"/>
        <v>1.5825914935707219E-5</v>
      </c>
      <c r="E3170" s="93">
        <f t="shared" si="250"/>
        <v>0.70088888888888878</v>
      </c>
      <c r="F3170" s="104">
        <f t="shared" si="248"/>
        <v>2.5167347701159773E-5</v>
      </c>
      <c r="G3170" s="93" t="s">
        <v>79</v>
      </c>
      <c r="H3170" s="93">
        <v>572.89</v>
      </c>
      <c r="I3170" s="108">
        <v>3</v>
      </c>
      <c r="J3170" s="93">
        <v>0.94</v>
      </c>
      <c r="K3170" s="93">
        <v>1.57</v>
      </c>
      <c r="L3170" s="93">
        <v>572.89</v>
      </c>
      <c r="M3170" s="88">
        <f t="shared" si="251"/>
        <v>2523.1999999999998</v>
      </c>
    </row>
    <row r="3171" spans="1:13" x14ac:dyDescent="0.2">
      <c r="A3171" s="94">
        <v>6000217</v>
      </c>
      <c r="B3171" s="88">
        <f t="shared" si="249"/>
        <v>315.39999999999998</v>
      </c>
      <c r="C3171" s="93">
        <v>8</v>
      </c>
      <c r="D3171" s="104">
        <f t="shared" si="247"/>
        <v>1.5825914935707219E-5</v>
      </c>
      <c r="E3171" s="93">
        <f t="shared" si="250"/>
        <v>0.70088888888888878</v>
      </c>
      <c r="F3171" s="104">
        <f t="shared" si="248"/>
        <v>2.5167347701159773E-5</v>
      </c>
      <c r="G3171" s="93" t="s">
        <v>20</v>
      </c>
      <c r="H3171" s="93">
        <v>996.34</v>
      </c>
      <c r="I3171" s="108">
        <v>3</v>
      </c>
      <c r="J3171" s="93">
        <v>68.25</v>
      </c>
      <c r="K3171" s="93">
        <v>15</v>
      </c>
      <c r="L3171" s="93">
        <v>996.34</v>
      </c>
      <c r="M3171" s="88">
        <f t="shared" si="251"/>
        <v>2523.1999999999998</v>
      </c>
    </row>
    <row r="3172" spans="1:13" x14ac:dyDescent="0.2">
      <c r="A3172" s="94">
        <v>6002806</v>
      </c>
      <c r="B3172" s="88">
        <f t="shared" si="249"/>
        <v>315.39999999999998</v>
      </c>
      <c r="C3172" s="93">
        <v>8</v>
      </c>
      <c r="D3172" s="104">
        <f t="shared" si="247"/>
        <v>1.5825914935707219E-5</v>
      </c>
      <c r="E3172" s="93">
        <f t="shared" si="250"/>
        <v>0.70088888888888878</v>
      </c>
      <c r="F3172" s="104">
        <f t="shared" si="248"/>
        <v>2.5167347701159773E-5</v>
      </c>
      <c r="G3172" s="93" t="s">
        <v>20</v>
      </c>
      <c r="H3172" s="93">
        <v>0</v>
      </c>
      <c r="I3172" s="108">
        <v>3</v>
      </c>
      <c r="J3172" s="93">
        <v>247.94</v>
      </c>
      <c r="K3172" s="93">
        <v>35</v>
      </c>
      <c r="L3172" s="93">
        <v>0</v>
      </c>
      <c r="M3172" s="88">
        <f t="shared" si="251"/>
        <v>2523.1999999999998</v>
      </c>
    </row>
    <row r="3173" spans="1:13" x14ac:dyDescent="0.2">
      <c r="A3173" s="94">
        <v>6121966</v>
      </c>
      <c r="B3173" s="88">
        <f t="shared" si="249"/>
        <v>315.39999999999998</v>
      </c>
      <c r="C3173" s="93">
        <v>8</v>
      </c>
      <c r="D3173" s="104">
        <f t="shared" si="247"/>
        <v>1.5825914935707219E-5</v>
      </c>
      <c r="E3173" s="93">
        <f t="shared" si="250"/>
        <v>0.70088888888888878</v>
      </c>
      <c r="F3173" s="104">
        <f t="shared" si="248"/>
        <v>2.5167347701159773E-5</v>
      </c>
      <c r="G3173" s="93" t="s">
        <v>20</v>
      </c>
      <c r="H3173" s="93">
        <v>423.54</v>
      </c>
      <c r="I3173" s="108">
        <v>3</v>
      </c>
      <c r="J3173" s="93">
        <v>34.799999999999997</v>
      </c>
      <c r="K3173" s="93">
        <v>10.9</v>
      </c>
      <c r="L3173" s="93">
        <v>423.54</v>
      </c>
      <c r="M3173" s="88">
        <f t="shared" si="251"/>
        <v>2523.1999999999998</v>
      </c>
    </row>
    <row r="3174" spans="1:13" x14ac:dyDescent="0.2">
      <c r="A3174" s="94">
        <v>6121968</v>
      </c>
      <c r="B3174" s="88">
        <f t="shared" si="249"/>
        <v>315.39999999999998</v>
      </c>
      <c r="C3174" s="93">
        <v>8</v>
      </c>
      <c r="D3174" s="104">
        <f t="shared" si="247"/>
        <v>1.5825914935707219E-5</v>
      </c>
      <c r="E3174" s="93">
        <f t="shared" si="250"/>
        <v>0.70088888888888878</v>
      </c>
      <c r="F3174" s="104">
        <f t="shared" si="248"/>
        <v>2.5167347701159773E-5</v>
      </c>
      <c r="G3174" s="93" t="s">
        <v>20</v>
      </c>
      <c r="H3174" s="93">
        <v>342.09</v>
      </c>
      <c r="I3174" s="108">
        <v>3</v>
      </c>
      <c r="J3174" s="93">
        <v>50.7</v>
      </c>
      <c r="K3174" s="93">
        <v>12.4</v>
      </c>
      <c r="L3174" s="93">
        <v>342.09</v>
      </c>
      <c r="M3174" s="88">
        <f t="shared" si="251"/>
        <v>2523.1999999999998</v>
      </c>
    </row>
    <row r="3175" spans="1:13" x14ac:dyDescent="0.2">
      <c r="A3175" s="94">
        <v>6166123</v>
      </c>
      <c r="B3175" s="88">
        <f t="shared" si="249"/>
        <v>315.39999999999998</v>
      </c>
      <c r="C3175" s="93">
        <v>8</v>
      </c>
      <c r="D3175" s="104">
        <f t="shared" si="247"/>
        <v>1.5825914935707219E-5</v>
      </c>
      <c r="E3175" s="93">
        <f t="shared" si="250"/>
        <v>0.70088888888888878</v>
      </c>
      <c r="F3175" s="104">
        <f t="shared" si="248"/>
        <v>2.5167347701159773E-5</v>
      </c>
      <c r="G3175" s="93" t="s">
        <v>20</v>
      </c>
      <c r="H3175" s="93">
        <v>0</v>
      </c>
      <c r="I3175" s="108">
        <v>3</v>
      </c>
      <c r="J3175" s="93">
        <v>134.6</v>
      </c>
      <c r="K3175" s="93">
        <v>26.59</v>
      </c>
      <c r="L3175" s="93">
        <v>0</v>
      </c>
      <c r="M3175" s="88">
        <f t="shared" si="251"/>
        <v>2523.1999999999998</v>
      </c>
    </row>
    <row r="3176" spans="1:13" x14ac:dyDescent="0.2">
      <c r="A3176" s="94">
        <v>7026019</v>
      </c>
      <c r="B3176" s="88">
        <f t="shared" si="249"/>
        <v>315.39999999999998</v>
      </c>
      <c r="C3176" s="93">
        <v>8</v>
      </c>
      <c r="D3176" s="104">
        <f t="shared" si="247"/>
        <v>1.5825914935707219E-5</v>
      </c>
      <c r="E3176" s="93">
        <f t="shared" si="250"/>
        <v>0.70088888888888878</v>
      </c>
      <c r="F3176" s="104">
        <f t="shared" si="248"/>
        <v>2.5167347701159773E-5</v>
      </c>
      <c r="G3176" s="93" t="s">
        <v>82</v>
      </c>
      <c r="H3176" s="93">
        <v>2080.1799999999998</v>
      </c>
      <c r="I3176" s="108">
        <v>3</v>
      </c>
      <c r="J3176" s="93">
        <v>105.4</v>
      </c>
      <c r="K3176" s="93">
        <v>23.8</v>
      </c>
      <c r="L3176" s="93">
        <v>2080.1799999999998</v>
      </c>
      <c r="M3176" s="88">
        <f t="shared" si="251"/>
        <v>2523.1999999999998</v>
      </c>
    </row>
    <row r="3177" spans="1:13" x14ac:dyDescent="0.2">
      <c r="A3177" s="94">
        <v>7026211</v>
      </c>
      <c r="B3177" s="88">
        <f t="shared" si="249"/>
        <v>315.39999999999998</v>
      </c>
      <c r="C3177" s="93">
        <v>8</v>
      </c>
      <c r="D3177" s="104">
        <f t="shared" si="247"/>
        <v>1.5825914935707219E-5</v>
      </c>
      <c r="E3177" s="93">
        <f t="shared" si="250"/>
        <v>0.70088888888888878</v>
      </c>
      <c r="F3177" s="104">
        <f t="shared" si="248"/>
        <v>2.5167347701159773E-5</v>
      </c>
      <c r="G3177" s="93" t="s">
        <v>82</v>
      </c>
      <c r="H3177" s="93">
        <v>82.52</v>
      </c>
      <c r="I3177" s="108">
        <v>3</v>
      </c>
      <c r="J3177" s="93">
        <v>0.22</v>
      </c>
      <c r="K3177" s="93">
        <v>0.4</v>
      </c>
      <c r="L3177" s="93">
        <v>82.52</v>
      </c>
      <c r="M3177" s="88">
        <f t="shared" si="251"/>
        <v>2523.1999999999998</v>
      </c>
    </row>
    <row r="3178" spans="1:13" x14ac:dyDescent="0.2">
      <c r="A3178" s="94">
        <v>8021005</v>
      </c>
      <c r="B3178" s="88">
        <f t="shared" si="249"/>
        <v>315.39999999999998</v>
      </c>
      <c r="C3178" s="93">
        <v>8</v>
      </c>
      <c r="D3178" s="104">
        <f t="shared" si="247"/>
        <v>1.5825914935707219E-5</v>
      </c>
      <c r="E3178" s="93">
        <f t="shared" si="250"/>
        <v>0.70088888888888878</v>
      </c>
      <c r="F3178" s="104">
        <f t="shared" si="248"/>
        <v>2.5167347701159773E-5</v>
      </c>
      <c r="G3178" s="93" t="s">
        <v>20</v>
      </c>
      <c r="H3178" s="93">
        <v>394.13</v>
      </c>
      <c r="I3178" s="108">
        <v>3</v>
      </c>
      <c r="J3178" s="93">
        <v>21.2</v>
      </c>
      <c r="K3178" s="93">
        <v>1.8</v>
      </c>
      <c r="L3178" s="93">
        <v>394.13</v>
      </c>
      <c r="M3178" s="88">
        <f t="shared" si="251"/>
        <v>2523.1999999999998</v>
      </c>
    </row>
    <row r="3179" spans="1:13" x14ac:dyDescent="0.2">
      <c r="A3179" s="94">
        <v>8361072</v>
      </c>
      <c r="B3179" s="88">
        <f t="shared" si="249"/>
        <v>315.39999999999998</v>
      </c>
      <c r="C3179" s="93">
        <v>8</v>
      </c>
      <c r="D3179" s="104">
        <f t="shared" si="247"/>
        <v>1.5825914935707219E-5</v>
      </c>
      <c r="E3179" s="93">
        <f t="shared" si="250"/>
        <v>0.70088888888888878</v>
      </c>
      <c r="F3179" s="104">
        <f t="shared" si="248"/>
        <v>2.5167347701159773E-5</v>
      </c>
      <c r="G3179" s="93" t="s">
        <v>20</v>
      </c>
      <c r="H3179" s="93">
        <v>974.67</v>
      </c>
      <c r="I3179" s="108">
        <v>3</v>
      </c>
      <c r="J3179" s="93">
        <v>5.8</v>
      </c>
      <c r="K3179" s="93">
        <v>2.35</v>
      </c>
      <c r="L3179" s="93">
        <v>974.67</v>
      </c>
      <c r="M3179" s="88">
        <f t="shared" si="251"/>
        <v>2523.1999999999998</v>
      </c>
    </row>
    <row r="3180" spans="1:13" x14ac:dyDescent="0.2">
      <c r="A3180" s="94">
        <v>8411513</v>
      </c>
      <c r="B3180" s="88">
        <f t="shared" si="249"/>
        <v>315.39999999999998</v>
      </c>
      <c r="C3180" s="93">
        <v>8</v>
      </c>
      <c r="D3180" s="104">
        <f t="shared" si="247"/>
        <v>1.5825914935707219E-5</v>
      </c>
      <c r="E3180" s="93">
        <f t="shared" si="250"/>
        <v>0.70088888888888878</v>
      </c>
      <c r="F3180" s="104">
        <f t="shared" si="248"/>
        <v>2.5167347701159773E-5</v>
      </c>
      <c r="G3180" s="93" t="s">
        <v>79</v>
      </c>
      <c r="H3180" s="93">
        <v>1953.33</v>
      </c>
      <c r="I3180" s="108">
        <v>3</v>
      </c>
      <c r="J3180" s="93">
        <v>2.4900000000000002</v>
      </c>
      <c r="K3180" s="93">
        <v>3.7</v>
      </c>
      <c r="L3180" s="93">
        <v>1953.33</v>
      </c>
      <c r="M3180" s="88">
        <f t="shared" si="251"/>
        <v>2523.1999999999998</v>
      </c>
    </row>
    <row r="3181" spans="1:13" x14ac:dyDescent="0.2">
      <c r="A3181" s="94">
        <v>8411532</v>
      </c>
      <c r="B3181" s="88">
        <f t="shared" si="249"/>
        <v>315.39999999999998</v>
      </c>
      <c r="C3181" s="93">
        <v>8</v>
      </c>
      <c r="D3181" s="104">
        <f t="shared" si="247"/>
        <v>1.5825914935707219E-5</v>
      </c>
      <c r="E3181" s="93">
        <f t="shared" si="250"/>
        <v>0.70088888888888878</v>
      </c>
      <c r="F3181" s="104">
        <f t="shared" si="248"/>
        <v>2.5167347701159773E-5</v>
      </c>
      <c r="G3181" s="93" t="s">
        <v>79</v>
      </c>
      <c r="H3181" s="93">
        <v>2685.05</v>
      </c>
      <c r="I3181" s="108">
        <v>3</v>
      </c>
      <c r="J3181" s="93">
        <v>5.71</v>
      </c>
      <c r="K3181" s="93">
        <v>6.8</v>
      </c>
      <c r="L3181" s="93">
        <v>2685.05</v>
      </c>
      <c r="M3181" s="88">
        <f t="shared" si="251"/>
        <v>2523.1999999999998</v>
      </c>
    </row>
    <row r="3182" spans="1:13" x14ac:dyDescent="0.2">
      <c r="A3182" s="94">
        <v>8411535</v>
      </c>
      <c r="B3182" s="88">
        <f t="shared" si="249"/>
        <v>315.39999999999998</v>
      </c>
      <c r="C3182" s="93">
        <v>8</v>
      </c>
      <c r="D3182" s="104">
        <f t="shared" si="247"/>
        <v>1.5825914935707219E-5</v>
      </c>
      <c r="E3182" s="93">
        <f t="shared" si="250"/>
        <v>0.70088888888888878</v>
      </c>
      <c r="F3182" s="104">
        <f t="shared" si="248"/>
        <v>2.5167347701159773E-5</v>
      </c>
      <c r="G3182" s="93" t="s">
        <v>16</v>
      </c>
      <c r="H3182" s="93">
        <v>4216.71</v>
      </c>
      <c r="I3182" s="108">
        <v>3</v>
      </c>
      <c r="J3182" s="93">
        <v>9.1300000000000008</v>
      </c>
      <c r="K3182" s="93">
        <v>11</v>
      </c>
      <c r="L3182" s="93">
        <v>4216.71</v>
      </c>
      <c r="M3182" s="88">
        <f t="shared" si="251"/>
        <v>2523.1999999999998</v>
      </c>
    </row>
    <row r="3183" spans="1:13" x14ac:dyDescent="0.2">
      <c r="A3183" s="94">
        <v>8411546</v>
      </c>
      <c r="B3183" s="88">
        <f t="shared" si="249"/>
        <v>315.39999999999998</v>
      </c>
      <c r="C3183" s="93">
        <v>8</v>
      </c>
      <c r="D3183" s="104">
        <f t="shared" si="247"/>
        <v>1.5825914935707219E-5</v>
      </c>
      <c r="E3183" s="93">
        <f t="shared" si="250"/>
        <v>0.70088888888888878</v>
      </c>
      <c r="F3183" s="104">
        <f t="shared" si="248"/>
        <v>2.5167347701159773E-5</v>
      </c>
      <c r="G3183" s="93" t="s">
        <v>79</v>
      </c>
      <c r="H3183" s="93">
        <v>4979.43</v>
      </c>
      <c r="I3183" s="108">
        <v>3</v>
      </c>
      <c r="J3183" s="93">
        <v>10.84</v>
      </c>
      <c r="K3183" s="93">
        <v>13.1</v>
      </c>
      <c r="L3183" s="93">
        <v>4979.43</v>
      </c>
      <c r="M3183" s="88">
        <f t="shared" si="251"/>
        <v>2523.1999999999998</v>
      </c>
    </row>
    <row r="3184" spans="1:13" x14ac:dyDescent="0.2">
      <c r="A3184" s="94">
        <v>8411551</v>
      </c>
      <c r="B3184" s="88">
        <f t="shared" si="249"/>
        <v>315.39999999999998</v>
      </c>
      <c r="C3184" s="93">
        <v>8</v>
      </c>
      <c r="D3184" s="104">
        <f t="shared" si="247"/>
        <v>1.5825914935707219E-5</v>
      </c>
      <c r="E3184" s="93">
        <f t="shared" si="250"/>
        <v>0.70088888888888878</v>
      </c>
      <c r="F3184" s="104">
        <f t="shared" si="248"/>
        <v>2.5167347701159773E-5</v>
      </c>
      <c r="G3184" s="93" t="s">
        <v>79</v>
      </c>
      <c r="H3184" s="93">
        <v>2232.37</v>
      </c>
      <c r="I3184" s="108">
        <v>3</v>
      </c>
      <c r="J3184" s="93">
        <v>4.0599999999999996</v>
      </c>
      <c r="K3184" s="93">
        <v>5.5</v>
      </c>
      <c r="L3184" s="93">
        <v>2232.37</v>
      </c>
      <c r="M3184" s="88">
        <f t="shared" si="251"/>
        <v>2523.1999999999998</v>
      </c>
    </row>
    <row r="3185" spans="1:13" x14ac:dyDescent="0.2">
      <c r="A3185" s="94">
        <v>8411567</v>
      </c>
      <c r="B3185" s="88">
        <f t="shared" si="249"/>
        <v>315.39999999999998</v>
      </c>
      <c r="C3185" s="93">
        <v>8</v>
      </c>
      <c r="D3185" s="104">
        <f t="shared" si="247"/>
        <v>1.5825914935707219E-5</v>
      </c>
      <c r="E3185" s="93">
        <f t="shared" si="250"/>
        <v>0.70088888888888878</v>
      </c>
      <c r="F3185" s="104">
        <f t="shared" si="248"/>
        <v>2.5167347701159773E-5</v>
      </c>
      <c r="G3185" s="93" t="s">
        <v>16</v>
      </c>
      <c r="H3185" s="93">
        <v>9157.2900000000009</v>
      </c>
      <c r="I3185" s="108">
        <v>3</v>
      </c>
      <c r="J3185" s="93">
        <v>23.65</v>
      </c>
      <c r="K3185" s="93">
        <v>32</v>
      </c>
      <c r="L3185" s="93">
        <v>9157.2900000000009</v>
      </c>
      <c r="M3185" s="88">
        <f t="shared" si="251"/>
        <v>2523.1999999999998</v>
      </c>
    </row>
    <row r="3186" spans="1:13" x14ac:dyDescent="0.2">
      <c r="A3186" s="94">
        <v>8541346</v>
      </c>
      <c r="B3186" s="88">
        <f t="shared" si="249"/>
        <v>315.39999999999998</v>
      </c>
      <c r="C3186" s="93">
        <v>8</v>
      </c>
      <c r="D3186" s="104">
        <f t="shared" si="247"/>
        <v>1.5825914935707219E-5</v>
      </c>
      <c r="E3186" s="93">
        <f t="shared" si="250"/>
        <v>0.70088888888888878</v>
      </c>
      <c r="F3186" s="104">
        <f t="shared" si="248"/>
        <v>2.5167347701159773E-5</v>
      </c>
      <c r="G3186" s="93" t="s">
        <v>79</v>
      </c>
      <c r="H3186" s="93">
        <v>1203.5999999999999</v>
      </c>
      <c r="I3186" s="108">
        <v>3</v>
      </c>
      <c r="J3186" s="93">
        <v>4.6900000000000004</v>
      </c>
      <c r="K3186" s="93">
        <v>8</v>
      </c>
      <c r="L3186" s="93">
        <v>1203.5999999999999</v>
      </c>
      <c r="M3186" s="88">
        <f t="shared" si="251"/>
        <v>2523.1999999999998</v>
      </c>
    </row>
    <row r="3187" spans="1:13" x14ac:dyDescent="0.2">
      <c r="A3187" s="94">
        <v>9201965</v>
      </c>
      <c r="B3187" s="88">
        <f t="shared" si="249"/>
        <v>315.39999999999998</v>
      </c>
      <c r="C3187" s="93">
        <v>8</v>
      </c>
      <c r="D3187" s="104">
        <f t="shared" si="247"/>
        <v>1.5825914935707219E-5</v>
      </c>
      <c r="E3187" s="93">
        <f t="shared" si="250"/>
        <v>0.70088888888888878</v>
      </c>
      <c r="F3187" s="104">
        <f t="shared" si="248"/>
        <v>2.5167347701159773E-5</v>
      </c>
      <c r="G3187" s="93" t="s">
        <v>16</v>
      </c>
      <c r="H3187" s="93">
        <v>1212.1199999999999</v>
      </c>
      <c r="I3187" s="108">
        <v>3</v>
      </c>
      <c r="J3187" s="93">
        <v>18.399999999999999</v>
      </c>
      <c r="K3187" s="93">
        <v>11.5</v>
      </c>
      <c r="L3187" s="93">
        <v>1212.1199999999999</v>
      </c>
      <c r="M3187" s="88">
        <f t="shared" si="251"/>
        <v>2523.1999999999998</v>
      </c>
    </row>
    <row r="3188" spans="1:13" x14ac:dyDescent="0.2">
      <c r="A3188" s="94">
        <v>9202505</v>
      </c>
      <c r="B3188" s="88">
        <f t="shared" si="249"/>
        <v>315.39999999999998</v>
      </c>
      <c r="C3188" s="93">
        <v>8</v>
      </c>
      <c r="D3188" s="104">
        <f t="shared" si="247"/>
        <v>1.5825914935707219E-5</v>
      </c>
      <c r="E3188" s="93">
        <f t="shared" si="250"/>
        <v>0.70088888888888878</v>
      </c>
      <c r="F3188" s="104">
        <f t="shared" si="248"/>
        <v>2.5167347701159773E-5</v>
      </c>
      <c r="G3188" s="93" t="s">
        <v>20</v>
      </c>
      <c r="H3188" s="93">
        <v>2199.54</v>
      </c>
      <c r="I3188" s="108">
        <v>3</v>
      </c>
      <c r="J3188" s="93">
        <v>74.39</v>
      </c>
      <c r="K3188" s="93">
        <v>21</v>
      </c>
      <c r="L3188" s="93">
        <v>2199.54</v>
      </c>
      <c r="M3188" s="88">
        <f t="shared" si="251"/>
        <v>2523.1999999999998</v>
      </c>
    </row>
    <row r="3189" spans="1:13" x14ac:dyDescent="0.2">
      <c r="A3189" s="94">
        <v>9253196</v>
      </c>
      <c r="B3189" s="88">
        <f t="shared" si="249"/>
        <v>315.39999999999998</v>
      </c>
      <c r="C3189" s="93">
        <v>8</v>
      </c>
      <c r="D3189" s="104">
        <f t="shared" si="247"/>
        <v>1.5825914935707219E-5</v>
      </c>
      <c r="E3189" s="93">
        <f t="shared" si="250"/>
        <v>0.70088888888888878</v>
      </c>
      <c r="F3189" s="104">
        <f t="shared" si="248"/>
        <v>2.5167347701159773E-5</v>
      </c>
      <c r="G3189" s="93" t="s">
        <v>12</v>
      </c>
      <c r="H3189" s="93">
        <v>2241.62</v>
      </c>
      <c r="I3189" s="108">
        <v>3</v>
      </c>
      <c r="J3189" s="93">
        <v>11</v>
      </c>
      <c r="K3189" s="93">
        <v>12</v>
      </c>
      <c r="L3189" s="93">
        <v>2241.62</v>
      </c>
      <c r="M3189" s="88">
        <f t="shared" si="251"/>
        <v>2523.1999999999998</v>
      </c>
    </row>
    <row r="3190" spans="1:13" x14ac:dyDescent="0.2">
      <c r="A3190" s="94">
        <v>9818354</v>
      </c>
      <c r="B3190" s="88">
        <f t="shared" si="249"/>
        <v>315.39999999999998</v>
      </c>
      <c r="C3190" s="93">
        <v>8</v>
      </c>
      <c r="D3190" s="104">
        <f t="shared" si="247"/>
        <v>1.5825914935707219E-5</v>
      </c>
      <c r="E3190" s="93">
        <f t="shared" si="250"/>
        <v>0.70088888888888878</v>
      </c>
      <c r="F3190" s="104">
        <f t="shared" si="248"/>
        <v>2.5167347701159773E-5</v>
      </c>
      <c r="G3190" s="93" t="s">
        <v>79</v>
      </c>
      <c r="H3190" s="93">
        <v>828.8</v>
      </c>
      <c r="I3190" s="108">
        <v>3</v>
      </c>
      <c r="J3190" s="93">
        <v>3</v>
      </c>
      <c r="K3190" s="93">
        <v>5.0999999999999996</v>
      </c>
      <c r="L3190" s="93">
        <v>828.8</v>
      </c>
      <c r="M3190" s="88">
        <f t="shared" si="251"/>
        <v>2523.1999999999998</v>
      </c>
    </row>
    <row r="3191" spans="1:13" x14ac:dyDescent="0.2">
      <c r="A3191" s="94">
        <v>9822316</v>
      </c>
      <c r="B3191" s="88">
        <f t="shared" si="249"/>
        <v>315.39999999999998</v>
      </c>
      <c r="C3191" s="93">
        <v>8</v>
      </c>
      <c r="D3191" s="104">
        <f t="shared" si="247"/>
        <v>1.5825914935707219E-5</v>
      </c>
      <c r="E3191" s="93">
        <f t="shared" si="250"/>
        <v>0.70088888888888878</v>
      </c>
      <c r="F3191" s="104">
        <f t="shared" si="248"/>
        <v>2.5167347701159773E-5</v>
      </c>
      <c r="G3191" s="93" t="s">
        <v>16</v>
      </c>
      <c r="H3191" s="93">
        <v>6309.97</v>
      </c>
      <c r="I3191" s="108">
        <v>3</v>
      </c>
      <c r="J3191" s="93">
        <v>176.4</v>
      </c>
      <c r="K3191" s="93">
        <v>19.3</v>
      </c>
      <c r="L3191" s="93">
        <v>6309.97</v>
      </c>
      <c r="M3191" s="88">
        <f t="shared" si="251"/>
        <v>2523.1999999999998</v>
      </c>
    </row>
    <row r="3192" spans="1:13" x14ac:dyDescent="0.2">
      <c r="A3192" s="94">
        <v>9836176</v>
      </c>
      <c r="B3192" s="88">
        <f t="shared" si="249"/>
        <v>315.39999999999998</v>
      </c>
      <c r="C3192" s="93">
        <v>8</v>
      </c>
      <c r="D3192" s="104">
        <f t="shared" si="247"/>
        <v>1.5825914935707219E-5</v>
      </c>
      <c r="E3192" s="93">
        <f t="shared" si="250"/>
        <v>0.70088888888888878</v>
      </c>
      <c r="F3192" s="104">
        <f t="shared" si="248"/>
        <v>2.5167347701159773E-5</v>
      </c>
      <c r="G3192" s="93" t="s">
        <v>16</v>
      </c>
      <c r="H3192" s="93">
        <v>3879.09</v>
      </c>
      <c r="I3192" s="108">
        <v>3</v>
      </c>
      <c r="J3192" s="93">
        <v>286.44</v>
      </c>
      <c r="K3192" s="93">
        <v>11</v>
      </c>
      <c r="L3192" s="93">
        <v>3879.09</v>
      </c>
      <c r="M3192" s="88">
        <f t="shared" si="251"/>
        <v>2523.1999999999998</v>
      </c>
    </row>
    <row r="3193" spans="1:13" x14ac:dyDescent="0.2">
      <c r="A3193" s="94">
        <v>1010136</v>
      </c>
      <c r="B3193" s="88">
        <f t="shared" si="249"/>
        <v>315.39999999999998</v>
      </c>
      <c r="C3193" s="93">
        <v>7</v>
      </c>
      <c r="D3193" s="104">
        <f t="shared" si="247"/>
        <v>1.3847675568743818E-5</v>
      </c>
      <c r="E3193" s="93">
        <f t="shared" si="250"/>
        <v>0.6132777777777777</v>
      </c>
      <c r="F3193" s="104">
        <f t="shared" si="248"/>
        <v>2.2021429238514803E-5</v>
      </c>
      <c r="G3193" s="93" t="s">
        <v>79</v>
      </c>
      <c r="H3193" s="93">
        <v>74.62</v>
      </c>
      <c r="I3193" s="108">
        <v>3</v>
      </c>
      <c r="J3193" s="93">
        <v>2.0099999999999998</v>
      </c>
      <c r="K3193" s="93">
        <v>1.58</v>
      </c>
      <c r="L3193" s="93">
        <v>74.62</v>
      </c>
      <c r="M3193" s="88">
        <f t="shared" si="251"/>
        <v>2207.7999999999997</v>
      </c>
    </row>
    <row r="3194" spans="1:13" x14ac:dyDescent="0.2">
      <c r="A3194" s="94">
        <v>1065669</v>
      </c>
      <c r="B3194" s="88">
        <f t="shared" si="249"/>
        <v>315.39999999999998</v>
      </c>
      <c r="C3194" s="93">
        <v>7</v>
      </c>
      <c r="D3194" s="104">
        <f t="shared" si="247"/>
        <v>1.3847675568743818E-5</v>
      </c>
      <c r="E3194" s="93">
        <f t="shared" si="250"/>
        <v>0.6132777777777777</v>
      </c>
      <c r="F3194" s="104">
        <f t="shared" si="248"/>
        <v>2.2021429238514803E-5</v>
      </c>
      <c r="G3194" s="93" t="s">
        <v>79</v>
      </c>
      <c r="H3194" s="93">
        <v>84.72</v>
      </c>
      <c r="I3194" s="108">
        <v>3</v>
      </c>
      <c r="J3194" s="93">
        <v>0.49</v>
      </c>
      <c r="K3194" s="93">
        <v>0.43</v>
      </c>
      <c r="L3194" s="93">
        <v>84.72</v>
      </c>
      <c r="M3194" s="88">
        <f t="shared" si="251"/>
        <v>2207.7999999999997</v>
      </c>
    </row>
    <row r="3195" spans="1:13" x14ac:dyDescent="0.2">
      <c r="A3195" s="94">
        <v>1207177</v>
      </c>
      <c r="B3195" s="88">
        <f t="shared" si="249"/>
        <v>315.39999999999998</v>
      </c>
      <c r="C3195" s="93">
        <v>7</v>
      </c>
      <c r="D3195" s="104">
        <f t="shared" si="247"/>
        <v>1.3847675568743818E-5</v>
      </c>
      <c r="E3195" s="93">
        <f t="shared" si="250"/>
        <v>0.6132777777777777</v>
      </c>
      <c r="F3195" s="104">
        <f t="shared" si="248"/>
        <v>2.2021429238514803E-5</v>
      </c>
      <c r="G3195" s="93" t="s">
        <v>79</v>
      </c>
      <c r="H3195" s="93">
        <v>15.14</v>
      </c>
      <c r="I3195" s="108">
        <v>3</v>
      </c>
      <c r="J3195" s="93">
        <v>0.42</v>
      </c>
      <c r="K3195" s="93">
        <v>0.3</v>
      </c>
      <c r="L3195" s="93">
        <v>15.14</v>
      </c>
      <c r="M3195" s="88">
        <f t="shared" si="251"/>
        <v>2207.7999999999997</v>
      </c>
    </row>
    <row r="3196" spans="1:13" x14ac:dyDescent="0.2">
      <c r="A3196" s="94">
        <v>1208755</v>
      </c>
      <c r="B3196" s="88">
        <f t="shared" si="249"/>
        <v>315.39999999999998</v>
      </c>
      <c r="C3196" s="93">
        <v>7</v>
      </c>
      <c r="D3196" s="104">
        <f t="shared" si="247"/>
        <v>1.3847675568743818E-5</v>
      </c>
      <c r="E3196" s="93">
        <f t="shared" si="250"/>
        <v>0.6132777777777777</v>
      </c>
      <c r="F3196" s="104">
        <f t="shared" si="248"/>
        <v>2.2021429238514803E-5</v>
      </c>
      <c r="G3196" s="93" t="s">
        <v>79</v>
      </c>
      <c r="H3196" s="93">
        <v>513.44000000000005</v>
      </c>
      <c r="I3196" s="108">
        <v>3</v>
      </c>
      <c r="J3196" s="93">
        <v>10.99</v>
      </c>
      <c r="K3196" s="93">
        <v>11.54</v>
      </c>
      <c r="L3196" s="93">
        <v>513.44000000000005</v>
      </c>
      <c r="M3196" s="88">
        <f t="shared" si="251"/>
        <v>2207.7999999999997</v>
      </c>
    </row>
    <row r="3197" spans="1:13" x14ac:dyDescent="0.2">
      <c r="A3197" s="94">
        <v>1208777</v>
      </c>
      <c r="B3197" s="88">
        <f t="shared" si="249"/>
        <v>315.39999999999998</v>
      </c>
      <c r="C3197" s="93">
        <v>7</v>
      </c>
      <c r="D3197" s="104">
        <f t="shared" si="247"/>
        <v>1.3847675568743818E-5</v>
      </c>
      <c r="E3197" s="93">
        <f t="shared" si="250"/>
        <v>0.6132777777777777</v>
      </c>
      <c r="F3197" s="104">
        <f t="shared" si="248"/>
        <v>2.2021429238514803E-5</v>
      </c>
      <c r="G3197" s="93" t="s">
        <v>79</v>
      </c>
      <c r="H3197" s="93">
        <v>1086.76</v>
      </c>
      <c r="I3197" s="108">
        <v>3</v>
      </c>
      <c r="J3197" s="93">
        <v>22.42</v>
      </c>
      <c r="K3197" s="93">
        <v>22.78</v>
      </c>
      <c r="L3197" s="93">
        <v>1086.76</v>
      </c>
      <c r="M3197" s="88">
        <f t="shared" si="251"/>
        <v>2207.7999999999997</v>
      </c>
    </row>
    <row r="3198" spans="1:13" x14ac:dyDescent="0.2">
      <c r="A3198" s="94">
        <v>1214661</v>
      </c>
      <c r="B3198" s="88">
        <f t="shared" si="249"/>
        <v>315.39999999999998</v>
      </c>
      <c r="C3198" s="93">
        <v>7</v>
      </c>
      <c r="D3198" s="104">
        <f t="shared" si="247"/>
        <v>1.3847675568743818E-5</v>
      </c>
      <c r="E3198" s="93">
        <f t="shared" si="250"/>
        <v>0.6132777777777777</v>
      </c>
      <c r="F3198" s="104">
        <f t="shared" si="248"/>
        <v>2.2021429238514803E-5</v>
      </c>
      <c r="G3198" s="93" t="s">
        <v>79</v>
      </c>
      <c r="H3198" s="93">
        <v>169.7</v>
      </c>
      <c r="I3198" s="108">
        <v>3</v>
      </c>
      <c r="J3198" s="93">
        <v>1.94</v>
      </c>
      <c r="K3198" s="93">
        <v>2.2000000000000002</v>
      </c>
      <c r="L3198" s="93">
        <v>169.7</v>
      </c>
      <c r="M3198" s="88">
        <f t="shared" si="251"/>
        <v>2207.7999999999997</v>
      </c>
    </row>
    <row r="3199" spans="1:13" x14ac:dyDescent="0.2">
      <c r="A3199" s="94">
        <v>1214714</v>
      </c>
      <c r="B3199" s="88">
        <f t="shared" si="249"/>
        <v>315.39999999999998</v>
      </c>
      <c r="C3199" s="93">
        <v>7</v>
      </c>
      <c r="D3199" s="104">
        <f t="shared" si="247"/>
        <v>1.3847675568743818E-5</v>
      </c>
      <c r="E3199" s="93">
        <f t="shared" si="250"/>
        <v>0.6132777777777777</v>
      </c>
      <c r="F3199" s="104">
        <f t="shared" si="248"/>
        <v>2.2021429238514803E-5</v>
      </c>
      <c r="G3199" s="93" t="s">
        <v>79</v>
      </c>
      <c r="H3199" s="93">
        <v>408.15</v>
      </c>
      <c r="I3199" s="108">
        <v>3</v>
      </c>
      <c r="J3199" s="93">
        <v>6.71</v>
      </c>
      <c r="K3199" s="93">
        <v>5.26</v>
      </c>
      <c r="L3199" s="93">
        <v>408.15</v>
      </c>
      <c r="M3199" s="88">
        <f t="shared" si="251"/>
        <v>2207.7999999999997</v>
      </c>
    </row>
    <row r="3200" spans="1:13" x14ac:dyDescent="0.2">
      <c r="A3200" s="94">
        <v>1252759</v>
      </c>
      <c r="B3200" s="88">
        <f t="shared" si="249"/>
        <v>315.39999999999998</v>
      </c>
      <c r="C3200" s="93">
        <v>7</v>
      </c>
      <c r="D3200" s="104">
        <f t="shared" si="247"/>
        <v>1.3847675568743818E-5</v>
      </c>
      <c r="E3200" s="93">
        <f t="shared" si="250"/>
        <v>0.6132777777777777</v>
      </c>
      <c r="F3200" s="104">
        <f t="shared" si="248"/>
        <v>2.2021429238514803E-5</v>
      </c>
      <c r="G3200" s="93" t="s">
        <v>16</v>
      </c>
      <c r="H3200" s="93">
        <v>842.5</v>
      </c>
      <c r="I3200" s="108">
        <v>3</v>
      </c>
      <c r="J3200" s="93">
        <v>22.45</v>
      </c>
      <c r="K3200" s="93">
        <v>39.200000000000003</v>
      </c>
      <c r="L3200" s="93">
        <v>842.5</v>
      </c>
      <c r="M3200" s="88">
        <f t="shared" si="251"/>
        <v>2207.7999999999997</v>
      </c>
    </row>
    <row r="3201" spans="1:13" x14ac:dyDescent="0.2">
      <c r="A3201" s="94">
        <v>1253879</v>
      </c>
      <c r="B3201" s="88">
        <f t="shared" si="249"/>
        <v>315.39999999999998</v>
      </c>
      <c r="C3201" s="93">
        <v>7</v>
      </c>
      <c r="D3201" s="104">
        <f t="shared" si="247"/>
        <v>1.3847675568743818E-5</v>
      </c>
      <c r="E3201" s="93">
        <f t="shared" si="250"/>
        <v>0.6132777777777777</v>
      </c>
      <c r="F3201" s="104">
        <f t="shared" si="248"/>
        <v>2.2021429238514803E-5</v>
      </c>
      <c r="G3201" s="93" t="s">
        <v>79</v>
      </c>
      <c r="H3201" s="93">
        <v>234.81</v>
      </c>
      <c r="I3201" s="108">
        <v>3</v>
      </c>
      <c r="J3201" s="93">
        <v>2.06</v>
      </c>
      <c r="K3201" s="93">
        <v>5.88</v>
      </c>
      <c r="L3201" s="93">
        <v>234.81</v>
      </c>
      <c r="M3201" s="88">
        <f t="shared" si="251"/>
        <v>2207.7999999999997</v>
      </c>
    </row>
    <row r="3202" spans="1:13" x14ac:dyDescent="0.2">
      <c r="A3202" s="94">
        <v>2064462</v>
      </c>
      <c r="B3202" s="88">
        <f t="shared" si="249"/>
        <v>315.39999999999998</v>
      </c>
      <c r="C3202" s="93">
        <v>7</v>
      </c>
      <c r="D3202" s="104">
        <f t="shared" ref="D3202:D3265" si="252">C3202/$C$4096</f>
        <v>1.3847675568743818E-5</v>
      </c>
      <c r="E3202" s="93">
        <f t="shared" si="250"/>
        <v>0.6132777777777777</v>
      </c>
      <c r="F3202" s="104">
        <f t="shared" ref="F3202:F3265" si="253">E3202/$E$4096</f>
        <v>2.2021429238514803E-5</v>
      </c>
      <c r="G3202" s="93" t="s">
        <v>16</v>
      </c>
      <c r="H3202" s="93">
        <v>5029.0200000000004</v>
      </c>
      <c r="I3202" s="108">
        <v>3</v>
      </c>
      <c r="J3202" s="93">
        <v>48</v>
      </c>
      <c r="K3202" s="93">
        <v>39.1</v>
      </c>
      <c r="L3202" s="93">
        <v>5029.0200000000004</v>
      </c>
      <c r="M3202" s="88">
        <f t="shared" si="251"/>
        <v>2207.7999999999997</v>
      </c>
    </row>
    <row r="3203" spans="1:13" x14ac:dyDescent="0.2">
      <c r="A3203" s="94">
        <v>2081482</v>
      </c>
      <c r="B3203" s="88">
        <f t="shared" ref="B3203:B3266" si="254">VLOOKUP(I3203,$U$2:$V$11,2,TRUE)</f>
        <v>315.39999999999998</v>
      </c>
      <c r="C3203" s="93">
        <v>7</v>
      </c>
      <c r="D3203" s="104">
        <f t="shared" si="252"/>
        <v>1.3847675568743818E-5</v>
      </c>
      <c r="E3203" s="93">
        <f t="shared" ref="E3203:E3266" si="255">B3203*C3203/3600</f>
        <v>0.6132777777777777</v>
      </c>
      <c r="F3203" s="104">
        <f t="shared" si="253"/>
        <v>2.2021429238514803E-5</v>
      </c>
      <c r="G3203" s="93" t="s">
        <v>16</v>
      </c>
      <c r="H3203" s="93">
        <v>2905.26</v>
      </c>
      <c r="I3203" s="108">
        <v>3</v>
      </c>
      <c r="J3203" s="93">
        <v>43.78</v>
      </c>
      <c r="K3203" s="93">
        <v>9.8000000000000007</v>
      </c>
      <c r="L3203" s="93">
        <v>2905.26</v>
      </c>
      <c r="M3203" s="88">
        <f t="shared" ref="M3203:M3266" si="256">B3203*C3203</f>
        <v>2207.7999999999997</v>
      </c>
    </row>
    <row r="3204" spans="1:13" x14ac:dyDescent="0.2">
      <c r="A3204" s="94">
        <v>2104336</v>
      </c>
      <c r="B3204" s="88">
        <f t="shared" si="254"/>
        <v>315.39999999999998</v>
      </c>
      <c r="C3204" s="93">
        <v>7</v>
      </c>
      <c r="D3204" s="104">
        <f t="shared" si="252"/>
        <v>1.3847675568743818E-5</v>
      </c>
      <c r="E3204" s="93">
        <f t="shared" si="255"/>
        <v>0.6132777777777777</v>
      </c>
      <c r="F3204" s="104">
        <f t="shared" si="253"/>
        <v>2.2021429238514803E-5</v>
      </c>
      <c r="G3204" s="93" t="s">
        <v>79</v>
      </c>
      <c r="H3204" s="93">
        <v>2548.79</v>
      </c>
      <c r="I3204" s="108">
        <v>3</v>
      </c>
      <c r="J3204" s="93">
        <v>54.35</v>
      </c>
      <c r="K3204" s="93">
        <v>15.2</v>
      </c>
      <c r="L3204" s="93">
        <v>2548.79</v>
      </c>
      <c r="M3204" s="88">
        <f t="shared" si="256"/>
        <v>2207.7999999999997</v>
      </c>
    </row>
    <row r="3205" spans="1:13" x14ac:dyDescent="0.2">
      <c r="A3205" s="94">
        <v>2170686</v>
      </c>
      <c r="B3205" s="88">
        <f t="shared" si="254"/>
        <v>315.39999999999998</v>
      </c>
      <c r="C3205" s="93">
        <v>7</v>
      </c>
      <c r="D3205" s="104">
        <f t="shared" si="252"/>
        <v>1.3847675568743818E-5</v>
      </c>
      <c r="E3205" s="93">
        <f t="shared" si="255"/>
        <v>0.6132777777777777</v>
      </c>
      <c r="F3205" s="104">
        <f t="shared" si="253"/>
        <v>2.2021429238514803E-5</v>
      </c>
      <c r="G3205" s="93" t="s">
        <v>41</v>
      </c>
      <c r="H3205" s="93">
        <v>251.96</v>
      </c>
      <c r="I3205" s="108">
        <v>3</v>
      </c>
      <c r="J3205" s="93">
        <v>8.75</v>
      </c>
      <c r="K3205" s="93">
        <v>1.1499999999999999</v>
      </c>
      <c r="L3205" s="93">
        <v>251.96</v>
      </c>
      <c r="M3205" s="88">
        <f t="shared" si="256"/>
        <v>2207.7999999999997</v>
      </c>
    </row>
    <row r="3206" spans="1:13" x14ac:dyDescent="0.2">
      <c r="A3206" s="94">
        <v>2294283</v>
      </c>
      <c r="B3206" s="88">
        <f t="shared" si="254"/>
        <v>315.39999999999998</v>
      </c>
      <c r="C3206" s="93">
        <v>7</v>
      </c>
      <c r="D3206" s="104">
        <f t="shared" si="252"/>
        <v>1.3847675568743818E-5</v>
      </c>
      <c r="E3206" s="93">
        <f t="shared" si="255"/>
        <v>0.6132777777777777</v>
      </c>
      <c r="F3206" s="104">
        <f t="shared" si="253"/>
        <v>2.2021429238514803E-5</v>
      </c>
      <c r="G3206" s="93" t="s">
        <v>41</v>
      </c>
      <c r="H3206" s="93">
        <v>122.77</v>
      </c>
      <c r="I3206" s="108">
        <v>3</v>
      </c>
      <c r="J3206" s="93">
        <v>9.66</v>
      </c>
      <c r="K3206" s="93">
        <v>0.93</v>
      </c>
      <c r="L3206" s="93">
        <v>122.77</v>
      </c>
      <c r="M3206" s="88">
        <f t="shared" si="256"/>
        <v>2207.7999999999997</v>
      </c>
    </row>
    <row r="3207" spans="1:13" x14ac:dyDescent="0.2">
      <c r="A3207" s="94">
        <v>3014354</v>
      </c>
      <c r="B3207" s="88">
        <f t="shared" si="254"/>
        <v>315.39999999999998</v>
      </c>
      <c r="C3207" s="93">
        <v>7</v>
      </c>
      <c r="D3207" s="104">
        <f t="shared" si="252"/>
        <v>1.3847675568743818E-5</v>
      </c>
      <c r="E3207" s="93">
        <f t="shared" si="255"/>
        <v>0.6132777777777777</v>
      </c>
      <c r="F3207" s="104">
        <f t="shared" si="253"/>
        <v>2.2021429238514803E-5</v>
      </c>
      <c r="G3207" s="93" t="s">
        <v>16</v>
      </c>
      <c r="H3207" s="93">
        <v>214.48</v>
      </c>
      <c r="I3207" s="108">
        <v>3</v>
      </c>
      <c r="J3207" s="93">
        <v>21.27</v>
      </c>
      <c r="K3207" s="93">
        <v>0.9</v>
      </c>
      <c r="L3207" s="93">
        <v>214.48</v>
      </c>
      <c r="M3207" s="88">
        <f t="shared" si="256"/>
        <v>2207.7999999999997</v>
      </c>
    </row>
    <row r="3208" spans="1:13" x14ac:dyDescent="0.2">
      <c r="A3208" s="94">
        <v>3014355</v>
      </c>
      <c r="B3208" s="88">
        <f t="shared" si="254"/>
        <v>315.39999999999998</v>
      </c>
      <c r="C3208" s="93">
        <v>7</v>
      </c>
      <c r="D3208" s="104">
        <f t="shared" si="252"/>
        <v>1.3847675568743818E-5</v>
      </c>
      <c r="E3208" s="93">
        <f t="shared" si="255"/>
        <v>0.6132777777777777</v>
      </c>
      <c r="F3208" s="104">
        <f t="shared" si="253"/>
        <v>2.2021429238514803E-5</v>
      </c>
      <c r="G3208" s="93" t="s">
        <v>16</v>
      </c>
      <c r="H3208" s="93">
        <v>214.48</v>
      </c>
      <c r="I3208" s="108">
        <v>3</v>
      </c>
      <c r="J3208" s="93">
        <v>29.72</v>
      </c>
      <c r="K3208" s="93">
        <v>0.9</v>
      </c>
      <c r="L3208" s="93">
        <v>214.48</v>
      </c>
      <c r="M3208" s="88">
        <f t="shared" si="256"/>
        <v>2207.7999999999997</v>
      </c>
    </row>
    <row r="3209" spans="1:13" x14ac:dyDescent="0.2">
      <c r="A3209" s="94">
        <v>3105879</v>
      </c>
      <c r="B3209" s="88">
        <f t="shared" si="254"/>
        <v>315.39999999999998</v>
      </c>
      <c r="C3209" s="93">
        <v>7</v>
      </c>
      <c r="D3209" s="104">
        <f t="shared" si="252"/>
        <v>1.3847675568743818E-5</v>
      </c>
      <c r="E3209" s="93">
        <f t="shared" si="255"/>
        <v>0.6132777777777777</v>
      </c>
      <c r="F3209" s="104">
        <f t="shared" si="253"/>
        <v>2.2021429238514803E-5</v>
      </c>
      <c r="G3209" s="93" t="s">
        <v>16</v>
      </c>
      <c r="H3209" s="93">
        <v>129.29</v>
      </c>
      <c r="I3209" s="108">
        <v>3</v>
      </c>
      <c r="J3209" s="93">
        <v>0.46</v>
      </c>
      <c r="K3209" s="93">
        <v>0.73</v>
      </c>
      <c r="L3209" s="93">
        <v>129.29</v>
      </c>
      <c r="M3209" s="88">
        <f t="shared" si="256"/>
        <v>2207.7999999999997</v>
      </c>
    </row>
    <row r="3210" spans="1:13" x14ac:dyDescent="0.2">
      <c r="A3210" s="94">
        <v>3222781</v>
      </c>
      <c r="B3210" s="88">
        <f t="shared" si="254"/>
        <v>315.39999999999998</v>
      </c>
      <c r="C3210" s="93">
        <v>7</v>
      </c>
      <c r="D3210" s="104">
        <f t="shared" si="252"/>
        <v>1.3847675568743818E-5</v>
      </c>
      <c r="E3210" s="93">
        <f t="shared" si="255"/>
        <v>0.6132777777777777</v>
      </c>
      <c r="F3210" s="104">
        <f t="shared" si="253"/>
        <v>2.2021429238514803E-5</v>
      </c>
      <c r="G3210" s="93" t="s">
        <v>41</v>
      </c>
      <c r="H3210" s="93">
        <v>892.37</v>
      </c>
      <c r="I3210" s="108">
        <v>3</v>
      </c>
      <c r="J3210" s="93">
        <v>117.1</v>
      </c>
      <c r="K3210" s="93">
        <v>4.07</v>
      </c>
      <c r="L3210" s="93">
        <v>892.37</v>
      </c>
      <c r="M3210" s="88">
        <f t="shared" si="256"/>
        <v>2207.7999999999997</v>
      </c>
    </row>
    <row r="3211" spans="1:13" x14ac:dyDescent="0.2">
      <c r="A3211" s="94">
        <v>3352421</v>
      </c>
      <c r="B3211" s="88">
        <f t="shared" si="254"/>
        <v>315.39999999999998</v>
      </c>
      <c r="C3211" s="93">
        <v>7</v>
      </c>
      <c r="D3211" s="104">
        <f t="shared" si="252"/>
        <v>1.3847675568743818E-5</v>
      </c>
      <c r="E3211" s="93">
        <f t="shared" si="255"/>
        <v>0.6132777777777777</v>
      </c>
      <c r="F3211" s="104">
        <f t="shared" si="253"/>
        <v>2.2021429238514803E-5</v>
      </c>
      <c r="G3211" s="93" t="s">
        <v>16</v>
      </c>
      <c r="H3211" s="93">
        <v>0</v>
      </c>
      <c r="I3211" s="108">
        <v>3</v>
      </c>
      <c r="J3211" s="93">
        <v>11.81</v>
      </c>
      <c r="K3211" s="93">
        <v>8</v>
      </c>
      <c r="L3211" s="93">
        <v>0</v>
      </c>
      <c r="M3211" s="88">
        <f t="shared" si="256"/>
        <v>2207.7999999999997</v>
      </c>
    </row>
    <row r="3212" spans="1:13" x14ac:dyDescent="0.2">
      <c r="A3212" s="94">
        <v>3419823</v>
      </c>
      <c r="B3212" s="88">
        <f t="shared" si="254"/>
        <v>315.39999999999998</v>
      </c>
      <c r="C3212" s="93">
        <v>7</v>
      </c>
      <c r="D3212" s="104">
        <f t="shared" si="252"/>
        <v>1.3847675568743818E-5</v>
      </c>
      <c r="E3212" s="93">
        <f t="shared" si="255"/>
        <v>0.6132777777777777</v>
      </c>
      <c r="F3212" s="104">
        <f t="shared" si="253"/>
        <v>2.2021429238514803E-5</v>
      </c>
      <c r="G3212" s="93" t="s">
        <v>16</v>
      </c>
      <c r="H3212" s="93">
        <v>0</v>
      </c>
      <c r="I3212" s="108">
        <v>3</v>
      </c>
      <c r="J3212" s="93">
        <v>10.119999999999999</v>
      </c>
      <c r="K3212" s="93">
        <v>8.5</v>
      </c>
      <c r="L3212" s="93">
        <v>0</v>
      </c>
      <c r="M3212" s="88">
        <f t="shared" si="256"/>
        <v>2207.7999999999997</v>
      </c>
    </row>
    <row r="3213" spans="1:13" x14ac:dyDescent="0.2">
      <c r="A3213" s="94">
        <v>3419848</v>
      </c>
      <c r="B3213" s="88">
        <f t="shared" si="254"/>
        <v>315.39999999999998</v>
      </c>
      <c r="C3213" s="93">
        <v>7</v>
      </c>
      <c r="D3213" s="104">
        <f t="shared" si="252"/>
        <v>1.3847675568743818E-5</v>
      </c>
      <c r="E3213" s="93">
        <f t="shared" si="255"/>
        <v>0.6132777777777777</v>
      </c>
      <c r="F3213" s="104">
        <f t="shared" si="253"/>
        <v>2.2021429238514803E-5</v>
      </c>
      <c r="G3213" s="93" t="s">
        <v>16</v>
      </c>
      <c r="H3213" s="93">
        <v>0</v>
      </c>
      <c r="I3213" s="108">
        <v>3</v>
      </c>
      <c r="J3213" s="93">
        <v>31.05</v>
      </c>
      <c r="K3213" s="93">
        <v>26.9</v>
      </c>
      <c r="L3213" s="93">
        <v>0</v>
      </c>
      <c r="M3213" s="88">
        <f t="shared" si="256"/>
        <v>2207.7999999999997</v>
      </c>
    </row>
    <row r="3214" spans="1:13" x14ac:dyDescent="0.2">
      <c r="A3214" s="94">
        <v>3532973</v>
      </c>
      <c r="B3214" s="88">
        <f t="shared" si="254"/>
        <v>315.39999999999998</v>
      </c>
      <c r="C3214" s="93">
        <v>7</v>
      </c>
      <c r="D3214" s="104">
        <f t="shared" si="252"/>
        <v>1.3847675568743818E-5</v>
      </c>
      <c r="E3214" s="93">
        <f t="shared" si="255"/>
        <v>0.6132777777777777</v>
      </c>
      <c r="F3214" s="104">
        <f t="shared" si="253"/>
        <v>2.2021429238514803E-5</v>
      </c>
      <c r="G3214" s="93" t="s">
        <v>41</v>
      </c>
      <c r="H3214" s="93">
        <v>4.93</v>
      </c>
      <c r="I3214" s="108">
        <v>3</v>
      </c>
      <c r="J3214" s="93">
        <v>0.09</v>
      </c>
      <c r="K3214" s="93">
        <v>0.05</v>
      </c>
      <c r="L3214" s="93">
        <v>4.93</v>
      </c>
      <c r="M3214" s="88">
        <f t="shared" si="256"/>
        <v>2207.7999999999997</v>
      </c>
    </row>
    <row r="3215" spans="1:13" x14ac:dyDescent="0.2">
      <c r="A3215" s="94">
        <v>4015734</v>
      </c>
      <c r="B3215" s="88">
        <f t="shared" si="254"/>
        <v>315.39999999999998</v>
      </c>
      <c r="C3215" s="93">
        <v>7</v>
      </c>
      <c r="D3215" s="104">
        <f t="shared" si="252"/>
        <v>1.3847675568743818E-5</v>
      </c>
      <c r="E3215" s="93">
        <f t="shared" si="255"/>
        <v>0.6132777777777777</v>
      </c>
      <c r="F3215" s="104">
        <f t="shared" si="253"/>
        <v>2.2021429238514803E-5</v>
      </c>
      <c r="G3215" s="93" t="s">
        <v>79</v>
      </c>
      <c r="H3215" s="93">
        <v>194.42</v>
      </c>
      <c r="I3215" s="108">
        <v>3</v>
      </c>
      <c r="J3215" s="93">
        <v>4.92</v>
      </c>
      <c r="K3215" s="93">
        <v>6.8</v>
      </c>
      <c r="L3215" s="93">
        <v>194.42</v>
      </c>
      <c r="M3215" s="88">
        <f t="shared" si="256"/>
        <v>2207.7999999999997</v>
      </c>
    </row>
    <row r="3216" spans="1:13" x14ac:dyDescent="0.2">
      <c r="A3216" s="94">
        <v>4200496</v>
      </c>
      <c r="B3216" s="88">
        <f t="shared" si="254"/>
        <v>315.39999999999998</v>
      </c>
      <c r="C3216" s="93">
        <v>7</v>
      </c>
      <c r="D3216" s="104">
        <f t="shared" si="252"/>
        <v>1.3847675568743818E-5</v>
      </c>
      <c r="E3216" s="93">
        <f t="shared" si="255"/>
        <v>0.6132777777777777</v>
      </c>
      <c r="F3216" s="104">
        <f t="shared" si="253"/>
        <v>2.2021429238514803E-5</v>
      </c>
      <c r="G3216" s="93" t="s">
        <v>20</v>
      </c>
      <c r="H3216" s="93">
        <v>3623.26</v>
      </c>
      <c r="I3216" s="108">
        <v>3</v>
      </c>
      <c r="J3216" s="93">
        <v>76.44</v>
      </c>
      <c r="K3216" s="93">
        <v>6</v>
      </c>
      <c r="L3216" s="93">
        <v>3623.26</v>
      </c>
      <c r="M3216" s="88">
        <f t="shared" si="256"/>
        <v>2207.7999999999997</v>
      </c>
    </row>
    <row r="3217" spans="1:13" x14ac:dyDescent="0.2">
      <c r="A3217" s="94">
        <v>4200501</v>
      </c>
      <c r="B3217" s="88">
        <f t="shared" si="254"/>
        <v>315.39999999999998</v>
      </c>
      <c r="C3217" s="93">
        <v>7</v>
      </c>
      <c r="D3217" s="104">
        <f t="shared" si="252"/>
        <v>1.3847675568743818E-5</v>
      </c>
      <c r="E3217" s="93">
        <f t="shared" si="255"/>
        <v>0.6132777777777777</v>
      </c>
      <c r="F3217" s="104">
        <f t="shared" si="253"/>
        <v>2.2021429238514803E-5</v>
      </c>
      <c r="G3217" s="93" t="s">
        <v>20</v>
      </c>
      <c r="H3217" s="93">
        <v>4318.34</v>
      </c>
      <c r="I3217" s="108">
        <v>3</v>
      </c>
      <c r="J3217" s="93">
        <v>76.44</v>
      </c>
      <c r="K3217" s="93">
        <v>8.9700000000000006</v>
      </c>
      <c r="L3217" s="93">
        <v>4318.34</v>
      </c>
      <c r="M3217" s="88">
        <f t="shared" si="256"/>
        <v>2207.7999999999997</v>
      </c>
    </row>
    <row r="3218" spans="1:13" x14ac:dyDescent="0.2">
      <c r="A3218" s="94">
        <v>4501648</v>
      </c>
      <c r="B3218" s="88">
        <f t="shared" si="254"/>
        <v>315.39999999999998</v>
      </c>
      <c r="C3218" s="93">
        <v>7</v>
      </c>
      <c r="D3218" s="104">
        <f t="shared" si="252"/>
        <v>1.3847675568743818E-5</v>
      </c>
      <c r="E3218" s="93">
        <f t="shared" si="255"/>
        <v>0.6132777777777777</v>
      </c>
      <c r="F3218" s="104">
        <f t="shared" si="253"/>
        <v>2.2021429238514803E-5</v>
      </c>
      <c r="G3218" s="93" t="s">
        <v>41</v>
      </c>
      <c r="H3218" s="93">
        <v>657</v>
      </c>
      <c r="I3218" s="108">
        <v>3</v>
      </c>
      <c r="J3218" s="93">
        <v>5.0199999999999996</v>
      </c>
      <c r="K3218" s="93">
        <v>2.1</v>
      </c>
      <c r="L3218" s="93">
        <v>657</v>
      </c>
      <c r="M3218" s="88">
        <f t="shared" si="256"/>
        <v>2207.7999999999997</v>
      </c>
    </row>
    <row r="3219" spans="1:13" x14ac:dyDescent="0.2">
      <c r="A3219" s="94">
        <v>5002066</v>
      </c>
      <c r="B3219" s="88">
        <f t="shared" si="254"/>
        <v>315.39999999999998</v>
      </c>
      <c r="C3219" s="93">
        <v>7</v>
      </c>
      <c r="D3219" s="104">
        <f t="shared" si="252"/>
        <v>1.3847675568743818E-5</v>
      </c>
      <c r="E3219" s="93">
        <f t="shared" si="255"/>
        <v>0.6132777777777777</v>
      </c>
      <c r="F3219" s="104">
        <f t="shared" si="253"/>
        <v>2.2021429238514803E-5</v>
      </c>
      <c r="G3219" s="93" t="s">
        <v>20</v>
      </c>
      <c r="H3219" s="93">
        <v>56.91</v>
      </c>
      <c r="I3219" s="108">
        <v>3</v>
      </c>
      <c r="J3219" s="93">
        <v>2.35</v>
      </c>
      <c r="K3219" s="93">
        <v>0.36</v>
      </c>
      <c r="L3219" s="93">
        <v>56.91</v>
      </c>
      <c r="M3219" s="88">
        <f t="shared" si="256"/>
        <v>2207.7999999999997</v>
      </c>
    </row>
    <row r="3220" spans="1:13" x14ac:dyDescent="0.2">
      <c r="A3220" s="94">
        <v>5002265</v>
      </c>
      <c r="B3220" s="88">
        <f t="shared" si="254"/>
        <v>315.39999999999998</v>
      </c>
      <c r="C3220" s="93">
        <v>7</v>
      </c>
      <c r="D3220" s="104">
        <f t="shared" si="252"/>
        <v>1.3847675568743818E-5</v>
      </c>
      <c r="E3220" s="93">
        <f t="shared" si="255"/>
        <v>0.6132777777777777</v>
      </c>
      <c r="F3220" s="104">
        <f t="shared" si="253"/>
        <v>2.2021429238514803E-5</v>
      </c>
      <c r="G3220" s="93" t="s">
        <v>20</v>
      </c>
      <c r="H3220" s="93">
        <v>34.81</v>
      </c>
      <c r="I3220" s="108">
        <v>3</v>
      </c>
      <c r="J3220" s="93">
        <v>0.28999999999999998</v>
      </c>
      <c r="K3220" s="93">
        <v>0.46</v>
      </c>
      <c r="L3220" s="93">
        <v>34.81</v>
      </c>
      <c r="M3220" s="88">
        <f t="shared" si="256"/>
        <v>2207.7999999999997</v>
      </c>
    </row>
    <row r="3221" spans="1:13" x14ac:dyDescent="0.2">
      <c r="A3221" s="94">
        <v>5021116</v>
      </c>
      <c r="B3221" s="88">
        <f t="shared" si="254"/>
        <v>315.39999999999998</v>
      </c>
      <c r="C3221" s="93">
        <v>7</v>
      </c>
      <c r="D3221" s="104">
        <f t="shared" si="252"/>
        <v>1.3847675568743818E-5</v>
      </c>
      <c r="E3221" s="93">
        <f t="shared" si="255"/>
        <v>0.6132777777777777</v>
      </c>
      <c r="F3221" s="104">
        <f t="shared" si="253"/>
        <v>2.2021429238514803E-5</v>
      </c>
      <c r="G3221" s="93" t="s">
        <v>79</v>
      </c>
      <c r="H3221" s="93">
        <v>74.510000000000005</v>
      </c>
      <c r="I3221" s="108">
        <v>3</v>
      </c>
      <c r="J3221" s="93">
        <v>0.8</v>
      </c>
      <c r="K3221" s="93">
        <v>0.32</v>
      </c>
      <c r="L3221" s="93">
        <v>74.510000000000005</v>
      </c>
      <c r="M3221" s="88">
        <f t="shared" si="256"/>
        <v>2207.7999999999997</v>
      </c>
    </row>
    <row r="3222" spans="1:13" x14ac:dyDescent="0.2">
      <c r="A3222" s="94">
        <v>5520918</v>
      </c>
      <c r="B3222" s="88">
        <f t="shared" si="254"/>
        <v>315.39999999999998</v>
      </c>
      <c r="C3222" s="93">
        <v>7</v>
      </c>
      <c r="D3222" s="104">
        <f t="shared" si="252"/>
        <v>1.3847675568743818E-5</v>
      </c>
      <c r="E3222" s="93">
        <f t="shared" si="255"/>
        <v>0.6132777777777777</v>
      </c>
      <c r="F3222" s="104">
        <f t="shared" si="253"/>
        <v>2.2021429238514803E-5</v>
      </c>
      <c r="G3222" s="93" t="s">
        <v>79</v>
      </c>
      <c r="H3222" s="93">
        <v>1738.86</v>
      </c>
      <c r="I3222" s="108">
        <v>3</v>
      </c>
      <c r="J3222" s="93">
        <v>0</v>
      </c>
      <c r="K3222" s="93">
        <v>0</v>
      </c>
      <c r="L3222" s="93">
        <v>1738.86</v>
      </c>
      <c r="M3222" s="88">
        <f t="shared" si="256"/>
        <v>2207.7999999999997</v>
      </c>
    </row>
    <row r="3223" spans="1:13" x14ac:dyDescent="0.2">
      <c r="A3223" s="94">
        <v>5527942</v>
      </c>
      <c r="B3223" s="88">
        <f t="shared" si="254"/>
        <v>315.39999999999998</v>
      </c>
      <c r="C3223" s="93">
        <v>7</v>
      </c>
      <c r="D3223" s="104">
        <f t="shared" si="252"/>
        <v>1.3847675568743818E-5</v>
      </c>
      <c r="E3223" s="93">
        <f t="shared" si="255"/>
        <v>0.6132777777777777</v>
      </c>
      <c r="F3223" s="104">
        <f t="shared" si="253"/>
        <v>2.2021429238514803E-5</v>
      </c>
      <c r="G3223" s="93" t="s">
        <v>16</v>
      </c>
      <c r="H3223" s="93">
        <v>734.15</v>
      </c>
      <c r="I3223" s="108">
        <v>3</v>
      </c>
      <c r="J3223" s="93">
        <v>4.5</v>
      </c>
      <c r="K3223" s="93">
        <v>9.5</v>
      </c>
      <c r="L3223" s="93">
        <v>734.15</v>
      </c>
      <c r="M3223" s="88">
        <f t="shared" si="256"/>
        <v>2207.7999999999997</v>
      </c>
    </row>
    <row r="3224" spans="1:13" x14ac:dyDescent="0.2">
      <c r="A3224" s="94">
        <v>5527948</v>
      </c>
      <c r="B3224" s="88">
        <f t="shared" si="254"/>
        <v>315.39999999999998</v>
      </c>
      <c r="C3224" s="93">
        <v>7</v>
      </c>
      <c r="D3224" s="104">
        <f t="shared" si="252"/>
        <v>1.3847675568743818E-5</v>
      </c>
      <c r="E3224" s="93">
        <f t="shared" si="255"/>
        <v>0.6132777777777777</v>
      </c>
      <c r="F3224" s="104">
        <f t="shared" si="253"/>
        <v>2.2021429238514803E-5</v>
      </c>
      <c r="G3224" s="93" t="s">
        <v>9</v>
      </c>
      <c r="H3224" s="93">
        <v>5322.89</v>
      </c>
      <c r="I3224" s="108">
        <v>3</v>
      </c>
      <c r="J3224" s="93">
        <v>84</v>
      </c>
      <c r="K3224" s="93">
        <v>43</v>
      </c>
      <c r="L3224" s="93">
        <v>5322.89</v>
      </c>
      <c r="M3224" s="88">
        <f t="shared" si="256"/>
        <v>2207.7999999999997</v>
      </c>
    </row>
    <row r="3225" spans="1:13" x14ac:dyDescent="0.2">
      <c r="A3225" s="94">
        <v>5528065</v>
      </c>
      <c r="B3225" s="88">
        <f t="shared" si="254"/>
        <v>315.39999999999998</v>
      </c>
      <c r="C3225" s="93">
        <v>7</v>
      </c>
      <c r="D3225" s="104">
        <f t="shared" si="252"/>
        <v>1.3847675568743818E-5</v>
      </c>
      <c r="E3225" s="93">
        <f t="shared" si="255"/>
        <v>0.6132777777777777</v>
      </c>
      <c r="F3225" s="104">
        <f t="shared" si="253"/>
        <v>2.2021429238514803E-5</v>
      </c>
      <c r="G3225" s="93" t="s">
        <v>79</v>
      </c>
      <c r="H3225" s="93">
        <v>607.04</v>
      </c>
      <c r="I3225" s="108">
        <v>3</v>
      </c>
      <c r="J3225" s="93">
        <v>9.1999999999999993</v>
      </c>
      <c r="K3225" s="93">
        <v>5.9</v>
      </c>
      <c r="L3225" s="93">
        <v>607.04</v>
      </c>
      <c r="M3225" s="88">
        <f t="shared" si="256"/>
        <v>2207.7999999999997</v>
      </c>
    </row>
    <row r="3226" spans="1:13" x14ac:dyDescent="0.2">
      <c r="A3226" s="94">
        <v>5528069</v>
      </c>
      <c r="B3226" s="88">
        <f t="shared" si="254"/>
        <v>315.39999999999998</v>
      </c>
      <c r="C3226" s="93">
        <v>7</v>
      </c>
      <c r="D3226" s="104">
        <f t="shared" si="252"/>
        <v>1.3847675568743818E-5</v>
      </c>
      <c r="E3226" s="93">
        <f t="shared" si="255"/>
        <v>0.6132777777777777</v>
      </c>
      <c r="F3226" s="104">
        <f t="shared" si="253"/>
        <v>2.2021429238514803E-5</v>
      </c>
      <c r="G3226" s="93" t="s">
        <v>79</v>
      </c>
      <c r="H3226" s="93">
        <v>2084.2600000000002</v>
      </c>
      <c r="I3226" s="108">
        <v>3</v>
      </c>
      <c r="J3226" s="93">
        <v>7.5</v>
      </c>
      <c r="K3226" s="93">
        <v>15.5</v>
      </c>
      <c r="L3226" s="93">
        <v>2084.2600000000002</v>
      </c>
      <c r="M3226" s="88">
        <f t="shared" si="256"/>
        <v>2207.7999999999997</v>
      </c>
    </row>
    <row r="3227" spans="1:13" x14ac:dyDescent="0.2">
      <c r="A3227" s="94">
        <v>5567907</v>
      </c>
      <c r="B3227" s="88">
        <f t="shared" si="254"/>
        <v>315.39999999999998</v>
      </c>
      <c r="C3227" s="93">
        <v>7</v>
      </c>
      <c r="D3227" s="104">
        <f t="shared" si="252"/>
        <v>1.3847675568743818E-5</v>
      </c>
      <c r="E3227" s="93">
        <f t="shared" si="255"/>
        <v>0.6132777777777777</v>
      </c>
      <c r="F3227" s="104">
        <f t="shared" si="253"/>
        <v>2.2021429238514803E-5</v>
      </c>
      <c r="G3227" s="93" t="s">
        <v>79</v>
      </c>
      <c r="H3227" s="93">
        <v>2156.7600000000002</v>
      </c>
      <c r="I3227" s="108">
        <v>3</v>
      </c>
      <c r="J3227" s="93">
        <v>19.399999999999999</v>
      </c>
      <c r="K3227" s="93">
        <v>16.5</v>
      </c>
      <c r="L3227" s="93">
        <v>2156.7600000000002</v>
      </c>
      <c r="M3227" s="88">
        <f t="shared" si="256"/>
        <v>2207.7999999999997</v>
      </c>
    </row>
    <row r="3228" spans="1:13" x14ac:dyDescent="0.2">
      <c r="A3228" s="94">
        <v>5598549</v>
      </c>
      <c r="B3228" s="88">
        <f t="shared" si="254"/>
        <v>315.39999999999998</v>
      </c>
      <c r="C3228" s="93">
        <v>7</v>
      </c>
      <c r="D3228" s="104">
        <f t="shared" si="252"/>
        <v>1.3847675568743818E-5</v>
      </c>
      <c r="E3228" s="93">
        <f t="shared" si="255"/>
        <v>0.6132777777777777</v>
      </c>
      <c r="F3228" s="104">
        <f t="shared" si="253"/>
        <v>2.2021429238514803E-5</v>
      </c>
      <c r="G3228" s="93" t="s">
        <v>79</v>
      </c>
      <c r="H3228" s="93">
        <v>2017.37</v>
      </c>
      <c r="I3228" s="108">
        <v>3</v>
      </c>
      <c r="J3228" s="93">
        <v>12.22</v>
      </c>
      <c r="K3228" s="93">
        <v>12.4</v>
      </c>
      <c r="L3228" s="93">
        <v>2017.37</v>
      </c>
      <c r="M3228" s="88">
        <f t="shared" si="256"/>
        <v>2207.7999999999997</v>
      </c>
    </row>
    <row r="3229" spans="1:13" x14ac:dyDescent="0.2">
      <c r="A3229" s="94">
        <v>5598551</v>
      </c>
      <c r="B3229" s="88">
        <f t="shared" si="254"/>
        <v>315.39999999999998</v>
      </c>
      <c r="C3229" s="93">
        <v>7</v>
      </c>
      <c r="D3229" s="104">
        <f t="shared" si="252"/>
        <v>1.3847675568743818E-5</v>
      </c>
      <c r="E3229" s="93">
        <f t="shared" si="255"/>
        <v>0.6132777777777777</v>
      </c>
      <c r="F3229" s="104">
        <f t="shared" si="253"/>
        <v>2.2021429238514803E-5</v>
      </c>
      <c r="G3229" s="93" t="s">
        <v>79</v>
      </c>
      <c r="H3229" s="93">
        <v>2974.54</v>
      </c>
      <c r="I3229" s="108">
        <v>3</v>
      </c>
      <c r="J3229" s="93">
        <v>19.36</v>
      </c>
      <c r="K3229" s="93">
        <v>16.75</v>
      </c>
      <c r="L3229" s="93">
        <v>2974.54</v>
      </c>
      <c r="M3229" s="88">
        <f t="shared" si="256"/>
        <v>2207.7999999999997</v>
      </c>
    </row>
    <row r="3230" spans="1:13" x14ac:dyDescent="0.2">
      <c r="A3230" s="94">
        <v>5600255</v>
      </c>
      <c r="B3230" s="88">
        <f t="shared" si="254"/>
        <v>315.39999999999998</v>
      </c>
      <c r="C3230" s="93">
        <v>7</v>
      </c>
      <c r="D3230" s="104">
        <f t="shared" si="252"/>
        <v>1.3847675568743818E-5</v>
      </c>
      <c r="E3230" s="93">
        <f t="shared" si="255"/>
        <v>0.6132777777777777</v>
      </c>
      <c r="F3230" s="104">
        <f t="shared" si="253"/>
        <v>2.2021429238514803E-5</v>
      </c>
      <c r="G3230" s="93" t="s">
        <v>79</v>
      </c>
      <c r="H3230" s="93">
        <v>1916.36</v>
      </c>
      <c r="I3230" s="108">
        <v>3</v>
      </c>
      <c r="J3230" s="93">
        <v>7.8</v>
      </c>
      <c r="K3230" s="93">
        <v>13.75</v>
      </c>
      <c r="L3230" s="93">
        <v>1916.36</v>
      </c>
      <c r="M3230" s="88">
        <f t="shared" si="256"/>
        <v>2207.7999999999997</v>
      </c>
    </row>
    <row r="3231" spans="1:13" x14ac:dyDescent="0.2">
      <c r="A3231" s="94">
        <v>5600274</v>
      </c>
      <c r="B3231" s="88">
        <f t="shared" si="254"/>
        <v>315.39999999999998</v>
      </c>
      <c r="C3231" s="93">
        <v>7</v>
      </c>
      <c r="D3231" s="104">
        <f t="shared" si="252"/>
        <v>1.3847675568743818E-5</v>
      </c>
      <c r="E3231" s="93">
        <f t="shared" si="255"/>
        <v>0.6132777777777777</v>
      </c>
      <c r="F3231" s="104">
        <f t="shared" si="253"/>
        <v>2.2021429238514803E-5</v>
      </c>
      <c r="G3231" s="93" t="s">
        <v>79</v>
      </c>
      <c r="H3231" s="93">
        <v>288.7</v>
      </c>
      <c r="I3231" s="108">
        <v>3</v>
      </c>
      <c r="J3231" s="93">
        <v>1.02</v>
      </c>
      <c r="K3231" s="93">
        <v>1.1000000000000001</v>
      </c>
      <c r="L3231" s="93">
        <v>288.7</v>
      </c>
      <c r="M3231" s="88">
        <f t="shared" si="256"/>
        <v>2207.7999999999997</v>
      </c>
    </row>
    <row r="3232" spans="1:13" x14ac:dyDescent="0.2">
      <c r="A3232" s="94">
        <v>5600277</v>
      </c>
      <c r="B3232" s="88">
        <f t="shared" si="254"/>
        <v>315.39999999999998</v>
      </c>
      <c r="C3232" s="93">
        <v>7</v>
      </c>
      <c r="D3232" s="104">
        <f t="shared" si="252"/>
        <v>1.3847675568743818E-5</v>
      </c>
      <c r="E3232" s="93">
        <f t="shared" si="255"/>
        <v>0.6132777777777777</v>
      </c>
      <c r="F3232" s="104">
        <f t="shared" si="253"/>
        <v>2.2021429238514803E-5</v>
      </c>
      <c r="G3232" s="93" t="s">
        <v>79</v>
      </c>
      <c r="H3232" s="93">
        <v>864.35</v>
      </c>
      <c r="I3232" s="108">
        <v>3</v>
      </c>
      <c r="J3232" s="93">
        <v>3.3</v>
      </c>
      <c r="K3232" s="93">
        <v>3.88</v>
      </c>
      <c r="L3232" s="93">
        <v>864.35</v>
      </c>
      <c r="M3232" s="88">
        <f t="shared" si="256"/>
        <v>2207.7999999999997</v>
      </c>
    </row>
    <row r="3233" spans="1:13" x14ac:dyDescent="0.2">
      <c r="A3233" s="94">
        <v>5600286</v>
      </c>
      <c r="B3233" s="88">
        <f t="shared" si="254"/>
        <v>315.39999999999998</v>
      </c>
      <c r="C3233" s="93">
        <v>7</v>
      </c>
      <c r="D3233" s="104">
        <f t="shared" si="252"/>
        <v>1.3847675568743818E-5</v>
      </c>
      <c r="E3233" s="93">
        <f t="shared" si="255"/>
        <v>0.6132777777777777</v>
      </c>
      <c r="F3233" s="104">
        <f t="shared" si="253"/>
        <v>2.2021429238514803E-5</v>
      </c>
      <c r="G3233" s="93" t="s">
        <v>79</v>
      </c>
      <c r="H3233" s="93">
        <v>864.35</v>
      </c>
      <c r="I3233" s="108">
        <v>3</v>
      </c>
      <c r="J3233" s="93">
        <v>3.12</v>
      </c>
      <c r="K3233" s="93">
        <v>3.88</v>
      </c>
      <c r="L3233" s="93">
        <v>864.35</v>
      </c>
      <c r="M3233" s="88">
        <f t="shared" si="256"/>
        <v>2207.7999999999997</v>
      </c>
    </row>
    <row r="3234" spans="1:13" x14ac:dyDescent="0.2">
      <c r="A3234" s="94">
        <v>5705058</v>
      </c>
      <c r="B3234" s="88">
        <f t="shared" si="254"/>
        <v>315.39999999999998</v>
      </c>
      <c r="C3234" s="93">
        <v>7</v>
      </c>
      <c r="D3234" s="104">
        <f t="shared" si="252"/>
        <v>1.3847675568743818E-5</v>
      </c>
      <c r="E3234" s="93">
        <f t="shared" si="255"/>
        <v>0.6132777777777777</v>
      </c>
      <c r="F3234" s="104">
        <f t="shared" si="253"/>
        <v>2.2021429238514803E-5</v>
      </c>
      <c r="G3234" s="93" t="s">
        <v>79</v>
      </c>
      <c r="H3234" s="93">
        <v>714.25</v>
      </c>
      <c r="I3234" s="108">
        <v>3</v>
      </c>
      <c r="J3234" s="93">
        <v>16.489999999999998</v>
      </c>
      <c r="K3234" s="93">
        <v>13</v>
      </c>
      <c r="L3234" s="93">
        <v>714.25</v>
      </c>
      <c r="M3234" s="88">
        <f t="shared" si="256"/>
        <v>2207.7999999999997</v>
      </c>
    </row>
    <row r="3235" spans="1:13" x14ac:dyDescent="0.2">
      <c r="A3235" s="94">
        <v>5708018</v>
      </c>
      <c r="B3235" s="88">
        <f t="shared" si="254"/>
        <v>315.39999999999998</v>
      </c>
      <c r="C3235" s="93">
        <v>7</v>
      </c>
      <c r="D3235" s="104">
        <f t="shared" si="252"/>
        <v>1.3847675568743818E-5</v>
      </c>
      <c r="E3235" s="93">
        <f t="shared" si="255"/>
        <v>0.6132777777777777</v>
      </c>
      <c r="F3235" s="104">
        <f t="shared" si="253"/>
        <v>2.2021429238514803E-5</v>
      </c>
      <c r="G3235" s="93" t="s">
        <v>79</v>
      </c>
      <c r="H3235" s="93">
        <v>590.97</v>
      </c>
      <c r="I3235" s="108">
        <v>3</v>
      </c>
      <c r="J3235" s="93">
        <v>11.61</v>
      </c>
      <c r="K3235" s="93">
        <v>13</v>
      </c>
      <c r="L3235" s="93">
        <v>590.97</v>
      </c>
      <c r="M3235" s="88">
        <f t="shared" si="256"/>
        <v>2207.7999999999997</v>
      </c>
    </row>
    <row r="3236" spans="1:13" x14ac:dyDescent="0.2">
      <c r="A3236" s="94">
        <v>5708099</v>
      </c>
      <c r="B3236" s="88">
        <f t="shared" si="254"/>
        <v>315.39999999999998</v>
      </c>
      <c r="C3236" s="93">
        <v>7</v>
      </c>
      <c r="D3236" s="104">
        <f t="shared" si="252"/>
        <v>1.3847675568743818E-5</v>
      </c>
      <c r="E3236" s="93">
        <f t="shared" si="255"/>
        <v>0.6132777777777777</v>
      </c>
      <c r="F3236" s="104">
        <f t="shared" si="253"/>
        <v>2.2021429238514803E-5</v>
      </c>
      <c r="G3236" s="93" t="s">
        <v>79</v>
      </c>
      <c r="H3236" s="93">
        <v>529.29</v>
      </c>
      <c r="I3236" s="108">
        <v>3</v>
      </c>
      <c r="J3236" s="93">
        <v>0.83</v>
      </c>
      <c r="K3236" s="93">
        <v>1</v>
      </c>
      <c r="L3236" s="93">
        <v>529.29</v>
      </c>
      <c r="M3236" s="88">
        <f t="shared" si="256"/>
        <v>2207.7999999999997</v>
      </c>
    </row>
    <row r="3237" spans="1:13" x14ac:dyDescent="0.2">
      <c r="A3237" s="94">
        <v>5708189</v>
      </c>
      <c r="B3237" s="88">
        <f t="shared" si="254"/>
        <v>315.39999999999998</v>
      </c>
      <c r="C3237" s="93">
        <v>7</v>
      </c>
      <c r="D3237" s="104">
        <f t="shared" si="252"/>
        <v>1.3847675568743818E-5</v>
      </c>
      <c r="E3237" s="93">
        <f t="shared" si="255"/>
        <v>0.6132777777777777</v>
      </c>
      <c r="F3237" s="104">
        <f t="shared" si="253"/>
        <v>2.2021429238514803E-5</v>
      </c>
      <c r="G3237" s="93" t="s">
        <v>79</v>
      </c>
      <c r="H3237" s="93">
        <v>535.22</v>
      </c>
      <c r="I3237" s="108">
        <v>3</v>
      </c>
      <c r="J3237" s="93">
        <v>6.25</v>
      </c>
      <c r="K3237" s="93">
        <v>7</v>
      </c>
      <c r="L3237" s="93">
        <v>535.22</v>
      </c>
      <c r="M3237" s="88">
        <f t="shared" si="256"/>
        <v>2207.7999999999997</v>
      </c>
    </row>
    <row r="3238" spans="1:13" x14ac:dyDescent="0.2">
      <c r="A3238" s="94">
        <v>5801008</v>
      </c>
      <c r="B3238" s="88">
        <f t="shared" si="254"/>
        <v>315.39999999999998</v>
      </c>
      <c r="C3238" s="93">
        <v>7</v>
      </c>
      <c r="D3238" s="104">
        <f t="shared" si="252"/>
        <v>1.3847675568743818E-5</v>
      </c>
      <c r="E3238" s="93">
        <f t="shared" si="255"/>
        <v>0.6132777777777777</v>
      </c>
      <c r="F3238" s="104">
        <f t="shared" si="253"/>
        <v>2.2021429238514803E-5</v>
      </c>
      <c r="G3238" s="93" t="s">
        <v>79</v>
      </c>
      <c r="H3238" s="93">
        <v>817.03</v>
      </c>
      <c r="I3238" s="108">
        <v>3</v>
      </c>
      <c r="J3238" s="93">
        <v>1.24</v>
      </c>
      <c r="K3238" s="93">
        <v>2.11</v>
      </c>
      <c r="L3238" s="93">
        <v>817.03</v>
      </c>
      <c r="M3238" s="88">
        <f t="shared" si="256"/>
        <v>2207.7999999999997</v>
      </c>
    </row>
    <row r="3239" spans="1:13" x14ac:dyDescent="0.2">
      <c r="A3239" s="94">
        <v>5807007</v>
      </c>
      <c r="B3239" s="88">
        <f t="shared" si="254"/>
        <v>315.39999999999998</v>
      </c>
      <c r="C3239" s="93">
        <v>7</v>
      </c>
      <c r="D3239" s="104">
        <f t="shared" si="252"/>
        <v>1.3847675568743818E-5</v>
      </c>
      <c r="E3239" s="93">
        <f t="shared" si="255"/>
        <v>0.6132777777777777</v>
      </c>
      <c r="F3239" s="104">
        <f t="shared" si="253"/>
        <v>2.2021429238514803E-5</v>
      </c>
      <c r="G3239" s="93" t="s">
        <v>79</v>
      </c>
      <c r="H3239" s="93">
        <v>920.72</v>
      </c>
      <c r="I3239" s="108">
        <v>3</v>
      </c>
      <c r="J3239" s="93">
        <v>0.75</v>
      </c>
      <c r="K3239" s="93">
        <v>1.53</v>
      </c>
      <c r="L3239" s="93">
        <v>920.72</v>
      </c>
      <c r="M3239" s="88">
        <f t="shared" si="256"/>
        <v>2207.7999999999997</v>
      </c>
    </row>
    <row r="3240" spans="1:13" x14ac:dyDescent="0.2">
      <c r="A3240" s="94">
        <v>5807024</v>
      </c>
      <c r="B3240" s="88">
        <f t="shared" si="254"/>
        <v>315.39999999999998</v>
      </c>
      <c r="C3240" s="93">
        <v>7</v>
      </c>
      <c r="D3240" s="104">
        <f t="shared" si="252"/>
        <v>1.3847675568743818E-5</v>
      </c>
      <c r="E3240" s="93">
        <f t="shared" si="255"/>
        <v>0.6132777777777777</v>
      </c>
      <c r="F3240" s="104">
        <f t="shared" si="253"/>
        <v>2.2021429238514803E-5</v>
      </c>
      <c r="G3240" s="93" t="s">
        <v>79</v>
      </c>
      <c r="H3240" s="93">
        <v>2832.18</v>
      </c>
      <c r="I3240" s="108">
        <v>3</v>
      </c>
      <c r="J3240" s="93">
        <v>10.18</v>
      </c>
      <c r="K3240" s="93">
        <v>18.940000000000001</v>
      </c>
      <c r="L3240" s="93">
        <v>2832.18</v>
      </c>
      <c r="M3240" s="88">
        <f t="shared" si="256"/>
        <v>2207.7999999999997</v>
      </c>
    </row>
    <row r="3241" spans="1:13" x14ac:dyDescent="0.2">
      <c r="A3241" s="94">
        <v>6000221</v>
      </c>
      <c r="B3241" s="88">
        <f t="shared" si="254"/>
        <v>315.39999999999998</v>
      </c>
      <c r="C3241" s="93">
        <v>7</v>
      </c>
      <c r="D3241" s="104">
        <f t="shared" si="252"/>
        <v>1.3847675568743818E-5</v>
      </c>
      <c r="E3241" s="93">
        <f t="shared" si="255"/>
        <v>0.6132777777777777</v>
      </c>
      <c r="F3241" s="104">
        <f t="shared" si="253"/>
        <v>2.2021429238514803E-5</v>
      </c>
      <c r="G3241" s="93" t="s">
        <v>20</v>
      </c>
      <c r="H3241" s="93">
        <v>1697.56</v>
      </c>
      <c r="I3241" s="108">
        <v>3</v>
      </c>
      <c r="J3241" s="93">
        <v>135.43</v>
      </c>
      <c r="K3241" s="93">
        <v>21.2</v>
      </c>
      <c r="L3241" s="93">
        <v>1697.56</v>
      </c>
      <c r="M3241" s="88">
        <f t="shared" si="256"/>
        <v>2207.7999999999997</v>
      </c>
    </row>
    <row r="3242" spans="1:13" x14ac:dyDescent="0.2">
      <c r="A3242" s="94">
        <v>6040081</v>
      </c>
      <c r="B3242" s="88">
        <f t="shared" si="254"/>
        <v>315.39999999999998</v>
      </c>
      <c r="C3242" s="93">
        <v>7</v>
      </c>
      <c r="D3242" s="104">
        <f t="shared" si="252"/>
        <v>1.3847675568743818E-5</v>
      </c>
      <c r="E3242" s="93">
        <f t="shared" si="255"/>
        <v>0.6132777777777777</v>
      </c>
      <c r="F3242" s="104">
        <f t="shared" si="253"/>
        <v>2.2021429238514803E-5</v>
      </c>
      <c r="G3242" s="93" t="s">
        <v>20</v>
      </c>
      <c r="H3242" s="93">
        <v>1268.06</v>
      </c>
      <c r="I3242" s="108">
        <v>3</v>
      </c>
      <c r="J3242" s="93">
        <v>67.02</v>
      </c>
      <c r="K3242" s="93">
        <v>16</v>
      </c>
      <c r="L3242" s="93">
        <v>1268.06</v>
      </c>
      <c r="M3242" s="88">
        <f t="shared" si="256"/>
        <v>2207.7999999999997</v>
      </c>
    </row>
    <row r="3243" spans="1:13" x14ac:dyDescent="0.2">
      <c r="A3243" s="94">
        <v>6196092</v>
      </c>
      <c r="B3243" s="88">
        <f t="shared" si="254"/>
        <v>315.39999999999998</v>
      </c>
      <c r="C3243" s="93">
        <v>7</v>
      </c>
      <c r="D3243" s="104">
        <f t="shared" si="252"/>
        <v>1.3847675568743818E-5</v>
      </c>
      <c r="E3243" s="93">
        <f t="shared" si="255"/>
        <v>0.6132777777777777</v>
      </c>
      <c r="F3243" s="104">
        <f t="shared" si="253"/>
        <v>2.2021429238514803E-5</v>
      </c>
      <c r="G3243" s="93" t="s">
        <v>20</v>
      </c>
      <c r="H3243" s="93">
        <v>855.5</v>
      </c>
      <c r="I3243" s="108">
        <v>3</v>
      </c>
      <c r="J3243" s="93">
        <v>32.72</v>
      </c>
      <c r="K3243" s="93">
        <v>13</v>
      </c>
      <c r="L3243" s="93">
        <v>855.5</v>
      </c>
      <c r="M3243" s="88">
        <f t="shared" si="256"/>
        <v>2207.7999999999997</v>
      </c>
    </row>
    <row r="3244" spans="1:13" x14ac:dyDescent="0.2">
      <c r="A3244" s="94">
        <v>6196102</v>
      </c>
      <c r="B3244" s="88">
        <f t="shared" si="254"/>
        <v>315.39999999999998</v>
      </c>
      <c r="C3244" s="93">
        <v>7</v>
      </c>
      <c r="D3244" s="104">
        <f t="shared" si="252"/>
        <v>1.3847675568743818E-5</v>
      </c>
      <c r="E3244" s="93">
        <f t="shared" si="255"/>
        <v>0.6132777777777777</v>
      </c>
      <c r="F3244" s="104">
        <f t="shared" si="253"/>
        <v>2.2021429238514803E-5</v>
      </c>
      <c r="G3244" s="93" t="s">
        <v>20</v>
      </c>
      <c r="H3244" s="93">
        <v>1314.31</v>
      </c>
      <c r="I3244" s="108">
        <v>3</v>
      </c>
      <c r="J3244" s="93">
        <v>69.3</v>
      </c>
      <c r="K3244" s="93">
        <v>20</v>
      </c>
      <c r="L3244" s="93">
        <v>1314.31</v>
      </c>
      <c r="M3244" s="88">
        <f t="shared" si="256"/>
        <v>2207.7999999999997</v>
      </c>
    </row>
    <row r="3245" spans="1:13" x14ac:dyDescent="0.2">
      <c r="A3245" s="94">
        <v>8356171</v>
      </c>
      <c r="B3245" s="88">
        <f t="shared" si="254"/>
        <v>315.39999999999998</v>
      </c>
      <c r="C3245" s="93">
        <v>7</v>
      </c>
      <c r="D3245" s="104">
        <f t="shared" si="252"/>
        <v>1.3847675568743818E-5</v>
      </c>
      <c r="E3245" s="93">
        <f t="shared" si="255"/>
        <v>0.6132777777777777</v>
      </c>
      <c r="F3245" s="104">
        <f t="shared" si="253"/>
        <v>2.2021429238514803E-5</v>
      </c>
      <c r="G3245" s="93" t="s">
        <v>41</v>
      </c>
      <c r="H3245" s="93">
        <v>318.5</v>
      </c>
      <c r="I3245" s="108">
        <v>3</v>
      </c>
      <c r="J3245" s="93">
        <v>15</v>
      </c>
      <c r="K3245" s="93">
        <v>20</v>
      </c>
      <c r="L3245" s="93">
        <v>318.5</v>
      </c>
      <c r="M3245" s="88">
        <f t="shared" si="256"/>
        <v>2207.7999999999997</v>
      </c>
    </row>
    <row r="3246" spans="1:13" x14ac:dyDescent="0.2">
      <c r="A3246" s="94">
        <v>8364294</v>
      </c>
      <c r="B3246" s="88">
        <f t="shared" si="254"/>
        <v>315.39999999999998</v>
      </c>
      <c r="C3246" s="93">
        <v>7</v>
      </c>
      <c r="D3246" s="104">
        <f t="shared" si="252"/>
        <v>1.3847675568743818E-5</v>
      </c>
      <c r="E3246" s="93">
        <f t="shared" si="255"/>
        <v>0.6132777777777777</v>
      </c>
      <c r="F3246" s="104">
        <f t="shared" si="253"/>
        <v>2.2021429238514803E-5</v>
      </c>
      <c r="G3246" s="93" t="s">
        <v>20</v>
      </c>
      <c r="H3246" s="93">
        <v>17.66</v>
      </c>
      <c r="I3246" s="108">
        <v>3</v>
      </c>
      <c r="J3246" s="93">
        <v>0.36</v>
      </c>
      <c r="K3246" s="93">
        <v>0.12</v>
      </c>
      <c r="L3246" s="93">
        <v>17.66</v>
      </c>
      <c r="M3246" s="88">
        <f t="shared" si="256"/>
        <v>2207.7999999999997</v>
      </c>
    </row>
    <row r="3247" spans="1:13" x14ac:dyDescent="0.2">
      <c r="A3247" s="94">
        <v>8400031</v>
      </c>
      <c r="B3247" s="88">
        <f t="shared" si="254"/>
        <v>315.39999999999998</v>
      </c>
      <c r="C3247" s="93">
        <v>7</v>
      </c>
      <c r="D3247" s="104">
        <f t="shared" si="252"/>
        <v>1.3847675568743818E-5</v>
      </c>
      <c r="E3247" s="93">
        <f t="shared" si="255"/>
        <v>0.6132777777777777</v>
      </c>
      <c r="F3247" s="104">
        <f t="shared" si="253"/>
        <v>2.2021429238514803E-5</v>
      </c>
      <c r="G3247" s="93" t="s">
        <v>16</v>
      </c>
      <c r="H3247" s="93">
        <v>358.54</v>
      </c>
      <c r="I3247" s="108">
        <v>3</v>
      </c>
      <c r="J3247" s="93">
        <v>3.88</v>
      </c>
      <c r="K3247" s="93">
        <v>2.1</v>
      </c>
      <c r="L3247" s="93">
        <v>358.54</v>
      </c>
      <c r="M3247" s="88">
        <f t="shared" si="256"/>
        <v>2207.7999999999997</v>
      </c>
    </row>
    <row r="3248" spans="1:13" x14ac:dyDescent="0.2">
      <c r="A3248" s="94">
        <v>8400032</v>
      </c>
      <c r="B3248" s="88">
        <f t="shared" si="254"/>
        <v>315.39999999999998</v>
      </c>
      <c r="C3248" s="93">
        <v>7</v>
      </c>
      <c r="D3248" s="104">
        <f t="shared" si="252"/>
        <v>1.3847675568743818E-5</v>
      </c>
      <c r="E3248" s="93">
        <f t="shared" si="255"/>
        <v>0.6132777777777777</v>
      </c>
      <c r="F3248" s="104">
        <f t="shared" si="253"/>
        <v>2.2021429238514803E-5</v>
      </c>
      <c r="G3248" s="93" t="s">
        <v>20</v>
      </c>
      <c r="H3248" s="93">
        <v>412.32</v>
      </c>
      <c r="I3248" s="108">
        <v>3</v>
      </c>
      <c r="J3248" s="93">
        <v>6.36</v>
      </c>
      <c r="K3248" s="93">
        <v>3.1</v>
      </c>
      <c r="L3248" s="93">
        <v>412.32</v>
      </c>
      <c r="M3248" s="88">
        <f t="shared" si="256"/>
        <v>2207.7999999999997</v>
      </c>
    </row>
    <row r="3249" spans="1:13" x14ac:dyDescent="0.2">
      <c r="A3249" s="94">
        <v>8400083</v>
      </c>
      <c r="B3249" s="88">
        <f t="shared" si="254"/>
        <v>315.39999999999998</v>
      </c>
      <c r="C3249" s="93">
        <v>7</v>
      </c>
      <c r="D3249" s="104">
        <f t="shared" si="252"/>
        <v>1.3847675568743818E-5</v>
      </c>
      <c r="E3249" s="93">
        <f t="shared" si="255"/>
        <v>0.6132777777777777</v>
      </c>
      <c r="F3249" s="104">
        <f t="shared" si="253"/>
        <v>2.2021429238514803E-5</v>
      </c>
      <c r="G3249" s="93" t="s">
        <v>16</v>
      </c>
      <c r="H3249" s="93">
        <v>200.18</v>
      </c>
      <c r="I3249" s="108">
        <v>3</v>
      </c>
      <c r="J3249" s="93">
        <v>3</v>
      </c>
      <c r="K3249" s="93">
        <v>0.5</v>
      </c>
      <c r="L3249" s="93">
        <v>200.18</v>
      </c>
      <c r="M3249" s="88">
        <f t="shared" si="256"/>
        <v>2207.7999999999997</v>
      </c>
    </row>
    <row r="3250" spans="1:13" x14ac:dyDescent="0.2">
      <c r="A3250" s="94">
        <v>8411552</v>
      </c>
      <c r="B3250" s="88">
        <f t="shared" si="254"/>
        <v>315.39999999999998</v>
      </c>
      <c r="C3250" s="93">
        <v>7</v>
      </c>
      <c r="D3250" s="104">
        <f t="shared" si="252"/>
        <v>1.3847675568743818E-5</v>
      </c>
      <c r="E3250" s="93">
        <f t="shared" si="255"/>
        <v>0.6132777777777777</v>
      </c>
      <c r="F3250" s="104">
        <f t="shared" si="253"/>
        <v>2.2021429238514803E-5</v>
      </c>
      <c r="G3250" s="93" t="s">
        <v>16</v>
      </c>
      <c r="H3250" s="93">
        <v>2685.05</v>
      </c>
      <c r="I3250" s="108">
        <v>3</v>
      </c>
      <c r="J3250" s="93">
        <v>5.71</v>
      </c>
      <c r="K3250" s="93">
        <v>6.8</v>
      </c>
      <c r="L3250" s="93">
        <v>2685.05</v>
      </c>
      <c r="M3250" s="88">
        <f t="shared" si="256"/>
        <v>2207.7999999999997</v>
      </c>
    </row>
    <row r="3251" spans="1:13" x14ac:dyDescent="0.2">
      <c r="A3251" s="94">
        <v>8411574</v>
      </c>
      <c r="B3251" s="88">
        <f t="shared" si="254"/>
        <v>315.39999999999998</v>
      </c>
      <c r="C3251" s="93">
        <v>7</v>
      </c>
      <c r="D3251" s="104">
        <f t="shared" si="252"/>
        <v>1.3847675568743818E-5</v>
      </c>
      <c r="E3251" s="93">
        <f t="shared" si="255"/>
        <v>0.6132777777777777</v>
      </c>
      <c r="F3251" s="104">
        <f t="shared" si="253"/>
        <v>2.2021429238514803E-5</v>
      </c>
      <c r="G3251" s="93" t="s">
        <v>16</v>
      </c>
      <c r="H3251" s="93">
        <v>10595.7</v>
      </c>
      <c r="I3251" s="108">
        <v>3</v>
      </c>
      <c r="J3251" s="93">
        <v>27.69</v>
      </c>
      <c r="K3251" s="93">
        <v>36.799999999999997</v>
      </c>
      <c r="L3251" s="93">
        <v>10595.7</v>
      </c>
      <c r="M3251" s="88">
        <f t="shared" si="256"/>
        <v>2207.7999999999997</v>
      </c>
    </row>
    <row r="3252" spans="1:13" x14ac:dyDescent="0.2">
      <c r="A3252" s="94">
        <v>8411634</v>
      </c>
      <c r="B3252" s="88">
        <f t="shared" si="254"/>
        <v>315.39999999999998</v>
      </c>
      <c r="C3252" s="93">
        <v>7</v>
      </c>
      <c r="D3252" s="104">
        <f t="shared" si="252"/>
        <v>1.3847675568743818E-5</v>
      </c>
      <c r="E3252" s="93">
        <f t="shared" si="255"/>
        <v>0.6132777777777777</v>
      </c>
      <c r="F3252" s="104">
        <f t="shared" si="253"/>
        <v>2.2021429238514803E-5</v>
      </c>
      <c r="G3252" s="93" t="s">
        <v>79</v>
      </c>
      <c r="H3252" s="93">
        <v>2018.77</v>
      </c>
      <c r="I3252" s="108">
        <v>3</v>
      </c>
      <c r="J3252" s="93">
        <v>95.4</v>
      </c>
      <c r="K3252" s="93">
        <v>4.0999999999999996</v>
      </c>
      <c r="L3252" s="93">
        <v>2018.77</v>
      </c>
      <c r="M3252" s="88">
        <f t="shared" si="256"/>
        <v>2207.7999999999997</v>
      </c>
    </row>
    <row r="3253" spans="1:13" x14ac:dyDescent="0.2">
      <c r="A3253" s="94">
        <v>8541347</v>
      </c>
      <c r="B3253" s="88">
        <f t="shared" si="254"/>
        <v>315.39999999999998</v>
      </c>
      <c r="C3253" s="93">
        <v>7</v>
      </c>
      <c r="D3253" s="104">
        <f t="shared" si="252"/>
        <v>1.3847675568743818E-5</v>
      </c>
      <c r="E3253" s="93">
        <f t="shared" si="255"/>
        <v>0.6132777777777777</v>
      </c>
      <c r="F3253" s="104">
        <f t="shared" si="253"/>
        <v>2.2021429238514803E-5</v>
      </c>
      <c r="G3253" s="93" t="s">
        <v>79</v>
      </c>
      <c r="H3253" s="93">
        <v>1450.88</v>
      </c>
      <c r="I3253" s="108">
        <v>3</v>
      </c>
      <c r="J3253" s="93">
        <v>6.23</v>
      </c>
      <c r="K3253" s="93">
        <v>9.5</v>
      </c>
      <c r="L3253" s="93">
        <v>1450.88</v>
      </c>
      <c r="M3253" s="88">
        <f t="shared" si="256"/>
        <v>2207.7999999999997</v>
      </c>
    </row>
    <row r="3254" spans="1:13" x14ac:dyDescent="0.2">
      <c r="A3254" s="94">
        <v>8541348</v>
      </c>
      <c r="B3254" s="88">
        <f t="shared" si="254"/>
        <v>315.39999999999998</v>
      </c>
      <c r="C3254" s="93">
        <v>7</v>
      </c>
      <c r="D3254" s="104">
        <f t="shared" si="252"/>
        <v>1.3847675568743818E-5</v>
      </c>
      <c r="E3254" s="93">
        <f t="shared" si="255"/>
        <v>0.6132777777777777</v>
      </c>
      <c r="F3254" s="104">
        <f t="shared" si="253"/>
        <v>2.2021429238514803E-5</v>
      </c>
      <c r="G3254" s="93" t="s">
        <v>16</v>
      </c>
      <c r="H3254" s="93">
        <v>1569.23</v>
      </c>
      <c r="I3254" s="108">
        <v>3</v>
      </c>
      <c r="J3254" s="93">
        <v>8.3800000000000008</v>
      </c>
      <c r="K3254" s="93">
        <v>11.5</v>
      </c>
      <c r="L3254" s="93">
        <v>1569.23</v>
      </c>
      <c r="M3254" s="88">
        <f t="shared" si="256"/>
        <v>2207.7999999999997</v>
      </c>
    </row>
    <row r="3255" spans="1:13" x14ac:dyDescent="0.2">
      <c r="A3255" s="94">
        <v>8604363</v>
      </c>
      <c r="B3255" s="88">
        <f t="shared" si="254"/>
        <v>315.39999999999998</v>
      </c>
      <c r="C3255" s="93">
        <v>7</v>
      </c>
      <c r="D3255" s="104">
        <f t="shared" si="252"/>
        <v>1.3847675568743818E-5</v>
      </c>
      <c r="E3255" s="93">
        <f t="shared" si="255"/>
        <v>0.6132777777777777</v>
      </c>
      <c r="F3255" s="104">
        <f t="shared" si="253"/>
        <v>2.2021429238514803E-5</v>
      </c>
      <c r="G3255" s="93" t="s">
        <v>16</v>
      </c>
      <c r="H3255" s="93">
        <v>680.08</v>
      </c>
      <c r="I3255" s="108">
        <v>3</v>
      </c>
      <c r="J3255" s="93">
        <v>0</v>
      </c>
      <c r="K3255" s="93">
        <v>0</v>
      </c>
      <c r="L3255" s="93">
        <v>680.08</v>
      </c>
      <c r="M3255" s="88">
        <f t="shared" si="256"/>
        <v>2207.7999999999997</v>
      </c>
    </row>
    <row r="3256" spans="1:13" x14ac:dyDescent="0.2">
      <c r="A3256" s="94">
        <v>9040652</v>
      </c>
      <c r="B3256" s="88">
        <f t="shared" si="254"/>
        <v>315.39999999999998</v>
      </c>
      <c r="C3256" s="93">
        <v>7</v>
      </c>
      <c r="D3256" s="104">
        <f t="shared" si="252"/>
        <v>1.3847675568743818E-5</v>
      </c>
      <c r="E3256" s="93">
        <f t="shared" si="255"/>
        <v>0.6132777777777777</v>
      </c>
      <c r="F3256" s="104">
        <f t="shared" si="253"/>
        <v>2.2021429238514803E-5</v>
      </c>
      <c r="G3256" s="93" t="s">
        <v>16</v>
      </c>
      <c r="H3256" s="93">
        <v>5821.28</v>
      </c>
      <c r="I3256" s="108">
        <v>3</v>
      </c>
      <c r="J3256" s="93">
        <v>14.52</v>
      </c>
      <c r="K3256" s="93">
        <v>12.7</v>
      </c>
      <c r="L3256" s="93">
        <v>5821.28</v>
      </c>
      <c r="M3256" s="88">
        <f t="shared" si="256"/>
        <v>2207.7999999999997</v>
      </c>
    </row>
    <row r="3257" spans="1:13" x14ac:dyDescent="0.2">
      <c r="A3257" s="94">
        <v>9201964</v>
      </c>
      <c r="B3257" s="88">
        <f t="shared" si="254"/>
        <v>315.39999999999998</v>
      </c>
      <c r="C3257" s="93">
        <v>7</v>
      </c>
      <c r="D3257" s="104">
        <f t="shared" si="252"/>
        <v>1.3847675568743818E-5</v>
      </c>
      <c r="E3257" s="93">
        <f t="shared" si="255"/>
        <v>0.6132777777777777</v>
      </c>
      <c r="F3257" s="104">
        <f t="shared" si="253"/>
        <v>2.2021429238514803E-5</v>
      </c>
      <c r="G3257" s="93" t="s">
        <v>16</v>
      </c>
      <c r="H3257" s="93">
        <v>1038.07</v>
      </c>
      <c r="I3257" s="108">
        <v>3</v>
      </c>
      <c r="J3257" s="93">
        <v>12.8</v>
      </c>
      <c r="K3257" s="93">
        <v>9.4</v>
      </c>
      <c r="L3257" s="93">
        <v>1038.07</v>
      </c>
      <c r="M3257" s="88">
        <f t="shared" si="256"/>
        <v>2207.7999999999997</v>
      </c>
    </row>
    <row r="3258" spans="1:13" x14ac:dyDescent="0.2">
      <c r="A3258" s="94">
        <v>9215934</v>
      </c>
      <c r="B3258" s="88">
        <f t="shared" si="254"/>
        <v>315.39999999999998</v>
      </c>
      <c r="C3258" s="93">
        <v>7</v>
      </c>
      <c r="D3258" s="104">
        <f t="shared" si="252"/>
        <v>1.3847675568743818E-5</v>
      </c>
      <c r="E3258" s="93">
        <f t="shared" si="255"/>
        <v>0.6132777777777777</v>
      </c>
      <c r="F3258" s="104">
        <f t="shared" si="253"/>
        <v>2.2021429238514803E-5</v>
      </c>
      <c r="G3258" s="93" t="s">
        <v>20</v>
      </c>
      <c r="H3258" s="93">
        <v>355.21</v>
      </c>
      <c r="I3258" s="108">
        <v>3</v>
      </c>
      <c r="J3258" s="93">
        <v>40.340000000000003</v>
      </c>
      <c r="K3258" s="93">
        <v>2.78</v>
      </c>
      <c r="L3258" s="93">
        <v>355.21</v>
      </c>
      <c r="M3258" s="88">
        <f t="shared" si="256"/>
        <v>2207.7999999999997</v>
      </c>
    </row>
    <row r="3259" spans="1:13" x14ac:dyDescent="0.2">
      <c r="A3259" s="94">
        <v>9253281</v>
      </c>
      <c r="B3259" s="88">
        <f t="shared" si="254"/>
        <v>315.39999999999998</v>
      </c>
      <c r="C3259" s="93">
        <v>7</v>
      </c>
      <c r="D3259" s="104">
        <f t="shared" si="252"/>
        <v>1.3847675568743818E-5</v>
      </c>
      <c r="E3259" s="93">
        <f t="shared" si="255"/>
        <v>0.6132777777777777</v>
      </c>
      <c r="F3259" s="104">
        <f t="shared" si="253"/>
        <v>2.2021429238514803E-5</v>
      </c>
      <c r="G3259" s="93" t="s">
        <v>12</v>
      </c>
      <c r="H3259" s="93">
        <v>769.66</v>
      </c>
      <c r="I3259" s="108">
        <v>3</v>
      </c>
      <c r="J3259" s="93">
        <v>1.65</v>
      </c>
      <c r="K3259" s="93">
        <v>12.82</v>
      </c>
      <c r="L3259" s="93">
        <v>769.66</v>
      </c>
      <c r="M3259" s="88">
        <f t="shared" si="256"/>
        <v>2207.7999999999997</v>
      </c>
    </row>
    <row r="3260" spans="1:13" x14ac:dyDescent="0.2">
      <c r="A3260" s="94">
        <v>9254979</v>
      </c>
      <c r="B3260" s="88">
        <f t="shared" si="254"/>
        <v>315.39999999999998</v>
      </c>
      <c r="C3260" s="93">
        <v>7</v>
      </c>
      <c r="D3260" s="104">
        <f t="shared" si="252"/>
        <v>1.3847675568743818E-5</v>
      </c>
      <c r="E3260" s="93">
        <f t="shared" si="255"/>
        <v>0.6132777777777777</v>
      </c>
      <c r="F3260" s="104">
        <f t="shared" si="253"/>
        <v>2.2021429238514803E-5</v>
      </c>
      <c r="G3260" s="93" t="s">
        <v>12</v>
      </c>
      <c r="H3260" s="93">
        <v>521.91</v>
      </c>
      <c r="I3260" s="108">
        <v>3</v>
      </c>
      <c r="J3260" s="93">
        <v>3.2</v>
      </c>
      <c r="K3260" s="93">
        <v>7.33</v>
      </c>
      <c r="L3260" s="93">
        <v>521.91</v>
      </c>
      <c r="M3260" s="88">
        <f t="shared" si="256"/>
        <v>2207.7999999999997</v>
      </c>
    </row>
    <row r="3261" spans="1:13" x14ac:dyDescent="0.2">
      <c r="A3261" s="94">
        <v>9318497</v>
      </c>
      <c r="B3261" s="88">
        <f t="shared" si="254"/>
        <v>315.39999999999998</v>
      </c>
      <c r="C3261" s="93">
        <v>7</v>
      </c>
      <c r="D3261" s="104">
        <f t="shared" si="252"/>
        <v>1.3847675568743818E-5</v>
      </c>
      <c r="E3261" s="93">
        <f t="shared" si="255"/>
        <v>0.6132777777777777</v>
      </c>
      <c r="F3261" s="104">
        <f t="shared" si="253"/>
        <v>2.2021429238514803E-5</v>
      </c>
      <c r="G3261" s="93" t="s">
        <v>16</v>
      </c>
      <c r="H3261" s="93">
        <v>64.099999999999994</v>
      </c>
      <c r="I3261" s="108">
        <v>3</v>
      </c>
      <c r="J3261" s="93">
        <v>7</v>
      </c>
      <c r="K3261" s="93">
        <v>0.2</v>
      </c>
      <c r="L3261" s="93">
        <v>64.099999999999994</v>
      </c>
      <c r="M3261" s="88">
        <f t="shared" si="256"/>
        <v>2207.7999999999997</v>
      </c>
    </row>
    <row r="3262" spans="1:13" x14ac:dyDescent="0.2">
      <c r="A3262" s="94">
        <v>9723023</v>
      </c>
      <c r="B3262" s="88">
        <f t="shared" si="254"/>
        <v>315.39999999999998</v>
      </c>
      <c r="C3262" s="93">
        <v>7</v>
      </c>
      <c r="D3262" s="104">
        <f t="shared" si="252"/>
        <v>1.3847675568743818E-5</v>
      </c>
      <c r="E3262" s="93">
        <f t="shared" si="255"/>
        <v>0.6132777777777777</v>
      </c>
      <c r="F3262" s="104">
        <f t="shared" si="253"/>
        <v>2.2021429238514803E-5</v>
      </c>
      <c r="G3262" s="93" t="s">
        <v>16</v>
      </c>
      <c r="H3262" s="93">
        <v>419.83</v>
      </c>
      <c r="I3262" s="108">
        <v>3</v>
      </c>
      <c r="J3262" s="93">
        <v>50</v>
      </c>
      <c r="K3262" s="93">
        <v>7</v>
      </c>
      <c r="L3262" s="93">
        <v>419.83</v>
      </c>
      <c r="M3262" s="88">
        <f t="shared" si="256"/>
        <v>2207.7999999999997</v>
      </c>
    </row>
    <row r="3263" spans="1:13" x14ac:dyDescent="0.2">
      <c r="A3263" s="94">
        <v>9723049</v>
      </c>
      <c r="B3263" s="88">
        <f t="shared" si="254"/>
        <v>315.39999999999998</v>
      </c>
      <c r="C3263" s="93">
        <v>7</v>
      </c>
      <c r="D3263" s="104">
        <f t="shared" si="252"/>
        <v>1.3847675568743818E-5</v>
      </c>
      <c r="E3263" s="93">
        <f t="shared" si="255"/>
        <v>0.6132777777777777</v>
      </c>
      <c r="F3263" s="104">
        <f t="shared" si="253"/>
        <v>2.2021429238514803E-5</v>
      </c>
      <c r="G3263" s="93" t="s">
        <v>16</v>
      </c>
      <c r="H3263" s="93">
        <v>971.74</v>
      </c>
      <c r="I3263" s="108">
        <v>3</v>
      </c>
      <c r="J3263" s="93">
        <v>618</v>
      </c>
      <c r="K3263" s="93">
        <v>18</v>
      </c>
      <c r="L3263" s="93">
        <v>971.74</v>
      </c>
      <c r="M3263" s="88">
        <f t="shared" si="256"/>
        <v>2207.7999999999997</v>
      </c>
    </row>
    <row r="3264" spans="1:13" x14ac:dyDescent="0.2">
      <c r="A3264" s="94">
        <v>9808101</v>
      </c>
      <c r="B3264" s="88">
        <f t="shared" si="254"/>
        <v>315.39999999999998</v>
      </c>
      <c r="C3264" s="93">
        <v>7</v>
      </c>
      <c r="D3264" s="104">
        <f t="shared" si="252"/>
        <v>1.3847675568743818E-5</v>
      </c>
      <c r="E3264" s="93">
        <f t="shared" si="255"/>
        <v>0.6132777777777777</v>
      </c>
      <c r="F3264" s="104">
        <f t="shared" si="253"/>
        <v>2.2021429238514803E-5</v>
      </c>
      <c r="G3264" s="93" t="s">
        <v>79</v>
      </c>
      <c r="H3264" s="93">
        <v>912.46</v>
      </c>
      <c r="I3264" s="108">
        <v>3</v>
      </c>
      <c r="J3264" s="93">
        <v>41.6</v>
      </c>
      <c r="K3264" s="93">
        <v>5.9</v>
      </c>
      <c r="L3264" s="93">
        <v>912.46</v>
      </c>
      <c r="M3264" s="88">
        <f t="shared" si="256"/>
        <v>2207.7999999999997</v>
      </c>
    </row>
    <row r="3265" spans="1:13" x14ac:dyDescent="0.2">
      <c r="A3265" s="94">
        <v>1010134</v>
      </c>
      <c r="B3265" s="88">
        <f t="shared" si="254"/>
        <v>315.39999999999998</v>
      </c>
      <c r="C3265" s="93">
        <v>6</v>
      </c>
      <c r="D3265" s="104">
        <f t="shared" si="252"/>
        <v>1.1869436201780416E-5</v>
      </c>
      <c r="E3265" s="93">
        <f t="shared" si="255"/>
        <v>0.52566666666666662</v>
      </c>
      <c r="F3265" s="104">
        <f t="shared" si="253"/>
        <v>1.887551077586983E-5</v>
      </c>
      <c r="G3265" s="93" t="s">
        <v>79</v>
      </c>
      <c r="H3265" s="93">
        <v>59.8</v>
      </c>
      <c r="I3265" s="108">
        <v>3</v>
      </c>
      <c r="J3265" s="93">
        <v>1.81</v>
      </c>
      <c r="K3265" s="93">
        <v>1</v>
      </c>
      <c r="L3265" s="93">
        <v>59.8</v>
      </c>
      <c r="M3265" s="88">
        <f t="shared" si="256"/>
        <v>1892.3999999999999</v>
      </c>
    </row>
    <row r="3266" spans="1:13" x14ac:dyDescent="0.2">
      <c r="A3266" s="94">
        <v>1150422</v>
      </c>
      <c r="B3266" s="88">
        <f t="shared" si="254"/>
        <v>315.39999999999998</v>
      </c>
      <c r="C3266" s="93">
        <v>6</v>
      </c>
      <c r="D3266" s="104">
        <f t="shared" ref="D3266:D3329" si="257">C3266/$C$4096</f>
        <v>1.1869436201780416E-5</v>
      </c>
      <c r="E3266" s="93">
        <f t="shared" si="255"/>
        <v>0.52566666666666662</v>
      </c>
      <c r="F3266" s="104">
        <f t="shared" ref="F3266:F3329" si="258">E3266/$E$4096</f>
        <v>1.887551077586983E-5</v>
      </c>
      <c r="G3266" s="93" t="s">
        <v>16</v>
      </c>
      <c r="H3266" s="93">
        <v>469.36</v>
      </c>
      <c r="I3266" s="108">
        <v>3</v>
      </c>
      <c r="J3266" s="93">
        <v>34.43</v>
      </c>
      <c r="K3266" s="93">
        <v>26.14</v>
      </c>
      <c r="L3266" s="93">
        <v>469.36</v>
      </c>
      <c r="M3266" s="88">
        <f t="shared" si="256"/>
        <v>1892.3999999999999</v>
      </c>
    </row>
    <row r="3267" spans="1:13" x14ac:dyDescent="0.2">
      <c r="A3267" s="94">
        <v>1152499</v>
      </c>
      <c r="B3267" s="88">
        <f t="shared" ref="B3267:B3330" si="259">VLOOKUP(I3267,$U$2:$V$11,2,TRUE)</f>
        <v>315.39999999999998</v>
      </c>
      <c r="C3267" s="93">
        <v>6</v>
      </c>
      <c r="D3267" s="104">
        <f t="shared" si="257"/>
        <v>1.1869436201780416E-5</v>
      </c>
      <c r="E3267" s="93">
        <f t="shared" ref="E3267:E3330" si="260">B3267*C3267/3600</f>
        <v>0.52566666666666662</v>
      </c>
      <c r="F3267" s="104">
        <f t="shared" si="258"/>
        <v>1.887551077586983E-5</v>
      </c>
      <c r="G3267" s="93" t="s">
        <v>16</v>
      </c>
      <c r="H3267" s="93">
        <v>538</v>
      </c>
      <c r="I3267" s="108">
        <v>3</v>
      </c>
      <c r="J3267" s="93">
        <v>28.88</v>
      </c>
      <c r="K3267" s="93">
        <v>25.8</v>
      </c>
      <c r="L3267" s="93">
        <v>538</v>
      </c>
      <c r="M3267" s="88">
        <f t="shared" ref="M3267:M3330" si="261">B3267*C3267</f>
        <v>1892.3999999999999</v>
      </c>
    </row>
    <row r="3268" spans="1:13" x14ac:dyDescent="0.2">
      <c r="A3268" s="94">
        <v>1210023</v>
      </c>
      <c r="B3268" s="88">
        <f t="shared" si="259"/>
        <v>315.39999999999998</v>
      </c>
      <c r="C3268" s="93">
        <v>6</v>
      </c>
      <c r="D3268" s="104">
        <f t="shared" si="257"/>
        <v>1.1869436201780416E-5</v>
      </c>
      <c r="E3268" s="93">
        <f t="shared" si="260"/>
        <v>0.52566666666666662</v>
      </c>
      <c r="F3268" s="104">
        <f t="shared" si="258"/>
        <v>1.887551077586983E-5</v>
      </c>
      <c r="G3268" s="93" t="s">
        <v>79</v>
      </c>
      <c r="H3268" s="93">
        <v>171.85</v>
      </c>
      <c r="I3268" s="108">
        <v>3</v>
      </c>
      <c r="J3268" s="93">
        <v>0.83</v>
      </c>
      <c r="K3268" s="93">
        <v>1.62</v>
      </c>
      <c r="L3268" s="93">
        <v>171.85</v>
      </c>
      <c r="M3268" s="88">
        <f t="shared" si="261"/>
        <v>1892.3999999999999</v>
      </c>
    </row>
    <row r="3269" spans="1:13" x14ac:dyDescent="0.2">
      <c r="A3269" s="94">
        <v>1212777</v>
      </c>
      <c r="B3269" s="88">
        <f t="shared" si="259"/>
        <v>315.39999999999998</v>
      </c>
      <c r="C3269" s="93">
        <v>6</v>
      </c>
      <c r="D3269" s="104">
        <f t="shared" si="257"/>
        <v>1.1869436201780416E-5</v>
      </c>
      <c r="E3269" s="93">
        <f t="shared" si="260"/>
        <v>0.52566666666666662</v>
      </c>
      <c r="F3269" s="104">
        <f t="shared" si="258"/>
        <v>1.887551077586983E-5</v>
      </c>
      <c r="G3269" s="93" t="s">
        <v>79</v>
      </c>
      <c r="H3269" s="93">
        <v>618.78</v>
      </c>
      <c r="I3269" s="108">
        <v>3</v>
      </c>
      <c r="J3269" s="93">
        <v>41.04</v>
      </c>
      <c r="K3269" s="93">
        <v>23.06</v>
      </c>
      <c r="L3269" s="93">
        <v>618.78</v>
      </c>
      <c r="M3269" s="88">
        <f t="shared" si="261"/>
        <v>1892.3999999999999</v>
      </c>
    </row>
    <row r="3270" spans="1:13" x14ac:dyDescent="0.2">
      <c r="A3270" s="94">
        <v>1214355</v>
      </c>
      <c r="B3270" s="88">
        <f t="shared" si="259"/>
        <v>315.39999999999998</v>
      </c>
      <c r="C3270" s="93">
        <v>6</v>
      </c>
      <c r="D3270" s="104">
        <f t="shared" si="257"/>
        <v>1.1869436201780416E-5</v>
      </c>
      <c r="E3270" s="93">
        <f t="shared" si="260"/>
        <v>0.52566666666666662</v>
      </c>
      <c r="F3270" s="104">
        <f t="shared" si="258"/>
        <v>1.887551077586983E-5</v>
      </c>
      <c r="G3270" s="93" t="s">
        <v>79</v>
      </c>
      <c r="H3270" s="93">
        <v>172.07</v>
      </c>
      <c r="I3270" s="108">
        <v>3</v>
      </c>
      <c r="J3270" s="93">
        <v>1.86</v>
      </c>
      <c r="K3270" s="93">
        <v>1.54</v>
      </c>
      <c r="L3270" s="93">
        <v>172.07</v>
      </c>
      <c r="M3270" s="88">
        <f t="shared" si="261"/>
        <v>1892.3999999999999</v>
      </c>
    </row>
    <row r="3271" spans="1:13" x14ac:dyDescent="0.2">
      <c r="A3271" s="94">
        <v>1214749</v>
      </c>
      <c r="B3271" s="88">
        <f t="shared" si="259"/>
        <v>315.39999999999998</v>
      </c>
      <c r="C3271" s="93">
        <v>6</v>
      </c>
      <c r="D3271" s="104">
        <f t="shared" si="257"/>
        <v>1.1869436201780416E-5</v>
      </c>
      <c r="E3271" s="93">
        <f t="shared" si="260"/>
        <v>0.52566666666666662</v>
      </c>
      <c r="F3271" s="104">
        <f t="shared" si="258"/>
        <v>1.887551077586983E-5</v>
      </c>
      <c r="G3271" s="93" t="s">
        <v>79</v>
      </c>
      <c r="H3271" s="93">
        <v>465.4</v>
      </c>
      <c r="I3271" s="108">
        <v>3</v>
      </c>
      <c r="J3271" s="93">
        <v>10.34</v>
      </c>
      <c r="K3271" s="93">
        <v>7.1</v>
      </c>
      <c r="L3271" s="93">
        <v>465.4</v>
      </c>
      <c r="M3271" s="88">
        <f t="shared" si="261"/>
        <v>1892.3999999999999</v>
      </c>
    </row>
    <row r="3272" spans="1:13" x14ac:dyDescent="0.2">
      <c r="A3272" s="94">
        <v>1252094</v>
      </c>
      <c r="B3272" s="88">
        <f t="shared" si="259"/>
        <v>315.39999999999998</v>
      </c>
      <c r="C3272" s="93">
        <v>6</v>
      </c>
      <c r="D3272" s="104">
        <f t="shared" si="257"/>
        <v>1.1869436201780416E-5</v>
      </c>
      <c r="E3272" s="93">
        <f t="shared" si="260"/>
        <v>0.52566666666666662</v>
      </c>
      <c r="F3272" s="104">
        <f t="shared" si="258"/>
        <v>1.887551077586983E-5</v>
      </c>
      <c r="G3272" s="93" t="s">
        <v>79</v>
      </c>
      <c r="H3272" s="93">
        <v>66.44</v>
      </c>
      <c r="I3272" s="108">
        <v>3</v>
      </c>
      <c r="J3272" s="93">
        <v>1.73</v>
      </c>
      <c r="K3272" s="93">
        <v>3.52</v>
      </c>
      <c r="L3272" s="93">
        <v>66.44</v>
      </c>
      <c r="M3272" s="88">
        <f t="shared" si="261"/>
        <v>1892.3999999999999</v>
      </c>
    </row>
    <row r="3273" spans="1:13" x14ac:dyDescent="0.2">
      <c r="A3273" s="94">
        <v>1253059</v>
      </c>
      <c r="B3273" s="88">
        <f t="shared" si="259"/>
        <v>315.39999999999998</v>
      </c>
      <c r="C3273" s="93">
        <v>6</v>
      </c>
      <c r="D3273" s="104">
        <f t="shared" si="257"/>
        <v>1.1869436201780416E-5</v>
      </c>
      <c r="E3273" s="93">
        <f t="shared" si="260"/>
        <v>0.52566666666666662</v>
      </c>
      <c r="F3273" s="104">
        <f t="shared" si="258"/>
        <v>1.887551077586983E-5</v>
      </c>
      <c r="G3273" s="93" t="s">
        <v>16</v>
      </c>
      <c r="H3273" s="93">
        <v>1331.89</v>
      </c>
      <c r="I3273" s="108">
        <v>3</v>
      </c>
      <c r="J3273" s="93">
        <v>33.729999999999997</v>
      </c>
      <c r="K3273" s="93">
        <v>61.7</v>
      </c>
      <c r="L3273" s="93">
        <v>1331.89</v>
      </c>
      <c r="M3273" s="88">
        <f t="shared" si="261"/>
        <v>1892.3999999999999</v>
      </c>
    </row>
    <row r="3274" spans="1:13" x14ac:dyDescent="0.2">
      <c r="A3274" s="94">
        <v>2071749</v>
      </c>
      <c r="B3274" s="88">
        <f t="shared" si="259"/>
        <v>315.39999999999998</v>
      </c>
      <c r="C3274" s="93">
        <v>6</v>
      </c>
      <c r="D3274" s="104">
        <f t="shared" si="257"/>
        <v>1.1869436201780416E-5</v>
      </c>
      <c r="E3274" s="93">
        <f t="shared" si="260"/>
        <v>0.52566666666666662</v>
      </c>
      <c r="F3274" s="104">
        <f t="shared" si="258"/>
        <v>1.887551077586983E-5</v>
      </c>
      <c r="G3274" s="93" t="s">
        <v>79</v>
      </c>
      <c r="H3274" s="93">
        <v>1299.54</v>
      </c>
      <c r="I3274" s="108">
        <v>3</v>
      </c>
      <c r="J3274" s="93">
        <v>2.97</v>
      </c>
      <c r="K3274" s="93">
        <v>5.26</v>
      </c>
      <c r="L3274" s="93">
        <v>1299.54</v>
      </c>
      <c r="M3274" s="88">
        <f t="shared" si="261"/>
        <v>1892.3999999999999</v>
      </c>
    </row>
    <row r="3275" spans="1:13" x14ac:dyDescent="0.2">
      <c r="A3275" s="94">
        <v>2104067</v>
      </c>
      <c r="B3275" s="88">
        <f t="shared" si="259"/>
        <v>315.39999999999998</v>
      </c>
      <c r="C3275" s="93">
        <v>6</v>
      </c>
      <c r="D3275" s="104">
        <f t="shared" si="257"/>
        <v>1.1869436201780416E-5</v>
      </c>
      <c r="E3275" s="93">
        <f t="shared" si="260"/>
        <v>0.52566666666666662</v>
      </c>
      <c r="F3275" s="104">
        <f t="shared" si="258"/>
        <v>1.887551077586983E-5</v>
      </c>
      <c r="G3275" s="93" t="s">
        <v>16</v>
      </c>
      <c r="H3275" s="93">
        <v>2308.23</v>
      </c>
      <c r="I3275" s="108">
        <v>3</v>
      </c>
      <c r="J3275" s="93">
        <v>24.57</v>
      </c>
      <c r="K3275" s="93">
        <v>16.8</v>
      </c>
      <c r="L3275" s="93">
        <v>2308.23</v>
      </c>
      <c r="M3275" s="88">
        <f t="shared" si="261"/>
        <v>1892.3999999999999</v>
      </c>
    </row>
    <row r="3276" spans="1:13" x14ac:dyDescent="0.2">
      <c r="A3276" s="94">
        <v>2104111</v>
      </c>
      <c r="B3276" s="88">
        <f t="shared" si="259"/>
        <v>315.39999999999998</v>
      </c>
      <c r="C3276" s="93">
        <v>6</v>
      </c>
      <c r="D3276" s="104">
        <f t="shared" si="257"/>
        <v>1.1869436201780416E-5</v>
      </c>
      <c r="E3276" s="93">
        <f t="shared" si="260"/>
        <v>0.52566666666666662</v>
      </c>
      <c r="F3276" s="104">
        <f t="shared" si="258"/>
        <v>1.887551077586983E-5</v>
      </c>
      <c r="G3276" s="93" t="s">
        <v>16</v>
      </c>
      <c r="H3276" s="93">
        <v>4894.93</v>
      </c>
      <c r="I3276" s="108">
        <v>3</v>
      </c>
      <c r="J3276" s="93">
        <v>32.270000000000003</v>
      </c>
      <c r="K3276" s="93">
        <v>23.4</v>
      </c>
      <c r="L3276" s="93">
        <v>4894.93</v>
      </c>
      <c r="M3276" s="88">
        <f t="shared" si="261"/>
        <v>1892.3999999999999</v>
      </c>
    </row>
    <row r="3277" spans="1:13" x14ac:dyDescent="0.2">
      <c r="A3277" s="94">
        <v>2104234</v>
      </c>
      <c r="B3277" s="88">
        <f t="shared" si="259"/>
        <v>315.39999999999998</v>
      </c>
      <c r="C3277" s="93">
        <v>6</v>
      </c>
      <c r="D3277" s="104">
        <f t="shared" si="257"/>
        <v>1.1869436201780416E-5</v>
      </c>
      <c r="E3277" s="93">
        <f t="shared" si="260"/>
        <v>0.52566666666666662</v>
      </c>
      <c r="F3277" s="104">
        <f t="shared" si="258"/>
        <v>1.887551077586983E-5</v>
      </c>
      <c r="G3277" s="93" t="s">
        <v>16</v>
      </c>
      <c r="H3277" s="93">
        <v>2992.65</v>
      </c>
      <c r="I3277" s="108">
        <v>3</v>
      </c>
      <c r="J3277" s="93">
        <v>15.12</v>
      </c>
      <c r="K3277" s="93">
        <v>18.2</v>
      </c>
      <c r="L3277" s="93">
        <v>2992.65</v>
      </c>
      <c r="M3277" s="88">
        <f t="shared" si="261"/>
        <v>1892.3999999999999</v>
      </c>
    </row>
    <row r="3278" spans="1:13" x14ac:dyDescent="0.2">
      <c r="A3278" s="94">
        <v>2104264</v>
      </c>
      <c r="B3278" s="88">
        <f t="shared" si="259"/>
        <v>315.39999999999998</v>
      </c>
      <c r="C3278" s="93">
        <v>6</v>
      </c>
      <c r="D3278" s="104">
        <f t="shared" si="257"/>
        <v>1.1869436201780416E-5</v>
      </c>
      <c r="E3278" s="93">
        <f t="shared" si="260"/>
        <v>0.52566666666666662</v>
      </c>
      <c r="F3278" s="104">
        <f t="shared" si="258"/>
        <v>1.887551077586983E-5</v>
      </c>
      <c r="G3278" s="93" t="s">
        <v>16</v>
      </c>
      <c r="H3278" s="93">
        <v>1289.76</v>
      </c>
      <c r="I3278" s="108">
        <v>3</v>
      </c>
      <c r="J3278" s="93">
        <v>5.88</v>
      </c>
      <c r="K3278" s="93">
        <v>6.2</v>
      </c>
      <c r="L3278" s="93">
        <v>1289.76</v>
      </c>
      <c r="M3278" s="88">
        <f t="shared" si="261"/>
        <v>1892.3999999999999</v>
      </c>
    </row>
    <row r="3279" spans="1:13" x14ac:dyDescent="0.2">
      <c r="A3279" s="94">
        <v>2104269</v>
      </c>
      <c r="B3279" s="88">
        <f t="shared" si="259"/>
        <v>315.39999999999998</v>
      </c>
      <c r="C3279" s="93">
        <v>6</v>
      </c>
      <c r="D3279" s="104">
        <f t="shared" si="257"/>
        <v>1.1869436201780416E-5</v>
      </c>
      <c r="E3279" s="93">
        <f t="shared" si="260"/>
        <v>0.52566666666666662</v>
      </c>
      <c r="F3279" s="104">
        <f t="shared" si="258"/>
        <v>1.887551077586983E-5</v>
      </c>
      <c r="G3279" s="93" t="s">
        <v>16</v>
      </c>
      <c r="H3279" s="93">
        <v>2262.4699999999998</v>
      </c>
      <c r="I3279" s="108">
        <v>3</v>
      </c>
      <c r="J3279" s="93">
        <v>6.84</v>
      </c>
      <c r="K3279" s="93">
        <v>10.7</v>
      </c>
      <c r="L3279" s="93">
        <v>2262.4699999999998</v>
      </c>
      <c r="M3279" s="88">
        <f t="shared" si="261"/>
        <v>1892.3999999999999</v>
      </c>
    </row>
    <row r="3280" spans="1:13" x14ac:dyDescent="0.2">
      <c r="A3280" s="94">
        <v>2104286</v>
      </c>
      <c r="B3280" s="88">
        <f t="shared" si="259"/>
        <v>315.39999999999998</v>
      </c>
      <c r="C3280" s="93">
        <v>6</v>
      </c>
      <c r="D3280" s="104">
        <f t="shared" si="257"/>
        <v>1.1869436201780416E-5</v>
      </c>
      <c r="E3280" s="93">
        <f t="shared" si="260"/>
        <v>0.52566666666666662</v>
      </c>
      <c r="F3280" s="104">
        <f t="shared" si="258"/>
        <v>1.887551077586983E-5</v>
      </c>
      <c r="G3280" s="93" t="s">
        <v>79</v>
      </c>
      <c r="H3280" s="93">
        <v>2559.9</v>
      </c>
      <c r="I3280" s="108">
        <v>3</v>
      </c>
      <c r="J3280" s="93">
        <v>11</v>
      </c>
      <c r="K3280" s="93">
        <v>17.2</v>
      </c>
      <c r="L3280" s="93">
        <v>2559.9</v>
      </c>
      <c r="M3280" s="88">
        <f t="shared" si="261"/>
        <v>1892.3999999999999</v>
      </c>
    </row>
    <row r="3281" spans="1:13" x14ac:dyDescent="0.2">
      <c r="A3281" s="94">
        <v>2104401</v>
      </c>
      <c r="B3281" s="88">
        <f t="shared" si="259"/>
        <v>315.39999999999998</v>
      </c>
      <c r="C3281" s="93">
        <v>6</v>
      </c>
      <c r="D3281" s="104">
        <f t="shared" si="257"/>
        <v>1.1869436201780416E-5</v>
      </c>
      <c r="E3281" s="93">
        <f t="shared" si="260"/>
        <v>0.52566666666666662</v>
      </c>
      <c r="F3281" s="104">
        <f t="shared" si="258"/>
        <v>1.887551077586983E-5</v>
      </c>
      <c r="G3281" s="93" t="s">
        <v>16</v>
      </c>
      <c r="H3281" s="93">
        <v>2106.23</v>
      </c>
      <c r="I3281" s="108">
        <v>3</v>
      </c>
      <c r="J3281" s="93">
        <v>5.64</v>
      </c>
      <c r="K3281" s="93">
        <v>9.4</v>
      </c>
      <c r="L3281" s="93">
        <v>2106.23</v>
      </c>
      <c r="M3281" s="88">
        <f t="shared" si="261"/>
        <v>1892.3999999999999</v>
      </c>
    </row>
    <row r="3282" spans="1:13" x14ac:dyDescent="0.2">
      <c r="A3282" s="94">
        <v>2108428</v>
      </c>
      <c r="B3282" s="88">
        <f t="shared" si="259"/>
        <v>315.39999999999998</v>
      </c>
      <c r="C3282" s="93">
        <v>6</v>
      </c>
      <c r="D3282" s="104">
        <f t="shared" si="257"/>
        <v>1.1869436201780416E-5</v>
      </c>
      <c r="E3282" s="93">
        <f t="shared" si="260"/>
        <v>0.52566666666666662</v>
      </c>
      <c r="F3282" s="104">
        <f t="shared" si="258"/>
        <v>1.887551077586983E-5</v>
      </c>
      <c r="G3282" s="93" t="s">
        <v>16</v>
      </c>
      <c r="H3282" s="93">
        <v>548.25</v>
      </c>
      <c r="I3282" s="108">
        <v>3</v>
      </c>
      <c r="J3282" s="93">
        <v>0</v>
      </c>
      <c r="K3282" s="93">
        <v>0</v>
      </c>
      <c r="L3282" s="93">
        <v>548.25</v>
      </c>
      <c r="M3282" s="88">
        <f t="shared" si="261"/>
        <v>1892.3999999999999</v>
      </c>
    </row>
    <row r="3283" spans="1:13" x14ac:dyDescent="0.2">
      <c r="A3283" s="94">
        <v>2280756</v>
      </c>
      <c r="B3283" s="88">
        <f t="shared" si="259"/>
        <v>315.39999999999998</v>
      </c>
      <c r="C3283" s="93">
        <v>6</v>
      </c>
      <c r="D3283" s="104">
        <f t="shared" si="257"/>
        <v>1.1869436201780416E-5</v>
      </c>
      <c r="E3283" s="93">
        <f t="shared" si="260"/>
        <v>0.52566666666666662</v>
      </c>
      <c r="F3283" s="104">
        <f t="shared" si="258"/>
        <v>1.887551077586983E-5</v>
      </c>
      <c r="G3283" s="93" t="s">
        <v>16</v>
      </c>
      <c r="H3283" s="93">
        <v>0.01</v>
      </c>
      <c r="I3283" s="108">
        <v>3</v>
      </c>
      <c r="J3283" s="93">
        <v>12</v>
      </c>
      <c r="K3283" s="93">
        <v>0.48</v>
      </c>
      <c r="L3283" s="93">
        <v>0.01</v>
      </c>
      <c r="M3283" s="88">
        <f t="shared" si="261"/>
        <v>1892.3999999999999</v>
      </c>
    </row>
    <row r="3284" spans="1:13" x14ac:dyDescent="0.2">
      <c r="A3284" s="94">
        <v>2457036</v>
      </c>
      <c r="B3284" s="88">
        <f t="shared" si="259"/>
        <v>315.39999999999998</v>
      </c>
      <c r="C3284" s="93">
        <v>6</v>
      </c>
      <c r="D3284" s="104">
        <f t="shared" si="257"/>
        <v>1.1869436201780416E-5</v>
      </c>
      <c r="E3284" s="93">
        <f t="shared" si="260"/>
        <v>0.52566666666666662</v>
      </c>
      <c r="F3284" s="104">
        <f t="shared" si="258"/>
        <v>1.887551077586983E-5</v>
      </c>
      <c r="G3284" s="93" t="s">
        <v>16</v>
      </c>
      <c r="H3284" s="93">
        <v>235.03</v>
      </c>
      <c r="I3284" s="108">
        <v>3</v>
      </c>
      <c r="J3284" s="93">
        <v>7.38</v>
      </c>
      <c r="K3284" s="93">
        <v>2.58</v>
      </c>
      <c r="L3284" s="93">
        <v>235.03</v>
      </c>
      <c r="M3284" s="88">
        <f t="shared" si="261"/>
        <v>1892.3999999999999</v>
      </c>
    </row>
    <row r="3285" spans="1:13" x14ac:dyDescent="0.2">
      <c r="A3285" s="94">
        <v>3012312</v>
      </c>
      <c r="B3285" s="88">
        <f t="shared" si="259"/>
        <v>315.39999999999998</v>
      </c>
      <c r="C3285" s="93">
        <v>6</v>
      </c>
      <c r="D3285" s="104">
        <f t="shared" si="257"/>
        <v>1.1869436201780416E-5</v>
      </c>
      <c r="E3285" s="93">
        <f t="shared" si="260"/>
        <v>0.52566666666666662</v>
      </c>
      <c r="F3285" s="104">
        <f t="shared" si="258"/>
        <v>1.887551077586983E-5</v>
      </c>
      <c r="G3285" s="93" t="s">
        <v>16</v>
      </c>
      <c r="H3285" s="93">
        <v>176.31</v>
      </c>
      <c r="I3285" s="108">
        <v>3</v>
      </c>
      <c r="J3285" s="93">
        <v>61.11</v>
      </c>
      <c r="K3285" s="93">
        <v>1.93</v>
      </c>
      <c r="L3285" s="93">
        <v>176.31</v>
      </c>
      <c r="M3285" s="88">
        <f t="shared" si="261"/>
        <v>1892.3999999999999</v>
      </c>
    </row>
    <row r="3286" spans="1:13" x14ac:dyDescent="0.2">
      <c r="A3286" s="94">
        <v>3014358</v>
      </c>
      <c r="B3286" s="88">
        <f t="shared" si="259"/>
        <v>315.39999999999998</v>
      </c>
      <c r="C3286" s="93">
        <v>6</v>
      </c>
      <c r="D3286" s="104">
        <f t="shared" si="257"/>
        <v>1.1869436201780416E-5</v>
      </c>
      <c r="E3286" s="93">
        <f t="shared" si="260"/>
        <v>0.52566666666666662</v>
      </c>
      <c r="F3286" s="104">
        <f t="shared" si="258"/>
        <v>1.887551077586983E-5</v>
      </c>
      <c r="G3286" s="93" t="s">
        <v>16</v>
      </c>
      <c r="H3286" s="93">
        <v>834.33</v>
      </c>
      <c r="I3286" s="108">
        <v>3</v>
      </c>
      <c r="J3286" s="93">
        <v>76.72</v>
      </c>
      <c r="K3286" s="93">
        <v>2.5</v>
      </c>
      <c r="L3286" s="93">
        <v>834.33</v>
      </c>
      <c r="M3286" s="88">
        <f t="shared" si="261"/>
        <v>1892.3999999999999</v>
      </c>
    </row>
    <row r="3287" spans="1:13" x14ac:dyDescent="0.2">
      <c r="A3287" s="94">
        <v>3014392</v>
      </c>
      <c r="B3287" s="88">
        <f t="shared" si="259"/>
        <v>315.39999999999998</v>
      </c>
      <c r="C3287" s="93">
        <v>6</v>
      </c>
      <c r="D3287" s="104">
        <f t="shared" si="257"/>
        <v>1.1869436201780416E-5</v>
      </c>
      <c r="E3287" s="93">
        <f t="shared" si="260"/>
        <v>0.52566666666666662</v>
      </c>
      <c r="F3287" s="104">
        <f t="shared" si="258"/>
        <v>1.887551077586983E-5</v>
      </c>
      <c r="G3287" s="93" t="s">
        <v>16</v>
      </c>
      <c r="H3287" s="93">
        <v>616.38</v>
      </c>
      <c r="I3287" s="108">
        <v>3</v>
      </c>
      <c r="J3287" s="93">
        <v>105.12</v>
      </c>
      <c r="K3287" s="93">
        <v>3.5</v>
      </c>
      <c r="L3287" s="93">
        <v>616.38</v>
      </c>
      <c r="M3287" s="88">
        <f t="shared" si="261"/>
        <v>1892.3999999999999</v>
      </c>
    </row>
    <row r="3288" spans="1:13" x14ac:dyDescent="0.2">
      <c r="A3288" s="94">
        <v>3100608</v>
      </c>
      <c r="B3288" s="88">
        <f t="shared" si="259"/>
        <v>315.39999999999998</v>
      </c>
      <c r="C3288" s="93">
        <v>6</v>
      </c>
      <c r="D3288" s="104">
        <f t="shared" si="257"/>
        <v>1.1869436201780416E-5</v>
      </c>
      <c r="E3288" s="93">
        <f t="shared" si="260"/>
        <v>0.52566666666666662</v>
      </c>
      <c r="F3288" s="104">
        <f t="shared" si="258"/>
        <v>1.887551077586983E-5</v>
      </c>
      <c r="G3288" s="93" t="s">
        <v>41</v>
      </c>
      <c r="H3288" s="93">
        <v>519</v>
      </c>
      <c r="I3288" s="108">
        <v>3</v>
      </c>
      <c r="J3288" s="93">
        <v>46</v>
      </c>
      <c r="K3288" s="93">
        <v>1.4</v>
      </c>
      <c r="L3288" s="93">
        <v>519</v>
      </c>
      <c r="M3288" s="88">
        <f t="shared" si="261"/>
        <v>1892.3999999999999</v>
      </c>
    </row>
    <row r="3289" spans="1:13" x14ac:dyDescent="0.2">
      <c r="A3289" s="94">
        <v>3220489</v>
      </c>
      <c r="B3289" s="88">
        <f t="shared" si="259"/>
        <v>315.39999999999998</v>
      </c>
      <c r="C3289" s="93">
        <v>6</v>
      </c>
      <c r="D3289" s="104">
        <f t="shared" si="257"/>
        <v>1.1869436201780416E-5</v>
      </c>
      <c r="E3289" s="93">
        <f t="shared" si="260"/>
        <v>0.52566666666666662</v>
      </c>
      <c r="F3289" s="104">
        <f t="shared" si="258"/>
        <v>1.887551077586983E-5</v>
      </c>
      <c r="G3289" s="93" t="s">
        <v>16</v>
      </c>
      <c r="H3289" s="93">
        <v>1574.72</v>
      </c>
      <c r="I3289" s="108">
        <v>3</v>
      </c>
      <c r="J3289" s="93">
        <v>163.6</v>
      </c>
      <c r="K3289" s="93">
        <v>25</v>
      </c>
      <c r="L3289" s="93">
        <v>1574.72</v>
      </c>
      <c r="M3289" s="88">
        <f t="shared" si="261"/>
        <v>1892.3999999999999</v>
      </c>
    </row>
    <row r="3290" spans="1:13" x14ac:dyDescent="0.2">
      <c r="A3290" s="94">
        <v>3222758</v>
      </c>
      <c r="B3290" s="88">
        <f t="shared" si="259"/>
        <v>315.39999999999998</v>
      </c>
      <c r="C3290" s="93">
        <v>6</v>
      </c>
      <c r="D3290" s="104">
        <f t="shared" si="257"/>
        <v>1.1869436201780416E-5</v>
      </c>
      <c r="E3290" s="93">
        <f t="shared" si="260"/>
        <v>0.52566666666666662</v>
      </c>
      <c r="F3290" s="104">
        <f t="shared" si="258"/>
        <v>1.887551077586983E-5</v>
      </c>
      <c r="G3290" s="93" t="s">
        <v>41</v>
      </c>
      <c r="H3290" s="93">
        <v>1412.02</v>
      </c>
      <c r="I3290" s="108">
        <v>3</v>
      </c>
      <c r="J3290" s="93">
        <v>150.5</v>
      </c>
      <c r="K3290" s="93">
        <v>3.76</v>
      </c>
      <c r="L3290" s="93">
        <v>1412.02</v>
      </c>
      <c r="M3290" s="88">
        <f t="shared" si="261"/>
        <v>1892.3999999999999</v>
      </c>
    </row>
    <row r="3291" spans="1:13" x14ac:dyDescent="0.2">
      <c r="A3291" s="94">
        <v>3394688</v>
      </c>
      <c r="B3291" s="88">
        <f t="shared" si="259"/>
        <v>315.39999999999998</v>
      </c>
      <c r="C3291" s="93">
        <v>6</v>
      </c>
      <c r="D3291" s="104">
        <f t="shared" si="257"/>
        <v>1.1869436201780416E-5</v>
      </c>
      <c r="E3291" s="93">
        <f t="shared" si="260"/>
        <v>0.52566666666666662</v>
      </c>
      <c r="F3291" s="104">
        <f t="shared" si="258"/>
        <v>1.887551077586983E-5</v>
      </c>
      <c r="G3291" s="93" t="s">
        <v>20</v>
      </c>
      <c r="H3291" s="93">
        <v>2705.87</v>
      </c>
      <c r="I3291" s="108">
        <v>3</v>
      </c>
      <c r="J3291" s="93">
        <v>12.39</v>
      </c>
      <c r="K3291" s="93">
        <v>5.87</v>
      </c>
      <c r="L3291" s="93">
        <v>2705.87</v>
      </c>
      <c r="M3291" s="88">
        <f t="shared" si="261"/>
        <v>1892.3999999999999</v>
      </c>
    </row>
    <row r="3292" spans="1:13" x14ac:dyDescent="0.2">
      <c r="A3292" s="94">
        <v>3401881</v>
      </c>
      <c r="B3292" s="88">
        <f t="shared" si="259"/>
        <v>315.39999999999998</v>
      </c>
      <c r="C3292" s="93">
        <v>6</v>
      </c>
      <c r="D3292" s="104">
        <f t="shared" si="257"/>
        <v>1.1869436201780416E-5</v>
      </c>
      <c r="E3292" s="93">
        <f t="shared" si="260"/>
        <v>0.52566666666666662</v>
      </c>
      <c r="F3292" s="104">
        <f t="shared" si="258"/>
        <v>1.887551077586983E-5</v>
      </c>
      <c r="G3292" s="93" t="s">
        <v>20</v>
      </c>
      <c r="H3292" s="93">
        <v>2478.89</v>
      </c>
      <c r="I3292" s="108">
        <v>3</v>
      </c>
      <c r="J3292" s="93">
        <v>40</v>
      </c>
      <c r="K3292" s="93">
        <v>0.36</v>
      </c>
      <c r="L3292" s="93">
        <v>2478.89</v>
      </c>
      <c r="M3292" s="88">
        <f t="shared" si="261"/>
        <v>1892.3999999999999</v>
      </c>
    </row>
    <row r="3293" spans="1:13" x14ac:dyDescent="0.2">
      <c r="A3293" s="94">
        <v>3535599</v>
      </c>
      <c r="B3293" s="88">
        <f t="shared" si="259"/>
        <v>315.39999999999998</v>
      </c>
      <c r="C3293" s="93">
        <v>6</v>
      </c>
      <c r="D3293" s="104">
        <f t="shared" si="257"/>
        <v>1.1869436201780416E-5</v>
      </c>
      <c r="E3293" s="93">
        <f t="shared" si="260"/>
        <v>0.52566666666666662</v>
      </c>
      <c r="F3293" s="104">
        <f t="shared" si="258"/>
        <v>1.887551077586983E-5</v>
      </c>
      <c r="G3293" s="93" t="s">
        <v>16</v>
      </c>
      <c r="H3293" s="93">
        <v>71.28</v>
      </c>
      <c r="I3293" s="108">
        <v>3</v>
      </c>
      <c r="J3293" s="93">
        <v>1</v>
      </c>
      <c r="K3293" s="93">
        <v>0.81</v>
      </c>
      <c r="L3293" s="93">
        <v>71.28</v>
      </c>
      <c r="M3293" s="88">
        <f t="shared" si="261"/>
        <v>1892.3999999999999</v>
      </c>
    </row>
    <row r="3294" spans="1:13" x14ac:dyDescent="0.2">
      <c r="A3294" s="94">
        <v>4200502</v>
      </c>
      <c r="B3294" s="88">
        <f t="shared" si="259"/>
        <v>315.39999999999998</v>
      </c>
      <c r="C3294" s="93">
        <v>6</v>
      </c>
      <c r="D3294" s="104">
        <f t="shared" si="257"/>
        <v>1.1869436201780416E-5</v>
      </c>
      <c r="E3294" s="93">
        <f t="shared" si="260"/>
        <v>0.52566666666666662</v>
      </c>
      <c r="F3294" s="104">
        <f t="shared" si="258"/>
        <v>1.887551077586983E-5</v>
      </c>
      <c r="G3294" s="93" t="s">
        <v>20</v>
      </c>
      <c r="H3294" s="93">
        <v>4318.34</v>
      </c>
      <c r="I3294" s="108">
        <v>3</v>
      </c>
      <c r="J3294" s="93">
        <v>76.44</v>
      </c>
      <c r="K3294" s="93">
        <v>9.94</v>
      </c>
      <c r="L3294" s="93">
        <v>4318.34</v>
      </c>
      <c r="M3294" s="88">
        <f t="shared" si="261"/>
        <v>1892.3999999999999</v>
      </c>
    </row>
    <row r="3295" spans="1:13" x14ac:dyDescent="0.2">
      <c r="A3295" s="94">
        <v>4200504</v>
      </c>
      <c r="B3295" s="88">
        <f t="shared" si="259"/>
        <v>315.39999999999998</v>
      </c>
      <c r="C3295" s="93">
        <v>6</v>
      </c>
      <c r="D3295" s="104">
        <f t="shared" si="257"/>
        <v>1.1869436201780416E-5</v>
      </c>
      <c r="E3295" s="93">
        <f t="shared" si="260"/>
        <v>0.52566666666666662</v>
      </c>
      <c r="F3295" s="104">
        <f t="shared" si="258"/>
        <v>1.887551077586983E-5</v>
      </c>
      <c r="G3295" s="93" t="s">
        <v>20</v>
      </c>
      <c r="H3295" s="93">
        <v>5468.59</v>
      </c>
      <c r="I3295" s="108">
        <v>3</v>
      </c>
      <c r="J3295" s="93">
        <v>22.95</v>
      </c>
      <c r="K3295" s="93">
        <v>7.62</v>
      </c>
      <c r="L3295" s="93">
        <v>5468.59</v>
      </c>
      <c r="M3295" s="88">
        <f t="shared" si="261"/>
        <v>1892.3999999999999</v>
      </c>
    </row>
    <row r="3296" spans="1:13" x14ac:dyDescent="0.2">
      <c r="A3296" s="94">
        <v>5527928</v>
      </c>
      <c r="B3296" s="88">
        <f t="shared" si="259"/>
        <v>315.39999999999998</v>
      </c>
      <c r="C3296" s="93">
        <v>6</v>
      </c>
      <c r="D3296" s="104">
        <f t="shared" si="257"/>
        <v>1.1869436201780416E-5</v>
      </c>
      <c r="E3296" s="93">
        <f t="shared" si="260"/>
        <v>0.52566666666666662</v>
      </c>
      <c r="F3296" s="104">
        <f t="shared" si="258"/>
        <v>1.887551077586983E-5</v>
      </c>
      <c r="G3296" s="93" t="s">
        <v>79</v>
      </c>
      <c r="H3296" s="93">
        <v>390.58</v>
      </c>
      <c r="I3296" s="108">
        <v>3</v>
      </c>
      <c r="J3296" s="93">
        <v>1.47</v>
      </c>
      <c r="K3296" s="93">
        <v>4.5</v>
      </c>
      <c r="L3296" s="93">
        <v>390.58</v>
      </c>
      <c r="M3296" s="88">
        <f t="shared" si="261"/>
        <v>1892.3999999999999</v>
      </c>
    </row>
    <row r="3297" spans="1:13" x14ac:dyDescent="0.2">
      <c r="A3297" s="94">
        <v>5528742</v>
      </c>
      <c r="B3297" s="88">
        <f t="shared" si="259"/>
        <v>315.39999999999998</v>
      </c>
      <c r="C3297" s="93">
        <v>6</v>
      </c>
      <c r="D3297" s="104">
        <f t="shared" si="257"/>
        <v>1.1869436201780416E-5</v>
      </c>
      <c r="E3297" s="93">
        <f t="shared" si="260"/>
        <v>0.52566666666666662</v>
      </c>
      <c r="F3297" s="104">
        <f t="shared" si="258"/>
        <v>1.887551077586983E-5</v>
      </c>
      <c r="G3297" s="93" t="s">
        <v>79</v>
      </c>
      <c r="H3297" s="93">
        <v>710.59</v>
      </c>
      <c r="I3297" s="108">
        <v>3</v>
      </c>
      <c r="J3297" s="93">
        <v>2.97</v>
      </c>
      <c r="K3297" s="93">
        <v>7.4</v>
      </c>
      <c r="L3297" s="93">
        <v>710.59</v>
      </c>
      <c r="M3297" s="88">
        <f t="shared" si="261"/>
        <v>1892.3999999999999</v>
      </c>
    </row>
    <row r="3298" spans="1:13" x14ac:dyDescent="0.2">
      <c r="A3298" s="94">
        <v>5538474</v>
      </c>
      <c r="B3298" s="88">
        <f t="shared" si="259"/>
        <v>315.39999999999998</v>
      </c>
      <c r="C3298" s="93">
        <v>6</v>
      </c>
      <c r="D3298" s="104">
        <f t="shared" si="257"/>
        <v>1.1869436201780416E-5</v>
      </c>
      <c r="E3298" s="93">
        <f t="shared" si="260"/>
        <v>0.52566666666666662</v>
      </c>
      <c r="F3298" s="104">
        <f t="shared" si="258"/>
        <v>1.887551077586983E-5</v>
      </c>
      <c r="G3298" s="93" t="s">
        <v>79</v>
      </c>
      <c r="H3298" s="93">
        <v>4901.37</v>
      </c>
      <c r="I3298" s="108">
        <v>3</v>
      </c>
      <c r="J3298" s="93">
        <v>3.92</v>
      </c>
      <c r="K3298" s="93">
        <v>14</v>
      </c>
      <c r="L3298" s="93">
        <v>4901.37</v>
      </c>
      <c r="M3298" s="88">
        <f t="shared" si="261"/>
        <v>1892.3999999999999</v>
      </c>
    </row>
    <row r="3299" spans="1:13" x14ac:dyDescent="0.2">
      <c r="A3299" s="94">
        <v>5567526</v>
      </c>
      <c r="B3299" s="88">
        <f t="shared" si="259"/>
        <v>315.39999999999998</v>
      </c>
      <c r="C3299" s="93">
        <v>6</v>
      </c>
      <c r="D3299" s="104">
        <f t="shared" si="257"/>
        <v>1.1869436201780416E-5</v>
      </c>
      <c r="E3299" s="93">
        <f t="shared" si="260"/>
        <v>0.52566666666666662</v>
      </c>
      <c r="F3299" s="104">
        <f t="shared" si="258"/>
        <v>1.887551077586983E-5</v>
      </c>
      <c r="G3299" s="93" t="s">
        <v>79</v>
      </c>
      <c r="H3299" s="93">
        <v>588.4</v>
      </c>
      <c r="I3299" s="108">
        <v>3</v>
      </c>
      <c r="J3299" s="93">
        <v>12.65</v>
      </c>
      <c r="K3299" s="93">
        <v>12.2</v>
      </c>
      <c r="L3299" s="93">
        <v>588.4</v>
      </c>
      <c r="M3299" s="88">
        <f t="shared" si="261"/>
        <v>1892.3999999999999</v>
      </c>
    </row>
    <row r="3300" spans="1:13" x14ac:dyDescent="0.2">
      <c r="A3300" s="94">
        <v>5600265</v>
      </c>
      <c r="B3300" s="88">
        <f t="shared" si="259"/>
        <v>315.39999999999998</v>
      </c>
      <c r="C3300" s="93">
        <v>6</v>
      </c>
      <c r="D3300" s="104">
        <f t="shared" si="257"/>
        <v>1.1869436201780416E-5</v>
      </c>
      <c r="E3300" s="93">
        <f t="shared" si="260"/>
        <v>0.52566666666666662</v>
      </c>
      <c r="F3300" s="104">
        <f t="shared" si="258"/>
        <v>1.887551077586983E-5</v>
      </c>
      <c r="G3300" s="93" t="s">
        <v>16</v>
      </c>
      <c r="H3300" s="93">
        <v>6975.55</v>
      </c>
      <c r="I3300" s="108">
        <v>3</v>
      </c>
      <c r="J3300" s="93">
        <v>32</v>
      </c>
      <c r="K3300" s="93">
        <v>43</v>
      </c>
      <c r="L3300" s="93">
        <v>6975.55</v>
      </c>
      <c r="M3300" s="88">
        <f t="shared" si="261"/>
        <v>1892.3999999999999</v>
      </c>
    </row>
    <row r="3301" spans="1:13" x14ac:dyDescent="0.2">
      <c r="A3301" s="94">
        <v>5601159</v>
      </c>
      <c r="B3301" s="88">
        <f t="shared" si="259"/>
        <v>315.39999999999998</v>
      </c>
      <c r="C3301" s="93">
        <v>6</v>
      </c>
      <c r="D3301" s="104">
        <f t="shared" si="257"/>
        <v>1.1869436201780416E-5</v>
      </c>
      <c r="E3301" s="93">
        <f t="shared" si="260"/>
        <v>0.52566666666666662</v>
      </c>
      <c r="F3301" s="104">
        <f t="shared" si="258"/>
        <v>1.887551077586983E-5</v>
      </c>
      <c r="G3301" s="93" t="s">
        <v>79</v>
      </c>
      <c r="H3301" s="93">
        <v>1721.93</v>
      </c>
      <c r="I3301" s="108">
        <v>3</v>
      </c>
      <c r="J3301" s="93">
        <v>35.700000000000003</v>
      </c>
      <c r="K3301" s="93">
        <v>18.8</v>
      </c>
      <c r="L3301" s="93">
        <v>1721.93</v>
      </c>
      <c r="M3301" s="88">
        <f t="shared" si="261"/>
        <v>1892.3999999999999</v>
      </c>
    </row>
    <row r="3302" spans="1:13" x14ac:dyDescent="0.2">
      <c r="A3302" s="94">
        <v>5705061</v>
      </c>
      <c r="B3302" s="88">
        <f t="shared" si="259"/>
        <v>315.39999999999998</v>
      </c>
      <c r="C3302" s="93">
        <v>6</v>
      </c>
      <c r="D3302" s="104">
        <f t="shared" si="257"/>
        <v>1.1869436201780416E-5</v>
      </c>
      <c r="E3302" s="93">
        <f t="shared" si="260"/>
        <v>0.52566666666666662</v>
      </c>
      <c r="F3302" s="104">
        <f t="shared" si="258"/>
        <v>1.887551077586983E-5</v>
      </c>
      <c r="G3302" s="93" t="s">
        <v>79</v>
      </c>
      <c r="H3302" s="93">
        <v>1108.69</v>
      </c>
      <c r="I3302" s="108">
        <v>3</v>
      </c>
      <c r="J3302" s="93">
        <v>13.5</v>
      </c>
      <c r="K3302" s="93">
        <v>20</v>
      </c>
      <c r="L3302" s="93">
        <v>1108.69</v>
      </c>
      <c r="M3302" s="88">
        <f t="shared" si="261"/>
        <v>1892.3999999999999</v>
      </c>
    </row>
    <row r="3303" spans="1:13" x14ac:dyDescent="0.2">
      <c r="A3303" s="94">
        <v>5708066</v>
      </c>
      <c r="B3303" s="88">
        <f t="shared" si="259"/>
        <v>315.39999999999998</v>
      </c>
      <c r="C3303" s="93">
        <v>6</v>
      </c>
      <c r="D3303" s="104">
        <f t="shared" si="257"/>
        <v>1.1869436201780416E-5</v>
      </c>
      <c r="E3303" s="93">
        <f t="shared" si="260"/>
        <v>0.52566666666666662</v>
      </c>
      <c r="F3303" s="104">
        <f t="shared" si="258"/>
        <v>1.887551077586983E-5</v>
      </c>
      <c r="G3303" s="93" t="s">
        <v>79</v>
      </c>
      <c r="H3303" s="93">
        <v>535.22</v>
      </c>
      <c r="I3303" s="108">
        <v>3</v>
      </c>
      <c r="J3303" s="93">
        <v>6.25</v>
      </c>
      <c r="K3303" s="93">
        <v>7</v>
      </c>
      <c r="L3303" s="93">
        <v>535.22</v>
      </c>
      <c r="M3303" s="88">
        <f t="shared" si="261"/>
        <v>1892.3999999999999</v>
      </c>
    </row>
    <row r="3304" spans="1:13" x14ac:dyDescent="0.2">
      <c r="A3304" s="94">
        <v>5708072</v>
      </c>
      <c r="B3304" s="88">
        <f t="shared" si="259"/>
        <v>315.39999999999998</v>
      </c>
      <c r="C3304" s="93">
        <v>6</v>
      </c>
      <c r="D3304" s="104">
        <f t="shared" si="257"/>
        <v>1.1869436201780416E-5</v>
      </c>
      <c r="E3304" s="93">
        <f t="shared" si="260"/>
        <v>0.52566666666666662</v>
      </c>
      <c r="F3304" s="104">
        <f t="shared" si="258"/>
        <v>1.887551077586983E-5</v>
      </c>
      <c r="G3304" s="93" t="s">
        <v>79</v>
      </c>
      <c r="H3304" s="93">
        <v>1817.52</v>
      </c>
      <c r="I3304" s="108">
        <v>3</v>
      </c>
      <c r="J3304" s="93">
        <v>34.97</v>
      </c>
      <c r="K3304" s="93">
        <v>35</v>
      </c>
      <c r="L3304" s="93">
        <v>1817.52</v>
      </c>
      <c r="M3304" s="88">
        <f t="shared" si="261"/>
        <v>1892.3999999999999</v>
      </c>
    </row>
    <row r="3305" spans="1:13" x14ac:dyDescent="0.2">
      <c r="A3305" s="94">
        <v>5708084</v>
      </c>
      <c r="B3305" s="88">
        <f t="shared" si="259"/>
        <v>315.39999999999998</v>
      </c>
      <c r="C3305" s="93">
        <v>6</v>
      </c>
      <c r="D3305" s="104">
        <f t="shared" si="257"/>
        <v>1.1869436201780416E-5</v>
      </c>
      <c r="E3305" s="93">
        <f t="shared" si="260"/>
        <v>0.52566666666666662</v>
      </c>
      <c r="F3305" s="104">
        <f t="shared" si="258"/>
        <v>1.887551077586983E-5</v>
      </c>
      <c r="G3305" s="93" t="s">
        <v>79</v>
      </c>
      <c r="H3305" s="93">
        <v>713.63</v>
      </c>
      <c r="I3305" s="108">
        <v>3</v>
      </c>
      <c r="J3305" s="93">
        <v>9.25</v>
      </c>
      <c r="K3305" s="93">
        <v>11</v>
      </c>
      <c r="L3305" s="93">
        <v>713.63</v>
      </c>
      <c r="M3305" s="88">
        <f t="shared" si="261"/>
        <v>1892.3999999999999</v>
      </c>
    </row>
    <row r="3306" spans="1:13" x14ac:dyDescent="0.2">
      <c r="A3306" s="94">
        <v>5708085</v>
      </c>
      <c r="B3306" s="88">
        <f t="shared" si="259"/>
        <v>315.39999999999998</v>
      </c>
      <c r="C3306" s="93">
        <v>6</v>
      </c>
      <c r="D3306" s="104">
        <f t="shared" si="257"/>
        <v>1.1869436201780416E-5</v>
      </c>
      <c r="E3306" s="93">
        <f t="shared" si="260"/>
        <v>0.52566666666666662</v>
      </c>
      <c r="F3306" s="104">
        <f t="shared" si="258"/>
        <v>1.887551077586983E-5</v>
      </c>
      <c r="G3306" s="93" t="s">
        <v>79</v>
      </c>
      <c r="H3306" s="93">
        <v>903.19</v>
      </c>
      <c r="I3306" s="108">
        <v>3</v>
      </c>
      <c r="J3306" s="93">
        <v>11.61</v>
      </c>
      <c r="K3306" s="93">
        <v>13</v>
      </c>
      <c r="L3306" s="93">
        <v>903.19</v>
      </c>
      <c r="M3306" s="88">
        <f t="shared" si="261"/>
        <v>1892.3999999999999</v>
      </c>
    </row>
    <row r="3307" spans="1:13" x14ac:dyDescent="0.2">
      <c r="A3307" s="94">
        <v>5708182</v>
      </c>
      <c r="B3307" s="88">
        <f t="shared" si="259"/>
        <v>315.39999999999998</v>
      </c>
      <c r="C3307" s="93">
        <v>6</v>
      </c>
      <c r="D3307" s="104">
        <f t="shared" si="257"/>
        <v>1.1869436201780416E-5</v>
      </c>
      <c r="E3307" s="93">
        <f t="shared" si="260"/>
        <v>0.52566666666666662</v>
      </c>
      <c r="F3307" s="104">
        <f t="shared" si="258"/>
        <v>1.887551077586983E-5</v>
      </c>
      <c r="G3307" s="93" t="s">
        <v>79</v>
      </c>
      <c r="H3307" s="93">
        <v>1962.48</v>
      </c>
      <c r="I3307" s="108">
        <v>3</v>
      </c>
      <c r="J3307" s="93">
        <v>24.18</v>
      </c>
      <c r="K3307" s="93">
        <v>25</v>
      </c>
      <c r="L3307" s="93">
        <v>1962.48</v>
      </c>
      <c r="M3307" s="88">
        <f t="shared" si="261"/>
        <v>1892.3999999999999</v>
      </c>
    </row>
    <row r="3308" spans="1:13" x14ac:dyDescent="0.2">
      <c r="A3308" s="94">
        <v>5708193</v>
      </c>
      <c r="B3308" s="88">
        <f t="shared" si="259"/>
        <v>315.39999999999998</v>
      </c>
      <c r="C3308" s="93">
        <v>6</v>
      </c>
      <c r="D3308" s="104">
        <f t="shared" si="257"/>
        <v>1.1869436201780416E-5</v>
      </c>
      <c r="E3308" s="93">
        <f t="shared" si="260"/>
        <v>0.52566666666666662</v>
      </c>
      <c r="F3308" s="104">
        <f t="shared" si="258"/>
        <v>1.887551077586983E-5</v>
      </c>
      <c r="G3308" s="93" t="s">
        <v>79</v>
      </c>
      <c r="H3308" s="93">
        <v>1081.5899999999999</v>
      </c>
      <c r="I3308" s="108">
        <v>3</v>
      </c>
      <c r="J3308" s="93">
        <v>18.13</v>
      </c>
      <c r="K3308" s="93">
        <v>18</v>
      </c>
      <c r="L3308" s="93">
        <v>1081.5899999999999</v>
      </c>
      <c r="M3308" s="88">
        <f t="shared" si="261"/>
        <v>1892.3999999999999</v>
      </c>
    </row>
    <row r="3309" spans="1:13" x14ac:dyDescent="0.2">
      <c r="A3309" s="94">
        <v>5801024</v>
      </c>
      <c r="B3309" s="88">
        <f t="shared" si="259"/>
        <v>315.39999999999998</v>
      </c>
      <c r="C3309" s="93">
        <v>6</v>
      </c>
      <c r="D3309" s="104">
        <f t="shared" si="257"/>
        <v>1.1869436201780416E-5</v>
      </c>
      <c r="E3309" s="93">
        <f t="shared" si="260"/>
        <v>0.52566666666666662</v>
      </c>
      <c r="F3309" s="104">
        <f t="shared" si="258"/>
        <v>1.887551077586983E-5</v>
      </c>
      <c r="G3309" s="93" t="s">
        <v>79</v>
      </c>
      <c r="H3309" s="93">
        <v>2461.6799999999998</v>
      </c>
      <c r="I3309" s="108">
        <v>3</v>
      </c>
      <c r="J3309" s="93">
        <v>42.96</v>
      </c>
      <c r="K3309" s="93">
        <v>37</v>
      </c>
      <c r="L3309" s="93">
        <v>2461.6799999999998</v>
      </c>
      <c r="M3309" s="88">
        <f t="shared" si="261"/>
        <v>1892.3999999999999</v>
      </c>
    </row>
    <row r="3310" spans="1:13" x14ac:dyDescent="0.2">
      <c r="A3310" s="94">
        <v>5805002</v>
      </c>
      <c r="B3310" s="88">
        <f t="shared" si="259"/>
        <v>315.39999999999998</v>
      </c>
      <c r="C3310" s="93">
        <v>6</v>
      </c>
      <c r="D3310" s="104">
        <f t="shared" si="257"/>
        <v>1.1869436201780416E-5</v>
      </c>
      <c r="E3310" s="93">
        <f t="shared" si="260"/>
        <v>0.52566666666666662</v>
      </c>
      <c r="F3310" s="104">
        <f t="shared" si="258"/>
        <v>1.887551077586983E-5</v>
      </c>
      <c r="G3310" s="93" t="s">
        <v>79</v>
      </c>
      <c r="H3310" s="93">
        <v>1186.71</v>
      </c>
      <c r="I3310" s="108">
        <v>3</v>
      </c>
      <c r="J3310" s="93">
        <v>3.92</v>
      </c>
      <c r="K3310" s="93">
        <v>4</v>
      </c>
      <c r="L3310" s="93">
        <v>1186.71</v>
      </c>
      <c r="M3310" s="88">
        <f t="shared" si="261"/>
        <v>1892.3999999999999</v>
      </c>
    </row>
    <row r="3311" spans="1:13" x14ac:dyDescent="0.2">
      <c r="A3311" s="94">
        <v>5805006</v>
      </c>
      <c r="B3311" s="88">
        <f t="shared" si="259"/>
        <v>315.39999999999998</v>
      </c>
      <c r="C3311" s="93">
        <v>6</v>
      </c>
      <c r="D3311" s="104">
        <f t="shared" si="257"/>
        <v>1.1869436201780416E-5</v>
      </c>
      <c r="E3311" s="93">
        <f t="shared" si="260"/>
        <v>0.52566666666666662</v>
      </c>
      <c r="F3311" s="104">
        <f t="shared" si="258"/>
        <v>1.887551077586983E-5</v>
      </c>
      <c r="G3311" s="93" t="s">
        <v>79</v>
      </c>
      <c r="H3311" s="93">
        <v>437.41</v>
      </c>
      <c r="I3311" s="108">
        <v>3</v>
      </c>
      <c r="J3311" s="93">
        <v>0.55000000000000004</v>
      </c>
      <c r="K3311" s="93">
        <v>3</v>
      </c>
      <c r="L3311" s="93">
        <v>437.41</v>
      </c>
      <c r="M3311" s="88">
        <f t="shared" si="261"/>
        <v>1892.3999999999999</v>
      </c>
    </row>
    <row r="3312" spans="1:13" x14ac:dyDescent="0.2">
      <c r="A3312" s="94">
        <v>5807015</v>
      </c>
      <c r="B3312" s="88">
        <f t="shared" si="259"/>
        <v>315.39999999999998</v>
      </c>
      <c r="C3312" s="93">
        <v>6</v>
      </c>
      <c r="D3312" s="104">
        <f t="shared" si="257"/>
        <v>1.1869436201780416E-5</v>
      </c>
      <c r="E3312" s="93">
        <f t="shared" si="260"/>
        <v>0.52566666666666662</v>
      </c>
      <c r="F3312" s="104">
        <f t="shared" si="258"/>
        <v>1.887551077586983E-5</v>
      </c>
      <c r="G3312" s="93" t="s">
        <v>79</v>
      </c>
      <c r="H3312" s="93">
        <v>1023.02</v>
      </c>
      <c r="I3312" s="108">
        <v>3</v>
      </c>
      <c r="J3312" s="93">
        <v>0.75</v>
      </c>
      <c r="K3312" s="93">
        <v>1.26</v>
      </c>
      <c r="L3312" s="93">
        <v>1023.02</v>
      </c>
      <c r="M3312" s="88">
        <f t="shared" si="261"/>
        <v>1892.3999999999999</v>
      </c>
    </row>
    <row r="3313" spans="1:13" x14ac:dyDescent="0.2">
      <c r="A3313" s="94">
        <v>6000176</v>
      </c>
      <c r="B3313" s="88">
        <f t="shared" si="259"/>
        <v>315.39999999999998</v>
      </c>
      <c r="C3313" s="93">
        <v>6</v>
      </c>
      <c r="D3313" s="104">
        <f t="shared" si="257"/>
        <v>1.1869436201780416E-5</v>
      </c>
      <c r="E3313" s="93">
        <f t="shared" si="260"/>
        <v>0.52566666666666662</v>
      </c>
      <c r="F3313" s="104">
        <f t="shared" si="258"/>
        <v>1.887551077586983E-5</v>
      </c>
      <c r="G3313" s="93" t="s">
        <v>20</v>
      </c>
      <c r="H3313" s="93">
        <v>0</v>
      </c>
      <c r="I3313" s="108">
        <v>3</v>
      </c>
      <c r="J3313" s="93">
        <v>30.59</v>
      </c>
      <c r="K3313" s="93">
        <v>7.4</v>
      </c>
      <c r="L3313" s="93">
        <v>0</v>
      </c>
      <c r="M3313" s="88">
        <f t="shared" si="261"/>
        <v>1892.3999999999999</v>
      </c>
    </row>
    <row r="3314" spans="1:13" x14ac:dyDescent="0.2">
      <c r="A3314" s="94">
        <v>6132322</v>
      </c>
      <c r="B3314" s="88">
        <f t="shared" si="259"/>
        <v>315.39999999999998</v>
      </c>
      <c r="C3314" s="93">
        <v>6</v>
      </c>
      <c r="D3314" s="104">
        <f t="shared" si="257"/>
        <v>1.1869436201780416E-5</v>
      </c>
      <c r="E3314" s="93">
        <f t="shared" si="260"/>
        <v>0.52566666666666662</v>
      </c>
      <c r="F3314" s="104">
        <f t="shared" si="258"/>
        <v>1.887551077586983E-5</v>
      </c>
      <c r="G3314" s="93" t="s">
        <v>82</v>
      </c>
      <c r="H3314" s="93">
        <v>3081.06</v>
      </c>
      <c r="I3314" s="108">
        <v>3</v>
      </c>
      <c r="J3314" s="93">
        <v>215.6</v>
      </c>
      <c r="K3314" s="93">
        <v>44</v>
      </c>
      <c r="L3314" s="93">
        <v>3081.06</v>
      </c>
      <c r="M3314" s="88">
        <f t="shared" si="261"/>
        <v>1892.3999999999999</v>
      </c>
    </row>
    <row r="3315" spans="1:13" x14ac:dyDescent="0.2">
      <c r="A3315" s="94">
        <v>8411533</v>
      </c>
      <c r="B3315" s="88">
        <f t="shared" si="259"/>
        <v>315.39999999999998</v>
      </c>
      <c r="C3315" s="93">
        <v>6</v>
      </c>
      <c r="D3315" s="104">
        <f t="shared" si="257"/>
        <v>1.1869436201780416E-5</v>
      </c>
      <c r="E3315" s="93">
        <f t="shared" si="260"/>
        <v>0.52566666666666662</v>
      </c>
      <c r="F3315" s="104">
        <f t="shared" si="258"/>
        <v>1.887551077586983E-5</v>
      </c>
      <c r="G3315" s="93" t="s">
        <v>79</v>
      </c>
      <c r="H3315" s="93">
        <v>2995.1</v>
      </c>
      <c r="I3315" s="108">
        <v>3</v>
      </c>
      <c r="J3315" s="93">
        <v>6.39</v>
      </c>
      <c r="K3315" s="93">
        <v>7.6</v>
      </c>
      <c r="L3315" s="93">
        <v>2995.1</v>
      </c>
      <c r="M3315" s="88">
        <f t="shared" si="261"/>
        <v>1892.3999999999999</v>
      </c>
    </row>
    <row r="3316" spans="1:13" x14ac:dyDescent="0.2">
      <c r="A3316" s="94">
        <v>8411544</v>
      </c>
      <c r="B3316" s="88">
        <f t="shared" si="259"/>
        <v>315.39999999999998</v>
      </c>
      <c r="C3316" s="93">
        <v>6</v>
      </c>
      <c r="D3316" s="104">
        <f t="shared" si="257"/>
        <v>1.1869436201780416E-5</v>
      </c>
      <c r="E3316" s="93">
        <f t="shared" si="260"/>
        <v>0.52566666666666662</v>
      </c>
      <c r="F3316" s="104">
        <f t="shared" si="258"/>
        <v>1.887551077586983E-5</v>
      </c>
      <c r="G3316" s="93" t="s">
        <v>79</v>
      </c>
      <c r="H3316" s="93">
        <v>3453.98</v>
      </c>
      <c r="I3316" s="108">
        <v>3</v>
      </c>
      <c r="J3316" s="93">
        <v>7.42</v>
      </c>
      <c r="K3316" s="93">
        <v>8.9</v>
      </c>
      <c r="L3316" s="93">
        <v>3453.98</v>
      </c>
      <c r="M3316" s="88">
        <f t="shared" si="261"/>
        <v>1892.3999999999999</v>
      </c>
    </row>
    <row r="3317" spans="1:13" x14ac:dyDescent="0.2">
      <c r="A3317" s="94">
        <v>8411553</v>
      </c>
      <c r="B3317" s="88">
        <f t="shared" si="259"/>
        <v>315.39999999999998</v>
      </c>
      <c r="C3317" s="93">
        <v>6</v>
      </c>
      <c r="D3317" s="104">
        <f t="shared" si="257"/>
        <v>1.1869436201780416E-5</v>
      </c>
      <c r="E3317" s="93">
        <f t="shared" si="260"/>
        <v>0.52566666666666662</v>
      </c>
      <c r="F3317" s="104">
        <f t="shared" si="258"/>
        <v>1.887551077586983E-5</v>
      </c>
      <c r="G3317" s="93" t="s">
        <v>16</v>
      </c>
      <c r="H3317" s="93">
        <v>2995.1</v>
      </c>
      <c r="I3317" s="108">
        <v>3</v>
      </c>
      <c r="J3317" s="93">
        <v>6.39</v>
      </c>
      <c r="K3317" s="93">
        <v>7.6</v>
      </c>
      <c r="L3317" s="93">
        <v>2995.1</v>
      </c>
      <c r="M3317" s="88">
        <f t="shared" si="261"/>
        <v>1892.3999999999999</v>
      </c>
    </row>
    <row r="3318" spans="1:13" x14ac:dyDescent="0.2">
      <c r="A3318" s="94">
        <v>8502343</v>
      </c>
      <c r="B3318" s="88">
        <f t="shared" si="259"/>
        <v>315.39999999999998</v>
      </c>
      <c r="C3318" s="93">
        <v>6</v>
      </c>
      <c r="D3318" s="104">
        <f t="shared" si="257"/>
        <v>1.1869436201780416E-5</v>
      </c>
      <c r="E3318" s="93">
        <f t="shared" si="260"/>
        <v>0.52566666666666662</v>
      </c>
      <c r="F3318" s="104">
        <f t="shared" si="258"/>
        <v>1.887551077586983E-5</v>
      </c>
      <c r="G3318" s="93" t="s">
        <v>20</v>
      </c>
      <c r="H3318" s="93">
        <v>2975.55</v>
      </c>
      <c r="I3318" s="108">
        <v>3</v>
      </c>
      <c r="J3318" s="93">
        <v>176.9</v>
      </c>
      <c r="K3318" s="93">
        <v>24</v>
      </c>
      <c r="L3318" s="93">
        <v>2975.55</v>
      </c>
      <c r="M3318" s="88">
        <f t="shared" si="261"/>
        <v>1892.3999999999999</v>
      </c>
    </row>
    <row r="3319" spans="1:13" x14ac:dyDescent="0.2">
      <c r="A3319" s="94">
        <v>8541349</v>
      </c>
      <c r="B3319" s="88">
        <f t="shared" si="259"/>
        <v>315.39999999999998</v>
      </c>
      <c r="C3319" s="93">
        <v>6</v>
      </c>
      <c r="D3319" s="104">
        <f t="shared" si="257"/>
        <v>1.1869436201780416E-5</v>
      </c>
      <c r="E3319" s="93">
        <f t="shared" si="260"/>
        <v>0.52566666666666662</v>
      </c>
      <c r="F3319" s="104">
        <f t="shared" si="258"/>
        <v>1.887551077586983E-5</v>
      </c>
      <c r="G3319" s="93" t="s">
        <v>16</v>
      </c>
      <c r="H3319" s="93">
        <v>1772.12</v>
      </c>
      <c r="I3319" s="108">
        <v>3</v>
      </c>
      <c r="J3319" s="93">
        <v>10.11</v>
      </c>
      <c r="K3319" s="93">
        <v>16</v>
      </c>
      <c r="L3319" s="93">
        <v>1772.12</v>
      </c>
      <c r="M3319" s="88">
        <f t="shared" si="261"/>
        <v>1892.3999999999999</v>
      </c>
    </row>
    <row r="3320" spans="1:13" x14ac:dyDescent="0.2">
      <c r="A3320" s="94">
        <v>8605669</v>
      </c>
      <c r="B3320" s="88">
        <f t="shared" si="259"/>
        <v>315.39999999999998</v>
      </c>
      <c r="C3320" s="93">
        <v>6</v>
      </c>
      <c r="D3320" s="104">
        <f t="shared" si="257"/>
        <v>1.1869436201780416E-5</v>
      </c>
      <c r="E3320" s="93">
        <f t="shared" si="260"/>
        <v>0.52566666666666662</v>
      </c>
      <c r="F3320" s="104">
        <f t="shared" si="258"/>
        <v>1.887551077586983E-5</v>
      </c>
      <c r="G3320" s="93" t="s">
        <v>16</v>
      </c>
      <c r="H3320" s="93">
        <v>1381.77</v>
      </c>
      <c r="I3320" s="108">
        <v>3</v>
      </c>
      <c r="J3320" s="93">
        <v>21.55</v>
      </c>
      <c r="K3320" s="93">
        <v>0</v>
      </c>
      <c r="L3320" s="93">
        <v>1381.77</v>
      </c>
      <c r="M3320" s="88">
        <f t="shared" si="261"/>
        <v>1892.3999999999999</v>
      </c>
    </row>
    <row r="3321" spans="1:13" x14ac:dyDescent="0.2">
      <c r="A3321" s="94">
        <v>9253427</v>
      </c>
      <c r="B3321" s="88">
        <f t="shared" si="259"/>
        <v>315.39999999999998</v>
      </c>
      <c r="C3321" s="93">
        <v>6</v>
      </c>
      <c r="D3321" s="104">
        <f t="shared" si="257"/>
        <v>1.1869436201780416E-5</v>
      </c>
      <c r="E3321" s="93">
        <f t="shared" si="260"/>
        <v>0.52566666666666662</v>
      </c>
      <c r="F3321" s="104">
        <f t="shared" si="258"/>
        <v>1.887551077586983E-5</v>
      </c>
      <c r="G3321" s="93" t="s">
        <v>12</v>
      </c>
      <c r="H3321" s="93">
        <v>482.95</v>
      </c>
      <c r="I3321" s="108">
        <v>3</v>
      </c>
      <c r="J3321" s="93">
        <v>17.5</v>
      </c>
      <c r="K3321" s="93">
        <v>12.1</v>
      </c>
      <c r="L3321" s="93">
        <v>482.95</v>
      </c>
      <c r="M3321" s="88">
        <f t="shared" si="261"/>
        <v>1892.3999999999999</v>
      </c>
    </row>
    <row r="3322" spans="1:13" x14ac:dyDescent="0.2">
      <c r="A3322" s="94">
        <v>9510923</v>
      </c>
      <c r="B3322" s="88">
        <f t="shared" si="259"/>
        <v>315.39999999999998</v>
      </c>
      <c r="C3322" s="93">
        <v>6</v>
      </c>
      <c r="D3322" s="104">
        <f t="shared" si="257"/>
        <v>1.1869436201780416E-5</v>
      </c>
      <c r="E3322" s="93">
        <f t="shared" si="260"/>
        <v>0.52566666666666662</v>
      </c>
      <c r="F3322" s="104">
        <f t="shared" si="258"/>
        <v>1.887551077586983E-5</v>
      </c>
      <c r="G3322" s="93" t="s">
        <v>16</v>
      </c>
      <c r="H3322" s="93">
        <v>79.37</v>
      </c>
      <c r="I3322" s="108">
        <v>3</v>
      </c>
      <c r="J3322" s="93">
        <v>3.62</v>
      </c>
      <c r="K3322" s="93">
        <v>5</v>
      </c>
      <c r="L3322" s="93">
        <v>79.37</v>
      </c>
      <c r="M3322" s="88">
        <f t="shared" si="261"/>
        <v>1892.3999999999999</v>
      </c>
    </row>
    <row r="3323" spans="1:13" x14ac:dyDescent="0.2">
      <c r="A3323" s="94">
        <v>1206199</v>
      </c>
      <c r="B3323" s="88">
        <f t="shared" si="259"/>
        <v>315.39999999999998</v>
      </c>
      <c r="C3323" s="93">
        <v>5</v>
      </c>
      <c r="D3323" s="104">
        <f t="shared" si="257"/>
        <v>9.8911968348170128E-6</v>
      </c>
      <c r="E3323" s="93">
        <f t="shared" si="260"/>
        <v>0.43805555555555553</v>
      </c>
      <c r="F3323" s="104">
        <f t="shared" si="258"/>
        <v>1.572959231322486E-5</v>
      </c>
      <c r="G3323" s="93" t="s">
        <v>79</v>
      </c>
      <c r="H3323" s="93">
        <v>122.77</v>
      </c>
      <c r="I3323" s="108">
        <v>3</v>
      </c>
      <c r="J3323" s="93">
        <v>1.46</v>
      </c>
      <c r="K3323" s="93">
        <v>0.88</v>
      </c>
      <c r="L3323" s="93">
        <v>122.77</v>
      </c>
      <c r="M3323" s="88">
        <f t="shared" si="261"/>
        <v>1577</v>
      </c>
    </row>
    <row r="3324" spans="1:13" x14ac:dyDescent="0.2">
      <c r="A3324" s="94">
        <v>1207199</v>
      </c>
      <c r="B3324" s="88">
        <f t="shared" si="259"/>
        <v>315.39999999999998</v>
      </c>
      <c r="C3324" s="93">
        <v>5</v>
      </c>
      <c r="D3324" s="104">
        <f t="shared" si="257"/>
        <v>9.8911968348170128E-6</v>
      </c>
      <c r="E3324" s="93">
        <f t="shared" si="260"/>
        <v>0.43805555555555553</v>
      </c>
      <c r="F3324" s="104">
        <f t="shared" si="258"/>
        <v>1.572959231322486E-5</v>
      </c>
      <c r="G3324" s="93" t="s">
        <v>79</v>
      </c>
      <c r="H3324" s="93">
        <v>30.4</v>
      </c>
      <c r="I3324" s="108">
        <v>3</v>
      </c>
      <c r="J3324" s="93">
        <v>1.2</v>
      </c>
      <c r="K3324" s="93">
        <v>0.68</v>
      </c>
      <c r="L3324" s="93">
        <v>30.4</v>
      </c>
      <c r="M3324" s="88">
        <f t="shared" si="261"/>
        <v>1577</v>
      </c>
    </row>
    <row r="3325" spans="1:13" x14ac:dyDescent="0.2">
      <c r="A3325" s="94">
        <v>1210046</v>
      </c>
      <c r="B3325" s="88">
        <f t="shared" si="259"/>
        <v>315.39999999999998</v>
      </c>
      <c r="C3325" s="93">
        <v>5</v>
      </c>
      <c r="D3325" s="104">
        <f t="shared" si="257"/>
        <v>9.8911968348170128E-6</v>
      </c>
      <c r="E3325" s="93">
        <f t="shared" si="260"/>
        <v>0.43805555555555553</v>
      </c>
      <c r="F3325" s="104">
        <f t="shared" si="258"/>
        <v>1.572959231322486E-5</v>
      </c>
      <c r="G3325" s="93" t="s">
        <v>79</v>
      </c>
      <c r="H3325" s="93">
        <v>316.20999999999998</v>
      </c>
      <c r="I3325" s="108">
        <v>3</v>
      </c>
      <c r="J3325" s="93">
        <v>7.08</v>
      </c>
      <c r="K3325" s="93">
        <v>8.6199999999999992</v>
      </c>
      <c r="L3325" s="93">
        <v>316.20999999999998</v>
      </c>
      <c r="M3325" s="88">
        <f t="shared" si="261"/>
        <v>1577</v>
      </c>
    </row>
    <row r="3326" spans="1:13" x14ac:dyDescent="0.2">
      <c r="A3326" s="94">
        <v>1210075</v>
      </c>
      <c r="B3326" s="88">
        <f t="shared" si="259"/>
        <v>315.39999999999998</v>
      </c>
      <c r="C3326" s="93">
        <v>5</v>
      </c>
      <c r="D3326" s="104">
        <f t="shared" si="257"/>
        <v>9.8911968348170128E-6</v>
      </c>
      <c r="E3326" s="93">
        <f t="shared" si="260"/>
        <v>0.43805555555555553</v>
      </c>
      <c r="F3326" s="104">
        <f t="shared" si="258"/>
        <v>1.572959231322486E-5</v>
      </c>
      <c r="G3326" s="93" t="s">
        <v>16</v>
      </c>
      <c r="H3326" s="93">
        <v>1117.04</v>
      </c>
      <c r="I3326" s="108">
        <v>3</v>
      </c>
      <c r="J3326" s="93">
        <v>22.16</v>
      </c>
      <c r="K3326" s="93">
        <v>18.82</v>
      </c>
      <c r="L3326" s="93">
        <v>1117.04</v>
      </c>
      <c r="M3326" s="88">
        <f t="shared" si="261"/>
        <v>1577</v>
      </c>
    </row>
    <row r="3327" spans="1:13" x14ac:dyDescent="0.2">
      <c r="A3327" s="94">
        <v>1212652</v>
      </c>
      <c r="B3327" s="88">
        <f t="shared" si="259"/>
        <v>315.39999999999998</v>
      </c>
      <c r="C3327" s="93">
        <v>5</v>
      </c>
      <c r="D3327" s="104">
        <f t="shared" si="257"/>
        <v>9.8911968348170128E-6</v>
      </c>
      <c r="E3327" s="93">
        <f t="shared" si="260"/>
        <v>0.43805555555555553</v>
      </c>
      <c r="F3327" s="104">
        <f t="shared" si="258"/>
        <v>1.572959231322486E-5</v>
      </c>
      <c r="G3327" s="93" t="s">
        <v>79</v>
      </c>
      <c r="H3327" s="93">
        <v>306.86</v>
      </c>
      <c r="I3327" s="108">
        <v>3</v>
      </c>
      <c r="J3327" s="93">
        <v>10.65</v>
      </c>
      <c r="K3327" s="93">
        <v>7.82</v>
      </c>
      <c r="L3327" s="93">
        <v>306.86</v>
      </c>
      <c r="M3327" s="88">
        <f t="shared" si="261"/>
        <v>1577</v>
      </c>
    </row>
    <row r="3328" spans="1:13" x14ac:dyDescent="0.2">
      <c r="A3328" s="94">
        <v>1212766</v>
      </c>
      <c r="B3328" s="88">
        <f t="shared" si="259"/>
        <v>315.39999999999998</v>
      </c>
      <c r="C3328" s="93">
        <v>5</v>
      </c>
      <c r="D3328" s="104">
        <f t="shared" si="257"/>
        <v>9.8911968348170128E-6</v>
      </c>
      <c r="E3328" s="93">
        <f t="shared" si="260"/>
        <v>0.43805555555555553</v>
      </c>
      <c r="F3328" s="104">
        <f t="shared" si="258"/>
        <v>1.572959231322486E-5</v>
      </c>
      <c r="G3328" s="93" t="s">
        <v>79</v>
      </c>
      <c r="H3328" s="93">
        <v>637.57000000000005</v>
      </c>
      <c r="I3328" s="108">
        <v>3</v>
      </c>
      <c r="J3328" s="93">
        <v>34.08</v>
      </c>
      <c r="K3328" s="93">
        <v>21.52</v>
      </c>
      <c r="L3328" s="93">
        <v>637.57000000000005</v>
      </c>
      <c r="M3328" s="88">
        <f t="shared" si="261"/>
        <v>1577</v>
      </c>
    </row>
    <row r="3329" spans="1:13" x14ac:dyDescent="0.2">
      <c r="A3329" s="94">
        <v>1212822</v>
      </c>
      <c r="B3329" s="88">
        <f t="shared" si="259"/>
        <v>315.39999999999998</v>
      </c>
      <c r="C3329" s="93">
        <v>5</v>
      </c>
      <c r="D3329" s="104">
        <f t="shared" si="257"/>
        <v>9.8911968348170128E-6</v>
      </c>
      <c r="E3329" s="93">
        <f t="shared" si="260"/>
        <v>0.43805555555555553</v>
      </c>
      <c r="F3329" s="104">
        <f t="shared" si="258"/>
        <v>1.572959231322486E-5</v>
      </c>
      <c r="G3329" s="93" t="s">
        <v>16</v>
      </c>
      <c r="H3329" s="93">
        <v>1048.19</v>
      </c>
      <c r="I3329" s="108">
        <v>3</v>
      </c>
      <c r="J3329" s="93">
        <v>48.67</v>
      </c>
      <c r="K3329" s="93">
        <v>30.18</v>
      </c>
      <c r="L3329" s="93">
        <v>1048.19</v>
      </c>
      <c r="M3329" s="88">
        <f t="shared" si="261"/>
        <v>1577</v>
      </c>
    </row>
    <row r="3330" spans="1:13" x14ac:dyDescent="0.2">
      <c r="A3330" s="94">
        <v>1253049</v>
      </c>
      <c r="B3330" s="88">
        <f t="shared" si="259"/>
        <v>315.39999999999998</v>
      </c>
      <c r="C3330" s="93">
        <v>5</v>
      </c>
      <c r="D3330" s="104">
        <f t="shared" ref="D3330:D3393" si="262">C3330/$C$4096</f>
        <v>9.8911968348170128E-6</v>
      </c>
      <c r="E3330" s="93">
        <f t="shared" si="260"/>
        <v>0.43805555555555553</v>
      </c>
      <c r="F3330" s="104">
        <f t="shared" ref="F3330:F3393" si="263">E3330/$E$4096</f>
        <v>1.572959231322486E-5</v>
      </c>
      <c r="G3330" s="93" t="s">
        <v>16</v>
      </c>
      <c r="H3330" s="93">
        <v>961.71</v>
      </c>
      <c r="I3330" s="108">
        <v>3</v>
      </c>
      <c r="J3330" s="93">
        <v>26.41</v>
      </c>
      <c r="K3330" s="93">
        <v>48.1</v>
      </c>
      <c r="L3330" s="93">
        <v>961.71</v>
      </c>
      <c r="M3330" s="88">
        <f t="shared" si="261"/>
        <v>1577</v>
      </c>
    </row>
    <row r="3331" spans="1:13" x14ac:dyDescent="0.2">
      <c r="A3331" s="94">
        <v>1253889</v>
      </c>
      <c r="B3331" s="88">
        <f t="shared" ref="B3331:B3394" si="264">VLOOKUP(I3331,$U$2:$V$11,2,TRUE)</f>
        <v>315.39999999999998</v>
      </c>
      <c r="C3331" s="93">
        <v>5</v>
      </c>
      <c r="D3331" s="104">
        <f t="shared" si="262"/>
        <v>9.8911968348170128E-6</v>
      </c>
      <c r="E3331" s="93">
        <f t="shared" ref="E3331:E3394" si="265">B3331*C3331/3600</f>
        <v>0.43805555555555553</v>
      </c>
      <c r="F3331" s="104">
        <f t="shared" si="263"/>
        <v>1.572959231322486E-5</v>
      </c>
      <c r="G3331" s="93" t="s">
        <v>79</v>
      </c>
      <c r="H3331" s="93">
        <v>321.43</v>
      </c>
      <c r="I3331" s="108">
        <v>3</v>
      </c>
      <c r="J3331" s="93">
        <v>3.32</v>
      </c>
      <c r="K3331" s="93">
        <v>8.74</v>
      </c>
      <c r="L3331" s="93">
        <v>321.43</v>
      </c>
      <c r="M3331" s="88">
        <f t="shared" ref="M3331:M3394" si="266">B3331*C3331</f>
        <v>1577</v>
      </c>
    </row>
    <row r="3332" spans="1:13" x14ac:dyDescent="0.2">
      <c r="A3332" s="94">
        <v>1258489</v>
      </c>
      <c r="B3332" s="88">
        <f t="shared" si="264"/>
        <v>315.39999999999998</v>
      </c>
      <c r="C3332" s="93">
        <v>5</v>
      </c>
      <c r="D3332" s="104">
        <f t="shared" si="262"/>
        <v>9.8911968348170128E-6</v>
      </c>
      <c r="E3332" s="93">
        <f t="shared" si="265"/>
        <v>0.43805555555555553</v>
      </c>
      <c r="F3332" s="104">
        <f t="shared" si="263"/>
        <v>1.572959231322486E-5</v>
      </c>
      <c r="G3332" s="93" t="s">
        <v>16</v>
      </c>
      <c r="H3332" s="93">
        <v>657.36</v>
      </c>
      <c r="I3332" s="108">
        <v>3</v>
      </c>
      <c r="J3332" s="93">
        <v>4.96</v>
      </c>
      <c r="K3332" s="93">
        <v>34.46</v>
      </c>
      <c r="L3332" s="93">
        <v>657.36</v>
      </c>
      <c r="M3332" s="88">
        <f t="shared" si="266"/>
        <v>1577</v>
      </c>
    </row>
    <row r="3333" spans="1:13" x14ac:dyDescent="0.2">
      <c r="A3333" s="94">
        <v>1258779</v>
      </c>
      <c r="B3333" s="88">
        <f t="shared" si="264"/>
        <v>315.39999999999998</v>
      </c>
      <c r="C3333" s="93">
        <v>5</v>
      </c>
      <c r="D3333" s="104">
        <f t="shared" si="262"/>
        <v>9.8911968348170128E-6</v>
      </c>
      <c r="E3333" s="93">
        <f t="shared" si="265"/>
        <v>0.43805555555555553</v>
      </c>
      <c r="F3333" s="104">
        <f t="shared" si="263"/>
        <v>1.572959231322486E-5</v>
      </c>
      <c r="G3333" s="93" t="s">
        <v>16</v>
      </c>
      <c r="H3333" s="93">
        <v>545.38</v>
      </c>
      <c r="I3333" s="108">
        <v>3</v>
      </c>
      <c r="J3333" s="93">
        <v>3.86</v>
      </c>
      <c r="K3333" s="93">
        <v>27.14</v>
      </c>
      <c r="L3333" s="93">
        <v>545.38</v>
      </c>
      <c r="M3333" s="88">
        <f t="shared" si="266"/>
        <v>1577</v>
      </c>
    </row>
    <row r="3334" spans="1:13" x14ac:dyDescent="0.2">
      <c r="A3334" s="94">
        <v>2104248</v>
      </c>
      <c r="B3334" s="88">
        <f t="shared" si="264"/>
        <v>315.39999999999998</v>
      </c>
      <c r="C3334" s="93">
        <v>5</v>
      </c>
      <c r="D3334" s="104">
        <f t="shared" si="262"/>
        <v>9.8911968348170128E-6</v>
      </c>
      <c r="E3334" s="93">
        <f t="shared" si="265"/>
        <v>0.43805555555555553</v>
      </c>
      <c r="F3334" s="104">
        <f t="shared" si="263"/>
        <v>1.572959231322486E-5</v>
      </c>
      <c r="G3334" s="93" t="s">
        <v>16</v>
      </c>
      <c r="H3334" s="93">
        <v>1397.62</v>
      </c>
      <c r="I3334" s="108">
        <v>3</v>
      </c>
      <c r="J3334" s="93">
        <v>7.8</v>
      </c>
      <c r="K3334" s="93">
        <v>8.6</v>
      </c>
      <c r="L3334" s="93">
        <v>1397.62</v>
      </c>
      <c r="M3334" s="88">
        <f t="shared" si="266"/>
        <v>1577</v>
      </c>
    </row>
    <row r="3335" spans="1:13" x14ac:dyDescent="0.2">
      <c r="A3335" s="94">
        <v>2104506</v>
      </c>
      <c r="B3335" s="88">
        <f t="shared" si="264"/>
        <v>315.39999999999998</v>
      </c>
      <c r="C3335" s="93">
        <v>5</v>
      </c>
      <c r="D3335" s="104">
        <f t="shared" si="262"/>
        <v>9.8911968348170128E-6</v>
      </c>
      <c r="E3335" s="93">
        <f t="shared" si="265"/>
        <v>0.43805555555555553</v>
      </c>
      <c r="F3335" s="104">
        <f t="shared" si="263"/>
        <v>1.572959231322486E-5</v>
      </c>
      <c r="G3335" s="93" t="s">
        <v>16</v>
      </c>
      <c r="H3335" s="93">
        <v>3351.36</v>
      </c>
      <c r="I3335" s="108">
        <v>3</v>
      </c>
      <c r="J3335" s="93">
        <v>27.05</v>
      </c>
      <c r="K3335" s="93">
        <v>7.9</v>
      </c>
      <c r="L3335" s="93">
        <v>3351.36</v>
      </c>
      <c r="M3335" s="88">
        <f t="shared" si="266"/>
        <v>1577</v>
      </c>
    </row>
    <row r="3336" spans="1:13" x14ac:dyDescent="0.2">
      <c r="A3336" s="94">
        <v>2104507</v>
      </c>
      <c r="B3336" s="88">
        <f t="shared" si="264"/>
        <v>315.39999999999998</v>
      </c>
      <c r="C3336" s="93">
        <v>5</v>
      </c>
      <c r="D3336" s="104">
        <f t="shared" si="262"/>
        <v>9.8911968348170128E-6</v>
      </c>
      <c r="E3336" s="93">
        <f t="shared" si="265"/>
        <v>0.43805555555555553</v>
      </c>
      <c r="F3336" s="104">
        <f t="shared" si="263"/>
        <v>1.572959231322486E-5</v>
      </c>
      <c r="G3336" s="93" t="s">
        <v>16</v>
      </c>
      <c r="H3336" s="93">
        <v>6271.51</v>
      </c>
      <c r="I3336" s="108">
        <v>3</v>
      </c>
      <c r="J3336" s="93">
        <v>31.95</v>
      </c>
      <c r="K3336" s="93">
        <v>8.4</v>
      </c>
      <c r="L3336" s="93">
        <v>6271.51</v>
      </c>
      <c r="M3336" s="88">
        <f t="shared" si="266"/>
        <v>1577</v>
      </c>
    </row>
    <row r="3337" spans="1:13" x14ac:dyDescent="0.2">
      <c r="A3337" s="94">
        <v>2107886</v>
      </c>
      <c r="B3337" s="88">
        <f t="shared" si="264"/>
        <v>315.39999999999998</v>
      </c>
      <c r="C3337" s="93">
        <v>5</v>
      </c>
      <c r="D3337" s="104">
        <f t="shared" si="262"/>
        <v>9.8911968348170128E-6</v>
      </c>
      <c r="E3337" s="93">
        <f t="shared" si="265"/>
        <v>0.43805555555555553</v>
      </c>
      <c r="F3337" s="104">
        <f t="shared" si="263"/>
        <v>1.572959231322486E-5</v>
      </c>
      <c r="G3337" s="93" t="s">
        <v>16</v>
      </c>
      <c r="H3337" s="93">
        <v>5599.6</v>
      </c>
      <c r="I3337" s="108">
        <v>3</v>
      </c>
      <c r="J3337" s="93">
        <v>35.909999999999997</v>
      </c>
      <c r="K3337" s="93">
        <v>21.5</v>
      </c>
      <c r="L3337" s="93">
        <v>5599.6</v>
      </c>
      <c r="M3337" s="88">
        <f t="shared" si="266"/>
        <v>1577</v>
      </c>
    </row>
    <row r="3338" spans="1:13" x14ac:dyDescent="0.2">
      <c r="A3338" s="94">
        <v>2211305</v>
      </c>
      <c r="B3338" s="88">
        <f t="shared" si="264"/>
        <v>315.39999999999998</v>
      </c>
      <c r="C3338" s="93">
        <v>5</v>
      </c>
      <c r="D3338" s="104">
        <f t="shared" si="262"/>
        <v>9.8911968348170128E-6</v>
      </c>
      <c r="E3338" s="93">
        <f t="shared" si="265"/>
        <v>0.43805555555555553</v>
      </c>
      <c r="F3338" s="104">
        <f t="shared" si="263"/>
        <v>1.572959231322486E-5</v>
      </c>
      <c r="G3338" s="93" t="s">
        <v>41</v>
      </c>
      <c r="H3338" s="93">
        <v>14.79</v>
      </c>
      <c r="I3338" s="108">
        <v>3</v>
      </c>
      <c r="J3338" s="93">
        <v>1.07</v>
      </c>
      <c r="K3338" s="93">
        <v>0.14000000000000001</v>
      </c>
      <c r="L3338" s="93">
        <v>14.79</v>
      </c>
      <c r="M3338" s="88">
        <f t="shared" si="266"/>
        <v>1577</v>
      </c>
    </row>
    <row r="3339" spans="1:13" x14ac:dyDescent="0.2">
      <c r="A3339" s="94">
        <v>2280753</v>
      </c>
      <c r="B3339" s="88">
        <f t="shared" si="264"/>
        <v>315.39999999999998</v>
      </c>
      <c r="C3339" s="93">
        <v>5</v>
      </c>
      <c r="D3339" s="104">
        <f t="shared" si="262"/>
        <v>9.8911968348170128E-6</v>
      </c>
      <c r="E3339" s="93">
        <f t="shared" si="265"/>
        <v>0.43805555555555553</v>
      </c>
      <c r="F3339" s="104">
        <f t="shared" si="263"/>
        <v>1.572959231322486E-5</v>
      </c>
      <c r="G3339" s="93" t="s">
        <v>16</v>
      </c>
      <c r="H3339" s="93">
        <v>0.01</v>
      </c>
      <c r="I3339" s="108">
        <v>3</v>
      </c>
      <c r="J3339" s="93">
        <v>5</v>
      </c>
      <c r="K3339" s="93">
        <v>1.9</v>
      </c>
      <c r="L3339" s="93">
        <v>0.01</v>
      </c>
      <c r="M3339" s="88">
        <f t="shared" si="266"/>
        <v>1577</v>
      </c>
    </row>
    <row r="3340" spans="1:13" x14ac:dyDescent="0.2">
      <c r="A3340" s="94">
        <v>2280755</v>
      </c>
      <c r="B3340" s="88">
        <f t="shared" si="264"/>
        <v>315.39999999999998</v>
      </c>
      <c r="C3340" s="93">
        <v>5</v>
      </c>
      <c r="D3340" s="104">
        <f t="shared" si="262"/>
        <v>9.8911968348170128E-6</v>
      </c>
      <c r="E3340" s="93">
        <f t="shared" si="265"/>
        <v>0.43805555555555553</v>
      </c>
      <c r="F3340" s="104">
        <f t="shared" si="263"/>
        <v>1.572959231322486E-5</v>
      </c>
      <c r="G3340" s="93" t="s">
        <v>16</v>
      </c>
      <c r="H3340" s="93">
        <v>0.01</v>
      </c>
      <c r="I3340" s="108">
        <v>3</v>
      </c>
      <c r="J3340" s="93">
        <v>9</v>
      </c>
      <c r="K3340" s="93">
        <v>0.35</v>
      </c>
      <c r="L3340" s="93">
        <v>0.01</v>
      </c>
      <c r="M3340" s="88">
        <f t="shared" si="266"/>
        <v>1577</v>
      </c>
    </row>
    <row r="3341" spans="1:13" x14ac:dyDescent="0.2">
      <c r="A3341" s="94">
        <v>2294647</v>
      </c>
      <c r="B3341" s="88">
        <f t="shared" si="264"/>
        <v>315.39999999999998</v>
      </c>
      <c r="C3341" s="93">
        <v>5</v>
      </c>
      <c r="D3341" s="104">
        <f t="shared" si="262"/>
        <v>9.8911968348170128E-6</v>
      </c>
      <c r="E3341" s="93">
        <f t="shared" si="265"/>
        <v>0.43805555555555553</v>
      </c>
      <c r="F3341" s="104">
        <f t="shared" si="263"/>
        <v>1.572959231322486E-5</v>
      </c>
      <c r="G3341" s="93" t="s">
        <v>20</v>
      </c>
      <c r="H3341" s="93">
        <v>19.420000000000002</v>
      </c>
      <c r="I3341" s="108">
        <v>3</v>
      </c>
      <c r="J3341" s="93">
        <v>0.96</v>
      </c>
      <c r="K3341" s="93">
        <v>0.09</v>
      </c>
      <c r="L3341" s="93">
        <v>19.420000000000002</v>
      </c>
      <c r="M3341" s="88">
        <f t="shared" si="266"/>
        <v>1577</v>
      </c>
    </row>
    <row r="3342" spans="1:13" x14ac:dyDescent="0.2">
      <c r="A3342" s="94">
        <v>2398391</v>
      </c>
      <c r="B3342" s="88">
        <f t="shared" si="264"/>
        <v>315.39999999999998</v>
      </c>
      <c r="C3342" s="93">
        <v>5</v>
      </c>
      <c r="D3342" s="104">
        <f t="shared" si="262"/>
        <v>9.8911968348170128E-6</v>
      </c>
      <c r="E3342" s="93">
        <f t="shared" si="265"/>
        <v>0.43805555555555553</v>
      </c>
      <c r="F3342" s="104">
        <f t="shared" si="263"/>
        <v>1.572959231322486E-5</v>
      </c>
      <c r="G3342" s="93" t="s">
        <v>16</v>
      </c>
      <c r="H3342" s="93">
        <v>612.54</v>
      </c>
      <c r="I3342" s="108">
        <v>3</v>
      </c>
      <c r="J3342" s="93">
        <v>79.650000000000006</v>
      </c>
      <c r="K3342" s="93">
        <v>8.36</v>
      </c>
      <c r="L3342" s="93">
        <v>612.54</v>
      </c>
      <c r="M3342" s="88">
        <f t="shared" si="266"/>
        <v>1577</v>
      </c>
    </row>
    <row r="3343" spans="1:13" x14ac:dyDescent="0.2">
      <c r="A3343" s="94">
        <v>2405581</v>
      </c>
      <c r="B3343" s="88">
        <f t="shared" si="264"/>
        <v>315.39999999999998</v>
      </c>
      <c r="C3343" s="93">
        <v>5</v>
      </c>
      <c r="D3343" s="104">
        <f t="shared" si="262"/>
        <v>9.8911968348170128E-6</v>
      </c>
      <c r="E3343" s="93">
        <f t="shared" si="265"/>
        <v>0.43805555555555553</v>
      </c>
      <c r="F3343" s="104">
        <f t="shared" si="263"/>
        <v>1.572959231322486E-5</v>
      </c>
      <c r="G3343" s="93" t="s">
        <v>16</v>
      </c>
      <c r="H3343" s="93">
        <v>598.63</v>
      </c>
      <c r="I3343" s="108">
        <v>3</v>
      </c>
      <c r="J3343" s="93">
        <v>38.1</v>
      </c>
      <c r="K3343" s="93">
        <v>2.6</v>
      </c>
      <c r="L3343" s="93">
        <v>598.63</v>
      </c>
      <c r="M3343" s="88">
        <f t="shared" si="266"/>
        <v>1577</v>
      </c>
    </row>
    <row r="3344" spans="1:13" x14ac:dyDescent="0.2">
      <c r="A3344" s="94">
        <v>2457037</v>
      </c>
      <c r="B3344" s="88">
        <f t="shared" si="264"/>
        <v>315.39999999999998</v>
      </c>
      <c r="C3344" s="93">
        <v>5</v>
      </c>
      <c r="D3344" s="104">
        <f t="shared" si="262"/>
        <v>9.8911968348170128E-6</v>
      </c>
      <c r="E3344" s="93">
        <f t="shared" si="265"/>
        <v>0.43805555555555553</v>
      </c>
      <c r="F3344" s="104">
        <f t="shared" si="263"/>
        <v>1.572959231322486E-5</v>
      </c>
      <c r="G3344" s="93" t="s">
        <v>16</v>
      </c>
      <c r="H3344" s="93">
        <v>256.89</v>
      </c>
      <c r="I3344" s="108">
        <v>3</v>
      </c>
      <c r="J3344" s="93">
        <v>9.8000000000000007</v>
      </c>
      <c r="K3344" s="93">
        <v>3.3</v>
      </c>
      <c r="L3344" s="93">
        <v>256.89</v>
      </c>
      <c r="M3344" s="88">
        <f t="shared" si="266"/>
        <v>1577</v>
      </c>
    </row>
    <row r="3345" spans="1:13" x14ac:dyDescent="0.2">
      <c r="A3345" s="94">
        <v>3012306</v>
      </c>
      <c r="B3345" s="88">
        <f t="shared" si="264"/>
        <v>315.39999999999998</v>
      </c>
      <c r="C3345" s="93">
        <v>5</v>
      </c>
      <c r="D3345" s="104">
        <f t="shared" si="262"/>
        <v>9.8911968348170128E-6</v>
      </c>
      <c r="E3345" s="93">
        <f t="shared" si="265"/>
        <v>0.43805555555555553</v>
      </c>
      <c r="F3345" s="104">
        <f t="shared" si="263"/>
        <v>1.572959231322486E-5</v>
      </c>
      <c r="G3345" s="93" t="s">
        <v>16</v>
      </c>
      <c r="H3345" s="93">
        <v>101.34</v>
      </c>
      <c r="I3345" s="108">
        <v>3</v>
      </c>
      <c r="J3345" s="93">
        <v>14.66</v>
      </c>
      <c r="K3345" s="93">
        <v>0.62</v>
      </c>
      <c r="L3345" s="93">
        <v>101.34</v>
      </c>
      <c r="M3345" s="88">
        <f t="shared" si="266"/>
        <v>1577</v>
      </c>
    </row>
    <row r="3346" spans="1:13" x14ac:dyDescent="0.2">
      <c r="A3346" s="94">
        <v>3014363</v>
      </c>
      <c r="B3346" s="88">
        <f t="shared" si="264"/>
        <v>315.39999999999998</v>
      </c>
      <c r="C3346" s="93">
        <v>5</v>
      </c>
      <c r="D3346" s="104">
        <f t="shared" si="262"/>
        <v>9.8911968348170128E-6</v>
      </c>
      <c r="E3346" s="93">
        <f t="shared" si="265"/>
        <v>0.43805555555555553</v>
      </c>
      <c r="F3346" s="104">
        <f t="shared" si="263"/>
        <v>1.572959231322486E-5</v>
      </c>
      <c r="G3346" s="93" t="s">
        <v>16</v>
      </c>
      <c r="H3346" s="93">
        <v>1421.64</v>
      </c>
      <c r="I3346" s="108">
        <v>3</v>
      </c>
      <c r="J3346" s="93">
        <v>250</v>
      </c>
      <c r="K3346" s="93">
        <v>5.3</v>
      </c>
      <c r="L3346" s="93">
        <v>1421.64</v>
      </c>
      <c r="M3346" s="88">
        <f t="shared" si="266"/>
        <v>1577</v>
      </c>
    </row>
    <row r="3347" spans="1:13" x14ac:dyDescent="0.2">
      <c r="A3347" s="94">
        <v>3014365</v>
      </c>
      <c r="B3347" s="88">
        <f t="shared" si="264"/>
        <v>315.39999999999998</v>
      </c>
      <c r="C3347" s="93">
        <v>5</v>
      </c>
      <c r="D3347" s="104">
        <f t="shared" si="262"/>
        <v>9.8911968348170128E-6</v>
      </c>
      <c r="E3347" s="93">
        <f t="shared" si="265"/>
        <v>0.43805555555555553</v>
      </c>
      <c r="F3347" s="104">
        <f t="shared" si="263"/>
        <v>1.572959231322486E-5</v>
      </c>
      <c r="G3347" s="93" t="s">
        <v>16</v>
      </c>
      <c r="H3347" s="93">
        <v>1421.64</v>
      </c>
      <c r="I3347" s="108">
        <v>3</v>
      </c>
      <c r="J3347" s="93">
        <v>270</v>
      </c>
      <c r="K3347" s="93">
        <v>7.4</v>
      </c>
      <c r="L3347" s="93">
        <v>1421.64</v>
      </c>
      <c r="M3347" s="88">
        <f t="shared" si="266"/>
        <v>1577</v>
      </c>
    </row>
    <row r="3348" spans="1:13" x14ac:dyDescent="0.2">
      <c r="A3348" s="94">
        <v>3220083</v>
      </c>
      <c r="B3348" s="88">
        <f t="shared" si="264"/>
        <v>315.39999999999998</v>
      </c>
      <c r="C3348" s="93">
        <v>5</v>
      </c>
      <c r="D3348" s="104">
        <f t="shared" si="262"/>
        <v>9.8911968348170128E-6</v>
      </c>
      <c r="E3348" s="93">
        <f t="shared" si="265"/>
        <v>0.43805555555555553</v>
      </c>
      <c r="F3348" s="104">
        <f t="shared" si="263"/>
        <v>1.572959231322486E-5</v>
      </c>
      <c r="G3348" s="93" t="s">
        <v>16</v>
      </c>
      <c r="H3348" s="93">
        <v>447.55</v>
      </c>
      <c r="I3348" s="108">
        <v>3</v>
      </c>
      <c r="J3348" s="93">
        <v>125</v>
      </c>
      <c r="K3348" s="93">
        <v>4.42</v>
      </c>
      <c r="L3348" s="93">
        <v>447.55</v>
      </c>
      <c r="M3348" s="88">
        <f t="shared" si="266"/>
        <v>1577</v>
      </c>
    </row>
    <row r="3349" spans="1:13" x14ac:dyDescent="0.2">
      <c r="A3349" s="94">
        <v>3222744</v>
      </c>
      <c r="B3349" s="88">
        <f t="shared" si="264"/>
        <v>315.39999999999998</v>
      </c>
      <c r="C3349" s="93">
        <v>5</v>
      </c>
      <c r="D3349" s="104">
        <f t="shared" si="262"/>
        <v>9.8911968348170128E-6</v>
      </c>
      <c r="E3349" s="93">
        <f t="shared" si="265"/>
        <v>0.43805555555555553</v>
      </c>
      <c r="F3349" s="104">
        <f t="shared" si="263"/>
        <v>1.572959231322486E-5</v>
      </c>
      <c r="G3349" s="93" t="s">
        <v>41</v>
      </c>
      <c r="H3349" s="93">
        <v>1412.02</v>
      </c>
      <c r="I3349" s="108">
        <v>3</v>
      </c>
      <c r="J3349" s="93">
        <v>150.5</v>
      </c>
      <c r="K3349" s="93">
        <v>3.77</v>
      </c>
      <c r="L3349" s="93">
        <v>1412.02</v>
      </c>
      <c r="M3349" s="88">
        <f t="shared" si="266"/>
        <v>1577</v>
      </c>
    </row>
    <row r="3350" spans="1:13" x14ac:dyDescent="0.2">
      <c r="A3350" s="94">
        <v>3300108</v>
      </c>
      <c r="B3350" s="88">
        <f t="shared" si="264"/>
        <v>315.39999999999998</v>
      </c>
      <c r="C3350" s="93">
        <v>5</v>
      </c>
      <c r="D3350" s="104">
        <f t="shared" si="262"/>
        <v>9.8911968348170128E-6</v>
      </c>
      <c r="E3350" s="93">
        <f t="shared" si="265"/>
        <v>0.43805555555555553</v>
      </c>
      <c r="F3350" s="104">
        <f t="shared" si="263"/>
        <v>1.572959231322486E-5</v>
      </c>
      <c r="G3350" s="93" t="s">
        <v>9</v>
      </c>
      <c r="H3350" s="93">
        <v>1181.56</v>
      </c>
      <c r="I3350" s="108">
        <v>3</v>
      </c>
      <c r="J3350" s="93">
        <v>169.6</v>
      </c>
      <c r="K3350" s="93">
        <v>55</v>
      </c>
      <c r="L3350" s="93">
        <v>1181.56</v>
      </c>
      <c r="M3350" s="88">
        <f t="shared" si="266"/>
        <v>1577</v>
      </c>
    </row>
    <row r="3351" spans="1:13" x14ac:dyDescent="0.2">
      <c r="A3351" s="94">
        <v>3394351</v>
      </c>
      <c r="B3351" s="88">
        <f t="shared" si="264"/>
        <v>315.39999999999998</v>
      </c>
      <c r="C3351" s="93">
        <v>5</v>
      </c>
      <c r="D3351" s="104">
        <f t="shared" si="262"/>
        <v>9.8911968348170128E-6</v>
      </c>
      <c r="E3351" s="93">
        <f t="shared" si="265"/>
        <v>0.43805555555555553</v>
      </c>
      <c r="F3351" s="104">
        <f t="shared" si="263"/>
        <v>1.572959231322486E-5</v>
      </c>
      <c r="G3351" s="93" t="s">
        <v>20</v>
      </c>
      <c r="H3351" s="93">
        <v>1389.07</v>
      </c>
      <c r="I3351" s="108">
        <v>3</v>
      </c>
      <c r="J3351" s="93">
        <v>20.63</v>
      </c>
      <c r="K3351" s="93">
        <v>6.15</v>
      </c>
      <c r="L3351" s="93">
        <v>1389.07</v>
      </c>
      <c r="M3351" s="88">
        <f t="shared" si="266"/>
        <v>1577</v>
      </c>
    </row>
    <row r="3352" spans="1:13" x14ac:dyDescent="0.2">
      <c r="A3352" s="94">
        <v>3410925</v>
      </c>
      <c r="B3352" s="88">
        <f t="shared" si="264"/>
        <v>315.39999999999998</v>
      </c>
      <c r="C3352" s="93">
        <v>5</v>
      </c>
      <c r="D3352" s="104">
        <f t="shared" si="262"/>
        <v>9.8911968348170128E-6</v>
      </c>
      <c r="E3352" s="93">
        <f t="shared" si="265"/>
        <v>0.43805555555555553</v>
      </c>
      <c r="F3352" s="104">
        <f t="shared" si="263"/>
        <v>1.572959231322486E-5</v>
      </c>
      <c r="G3352" s="93" t="s">
        <v>20</v>
      </c>
      <c r="H3352" s="93">
        <v>339.08</v>
      </c>
      <c r="I3352" s="108">
        <v>3</v>
      </c>
      <c r="J3352" s="93">
        <v>10.08</v>
      </c>
      <c r="K3352" s="93">
        <v>0.6</v>
      </c>
      <c r="L3352" s="93">
        <v>339.08</v>
      </c>
      <c r="M3352" s="88">
        <f t="shared" si="266"/>
        <v>1577</v>
      </c>
    </row>
    <row r="3353" spans="1:13" x14ac:dyDescent="0.2">
      <c r="A3353" s="94">
        <v>4560381</v>
      </c>
      <c r="B3353" s="88">
        <f t="shared" si="264"/>
        <v>315.39999999999998</v>
      </c>
      <c r="C3353" s="93">
        <v>5</v>
      </c>
      <c r="D3353" s="104">
        <f t="shared" si="262"/>
        <v>9.8911968348170128E-6</v>
      </c>
      <c r="E3353" s="93">
        <f t="shared" si="265"/>
        <v>0.43805555555555553</v>
      </c>
      <c r="F3353" s="104">
        <f t="shared" si="263"/>
        <v>1.572959231322486E-5</v>
      </c>
      <c r="G3353" s="93" t="s">
        <v>79</v>
      </c>
      <c r="H3353" s="93">
        <v>820.27</v>
      </c>
      <c r="I3353" s="108">
        <v>3</v>
      </c>
      <c r="J3353" s="93">
        <v>47.61</v>
      </c>
      <c r="K3353" s="93">
        <v>11.35</v>
      </c>
      <c r="L3353" s="93">
        <v>820.27</v>
      </c>
      <c r="M3353" s="88">
        <f t="shared" si="266"/>
        <v>1577</v>
      </c>
    </row>
    <row r="3354" spans="1:13" x14ac:dyDescent="0.2">
      <c r="A3354" s="94">
        <v>5002063</v>
      </c>
      <c r="B3354" s="88">
        <f t="shared" si="264"/>
        <v>315.39999999999998</v>
      </c>
      <c r="C3354" s="93">
        <v>5</v>
      </c>
      <c r="D3354" s="104">
        <f t="shared" si="262"/>
        <v>9.8911968348170128E-6</v>
      </c>
      <c r="E3354" s="93">
        <f t="shared" si="265"/>
        <v>0.43805555555555553</v>
      </c>
      <c r="F3354" s="104">
        <f t="shared" si="263"/>
        <v>1.572959231322486E-5</v>
      </c>
      <c r="G3354" s="93" t="s">
        <v>20</v>
      </c>
      <c r="H3354" s="93">
        <v>42.65</v>
      </c>
      <c r="I3354" s="108">
        <v>3</v>
      </c>
      <c r="J3354" s="93">
        <v>2.2999999999999998</v>
      </c>
      <c r="K3354" s="93">
        <v>0.36</v>
      </c>
      <c r="L3354" s="93">
        <v>42.65</v>
      </c>
      <c r="M3354" s="88">
        <f t="shared" si="266"/>
        <v>1577</v>
      </c>
    </row>
    <row r="3355" spans="1:13" x14ac:dyDescent="0.2">
      <c r="A3355" s="94">
        <v>5020999</v>
      </c>
      <c r="B3355" s="88">
        <f t="shared" si="264"/>
        <v>315.39999999999998</v>
      </c>
      <c r="C3355" s="93">
        <v>5</v>
      </c>
      <c r="D3355" s="104">
        <f t="shared" si="262"/>
        <v>9.8911968348170128E-6</v>
      </c>
      <c r="E3355" s="93">
        <f t="shared" si="265"/>
        <v>0.43805555555555553</v>
      </c>
      <c r="F3355" s="104">
        <f t="shared" si="263"/>
        <v>1.572959231322486E-5</v>
      </c>
      <c r="G3355" s="93" t="s">
        <v>79</v>
      </c>
      <c r="H3355" s="93">
        <v>51.57</v>
      </c>
      <c r="I3355" s="108">
        <v>3</v>
      </c>
      <c r="J3355" s="93">
        <v>0.06</v>
      </c>
      <c r="K3355" s="93">
        <v>0.16</v>
      </c>
      <c r="L3355" s="93">
        <v>51.57</v>
      </c>
      <c r="M3355" s="88">
        <f t="shared" si="266"/>
        <v>1577</v>
      </c>
    </row>
    <row r="3356" spans="1:13" x14ac:dyDescent="0.2">
      <c r="A3356" s="94">
        <v>5051702</v>
      </c>
      <c r="B3356" s="88">
        <f t="shared" si="264"/>
        <v>315.39999999999998</v>
      </c>
      <c r="C3356" s="93">
        <v>5</v>
      </c>
      <c r="D3356" s="104">
        <f t="shared" si="262"/>
        <v>9.8911968348170128E-6</v>
      </c>
      <c r="E3356" s="93">
        <f t="shared" si="265"/>
        <v>0.43805555555555553</v>
      </c>
      <c r="F3356" s="104">
        <f t="shared" si="263"/>
        <v>1.572959231322486E-5</v>
      </c>
      <c r="G3356" s="93" t="s">
        <v>20</v>
      </c>
      <c r="H3356" s="93">
        <v>527.42999999999995</v>
      </c>
      <c r="I3356" s="108">
        <v>3</v>
      </c>
      <c r="J3356" s="93">
        <v>12.04</v>
      </c>
      <c r="K3356" s="93">
        <v>3.9</v>
      </c>
      <c r="L3356" s="93">
        <v>527.42999999999995</v>
      </c>
      <c r="M3356" s="88">
        <f t="shared" si="266"/>
        <v>1577</v>
      </c>
    </row>
    <row r="3357" spans="1:13" x14ac:dyDescent="0.2">
      <c r="A3357" s="94">
        <v>5520923</v>
      </c>
      <c r="B3357" s="88">
        <f t="shared" si="264"/>
        <v>315.39999999999998</v>
      </c>
      <c r="C3357" s="93">
        <v>5</v>
      </c>
      <c r="D3357" s="104">
        <f t="shared" si="262"/>
        <v>9.8911968348170128E-6</v>
      </c>
      <c r="E3357" s="93">
        <f t="shared" si="265"/>
        <v>0.43805555555555553</v>
      </c>
      <c r="F3357" s="104">
        <f t="shared" si="263"/>
        <v>1.572959231322486E-5</v>
      </c>
      <c r="G3357" s="93" t="s">
        <v>79</v>
      </c>
      <c r="H3357" s="93">
        <v>4023.75</v>
      </c>
      <c r="I3357" s="108">
        <v>3</v>
      </c>
      <c r="J3357" s="93">
        <v>0</v>
      </c>
      <c r="K3357" s="93">
        <v>0</v>
      </c>
      <c r="L3357" s="93">
        <v>4023.75</v>
      </c>
      <c r="M3357" s="88">
        <f t="shared" si="266"/>
        <v>1577</v>
      </c>
    </row>
    <row r="3358" spans="1:13" x14ac:dyDescent="0.2">
      <c r="A3358" s="94">
        <v>5521324</v>
      </c>
      <c r="B3358" s="88">
        <f t="shared" si="264"/>
        <v>315.39999999999998</v>
      </c>
      <c r="C3358" s="93">
        <v>5</v>
      </c>
      <c r="D3358" s="104">
        <f t="shared" si="262"/>
        <v>9.8911968348170128E-6</v>
      </c>
      <c r="E3358" s="93">
        <f t="shared" si="265"/>
        <v>0.43805555555555553</v>
      </c>
      <c r="F3358" s="104">
        <f t="shared" si="263"/>
        <v>1.572959231322486E-5</v>
      </c>
      <c r="G3358" s="93" t="s">
        <v>12</v>
      </c>
      <c r="H3358" s="93">
        <v>1909.58</v>
      </c>
      <c r="I3358" s="108">
        <v>3</v>
      </c>
      <c r="J3358" s="93">
        <v>43.7</v>
      </c>
      <c r="K3358" s="93">
        <v>38</v>
      </c>
      <c r="L3358" s="93">
        <v>1909.58</v>
      </c>
      <c r="M3358" s="88">
        <f t="shared" si="266"/>
        <v>1577</v>
      </c>
    </row>
    <row r="3359" spans="1:13" x14ac:dyDescent="0.2">
      <c r="A3359" s="94">
        <v>5527556</v>
      </c>
      <c r="B3359" s="88">
        <f t="shared" si="264"/>
        <v>315.39999999999998</v>
      </c>
      <c r="C3359" s="93">
        <v>5</v>
      </c>
      <c r="D3359" s="104">
        <f t="shared" si="262"/>
        <v>9.8911968348170128E-6</v>
      </c>
      <c r="E3359" s="93">
        <f t="shared" si="265"/>
        <v>0.43805555555555553</v>
      </c>
      <c r="F3359" s="104">
        <f t="shared" si="263"/>
        <v>1.572959231322486E-5</v>
      </c>
      <c r="G3359" s="93" t="s">
        <v>79</v>
      </c>
      <c r="H3359" s="93">
        <v>681.33</v>
      </c>
      <c r="I3359" s="108">
        <v>3</v>
      </c>
      <c r="J3359" s="93">
        <v>1.63</v>
      </c>
      <c r="K3359" s="93">
        <v>7.2</v>
      </c>
      <c r="L3359" s="93">
        <v>681.33</v>
      </c>
      <c r="M3359" s="88">
        <f t="shared" si="266"/>
        <v>1577</v>
      </c>
    </row>
    <row r="3360" spans="1:13" x14ac:dyDescent="0.2">
      <c r="A3360" s="94">
        <v>5527926</v>
      </c>
      <c r="B3360" s="88">
        <f t="shared" si="264"/>
        <v>315.39999999999998</v>
      </c>
      <c r="C3360" s="93">
        <v>5</v>
      </c>
      <c r="D3360" s="104">
        <f t="shared" si="262"/>
        <v>9.8911968348170128E-6</v>
      </c>
      <c r="E3360" s="93">
        <f t="shared" si="265"/>
        <v>0.43805555555555553</v>
      </c>
      <c r="F3360" s="104">
        <f t="shared" si="263"/>
        <v>1.572959231322486E-5</v>
      </c>
      <c r="G3360" s="93" t="s">
        <v>79</v>
      </c>
      <c r="H3360" s="93">
        <v>324.69</v>
      </c>
      <c r="I3360" s="108">
        <v>3</v>
      </c>
      <c r="J3360" s="93">
        <v>1.1200000000000001</v>
      </c>
      <c r="K3360" s="93">
        <v>3</v>
      </c>
      <c r="L3360" s="93">
        <v>324.69</v>
      </c>
      <c r="M3360" s="88">
        <f t="shared" si="266"/>
        <v>1577</v>
      </c>
    </row>
    <row r="3361" spans="1:13" x14ac:dyDescent="0.2">
      <c r="A3361" s="94">
        <v>5527983</v>
      </c>
      <c r="B3361" s="88">
        <f t="shared" si="264"/>
        <v>315.39999999999998</v>
      </c>
      <c r="C3361" s="93">
        <v>5</v>
      </c>
      <c r="D3361" s="104">
        <f t="shared" si="262"/>
        <v>9.8911968348170128E-6</v>
      </c>
      <c r="E3361" s="93">
        <f t="shared" si="265"/>
        <v>0.43805555555555553</v>
      </c>
      <c r="F3361" s="104">
        <f t="shared" si="263"/>
        <v>1.572959231322486E-5</v>
      </c>
      <c r="G3361" s="93" t="s">
        <v>16</v>
      </c>
      <c r="H3361" s="93">
        <v>2116.59</v>
      </c>
      <c r="I3361" s="108">
        <v>3</v>
      </c>
      <c r="J3361" s="93">
        <v>12.2</v>
      </c>
      <c r="K3361" s="93">
        <v>20</v>
      </c>
      <c r="L3361" s="93">
        <v>2116.59</v>
      </c>
      <c r="M3361" s="88">
        <f t="shared" si="266"/>
        <v>1577</v>
      </c>
    </row>
    <row r="3362" spans="1:13" x14ac:dyDescent="0.2">
      <c r="A3362" s="94">
        <v>5528061</v>
      </c>
      <c r="B3362" s="88">
        <f t="shared" si="264"/>
        <v>315.39999999999998</v>
      </c>
      <c r="C3362" s="93">
        <v>5</v>
      </c>
      <c r="D3362" s="104">
        <f t="shared" si="262"/>
        <v>9.8911968348170128E-6</v>
      </c>
      <c r="E3362" s="93">
        <f t="shared" si="265"/>
        <v>0.43805555555555553</v>
      </c>
      <c r="F3362" s="104">
        <f t="shared" si="263"/>
        <v>1.572959231322486E-5</v>
      </c>
      <c r="G3362" s="93" t="s">
        <v>79</v>
      </c>
      <c r="H3362" s="93">
        <v>451.8</v>
      </c>
      <c r="I3362" s="108">
        <v>3</v>
      </c>
      <c r="J3362" s="93">
        <v>2.12</v>
      </c>
      <c r="K3362" s="93">
        <v>5</v>
      </c>
      <c r="L3362" s="93">
        <v>451.8</v>
      </c>
      <c r="M3362" s="88">
        <f t="shared" si="266"/>
        <v>1577</v>
      </c>
    </row>
    <row r="3363" spans="1:13" x14ac:dyDescent="0.2">
      <c r="A3363" s="94">
        <v>5528571</v>
      </c>
      <c r="B3363" s="88">
        <f t="shared" si="264"/>
        <v>315.39999999999998</v>
      </c>
      <c r="C3363" s="93">
        <v>5</v>
      </c>
      <c r="D3363" s="104">
        <f t="shared" si="262"/>
        <v>9.8911968348170128E-6</v>
      </c>
      <c r="E3363" s="93">
        <f t="shared" si="265"/>
        <v>0.43805555555555553</v>
      </c>
      <c r="F3363" s="104">
        <f t="shared" si="263"/>
        <v>1.572959231322486E-5</v>
      </c>
      <c r="G3363" s="93" t="s">
        <v>16</v>
      </c>
      <c r="H3363" s="93">
        <v>3097.11</v>
      </c>
      <c r="I3363" s="108">
        <v>3</v>
      </c>
      <c r="J3363" s="93">
        <v>18.72</v>
      </c>
      <c r="K3363" s="93">
        <v>37</v>
      </c>
      <c r="L3363" s="93">
        <v>3097.11</v>
      </c>
      <c r="M3363" s="88">
        <f t="shared" si="266"/>
        <v>1577</v>
      </c>
    </row>
    <row r="3364" spans="1:13" x14ac:dyDescent="0.2">
      <c r="A3364" s="94">
        <v>5567902</v>
      </c>
      <c r="B3364" s="88">
        <f t="shared" si="264"/>
        <v>315.39999999999998</v>
      </c>
      <c r="C3364" s="93">
        <v>5</v>
      </c>
      <c r="D3364" s="104">
        <f t="shared" si="262"/>
        <v>9.8911968348170128E-6</v>
      </c>
      <c r="E3364" s="93">
        <f t="shared" si="265"/>
        <v>0.43805555555555553</v>
      </c>
      <c r="F3364" s="104">
        <f t="shared" si="263"/>
        <v>1.572959231322486E-5</v>
      </c>
      <c r="G3364" s="93" t="s">
        <v>79</v>
      </c>
      <c r="H3364" s="93">
        <v>891.35</v>
      </c>
      <c r="I3364" s="108">
        <v>3</v>
      </c>
      <c r="J3364" s="93">
        <v>3.6</v>
      </c>
      <c r="K3364" s="93">
        <v>3.7</v>
      </c>
      <c r="L3364" s="93">
        <v>891.35</v>
      </c>
      <c r="M3364" s="88">
        <f t="shared" si="266"/>
        <v>1577</v>
      </c>
    </row>
    <row r="3365" spans="1:13" x14ac:dyDescent="0.2">
      <c r="A3365" s="94">
        <v>5598569</v>
      </c>
      <c r="B3365" s="88">
        <f t="shared" si="264"/>
        <v>315.39999999999998</v>
      </c>
      <c r="C3365" s="93">
        <v>5</v>
      </c>
      <c r="D3365" s="104">
        <f t="shared" si="262"/>
        <v>9.8911968348170128E-6</v>
      </c>
      <c r="E3365" s="93">
        <f t="shared" si="265"/>
        <v>0.43805555555555553</v>
      </c>
      <c r="F3365" s="104">
        <f t="shared" si="263"/>
        <v>1.572959231322486E-5</v>
      </c>
      <c r="G3365" s="93" t="s">
        <v>16</v>
      </c>
      <c r="H3365" s="93">
        <v>5573.02</v>
      </c>
      <c r="I3365" s="108">
        <v>3</v>
      </c>
      <c r="J3365" s="93">
        <v>22.02</v>
      </c>
      <c r="K3365" s="93">
        <v>25.32</v>
      </c>
      <c r="L3365" s="93">
        <v>5573.02</v>
      </c>
      <c r="M3365" s="88">
        <f t="shared" si="266"/>
        <v>1577</v>
      </c>
    </row>
    <row r="3366" spans="1:13" x14ac:dyDescent="0.2">
      <c r="A3366" s="94">
        <v>5598682</v>
      </c>
      <c r="B3366" s="88">
        <f t="shared" si="264"/>
        <v>315.39999999999998</v>
      </c>
      <c r="C3366" s="93">
        <v>5</v>
      </c>
      <c r="D3366" s="104">
        <f t="shared" si="262"/>
        <v>9.8911968348170128E-6</v>
      </c>
      <c r="E3366" s="93">
        <f t="shared" si="265"/>
        <v>0.43805555555555553</v>
      </c>
      <c r="F3366" s="104">
        <f t="shared" si="263"/>
        <v>1.572959231322486E-5</v>
      </c>
      <c r="G3366" s="93" t="s">
        <v>16</v>
      </c>
      <c r="H3366" s="93">
        <v>6939.51</v>
      </c>
      <c r="I3366" s="108">
        <v>3</v>
      </c>
      <c r="J3366" s="93">
        <v>16.3</v>
      </c>
      <c r="K3366" s="93">
        <v>46</v>
      </c>
      <c r="L3366" s="93">
        <v>6939.51</v>
      </c>
      <c r="M3366" s="88">
        <f t="shared" si="266"/>
        <v>1577</v>
      </c>
    </row>
    <row r="3367" spans="1:13" x14ac:dyDescent="0.2">
      <c r="A3367" s="94">
        <v>5600239</v>
      </c>
      <c r="B3367" s="88">
        <f t="shared" si="264"/>
        <v>315.39999999999998</v>
      </c>
      <c r="C3367" s="93">
        <v>5</v>
      </c>
      <c r="D3367" s="104">
        <f t="shared" si="262"/>
        <v>9.8911968348170128E-6</v>
      </c>
      <c r="E3367" s="93">
        <f t="shared" si="265"/>
        <v>0.43805555555555553</v>
      </c>
      <c r="F3367" s="104">
        <f t="shared" si="263"/>
        <v>1.572959231322486E-5</v>
      </c>
      <c r="G3367" s="93" t="s">
        <v>79</v>
      </c>
      <c r="H3367" s="93">
        <v>3372.83</v>
      </c>
      <c r="I3367" s="108">
        <v>3</v>
      </c>
      <c r="J3367" s="93">
        <v>10.3</v>
      </c>
      <c r="K3367" s="93">
        <v>23.6</v>
      </c>
      <c r="L3367" s="93">
        <v>3372.83</v>
      </c>
      <c r="M3367" s="88">
        <f t="shared" si="266"/>
        <v>1577</v>
      </c>
    </row>
    <row r="3368" spans="1:13" x14ac:dyDescent="0.2">
      <c r="A3368" s="94">
        <v>5600278</v>
      </c>
      <c r="B3368" s="88">
        <f t="shared" si="264"/>
        <v>315.39999999999998</v>
      </c>
      <c r="C3368" s="93">
        <v>5</v>
      </c>
      <c r="D3368" s="104">
        <f t="shared" si="262"/>
        <v>9.8911968348170128E-6</v>
      </c>
      <c r="E3368" s="93">
        <f t="shared" si="265"/>
        <v>0.43805555555555553</v>
      </c>
      <c r="F3368" s="104">
        <f t="shared" si="263"/>
        <v>1.572959231322486E-5</v>
      </c>
      <c r="G3368" s="93" t="s">
        <v>79</v>
      </c>
      <c r="H3368" s="93">
        <v>1427.29</v>
      </c>
      <c r="I3368" s="108">
        <v>3</v>
      </c>
      <c r="J3368" s="93">
        <v>4.1500000000000004</v>
      </c>
      <c r="K3368" s="93">
        <v>7</v>
      </c>
      <c r="L3368" s="93">
        <v>1427.29</v>
      </c>
      <c r="M3368" s="88">
        <f t="shared" si="266"/>
        <v>1577</v>
      </c>
    </row>
    <row r="3369" spans="1:13" x14ac:dyDescent="0.2">
      <c r="A3369" s="94">
        <v>5600385</v>
      </c>
      <c r="B3369" s="88">
        <f t="shared" si="264"/>
        <v>315.39999999999998</v>
      </c>
      <c r="C3369" s="93">
        <v>5</v>
      </c>
      <c r="D3369" s="104">
        <f t="shared" si="262"/>
        <v>9.8911968348170128E-6</v>
      </c>
      <c r="E3369" s="93">
        <f t="shared" si="265"/>
        <v>0.43805555555555553</v>
      </c>
      <c r="F3369" s="104">
        <f t="shared" si="263"/>
        <v>1.572959231322486E-5</v>
      </c>
      <c r="G3369" s="93" t="s">
        <v>79</v>
      </c>
      <c r="H3369" s="93">
        <v>2972.15</v>
      </c>
      <c r="I3369" s="108">
        <v>3</v>
      </c>
      <c r="J3369" s="93">
        <v>3.72</v>
      </c>
      <c r="K3369" s="93">
        <v>11.6</v>
      </c>
      <c r="L3369" s="93">
        <v>2972.15</v>
      </c>
      <c r="M3369" s="88">
        <f t="shared" si="266"/>
        <v>1577</v>
      </c>
    </row>
    <row r="3370" spans="1:13" x14ac:dyDescent="0.2">
      <c r="A3370" s="94">
        <v>5601153</v>
      </c>
      <c r="B3370" s="88">
        <f t="shared" si="264"/>
        <v>315.39999999999998</v>
      </c>
      <c r="C3370" s="93">
        <v>5</v>
      </c>
      <c r="D3370" s="104">
        <f t="shared" si="262"/>
        <v>9.8911968348170128E-6</v>
      </c>
      <c r="E3370" s="93">
        <f t="shared" si="265"/>
        <v>0.43805555555555553</v>
      </c>
      <c r="F3370" s="104">
        <f t="shared" si="263"/>
        <v>1.572959231322486E-5</v>
      </c>
      <c r="G3370" s="93" t="s">
        <v>79</v>
      </c>
      <c r="H3370" s="93">
        <v>692.9</v>
      </c>
      <c r="I3370" s="108">
        <v>3</v>
      </c>
      <c r="J3370" s="93">
        <v>6.4</v>
      </c>
      <c r="K3370" s="93">
        <v>7.9</v>
      </c>
      <c r="L3370" s="93">
        <v>692.9</v>
      </c>
      <c r="M3370" s="88">
        <f t="shared" si="266"/>
        <v>1577</v>
      </c>
    </row>
    <row r="3371" spans="1:13" x14ac:dyDescent="0.2">
      <c r="A3371" s="94">
        <v>5705007</v>
      </c>
      <c r="B3371" s="88">
        <f t="shared" si="264"/>
        <v>315.39999999999998</v>
      </c>
      <c r="C3371" s="93">
        <v>5</v>
      </c>
      <c r="D3371" s="104">
        <f t="shared" si="262"/>
        <v>9.8911968348170128E-6</v>
      </c>
      <c r="E3371" s="93">
        <f t="shared" si="265"/>
        <v>0.43805555555555553</v>
      </c>
      <c r="F3371" s="104">
        <f t="shared" si="263"/>
        <v>1.572959231322486E-5</v>
      </c>
      <c r="G3371" s="93" t="s">
        <v>16</v>
      </c>
      <c r="H3371" s="93">
        <v>1876.24</v>
      </c>
      <c r="I3371" s="108">
        <v>3</v>
      </c>
      <c r="J3371" s="93">
        <v>37.89</v>
      </c>
      <c r="K3371" s="93">
        <v>50</v>
      </c>
      <c r="L3371" s="93">
        <v>1876.24</v>
      </c>
      <c r="M3371" s="88">
        <f t="shared" si="266"/>
        <v>1577</v>
      </c>
    </row>
    <row r="3372" spans="1:13" x14ac:dyDescent="0.2">
      <c r="A3372" s="94">
        <v>5705043</v>
      </c>
      <c r="B3372" s="88">
        <f t="shared" si="264"/>
        <v>315.39999999999998</v>
      </c>
      <c r="C3372" s="93">
        <v>5</v>
      </c>
      <c r="D3372" s="104">
        <f t="shared" si="262"/>
        <v>9.8911968348170128E-6</v>
      </c>
      <c r="E3372" s="93">
        <f t="shared" si="265"/>
        <v>0.43805555555555553</v>
      </c>
      <c r="F3372" s="104">
        <f t="shared" si="263"/>
        <v>1.572959231322486E-5</v>
      </c>
      <c r="G3372" s="93" t="s">
        <v>16</v>
      </c>
      <c r="H3372" s="93">
        <v>1567.08</v>
      </c>
      <c r="I3372" s="108">
        <v>3</v>
      </c>
      <c r="J3372" s="93">
        <v>20.59</v>
      </c>
      <c r="K3372" s="93">
        <v>28</v>
      </c>
      <c r="L3372" s="93">
        <v>1567.08</v>
      </c>
      <c r="M3372" s="88">
        <f t="shared" si="266"/>
        <v>1577</v>
      </c>
    </row>
    <row r="3373" spans="1:13" x14ac:dyDescent="0.2">
      <c r="A3373" s="94">
        <v>5708017</v>
      </c>
      <c r="B3373" s="88">
        <f t="shared" si="264"/>
        <v>315.39999999999998</v>
      </c>
      <c r="C3373" s="93">
        <v>5</v>
      </c>
      <c r="D3373" s="104">
        <f t="shared" si="262"/>
        <v>9.8911968348170128E-6</v>
      </c>
      <c r="E3373" s="93">
        <f t="shared" si="265"/>
        <v>0.43805555555555553</v>
      </c>
      <c r="F3373" s="104">
        <f t="shared" si="263"/>
        <v>1.572959231322486E-5</v>
      </c>
      <c r="G3373" s="93" t="s">
        <v>79</v>
      </c>
      <c r="H3373" s="93">
        <v>546.37</v>
      </c>
      <c r="I3373" s="108">
        <v>3</v>
      </c>
      <c r="J3373" s="93">
        <v>9.25</v>
      </c>
      <c r="K3373" s="93">
        <v>11</v>
      </c>
      <c r="L3373" s="93">
        <v>546.37</v>
      </c>
      <c r="M3373" s="88">
        <f t="shared" si="266"/>
        <v>1577</v>
      </c>
    </row>
    <row r="3374" spans="1:13" x14ac:dyDescent="0.2">
      <c r="A3374" s="94">
        <v>5708098</v>
      </c>
      <c r="B3374" s="88">
        <f t="shared" si="264"/>
        <v>315.39999999999998</v>
      </c>
      <c r="C3374" s="93">
        <v>5</v>
      </c>
      <c r="D3374" s="104">
        <f t="shared" si="262"/>
        <v>9.8911968348170128E-6</v>
      </c>
      <c r="E3374" s="93">
        <f t="shared" si="265"/>
        <v>0.43805555555555553</v>
      </c>
      <c r="F3374" s="104">
        <f t="shared" si="263"/>
        <v>1.572959231322486E-5</v>
      </c>
      <c r="G3374" s="93" t="s">
        <v>79</v>
      </c>
      <c r="H3374" s="93">
        <v>446.59</v>
      </c>
      <c r="I3374" s="108">
        <v>3</v>
      </c>
      <c r="J3374" s="93">
        <v>0.5</v>
      </c>
      <c r="K3374" s="93">
        <v>0.6</v>
      </c>
      <c r="L3374" s="93">
        <v>446.59</v>
      </c>
      <c r="M3374" s="88">
        <f t="shared" si="266"/>
        <v>1577</v>
      </c>
    </row>
    <row r="3375" spans="1:13" x14ac:dyDescent="0.2">
      <c r="A3375" s="94">
        <v>5708161</v>
      </c>
      <c r="B3375" s="88">
        <f t="shared" si="264"/>
        <v>315.39999999999998</v>
      </c>
      <c r="C3375" s="93">
        <v>5</v>
      </c>
      <c r="D3375" s="104">
        <f t="shared" si="262"/>
        <v>9.8911968348170128E-6</v>
      </c>
      <c r="E3375" s="93">
        <f t="shared" si="265"/>
        <v>0.43805555555555553</v>
      </c>
      <c r="F3375" s="104">
        <f t="shared" si="263"/>
        <v>1.572959231322486E-5</v>
      </c>
      <c r="G3375" s="93" t="s">
        <v>79</v>
      </c>
      <c r="H3375" s="93">
        <v>345.66</v>
      </c>
      <c r="I3375" s="108">
        <v>3</v>
      </c>
      <c r="J3375" s="93">
        <v>6.25</v>
      </c>
      <c r="K3375" s="93">
        <v>7</v>
      </c>
      <c r="L3375" s="93">
        <v>345.66</v>
      </c>
      <c r="M3375" s="88">
        <f t="shared" si="266"/>
        <v>1577</v>
      </c>
    </row>
    <row r="3376" spans="1:13" x14ac:dyDescent="0.2">
      <c r="A3376" s="94">
        <v>5708165</v>
      </c>
      <c r="B3376" s="88">
        <f t="shared" si="264"/>
        <v>315.39999999999998</v>
      </c>
      <c r="C3376" s="93">
        <v>5</v>
      </c>
      <c r="D3376" s="104">
        <f t="shared" si="262"/>
        <v>9.8911968348170128E-6</v>
      </c>
      <c r="E3376" s="93">
        <f t="shared" si="265"/>
        <v>0.43805555555555553</v>
      </c>
      <c r="F3376" s="104">
        <f t="shared" si="263"/>
        <v>1.572959231322486E-5</v>
      </c>
      <c r="G3376" s="93" t="s">
        <v>79</v>
      </c>
      <c r="H3376" s="93">
        <v>1059.29</v>
      </c>
      <c r="I3376" s="108">
        <v>3</v>
      </c>
      <c r="J3376" s="93">
        <v>24.18</v>
      </c>
      <c r="K3376" s="93">
        <v>25</v>
      </c>
      <c r="L3376" s="93">
        <v>1059.29</v>
      </c>
      <c r="M3376" s="88">
        <f t="shared" si="266"/>
        <v>1577</v>
      </c>
    </row>
    <row r="3377" spans="1:13" x14ac:dyDescent="0.2">
      <c r="A3377" s="94">
        <v>5708181</v>
      </c>
      <c r="B3377" s="88">
        <f t="shared" si="264"/>
        <v>315.39999999999998</v>
      </c>
      <c r="C3377" s="93">
        <v>5</v>
      </c>
      <c r="D3377" s="104">
        <f t="shared" si="262"/>
        <v>9.8911968348170128E-6</v>
      </c>
      <c r="E3377" s="93">
        <f t="shared" si="265"/>
        <v>0.43805555555555553</v>
      </c>
      <c r="F3377" s="104">
        <f t="shared" si="263"/>
        <v>1.572959231322486E-5</v>
      </c>
      <c r="G3377" s="93" t="s">
        <v>16</v>
      </c>
      <c r="H3377" s="93">
        <v>1449.56</v>
      </c>
      <c r="I3377" s="108">
        <v>3</v>
      </c>
      <c r="J3377" s="93">
        <v>18.13</v>
      </c>
      <c r="K3377" s="93">
        <v>19</v>
      </c>
      <c r="L3377" s="93">
        <v>1449.56</v>
      </c>
      <c r="M3377" s="88">
        <f t="shared" si="266"/>
        <v>1577</v>
      </c>
    </row>
    <row r="3378" spans="1:13" x14ac:dyDescent="0.2">
      <c r="A3378" s="94">
        <v>5708212</v>
      </c>
      <c r="B3378" s="88">
        <f t="shared" si="264"/>
        <v>315.39999999999998</v>
      </c>
      <c r="C3378" s="93">
        <v>5</v>
      </c>
      <c r="D3378" s="104">
        <f t="shared" si="262"/>
        <v>9.8911968348170128E-6</v>
      </c>
      <c r="E3378" s="93">
        <f t="shared" si="265"/>
        <v>0.43805555555555553</v>
      </c>
      <c r="F3378" s="104">
        <f t="shared" si="263"/>
        <v>1.572959231322486E-5</v>
      </c>
      <c r="G3378" s="93" t="s">
        <v>79</v>
      </c>
      <c r="H3378" s="93">
        <v>1895.57</v>
      </c>
      <c r="I3378" s="108">
        <v>3</v>
      </c>
      <c r="J3378" s="93">
        <v>34.97</v>
      </c>
      <c r="K3378" s="93">
        <v>35</v>
      </c>
      <c r="L3378" s="93">
        <v>1895.57</v>
      </c>
      <c r="M3378" s="88">
        <f t="shared" si="266"/>
        <v>1577</v>
      </c>
    </row>
    <row r="3379" spans="1:13" x14ac:dyDescent="0.2">
      <c r="A3379" s="94">
        <v>5708231</v>
      </c>
      <c r="B3379" s="88">
        <f t="shared" si="264"/>
        <v>315.39999999999998</v>
      </c>
      <c r="C3379" s="93">
        <v>5</v>
      </c>
      <c r="D3379" s="104">
        <f t="shared" si="262"/>
        <v>9.8911968348170128E-6</v>
      </c>
      <c r="E3379" s="93">
        <f t="shared" si="265"/>
        <v>0.43805555555555553</v>
      </c>
      <c r="F3379" s="104">
        <f t="shared" si="263"/>
        <v>1.572959231322486E-5</v>
      </c>
      <c r="G3379" s="93" t="s">
        <v>79</v>
      </c>
      <c r="H3379" s="93">
        <v>446.59</v>
      </c>
      <c r="I3379" s="108">
        <v>3</v>
      </c>
      <c r="J3379" s="93">
        <v>0.5</v>
      </c>
      <c r="K3379" s="93">
        <v>1</v>
      </c>
      <c r="L3379" s="93">
        <v>446.59</v>
      </c>
      <c r="M3379" s="88">
        <f t="shared" si="266"/>
        <v>1577</v>
      </c>
    </row>
    <row r="3380" spans="1:13" x14ac:dyDescent="0.2">
      <c r="A3380" s="94">
        <v>5708233</v>
      </c>
      <c r="B3380" s="88">
        <f t="shared" si="264"/>
        <v>315.39999999999998</v>
      </c>
      <c r="C3380" s="93">
        <v>5</v>
      </c>
      <c r="D3380" s="104">
        <f t="shared" si="262"/>
        <v>9.8911968348170128E-6</v>
      </c>
      <c r="E3380" s="93">
        <f t="shared" si="265"/>
        <v>0.43805555555555553</v>
      </c>
      <c r="F3380" s="104">
        <f t="shared" si="263"/>
        <v>1.572959231322486E-5</v>
      </c>
      <c r="G3380" s="93" t="s">
        <v>79</v>
      </c>
      <c r="H3380" s="93">
        <v>645.08000000000004</v>
      </c>
      <c r="I3380" s="108">
        <v>3</v>
      </c>
      <c r="J3380" s="93">
        <v>1.07</v>
      </c>
      <c r="K3380" s="93">
        <v>2</v>
      </c>
      <c r="L3380" s="93">
        <v>645.08000000000004</v>
      </c>
      <c r="M3380" s="88">
        <f t="shared" si="266"/>
        <v>1577</v>
      </c>
    </row>
    <row r="3381" spans="1:13" x14ac:dyDescent="0.2">
      <c r="A3381" s="94">
        <v>5708234</v>
      </c>
      <c r="B3381" s="88">
        <f t="shared" si="264"/>
        <v>315.39999999999998</v>
      </c>
      <c r="C3381" s="93">
        <v>5</v>
      </c>
      <c r="D3381" s="104">
        <f t="shared" si="262"/>
        <v>9.8911968348170128E-6</v>
      </c>
      <c r="E3381" s="93">
        <f t="shared" si="265"/>
        <v>0.43805555555555553</v>
      </c>
      <c r="F3381" s="104">
        <f t="shared" si="263"/>
        <v>1.572959231322486E-5</v>
      </c>
      <c r="G3381" s="93" t="s">
        <v>79</v>
      </c>
      <c r="H3381" s="93">
        <v>876.64</v>
      </c>
      <c r="I3381" s="108">
        <v>3</v>
      </c>
      <c r="J3381" s="93">
        <v>1.54</v>
      </c>
      <c r="K3381" s="93">
        <v>2</v>
      </c>
      <c r="L3381" s="93">
        <v>876.64</v>
      </c>
      <c r="M3381" s="88">
        <f t="shared" si="266"/>
        <v>1577</v>
      </c>
    </row>
    <row r="3382" spans="1:13" x14ac:dyDescent="0.2">
      <c r="A3382" s="94">
        <v>5708236</v>
      </c>
      <c r="B3382" s="88">
        <f t="shared" si="264"/>
        <v>315.39999999999998</v>
      </c>
      <c r="C3382" s="93">
        <v>5</v>
      </c>
      <c r="D3382" s="104">
        <f t="shared" si="262"/>
        <v>9.8911968348170128E-6</v>
      </c>
      <c r="E3382" s="93">
        <f t="shared" si="265"/>
        <v>0.43805555555555553</v>
      </c>
      <c r="F3382" s="104">
        <f t="shared" si="263"/>
        <v>1.572959231322486E-5</v>
      </c>
      <c r="G3382" s="93" t="s">
        <v>79</v>
      </c>
      <c r="H3382" s="93">
        <v>1604.42</v>
      </c>
      <c r="I3382" s="108">
        <v>3</v>
      </c>
      <c r="J3382" s="93">
        <v>3.99</v>
      </c>
      <c r="K3382" s="93">
        <v>4</v>
      </c>
      <c r="L3382" s="93">
        <v>1604.42</v>
      </c>
      <c r="M3382" s="88">
        <f t="shared" si="266"/>
        <v>1577</v>
      </c>
    </row>
    <row r="3383" spans="1:13" x14ac:dyDescent="0.2">
      <c r="A3383" s="94">
        <v>5708243</v>
      </c>
      <c r="B3383" s="88">
        <f t="shared" si="264"/>
        <v>315.39999999999998</v>
      </c>
      <c r="C3383" s="93">
        <v>5</v>
      </c>
      <c r="D3383" s="104">
        <f t="shared" si="262"/>
        <v>9.8911968348170128E-6</v>
      </c>
      <c r="E3383" s="93">
        <f t="shared" si="265"/>
        <v>0.43805555555555553</v>
      </c>
      <c r="F3383" s="104">
        <f t="shared" si="263"/>
        <v>1.572959231322486E-5</v>
      </c>
      <c r="G3383" s="93" t="s">
        <v>79</v>
      </c>
      <c r="H3383" s="93">
        <v>2832</v>
      </c>
      <c r="I3383" s="108">
        <v>3</v>
      </c>
      <c r="J3383" s="93">
        <v>5.89</v>
      </c>
      <c r="K3383" s="93">
        <v>8</v>
      </c>
      <c r="L3383" s="93">
        <v>2832</v>
      </c>
      <c r="M3383" s="88">
        <f t="shared" si="266"/>
        <v>1577</v>
      </c>
    </row>
    <row r="3384" spans="1:13" x14ac:dyDescent="0.2">
      <c r="A3384" s="94">
        <v>5801006</v>
      </c>
      <c r="B3384" s="88">
        <f t="shared" si="264"/>
        <v>315.39999999999998</v>
      </c>
      <c r="C3384" s="93">
        <v>5</v>
      </c>
      <c r="D3384" s="104">
        <f t="shared" si="262"/>
        <v>9.8911968348170128E-6</v>
      </c>
      <c r="E3384" s="93">
        <f t="shared" si="265"/>
        <v>0.43805555555555553</v>
      </c>
      <c r="F3384" s="104">
        <f t="shared" si="263"/>
        <v>1.572959231322486E-5</v>
      </c>
      <c r="G3384" s="93" t="s">
        <v>79</v>
      </c>
      <c r="H3384" s="93">
        <v>423.65</v>
      </c>
      <c r="I3384" s="108">
        <v>3</v>
      </c>
      <c r="J3384" s="93">
        <v>0.5</v>
      </c>
      <c r="K3384" s="93">
        <v>0.91</v>
      </c>
      <c r="L3384" s="93">
        <v>423.65</v>
      </c>
      <c r="M3384" s="88">
        <f t="shared" si="266"/>
        <v>1577</v>
      </c>
    </row>
    <row r="3385" spans="1:13" x14ac:dyDescent="0.2">
      <c r="A3385" s="94">
        <v>5803022</v>
      </c>
      <c r="B3385" s="88">
        <f t="shared" si="264"/>
        <v>315.39999999999998</v>
      </c>
      <c r="C3385" s="93">
        <v>5</v>
      </c>
      <c r="D3385" s="104">
        <f t="shared" si="262"/>
        <v>9.8911968348170128E-6</v>
      </c>
      <c r="E3385" s="93">
        <f t="shared" si="265"/>
        <v>0.43805555555555553</v>
      </c>
      <c r="F3385" s="104">
        <f t="shared" si="263"/>
        <v>1.572959231322486E-5</v>
      </c>
      <c r="G3385" s="93" t="s">
        <v>79</v>
      </c>
      <c r="H3385" s="93">
        <v>1204.6300000000001</v>
      </c>
      <c r="I3385" s="108">
        <v>3</v>
      </c>
      <c r="J3385" s="93">
        <v>9.1</v>
      </c>
      <c r="K3385" s="93">
        <v>5</v>
      </c>
      <c r="L3385" s="93">
        <v>1204.6300000000001</v>
      </c>
      <c r="M3385" s="88">
        <f t="shared" si="266"/>
        <v>1577</v>
      </c>
    </row>
    <row r="3386" spans="1:13" x14ac:dyDescent="0.2">
      <c r="A3386" s="94">
        <v>5807019</v>
      </c>
      <c r="B3386" s="88">
        <f t="shared" si="264"/>
        <v>315.39999999999998</v>
      </c>
      <c r="C3386" s="93">
        <v>5</v>
      </c>
      <c r="D3386" s="104">
        <f t="shared" si="262"/>
        <v>9.8911968348170128E-6</v>
      </c>
      <c r="E3386" s="93">
        <f t="shared" si="265"/>
        <v>0.43805555555555553</v>
      </c>
      <c r="F3386" s="104">
        <f t="shared" si="263"/>
        <v>1.572959231322486E-5</v>
      </c>
      <c r="G3386" s="93" t="s">
        <v>79</v>
      </c>
      <c r="H3386" s="93">
        <v>840.98</v>
      </c>
      <c r="I3386" s="108">
        <v>3</v>
      </c>
      <c r="J3386" s="93">
        <v>1.73</v>
      </c>
      <c r="K3386" s="93">
        <v>3.52</v>
      </c>
      <c r="L3386" s="93">
        <v>840.98</v>
      </c>
      <c r="M3386" s="88">
        <f t="shared" si="266"/>
        <v>1577</v>
      </c>
    </row>
    <row r="3387" spans="1:13" x14ac:dyDescent="0.2">
      <c r="A3387" s="94">
        <v>5807054</v>
      </c>
      <c r="B3387" s="88">
        <f t="shared" si="264"/>
        <v>315.39999999999998</v>
      </c>
      <c r="C3387" s="93">
        <v>5</v>
      </c>
      <c r="D3387" s="104">
        <f t="shared" si="262"/>
        <v>9.8911968348170128E-6</v>
      </c>
      <c r="E3387" s="93">
        <f t="shared" si="265"/>
        <v>0.43805555555555553</v>
      </c>
      <c r="F3387" s="104">
        <f t="shared" si="263"/>
        <v>1.572959231322486E-5</v>
      </c>
      <c r="G3387" s="93" t="s">
        <v>79</v>
      </c>
      <c r="H3387" s="93">
        <v>1841.44</v>
      </c>
      <c r="I3387" s="108">
        <v>3</v>
      </c>
      <c r="J3387" s="93">
        <v>2.31</v>
      </c>
      <c r="K3387" s="93">
        <v>6</v>
      </c>
      <c r="L3387" s="93">
        <v>1841.44</v>
      </c>
      <c r="M3387" s="88">
        <f t="shared" si="266"/>
        <v>1577</v>
      </c>
    </row>
    <row r="3388" spans="1:13" x14ac:dyDescent="0.2">
      <c r="A3388" s="94">
        <v>5808013</v>
      </c>
      <c r="B3388" s="88">
        <f t="shared" si="264"/>
        <v>315.39999999999998</v>
      </c>
      <c r="C3388" s="93">
        <v>5</v>
      </c>
      <c r="D3388" s="104">
        <f t="shared" si="262"/>
        <v>9.8911968348170128E-6</v>
      </c>
      <c r="E3388" s="93">
        <f t="shared" si="265"/>
        <v>0.43805555555555553</v>
      </c>
      <c r="F3388" s="104">
        <f t="shared" si="263"/>
        <v>1.572959231322486E-5</v>
      </c>
      <c r="G3388" s="93" t="s">
        <v>79</v>
      </c>
      <c r="H3388" s="93">
        <v>1151.33</v>
      </c>
      <c r="I3388" s="108">
        <v>3</v>
      </c>
      <c r="J3388" s="93">
        <v>13.58</v>
      </c>
      <c r="K3388" s="93">
        <v>4</v>
      </c>
      <c r="L3388" s="93">
        <v>1151.33</v>
      </c>
      <c r="M3388" s="88">
        <f t="shared" si="266"/>
        <v>1577</v>
      </c>
    </row>
    <row r="3389" spans="1:13" x14ac:dyDescent="0.2">
      <c r="A3389" s="94">
        <v>6070119</v>
      </c>
      <c r="B3389" s="88">
        <f t="shared" si="264"/>
        <v>315.39999999999998</v>
      </c>
      <c r="C3389" s="93">
        <v>5</v>
      </c>
      <c r="D3389" s="104">
        <f t="shared" si="262"/>
        <v>9.8911968348170128E-6</v>
      </c>
      <c r="E3389" s="93">
        <f t="shared" si="265"/>
        <v>0.43805555555555553</v>
      </c>
      <c r="F3389" s="104">
        <f t="shared" si="263"/>
        <v>1.572959231322486E-5</v>
      </c>
      <c r="G3389" s="93" t="s">
        <v>20</v>
      </c>
      <c r="H3389" s="93">
        <v>1006.23</v>
      </c>
      <c r="I3389" s="108">
        <v>3</v>
      </c>
      <c r="J3389" s="93">
        <v>6.2</v>
      </c>
      <c r="K3389" s="93">
        <v>1.1000000000000001</v>
      </c>
      <c r="L3389" s="93">
        <v>1006.23</v>
      </c>
      <c r="M3389" s="88">
        <f t="shared" si="266"/>
        <v>1577</v>
      </c>
    </row>
    <row r="3390" spans="1:13" x14ac:dyDescent="0.2">
      <c r="A3390" s="94">
        <v>7016852</v>
      </c>
      <c r="B3390" s="88">
        <f t="shared" si="264"/>
        <v>315.39999999999998</v>
      </c>
      <c r="C3390" s="93">
        <v>5</v>
      </c>
      <c r="D3390" s="104">
        <f t="shared" si="262"/>
        <v>9.8911968348170128E-6</v>
      </c>
      <c r="E3390" s="93">
        <f t="shared" si="265"/>
        <v>0.43805555555555553</v>
      </c>
      <c r="F3390" s="104">
        <f t="shared" si="263"/>
        <v>1.572959231322486E-5</v>
      </c>
      <c r="G3390" s="93" t="s">
        <v>82</v>
      </c>
      <c r="H3390" s="93">
        <v>2899.14</v>
      </c>
      <c r="I3390" s="108">
        <v>3</v>
      </c>
      <c r="J3390" s="93">
        <v>246</v>
      </c>
      <c r="K3390" s="93">
        <v>25</v>
      </c>
      <c r="L3390" s="93">
        <v>2899.14</v>
      </c>
      <c r="M3390" s="88">
        <f t="shared" si="266"/>
        <v>1577</v>
      </c>
    </row>
    <row r="3391" spans="1:13" x14ac:dyDescent="0.2">
      <c r="A3391" s="94">
        <v>8021006</v>
      </c>
      <c r="B3391" s="88">
        <f t="shared" si="264"/>
        <v>315.39999999999998</v>
      </c>
      <c r="C3391" s="93">
        <v>5</v>
      </c>
      <c r="D3391" s="104">
        <f t="shared" si="262"/>
        <v>9.8911968348170128E-6</v>
      </c>
      <c r="E3391" s="93">
        <f t="shared" si="265"/>
        <v>0.43805555555555553</v>
      </c>
      <c r="F3391" s="104">
        <f t="shared" si="263"/>
        <v>1.572959231322486E-5</v>
      </c>
      <c r="G3391" s="93" t="s">
        <v>20</v>
      </c>
      <c r="H3391" s="93">
        <v>454.38</v>
      </c>
      <c r="I3391" s="108">
        <v>3</v>
      </c>
      <c r="J3391" s="93">
        <v>31.5</v>
      </c>
      <c r="K3391" s="93">
        <v>2.2999999999999998</v>
      </c>
      <c r="L3391" s="93">
        <v>454.38</v>
      </c>
      <c r="M3391" s="88">
        <f t="shared" si="266"/>
        <v>1577</v>
      </c>
    </row>
    <row r="3392" spans="1:13" x14ac:dyDescent="0.2">
      <c r="A3392" s="94">
        <v>8350126</v>
      </c>
      <c r="B3392" s="88">
        <f t="shared" si="264"/>
        <v>315.39999999999998</v>
      </c>
      <c r="C3392" s="93">
        <v>5</v>
      </c>
      <c r="D3392" s="104">
        <f t="shared" si="262"/>
        <v>9.8911968348170128E-6</v>
      </c>
      <c r="E3392" s="93">
        <f t="shared" si="265"/>
        <v>0.43805555555555553</v>
      </c>
      <c r="F3392" s="104">
        <f t="shared" si="263"/>
        <v>1.572959231322486E-5</v>
      </c>
      <c r="G3392" s="93" t="s">
        <v>79</v>
      </c>
      <c r="H3392" s="93">
        <v>855.01</v>
      </c>
      <c r="I3392" s="108">
        <v>3</v>
      </c>
      <c r="J3392" s="93">
        <v>20.8</v>
      </c>
      <c r="K3392" s="93">
        <v>3.2</v>
      </c>
      <c r="L3392" s="93">
        <v>855.01</v>
      </c>
      <c r="M3392" s="88">
        <f t="shared" si="266"/>
        <v>1577</v>
      </c>
    </row>
    <row r="3393" spans="1:13" x14ac:dyDescent="0.2">
      <c r="A3393" s="94">
        <v>8400035</v>
      </c>
      <c r="B3393" s="88">
        <f t="shared" si="264"/>
        <v>315.39999999999998</v>
      </c>
      <c r="C3393" s="93">
        <v>5</v>
      </c>
      <c r="D3393" s="104">
        <f t="shared" si="262"/>
        <v>9.8911968348170128E-6</v>
      </c>
      <c r="E3393" s="93">
        <f t="shared" si="265"/>
        <v>0.43805555555555553</v>
      </c>
      <c r="F3393" s="104">
        <f t="shared" si="263"/>
        <v>1.572959231322486E-5</v>
      </c>
      <c r="G3393" s="93" t="s">
        <v>16</v>
      </c>
      <c r="H3393" s="93">
        <v>388.42</v>
      </c>
      <c r="I3393" s="108">
        <v>3</v>
      </c>
      <c r="J3393" s="93">
        <v>9.77</v>
      </c>
      <c r="K3393" s="93">
        <v>2.2999999999999998</v>
      </c>
      <c r="L3393" s="93">
        <v>388.42</v>
      </c>
      <c r="M3393" s="88">
        <f t="shared" si="266"/>
        <v>1577</v>
      </c>
    </row>
    <row r="3394" spans="1:13" x14ac:dyDescent="0.2">
      <c r="A3394" s="94">
        <v>8411525</v>
      </c>
      <c r="B3394" s="88">
        <f t="shared" si="264"/>
        <v>315.39999999999998</v>
      </c>
      <c r="C3394" s="93">
        <v>5</v>
      </c>
      <c r="D3394" s="104">
        <f t="shared" ref="D3394:D3457" si="267">C3394/$C$4096</f>
        <v>9.8911968348170128E-6</v>
      </c>
      <c r="E3394" s="93">
        <f t="shared" si="265"/>
        <v>0.43805555555555553</v>
      </c>
      <c r="F3394" s="104">
        <f t="shared" ref="F3394:F3457" si="268">E3394/$E$4096</f>
        <v>1.572959231322486E-5</v>
      </c>
      <c r="G3394" s="93" t="s">
        <v>79</v>
      </c>
      <c r="H3394" s="93">
        <v>2548.63</v>
      </c>
      <c r="I3394" s="108">
        <v>3</v>
      </c>
      <c r="J3394" s="93">
        <v>3.24</v>
      </c>
      <c r="K3394" s="93">
        <v>4.9000000000000004</v>
      </c>
      <c r="L3394" s="93">
        <v>2548.63</v>
      </c>
      <c r="M3394" s="88">
        <f t="shared" si="266"/>
        <v>1577</v>
      </c>
    </row>
    <row r="3395" spans="1:13" x14ac:dyDescent="0.2">
      <c r="A3395" s="94">
        <v>8411573</v>
      </c>
      <c r="B3395" s="88">
        <f t="shared" ref="B3395:B3458" si="269">VLOOKUP(I3395,$U$2:$V$11,2,TRUE)</f>
        <v>315.39999999999998</v>
      </c>
      <c r="C3395" s="93">
        <v>5</v>
      </c>
      <c r="D3395" s="104">
        <f t="shared" si="267"/>
        <v>9.8911968348170128E-6</v>
      </c>
      <c r="E3395" s="93">
        <f t="shared" ref="E3395:E3458" si="270">B3395*C3395/3600</f>
        <v>0.43805555555555553</v>
      </c>
      <c r="F3395" s="104">
        <f t="shared" si="268"/>
        <v>1.572959231322486E-5</v>
      </c>
      <c r="G3395" s="93" t="s">
        <v>16</v>
      </c>
      <c r="H3395" s="93">
        <v>9157.2900000000009</v>
      </c>
      <c r="I3395" s="108">
        <v>3</v>
      </c>
      <c r="J3395" s="93">
        <v>23.65</v>
      </c>
      <c r="K3395" s="93">
        <v>40.5</v>
      </c>
      <c r="L3395" s="93">
        <v>9157.2900000000009</v>
      </c>
      <c r="M3395" s="88">
        <f t="shared" ref="M3395:M3458" si="271">B3395*C3395</f>
        <v>1577</v>
      </c>
    </row>
    <row r="3396" spans="1:13" x14ac:dyDescent="0.2">
      <c r="A3396" s="94">
        <v>9253192</v>
      </c>
      <c r="B3396" s="88">
        <f t="shared" si="269"/>
        <v>315.39999999999998</v>
      </c>
      <c r="C3396" s="93">
        <v>5</v>
      </c>
      <c r="D3396" s="104">
        <f t="shared" si="267"/>
        <v>9.8911968348170128E-6</v>
      </c>
      <c r="E3396" s="93">
        <f t="shared" si="270"/>
        <v>0.43805555555555553</v>
      </c>
      <c r="F3396" s="104">
        <f t="shared" si="268"/>
        <v>1.572959231322486E-5</v>
      </c>
      <c r="G3396" s="93" t="s">
        <v>12</v>
      </c>
      <c r="H3396" s="93">
        <v>957.3</v>
      </c>
      <c r="I3396" s="108">
        <v>3</v>
      </c>
      <c r="J3396" s="93">
        <v>5.8</v>
      </c>
      <c r="K3396" s="93">
        <v>5.0999999999999996</v>
      </c>
      <c r="L3396" s="93">
        <v>957.3</v>
      </c>
      <c r="M3396" s="88">
        <f t="shared" si="271"/>
        <v>1577</v>
      </c>
    </row>
    <row r="3397" spans="1:13" x14ac:dyDescent="0.2">
      <c r="A3397" s="94">
        <v>9253197</v>
      </c>
      <c r="B3397" s="88">
        <f t="shared" si="269"/>
        <v>315.39999999999998</v>
      </c>
      <c r="C3397" s="93">
        <v>5</v>
      </c>
      <c r="D3397" s="104">
        <f t="shared" si="267"/>
        <v>9.8911968348170128E-6</v>
      </c>
      <c r="E3397" s="93">
        <f t="shared" si="270"/>
        <v>0.43805555555555553</v>
      </c>
      <c r="F3397" s="104">
        <f t="shared" si="268"/>
        <v>1.572959231322486E-5</v>
      </c>
      <c r="G3397" s="93" t="s">
        <v>12</v>
      </c>
      <c r="H3397" s="93">
        <v>2382.12</v>
      </c>
      <c r="I3397" s="108">
        <v>3</v>
      </c>
      <c r="J3397" s="93">
        <v>14</v>
      </c>
      <c r="K3397" s="93">
        <v>16.399999999999999</v>
      </c>
      <c r="L3397" s="93">
        <v>2382.12</v>
      </c>
      <c r="M3397" s="88">
        <f t="shared" si="271"/>
        <v>1577</v>
      </c>
    </row>
    <row r="3398" spans="1:13" x14ac:dyDescent="0.2">
      <c r="A3398" s="94">
        <v>9253365</v>
      </c>
      <c r="B3398" s="88">
        <f t="shared" si="269"/>
        <v>315.39999999999998</v>
      </c>
      <c r="C3398" s="93">
        <v>5</v>
      </c>
      <c r="D3398" s="104">
        <f t="shared" si="267"/>
        <v>9.8911968348170128E-6</v>
      </c>
      <c r="E3398" s="93">
        <f t="shared" si="270"/>
        <v>0.43805555555555553</v>
      </c>
      <c r="F3398" s="104">
        <f t="shared" si="268"/>
        <v>1.572959231322486E-5</v>
      </c>
      <c r="G3398" s="93" t="s">
        <v>12</v>
      </c>
      <c r="H3398" s="93">
        <v>297.83999999999997</v>
      </c>
      <c r="I3398" s="108">
        <v>3</v>
      </c>
      <c r="J3398" s="93">
        <v>2.29</v>
      </c>
      <c r="K3398" s="93">
        <v>5</v>
      </c>
      <c r="L3398" s="93">
        <v>297.83999999999997</v>
      </c>
      <c r="M3398" s="88">
        <f t="shared" si="271"/>
        <v>1577</v>
      </c>
    </row>
    <row r="3399" spans="1:13" x14ac:dyDescent="0.2">
      <c r="A3399" s="94">
        <v>9253642</v>
      </c>
      <c r="B3399" s="88">
        <f t="shared" si="269"/>
        <v>315.39999999999998</v>
      </c>
      <c r="C3399" s="93">
        <v>5</v>
      </c>
      <c r="D3399" s="104">
        <f t="shared" si="267"/>
        <v>9.8911968348170128E-6</v>
      </c>
      <c r="E3399" s="93">
        <f t="shared" si="270"/>
        <v>0.43805555555555553</v>
      </c>
      <c r="F3399" s="104">
        <f t="shared" si="268"/>
        <v>1.572959231322486E-5</v>
      </c>
      <c r="G3399" s="93" t="s">
        <v>12</v>
      </c>
      <c r="H3399" s="93">
        <v>84.66</v>
      </c>
      <c r="I3399" s="108">
        <v>3</v>
      </c>
      <c r="J3399" s="93">
        <v>0.98</v>
      </c>
      <c r="K3399" s="93">
        <v>2.23</v>
      </c>
      <c r="L3399" s="93">
        <v>84.66</v>
      </c>
      <c r="M3399" s="88">
        <f t="shared" si="271"/>
        <v>1577</v>
      </c>
    </row>
    <row r="3400" spans="1:13" x14ac:dyDescent="0.2">
      <c r="A3400" s="94">
        <v>9253643</v>
      </c>
      <c r="B3400" s="88">
        <f t="shared" si="269"/>
        <v>315.39999999999998</v>
      </c>
      <c r="C3400" s="93">
        <v>5</v>
      </c>
      <c r="D3400" s="104">
        <f t="shared" si="267"/>
        <v>9.8911968348170128E-6</v>
      </c>
      <c r="E3400" s="93">
        <f t="shared" si="270"/>
        <v>0.43805555555555553</v>
      </c>
      <c r="F3400" s="104">
        <f t="shared" si="268"/>
        <v>1.572959231322486E-5</v>
      </c>
      <c r="G3400" s="93" t="s">
        <v>12</v>
      </c>
      <c r="H3400" s="93">
        <v>117.08</v>
      </c>
      <c r="I3400" s="108">
        <v>3</v>
      </c>
      <c r="J3400" s="93">
        <v>0.98</v>
      </c>
      <c r="K3400" s="93">
        <v>2.4700000000000002</v>
      </c>
      <c r="L3400" s="93">
        <v>117.08</v>
      </c>
      <c r="M3400" s="88">
        <f t="shared" si="271"/>
        <v>1577</v>
      </c>
    </row>
    <row r="3401" spans="1:13" x14ac:dyDescent="0.2">
      <c r="A3401" s="94">
        <v>9253693</v>
      </c>
      <c r="B3401" s="88">
        <f t="shared" si="269"/>
        <v>315.39999999999998</v>
      </c>
      <c r="C3401" s="93">
        <v>5</v>
      </c>
      <c r="D3401" s="104">
        <f t="shared" si="267"/>
        <v>9.8911968348170128E-6</v>
      </c>
      <c r="E3401" s="93">
        <f t="shared" si="270"/>
        <v>0.43805555555555553</v>
      </c>
      <c r="F3401" s="104">
        <f t="shared" si="268"/>
        <v>1.572959231322486E-5</v>
      </c>
      <c r="G3401" s="93" t="s">
        <v>12</v>
      </c>
      <c r="H3401" s="93">
        <v>354.63</v>
      </c>
      <c r="I3401" s="108">
        <v>3</v>
      </c>
      <c r="J3401" s="93">
        <v>1.05</v>
      </c>
      <c r="K3401" s="93">
        <v>5.84</v>
      </c>
      <c r="L3401" s="93">
        <v>354.63</v>
      </c>
      <c r="M3401" s="88">
        <f t="shared" si="271"/>
        <v>1577</v>
      </c>
    </row>
    <row r="3402" spans="1:13" x14ac:dyDescent="0.2">
      <c r="A3402" s="94">
        <v>9253869</v>
      </c>
      <c r="B3402" s="88">
        <f t="shared" si="269"/>
        <v>315.39999999999998</v>
      </c>
      <c r="C3402" s="93">
        <v>5</v>
      </c>
      <c r="D3402" s="104">
        <f t="shared" si="267"/>
        <v>9.8911968348170128E-6</v>
      </c>
      <c r="E3402" s="93">
        <f t="shared" si="270"/>
        <v>0.43805555555555553</v>
      </c>
      <c r="F3402" s="104">
        <f t="shared" si="268"/>
        <v>1.572959231322486E-5</v>
      </c>
      <c r="G3402" s="93" t="s">
        <v>12</v>
      </c>
      <c r="H3402" s="93">
        <v>1062.8399999999999</v>
      </c>
      <c r="I3402" s="108">
        <v>3</v>
      </c>
      <c r="J3402" s="93">
        <v>3.46</v>
      </c>
      <c r="K3402" s="93">
        <v>3.4</v>
      </c>
      <c r="L3402" s="93">
        <v>1062.8399999999999</v>
      </c>
      <c r="M3402" s="88">
        <f t="shared" si="271"/>
        <v>1577</v>
      </c>
    </row>
    <row r="3403" spans="1:13" x14ac:dyDescent="0.2">
      <c r="A3403" s="94">
        <v>9253926</v>
      </c>
      <c r="B3403" s="88">
        <f t="shared" si="269"/>
        <v>315.39999999999998</v>
      </c>
      <c r="C3403" s="93">
        <v>5</v>
      </c>
      <c r="D3403" s="104">
        <f t="shared" si="267"/>
        <v>9.8911968348170128E-6</v>
      </c>
      <c r="E3403" s="93">
        <f t="shared" si="270"/>
        <v>0.43805555555555553</v>
      </c>
      <c r="F3403" s="104">
        <f t="shared" si="268"/>
        <v>1.572959231322486E-5</v>
      </c>
      <c r="G3403" s="93" t="s">
        <v>12</v>
      </c>
      <c r="H3403" s="93">
        <v>739.15</v>
      </c>
      <c r="I3403" s="108">
        <v>3</v>
      </c>
      <c r="J3403" s="93">
        <v>2.25</v>
      </c>
      <c r="K3403" s="93">
        <v>6.6</v>
      </c>
      <c r="L3403" s="93">
        <v>739.15</v>
      </c>
      <c r="M3403" s="88">
        <f t="shared" si="271"/>
        <v>1577</v>
      </c>
    </row>
    <row r="3404" spans="1:13" x14ac:dyDescent="0.2">
      <c r="A3404" s="94">
        <v>9254922</v>
      </c>
      <c r="B3404" s="88">
        <f t="shared" si="269"/>
        <v>315.39999999999998</v>
      </c>
      <c r="C3404" s="93">
        <v>5</v>
      </c>
      <c r="D3404" s="104">
        <f t="shared" si="267"/>
        <v>9.8911968348170128E-6</v>
      </c>
      <c r="E3404" s="93">
        <f t="shared" si="270"/>
        <v>0.43805555555555553</v>
      </c>
      <c r="F3404" s="104">
        <f t="shared" si="268"/>
        <v>1.572959231322486E-5</v>
      </c>
      <c r="G3404" s="93" t="s">
        <v>12</v>
      </c>
      <c r="H3404" s="93">
        <v>164.97</v>
      </c>
      <c r="I3404" s="108">
        <v>3</v>
      </c>
      <c r="J3404" s="93">
        <v>2.2799999999999998</v>
      </c>
      <c r="K3404" s="93">
        <v>2.6</v>
      </c>
      <c r="L3404" s="93">
        <v>164.97</v>
      </c>
      <c r="M3404" s="88">
        <f t="shared" si="271"/>
        <v>1577</v>
      </c>
    </row>
    <row r="3405" spans="1:13" x14ac:dyDescent="0.2">
      <c r="A3405" s="94">
        <v>9254996</v>
      </c>
      <c r="B3405" s="88">
        <f t="shared" si="269"/>
        <v>315.39999999999998</v>
      </c>
      <c r="C3405" s="93">
        <v>5</v>
      </c>
      <c r="D3405" s="104">
        <f t="shared" si="267"/>
        <v>9.8911968348170128E-6</v>
      </c>
      <c r="E3405" s="93">
        <f t="shared" si="270"/>
        <v>0.43805555555555553</v>
      </c>
      <c r="F3405" s="104">
        <f t="shared" si="268"/>
        <v>1.572959231322486E-5</v>
      </c>
      <c r="G3405" s="93" t="s">
        <v>12</v>
      </c>
      <c r="H3405" s="93">
        <v>467.58</v>
      </c>
      <c r="I3405" s="108">
        <v>3</v>
      </c>
      <c r="J3405" s="93">
        <v>408.65</v>
      </c>
      <c r="K3405" s="93">
        <v>5.8</v>
      </c>
      <c r="L3405" s="93">
        <v>467.58</v>
      </c>
      <c r="M3405" s="88">
        <f t="shared" si="271"/>
        <v>1577</v>
      </c>
    </row>
    <row r="3406" spans="1:13" x14ac:dyDescent="0.2">
      <c r="A3406" s="94">
        <v>9255314</v>
      </c>
      <c r="B3406" s="88">
        <f t="shared" si="269"/>
        <v>315.39999999999998</v>
      </c>
      <c r="C3406" s="93">
        <v>5</v>
      </c>
      <c r="D3406" s="104">
        <f t="shared" si="267"/>
        <v>9.8911968348170128E-6</v>
      </c>
      <c r="E3406" s="93">
        <f t="shared" si="270"/>
        <v>0.43805555555555553</v>
      </c>
      <c r="F3406" s="104">
        <f t="shared" si="268"/>
        <v>1.572959231322486E-5</v>
      </c>
      <c r="G3406" s="93" t="s">
        <v>12</v>
      </c>
      <c r="H3406" s="93">
        <v>0</v>
      </c>
      <c r="I3406" s="108">
        <v>3</v>
      </c>
      <c r="J3406" s="93">
        <v>7.31</v>
      </c>
      <c r="K3406" s="93">
        <v>1.95</v>
      </c>
      <c r="L3406" s="93">
        <v>0</v>
      </c>
      <c r="M3406" s="88">
        <f t="shared" si="271"/>
        <v>1577</v>
      </c>
    </row>
    <row r="3407" spans="1:13" x14ac:dyDescent="0.2">
      <c r="A3407" s="94">
        <v>9301468</v>
      </c>
      <c r="B3407" s="88">
        <f t="shared" si="269"/>
        <v>315.39999999999998</v>
      </c>
      <c r="C3407" s="93">
        <v>5</v>
      </c>
      <c r="D3407" s="104">
        <f t="shared" si="267"/>
        <v>9.8911968348170128E-6</v>
      </c>
      <c r="E3407" s="93">
        <f t="shared" si="270"/>
        <v>0.43805555555555553</v>
      </c>
      <c r="F3407" s="104">
        <f t="shared" si="268"/>
        <v>1.572959231322486E-5</v>
      </c>
      <c r="G3407" s="93" t="s">
        <v>20</v>
      </c>
      <c r="H3407" s="93">
        <v>112.99</v>
      </c>
      <c r="I3407" s="108">
        <v>3</v>
      </c>
      <c r="J3407" s="93">
        <v>3.48</v>
      </c>
      <c r="K3407" s="93">
        <v>0.63</v>
      </c>
      <c r="L3407" s="93">
        <v>112.99</v>
      </c>
      <c r="M3407" s="88">
        <f t="shared" si="271"/>
        <v>1577</v>
      </c>
    </row>
    <row r="3408" spans="1:13" x14ac:dyDescent="0.2">
      <c r="A3408" s="94">
        <v>9802772</v>
      </c>
      <c r="B3408" s="88">
        <f t="shared" si="269"/>
        <v>315.39999999999998</v>
      </c>
      <c r="C3408" s="93">
        <v>5</v>
      </c>
      <c r="D3408" s="104">
        <f t="shared" si="267"/>
        <v>9.8911968348170128E-6</v>
      </c>
      <c r="E3408" s="93">
        <f t="shared" si="270"/>
        <v>0.43805555555555553</v>
      </c>
      <c r="F3408" s="104">
        <f t="shared" si="268"/>
        <v>1.572959231322486E-5</v>
      </c>
      <c r="G3408" s="93" t="s">
        <v>16</v>
      </c>
      <c r="H3408" s="93">
        <v>558.87</v>
      </c>
      <c r="I3408" s="108">
        <v>3</v>
      </c>
      <c r="J3408" s="93">
        <v>38.44</v>
      </c>
      <c r="K3408" s="93">
        <v>6.76</v>
      </c>
      <c r="L3408" s="93">
        <v>558.87</v>
      </c>
      <c r="M3408" s="88">
        <f t="shared" si="271"/>
        <v>1577</v>
      </c>
    </row>
    <row r="3409" spans="1:13" x14ac:dyDescent="0.2">
      <c r="A3409" s="94">
        <v>9808107</v>
      </c>
      <c r="B3409" s="88">
        <f t="shared" si="269"/>
        <v>315.39999999999998</v>
      </c>
      <c r="C3409" s="93">
        <v>5</v>
      </c>
      <c r="D3409" s="104">
        <f t="shared" si="267"/>
        <v>9.8911968348170128E-6</v>
      </c>
      <c r="E3409" s="93">
        <f t="shared" si="270"/>
        <v>0.43805555555555553</v>
      </c>
      <c r="F3409" s="104">
        <f t="shared" si="268"/>
        <v>1.572959231322486E-5</v>
      </c>
      <c r="G3409" s="93" t="s">
        <v>79</v>
      </c>
      <c r="H3409" s="93">
        <v>750.2</v>
      </c>
      <c r="I3409" s="108">
        <v>3</v>
      </c>
      <c r="J3409" s="93">
        <v>5.0999999999999996</v>
      </c>
      <c r="K3409" s="93">
        <v>2.2000000000000002</v>
      </c>
      <c r="L3409" s="93">
        <v>750.2</v>
      </c>
      <c r="M3409" s="88">
        <f t="shared" si="271"/>
        <v>1577</v>
      </c>
    </row>
    <row r="3410" spans="1:13" x14ac:dyDescent="0.2">
      <c r="A3410" s="94">
        <v>9822247</v>
      </c>
      <c r="B3410" s="88">
        <f t="shared" si="269"/>
        <v>315.39999999999998</v>
      </c>
      <c r="C3410" s="93">
        <v>5</v>
      </c>
      <c r="D3410" s="104">
        <f t="shared" si="267"/>
        <v>9.8911968348170128E-6</v>
      </c>
      <c r="E3410" s="93">
        <f t="shared" si="270"/>
        <v>0.43805555555555553</v>
      </c>
      <c r="F3410" s="104">
        <f t="shared" si="268"/>
        <v>1.572959231322486E-5</v>
      </c>
      <c r="G3410" s="93" t="s">
        <v>16</v>
      </c>
      <c r="H3410" s="93">
        <v>2018.18</v>
      </c>
      <c r="I3410" s="108">
        <v>3</v>
      </c>
      <c r="J3410" s="93">
        <v>25.9</v>
      </c>
      <c r="K3410" s="93">
        <v>20.55</v>
      </c>
      <c r="L3410" s="93">
        <v>2018.18</v>
      </c>
      <c r="M3410" s="88">
        <f t="shared" si="271"/>
        <v>1577</v>
      </c>
    </row>
    <row r="3411" spans="1:13" x14ac:dyDescent="0.2">
      <c r="A3411" s="94">
        <v>9822715</v>
      </c>
      <c r="B3411" s="88">
        <f t="shared" si="269"/>
        <v>315.39999999999998</v>
      </c>
      <c r="C3411" s="93">
        <v>5</v>
      </c>
      <c r="D3411" s="104">
        <f t="shared" si="267"/>
        <v>9.8911968348170128E-6</v>
      </c>
      <c r="E3411" s="93">
        <f t="shared" si="270"/>
        <v>0.43805555555555553</v>
      </c>
      <c r="F3411" s="104">
        <f t="shared" si="268"/>
        <v>1.572959231322486E-5</v>
      </c>
      <c r="G3411" s="93" t="s">
        <v>16</v>
      </c>
      <c r="H3411" s="93">
        <v>76.290000000000006</v>
      </c>
      <c r="I3411" s="108">
        <v>3</v>
      </c>
      <c r="J3411" s="93">
        <v>2.35</v>
      </c>
      <c r="K3411" s="93">
        <v>5</v>
      </c>
      <c r="L3411" s="93">
        <v>76.290000000000006</v>
      </c>
      <c r="M3411" s="88">
        <f t="shared" si="271"/>
        <v>1577</v>
      </c>
    </row>
    <row r="3412" spans="1:13" x14ac:dyDescent="0.2">
      <c r="A3412" s="94">
        <v>9836179</v>
      </c>
      <c r="B3412" s="88">
        <f t="shared" si="269"/>
        <v>315.39999999999998</v>
      </c>
      <c r="C3412" s="93">
        <v>5</v>
      </c>
      <c r="D3412" s="104">
        <f t="shared" si="267"/>
        <v>9.8911968348170128E-6</v>
      </c>
      <c r="E3412" s="93">
        <f t="shared" si="270"/>
        <v>0.43805555555555553</v>
      </c>
      <c r="F3412" s="104">
        <f t="shared" si="268"/>
        <v>1.572959231322486E-5</v>
      </c>
      <c r="G3412" s="93" t="s">
        <v>16</v>
      </c>
      <c r="H3412" s="93">
        <v>4531.7700000000004</v>
      </c>
      <c r="I3412" s="108">
        <v>3</v>
      </c>
      <c r="J3412" s="93">
        <v>415.55</v>
      </c>
      <c r="K3412" s="93">
        <v>16</v>
      </c>
      <c r="L3412" s="93">
        <v>4531.7700000000004</v>
      </c>
      <c r="M3412" s="88">
        <f t="shared" si="271"/>
        <v>1577</v>
      </c>
    </row>
    <row r="3413" spans="1:13" x14ac:dyDescent="0.2">
      <c r="A3413" s="94">
        <v>9836182</v>
      </c>
      <c r="B3413" s="88">
        <f t="shared" si="269"/>
        <v>315.39999999999998</v>
      </c>
      <c r="C3413" s="93">
        <v>5</v>
      </c>
      <c r="D3413" s="104">
        <f t="shared" si="267"/>
        <v>9.8911968348170128E-6</v>
      </c>
      <c r="E3413" s="93">
        <f t="shared" si="270"/>
        <v>0.43805555555555553</v>
      </c>
      <c r="F3413" s="104">
        <f t="shared" si="268"/>
        <v>1.572959231322486E-5</v>
      </c>
      <c r="G3413" s="93" t="s">
        <v>16</v>
      </c>
      <c r="H3413" s="93">
        <v>5293.23</v>
      </c>
      <c r="I3413" s="108">
        <v>3</v>
      </c>
      <c r="J3413" s="93">
        <v>604.79999999999995</v>
      </c>
      <c r="K3413" s="93">
        <v>19</v>
      </c>
      <c r="L3413" s="93">
        <v>5293.23</v>
      </c>
      <c r="M3413" s="88">
        <f t="shared" si="271"/>
        <v>1577</v>
      </c>
    </row>
    <row r="3414" spans="1:13" x14ac:dyDescent="0.2">
      <c r="A3414" s="94">
        <v>9836201</v>
      </c>
      <c r="B3414" s="88">
        <f t="shared" si="269"/>
        <v>315.39999999999998</v>
      </c>
      <c r="C3414" s="93">
        <v>5</v>
      </c>
      <c r="D3414" s="104">
        <f t="shared" si="267"/>
        <v>9.8911968348170128E-6</v>
      </c>
      <c r="E3414" s="93">
        <f t="shared" si="270"/>
        <v>0.43805555555555553</v>
      </c>
      <c r="F3414" s="104">
        <f t="shared" si="268"/>
        <v>1.572959231322486E-5</v>
      </c>
      <c r="G3414" s="93" t="s">
        <v>16</v>
      </c>
      <c r="H3414" s="93">
        <v>1979.07</v>
      </c>
      <c r="I3414" s="108">
        <v>3</v>
      </c>
      <c r="J3414" s="93">
        <v>266.27</v>
      </c>
      <c r="K3414" s="93">
        <v>23.5</v>
      </c>
      <c r="L3414" s="93">
        <v>1979.07</v>
      </c>
      <c r="M3414" s="88">
        <f t="shared" si="271"/>
        <v>1577</v>
      </c>
    </row>
    <row r="3415" spans="1:13" x14ac:dyDescent="0.2">
      <c r="A3415" s="94">
        <v>1150911</v>
      </c>
      <c r="B3415" s="88">
        <f t="shared" si="269"/>
        <v>315.39999999999998</v>
      </c>
      <c r="C3415" s="93">
        <v>4</v>
      </c>
      <c r="D3415" s="104">
        <f t="shared" si="267"/>
        <v>7.9129574678536096E-6</v>
      </c>
      <c r="E3415" s="93">
        <f t="shared" si="270"/>
        <v>0.35044444444444439</v>
      </c>
      <c r="F3415" s="104">
        <f t="shared" si="268"/>
        <v>1.2583673850579886E-5</v>
      </c>
      <c r="G3415" s="93" t="s">
        <v>79</v>
      </c>
      <c r="H3415" s="93">
        <v>21.32</v>
      </c>
      <c r="I3415" s="108">
        <v>3</v>
      </c>
      <c r="J3415" s="93">
        <v>0.88</v>
      </c>
      <c r="K3415" s="93">
        <v>0.57999999999999996</v>
      </c>
      <c r="L3415" s="93">
        <v>21.32</v>
      </c>
      <c r="M3415" s="88">
        <f t="shared" si="271"/>
        <v>1261.5999999999999</v>
      </c>
    </row>
    <row r="3416" spans="1:13" x14ac:dyDescent="0.2">
      <c r="A3416" s="94">
        <v>1153622</v>
      </c>
      <c r="B3416" s="88">
        <f t="shared" si="269"/>
        <v>315.39999999999998</v>
      </c>
      <c r="C3416" s="93">
        <v>4</v>
      </c>
      <c r="D3416" s="104">
        <f t="shared" si="267"/>
        <v>7.9129574678536096E-6</v>
      </c>
      <c r="E3416" s="93">
        <f t="shared" si="270"/>
        <v>0.35044444444444439</v>
      </c>
      <c r="F3416" s="104">
        <f t="shared" si="268"/>
        <v>1.2583673850579886E-5</v>
      </c>
      <c r="G3416" s="93" t="s">
        <v>79</v>
      </c>
      <c r="H3416" s="93">
        <v>16.649999999999999</v>
      </c>
      <c r="I3416" s="108">
        <v>3</v>
      </c>
      <c r="J3416" s="93">
        <v>0.21</v>
      </c>
      <c r="K3416" s="93">
        <v>0.26</v>
      </c>
      <c r="L3416" s="93">
        <v>16.649999999999999</v>
      </c>
      <c r="M3416" s="88">
        <f t="shared" si="271"/>
        <v>1261.5999999999999</v>
      </c>
    </row>
    <row r="3417" spans="1:13" x14ac:dyDescent="0.2">
      <c r="A3417" s="94">
        <v>1153733</v>
      </c>
      <c r="B3417" s="88">
        <f t="shared" si="269"/>
        <v>315.39999999999998</v>
      </c>
      <c r="C3417" s="93">
        <v>4</v>
      </c>
      <c r="D3417" s="104">
        <f t="shared" si="267"/>
        <v>7.9129574678536096E-6</v>
      </c>
      <c r="E3417" s="93">
        <f t="shared" si="270"/>
        <v>0.35044444444444439</v>
      </c>
      <c r="F3417" s="104">
        <f t="shared" si="268"/>
        <v>1.2583673850579886E-5</v>
      </c>
      <c r="G3417" s="93" t="s">
        <v>79</v>
      </c>
      <c r="H3417" s="93">
        <v>54.83</v>
      </c>
      <c r="I3417" s="108">
        <v>3</v>
      </c>
      <c r="J3417" s="93">
        <v>2.72</v>
      </c>
      <c r="K3417" s="93">
        <v>1.72</v>
      </c>
      <c r="L3417" s="93">
        <v>54.83</v>
      </c>
      <c r="M3417" s="88">
        <f t="shared" si="271"/>
        <v>1261.5999999999999</v>
      </c>
    </row>
    <row r="3418" spans="1:13" x14ac:dyDescent="0.2">
      <c r="A3418" s="94">
        <v>1167041</v>
      </c>
      <c r="B3418" s="88">
        <f t="shared" si="269"/>
        <v>315.39999999999998</v>
      </c>
      <c r="C3418" s="93">
        <v>4</v>
      </c>
      <c r="D3418" s="104">
        <f t="shared" si="267"/>
        <v>7.9129574678536096E-6</v>
      </c>
      <c r="E3418" s="93">
        <f t="shared" si="270"/>
        <v>0.35044444444444439</v>
      </c>
      <c r="F3418" s="104">
        <f t="shared" si="268"/>
        <v>1.2583673850579886E-5</v>
      </c>
      <c r="G3418" s="93" t="s">
        <v>9</v>
      </c>
      <c r="H3418" s="93">
        <v>808.57</v>
      </c>
      <c r="I3418" s="108">
        <v>3</v>
      </c>
      <c r="J3418" s="93">
        <v>35.700000000000003</v>
      </c>
      <c r="K3418" s="93">
        <v>37.82</v>
      </c>
      <c r="L3418" s="93">
        <v>808.57</v>
      </c>
      <c r="M3418" s="88">
        <f t="shared" si="271"/>
        <v>1261.5999999999999</v>
      </c>
    </row>
    <row r="3419" spans="1:13" x14ac:dyDescent="0.2">
      <c r="A3419" s="94">
        <v>1206266</v>
      </c>
      <c r="B3419" s="88">
        <f t="shared" si="269"/>
        <v>315.39999999999998</v>
      </c>
      <c r="C3419" s="93">
        <v>4</v>
      </c>
      <c r="D3419" s="104">
        <f t="shared" si="267"/>
        <v>7.9129574678536096E-6</v>
      </c>
      <c r="E3419" s="93">
        <f t="shared" si="270"/>
        <v>0.35044444444444439</v>
      </c>
      <c r="F3419" s="104">
        <f t="shared" si="268"/>
        <v>1.2583673850579886E-5</v>
      </c>
      <c r="G3419" s="93" t="s">
        <v>79</v>
      </c>
      <c r="H3419" s="93">
        <v>564.97</v>
      </c>
      <c r="I3419" s="108">
        <v>3</v>
      </c>
      <c r="J3419" s="93">
        <v>11.07</v>
      </c>
      <c r="K3419" s="93">
        <v>3.98</v>
      </c>
      <c r="L3419" s="93">
        <v>564.97</v>
      </c>
      <c r="M3419" s="88">
        <f t="shared" si="271"/>
        <v>1261.5999999999999</v>
      </c>
    </row>
    <row r="3420" spans="1:13" x14ac:dyDescent="0.2">
      <c r="A3420" s="94">
        <v>1207277</v>
      </c>
      <c r="B3420" s="88">
        <f t="shared" si="269"/>
        <v>315.39999999999998</v>
      </c>
      <c r="C3420" s="93">
        <v>4</v>
      </c>
      <c r="D3420" s="104">
        <f t="shared" si="267"/>
        <v>7.9129574678536096E-6</v>
      </c>
      <c r="E3420" s="93">
        <f t="shared" si="270"/>
        <v>0.35044444444444439</v>
      </c>
      <c r="F3420" s="104">
        <f t="shared" si="268"/>
        <v>1.2583673850579886E-5</v>
      </c>
      <c r="G3420" s="93" t="s">
        <v>79</v>
      </c>
      <c r="H3420" s="93">
        <v>237.16</v>
      </c>
      <c r="I3420" s="108">
        <v>3</v>
      </c>
      <c r="J3420" s="93">
        <v>16.940000000000001</v>
      </c>
      <c r="K3420" s="93">
        <v>7.22</v>
      </c>
      <c r="L3420" s="93">
        <v>237.16</v>
      </c>
      <c r="M3420" s="88">
        <f t="shared" si="271"/>
        <v>1261.5999999999999</v>
      </c>
    </row>
    <row r="3421" spans="1:13" x14ac:dyDescent="0.2">
      <c r="A3421" s="94">
        <v>1214649</v>
      </c>
      <c r="B3421" s="88">
        <f t="shared" si="269"/>
        <v>315.39999999999998</v>
      </c>
      <c r="C3421" s="93">
        <v>4</v>
      </c>
      <c r="D3421" s="104">
        <f t="shared" si="267"/>
        <v>7.9129574678536096E-6</v>
      </c>
      <c r="E3421" s="93">
        <f t="shared" si="270"/>
        <v>0.35044444444444439</v>
      </c>
      <c r="F3421" s="104">
        <f t="shared" si="268"/>
        <v>1.2583673850579886E-5</v>
      </c>
      <c r="G3421" s="93" t="s">
        <v>79</v>
      </c>
      <c r="H3421" s="93">
        <v>224.48</v>
      </c>
      <c r="I3421" s="108">
        <v>3</v>
      </c>
      <c r="J3421" s="93">
        <v>1.43</v>
      </c>
      <c r="K3421" s="93">
        <v>2.46</v>
      </c>
      <c r="L3421" s="93">
        <v>224.48</v>
      </c>
      <c r="M3421" s="88">
        <f t="shared" si="271"/>
        <v>1261.5999999999999</v>
      </c>
    </row>
    <row r="3422" spans="1:13" x14ac:dyDescent="0.2">
      <c r="A3422" s="94">
        <v>2044012</v>
      </c>
      <c r="B3422" s="88">
        <f t="shared" si="269"/>
        <v>315.39999999999998</v>
      </c>
      <c r="C3422" s="93">
        <v>4</v>
      </c>
      <c r="D3422" s="104">
        <f t="shared" si="267"/>
        <v>7.9129574678536096E-6</v>
      </c>
      <c r="E3422" s="93">
        <f t="shared" si="270"/>
        <v>0.35044444444444439</v>
      </c>
      <c r="F3422" s="104">
        <f t="shared" si="268"/>
        <v>1.2583673850579886E-5</v>
      </c>
      <c r="G3422" s="93" t="s">
        <v>16</v>
      </c>
      <c r="H3422" s="93">
        <v>2368.75</v>
      </c>
      <c r="I3422" s="108">
        <v>3</v>
      </c>
      <c r="J3422" s="93">
        <v>32.93</v>
      </c>
      <c r="K3422" s="93">
        <v>38</v>
      </c>
      <c r="L3422" s="93">
        <v>2368.75</v>
      </c>
      <c r="M3422" s="88">
        <f t="shared" si="271"/>
        <v>1261.5999999999999</v>
      </c>
    </row>
    <row r="3423" spans="1:13" x14ac:dyDescent="0.2">
      <c r="A3423" s="94">
        <v>2064428</v>
      </c>
      <c r="B3423" s="88">
        <f t="shared" si="269"/>
        <v>315.39999999999998</v>
      </c>
      <c r="C3423" s="93">
        <v>4</v>
      </c>
      <c r="D3423" s="104">
        <f t="shared" si="267"/>
        <v>7.9129574678536096E-6</v>
      </c>
      <c r="E3423" s="93">
        <f t="shared" si="270"/>
        <v>0.35044444444444439</v>
      </c>
      <c r="F3423" s="104">
        <f t="shared" si="268"/>
        <v>1.2583673850579886E-5</v>
      </c>
      <c r="G3423" s="93" t="s">
        <v>16</v>
      </c>
      <c r="H3423" s="93">
        <v>2809.69</v>
      </c>
      <c r="I3423" s="108">
        <v>3</v>
      </c>
      <c r="J3423" s="93">
        <v>28.1</v>
      </c>
      <c r="K3423" s="93">
        <v>21</v>
      </c>
      <c r="L3423" s="93">
        <v>2809.69</v>
      </c>
      <c r="M3423" s="88">
        <f t="shared" si="271"/>
        <v>1261.5999999999999</v>
      </c>
    </row>
    <row r="3424" spans="1:13" x14ac:dyDescent="0.2">
      <c r="A3424" s="94">
        <v>2081443</v>
      </c>
      <c r="B3424" s="88">
        <f t="shared" si="269"/>
        <v>315.39999999999998</v>
      </c>
      <c r="C3424" s="93">
        <v>4</v>
      </c>
      <c r="D3424" s="104">
        <f t="shared" si="267"/>
        <v>7.9129574678536096E-6</v>
      </c>
      <c r="E3424" s="93">
        <f t="shared" si="270"/>
        <v>0.35044444444444439</v>
      </c>
      <c r="F3424" s="104">
        <f t="shared" si="268"/>
        <v>1.2583673850579886E-5</v>
      </c>
      <c r="G3424" s="93" t="s">
        <v>16</v>
      </c>
      <c r="H3424" s="93">
        <v>987.94</v>
      </c>
      <c r="I3424" s="108">
        <v>3</v>
      </c>
      <c r="J3424" s="93">
        <v>22.3</v>
      </c>
      <c r="K3424" s="93">
        <v>16.350000000000001</v>
      </c>
      <c r="L3424" s="93">
        <v>987.94</v>
      </c>
      <c r="M3424" s="88">
        <f t="shared" si="271"/>
        <v>1261.5999999999999</v>
      </c>
    </row>
    <row r="3425" spans="1:13" x14ac:dyDescent="0.2">
      <c r="A3425" s="94">
        <v>2081463</v>
      </c>
      <c r="B3425" s="88">
        <f t="shared" si="269"/>
        <v>315.39999999999998</v>
      </c>
      <c r="C3425" s="93">
        <v>4</v>
      </c>
      <c r="D3425" s="104">
        <f t="shared" si="267"/>
        <v>7.9129574678536096E-6</v>
      </c>
      <c r="E3425" s="93">
        <f t="shared" si="270"/>
        <v>0.35044444444444439</v>
      </c>
      <c r="F3425" s="104">
        <f t="shared" si="268"/>
        <v>1.2583673850579886E-5</v>
      </c>
      <c r="G3425" s="93" t="s">
        <v>16</v>
      </c>
      <c r="H3425" s="93">
        <v>1581.12</v>
      </c>
      <c r="I3425" s="108">
        <v>3</v>
      </c>
      <c r="J3425" s="93">
        <v>43.78</v>
      </c>
      <c r="K3425" s="93">
        <v>8.6999999999999993</v>
      </c>
      <c r="L3425" s="93">
        <v>1581.12</v>
      </c>
      <c r="M3425" s="88">
        <f t="shared" si="271"/>
        <v>1261.5999999999999</v>
      </c>
    </row>
    <row r="3426" spans="1:13" x14ac:dyDescent="0.2">
      <c r="A3426" s="94">
        <v>2096678</v>
      </c>
      <c r="B3426" s="88">
        <f t="shared" si="269"/>
        <v>315.39999999999998</v>
      </c>
      <c r="C3426" s="93">
        <v>4</v>
      </c>
      <c r="D3426" s="104">
        <f t="shared" si="267"/>
        <v>7.9129574678536096E-6</v>
      </c>
      <c r="E3426" s="93">
        <f t="shared" si="270"/>
        <v>0.35044444444444439</v>
      </c>
      <c r="F3426" s="104">
        <f t="shared" si="268"/>
        <v>1.2583673850579886E-5</v>
      </c>
      <c r="G3426" s="93" t="s">
        <v>16</v>
      </c>
      <c r="H3426" s="93">
        <v>2015.84</v>
      </c>
      <c r="I3426" s="108">
        <v>3</v>
      </c>
      <c r="J3426" s="93">
        <v>20.7</v>
      </c>
      <c r="K3426" s="93">
        <v>12.6</v>
      </c>
      <c r="L3426" s="93">
        <v>2015.84</v>
      </c>
      <c r="M3426" s="88">
        <f t="shared" si="271"/>
        <v>1261.5999999999999</v>
      </c>
    </row>
    <row r="3427" spans="1:13" x14ac:dyDescent="0.2">
      <c r="A3427" s="94">
        <v>2104065</v>
      </c>
      <c r="B3427" s="88">
        <f t="shared" si="269"/>
        <v>315.39999999999998</v>
      </c>
      <c r="C3427" s="93">
        <v>4</v>
      </c>
      <c r="D3427" s="104">
        <f t="shared" si="267"/>
        <v>7.9129574678536096E-6</v>
      </c>
      <c r="E3427" s="93">
        <f t="shared" si="270"/>
        <v>0.35044444444444439</v>
      </c>
      <c r="F3427" s="104">
        <f t="shared" si="268"/>
        <v>1.2583673850579886E-5</v>
      </c>
      <c r="G3427" s="93" t="s">
        <v>16</v>
      </c>
      <c r="H3427" s="93">
        <v>2125.19</v>
      </c>
      <c r="I3427" s="108">
        <v>3</v>
      </c>
      <c r="J3427" s="93">
        <v>19.62</v>
      </c>
      <c r="K3427" s="93">
        <v>16.8</v>
      </c>
      <c r="L3427" s="93">
        <v>2125.19</v>
      </c>
      <c r="M3427" s="88">
        <f t="shared" si="271"/>
        <v>1261.5999999999999</v>
      </c>
    </row>
    <row r="3428" spans="1:13" x14ac:dyDescent="0.2">
      <c r="A3428" s="94">
        <v>2107949</v>
      </c>
      <c r="B3428" s="88">
        <f t="shared" si="269"/>
        <v>315.39999999999998</v>
      </c>
      <c r="C3428" s="93">
        <v>4</v>
      </c>
      <c r="D3428" s="104">
        <f t="shared" si="267"/>
        <v>7.9129574678536096E-6</v>
      </c>
      <c r="E3428" s="93">
        <f t="shared" si="270"/>
        <v>0.35044444444444439</v>
      </c>
      <c r="F3428" s="104">
        <f t="shared" si="268"/>
        <v>1.2583673850579886E-5</v>
      </c>
      <c r="G3428" s="93" t="s">
        <v>16</v>
      </c>
      <c r="H3428" s="93">
        <v>9803.8700000000008</v>
      </c>
      <c r="I3428" s="108">
        <v>3</v>
      </c>
      <c r="J3428" s="93">
        <v>146.02000000000001</v>
      </c>
      <c r="K3428" s="93">
        <v>38.22</v>
      </c>
      <c r="L3428" s="93">
        <v>9803.8700000000008</v>
      </c>
      <c r="M3428" s="88">
        <f t="shared" si="271"/>
        <v>1261.5999999999999</v>
      </c>
    </row>
    <row r="3429" spans="1:13" x14ac:dyDescent="0.2">
      <c r="A3429" s="94">
        <v>2165044</v>
      </c>
      <c r="B3429" s="88">
        <f t="shared" si="269"/>
        <v>315.39999999999998</v>
      </c>
      <c r="C3429" s="93">
        <v>4</v>
      </c>
      <c r="D3429" s="104">
        <f t="shared" si="267"/>
        <v>7.9129574678536096E-6</v>
      </c>
      <c r="E3429" s="93">
        <f t="shared" si="270"/>
        <v>0.35044444444444439</v>
      </c>
      <c r="F3429" s="104">
        <f t="shared" si="268"/>
        <v>1.2583673850579886E-5</v>
      </c>
      <c r="G3429" s="93" t="s">
        <v>16</v>
      </c>
      <c r="H3429" s="93">
        <v>24.96</v>
      </c>
      <c r="I3429" s="108">
        <v>3</v>
      </c>
      <c r="J3429" s="93">
        <v>0.4</v>
      </c>
      <c r="K3429" s="93">
        <v>0.49</v>
      </c>
      <c r="L3429" s="93">
        <v>24.96</v>
      </c>
      <c r="M3429" s="88">
        <f t="shared" si="271"/>
        <v>1261.5999999999999</v>
      </c>
    </row>
    <row r="3430" spans="1:13" x14ac:dyDescent="0.2">
      <c r="A3430" s="94">
        <v>2253724</v>
      </c>
      <c r="B3430" s="88">
        <f t="shared" si="269"/>
        <v>315.39999999999998</v>
      </c>
      <c r="C3430" s="93">
        <v>4</v>
      </c>
      <c r="D3430" s="104">
        <f t="shared" si="267"/>
        <v>7.9129574678536096E-6</v>
      </c>
      <c r="E3430" s="93">
        <f t="shared" si="270"/>
        <v>0.35044444444444439</v>
      </c>
      <c r="F3430" s="104">
        <f t="shared" si="268"/>
        <v>1.2583673850579886E-5</v>
      </c>
      <c r="G3430" s="93" t="s">
        <v>16</v>
      </c>
      <c r="H3430" s="93">
        <v>681.29</v>
      </c>
      <c r="I3430" s="108">
        <v>3</v>
      </c>
      <c r="J3430" s="93">
        <v>16</v>
      </c>
      <c r="K3430" s="93">
        <v>2.29</v>
      </c>
      <c r="L3430" s="93">
        <v>681.29</v>
      </c>
      <c r="M3430" s="88">
        <f t="shared" si="271"/>
        <v>1261.5999999999999</v>
      </c>
    </row>
    <row r="3431" spans="1:13" x14ac:dyDescent="0.2">
      <c r="A3431" s="94">
        <v>2397331</v>
      </c>
      <c r="B3431" s="88">
        <f t="shared" si="269"/>
        <v>315.39999999999998</v>
      </c>
      <c r="C3431" s="93">
        <v>4</v>
      </c>
      <c r="D3431" s="104">
        <f t="shared" si="267"/>
        <v>7.9129574678536096E-6</v>
      </c>
      <c r="E3431" s="93">
        <f t="shared" si="270"/>
        <v>0.35044444444444439</v>
      </c>
      <c r="F3431" s="104">
        <f t="shared" si="268"/>
        <v>1.2583673850579886E-5</v>
      </c>
      <c r="G3431" s="93" t="s">
        <v>16</v>
      </c>
      <c r="H3431" s="93">
        <v>224.31</v>
      </c>
      <c r="I3431" s="108">
        <v>3</v>
      </c>
      <c r="J3431" s="93">
        <v>18.22</v>
      </c>
      <c r="K3431" s="93">
        <v>1.1399999999999999</v>
      </c>
      <c r="L3431" s="93">
        <v>224.31</v>
      </c>
      <c r="M3431" s="88">
        <f t="shared" si="271"/>
        <v>1261.5999999999999</v>
      </c>
    </row>
    <row r="3432" spans="1:13" x14ac:dyDescent="0.2">
      <c r="A3432" s="94">
        <v>2457034</v>
      </c>
      <c r="B3432" s="88">
        <f t="shared" si="269"/>
        <v>315.39999999999998</v>
      </c>
      <c r="C3432" s="93">
        <v>4</v>
      </c>
      <c r="D3432" s="104">
        <f t="shared" si="267"/>
        <v>7.9129574678536096E-6</v>
      </c>
      <c r="E3432" s="93">
        <f t="shared" si="270"/>
        <v>0.35044444444444439</v>
      </c>
      <c r="F3432" s="104">
        <f t="shared" si="268"/>
        <v>1.2583673850579886E-5</v>
      </c>
      <c r="G3432" s="93" t="s">
        <v>16</v>
      </c>
      <c r="H3432" s="93">
        <v>0.01</v>
      </c>
      <c r="I3432" s="108">
        <v>3</v>
      </c>
      <c r="J3432" s="93">
        <v>3.84</v>
      </c>
      <c r="K3432" s="93">
        <v>1.3</v>
      </c>
      <c r="L3432" s="93">
        <v>0.01</v>
      </c>
      <c r="M3432" s="88">
        <f t="shared" si="271"/>
        <v>1261.5999999999999</v>
      </c>
    </row>
    <row r="3433" spans="1:13" x14ac:dyDescent="0.2">
      <c r="A3433" s="94">
        <v>2457039</v>
      </c>
      <c r="B3433" s="88">
        <f t="shared" si="269"/>
        <v>315.39999999999998</v>
      </c>
      <c r="C3433" s="93">
        <v>4</v>
      </c>
      <c r="D3433" s="104">
        <f t="shared" si="267"/>
        <v>7.9129574678536096E-6</v>
      </c>
      <c r="E3433" s="93">
        <f t="shared" si="270"/>
        <v>0.35044444444444439</v>
      </c>
      <c r="F3433" s="104">
        <f t="shared" si="268"/>
        <v>1.2583673850579886E-5</v>
      </c>
      <c r="G3433" s="93" t="s">
        <v>16</v>
      </c>
      <c r="H3433" s="93">
        <v>0.01</v>
      </c>
      <c r="I3433" s="108">
        <v>3</v>
      </c>
      <c r="J3433" s="93">
        <v>16.73</v>
      </c>
      <c r="K3433" s="93">
        <v>5.51</v>
      </c>
      <c r="L3433" s="93">
        <v>0.01</v>
      </c>
      <c r="M3433" s="88">
        <f t="shared" si="271"/>
        <v>1261.5999999999999</v>
      </c>
    </row>
    <row r="3434" spans="1:13" x14ac:dyDescent="0.2">
      <c r="A3434" s="94">
        <v>2457042</v>
      </c>
      <c r="B3434" s="88">
        <f t="shared" si="269"/>
        <v>315.39999999999998</v>
      </c>
      <c r="C3434" s="93">
        <v>4</v>
      </c>
      <c r="D3434" s="104">
        <f t="shared" si="267"/>
        <v>7.9129574678536096E-6</v>
      </c>
      <c r="E3434" s="93">
        <f t="shared" si="270"/>
        <v>0.35044444444444439</v>
      </c>
      <c r="F3434" s="104">
        <f t="shared" si="268"/>
        <v>1.2583673850579886E-5</v>
      </c>
      <c r="G3434" s="93" t="s">
        <v>16</v>
      </c>
      <c r="H3434" s="93">
        <v>751.39</v>
      </c>
      <c r="I3434" s="108">
        <v>3</v>
      </c>
      <c r="J3434" s="93">
        <v>30.31</v>
      </c>
      <c r="K3434" s="93">
        <v>8.4499999999999993</v>
      </c>
      <c r="L3434" s="93">
        <v>751.39</v>
      </c>
      <c r="M3434" s="88">
        <f t="shared" si="271"/>
        <v>1261.5999999999999</v>
      </c>
    </row>
    <row r="3435" spans="1:13" x14ac:dyDescent="0.2">
      <c r="A3435" s="94">
        <v>2462892</v>
      </c>
      <c r="B3435" s="88">
        <f t="shared" si="269"/>
        <v>315.39999999999998</v>
      </c>
      <c r="C3435" s="93">
        <v>4</v>
      </c>
      <c r="D3435" s="104">
        <f t="shared" si="267"/>
        <v>7.9129574678536096E-6</v>
      </c>
      <c r="E3435" s="93">
        <f t="shared" si="270"/>
        <v>0.35044444444444439</v>
      </c>
      <c r="F3435" s="104">
        <f t="shared" si="268"/>
        <v>1.2583673850579886E-5</v>
      </c>
      <c r="G3435" s="93" t="s">
        <v>16</v>
      </c>
      <c r="H3435" s="93">
        <v>8547.7800000000007</v>
      </c>
      <c r="I3435" s="108">
        <v>3</v>
      </c>
      <c r="J3435" s="93">
        <v>37.630000000000003</v>
      </c>
      <c r="K3435" s="93">
        <v>19</v>
      </c>
      <c r="L3435" s="93">
        <v>8547.7800000000007</v>
      </c>
      <c r="M3435" s="88">
        <f t="shared" si="271"/>
        <v>1261.5999999999999</v>
      </c>
    </row>
    <row r="3436" spans="1:13" x14ac:dyDescent="0.2">
      <c r="A3436" s="94">
        <v>2540425</v>
      </c>
      <c r="B3436" s="88">
        <f t="shared" si="269"/>
        <v>315.39999999999998</v>
      </c>
      <c r="C3436" s="93">
        <v>4</v>
      </c>
      <c r="D3436" s="104">
        <f t="shared" si="267"/>
        <v>7.9129574678536096E-6</v>
      </c>
      <c r="E3436" s="93">
        <f t="shared" si="270"/>
        <v>0.35044444444444439</v>
      </c>
      <c r="F3436" s="104">
        <f t="shared" si="268"/>
        <v>1.2583673850579886E-5</v>
      </c>
      <c r="G3436" s="93" t="s">
        <v>16</v>
      </c>
      <c r="H3436" s="93">
        <v>401.22</v>
      </c>
      <c r="I3436" s="108">
        <v>3</v>
      </c>
      <c r="J3436" s="93">
        <v>46</v>
      </c>
      <c r="K3436" s="93">
        <v>4.3</v>
      </c>
      <c r="L3436" s="93">
        <v>401.22</v>
      </c>
      <c r="M3436" s="88">
        <f t="shared" si="271"/>
        <v>1261.5999999999999</v>
      </c>
    </row>
    <row r="3437" spans="1:13" x14ac:dyDescent="0.2">
      <c r="A3437" s="94">
        <v>2540687</v>
      </c>
      <c r="B3437" s="88">
        <f t="shared" si="269"/>
        <v>315.39999999999998</v>
      </c>
      <c r="C3437" s="93">
        <v>4</v>
      </c>
      <c r="D3437" s="104">
        <f t="shared" si="267"/>
        <v>7.9129574678536096E-6</v>
      </c>
      <c r="E3437" s="93">
        <f t="shared" si="270"/>
        <v>0.35044444444444439</v>
      </c>
      <c r="F3437" s="104">
        <f t="shared" si="268"/>
        <v>1.2583673850579886E-5</v>
      </c>
      <c r="G3437" s="93" t="s">
        <v>16</v>
      </c>
      <c r="H3437" s="93">
        <v>1319.29</v>
      </c>
      <c r="I3437" s="108">
        <v>3</v>
      </c>
      <c r="J3437" s="93">
        <v>14.88</v>
      </c>
      <c r="K3437" s="93">
        <v>2.39</v>
      </c>
      <c r="L3437" s="93">
        <v>1319.29</v>
      </c>
      <c r="M3437" s="88">
        <f t="shared" si="271"/>
        <v>1261.5999999999999</v>
      </c>
    </row>
    <row r="3438" spans="1:13" x14ac:dyDescent="0.2">
      <c r="A3438" s="94">
        <v>3014361</v>
      </c>
      <c r="B3438" s="88">
        <f t="shared" si="269"/>
        <v>315.39999999999998</v>
      </c>
      <c r="C3438" s="93">
        <v>4</v>
      </c>
      <c r="D3438" s="104">
        <f t="shared" si="267"/>
        <v>7.9129574678536096E-6</v>
      </c>
      <c r="E3438" s="93">
        <f t="shared" si="270"/>
        <v>0.35044444444444439</v>
      </c>
      <c r="F3438" s="104">
        <f t="shared" si="268"/>
        <v>1.2583673850579886E-5</v>
      </c>
      <c r="G3438" s="93" t="s">
        <v>16</v>
      </c>
      <c r="H3438" s="93">
        <v>834.33</v>
      </c>
      <c r="I3438" s="108">
        <v>3</v>
      </c>
      <c r="J3438" s="93">
        <v>116.13</v>
      </c>
      <c r="K3438" s="93">
        <v>3</v>
      </c>
      <c r="L3438" s="93">
        <v>834.33</v>
      </c>
      <c r="M3438" s="88">
        <f t="shared" si="271"/>
        <v>1261.5999999999999</v>
      </c>
    </row>
    <row r="3439" spans="1:13" x14ac:dyDescent="0.2">
      <c r="A3439" s="94">
        <v>3105878</v>
      </c>
      <c r="B3439" s="88">
        <f t="shared" si="269"/>
        <v>315.39999999999998</v>
      </c>
      <c r="C3439" s="93">
        <v>4</v>
      </c>
      <c r="D3439" s="104">
        <f t="shared" si="267"/>
        <v>7.9129574678536096E-6</v>
      </c>
      <c r="E3439" s="93">
        <f t="shared" si="270"/>
        <v>0.35044444444444439</v>
      </c>
      <c r="F3439" s="104">
        <f t="shared" si="268"/>
        <v>1.2583673850579886E-5</v>
      </c>
      <c r="G3439" s="93" t="s">
        <v>16</v>
      </c>
      <c r="H3439" s="93">
        <v>770.16</v>
      </c>
      <c r="I3439" s="108">
        <v>3</v>
      </c>
      <c r="J3439" s="93">
        <v>14.6</v>
      </c>
      <c r="K3439" s="93">
        <v>1.65</v>
      </c>
      <c r="L3439" s="93">
        <v>770.16</v>
      </c>
      <c r="M3439" s="88">
        <f t="shared" si="271"/>
        <v>1261.5999999999999</v>
      </c>
    </row>
    <row r="3440" spans="1:13" x14ac:dyDescent="0.2">
      <c r="A3440" s="94">
        <v>3300124</v>
      </c>
      <c r="B3440" s="88">
        <f t="shared" si="269"/>
        <v>315.39999999999998</v>
      </c>
      <c r="C3440" s="93">
        <v>4</v>
      </c>
      <c r="D3440" s="104">
        <f t="shared" si="267"/>
        <v>7.9129574678536096E-6</v>
      </c>
      <c r="E3440" s="93">
        <f t="shared" si="270"/>
        <v>0.35044444444444439</v>
      </c>
      <c r="F3440" s="104">
        <f t="shared" si="268"/>
        <v>1.2583673850579886E-5</v>
      </c>
      <c r="G3440" s="93" t="s">
        <v>9</v>
      </c>
      <c r="H3440" s="93">
        <v>1324.07</v>
      </c>
      <c r="I3440" s="108">
        <v>3</v>
      </c>
      <c r="J3440" s="93">
        <v>172</v>
      </c>
      <c r="K3440" s="93">
        <v>61</v>
      </c>
      <c r="L3440" s="93">
        <v>1324.07</v>
      </c>
      <c r="M3440" s="88">
        <f t="shared" si="271"/>
        <v>1261.5999999999999</v>
      </c>
    </row>
    <row r="3441" spans="1:13" x14ac:dyDescent="0.2">
      <c r="A3441" s="94">
        <v>3394346</v>
      </c>
      <c r="B3441" s="88">
        <f t="shared" si="269"/>
        <v>315.39999999999998</v>
      </c>
      <c r="C3441" s="93">
        <v>4</v>
      </c>
      <c r="D3441" s="104">
        <f t="shared" si="267"/>
        <v>7.9129574678536096E-6</v>
      </c>
      <c r="E3441" s="93">
        <f t="shared" si="270"/>
        <v>0.35044444444444439</v>
      </c>
      <c r="F3441" s="104">
        <f t="shared" si="268"/>
        <v>1.2583673850579886E-5</v>
      </c>
      <c r="G3441" s="93" t="s">
        <v>20</v>
      </c>
      <c r="H3441" s="93">
        <v>1121.8599999999999</v>
      </c>
      <c r="I3441" s="108">
        <v>3</v>
      </c>
      <c r="J3441" s="93">
        <v>20.63</v>
      </c>
      <c r="K3441" s="93">
        <v>4.96</v>
      </c>
      <c r="L3441" s="93">
        <v>1121.8599999999999</v>
      </c>
      <c r="M3441" s="88">
        <f t="shared" si="271"/>
        <v>1261.5999999999999</v>
      </c>
    </row>
    <row r="3442" spans="1:13" x14ac:dyDescent="0.2">
      <c r="A3442" s="94">
        <v>3401883</v>
      </c>
      <c r="B3442" s="88">
        <f t="shared" si="269"/>
        <v>315.39999999999998</v>
      </c>
      <c r="C3442" s="93">
        <v>4</v>
      </c>
      <c r="D3442" s="104">
        <f t="shared" si="267"/>
        <v>7.9129574678536096E-6</v>
      </c>
      <c r="E3442" s="93">
        <f t="shared" si="270"/>
        <v>0.35044444444444439</v>
      </c>
      <c r="F3442" s="104">
        <f t="shared" si="268"/>
        <v>1.2583673850579886E-5</v>
      </c>
      <c r="G3442" s="93" t="s">
        <v>20</v>
      </c>
      <c r="H3442" s="93">
        <v>2478.89</v>
      </c>
      <c r="I3442" s="108">
        <v>3</v>
      </c>
      <c r="J3442" s="93">
        <v>40</v>
      </c>
      <c r="K3442" s="93">
        <v>0.36</v>
      </c>
      <c r="L3442" s="93">
        <v>2478.89</v>
      </c>
      <c r="M3442" s="88">
        <f t="shared" si="271"/>
        <v>1261.5999999999999</v>
      </c>
    </row>
    <row r="3443" spans="1:13" x14ac:dyDescent="0.2">
      <c r="A3443" s="94">
        <v>3477262</v>
      </c>
      <c r="B3443" s="88">
        <f t="shared" si="269"/>
        <v>315.39999999999998</v>
      </c>
      <c r="C3443" s="93">
        <v>4</v>
      </c>
      <c r="D3443" s="104">
        <f t="shared" si="267"/>
        <v>7.9129574678536096E-6</v>
      </c>
      <c r="E3443" s="93">
        <f t="shared" si="270"/>
        <v>0.35044444444444439</v>
      </c>
      <c r="F3443" s="104">
        <f t="shared" si="268"/>
        <v>1.2583673850579886E-5</v>
      </c>
      <c r="G3443" s="93" t="s">
        <v>16</v>
      </c>
      <c r="H3443" s="93">
        <v>576.26</v>
      </c>
      <c r="I3443" s="108">
        <v>3</v>
      </c>
      <c r="J3443" s="93">
        <v>2.8</v>
      </c>
      <c r="K3443" s="93">
        <v>3.2</v>
      </c>
      <c r="L3443" s="93">
        <v>576.26</v>
      </c>
      <c r="M3443" s="88">
        <f t="shared" si="271"/>
        <v>1261.5999999999999</v>
      </c>
    </row>
    <row r="3444" spans="1:13" x14ac:dyDescent="0.2">
      <c r="A3444" s="94">
        <v>4014954</v>
      </c>
      <c r="B3444" s="88">
        <f t="shared" si="269"/>
        <v>315.39999999999998</v>
      </c>
      <c r="C3444" s="93">
        <v>4</v>
      </c>
      <c r="D3444" s="104">
        <f t="shared" si="267"/>
        <v>7.9129574678536096E-6</v>
      </c>
      <c r="E3444" s="93">
        <f t="shared" si="270"/>
        <v>0.35044444444444439</v>
      </c>
      <c r="F3444" s="104">
        <f t="shared" si="268"/>
        <v>1.2583673850579886E-5</v>
      </c>
      <c r="G3444" s="93" t="s">
        <v>16</v>
      </c>
      <c r="H3444" s="93">
        <v>958.56</v>
      </c>
      <c r="I3444" s="108">
        <v>3</v>
      </c>
      <c r="J3444" s="93">
        <v>248</v>
      </c>
      <c r="K3444" s="93">
        <v>25</v>
      </c>
      <c r="L3444" s="93">
        <v>958.56</v>
      </c>
      <c r="M3444" s="88">
        <f t="shared" si="271"/>
        <v>1261.5999999999999</v>
      </c>
    </row>
    <row r="3445" spans="1:13" x14ac:dyDescent="0.2">
      <c r="A3445" s="94">
        <v>4203155</v>
      </c>
      <c r="B3445" s="88">
        <f t="shared" si="269"/>
        <v>315.39999999999998</v>
      </c>
      <c r="C3445" s="93">
        <v>4</v>
      </c>
      <c r="D3445" s="104">
        <f t="shared" si="267"/>
        <v>7.9129574678536096E-6</v>
      </c>
      <c r="E3445" s="93">
        <f t="shared" si="270"/>
        <v>0.35044444444444439</v>
      </c>
      <c r="F3445" s="104">
        <f t="shared" si="268"/>
        <v>1.2583673850579886E-5</v>
      </c>
      <c r="G3445" s="93" t="s">
        <v>41</v>
      </c>
      <c r="H3445" s="93">
        <v>4736.8900000000003</v>
      </c>
      <c r="I3445" s="108">
        <v>3</v>
      </c>
      <c r="J3445" s="93">
        <v>76.44</v>
      </c>
      <c r="K3445" s="93">
        <v>8.94</v>
      </c>
      <c r="L3445" s="93">
        <v>4736.8900000000003</v>
      </c>
      <c r="M3445" s="88">
        <f t="shared" si="271"/>
        <v>1261.5999999999999</v>
      </c>
    </row>
    <row r="3446" spans="1:13" x14ac:dyDescent="0.2">
      <c r="A3446" s="94">
        <v>4247467</v>
      </c>
      <c r="B3446" s="88">
        <f t="shared" si="269"/>
        <v>315.39999999999998</v>
      </c>
      <c r="C3446" s="93">
        <v>4</v>
      </c>
      <c r="D3446" s="104">
        <f t="shared" si="267"/>
        <v>7.9129574678536096E-6</v>
      </c>
      <c r="E3446" s="93">
        <f t="shared" si="270"/>
        <v>0.35044444444444439</v>
      </c>
      <c r="F3446" s="104">
        <f t="shared" si="268"/>
        <v>1.2583673850579886E-5</v>
      </c>
      <c r="G3446" s="93" t="s">
        <v>41</v>
      </c>
      <c r="H3446" s="93">
        <v>1125.74</v>
      </c>
      <c r="I3446" s="108">
        <v>3</v>
      </c>
      <c r="J3446" s="93">
        <v>11.98</v>
      </c>
      <c r="K3446" s="93">
        <v>1.52</v>
      </c>
      <c r="L3446" s="93">
        <v>1125.74</v>
      </c>
      <c r="M3446" s="88">
        <f t="shared" si="271"/>
        <v>1261.5999999999999</v>
      </c>
    </row>
    <row r="3447" spans="1:13" x14ac:dyDescent="0.2">
      <c r="A3447" s="94">
        <v>5021028</v>
      </c>
      <c r="B3447" s="88">
        <f t="shared" si="269"/>
        <v>315.39999999999998</v>
      </c>
      <c r="C3447" s="93">
        <v>4</v>
      </c>
      <c r="D3447" s="104">
        <f t="shared" si="267"/>
        <v>7.9129574678536096E-6</v>
      </c>
      <c r="E3447" s="93">
        <f t="shared" si="270"/>
        <v>0.35044444444444439</v>
      </c>
      <c r="F3447" s="104">
        <f t="shared" si="268"/>
        <v>1.2583673850579886E-5</v>
      </c>
      <c r="G3447" s="93" t="s">
        <v>79</v>
      </c>
      <c r="H3447" s="93">
        <v>61.18</v>
      </c>
      <c r="I3447" s="108">
        <v>3</v>
      </c>
      <c r="J3447" s="93">
        <v>0.73</v>
      </c>
      <c r="K3447" s="93">
        <v>0.33</v>
      </c>
      <c r="L3447" s="93">
        <v>61.18</v>
      </c>
      <c r="M3447" s="88">
        <f t="shared" si="271"/>
        <v>1261.5999999999999</v>
      </c>
    </row>
    <row r="3448" spans="1:13" x14ac:dyDescent="0.2">
      <c r="A3448" s="94">
        <v>5520919</v>
      </c>
      <c r="B3448" s="88">
        <f t="shared" si="269"/>
        <v>315.39999999999998</v>
      </c>
      <c r="C3448" s="93">
        <v>4</v>
      </c>
      <c r="D3448" s="104">
        <f t="shared" si="267"/>
        <v>7.9129574678536096E-6</v>
      </c>
      <c r="E3448" s="93">
        <f t="shared" si="270"/>
        <v>0.35044444444444439</v>
      </c>
      <c r="F3448" s="104">
        <f t="shared" si="268"/>
        <v>1.2583673850579886E-5</v>
      </c>
      <c r="G3448" s="93" t="s">
        <v>79</v>
      </c>
      <c r="H3448" s="93">
        <v>2103.0100000000002</v>
      </c>
      <c r="I3448" s="108">
        <v>3</v>
      </c>
      <c r="J3448" s="93">
        <v>0</v>
      </c>
      <c r="K3448" s="93">
        <v>0</v>
      </c>
      <c r="L3448" s="93">
        <v>2103.0100000000002</v>
      </c>
      <c r="M3448" s="88">
        <f t="shared" si="271"/>
        <v>1261.5999999999999</v>
      </c>
    </row>
    <row r="3449" spans="1:13" x14ac:dyDescent="0.2">
      <c r="A3449" s="94">
        <v>5520924</v>
      </c>
      <c r="B3449" s="88">
        <f t="shared" si="269"/>
        <v>315.39999999999998</v>
      </c>
      <c r="C3449" s="93">
        <v>4</v>
      </c>
      <c r="D3449" s="104">
        <f t="shared" si="267"/>
        <v>7.9129574678536096E-6</v>
      </c>
      <c r="E3449" s="93">
        <f t="shared" si="270"/>
        <v>0.35044444444444439</v>
      </c>
      <c r="F3449" s="104">
        <f t="shared" si="268"/>
        <v>1.2583673850579886E-5</v>
      </c>
      <c r="G3449" s="93" t="s">
        <v>79</v>
      </c>
      <c r="H3449" s="93">
        <v>5134.3900000000003</v>
      </c>
      <c r="I3449" s="108">
        <v>3</v>
      </c>
      <c r="J3449" s="93">
        <v>0</v>
      </c>
      <c r="K3449" s="93">
        <v>0</v>
      </c>
      <c r="L3449" s="93">
        <v>5134.3900000000003</v>
      </c>
      <c r="M3449" s="88">
        <f t="shared" si="271"/>
        <v>1261.5999999999999</v>
      </c>
    </row>
    <row r="3450" spans="1:13" x14ac:dyDescent="0.2">
      <c r="A3450" s="94">
        <v>5520925</v>
      </c>
      <c r="B3450" s="88">
        <f t="shared" si="269"/>
        <v>315.39999999999998</v>
      </c>
      <c r="C3450" s="93">
        <v>4</v>
      </c>
      <c r="D3450" s="104">
        <f t="shared" si="267"/>
        <v>7.9129574678536096E-6</v>
      </c>
      <c r="E3450" s="93">
        <f t="shared" si="270"/>
        <v>0.35044444444444439</v>
      </c>
      <c r="F3450" s="104">
        <f t="shared" si="268"/>
        <v>1.2583673850579886E-5</v>
      </c>
      <c r="G3450" s="93" t="s">
        <v>79</v>
      </c>
      <c r="H3450" s="93">
        <v>8994.34</v>
      </c>
      <c r="I3450" s="108">
        <v>3</v>
      </c>
      <c r="J3450" s="93">
        <v>0</v>
      </c>
      <c r="K3450" s="93">
        <v>0</v>
      </c>
      <c r="L3450" s="93">
        <v>8994.34</v>
      </c>
      <c r="M3450" s="88">
        <f t="shared" si="271"/>
        <v>1261.5999999999999</v>
      </c>
    </row>
    <row r="3451" spans="1:13" x14ac:dyDescent="0.2">
      <c r="A3451" s="94">
        <v>5527551</v>
      </c>
      <c r="B3451" s="88">
        <f t="shared" si="269"/>
        <v>315.39999999999998</v>
      </c>
      <c r="C3451" s="93">
        <v>4</v>
      </c>
      <c r="D3451" s="104">
        <f t="shared" si="267"/>
        <v>7.9129574678536096E-6</v>
      </c>
      <c r="E3451" s="93">
        <f t="shared" si="270"/>
        <v>0.35044444444444439</v>
      </c>
      <c r="F3451" s="104">
        <f t="shared" si="268"/>
        <v>1.2583673850579886E-5</v>
      </c>
      <c r="G3451" s="93" t="s">
        <v>79</v>
      </c>
      <c r="H3451" s="93">
        <v>281.02</v>
      </c>
      <c r="I3451" s="108">
        <v>3</v>
      </c>
      <c r="J3451" s="93">
        <v>0.4</v>
      </c>
      <c r="K3451" s="93">
        <v>1.6</v>
      </c>
      <c r="L3451" s="93">
        <v>281.02</v>
      </c>
      <c r="M3451" s="88">
        <f t="shared" si="271"/>
        <v>1261.5999999999999</v>
      </c>
    </row>
    <row r="3452" spans="1:13" x14ac:dyDescent="0.2">
      <c r="A3452" s="94">
        <v>5527553</v>
      </c>
      <c r="B3452" s="88">
        <f t="shared" si="269"/>
        <v>315.39999999999998</v>
      </c>
      <c r="C3452" s="93">
        <v>4</v>
      </c>
      <c r="D3452" s="104">
        <f t="shared" si="267"/>
        <v>7.9129574678536096E-6</v>
      </c>
      <c r="E3452" s="93">
        <f t="shared" si="270"/>
        <v>0.35044444444444439</v>
      </c>
      <c r="F3452" s="104">
        <f t="shared" si="268"/>
        <v>1.2583673850579886E-5</v>
      </c>
      <c r="G3452" s="93" t="s">
        <v>79</v>
      </c>
      <c r="H3452" s="93">
        <v>359.75</v>
      </c>
      <c r="I3452" s="108">
        <v>3</v>
      </c>
      <c r="J3452" s="93">
        <v>0.75</v>
      </c>
      <c r="K3452" s="93">
        <v>3.1</v>
      </c>
      <c r="L3452" s="93">
        <v>359.75</v>
      </c>
      <c r="M3452" s="88">
        <f t="shared" si="271"/>
        <v>1261.5999999999999</v>
      </c>
    </row>
    <row r="3453" spans="1:13" x14ac:dyDescent="0.2">
      <c r="A3453" s="94">
        <v>5527555</v>
      </c>
      <c r="B3453" s="88">
        <f t="shared" si="269"/>
        <v>315.39999999999998</v>
      </c>
      <c r="C3453" s="93">
        <v>4</v>
      </c>
      <c r="D3453" s="104">
        <f t="shared" si="267"/>
        <v>7.9129574678536096E-6</v>
      </c>
      <c r="E3453" s="93">
        <f t="shared" si="270"/>
        <v>0.35044444444444439</v>
      </c>
      <c r="F3453" s="104">
        <f t="shared" si="268"/>
        <v>1.2583673850579886E-5</v>
      </c>
      <c r="G3453" s="93" t="s">
        <v>79</v>
      </c>
      <c r="H3453" s="93">
        <v>566.03</v>
      </c>
      <c r="I3453" s="108">
        <v>3</v>
      </c>
      <c r="J3453" s="93">
        <v>1.1599999999999999</v>
      </c>
      <c r="K3453" s="93">
        <v>4.8</v>
      </c>
      <c r="L3453" s="93">
        <v>566.03</v>
      </c>
      <c r="M3453" s="88">
        <f t="shared" si="271"/>
        <v>1261.5999999999999</v>
      </c>
    </row>
    <row r="3454" spans="1:13" x14ac:dyDescent="0.2">
      <c r="A3454" s="94">
        <v>5527557</v>
      </c>
      <c r="B3454" s="88">
        <f t="shared" si="269"/>
        <v>315.39999999999998</v>
      </c>
      <c r="C3454" s="93">
        <v>4</v>
      </c>
      <c r="D3454" s="104">
        <f t="shared" si="267"/>
        <v>7.9129574678536096E-6</v>
      </c>
      <c r="E3454" s="93">
        <f t="shared" si="270"/>
        <v>0.35044444444444439</v>
      </c>
      <c r="F3454" s="104">
        <f t="shared" si="268"/>
        <v>1.2583673850579886E-5</v>
      </c>
      <c r="G3454" s="93" t="s">
        <v>79</v>
      </c>
      <c r="H3454" s="93">
        <v>749.28</v>
      </c>
      <c r="I3454" s="108">
        <v>3</v>
      </c>
      <c r="J3454" s="93">
        <v>4.4000000000000004</v>
      </c>
      <c r="K3454" s="93">
        <v>9.1</v>
      </c>
      <c r="L3454" s="93">
        <v>749.28</v>
      </c>
      <c r="M3454" s="88">
        <f t="shared" si="271"/>
        <v>1261.5999999999999</v>
      </c>
    </row>
    <row r="3455" spans="1:13" x14ac:dyDescent="0.2">
      <c r="A3455" s="94">
        <v>5527576</v>
      </c>
      <c r="B3455" s="88">
        <f t="shared" si="269"/>
        <v>315.39999999999998</v>
      </c>
      <c r="C3455" s="93">
        <v>4</v>
      </c>
      <c r="D3455" s="104">
        <f t="shared" si="267"/>
        <v>7.9129574678536096E-6</v>
      </c>
      <c r="E3455" s="93">
        <f t="shared" si="270"/>
        <v>0.35044444444444439</v>
      </c>
      <c r="F3455" s="104">
        <f t="shared" si="268"/>
        <v>1.2583673850579886E-5</v>
      </c>
      <c r="G3455" s="93" t="s">
        <v>79</v>
      </c>
      <c r="H3455" s="93">
        <v>1776.14</v>
      </c>
      <c r="I3455" s="108">
        <v>3</v>
      </c>
      <c r="J3455" s="93">
        <v>7.75</v>
      </c>
      <c r="K3455" s="93">
        <v>13.5</v>
      </c>
      <c r="L3455" s="93">
        <v>1776.14</v>
      </c>
      <c r="M3455" s="88">
        <f t="shared" si="271"/>
        <v>1261.5999999999999</v>
      </c>
    </row>
    <row r="3456" spans="1:13" x14ac:dyDescent="0.2">
      <c r="A3456" s="94">
        <v>5527745</v>
      </c>
      <c r="B3456" s="88">
        <f t="shared" si="269"/>
        <v>315.39999999999998</v>
      </c>
      <c r="C3456" s="93">
        <v>4</v>
      </c>
      <c r="D3456" s="104">
        <f t="shared" si="267"/>
        <v>7.9129574678536096E-6</v>
      </c>
      <c r="E3456" s="93">
        <f t="shared" si="270"/>
        <v>0.35044444444444439</v>
      </c>
      <c r="F3456" s="104">
        <f t="shared" si="268"/>
        <v>1.2583673850579886E-5</v>
      </c>
      <c r="G3456" s="93" t="s">
        <v>79</v>
      </c>
      <c r="H3456" s="93">
        <v>1813.86</v>
      </c>
      <c r="I3456" s="108">
        <v>3</v>
      </c>
      <c r="J3456" s="93">
        <v>2.8</v>
      </c>
      <c r="K3456" s="93">
        <v>18</v>
      </c>
      <c r="L3456" s="93">
        <v>1813.86</v>
      </c>
      <c r="M3456" s="88">
        <f t="shared" si="271"/>
        <v>1261.5999999999999</v>
      </c>
    </row>
    <row r="3457" spans="1:13" x14ac:dyDescent="0.2">
      <c r="A3457" s="94">
        <v>5527976</v>
      </c>
      <c r="B3457" s="88">
        <f t="shared" si="269"/>
        <v>315.39999999999998</v>
      </c>
      <c r="C3457" s="93">
        <v>4</v>
      </c>
      <c r="D3457" s="104">
        <f t="shared" si="267"/>
        <v>7.9129574678536096E-6</v>
      </c>
      <c r="E3457" s="93">
        <f t="shared" si="270"/>
        <v>0.35044444444444439</v>
      </c>
      <c r="F3457" s="104">
        <f t="shared" si="268"/>
        <v>1.2583673850579886E-5</v>
      </c>
      <c r="G3457" s="93" t="s">
        <v>79</v>
      </c>
      <c r="H3457" s="93">
        <v>1981.4</v>
      </c>
      <c r="I3457" s="108">
        <v>3</v>
      </c>
      <c r="J3457" s="93">
        <v>15.7</v>
      </c>
      <c r="K3457" s="93">
        <v>21.6</v>
      </c>
      <c r="L3457" s="93">
        <v>1981.4</v>
      </c>
      <c r="M3457" s="88">
        <f t="shared" si="271"/>
        <v>1261.5999999999999</v>
      </c>
    </row>
    <row r="3458" spans="1:13" x14ac:dyDescent="0.2">
      <c r="A3458" s="94">
        <v>5528051</v>
      </c>
      <c r="B3458" s="88">
        <f t="shared" si="269"/>
        <v>315.39999999999998</v>
      </c>
      <c r="C3458" s="93">
        <v>4</v>
      </c>
      <c r="D3458" s="104">
        <f t="shared" ref="D3458:D3521" si="272">C3458/$C$4096</f>
        <v>7.9129574678536096E-6</v>
      </c>
      <c r="E3458" s="93">
        <f t="shared" si="270"/>
        <v>0.35044444444444439</v>
      </c>
      <c r="F3458" s="104">
        <f t="shared" ref="F3458:F3521" si="273">E3458/$E$4096</f>
        <v>1.2583673850579886E-5</v>
      </c>
      <c r="G3458" s="93" t="s">
        <v>79</v>
      </c>
      <c r="H3458" s="93">
        <v>390.58</v>
      </c>
      <c r="I3458" s="108">
        <v>3</v>
      </c>
      <c r="J3458" s="93">
        <v>7.6</v>
      </c>
      <c r="K3458" s="93">
        <v>4</v>
      </c>
      <c r="L3458" s="93">
        <v>390.58</v>
      </c>
      <c r="M3458" s="88">
        <f t="shared" si="271"/>
        <v>1261.5999999999999</v>
      </c>
    </row>
    <row r="3459" spans="1:13" x14ac:dyDescent="0.2">
      <c r="A3459" s="94">
        <v>5528067</v>
      </c>
      <c r="B3459" s="88">
        <f t="shared" ref="B3459:B3522" si="274">VLOOKUP(I3459,$U$2:$V$11,2,TRUE)</f>
        <v>315.39999999999998</v>
      </c>
      <c r="C3459" s="93">
        <v>4</v>
      </c>
      <c r="D3459" s="104">
        <f t="shared" si="272"/>
        <v>7.9129574678536096E-6</v>
      </c>
      <c r="E3459" s="93">
        <f t="shared" ref="E3459:E3522" si="275">B3459*C3459/3600</f>
        <v>0.35044444444444439</v>
      </c>
      <c r="F3459" s="104">
        <f t="shared" si="273"/>
        <v>1.2583673850579886E-5</v>
      </c>
      <c r="G3459" s="93" t="s">
        <v>79</v>
      </c>
      <c r="H3459" s="93">
        <v>734.15</v>
      </c>
      <c r="I3459" s="108">
        <v>3</v>
      </c>
      <c r="J3459" s="93">
        <v>4.5</v>
      </c>
      <c r="K3459" s="93">
        <v>9.5</v>
      </c>
      <c r="L3459" s="93">
        <v>734.15</v>
      </c>
      <c r="M3459" s="88">
        <f t="shared" ref="M3459:M3522" si="276">B3459*C3459</f>
        <v>1261.5999999999999</v>
      </c>
    </row>
    <row r="3460" spans="1:13" x14ac:dyDescent="0.2">
      <c r="A3460" s="94">
        <v>5528568</v>
      </c>
      <c r="B3460" s="88">
        <f t="shared" si="274"/>
        <v>315.39999999999998</v>
      </c>
      <c r="C3460" s="93">
        <v>4</v>
      </c>
      <c r="D3460" s="104">
        <f t="shared" si="272"/>
        <v>7.9129574678536096E-6</v>
      </c>
      <c r="E3460" s="93">
        <f t="shared" si="275"/>
        <v>0.35044444444444439</v>
      </c>
      <c r="F3460" s="104">
        <f t="shared" si="273"/>
        <v>1.2583673850579886E-5</v>
      </c>
      <c r="G3460" s="93" t="s">
        <v>79</v>
      </c>
      <c r="H3460" s="93">
        <v>1935.69</v>
      </c>
      <c r="I3460" s="108">
        <v>3</v>
      </c>
      <c r="J3460" s="93">
        <v>8.16</v>
      </c>
      <c r="K3460" s="93">
        <v>18</v>
      </c>
      <c r="L3460" s="93">
        <v>1935.69</v>
      </c>
      <c r="M3460" s="88">
        <f t="shared" si="276"/>
        <v>1261.5999999999999</v>
      </c>
    </row>
    <row r="3461" spans="1:13" x14ac:dyDescent="0.2">
      <c r="A3461" s="94">
        <v>5528739</v>
      </c>
      <c r="B3461" s="88">
        <f t="shared" si="274"/>
        <v>315.39999999999998</v>
      </c>
      <c r="C3461" s="93">
        <v>4</v>
      </c>
      <c r="D3461" s="104">
        <f t="shared" si="272"/>
        <v>7.9129574678536096E-6</v>
      </c>
      <c r="E3461" s="93">
        <f t="shared" si="275"/>
        <v>0.35044444444444439</v>
      </c>
      <c r="F3461" s="104">
        <f t="shared" si="273"/>
        <v>1.2583673850579886E-5</v>
      </c>
      <c r="G3461" s="93" t="s">
        <v>79</v>
      </c>
      <c r="H3461" s="93">
        <v>461.14</v>
      </c>
      <c r="I3461" s="108">
        <v>3</v>
      </c>
      <c r="J3461" s="93">
        <v>1.75</v>
      </c>
      <c r="K3461" s="93">
        <v>4.4000000000000004</v>
      </c>
      <c r="L3461" s="93">
        <v>461.14</v>
      </c>
      <c r="M3461" s="88">
        <f t="shared" si="276"/>
        <v>1261.5999999999999</v>
      </c>
    </row>
    <row r="3462" spans="1:13" x14ac:dyDescent="0.2">
      <c r="A3462" s="94">
        <v>5528744</v>
      </c>
      <c r="B3462" s="88">
        <f t="shared" si="274"/>
        <v>315.39999999999998</v>
      </c>
      <c r="C3462" s="93">
        <v>4</v>
      </c>
      <c r="D3462" s="104">
        <f t="shared" si="272"/>
        <v>7.9129574678536096E-6</v>
      </c>
      <c r="E3462" s="93">
        <f t="shared" si="275"/>
        <v>0.35044444444444439</v>
      </c>
      <c r="F3462" s="104">
        <f t="shared" si="273"/>
        <v>1.2583673850579886E-5</v>
      </c>
      <c r="G3462" s="93" t="s">
        <v>79</v>
      </c>
      <c r="H3462" s="93">
        <v>978.83</v>
      </c>
      <c r="I3462" s="108">
        <v>3</v>
      </c>
      <c r="J3462" s="93">
        <v>5.2</v>
      </c>
      <c r="K3462" s="93">
        <v>13</v>
      </c>
      <c r="L3462" s="93">
        <v>978.83</v>
      </c>
      <c r="M3462" s="88">
        <f t="shared" si="276"/>
        <v>1261.5999999999999</v>
      </c>
    </row>
    <row r="3463" spans="1:13" x14ac:dyDescent="0.2">
      <c r="A3463" s="94">
        <v>5528799</v>
      </c>
      <c r="B3463" s="88">
        <f t="shared" si="274"/>
        <v>315.39999999999998</v>
      </c>
      <c r="C3463" s="93">
        <v>4</v>
      </c>
      <c r="D3463" s="104">
        <f t="shared" si="272"/>
        <v>7.9129574678536096E-6</v>
      </c>
      <c r="E3463" s="93">
        <f t="shared" si="275"/>
        <v>0.35044444444444439</v>
      </c>
      <c r="F3463" s="104">
        <f t="shared" si="273"/>
        <v>1.2583673850579886E-5</v>
      </c>
      <c r="G3463" s="93" t="s">
        <v>79</v>
      </c>
      <c r="H3463" s="93">
        <v>461.14</v>
      </c>
      <c r="I3463" s="108">
        <v>3</v>
      </c>
      <c r="J3463" s="93">
        <v>1.75</v>
      </c>
      <c r="K3463" s="93">
        <v>4.4000000000000004</v>
      </c>
      <c r="L3463" s="93">
        <v>461.14</v>
      </c>
      <c r="M3463" s="88">
        <f t="shared" si="276"/>
        <v>1261.5999999999999</v>
      </c>
    </row>
    <row r="3464" spans="1:13" x14ac:dyDescent="0.2">
      <c r="A3464" s="94">
        <v>5546731</v>
      </c>
      <c r="B3464" s="88">
        <f t="shared" si="274"/>
        <v>315.39999999999998</v>
      </c>
      <c r="C3464" s="93">
        <v>4</v>
      </c>
      <c r="D3464" s="104">
        <f t="shared" si="272"/>
        <v>7.9129574678536096E-6</v>
      </c>
      <c r="E3464" s="93">
        <f t="shared" si="275"/>
        <v>0.35044444444444439</v>
      </c>
      <c r="F3464" s="104">
        <f t="shared" si="273"/>
        <v>1.2583673850579886E-5</v>
      </c>
      <c r="G3464" s="93" t="s">
        <v>79</v>
      </c>
      <c r="H3464" s="93">
        <v>5890.54</v>
      </c>
      <c r="I3464" s="108">
        <v>3</v>
      </c>
      <c r="J3464" s="93">
        <v>14.92</v>
      </c>
      <c r="K3464" s="93">
        <v>14.5</v>
      </c>
      <c r="L3464" s="93">
        <v>5890.54</v>
      </c>
      <c r="M3464" s="88">
        <f t="shared" si="276"/>
        <v>1261.5999999999999</v>
      </c>
    </row>
    <row r="3465" spans="1:13" x14ac:dyDescent="0.2">
      <c r="A3465" s="94">
        <v>5551577</v>
      </c>
      <c r="B3465" s="88">
        <f t="shared" si="274"/>
        <v>315.39999999999998</v>
      </c>
      <c r="C3465" s="93">
        <v>4</v>
      </c>
      <c r="D3465" s="104">
        <f t="shared" si="272"/>
        <v>7.9129574678536096E-6</v>
      </c>
      <c r="E3465" s="93">
        <f t="shared" si="275"/>
        <v>0.35044444444444439</v>
      </c>
      <c r="F3465" s="104">
        <f t="shared" si="273"/>
        <v>1.2583673850579886E-5</v>
      </c>
      <c r="G3465" s="93" t="s">
        <v>79</v>
      </c>
      <c r="H3465" s="93">
        <v>1649.73</v>
      </c>
      <c r="I3465" s="108">
        <v>3</v>
      </c>
      <c r="J3465" s="93">
        <v>2.48</v>
      </c>
      <c r="K3465" s="93">
        <v>13</v>
      </c>
      <c r="L3465" s="93">
        <v>1649.73</v>
      </c>
      <c r="M3465" s="88">
        <f t="shared" si="276"/>
        <v>1261.5999999999999</v>
      </c>
    </row>
    <row r="3466" spans="1:13" x14ac:dyDescent="0.2">
      <c r="A3466" s="94">
        <v>5567904</v>
      </c>
      <c r="B3466" s="88">
        <f t="shared" si="274"/>
        <v>315.39999999999998</v>
      </c>
      <c r="C3466" s="93">
        <v>4</v>
      </c>
      <c r="D3466" s="104">
        <f t="shared" si="272"/>
        <v>7.9129574678536096E-6</v>
      </c>
      <c r="E3466" s="93">
        <f t="shared" si="275"/>
        <v>0.35044444444444439</v>
      </c>
      <c r="F3466" s="104">
        <f t="shared" si="273"/>
        <v>1.2583673850579886E-5</v>
      </c>
      <c r="G3466" s="93" t="s">
        <v>79</v>
      </c>
      <c r="H3466" s="93">
        <v>1177.8599999999999</v>
      </c>
      <c r="I3466" s="108">
        <v>3</v>
      </c>
      <c r="J3466" s="93">
        <v>6.8</v>
      </c>
      <c r="K3466" s="93">
        <v>6.5</v>
      </c>
      <c r="L3466" s="93">
        <v>1177.8599999999999</v>
      </c>
      <c r="M3466" s="88">
        <f t="shared" si="276"/>
        <v>1261.5999999999999</v>
      </c>
    </row>
    <row r="3467" spans="1:13" x14ac:dyDescent="0.2">
      <c r="A3467" s="94">
        <v>5567908</v>
      </c>
      <c r="B3467" s="88">
        <f t="shared" si="274"/>
        <v>315.39999999999998</v>
      </c>
      <c r="C3467" s="93">
        <v>4</v>
      </c>
      <c r="D3467" s="104">
        <f t="shared" si="272"/>
        <v>7.9129574678536096E-6</v>
      </c>
      <c r="E3467" s="93">
        <f t="shared" si="275"/>
        <v>0.35044444444444439</v>
      </c>
      <c r="F3467" s="104">
        <f t="shared" si="273"/>
        <v>1.2583673850579886E-5</v>
      </c>
      <c r="G3467" s="93" t="s">
        <v>79</v>
      </c>
      <c r="H3467" s="93">
        <v>2761.6</v>
      </c>
      <c r="I3467" s="108">
        <v>3</v>
      </c>
      <c r="J3467" s="93">
        <v>25.4</v>
      </c>
      <c r="K3467" s="93">
        <v>22</v>
      </c>
      <c r="L3467" s="93">
        <v>2761.6</v>
      </c>
      <c r="M3467" s="88">
        <f t="shared" si="276"/>
        <v>1261.5999999999999</v>
      </c>
    </row>
    <row r="3468" spans="1:13" x14ac:dyDescent="0.2">
      <c r="A3468" s="94">
        <v>5600271</v>
      </c>
      <c r="B3468" s="88">
        <f t="shared" si="274"/>
        <v>315.39999999999998</v>
      </c>
      <c r="C3468" s="93">
        <v>4</v>
      </c>
      <c r="D3468" s="104">
        <f t="shared" si="272"/>
        <v>7.9129574678536096E-6</v>
      </c>
      <c r="E3468" s="93">
        <f t="shared" si="275"/>
        <v>0.35044444444444439</v>
      </c>
      <c r="F3468" s="104">
        <f t="shared" si="273"/>
        <v>1.2583673850579886E-5</v>
      </c>
      <c r="G3468" s="93" t="s">
        <v>79</v>
      </c>
      <c r="H3468" s="93">
        <v>223.61</v>
      </c>
      <c r="I3468" s="108">
        <v>3</v>
      </c>
      <c r="J3468" s="93">
        <v>0.84</v>
      </c>
      <c r="K3468" s="93">
        <v>0.85</v>
      </c>
      <c r="L3468" s="93">
        <v>223.61</v>
      </c>
      <c r="M3468" s="88">
        <f t="shared" si="276"/>
        <v>1261.5999999999999</v>
      </c>
    </row>
    <row r="3469" spans="1:13" x14ac:dyDescent="0.2">
      <c r="A3469" s="94">
        <v>5600276</v>
      </c>
      <c r="B3469" s="88">
        <f t="shared" si="274"/>
        <v>315.39999999999998</v>
      </c>
      <c r="C3469" s="93">
        <v>4</v>
      </c>
      <c r="D3469" s="104">
        <f t="shared" si="272"/>
        <v>7.9129574678536096E-6</v>
      </c>
      <c r="E3469" s="93">
        <f t="shared" si="275"/>
        <v>0.35044444444444439</v>
      </c>
      <c r="F3469" s="104">
        <f t="shared" si="273"/>
        <v>1.2583673850579886E-5</v>
      </c>
      <c r="G3469" s="93" t="s">
        <v>79</v>
      </c>
      <c r="H3469" s="93">
        <v>702.5</v>
      </c>
      <c r="I3469" s="108">
        <v>3</v>
      </c>
      <c r="J3469" s="93">
        <v>2.9</v>
      </c>
      <c r="K3469" s="93">
        <v>3.15</v>
      </c>
      <c r="L3469" s="93">
        <v>702.5</v>
      </c>
      <c r="M3469" s="88">
        <f t="shared" si="276"/>
        <v>1261.5999999999999</v>
      </c>
    </row>
    <row r="3470" spans="1:13" x14ac:dyDescent="0.2">
      <c r="A3470" s="94">
        <v>5600279</v>
      </c>
      <c r="B3470" s="88">
        <f t="shared" si="274"/>
        <v>315.39999999999998</v>
      </c>
      <c r="C3470" s="93">
        <v>4</v>
      </c>
      <c r="D3470" s="104">
        <f t="shared" si="272"/>
        <v>7.9129574678536096E-6</v>
      </c>
      <c r="E3470" s="93">
        <f t="shared" si="275"/>
        <v>0.35044444444444439</v>
      </c>
      <c r="F3470" s="104">
        <f t="shared" si="273"/>
        <v>1.2583673850579886E-5</v>
      </c>
      <c r="G3470" s="93" t="s">
        <v>79</v>
      </c>
      <c r="H3470" s="93">
        <v>223.61</v>
      </c>
      <c r="I3470" s="108">
        <v>3</v>
      </c>
      <c r="J3470" s="93">
        <v>0.84</v>
      </c>
      <c r="K3470" s="93">
        <v>0.85</v>
      </c>
      <c r="L3470" s="93">
        <v>223.61</v>
      </c>
      <c r="M3470" s="88">
        <f t="shared" si="276"/>
        <v>1261.5999999999999</v>
      </c>
    </row>
    <row r="3471" spans="1:13" x14ac:dyDescent="0.2">
      <c r="A3471" s="94">
        <v>5600283</v>
      </c>
      <c r="B3471" s="88">
        <f t="shared" si="274"/>
        <v>315.39999999999998</v>
      </c>
      <c r="C3471" s="93">
        <v>4</v>
      </c>
      <c r="D3471" s="104">
        <f t="shared" si="272"/>
        <v>7.9129574678536096E-6</v>
      </c>
      <c r="E3471" s="93">
        <f t="shared" si="275"/>
        <v>0.35044444444444439</v>
      </c>
      <c r="F3471" s="104">
        <f t="shared" si="273"/>
        <v>1.2583673850579886E-5</v>
      </c>
      <c r="G3471" s="93" t="s">
        <v>79</v>
      </c>
      <c r="H3471" s="93">
        <v>288.7</v>
      </c>
      <c r="I3471" s="108">
        <v>3</v>
      </c>
      <c r="J3471" s="93">
        <v>1.02</v>
      </c>
      <c r="K3471" s="93">
        <v>1.1000000000000001</v>
      </c>
      <c r="L3471" s="93">
        <v>288.7</v>
      </c>
      <c r="M3471" s="88">
        <f t="shared" si="276"/>
        <v>1261.5999999999999</v>
      </c>
    </row>
    <row r="3472" spans="1:13" x14ac:dyDescent="0.2">
      <c r="A3472" s="94">
        <v>5600381</v>
      </c>
      <c r="B3472" s="88">
        <f t="shared" si="274"/>
        <v>315.39999999999998</v>
      </c>
      <c r="C3472" s="93">
        <v>4</v>
      </c>
      <c r="D3472" s="104">
        <f t="shared" si="272"/>
        <v>7.9129574678536096E-6</v>
      </c>
      <c r="E3472" s="93">
        <f t="shared" si="275"/>
        <v>0.35044444444444439</v>
      </c>
      <c r="F3472" s="104">
        <f t="shared" si="273"/>
        <v>1.2583673850579886E-5</v>
      </c>
      <c r="G3472" s="93" t="s">
        <v>16</v>
      </c>
      <c r="H3472" s="93">
        <v>10070.67</v>
      </c>
      <c r="I3472" s="108">
        <v>3</v>
      </c>
      <c r="J3472" s="93">
        <v>9.93</v>
      </c>
      <c r="K3472" s="93">
        <v>29.7</v>
      </c>
      <c r="L3472" s="93">
        <v>10070.67</v>
      </c>
      <c r="M3472" s="88">
        <f t="shared" si="276"/>
        <v>1261.5999999999999</v>
      </c>
    </row>
    <row r="3473" spans="1:13" x14ac:dyDescent="0.2">
      <c r="A3473" s="94">
        <v>5601111</v>
      </c>
      <c r="B3473" s="88">
        <f t="shared" si="274"/>
        <v>315.39999999999998</v>
      </c>
      <c r="C3473" s="93">
        <v>4</v>
      </c>
      <c r="D3473" s="104">
        <f t="shared" si="272"/>
        <v>7.9129574678536096E-6</v>
      </c>
      <c r="E3473" s="93">
        <f t="shared" si="275"/>
        <v>0.35044444444444439</v>
      </c>
      <c r="F3473" s="104">
        <f t="shared" si="273"/>
        <v>1.2583673850579886E-5</v>
      </c>
      <c r="G3473" s="93" t="s">
        <v>79</v>
      </c>
      <c r="H3473" s="93">
        <v>244.31</v>
      </c>
      <c r="I3473" s="108">
        <v>3</v>
      </c>
      <c r="J3473" s="93">
        <v>1.28</v>
      </c>
      <c r="K3473" s="93">
        <v>1.32</v>
      </c>
      <c r="L3473" s="93">
        <v>244.31</v>
      </c>
      <c r="M3473" s="88">
        <f t="shared" si="276"/>
        <v>1261.5999999999999</v>
      </c>
    </row>
    <row r="3474" spans="1:13" x14ac:dyDescent="0.2">
      <c r="A3474" s="94">
        <v>5601155</v>
      </c>
      <c r="B3474" s="88">
        <f t="shared" si="274"/>
        <v>315.39999999999998</v>
      </c>
      <c r="C3474" s="93">
        <v>4</v>
      </c>
      <c r="D3474" s="104">
        <f t="shared" si="272"/>
        <v>7.9129574678536096E-6</v>
      </c>
      <c r="E3474" s="93">
        <f t="shared" si="275"/>
        <v>0.35044444444444439</v>
      </c>
      <c r="F3474" s="104">
        <f t="shared" si="273"/>
        <v>1.2583673850579886E-5</v>
      </c>
      <c r="G3474" s="93" t="s">
        <v>79</v>
      </c>
      <c r="H3474" s="93">
        <v>842.54</v>
      </c>
      <c r="I3474" s="108">
        <v>3</v>
      </c>
      <c r="J3474" s="93">
        <v>9.41</v>
      </c>
      <c r="K3474" s="93">
        <v>10</v>
      </c>
      <c r="L3474" s="93">
        <v>842.54</v>
      </c>
      <c r="M3474" s="88">
        <f t="shared" si="276"/>
        <v>1261.5999999999999</v>
      </c>
    </row>
    <row r="3475" spans="1:13" x14ac:dyDescent="0.2">
      <c r="A3475" s="94">
        <v>5635624</v>
      </c>
      <c r="B3475" s="88">
        <f t="shared" si="274"/>
        <v>315.39999999999998</v>
      </c>
      <c r="C3475" s="93">
        <v>4</v>
      </c>
      <c r="D3475" s="104">
        <f t="shared" si="272"/>
        <v>7.9129574678536096E-6</v>
      </c>
      <c r="E3475" s="93">
        <f t="shared" si="275"/>
        <v>0.35044444444444439</v>
      </c>
      <c r="F3475" s="104">
        <f t="shared" si="273"/>
        <v>1.2583673850579886E-5</v>
      </c>
      <c r="G3475" s="93" t="s">
        <v>16</v>
      </c>
      <c r="H3475" s="93">
        <v>2671.25</v>
      </c>
      <c r="I3475" s="108">
        <v>3</v>
      </c>
      <c r="J3475" s="93">
        <v>8.1</v>
      </c>
      <c r="K3475" s="93">
        <v>25</v>
      </c>
      <c r="L3475" s="93">
        <v>2671.25</v>
      </c>
      <c r="M3475" s="88">
        <f t="shared" si="276"/>
        <v>1261.5999999999999</v>
      </c>
    </row>
    <row r="3476" spans="1:13" x14ac:dyDescent="0.2">
      <c r="A3476" s="94">
        <v>5648243</v>
      </c>
      <c r="B3476" s="88">
        <f t="shared" si="274"/>
        <v>315.39999999999998</v>
      </c>
      <c r="C3476" s="93">
        <v>4</v>
      </c>
      <c r="D3476" s="104">
        <f t="shared" si="272"/>
        <v>7.9129574678536096E-6</v>
      </c>
      <c r="E3476" s="93">
        <f t="shared" si="275"/>
        <v>0.35044444444444439</v>
      </c>
      <c r="F3476" s="104">
        <f t="shared" si="273"/>
        <v>1.2583673850579886E-5</v>
      </c>
      <c r="G3476" s="93" t="s">
        <v>20</v>
      </c>
      <c r="H3476" s="93">
        <v>0</v>
      </c>
      <c r="I3476" s="108">
        <v>3</v>
      </c>
      <c r="J3476" s="93">
        <v>3.68</v>
      </c>
      <c r="K3476" s="93">
        <v>1.19</v>
      </c>
      <c r="L3476" s="93">
        <v>0</v>
      </c>
      <c r="M3476" s="88">
        <f t="shared" si="276"/>
        <v>1261.5999999999999</v>
      </c>
    </row>
    <row r="3477" spans="1:13" x14ac:dyDescent="0.2">
      <c r="A3477" s="94">
        <v>5705064</v>
      </c>
      <c r="B3477" s="88">
        <f t="shared" si="274"/>
        <v>315.39999999999998</v>
      </c>
      <c r="C3477" s="93">
        <v>4</v>
      </c>
      <c r="D3477" s="104">
        <f t="shared" si="272"/>
        <v>7.9129574678536096E-6</v>
      </c>
      <c r="E3477" s="93">
        <f t="shared" si="275"/>
        <v>0.35044444444444439</v>
      </c>
      <c r="F3477" s="104">
        <f t="shared" si="273"/>
        <v>1.2583673850579886E-5</v>
      </c>
      <c r="G3477" s="93" t="s">
        <v>16</v>
      </c>
      <c r="H3477" s="93">
        <v>2686.43</v>
      </c>
      <c r="I3477" s="108">
        <v>3</v>
      </c>
      <c r="J3477" s="93">
        <v>33.880000000000003</v>
      </c>
      <c r="K3477" s="93">
        <v>50</v>
      </c>
      <c r="L3477" s="93">
        <v>2686.43</v>
      </c>
      <c r="M3477" s="88">
        <f t="shared" si="276"/>
        <v>1261.5999999999999</v>
      </c>
    </row>
    <row r="3478" spans="1:13" x14ac:dyDescent="0.2">
      <c r="A3478" s="94">
        <v>5708088</v>
      </c>
      <c r="B3478" s="88">
        <f t="shared" si="274"/>
        <v>315.39999999999998</v>
      </c>
      <c r="C3478" s="93">
        <v>4</v>
      </c>
      <c r="D3478" s="104">
        <f t="shared" si="272"/>
        <v>7.9129574678536096E-6</v>
      </c>
      <c r="E3478" s="93">
        <f t="shared" si="275"/>
        <v>0.35044444444444439</v>
      </c>
      <c r="F3478" s="104">
        <f t="shared" si="273"/>
        <v>1.2583673850579886E-5</v>
      </c>
      <c r="G3478" s="93" t="s">
        <v>79</v>
      </c>
      <c r="H3478" s="93">
        <v>1895.57</v>
      </c>
      <c r="I3478" s="108">
        <v>3</v>
      </c>
      <c r="J3478" s="93">
        <v>34.97</v>
      </c>
      <c r="K3478" s="93">
        <v>35</v>
      </c>
      <c r="L3478" s="93">
        <v>1895.57</v>
      </c>
      <c r="M3478" s="88">
        <f t="shared" si="276"/>
        <v>1261.5999999999999</v>
      </c>
    </row>
    <row r="3479" spans="1:13" x14ac:dyDescent="0.2">
      <c r="A3479" s="94">
        <v>5708115</v>
      </c>
      <c r="B3479" s="88">
        <f t="shared" si="274"/>
        <v>315.39999999999998</v>
      </c>
      <c r="C3479" s="93">
        <v>4</v>
      </c>
      <c r="D3479" s="104">
        <f t="shared" si="272"/>
        <v>7.9129574678536096E-6</v>
      </c>
      <c r="E3479" s="93">
        <f t="shared" si="275"/>
        <v>0.35044444444444439</v>
      </c>
      <c r="F3479" s="104">
        <f t="shared" si="273"/>
        <v>1.2583673850579886E-5</v>
      </c>
      <c r="G3479" s="93" t="s">
        <v>79</v>
      </c>
      <c r="H3479" s="93">
        <v>4201.32</v>
      </c>
      <c r="I3479" s="108">
        <v>3</v>
      </c>
      <c r="J3479" s="93">
        <v>10.32</v>
      </c>
      <c r="K3479" s="93">
        <v>13</v>
      </c>
      <c r="L3479" s="93">
        <v>4201.32</v>
      </c>
      <c r="M3479" s="88">
        <f t="shared" si="276"/>
        <v>1261.5999999999999</v>
      </c>
    </row>
    <row r="3480" spans="1:13" x14ac:dyDescent="0.2">
      <c r="A3480" s="94">
        <v>5708152</v>
      </c>
      <c r="B3480" s="88">
        <f t="shared" si="274"/>
        <v>315.39999999999998</v>
      </c>
      <c r="C3480" s="93">
        <v>4</v>
      </c>
      <c r="D3480" s="104">
        <f t="shared" si="272"/>
        <v>7.9129574678536096E-6</v>
      </c>
      <c r="E3480" s="93">
        <f t="shared" si="275"/>
        <v>0.35044444444444439</v>
      </c>
      <c r="F3480" s="104">
        <f t="shared" si="273"/>
        <v>1.2583673850579886E-5</v>
      </c>
      <c r="G3480" s="93" t="s">
        <v>79</v>
      </c>
      <c r="H3480" s="93">
        <v>423.65</v>
      </c>
      <c r="I3480" s="108">
        <v>3</v>
      </c>
      <c r="J3480" s="93">
        <v>0.62</v>
      </c>
      <c r="K3480" s="93">
        <v>0.5</v>
      </c>
      <c r="L3480" s="93">
        <v>423.65</v>
      </c>
      <c r="M3480" s="88">
        <f t="shared" si="276"/>
        <v>1261.5999999999999</v>
      </c>
    </row>
    <row r="3481" spans="1:13" x14ac:dyDescent="0.2">
      <c r="A3481" s="94">
        <v>5708153</v>
      </c>
      <c r="B3481" s="88">
        <f t="shared" si="274"/>
        <v>315.39999999999998</v>
      </c>
      <c r="C3481" s="93">
        <v>4</v>
      </c>
      <c r="D3481" s="104">
        <f t="shared" si="272"/>
        <v>7.9129574678536096E-6</v>
      </c>
      <c r="E3481" s="93">
        <f t="shared" si="275"/>
        <v>0.35044444444444439</v>
      </c>
      <c r="F3481" s="104">
        <f t="shared" si="273"/>
        <v>1.2583673850579886E-5</v>
      </c>
      <c r="G3481" s="93" t="s">
        <v>79</v>
      </c>
      <c r="H3481" s="93">
        <v>423.65</v>
      </c>
      <c r="I3481" s="108">
        <v>3</v>
      </c>
      <c r="J3481" s="93">
        <v>0.77</v>
      </c>
      <c r="K3481" s="93">
        <v>0.85</v>
      </c>
      <c r="L3481" s="93">
        <v>423.65</v>
      </c>
      <c r="M3481" s="88">
        <f t="shared" si="276"/>
        <v>1261.5999999999999</v>
      </c>
    </row>
    <row r="3482" spans="1:13" x14ac:dyDescent="0.2">
      <c r="A3482" s="94">
        <v>5708163</v>
      </c>
      <c r="B3482" s="88">
        <f t="shared" si="274"/>
        <v>315.39999999999998</v>
      </c>
      <c r="C3482" s="93">
        <v>4</v>
      </c>
      <c r="D3482" s="104">
        <f t="shared" si="272"/>
        <v>7.9129574678536096E-6</v>
      </c>
      <c r="E3482" s="93">
        <f t="shared" si="275"/>
        <v>0.35044444444444439</v>
      </c>
      <c r="F3482" s="104">
        <f t="shared" si="273"/>
        <v>1.2583673850579886E-5</v>
      </c>
      <c r="G3482" s="93" t="s">
        <v>79</v>
      </c>
      <c r="H3482" s="93">
        <v>590.97</v>
      </c>
      <c r="I3482" s="108">
        <v>3</v>
      </c>
      <c r="J3482" s="93">
        <v>11.61</v>
      </c>
      <c r="K3482" s="93">
        <v>13</v>
      </c>
      <c r="L3482" s="93">
        <v>590.97</v>
      </c>
      <c r="M3482" s="88">
        <f t="shared" si="276"/>
        <v>1261.5999999999999</v>
      </c>
    </row>
    <row r="3483" spans="1:13" x14ac:dyDescent="0.2">
      <c r="A3483" s="94">
        <v>5708164</v>
      </c>
      <c r="B3483" s="88">
        <f t="shared" si="274"/>
        <v>315.39999999999998</v>
      </c>
      <c r="C3483" s="93">
        <v>4</v>
      </c>
      <c r="D3483" s="104">
        <f t="shared" si="272"/>
        <v>7.9129574678536096E-6</v>
      </c>
      <c r="E3483" s="93">
        <f t="shared" si="275"/>
        <v>0.35044444444444439</v>
      </c>
      <c r="F3483" s="104">
        <f t="shared" si="273"/>
        <v>1.2583673850579886E-5</v>
      </c>
      <c r="G3483" s="93" t="s">
        <v>79</v>
      </c>
      <c r="H3483" s="93">
        <v>724.78</v>
      </c>
      <c r="I3483" s="108">
        <v>3</v>
      </c>
      <c r="J3483" s="93">
        <v>18.13</v>
      </c>
      <c r="K3483" s="93">
        <v>18</v>
      </c>
      <c r="L3483" s="93">
        <v>724.78</v>
      </c>
      <c r="M3483" s="88">
        <f t="shared" si="276"/>
        <v>1261.5999999999999</v>
      </c>
    </row>
    <row r="3484" spans="1:13" x14ac:dyDescent="0.2">
      <c r="A3484" s="94">
        <v>5708175</v>
      </c>
      <c r="B3484" s="88">
        <f t="shared" si="274"/>
        <v>315.39999999999998</v>
      </c>
      <c r="C3484" s="93">
        <v>4</v>
      </c>
      <c r="D3484" s="104">
        <f t="shared" si="272"/>
        <v>7.9129574678536096E-6</v>
      </c>
      <c r="E3484" s="93">
        <f t="shared" si="275"/>
        <v>0.35044444444444439</v>
      </c>
      <c r="F3484" s="104">
        <f t="shared" si="273"/>
        <v>1.2583673850579886E-5</v>
      </c>
      <c r="G3484" s="93" t="s">
        <v>79</v>
      </c>
      <c r="H3484" s="93">
        <v>512.91999999999996</v>
      </c>
      <c r="I3484" s="108">
        <v>3</v>
      </c>
      <c r="J3484" s="93">
        <v>4.01</v>
      </c>
      <c r="K3484" s="93">
        <v>4.5</v>
      </c>
      <c r="L3484" s="93">
        <v>512.91999999999996</v>
      </c>
      <c r="M3484" s="88">
        <f t="shared" si="276"/>
        <v>1261.5999999999999</v>
      </c>
    </row>
    <row r="3485" spans="1:13" x14ac:dyDescent="0.2">
      <c r="A3485" s="94">
        <v>5708195</v>
      </c>
      <c r="B3485" s="88">
        <f t="shared" si="274"/>
        <v>315.39999999999998</v>
      </c>
      <c r="C3485" s="93">
        <v>4</v>
      </c>
      <c r="D3485" s="104">
        <f t="shared" si="272"/>
        <v>7.9129574678536096E-6</v>
      </c>
      <c r="E3485" s="93">
        <f t="shared" si="275"/>
        <v>0.35044444444444439</v>
      </c>
      <c r="F3485" s="104">
        <f t="shared" si="273"/>
        <v>1.2583673850579886E-5</v>
      </c>
      <c r="G3485" s="93" t="s">
        <v>79</v>
      </c>
      <c r="H3485" s="93">
        <v>1817.52</v>
      </c>
      <c r="I3485" s="108">
        <v>3</v>
      </c>
      <c r="J3485" s="93">
        <v>34.97</v>
      </c>
      <c r="K3485" s="93">
        <v>35</v>
      </c>
      <c r="L3485" s="93">
        <v>1817.52</v>
      </c>
      <c r="M3485" s="88">
        <f t="shared" si="276"/>
        <v>1261.5999999999999</v>
      </c>
    </row>
    <row r="3486" spans="1:13" x14ac:dyDescent="0.2">
      <c r="A3486" s="94">
        <v>5801039</v>
      </c>
      <c r="B3486" s="88">
        <f t="shared" si="274"/>
        <v>315.39999999999998</v>
      </c>
      <c r="C3486" s="93">
        <v>4</v>
      </c>
      <c r="D3486" s="104">
        <f t="shared" si="272"/>
        <v>7.9129574678536096E-6</v>
      </c>
      <c r="E3486" s="93">
        <f t="shared" si="275"/>
        <v>0.35044444444444439</v>
      </c>
      <c r="F3486" s="104">
        <f t="shared" si="273"/>
        <v>1.2583673850579886E-5</v>
      </c>
      <c r="G3486" s="93" t="s">
        <v>79</v>
      </c>
      <c r="H3486" s="93">
        <v>2556.88</v>
      </c>
      <c r="I3486" s="108">
        <v>3</v>
      </c>
      <c r="J3486" s="93">
        <v>46.67</v>
      </c>
      <c r="K3486" s="93">
        <v>43</v>
      </c>
      <c r="L3486" s="93">
        <v>2556.88</v>
      </c>
      <c r="M3486" s="88">
        <f t="shared" si="276"/>
        <v>1261.5999999999999</v>
      </c>
    </row>
    <row r="3487" spans="1:13" x14ac:dyDescent="0.2">
      <c r="A3487" s="94">
        <v>5803021</v>
      </c>
      <c r="B3487" s="88">
        <f t="shared" si="274"/>
        <v>315.39999999999998</v>
      </c>
      <c r="C3487" s="93">
        <v>4</v>
      </c>
      <c r="D3487" s="104">
        <f t="shared" si="272"/>
        <v>7.9129574678536096E-6</v>
      </c>
      <c r="E3487" s="93">
        <f t="shared" si="275"/>
        <v>0.35044444444444439</v>
      </c>
      <c r="F3487" s="104">
        <f t="shared" si="273"/>
        <v>1.2583673850579886E-5</v>
      </c>
      <c r="G3487" s="93" t="s">
        <v>79</v>
      </c>
      <c r="H3487" s="93">
        <v>1225.95</v>
      </c>
      <c r="I3487" s="108">
        <v>3</v>
      </c>
      <c r="J3487" s="93">
        <v>7.46</v>
      </c>
      <c r="K3487" s="93">
        <v>4</v>
      </c>
      <c r="L3487" s="93">
        <v>1225.95</v>
      </c>
      <c r="M3487" s="88">
        <f t="shared" si="276"/>
        <v>1261.5999999999999</v>
      </c>
    </row>
    <row r="3488" spans="1:13" x14ac:dyDescent="0.2">
      <c r="A3488" s="94">
        <v>5807002</v>
      </c>
      <c r="B3488" s="88">
        <f t="shared" si="274"/>
        <v>315.39999999999998</v>
      </c>
      <c r="C3488" s="93">
        <v>4</v>
      </c>
      <c r="D3488" s="104">
        <f t="shared" si="272"/>
        <v>7.9129574678536096E-6</v>
      </c>
      <c r="E3488" s="93">
        <f t="shared" si="275"/>
        <v>0.35044444444444439</v>
      </c>
      <c r="F3488" s="104">
        <f t="shared" si="273"/>
        <v>1.2583673850579886E-5</v>
      </c>
      <c r="G3488" s="93" t="s">
        <v>79</v>
      </c>
      <c r="H3488" s="93">
        <v>245.53</v>
      </c>
      <c r="I3488" s="108">
        <v>3</v>
      </c>
      <c r="J3488" s="93">
        <v>0.06</v>
      </c>
      <c r="K3488" s="93">
        <v>0.15</v>
      </c>
      <c r="L3488" s="93">
        <v>245.53</v>
      </c>
      <c r="M3488" s="88">
        <f t="shared" si="276"/>
        <v>1261.5999999999999</v>
      </c>
    </row>
    <row r="3489" spans="1:13" x14ac:dyDescent="0.2">
      <c r="A3489" s="94">
        <v>5807016</v>
      </c>
      <c r="B3489" s="88">
        <f t="shared" si="274"/>
        <v>315.39999999999998</v>
      </c>
      <c r="C3489" s="93">
        <v>4</v>
      </c>
      <c r="D3489" s="104">
        <f t="shared" si="272"/>
        <v>7.9129574678536096E-6</v>
      </c>
      <c r="E3489" s="93">
        <f t="shared" si="275"/>
        <v>0.35044444444444439</v>
      </c>
      <c r="F3489" s="104">
        <f t="shared" si="273"/>
        <v>1.2583673850579886E-5</v>
      </c>
      <c r="G3489" s="93" t="s">
        <v>79</v>
      </c>
      <c r="H3489" s="93">
        <v>1616.37</v>
      </c>
      <c r="I3489" s="108">
        <v>3</v>
      </c>
      <c r="J3489" s="93">
        <v>1.31</v>
      </c>
      <c r="K3489" s="93">
        <v>2.0699999999999998</v>
      </c>
      <c r="L3489" s="93">
        <v>1616.37</v>
      </c>
      <c r="M3489" s="88">
        <f t="shared" si="276"/>
        <v>1261.5999999999999</v>
      </c>
    </row>
    <row r="3490" spans="1:13" x14ac:dyDescent="0.2">
      <c r="A3490" s="94">
        <v>5807053</v>
      </c>
      <c r="B3490" s="88">
        <f t="shared" si="274"/>
        <v>315.39999999999998</v>
      </c>
      <c r="C3490" s="93">
        <v>4</v>
      </c>
      <c r="D3490" s="104">
        <f t="shared" si="272"/>
        <v>7.9129574678536096E-6</v>
      </c>
      <c r="E3490" s="93">
        <f t="shared" si="275"/>
        <v>0.35044444444444439</v>
      </c>
      <c r="F3490" s="104">
        <f t="shared" si="273"/>
        <v>1.2583673850579886E-5</v>
      </c>
      <c r="G3490" s="93" t="s">
        <v>79</v>
      </c>
      <c r="H3490" s="93">
        <v>1595.91</v>
      </c>
      <c r="I3490" s="108">
        <v>3</v>
      </c>
      <c r="J3490" s="93">
        <v>1.8</v>
      </c>
      <c r="K3490" s="93">
        <v>5</v>
      </c>
      <c r="L3490" s="93">
        <v>1595.91</v>
      </c>
      <c r="M3490" s="88">
        <f t="shared" si="276"/>
        <v>1261.5999999999999</v>
      </c>
    </row>
    <row r="3491" spans="1:13" x14ac:dyDescent="0.2">
      <c r="A3491" s="94">
        <v>5808015</v>
      </c>
      <c r="B3491" s="88">
        <f t="shared" si="274"/>
        <v>315.39999999999998</v>
      </c>
      <c r="C3491" s="93">
        <v>4</v>
      </c>
      <c r="D3491" s="104">
        <f t="shared" si="272"/>
        <v>7.9129574678536096E-6</v>
      </c>
      <c r="E3491" s="93">
        <f t="shared" si="275"/>
        <v>0.35044444444444439</v>
      </c>
      <c r="F3491" s="104">
        <f t="shared" si="273"/>
        <v>1.2583673850579886E-5</v>
      </c>
      <c r="G3491" s="93" t="s">
        <v>79</v>
      </c>
      <c r="H3491" s="93">
        <v>1204.6300000000001</v>
      </c>
      <c r="I3491" s="108">
        <v>3</v>
      </c>
      <c r="J3491" s="93">
        <v>16.260000000000002</v>
      </c>
      <c r="K3491" s="93">
        <v>5</v>
      </c>
      <c r="L3491" s="93">
        <v>1204.6300000000001</v>
      </c>
      <c r="M3491" s="88">
        <f t="shared" si="276"/>
        <v>1261.5999999999999</v>
      </c>
    </row>
    <row r="3492" spans="1:13" x14ac:dyDescent="0.2">
      <c r="A3492" s="94">
        <v>6002803</v>
      </c>
      <c r="B3492" s="88">
        <f t="shared" si="274"/>
        <v>315.39999999999998</v>
      </c>
      <c r="C3492" s="93">
        <v>4</v>
      </c>
      <c r="D3492" s="104">
        <f t="shared" si="272"/>
        <v>7.9129574678536096E-6</v>
      </c>
      <c r="E3492" s="93">
        <f t="shared" si="275"/>
        <v>0.35044444444444439</v>
      </c>
      <c r="F3492" s="104">
        <f t="shared" si="273"/>
        <v>1.2583673850579886E-5</v>
      </c>
      <c r="G3492" s="93" t="s">
        <v>20</v>
      </c>
      <c r="H3492" s="93">
        <v>0</v>
      </c>
      <c r="I3492" s="108">
        <v>3</v>
      </c>
      <c r="J3492" s="93">
        <v>247.94</v>
      </c>
      <c r="K3492" s="93">
        <v>33</v>
      </c>
      <c r="L3492" s="93">
        <v>0</v>
      </c>
      <c r="M3492" s="88">
        <f t="shared" si="276"/>
        <v>1261.5999999999999</v>
      </c>
    </row>
    <row r="3493" spans="1:13" x14ac:dyDescent="0.2">
      <c r="A3493" s="94">
        <v>6002903</v>
      </c>
      <c r="B3493" s="88">
        <f t="shared" si="274"/>
        <v>315.39999999999998</v>
      </c>
      <c r="C3493" s="93">
        <v>4</v>
      </c>
      <c r="D3493" s="104">
        <f t="shared" si="272"/>
        <v>7.9129574678536096E-6</v>
      </c>
      <c r="E3493" s="93">
        <f t="shared" si="275"/>
        <v>0.35044444444444439</v>
      </c>
      <c r="F3493" s="104">
        <f t="shared" si="273"/>
        <v>1.2583673850579886E-5</v>
      </c>
      <c r="G3493" s="93" t="s">
        <v>20</v>
      </c>
      <c r="H3493" s="93">
        <v>0</v>
      </c>
      <c r="I3493" s="108">
        <v>3</v>
      </c>
      <c r="J3493" s="93">
        <v>247.94</v>
      </c>
      <c r="K3493" s="93">
        <v>33</v>
      </c>
      <c r="L3493" s="93">
        <v>0</v>
      </c>
      <c r="M3493" s="88">
        <f t="shared" si="276"/>
        <v>1261.5999999999999</v>
      </c>
    </row>
    <row r="3494" spans="1:13" x14ac:dyDescent="0.2">
      <c r="A3494" s="94">
        <v>8400033</v>
      </c>
      <c r="B3494" s="88">
        <f t="shared" si="274"/>
        <v>315.39999999999998</v>
      </c>
      <c r="C3494" s="93">
        <v>4</v>
      </c>
      <c r="D3494" s="104">
        <f t="shared" si="272"/>
        <v>7.9129574678536096E-6</v>
      </c>
      <c r="E3494" s="93">
        <f t="shared" si="275"/>
        <v>0.35044444444444439</v>
      </c>
      <c r="F3494" s="104">
        <f t="shared" si="273"/>
        <v>1.2583673850579886E-5</v>
      </c>
      <c r="G3494" s="93" t="s">
        <v>20</v>
      </c>
      <c r="H3494" s="93">
        <v>448.17</v>
      </c>
      <c r="I3494" s="108">
        <v>3</v>
      </c>
      <c r="J3494" s="93">
        <v>6.36</v>
      </c>
      <c r="K3494" s="93">
        <v>3.3</v>
      </c>
      <c r="L3494" s="93">
        <v>448.17</v>
      </c>
      <c r="M3494" s="88">
        <f t="shared" si="276"/>
        <v>1261.5999999999999</v>
      </c>
    </row>
    <row r="3495" spans="1:13" x14ac:dyDescent="0.2">
      <c r="A3495" s="94">
        <v>8411526</v>
      </c>
      <c r="B3495" s="88">
        <f t="shared" si="274"/>
        <v>315.39999999999998</v>
      </c>
      <c r="C3495" s="93">
        <v>4</v>
      </c>
      <c r="D3495" s="104">
        <f t="shared" si="272"/>
        <v>7.9129574678536096E-6</v>
      </c>
      <c r="E3495" s="93">
        <f t="shared" si="275"/>
        <v>0.35044444444444439</v>
      </c>
      <c r="F3495" s="104">
        <f t="shared" si="273"/>
        <v>1.2583673850579886E-5</v>
      </c>
      <c r="G3495" s="93" t="s">
        <v>79</v>
      </c>
      <c r="H3495" s="93">
        <v>3143.93</v>
      </c>
      <c r="I3495" s="108">
        <v>3</v>
      </c>
      <c r="J3495" s="93">
        <v>3.96</v>
      </c>
      <c r="K3495" s="93">
        <v>6.1</v>
      </c>
      <c r="L3495" s="93">
        <v>3143.93</v>
      </c>
      <c r="M3495" s="88">
        <f t="shared" si="276"/>
        <v>1261.5999999999999</v>
      </c>
    </row>
    <row r="3496" spans="1:13" x14ac:dyDescent="0.2">
      <c r="A3496" s="94">
        <v>8411568</v>
      </c>
      <c r="B3496" s="88">
        <f t="shared" si="274"/>
        <v>315.39999999999998</v>
      </c>
      <c r="C3496" s="93">
        <v>4</v>
      </c>
      <c r="D3496" s="104">
        <f t="shared" si="272"/>
        <v>7.9129574678536096E-6</v>
      </c>
      <c r="E3496" s="93">
        <f t="shared" si="275"/>
        <v>0.35044444444444439</v>
      </c>
      <c r="F3496" s="104">
        <f t="shared" si="273"/>
        <v>1.2583673850579886E-5</v>
      </c>
      <c r="G3496" s="93" t="s">
        <v>16</v>
      </c>
      <c r="H3496" s="93">
        <v>10595.7</v>
      </c>
      <c r="I3496" s="108">
        <v>3</v>
      </c>
      <c r="J3496" s="93">
        <v>27.69</v>
      </c>
      <c r="K3496" s="93">
        <v>36.799999999999997</v>
      </c>
      <c r="L3496" s="93">
        <v>10595.7</v>
      </c>
      <c r="M3496" s="88">
        <f t="shared" si="276"/>
        <v>1261.5999999999999</v>
      </c>
    </row>
    <row r="3497" spans="1:13" x14ac:dyDescent="0.2">
      <c r="A3497" s="94">
        <v>8419794</v>
      </c>
      <c r="B3497" s="88">
        <f t="shared" si="274"/>
        <v>315.39999999999998</v>
      </c>
      <c r="C3497" s="93">
        <v>4</v>
      </c>
      <c r="D3497" s="104">
        <f t="shared" si="272"/>
        <v>7.9129574678536096E-6</v>
      </c>
      <c r="E3497" s="93">
        <f t="shared" si="275"/>
        <v>0.35044444444444439</v>
      </c>
      <c r="F3497" s="104">
        <f t="shared" si="273"/>
        <v>1.2583673850579886E-5</v>
      </c>
      <c r="G3497" s="93" t="s">
        <v>20</v>
      </c>
      <c r="H3497" s="93">
        <v>19767.75</v>
      </c>
      <c r="I3497" s="108">
        <v>3</v>
      </c>
      <c r="J3497" s="93">
        <v>409.5</v>
      </c>
      <c r="K3497" s="93">
        <v>72</v>
      </c>
      <c r="L3497" s="93">
        <v>19767.75</v>
      </c>
      <c r="M3497" s="88">
        <f t="shared" si="276"/>
        <v>1261.5999999999999</v>
      </c>
    </row>
    <row r="3498" spans="1:13" x14ac:dyDescent="0.2">
      <c r="A3498" s="94">
        <v>8604352</v>
      </c>
      <c r="B3498" s="88">
        <f t="shared" si="274"/>
        <v>315.39999999999998</v>
      </c>
      <c r="C3498" s="93">
        <v>4</v>
      </c>
      <c r="D3498" s="104">
        <f t="shared" si="272"/>
        <v>7.9129574678536096E-6</v>
      </c>
      <c r="E3498" s="93">
        <f t="shared" si="275"/>
        <v>0.35044444444444439</v>
      </c>
      <c r="F3498" s="104">
        <f t="shared" si="273"/>
        <v>1.2583673850579886E-5</v>
      </c>
      <c r="G3498" s="93" t="s">
        <v>16</v>
      </c>
      <c r="H3498" s="93">
        <v>207.02</v>
      </c>
      <c r="I3498" s="108">
        <v>3</v>
      </c>
      <c r="J3498" s="93">
        <v>8.73</v>
      </c>
      <c r="K3498" s="93">
        <v>1.22</v>
      </c>
      <c r="L3498" s="93">
        <v>207.02</v>
      </c>
      <c r="M3498" s="88">
        <f t="shared" si="276"/>
        <v>1261.5999999999999</v>
      </c>
    </row>
    <row r="3499" spans="1:13" x14ac:dyDescent="0.2">
      <c r="A3499" s="94">
        <v>9253099</v>
      </c>
      <c r="B3499" s="88">
        <f t="shared" si="274"/>
        <v>315.39999999999998</v>
      </c>
      <c r="C3499" s="93">
        <v>4</v>
      </c>
      <c r="D3499" s="104">
        <f t="shared" si="272"/>
        <v>7.9129574678536096E-6</v>
      </c>
      <c r="E3499" s="93">
        <f t="shared" si="275"/>
        <v>0.35044444444444439</v>
      </c>
      <c r="F3499" s="104">
        <f t="shared" si="273"/>
        <v>1.2583673850579886E-5</v>
      </c>
      <c r="G3499" s="93" t="s">
        <v>12</v>
      </c>
      <c r="H3499" s="93">
        <v>282.16000000000003</v>
      </c>
      <c r="I3499" s="108">
        <v>3</v>
      </c>
      <c r="J3499" s="93">
        <v>2.12</v>
      </c>
      <c r="K3499" s="93">
        <v>5.1100000000000003</v>
      </c>
      <c r="L3499" s="93">
        <v>282.16000000000003</v>
      </c>
      <c r="M3499" s="88">
        <f t="shared" si="276"/>
        <v>1261.5999999999999</v>
      </c>
    </row>
    <row r="3500" spans="1:13" x14ac:dyDescent="0.2">
      <c r="A3500" s="94">
        <v>9253211</v>
      </c>
      <c r="B3500" s="88">
        <f t="shared" si="274"/>
        <v>315.39999999999998</v>
      </c>
      <c r="C3500" s="93">
        <v>4</v>
      </c>
      <c r="D3500" s="104">
        <f t="shared" si="272"/>
        <v>7.9129574678536096E-6</v>
      </c>
      <c r="E3500" s="93">
        <f t="shared" si="275"/>
        <v>0.35044444444444439</v>
      </c>
      <c r="F3500" s="104">
        <f t="shared" si="273"/>
        <v>1.2583673850579886E-5</v>
      </c>
      <c r="G3500" s="93" t="s">
        <v>12</v>
      </c>
      <c r="H3500" s="93">
        <v>3493.7</v>
      </c>
      <c r="I3500" s="108">
        <v>3</v>
      </c>
      <c r="J3500" s="93">
        <v>2.25</v>
      </c>
      <c r="K3500" s="93">
        <v>17.02</v>
      </c>
      <c r="L3500" s="93">
        <v>3493.7</v>
      </c>
      <c r="M3500" s="88">
        <f t="shared" si="276"/>
        <v>1261.5999999999999</v>
      </c>
    </row>
    <row r="3501" spans="1:13" x14ac:dyDescent="0.2">
      <c r="A3501" s="94">
        <v>9253278</v>
      </c>
      <c r="B3501" s="88">
        <f t="shared" si="274"/>
        <v>315.39999999999998</v>
      </c>
      <c r="C3501" s="93">
        <v>4</v>
      </c>
      <c r="D3501" s="104">
        <f t="shared" si="272"/>
        <v>7.9129574678536096E-6</v>
      </c>
      <c r="E3501" s="93">
        <f t="shared" si="275"/>
        <v>0.35044444444444439</v>
      </c>
      <c r="F3501" s="104">
        <f t="shared" si="273"/>
        <v>1.2583673850579886E-5</v>
      </c>
      <c r="G3501" s="93" t="s">
        <v>12</v>
      </c>
      <c r="H3501" s="93">
        <v>677.37</v>
      </c>
      <c r="I3501" s="108">
        <v>3</v>
      </c>
      <c r="J3501" s="93">
        <v>1.4</v>
      </c>
      <c r="K3501" s="93">
        <v>6.41</v>
      </c>
      <c r="L3501" s="93">
        <v>677.37</v>
      </c>
      <c r="M3501" s="88">
        <f t="shared" si="276"/>
        <v>1261.5999999999999</v>
      </c>
    </row>
    <row r="3502" spans="1:13" x14ac:dyDescent="0.2">
      <c r="A3502" s="94">
        <v>9253501</v>
      </c>
      <c r="B3502" s="88">
        <f t="shared" si="274"/>
        <v>315.39999999999998</v>
      </c>
      <c r="C3502" s="93">
        <v>4</v>
      </c>
      <c r="D3502" s="104">
        <f t="shared" si="272"/>
        <v>7.9129574678536096E-6</v>
      </c>
      <c r="E3502" s="93">
        <f t="shared" si="275"/>
        <v>0.35044444444444439</v>
      </c>
      <c r="F3502" s="104">
        <f t="shared" si="273"/>
        <v>1.2583673850579886E-5</v>
      </c>
      <c r="G3502" s="93" t="s">
        <v>12</v>
      </c>
      <c r="H3502" s="93">
        <v>1791.13</v>
      </c>
      <c r="I3502" s="108">
        <v>3</v>
      </c>
      <c r="J3502" s="93">
        <v>1.75</v>
      </c>
      <c r="K3502" s="93">
        <v>10.75</v>
      </c>
      <c r="L3502" s="93">
        <v>1791.13</v>
      </c>
      <c r="M3502" s="88">
        <f t="shared" si="276"/>
        <v>1261.5999999999999</v>
      </c>
    </row>
    <row r="3503" spans="1:13" x14ac:dyDescent="0.2">
      <c r="A3503" s="94">
        <v>9254061</v>
      </c>
      <c r="B3503" s="88">
        <f t="shared" si="274"/>
        <v>315.39999999999998</v>
      </c>
      <c r="C3503" s="93">
        <v>4</v>
      </c>
      <c r="D3503" s="104">
        <f t="shared" si="272"/>
        <v>7.9129574678536096E-6</v>
      </c>
      <c r="E3503" s="93">
        <f t="shared" si="275"/>
        <v>0.35044444444444439</v>
      </c>
      <c r="F3503" s="104">
        <f t="shared" si="273"/>
        <v>1.2583673850579886E-5</v>
      </c>
      <c r="G3503" s="93" t="s">
        <v>12</v>
      </c>
      <c r="H3503" s="93">
        <v>132.34</v>
      </c>
      <c r="I3503" s="108">
        <v>3</v>
      </c>
      <c r="J3503" s="93">
        <v>2.7</v>
      </c>
      <c r="K3503" s="93">
        <v>2.85</v>
      </c>
      <c r="L3503" s="93">
        <v>132.34</v>
      </c>
      <c r="M3503" s="88">
        <f t="shared" si="276"/>
        <v>1261.5999999999999</v>
      </c>
    </row>
    <row r="3504" spans="1:13" x14ac:dyDescent="0.2">
      <c r="A3504" s="94">
        <v>9254946</v>
      </c>
      <c r="B3504" s="88">
        <f t="shared" si="274"/>
        <v>315.39999999999998</v>
      </c>
      <c r="C3504" s="93">
        <v>4</v>
      </c>
      <c r="D3504" s="104">
        <f t="shared" si="272"/>
        <v>7.9129574678536096E-6</v>
      </c>
      <c r="E3504" s="93">
        <f t="shared" si="275"/>
        <v>0.35044444444444439</v>
      </c>
      <c r="F3504" s="104">
        <f t="shared" si="273"/>
        <v>1.2583673850579886E-5</v>
      </c>
      <c r="G3504" s="93" t="s">
        <v>12</v>
      </c>
      <c r="H3504" s="93">
        <v>1025.1500000000001</v>
      </c>
      <c r="I3504" s="108">
        <v>3</v>
      </c>
      <c r="J3504" s="93">
        <v>16.850000000000001</v>
      </c>
      <c r="K3504" s="93">
        <v>4.45</v>
      </c>
      <c r="L3504" s="93">
        <v>1025.1500000000001</v>
      </c>
      <c r="M3504" s="88">
        <f t="shared" si="276"/>
        <v>1261.5999999999999</v>
      </c>
    </row>
    <row r="3505" spans="1:13" x14ac:dyDescent="0.2">
      <c r="A3505" s="94">
        <v>9255056</v>
      </c>
      <c r="B3505" s="88">
        <f t="shared" si="274"/>
        <v>315.39999999999998</v>
      </c>
      <c r="C3505" s="93">
        <v>4</v>
      </c>
      <c r="D3505" s="104">
        <f t="shared" si="272"/>
        <v>7.9129574678536096E-6</v>
      </c>
      <c r="E3505" s="93">
        <f t="shared" si="275"/>
        <v>0.35044444444444439</v>
      </c>
      <c r="F3505" s="104">
        <f t="shared" si="273"/>
        <v>1.2583673850579886E-5</v>
      </c>
      <c r="G3505" s="93" t="s">
        <v>12</v>
      </c>
      <c r="H3505" s="93">
        <v>432.19</v>
      </c>
      <c r="I3505" s="108">
        <v>3</v>
      </c>
      <c r="J3505" s="93">
        <v>6.99</v>
      </c>
      <c r="K3505" s="93">
        <v>6.8</v>
      </c>
      <c r="L3505" s="93">
        <v>432.19</v>
      </c>
      <c r="M3505" s="88">
        <f t="shared" si="276"/>
        <v>1261.5999999999999</v>
      </c>
    </row>
    <row r="3506" spans="1:13" x14ac:dyDescent="0.2">
      <c r="A3506" s="94">
        <v>9255116</v>
      </c>
      <c r="B3506" s="88">
        <f t="shared" si="274"/>
        <v>315.39999999999998</v>
      </c>
      <c r="C3506" s="93">
        <v>4</v>
      </c>
      <c r="D3506" s="104">
        <f t="shared" si="272"/>
        <v>7.9129574678536096E-6</v>
      </c>
      <c r="E3506" s="93">
        <f t="shared" si="275"/>
        <v>0.35044444444444439</v>
      </c>
      <c r="F3506" s="104">
        <f t="shared" si="273"/>
        <v>1.2583673850579886E-5</v>
      </c>
      <c r="G3506" s="93" t="s">
        <v>12</v>
      </c>
      <c r="H3506" s="93">
        <v>319.02999999999997</v>
      </c>
      <c r="I3506" s="108">
        <v>3</v>
      </c>
      <c r="J3506" s="93">
        <v>2.96</v>
      </c>
      <c r="K3506" s="93">
        <v>1.27</v>
      </c>
      <c r="L3506" s="93">
        <v>319.02999999999997</v>
      </c>
      <c r="M3506" s="88">
        <f t="shared" si="276"/>
        <v>1261.5999999999999</v>
      </c>
    </row>
    <row r="3507" spans="1:13" x14ac:dyDescent="0.2">
      <c r="A3507" s="94">
        <v>9255126</v>
      </c>
      <c r="B3507" s="88">
        <f t="shared" si="274"/>
        <v>315.39999999999998</v>
      </c>
      <c r="C3507" s="93">
        <v>4</v>
      </c>
      <c r="D3507" s="104">
        <f t="shared" si="272"/>
        <v>7.9129574678536096E-6</v>
      </c>
      <c r="E3507" s="93">
        <f t="shared" si="275"/>
        <v>0.35044444444444439</v>
      </c>
      <c r="F3507" s="104">
        <f t="shared" si="273"/>
        <v>1.2583673850579886E-5</v>
      </c>
      <c r="G3507" s="93" t="s">
        <v>16</v>
      </c>
      <c r="H3507" s="93">
        <v>191.25</v>
      </c>
      <c r="I3507" s="108">
        <v>3</v>
      </c>
      <c r="J3507" s="93">
        <v>0.13</v>
      </c>
      <c r="K3507" s="93">
        <v>1.6</v>
      </c>
      <c r="L3507" s="93">
        <v>191.25</v>
      </c>
      <c r="M3507" s="88">
        <f t="shared" si="276"/>
        <v>1261.5999999999999</v>
      </c>
    </row>
    <row r="3508" spans="1:13" x14ac:dyDescent="0.2">
      <c r="A3508" s="94">
        <v>9255219</v>
      </c>
      <c r="B3508" s="88">
        <f t="shared" si="274"/>
        <v>315.39999999999998</v>
      </c>
      <c r="C3508" s="93">
        <v>4</v>
      </c>
      <c r="D3508" s="104">
        <f t="shared" si="272"/>
        <v>7.9129574678536096E-6</v>
      </c>
      <c r="E3508" s="93">
        <f t="shared" si="275"/>
        <v>0.35044444444444439</v>
      </c>
      <c r="F3508" s="104">
        <f t="shared" si="273"/>
        <v>1.2583673850579886E-5</v>
      </c>
      <c r="G3508" s="93" t="s">
        <v>16</v>
      </c>
      <c r="H3508" s="93">
        <v>564.42999999999995</v>
      </c>
      <c r="I3508" s="108">
        <v>3</v>
      </c>
      <c r="J3508" s="93">
        <v>0.99</v>
      </c>
      <c r="K3508" s="93">
        <v>0.7</v>
      </c>
      <c r="L3508" s="93">
        <v>564.42999999999995</v>
      </c>
      <c r="M3508" s="88">
        <f t="shared" si="276"/>
        <v>1261.5999999999999</v>
      </c>
    </row>
    <row r="3509" spans="1:13" x14ac:dyDescent="0.2">
      <c r="A3509" s="94">
        <v>9255275</v>
      </c>
      <c r="B3509" s="88">
        <f t="shared" si="274"/>
        <v>315.39999999999998</v>
      </c>
      <c r="C3509" s="93">
        <v>4</v>
      </c>
      <c r="D3509" s="104">
        <f t="shared" si="272"/>
        <v>7.9129574678536096E-6</v>
      </c>
      <c r="E3509" s="93">
        <f t="shared" si="275"/>
        <v>0.35044444444444439</v>
      </c>
      <c r="F3509" s="104">
        <f t="shared" si="273"/>
        <v>1.2583673850579886E-5</v>
      </c>
      <c r="G3509" s="93" t="s">
        <v>16</v>
      </c>
      <c r="H3509" s="93">
        <v>903.8</v>
      </c>
      <c r="I3509" s="108">
        <v>3</v>
      </c>
      <c r="J3509" s="93">
        <v>0.4</v>
      </c>
      <c r="K3509" s="93">
        <v>3.59</v>
      </c>
      <c r="L3509" s="93">
        <v>903.8</v>
      </c>
      <c r="M3509" s="88">
        <f t="shared" si="276"/>
        <v>1261.5999999999999</v>
      </c>
    </row>
    <row r="3510" spans="1:13" x14ac:dyDescent="0.2">
      <c r="A3510" s="94">
        <v>9255276</v>
      </c>
      <c r="B3510" s="88">
        <f t="shared" si="274"/>
        <v>315.39999999999998</v>
      </c>
      <c r="C3510" s="93">
        <v>4</v>
      </c>
      <c r="D3510" s="104">
        <f t="shared" si="272"/>
        <v>7.9129574678536096E-6</v>
      </c>
      <c r="E3510" s="93">
        <f t="shared" si="275"/>
        <v>0.35044444444444439</v>
      </c>
      <c r="F3510" s="104">
        <f t="shared" si="273"/>
        <v>1.2583673850579886E-5</v>
      </c>
      <c r="G3510" s="93" t="s">
        <v>16</v>
      </c>
      <c r="H3510" s="93">
        <v>953.39</v>
      </c>
      <c r="I3510" s="108">
        <v>3</v>
      </c>
      <c r="J3510" s="93">
        <v>0.55000000000000004</v>
      </c>
      <c r="K3510" s="93">
        <v>4.21</v>
      </c>
      <c r="L3510" s="93">
        <v>953.39</v>
      </c>
      <c r="M3510" s="88">
        <f t="shared" si="276"/>
        <v>1261.5999999999999</v>
      </c>
    </row>
    <row r="3511" spans="1:13" x14ac:dyDescent="0.2">
      <c r="A3511" s="94">
        <v>9255277</v>
      </c>
      <c r="B3511" s="88">
        <f t="shared" si="274"/>
        <v>315.39999999999998</v>
      </c>
      <c r="C3511" s="93">
        <v>4</v>
      </c>
      <c r="D3511" s="104">
        <f t="shared" si="272"/>
        <v>7.9129574678536096E-6</v>
      </c>
      <c r="E3511" s="93">
        <f t="shared" si="275"/>
        <v>0.35044444444444439</v>
      </c>
      <c r="F3511" s="104">
        <f t="shared" si="273"/>
        <v>1.2583673850579886E-5</v>
      </c>
      <c r="G3511" s="93" t="s">
        <v>12</v>
      </c>
      <c r="H3511" s="93">
        <v>1102.68</v>
      </c>
      <c r="I3511" s="108">
        <v>3</v>
      </c>
      <c r="J3511" s="93">
        <v>0.99</v>
      </c>
      <c r="K3511" s="93">
        <v>5.23</v>
      </c>
      <c r="L3511" s="93">
        <v>1102.68</v>
      </c>
      <c r="M3511" s="88">
        <f t="shared" si="276"/>
        <v>1261.5999999999999</v>
      </c>
    </row>
    <row r="3512" spans="1:13" x14ac:dyDescent="0.2">
      <c r="A3512" s="94">
        <v>9315337</v>
      </c>
      <c r="B3512" s="88">
        <f t="shared" si="274"/>
        <v>315.39999999999998</v>
      </c>
      <c r="C3512" s="93">
        <v>4</v>
      </c>
      <c r="D3512" s="104">
        <f t="shared" si="272"/>
        <v>7.9129574678536096E-6</v>
      </c>
      <c r="E3512" s="93">
        <f t="shared" si="275"/>
        <v>0.35044444444444439</v>
      </c>
      <c r="F3512" s="104">
        <f t="shared" si="273"/>
        <v>1.2583673850579886E-5</v>
      </c>
      <c r="G3512" s="93" t="s">
        <v>16</v>
      </c>
      <c r="H3512" s="93">
        <v>426.83</v>
      </c>
      <c r="I3512" s="108">
        <v>3</v>
      </c>
      <c r="J3512" s="93">
        <v>0</v>
      </c>
      <c r="K3512" s="93">
        <v>0</v>
      </c>
      <c r="L3512" s="93">
        <v>426.83</v>
      </c>
      <c r="M3512" s="88">
        <f t="shared" si="276"/>
        <v>1261.5999999999999</v>
      </c>
    </row>
    <row r="3513" spans="1:13" x14ac:dyDescent="0.2">
      <c r="A3513" s="94">
        <v>9808103</v>
      </c>
      <c r="B3513" s="88">
        <f t="shared" si="274"/>
        <v>315.39999999999998</v>
      </c>
      <c r="C3513" s="93">
        <v>4</v>
      </c>
      <c r="D3513" s="104">
        <f t="shared" si="272"/>
        <v>7.9129574678536096E-6</v>
      </c>
      <c r="E3513" s="93">
        <f t="shared" si="275"/>
        <v>0.35044444444444439</v>
      </c>
      <c r="F3513" s="104">
        <f t="shared" si="273"/>
        <v>1.2583673850579886E-5</v>
      </c>
      <c r="G3513" s="93" t="s">
        <v>79</v>
      </c>
      <c r="H3513" s="93">
        <v>250.07</v>
      </c>
      <c r="I3513" s="108">
        <v>3</v>
      </c>
      <c r="J3513" s="93">
        <v>5.2</v>
      </c>
      <c r="K3513" s="93">
        <v>1.4</v>
      </c>
      <c r="L3513" s="93">
        <v>250.07</v>
      </c>
      <c r="M3513" s="88">
        <f t="shared" si="276"/>
        <v>1261.5999999999999</v>
      </c>
    </row>
    <row r="3514" spans="1:13" x14ac:dyDescent="0.2">
      <c r="A3514" s="94">
        <v>9847656</v>
      </c>
      <c r="B3514" s="88">
        <f t="shared" si="274"/>
        <v>315.39999999999998</v>
      </c>
      <c r="C3514" s="93">
        <v>4</v>
      </c>
      <c r="D3514" s="104">
        <f t="shared" si="272"/>
        <v>7.9129574678536096E-6</v>
      </c>
      <c r="E3514" s="93">
        <f t="shared" si="275"/>
        <v>0.35044444444444439</v>
      </c>
      <c r="F3514" s="104">
        <f t="shared" si="273"/>
        <v>1.2583673850579886E-5</v>
      </c>
      <c r="G3514" s="93" t="s">
        <v>16</v>
      </c>
      <c r="H3514" s="93">
        <v>452.82</v>
      </c>
      <c r="I3514" s="108">
        <v>3</v>
      </c>
      <c r="J3514" s="93">
        <v>0.77</v>
      </c>
      <c r="K3514" s="93">
        <v>1</v>
      </c>
      <c r="L3514" s="93">
        <v>452.82</v>
      </c>
      <c r="M3514" s="88">
        <f t="shared" si="276"/>
        <v>1261.5999999999999</v>
      </c>
    </row>
    <row r="3515" spans="1:13" x14ac:dyDescent="0.2">
      <c r="A3515" s="94">
        <v>1010138</v>
      </c>
      <c r="B3515" s="88">
        <f t="shared" si="274"/>
        <v>315.39999999999998</v>
      </c>
      <c r="C3515" s="93">
        <v>3</v>
      </c>
      <c r="D3515" s="104">
        <f t="shared" si="272"/>
        <v>5.934718100890208E-6</v>
      </c>
      <c r="E3515" s="93">
        <f t="shared" si="275"/>
        <v>0.26283333333333331</v>
      </c>
      <c r="F3515" s="104">
        <f t="shared" si="273"/>
        <v>9.4377553879349149E-6</v>
      </c>
      <c r="G3515" s="93" t="s">
        <v>79</v>
      </c>
      <c r="H3515" s="93">
        <v>153.31</v>
      </c>
      <c r="I3515" s="108">
        <v>3</v>
      </c>
      <c r="J3515" s="93">
        <v>4.83</v>
      </c>
      <c r="K3515" s="93">
        <v>2.72</v>
      </c>
      <c r="L3515" s="93">
        <v>153.31</v>
      </c>
      <c r="M3515" s="88">
        <f t="shared" si="276"/>
        <v>946.19999999999993</v>
      </c>
    </row>
    <row r="3516" spans="1:13" x14ac:dyDescent="0.2">
      <c r="A3516" s="94">
        <v>1065827</v>
      </c>
      <c r="B3516" s="88">
        <f t="shared" si="274"/>
        <v>315.39999999999998</v>
      </c>
      <c r="C3516" s="93">
        <v>3</v>
      </c>
      <c r="D3516" s="104">
        <f t="shared" si="272"/>
        <v>5.934718100890208E-6</v>
      </c>
      <c r="E3516" s="93">
        <f t="shared" si="275"/>
        <v>0.26283333333333331</v>
      </c>
      <c r="F3516" s="104">
        <f t="shared" si="273"/>
        <v>9.4377553879349149E-6</v>
      </c>
      <c r="G3516" s="93" t="s">
        <v>79</v>
      </c>
      <c r="H3516" s="93">
        <v>111.46</v>
      </c>
      <c r="I3516" s="108">
        <v>3</v>
      </c>
      <c r="J3516" s="93">
        <v>0.45</v>
      </c>
      <c r="K3516" s="93">
        <v>0.56000000000000005</v>
      </c>
      <c r="L3516" s="93">
        <v>111.46</v>
      </c>
      <c r="M3516" s="88">
        <f t="shared" si="276"/>
        <v>946.19999999999993</v>
      </c>
    </row>
    <row r="3517" spans="1:13" x14ac:dyDescent="0.2">
      <c r="A3517" s="94">
        <v>1208788</v>
      </c>
      <c r="B3517" s="88">
        <f t="shared" si="274"/>
        <v>315.39999999999998</v>
      </c>
      <c r="C3517" s="93">
        <v>3</v>
      </c>
      <c r="D3517" s="104">
        <f t="shared" si="272"/>
        <v>5.934718100890208E-6</v>
      </c>
      <c r="E3517" s="93">
        <f t="shared" si="275"/>
        <v>0.26283333333333331</v>
      </c>
      <c r="F3517" s="104">
        <f t="shared" si="273"/>
        <v>9.4377553879349149E-6</v>
      </c>
      <c r="G3517" s="93" t="s">
        <v>16</v>
      </c>
      <c r="H3517" s="93">
        <v>1307.54</v>
      </c>
      <c r="I3517" s="108">
        <v>3</v>
      </c>
      <c r="J3517" s="93">
        <v>29.61</v>
      </c>
      <c r="K3517" s="93">
        <v>27.26</v>
      </c>
      <c r="L3517" s="93">
        <v>1307.54</v>
      </c>
      <c r="M3517" s="88">
        <f t="shared" si="276"/>
        <v>946.19999999999993</v>
      </c>
    </row>
    <row r="3518" spans="1:13" x14ac:dyDescent="0.2">
      <c r="A3518" s="94">
        <v>1210051</v>
      </c>
      <c r="B3518" s="88">
        <f t="shared" si="274"/>
        <v>315.39999999999998</v>
      </c>
      <c r="C3518" s="93">
        <v>3</v>
      </c>
      <c r="D3518" s="104">
        <f t="shared" si="272"/>
        <v>5.934718100890208E-6</v>
      </c>
      <c r="E3518" s="93">
        <f t="shared" si="275"/>
        <v>0.26283333333333331</v>
      </c>
      <c r="F3518" s="104">
        <f t="shared" si="273"/>
        <v>9.4377553879349149E-6</v>
      </c>
      <c r="G3518" s="93" t="s">
        <v>79</v>
      </c>
      <c r="H3518" s="93">
        <v>454.34</v>
      </c>
      <c r="I3518" s="108">
        <v>3</v>
      </c>
      <c r="J3518" s="93">
        <v>7.76</v>
      </c>
      <c r="K3518" s="93">
        <v>12.1</v>
      </c>
      <c r="L3518" s="93">
        <v>454.34</v>
      </c>
      <c r="M3518" s="88">
        <f t="shared" si="276"/>
        <v>946.19999999999993</v>
      </c>
    </row>
    <row r="3519" spans="1:13" x14ac:dyDescent="0.2">
      <c r="A3519" s="94">
        <v>1210063</v>
      </c>
      <c r="B3519" s="88">
        <f t="shared" si="274"/>
        <v>315.39999999999998</v>
      </c>
      <c r="C3519" s="93">
        <v>3</v>
      </c>
      <c r="D3519" s="104">
        <f t="shared" si="272"/>
        <v>5.934718100890208E-6</v>
      </c>
      <c r="E3519" s="93">
        <f t="shared" si="275"/>
        <v>0.26283333333333331</v>
      </c>
      <c r="F3519" s="104">
        <f t="shared" si="273"/>
        <v>9.4377553879349149E-6</v>
      </c>
      <c r="G3519" s="93" t="s">
        <v>79</v>
      </c>
      <c r="H3519" s="93">
        <v>606.32000000000005</v>
      </c>
      <c r="I3519" s="108">
        <v>3</v>
      </c>
      <c r="J3519" s="93">
        <v>11.87</v>
      </c>
      <c r="K3519" s="93">
        <v>15.02</v>
      </c>
      <c r="L3519" s="93">
        <v>606.32000000000005</v>
      </c>
      <c r="M3519" s="88">
        <f t="shared" si="276"/>
        <v>946.19999999999993</v>
      </c>
    </row>
    <row r="3520" spans="1:13" x14ac:dyDescent="0.2">
      <c r="A3520" s="94">
        <v>1252134</v>
      </c>
      <c r="B3520" s="88">
        <f t="shared" si="274"/>
        <v>315.39999999999998</v>
      </c>
      <c r="C3520" s="93">
        <v>3</v>
      </c>
      <c r="D3520" s="104">
        <f t="shared" si="272"/>
        <v>5.934718100890208E-6</v>
      </c>
      <c r="E3520" s="93">
        <f t="shared" si="275"/>
        <v>0.26283333333333331</v>
      </c>
      <c r="F3520" s="104">
        <f t="shared" si="273"/>
        <v>9.4377553879349149E-6</v>
      </c>
      <c r="G3520" s="93" t="s">
        <v>79</v>
      </c>
      <c r="H3520" s="93">
        <v>218.67</v>
      </c>
      <c r="I3520" s="108">
        <v>3</v>
      </c>
      <c r="J3520" s="93">
        <v>7.93</v>
      </c>
      <c r="K3520" s="93">
        <v>11.98</v>
      </c>
      <c r="L3520" s="93">
        <v>218.67</v>
      </c>
      <c r="M3520" s="88">
        <f t="shared" si="276"/>
        <v>946.19999999999993</v>
      </c>
    </row>
    <row r="3521" spans="1:13" x14ac:dyDescent="0.2">
      <c r="A3521" s="94">
        <v>1253899</v>
      </c>
      <c r="B3521" s="88">
        <f t="shared" si="274"/>
        <v>315.39999999999998</v>
      </c>
      <c r="C3521" s="93">
        <v>3</v>
      </c>
      <c r="D3521" s="104">
        <f t="shared" si="272"/>
        <v>5.934718100890208E-6</v>
      </c>
      <c r="E3521" s="93">
        <f t="shared" si="275"/>
        <v>0.26283333333333331</v>
      </c>
      <c r="F3521" s="104">
        <f t="shared" si="273"/>
        <v>9.4377553879349149E-6</v>
      </c>
      <c r="G3521" s="93" t="s">
        <v>16</v>
      </c>
      <c r="H3521" s="93">
        <v>435.89</v>
      </c>
      <c r="I3521" s="108">
        <v>3</v>
      </c>
      <c r="J3521" s="93">
        <v>5.0199999999999996</v>
      </c>
      <c r="K3521" s="93">
        <v>13.08</v>
      </c>
      <c r="L3521" s="93">
        <v>435.89</v>
      </c>
      <c r="M3521" s="88">
        <f t="shared" si="276"/>
        <v>946.19999999999993</v>
      </c>
    </row>
    <row r="3522" spans="1:13" x14ac:dyDescent="0.2">
      <c r="A3522" s="94">
        <v>2041311</v>
      </c>
      <c r="B3522" s="88">
        <f t="shared" si="274"/>
        <v>315.39999999999998</v>
      </c>
      <c r="C3522" s="93">
        <v>3</v>
      </c>
      <c r="D3522" s="104">
        <f t="shared" ref="D3522:D3585" si="277">C3522/$C$4096</f>
        <v>5.934718100890208E-6</v>
      </c>
      <c r="E3522" s="93">
        <f t="shared" si="275"/>
        <v>0.26283333333333331</v>
      </c>
      <c r="F3522" s="104">
        <f t="shared" ref="F3522:F3585" si="278">E3522/$E$4096</f>
        <v>9.4377553879349149E-6</v>
      </c>
      <c r="G3522" s="93" t="s">
        <v>16</v>
      </c>
      <c r="H3522" s="93">
        <v>1782.91</v>
      </c>
      <c r="I3522" s="108">
        <v>3</v>
      </c>
      <c r="J3522" s="93">
        <v>23.54</v>
      </c>
      <c r="K3522" s="93">
        <v>22</v>
      </c>
      <c r="L3522" s="93">
        <v>1782.91</v>
      </c>
      <c r="M3522" s="88">
        <f t="shared" si="276"/>
        <v>946.19999999999993</v>
      </c>
    </row>
    <row r="3523" spans="1:13" x14ac:dyDescent="0.2">
      <c r="A3523" s="94">
        <v>2058953</v>
      </c>
      <c r="B3523" s="88">
        <f t="shared" ref="B3523:B3586" si="279">VLOOKUP(I3523,$U$2:$V$11,2,TRUE)</f>
        <v>315.39999999999998</v>
      </c>
      <c r="C3523" s="93">
        <v>3</v>
      </c>
      <c r="D3523" s="104">
        <f t="shared" si="277"/>
        <v>5.934718100890208E-6</v>
      </c>
      <c r="E3523" s="93">
        <f t="shared" ref="E3523:E3586" si="280">B3523*C3523/3600</f>
        <v>0.26283333333333331</v>
      </c>
      <c r="F3523" s="104">
        <f t="shared" si="278"/>
        <v>9.4377553879349149E-6</v>
      </c>
      <c r="G3523" s="93" t="s">
        <v>16</v>
      </c>
      <c r="H3523" s="93">
        <v>4569.04</v>
      </c>
      <c r="I3523" s="108">
        <v>3</v>
      </c>
      <c r="J3523" s="93">
        <v>27.5</v>
      </c>
      <c r="K3523" s="93">
        <v>21</v>
      </c>
      <c r="L3523" s="93">
        <v>4569.04</v>
      </c>
      <c r="M3523" s="88">
        <f t="shared" ref="M3523:M3586" si="281">B3523*C3523</f>
        <v>946.19999999999993</v>
      </c>
    </row>
    <row r="3524" spans="1:13" x14ac:dyDescent="0.2">
      <c r="A3524" s="94">
        <v>2064448</v>
      </c>
      <c r="B3524" s="88">
        <f t="shared" si="279"/>
        <v>315.39999999999998</v>
      </c>
      <c r="C3524" s="93">
        <v>3</v>
      </c>
      <c r="D3524" s="104">
        <f t="shared" si="277"/>
        <v>5.934718100890208E-6</v>
      </c>
      <c r="E3524" s="93">
        <f t="shared" si="280"/>
        <v>0.26283333333333331</v>
      </c>
      <c r="F3524" s="104">
        <f t="shared" si="278"/>
        <v>9.4377553879349149E-6</v>
      </c>
      <c r="G3524" s="93" t="s">
        <v>16</v>
      </c>
      <c r="H3524" s="93">
        <v>6303.48</v>
      </c>
      <c r="I3524" s="108">
        <v>3</v>
      </c>
      <c r="J3524" s="93">
        <v>72</v>
      </c>
      <c r="K3524" s="93">
        <v>40</v>
      </c>
      <c r="L3524" s="93">
        <v>6303.48</v>
      </c>
      <c r="M3524" s="88">
        <f t="shared" si="281"/>
        <v>946.19999999999993</v>
      </c>
    </row>
    <row r="3525" spans="1:13" x14ac:dyDescent="0.2">
      <c r="A3525" s="94">
        <v>2104085</v>
      </c>
      <c r="B3525" s="88">
        <f t="shared" si="279"/>
        <v>315.39999999999998</v>
      </c>
      <c r="C3525" s="93">
        <v>3</v>
      </c>
      <c r="D3525" s="104">
        <f t="shared" si="277"/>
        <v>5.934718100890208E-6</v>
      </c>
      <c r="E3525" s="93">
        <f t="shared" si="280"/>
        <v>0.26283333333333331</v>
      </c>
      <c r="F3525" s="104">
        <f t="shared" si="278"/>
        <v>9.4377553879349149E-6</v>
      </c>
      <c r="G3525" s="93" t="s">
        <v>16</v>
      </c>
      <c r="H3525" s="93">
        <v>4880.55</v>
      </c>
      <c r="I3525" s="108">
        <v>3</v>
      </c>
      <c r="J3525" s="93">
        <v>33.81</v>
      </c>
      <c r="K3525" s="93">
        <v>33.1</v>
      </c>
      <c r="L3525" s="93">
        <v>4880.55</v>
      </c>
      <c r="M3525" s="88">
        <f t="shared" si="281"/>
        <v>946.19999999999993</v>
      </c>
    </row>
    <row r="3526" spans="1:13" x14ac:dyDescent="0.2">
      <c r="A3526" s="94">
        <v>2104201</v>
      </c>
      <c r="B3526" s="88">
        <f t="shared" si="279"/>
        <v>315.39999999999998</v>
      </c>
      <c r="C3526" s="93">
        <v>3</v>
      </c>
      <c r="D3526" s="104">
        <f t="shared" si="277"/>
        <v>5.934718100890208E-6</v>
      </c>
      <c r="E3526" s="93">
        <f t="shared" si="280"/>
        <v>0.26283333333333331</v>
      </c>
      <c r="F3526" s="104">
        <f t="shared" si="278"/>
        <v>9.4377553879349149E-6</v>
      </c>
      <c r="G3526" s="93" t="s">
        <v>16</v>
      </c>
      <c r="H3526" s="93">
        <v>1992.49</v>
      </c>
      <c r="I3526" s="108">
        <v>3</v>
      </c>
      <c r="J3526" s="93">
        <v>7.5</v>
      </c>
      <c r="K3526" s="93">
        <v>11</v>
      </c>
      <c r="L3526" s="93">
        <v>1992.49</v>
      </c>
      <c r="M3526" s="88">
        <f t="shared" si="281"/>
        <v>946.19999999999993</v>
      </c>
    </row>
    <row r="3527" spans="1:13" x14ac:dyDescent="0.2">
      <c r="A3527" s="94">
        <v>2165043</v>
      </c>
      <c r="B3527" s="88">
        <f t="shared" si="279"/>
        <v>315.39999999999998</v>
      </c>
      <c r="C3527" s="93">
        <v>3</v>
      </c>
      <c r="D3527" s="104">
        <f t="shared" si="277"/>
        <v>5.934718100890208E-6</v>
      </c>
      <c r="E3527" s="93">
        <f t="shared" si="280"/>
        <v>0.26283333333333331</v>
      </c>
      <c r="F3527" s="104">
        <f t="shared" si="278"/>
        <v>9.4377553879349149E-6</v>
      </c>
      <c r="G3527" s="93" t="s">
        <v>16</v>
      </c>
      <c r="H3527" s="93">
        <v>17.399999999999999</v>
      </c>
      <c r="I3527" s="108">
        <v>3</v>
      </c>
      <c r="J3527" s="93">
        <v>0.1</v>
      </c>
      <c r="K3527" s="93">
        <v>0.31</v>
      </c>
      <c r="L3527" s="93">
        <v>17.399999999999999</v>
      </c>
      <c r="M3527" s="88">
        <f t="shared" si="281"/>
        <v>946.19999999999993</v>
      </c>
    </row>
    <row r="3528" spans="1:13" x14ac:dyDescent="0.2">
      <c r="A3528" s="94">
        <v>2294752</v>
      </c>
      <c r="B3528" s="88">
        <f t="shared" si="279"/>
        <v>315.39999999999998</v>
      </c>
      <c r="C3528" s="93">
        <v>3</v>
      </c>
      <c r="D3528" s="104">
        <f t="shared" si="277"/>
        <v>5.934718100890208E-6</v>
      </c>
      <c r="E3528" s="93">
        <f t="shared" si="280"/>
        <v>0.26283333333333331</v>
      </c>
      <c r="F3528" s="104">
        <f t="shared" si="278"/>
        <v>9.4377553879349149E-6</v>
      </c>
      <c r="G3528" s="93" t="s">
        <v>20</v>
      </c>
      <c r="H3528" s="93">
        <v>43.43</v>
      </c>
      <c r="I3528" s="108">
        <v>3</v>
      </c>
      <c r="J3528" s="93">
        <v>4.8</v>
      </c>
      <c r="K3528" s="93">
        <v>0.38</v>
      </c>
      <c r="L3528" s="93">
        <v>43.43</v>
      </c>
      <c r="M3528" s="88">
        <f t="shared" si="281"/>
        <v>946.19999999999993</v>
      </c>
    </row>
    <row r="3529" spans="1:13" x14ac:dyDescent="0.2">
      <c r="A3529" s="94">
        <v>2457035</v>
      </c>
      <c r="B3529" s="88">
        <f t="shared" si="279"/>
        <v>315.39999999999998</v>
      </c>
      <c r="C3529" s="93">
        <v>3</v>
      </c>
      <c r="D3529" s="104">
        <f t="shared" si="277"/>
        <v>5.934718100890208E-6</v>
      </c>
      <c r="E3529" s="93">
        <f t="shared" si="280"/>
        <v>0.26283333333333331</v>
      </c>
      <c r="F3529" s="104">
        <f t="shared" si="278"/>
        <v>9.4377553879349149E-6</v>
      </c>
      <c r="G3529" s="93" t="s">
        <v>16</v>
      </c>
      <c r="H3529" s="93">
        <v>153.63999999999999</v>
      </c>
      <c r="I3529" s="108">
        <v>3</v>
      </c>
      <c r="J3529" s="93">
        <v>5.08</v>
      </c>
      <c r="K3529" s="93">
        <v>1.82</v>
      </c>
      <c r="L3529" s="93">
        <v>153.63999999999999</v>
      </c>
      <c r="M3529" s="88">
        <f t="shared" si="281"/>
        <v>946.19999999999993</v>
      </c>
    </row>
    <row r="3530" spans="1:13" x14ac:dyDescent="0.2">
      <c r="A3530" s="94">
        <v>2457038</v>
      </c>
      <c r="B3530" s="88">
        <f t="shared" si="279"/>
        <v>315.39999999999998</v>
      </c>
      <c r="C3530" s="93">
        <v>3</v>
      </c>
      <c r="D3530" s="104">
        <f t="shared" si="277"/>
        <v>5.934718100890208E-6</v>
      </c>
      <c r="E3530" s="93">
        <f t="shared" si="280"/>
        <v>0.26283333333333331</v>
      </c>
      <c r="F3530" s="104">
        <f t="shared" si="278"/>
        <v>9.4377553879349149E-6</v>
      </c>
      <c r="G3530" s="93" t="s">
        <v>16</v>
      </c>
      <c r="H3530" s="93">
        <v>319.01</v>
      </c>
      <c r="I3530" s="108">
        <v>3</v>
      </c>
      <c r="J3530" s="93">
        <v>12.81</v>
      </c>
      <c r="K3530" s="93">
        <v>4.2699999999999996</v>
      </c>
      <c r="L3530" s="93">
        <v>319.01</v>
      </c>
      <c r="M3530" s="88">
        <f t="shared" si="281"/>
        <v>946.19999999999993</v>
      </c>
    </row>
    <row r="3531" spans="1:13" x14ac:dyDescent="0.2">
      <c r="A3531" s="94">
        <v>2457043</v>
      </c>
      <c r="B3531" s="88">
        <f t="shared" si="279"/>
        <v>315.39999999999998</v>
      </c>
      <c r="C3531" s="93">
        <v>3</v>
      </c>
      <c r="D3531" s="104">
        <f t="shared" si="277"/>
        <v>5.934718100890208E-6</v>
      </c>
      <c r="E3531" s="93">
        <f t="shared" si="280"/>
        <v>0.26283333333333331</v>
      </c>
      <c r="F3531" s="104">
        <f t="shared" si="278"/>
        <v>9.4377553879349149E-6</v>
      </c>
      <c r="G3531" s="93" t="s">
        <v>16</v>
      </c>
      <c r="H3531" s="93">
        <v>1440.03</v>
      </c>
      <c r="I3531" s="108">
        <v>3</v>
      </c>
      <c r="J3531" s="93">
        <v>39.729999999999997</v>
      </c>
      <c r="K3531" s="93">
        <v>10.199999999999999</v>
      </c>
      <c r="L3531" s="93">
        <v>1440.03</v>
      </c>
      <c r="M3531" s="88">
        <f t="shared" si="281"/>
        <v>946.19999999999993</v>
      </c>
    </row>
    <row r="3532" spans="1:13" x14ac:dyDescent="0.2">
      <c r="A3532" s="94">
        <v>2540042</v>
      </c>
      <c r="B3532" s="88">
        <f t="shared" si="279"/>
        <v>315.39999999999998</v>
      </c>
      <c r="C3532" s="93">
        <v>3</v>
      </c>
      <c r="D3532" s="104">
        <f t="shared" si="277"/>
        <v>5.934718100890208E-6</v>
      </c>
      <c r="E3532" s="93">
        <f t="shared" si="280"/>
        <v>0.26283333333333331</v>
      </c>
      <c r="F3532" s="104">
        <f t="shared" si="278"/>
        <v>9.4377553879349149E-6</v>
      </c>
      <c r="G3532" s="93" t="s">
        <v>16</v>
      </c>
      <c r="H3532" s="93">
        <v>5844.08</v>
      </c>
      <c r="I3532" s="108">
        <v>3</v>
      </c>
      <c r="J3532" s="93">
        <v>66.81</v>
      </c>
      <c r="K3532" s="93">
        <v>39</v>
      </c>
      <c r="L3532" s="93">
        <v>5844.08</v>
      </c>
      <c r="M3532" s="88">
        <f t="shared" si="281"/>
        <v>946.19999999999993</v>
      </c>
    </row>
    <row r="3533" spans="1:13" x14ac:dyDescent="0.2">
      <c r="A3533" s="94">
        <v>2540427</v>
      </c>
      <c r="B3533" s="88">
        <f t="shared" si="279"/>
        <v>315.39999999999998</v>
      </c>
      <c r="C3533" s="93">
        <v>3</v>
      </c>
      <c r="D3533" s="104">
        <f t="shared" si="277"/>
        <v>5.934718100890208E-6</v>
      </c>
      <c r="E3533" s="93">
        <f t="shared" si="280"/>
        <v>0.26283333333333331</v>
      </c>
      <c r="F3533" s="104">
        <f t="shared" si="278"/>
        <v>9.4377553879349149E-6</v>
      </c>
      <c r="G3533" s="93" t="s">
        <v>16</v>
      </c>
      <c r="H3533" s="93">
        <v>1148.4000000000001</v>
      </c>
      <c r="I3533" s="108">
        <v>3</v>
      </c>
      <c r="J3533" s="93">
        <v>88</v>
      </c>
      <c r="K3533" s="93">
        <v>8</v>
      </c>
      <c r="L3533" s="93">
        <v>1148.4000000000001</v>
      </c>
      <c r="M3533" s="88">
        <f t="shared" si="281"/>
        <v>946.19999999999993</v>
      </c>
    </row>
    <row r="3534" spans="1:13" x14ac:dyDescent="0.2">
      <c r="A3534" s="94">
        <v>3014356</v>
      </c>
      <c r="B3534" s="88">
        <f t="shared" si="279"/>
        <v>315.39999999999998</v>
      </c>
      <c r="C3534" s="93">
        <v>3</v>
      </c>
      <c r="D3534" s="104">
        <f t="shared" si="277"/>
        <v>5.934718100890208E-6</v>
      </c>
      <c r="E3534" s="93">
        <f t="shared" si="280"/>
        <v>0.26283333333333331</v>
      </c>
      <c r="F3534" s="104">
        <f t="shared" si="278"/>
        <v>9.4377553879349149E-6</v>
      </c>
      <c r="G3534" s="93" t="s">
        <v>16</v>
      </c>
      <c r="H3534" s="93">
        <v>214.48</v>
      </c>
      <c r="I3534" s="108">
        <v>3</v>
      </c>
      <c r="J3534" s="93">
        <v>34.770000000000003</v>
      </c>
      <c r="K3534" s="93">
        <v>1</v>
      </c>
      <c r="L3534" s="93">
        <v>214.48</v>
      </c>
      <c r="M3534" s="88">
        <f t="shared" si="281"/>
        <v>946.19999999999993</v>
      </c>
    </row>
    <row r="3535" spans="1:13" x14ac:dyDescent="0.2">
      <c r="A3535" s="94">
        <v>3014402</v>
      </c>
      <c r="B3535" s="88">
        <f t="shared" si="279"/>
        <v>315.39999999999998</v>
      </c>
      <c r="C3535" s="93">
        <v>3</v>
      </c>
      <c r="D3535" s="104">
        <f t="shared" si="277"/>
        <v>5.934718100890208E-6</v>
      </c>
      <c r="E3535" s="93">
        <f t="shared" si="280"/>
        <v>0.26283333333333331</v>
      </c>
      <c r="F3535" s="104">
        <f t="shared" si="278"/>
        <v>9.4377553879349149E-6</v>
      </c>
      <c r="G3535" s="93" t="s">
        <v>16</v>
      </c>
      <c r="H3535" s="93">
        <v>416.47</v>
      </c>
      <c r="I3535" s="108">
        <v>3</v>
      </c>
      <c r="J3535" s="93">
        <v>216</v>
      </c>
      <c r="K3535" s="93">
        <v>5.39</v>
      </c>
      <c r="L3535" s="93">
        <v>416.47</v>
      </c>
      <c r="M3535" s="88">
        <f t="shared" si="281"/>
        <v>946.19999999999993</v>
      </c>
    </row>
    <row r="3536" spans="1:13" x14ac:dyDescent="0.2">
      <c r="A3536" s="94">
        <v>3105874</v>
      </c>
      <c r="B3536" s="88">
        <f t="shared" si="279"/>
        <v>315.39999999999998</v>
      </c>
      <c r="C3536" s="93">
        <v>3</v>
      </c>
      <c r="D3536" s="104">
        <f t="shared" si="277"/>
        <v>5.934718100890208E-6</v>
      </c>
      <c r="E3536" s="93">
        <f t="shared" si="280"/>
        <v>0.26283333333333331</v>
      </c>
      <c r="F3536" s="104">
        <f t="shared" si="278"/>
        <v>9.4377553879349149E-6</v>
      </c>
      <c r="G3536" s="93" t="s">
        <v>16</v>
      </c>
      <c r="H3536" s="93">
        <v>129.29</v>
      </c>
      <c r="I3536" s="108">
        <v>3</v>
      </c>
      <c r="J3536" s="93">
        <v>1.45</v>
      </c>
      <c r="K3536" s="93">
        <v>1.1499999999999999</v>
      </c>
      <c r="L3536" s="93">
        <v>129.29</v>
      </c>
      <c r="M3536" s="88">
        <f t="shared" si="281"/>
        <v>946.19999999999993</v>
      </c>
    </row>
    <row r="3537" spans="1:13" x14ac:dyDescent="0.2">
      <c r="A3537" s="94">
        <v>3300042</v>
      </c>
      <c r="B3537" s="88">
        <f t="shared" si="279"/>
        <v>315.39999999999998</v>
      </c>
      <c r="C3537" s="93">
        <v>3</v>
      </c>
      <c r="D3537" s="104">
        <f t="shared" si="277"/>
        <v>5.934718100890208E-6</v>
      </c>
      <c r="E3537" s="93">
        <f t="shared" si="280"/>
        <v>0.26283333333333331</v>
      </c>
      <c r="F3537" s="104">
        <f t="shared" si="278"/>
        <v>9.4377553879349149E-6</v>
      </c>
      <c r="G3537" s="93" t="s">
        <v>9</v>
      </c>
      <c r="H3537" s="93">
        <v>2354.48</v>
      </c>
      <c r="I3537" s="108">
        <v>3</v>
      </c>
      <c r="J3537" s="93">
        <v>38</v>
      </c>
      <c r="K3537" s="93">
        <v>48</v>
      </c>
      <c r="L3537" s="93">
        <v>2354.48</v>
      </c>
      <c r="M3537" s="88">
        <f t="shared" si="281"/>
        <v>946.19999999999993</v>
      </c>
    </row>
    <row r="3538" spans="1:13" x14ac:dyDescent="0.2">
      <c r="A3538" s="94">
        <v>3352416</v>
      </c>
      <c r="B3538" s="88">
        <f t="shared" si="279"/>
        <v>315.39999999999998</v>
      </c>
      <c r="C3538" s="93">
        <v>3</v>
      </c>
      <c r="D3538" s="104">
        <f t="shared" si="277"/>
        <v>5.934718100890208E-6</v>
      </c>
      <c r="E3538" s="93">
        <f t="shared" si="280"/>
        <v>0.26283333333333331</v>
      </c>
      <c r="F3538" s="104">
        <f t="shared" si="278"/>
        <v>9.4377553879349149E-6</v>
      </c>
      <c r="G3538" s="93" t="s">
        <v>16</v>
      </c>
      <c r="H3538" s="93">
        <v>0</v>
      </c>
      <c r="I3538" s="108">
        <v>3</v>
      </c>
      <c r="J3538" s="93">
        <v>3.3</v>
      </c>
      <c r="K3538" s="93">
        <v>1.9</v>
      </c>
      <c r="L3538" s="93">
        <v>0</v>
      </c>
      <c r="M3538" s="88">
        <f t="shared" si="281"/>
        <v>946.19999999999993</v>
      </c>
    </row>
    <row r="3539" spans="1:13" x14ac:dyDescent="0.2">
      <c r="A3539" s="94">
        <v>3535598</v>
      </c>
      <c r="B3539" s="88">
        <f t="shared" si="279"/>
        <v>315.39999999999998</v>
      </c>
      <c r="C3539" s="93">
        <v>3</v>
      </c>
      <c r="D3539" s="104">
        <f t="shared" si="277"/>
        <v>5.934718100890208E-6</v>
      </c>
      <c r="E3539" s="93">
        <f t="shared" si="280"/>
        <v>0.26283333333333331</v>
      </c>
      <c r="F3539" s="104">
        <f t="shared" si="278"/>
        <v>9.4377553879349149E-6</v>
      </c>
      <c r="G3539" s="93" t="s">
        <v>41</v>
      </c>
      <c r="H3539" s="93">
        <v>333.14</v>
      </c>
      <c r="I3539" s="108">
        <v>3</v>
      </c>
      <c r="J3539" s="93">
        <v>10.49</v>
      </c>
      <c r="K3539" s="93">
        <v>3.4</v>
      </c>
      <c r="L3539" s="93">
        <v>333.14</v>
      </c>
      <c r="M3539" s="88">
        <f t="shared" si="281"/>
        <v>946.19999999999993</v>
      </c>
    </row>
    <row r="3540" spans="1:13" x14ac:dyDescent="0.2">
      <c r="A3540" s="94">
        <v>4014955</v>
      </c>
      <c r="B3540" s="88">
        <f t="shared" si="279"/>
        <v>315.39999999999998</v>
      </c>
      <c r="C3540" s="93">
        <v>3</v>
      </c>
      <c r="D3540" s="104">
        <f t="shared" si="277"/>
        <v>5.934718100890208E-6</v>
      </c>
      <c r="E3540" s="93">
        <f t="shared" si="280"/>
        <v>0.26283333333333331</v>
      </c>
      <c r="F3540" s="104">
        <f t="shared" si="278"/>
        <v>9.4377553879349149E-6</v>
      </c>
      <c r="G3540" s="93" t="s">
        <v>16</v>
      </c>
      <c r="H3540" s="93">
        <v>1951.05</v>
      </c>
      <c r="I3540" s="108">
        <v>3</v>
      </c>
      <c r="J3540" s="93">
        <v>248.7</v>
      </c>
      <c r="K3540" s="93">
        <v>50</v>
      </c>
      <c r="L3540" s="93">
        <v>1951.05</v>
      </c>
      <c r="M3540" s="88">
        <f t="shared" si="281"/>
        <v>946.19999999999993</v>
      </c>
    </row>
    <row r="3541" spans="1:13" x14ac:dyDescent="0.2">
      <c r="A3541" s="94">
        <v>4015773</v>
      </c>
      <c r="B3541" s="88">
        <f t="shared" si="279"/>
        <v>315.39999999999998</v>
      </c>
      <c r="C3541" s="93">
        <v>3</v>
      </c>
      <c r="D3541" s="104">
        <f t="shared" si="277"/>
        <v>5.934718100890208E-6</v>
      </c>
      <c r="E3541" s="93">
        <f t="shared" si="280"/>
        <v>0.26283333333333331</v>
      </c>
      <c r="F3541" s="104">
        <f t="shared" si="278"/>
        <v>9.4377553879349149E-6</v>
      </c>
      <c r="G3541" s="93" t="s">
        <v>9</v>
      </c>
      <c r="H3541" s="93">
        <v>2081.9</v>
      </c>
      <c r="I3541" s="108">
        <v>3</v>
      </c>
      <c r="J3541" s="93">
        <v>22.7</v>
      </c>
      <c r="K3541" s="93">
        <v>13.55</v>
      </c>
      <c r="L3541" s="93">
        <v>2081.9</v>
      </c>
      <c r="M3541" s="88">
        <f t="shared" si="281"/>
        <v>946.19999999999993</v>
      </c>
    </row>
    <row r="3542" spans="1:13" x14ac:dyDescent="0.2">
      <c r="A3542" s="94">
        <v>5021211</v>
      </c>
      <c r="B3542" s="88">
        <f t="shared" si="279"/>
        <v>315.39999999999998</v>
      </c>
      <c r="C3542" s="93">
        <v>3</v>
      </c>
      <c r="D3542" s="104">
        <f t="shared" si="277"/>
        <v>5.934718100890208E-6</v>
      </c>
      <c r="E3542" s="93">
        <f t="shared" si="280"/>
        <v>0.26283333333333331</v>
      </c>
      <c r="F3542" s="104">
        <f t="shared" si="278"/>
        <v>9.4377553879349149E-6</v>
      </c>
      <c r="G3542" s="93" t="s">
        <v>79</v>
      </c>
      <c r="H3542" s="93">
        <v>140.54</v>
      </c>
      <c r="I3542" s="108">
        <v>3</v>
      </c>
      <c r="J3542" s="93">
        <v>0.13</v>
      </c>
      <c r="K3542" s="93">
        <v>0.32</v>
      </c>
      <c r="L3542" s="93">
        <v>140.54</v>
      </c>
      <c r="M3542" s="88">
        <f t="shared" si="281"/>
        <v>946.19999999999993</v>
      </c>
    </row>
    <row r="3543" spans="1:13" x14ac:dyDescent="0.2">
      <c r="A3543" s="94">
        <v>5520921</v>
      </c>
      <c r="B3543" s="88">
        <f t="shared" si="279"/>
        <v>315.39999999999998</v>
      </c>
      <c r="C3543" s="93">
        <v>3</v>
      </c>
      <c r="D3543" s="104">
        <f t="shared" si="277"/>
        <v>5.934718100890208E-6</v>
      </c>
      <c r="E3543" s="93">
        <f t="shared" si="280"/>
        <v>0.26283333333333331</v>
      </c>
      <c r="F3543" s="104">
        <f t="shared" si="278"/>
        <v>9.4377553879349149E-6</v>
      </c>
      <c r="G3543" s="93" t="s">
        <v>79</v>
      </c>
      <c r="H3543" s="93">
        <v>2558.15</v>
      </c>
      <c r="I3543" s="108">
        <v>3</v>
      </c>
      <c r="J3543" s="93">
        <v>1.7</v>
      </c>
      <c r="K3543" s="93">
        <v>4.9000000000000004</v>
      </c>
      <c r="L3543" s="93">
        <v>2558.15</v>
      </c>
      <c r="M3543" s="88">
        <f t="shared" si="281"/>
        <v>946.19999999999993</v>
      </c>
    </row>
    <row r="3544" spans="1:13" x14ac:dyDescent="0.2">
      <c r="A3544" s="94">
        <v>5527571</v>
      </c>
      <c r="B3544" s="88">
        <f t="shared" si="279"/>
        <v>315.39999999999998</v>
      </c>
      <c r="C3544" s="93">
        <v>3</v>
      </c>
      <c r="D3544" s="104">
        <f t="shared" si="277"/>
        <v>5.934718100890208E-6</v>
      </c>
      <c r="E3544" s="93">
        <f t="shared" si="280"/>
        <v>0.26283333333333331</v>
      </c>
      <c r="F3544" s="104">
        <f t="shared" si="278"/>
        <v>9.4377553879349149E-6</v>
      </c>
      <c r="G3544" s="93" t="s">
        <v>79</v>
      </c>
      <c r="H3544" s="93">
        <v>359.75</v>
      </c>
      <c r="I3544" s="108">
        <v>3</v>
      </c>
      <c r="J3544" s="93">
        <v>0.75</v>
      </c>
      <c r="K3544" s="93">
        <v>3.1</v>
      </c>
      <c r="L3544" s="93">
        <v>359.75</v>
      </c>
      <c r="M3544" s="88">
        <f t="shared" si="281"/>
        <v>946.19999999999993</v>
      </c>
    </row>
    <row r="3545" spans="1:13" x14ac:dyDescent="0.2">
      <c r="A3545" s="94">
        <v>5527945</v>
      </c>
      <c r="B3545" s="88">
        <f t="shared" si="279"/>
        <v>315.39999999999998</v>
      </c>
      <c r="C3545" s="93">
        <v>3</v>
      </c>
      <c r="D3545" s="104">
        <f t="shared" si="277"/>
        <v>5.934718100890208E-6</v>
      </c>
      <c r="E3545" s="93">
        <f t="shared" si="280"/>
        <v>0.26283333333333331</v>
      </c>
      <c r="F3545" s="104">
        <f t="shared" si="278"/>
        <v>9.4377553879349149E-6</v>
      </c>
      <c r="G3545" s="93" t="s">
        <v>16</v>
      </c>
      <c r="H3545" s="93">
        <v>2434.94</v>
      </c>
      <c r="I3545" s="108">
        <v>3</v>
      </c>
      <c r="J3545" s="93">
        <v>7.7</v>
      </c>
      <c r="K3545" s="93">
        <v>15.5</v>
      </c>
      <c r="L3545" s="93">
        <v>2434.94</v>
      </c>
      <c r="M3545" s="88">
        <f t="shared" si="281"/>
        <v>946.19999999999993</v>
      </c>
    </row>
    <row r="3546" spans="1:13" x14ac:dyDescent="0.2">
      <c r="A3546" s="94">
        <v>5528029</v>
      </c>
      <c r="B3546" s="88">
        <f t="shared" si="279"/>
        <v>315.39999999999998</v>
      </c>
      <c r="C3546" s="93">
        <v>3</v>
      </c>
      <c r="D3546" s="104">
        <f t="shared" si="277"/>
        <v>5.934718100890208E-6</v>
      </c>
      <c r="E3546" s="93">
        <f t="shared" si="280"/>
        <v>0.26283333333333331</v>
      </c>
      <c r="F3546" s="104">
        <f t="shared" si="278"/>
        <v>9.4377553879349149E-6</v>
      </c>
      <c r="G3546" s="93" t="s">
        <v>79</v>
      </c>
      <c r="H3546" s="93">
        <v>984.96</v>
      </c>
      <c r="I3546" s="108">
        <v>3</v>
      </c>
      <c r="J3546" s="93">
        <v>3.12</v>
      </c>
      <c r="K3546" s="93">
        <v>9</v>
      </c>
      <c r="L3546" s="93">
        <v>984.96</v>
      </c>
      <c r="M3546" s="88">
        <f t="shared" si="281"/>
        <v>946.19999999999993</v>
      </c>
    </row>
    <row r="3547" spans="1:13" x14ac:dyDescent="0.2">
      <c r="A3547" s="94">
        <v>5528733</v>
      </c>
      <c r="B3547" s="88">
        <f t="shared" si="279"/>
        <v>315.39999999999998</v>
      </c>
      <c r="C3547" s="93">
        <v>3</v>
      </c>
      <c r="D3547" s="104">
        <f t="shared" si="277"/>
        <v>5.934718100890208E-6</v>
      </c>
      <c r="E3547" s="93">
        <f t="shared" si="280"/>
        <v>0.26283333333333331</v>
      </c>
      <c r="F3547" s="104">
        <f t="shared" si="278"/>
        <v>9.4377553879349149E-6</v>
      </c>
      <c r="G3547" s="93" t="s">
        <v>79</v>
      </c>
      <c r="H3547" s="93">
        <v>866.03</v>
      </c>
      <c r="I3547" s="108">
        <v>3</v>
      </c>
      <c r="J3547" s="93">
        <v>5.2</v>
      </c>
      <c r="K3547" s="93">
        <v>13</v>
      </c>
      <c r="L3547" s="93">
        <v>866.03</v>
      </c>
      <c r="M3547" s="88">
        <f t="shared" si="281"/>
        <v>946.19999999999993</v>
      </c>
    </row>
    <row r="3548" spans="1:13" x14ac:dyDescent="0.2">
      <c r="A3548" s="94">
        <v>5528734</v>
      </c>
      <c r="B3548" s="88">
        <f t="shared" si="279"/>
        <v>315.39999999999998</v>
      </c>
      <c r="C3548" s="93">
        <v>3</v>
      </c>
      <c r="D3548" s="104">
        <f t="shared" si="277"/>
        <v>5.934718100890208E-6</v>
      </c>
      <c r="E3548" s="93">
        <f t="shared" si="280"/>
        <v>0.26283333333333331</v>
      </c>
      <c r="F3548" s="104">
        <f t="shared" si="278"/>
        <v>9.4377553879349149E-6</v>
      </c>
      <c r="G3548" s="93" t="s">
        <v>79</v>
      </c>
      <c r="H3548" s="93">
        <v>1813.86</v>
      </c>
      <c r="I3548" s="108">
        <v>3</v>
      </c>
      <c r="J3548" s="93">
        <v>7.46</v>
      </c>
      <c r="K3548" s="93">
        <v>15.7</v>
      </c>
      <c r="L3548" s="93">
        <v>1813.86</v>
      </c>
      <c r="M3548" s="88">
        <f t="shared" si="281"/>
        <v>946.19999999999993</v>
      </c>
    </row>
    <row r="3549" spans="1:13" x14ac:dyDescent="0.2">
      <c r="A3549" s="94">
        <v>5528738</v>
      </c>
      <c r="B3549" s="88">
        <f t="shared" si="279"/>
        <v>315.39999999999998</v>
      </c>
      <c r="C3549" s="93">
        <v>3</v>
      </c>
      <c r="D3549" s="104">
        <f t="shared" si="277"/>
        <v>5.934718100890208E-6</v>
      </c>
      <c r="E3549" s="93">
        <f t="shared" si="280"/>
        <v>0.26283333333333331</v>
      </c>
      <c r="F3549" s="104">
        <f t="shared" si="278"/>
        <v>9.4377553879349149E-6</v>
      </c>
      <c r="G3549" s="93" t="s">
        <v>79</v>
      </c>
      <c r="H3549" s="93">
        <v>415.25</v>
      </c>
      <c r="I3549" s="108">
        <v>3</v>
      </c>
      <c r="J3549" s="93">
        <v>1.3</v>
      </c>
      <c r="K3549" s="93">
        <v>3.5</v>
      </c>
      <c r="L3549" s="93">
        <v>415.25</v>
      </c>
      <c r="M3549" s="88">
        <f t="shared" si="281"/>
        <v>946.19999999999993</v>
      </c>
    </row>
    <row r="3550" spans="1:13" x14ac:dyDescent="0.2">
      <c r="A3550" s="94">
        <v>5528741</v>
      </c>
      <c r="B3550" s="88">
        <f t="shared" si="279"/>
        <v>315.39999999999998</v>
      </c>
      <c r="C3550" s="93">
        <v>3</v>
      </c>
      <c r="D3550" s="104">
        <f t="shared" si="277"/>
        <v>5.934718100890208E-6</v>
      </c>
      <c r="E3550" s="93">
        <f t="shared" si="280"/>
        <v>0.26283333333333331</v>
      </c>
      <c r="F3550" s="104">
        <f t="shared" si="278"/>
        <v>9.4377553879349149E-6</v>
      </c>
      <c r="G3550" s="93" t="s">
        <v>79</v>
      </c>
      <c r="H3550" s="93">
        <v>574.54999999999995</v>
      </c>
      <c r="I3550" s="108">
        <v>3</v>
      </c>
      <c r="J3550" s="93">
        <v>1.91</v>
      </c>
      <c r="K3550" s="93">
        <v>5.5</v>
      </c>
      <c r="L3550" s="93">
        <v>574.54999999999995</v>
      </c>
      <c r="M3550" s="88">
        <f t="shared" si="281"/>
        <v>946.19999999999993</v>
      </c>
    </row>
    <row r="3551" spans="1:13" x14ac:dyDescent="0.2">
      <c r="A3551" s="94">
        <v>5528743</v>
      </c>
      <c r="B3551" s="88">
        <f t="shared" si="279"/>
        <v>315.39999999999998</v>
      </c>
      <c r="C3551" s="93">
        <v>3</v>
      </c>
      <c r="D3551" s="104">
        <f t="shared" si="277"/>
        <v>5.934718100890208E-6</v>
      </c>
      <c r="E3551" s="93">
        <f t="shared" si="280"/>
        <v>0.26283333333333331</v>
      </c>
      <c r="F3551" s="104">
        <f t="shared" si="278"/>
        <v>9.4377553879349149E-6</v>
      </c>
      <c r="G3551" s="93" t="s">
        <v>79</v>
      </c>
      <c r="H3551" s="93">
        <v>884.72</v>
      </c>
      <c r="I3551" s="108">
        <v>3</v>
      </c>
      <c r="J3551" s="93">
        <v>4.05</v>
      </c>
      <c r="K3551" s="93">
        <v>10.1</v>
      </c>
      <c r="L3551" s="93">
        <v>884.72</v>
      </c>
      <c r="M3551" s="88">
        <f t="shared" si="281"/>
        <v>946.19999999999993</v>
      </c>
    </row>
    <row r="3552" spans="1:13" x14ac:dyDescent="0.2">
      <c r="A3552" s="94">
        <v>5528745</v>
      </c>
      <c r="B3552" s="88">
        <f t="shared" si="279"/>
        <v>315.39999999999998</v>
      </c>
      <c r="C3552" s="93">
        <v>3</v>
      </c>
      <c r="D3552" s="104">
        <f t="shared" si="277"/>
        <v>5.934718100890208E-6</v>
      </c>
      <c r="E3552" s="93">
        <f t="shared" si="280"/>
        <v>0.26283333333333331</v>
      </c>
      <c r="F3552" s="104">
        <f t="shared" si="278"/>
        <v>9.4377553879349149E-6</v>
      </c>
      <c r="G3552" s="93" t="s">
        <v>16</v>
      </c>
      <c r="H3552" s="93">
        <v>2330.9299999999998</v>
      </c>
      <c r="I3552" s="108">
        <v>3</v>
      </c>
      <c r="J3552" s="93">
        <v>7.46</v>
      </c>
      <c r="K3552" s="93">
        <v>15.7</v>
      </c>
      <c r="L3552" s="93">
        <v>2330.9299999999998</v>
      </c>
      <c r="M3552" s="88">
        <f t="shared" si="281"/>
        <v>946.19999999999993</v>
      </c>
    </row>
    <row r="3553" spans="1:13" x14ac:dyDescent="0.2">
      <c r="A3553" s="94">
        <v>5528802</v>
      </c>
      <c r="B3553" s="88">
        <f t="shared" si="279"/>
        <v>315.39999999999998</v>
      </c>
      <c r="C3553" s="93">
        <v>3</v>
      </c>
      <c r="D3553" s="104">
        <f t="shared" si="277"/>
        <v>5.934718100890208E-6</v>
      </c>
      <c r="E3553" s="93">
        <f t="shared" si="280"/>
        <v>0.26283333333333331</v>
      </c>
      <c r="F3553" s="104">
        <f t="shared" si="278"/>
        <v>9.4377553879349149E-6</v>
      </c>
      <c r="G3553" s="93" t="s">
        <v>79</v>
      </c>
      <c r="H3553" s="93">
        <v>710.59</v>
      </c>
      <c r="I3553" s="108">
        <v>3</v>
      </c>
      <c r="J3553" s="93">
        <v>2.97</v>
      </c>
      <c r="K3553" s="93">
        <v>7.4</v>
      </c>
      <c r="L3553" s="93">
        <v>710.59</v>
      </c>
      <c r="M3553" s="88">
        <f t="shared" si="281"/>
        <v>946.19999999999993</v>
      </c>
    </row>
    <row r="3554" spans="1:13" x14ac:dyDescent="0.2">
      <c r="A3554" s="94">
        <v>5528871</v>
      </c>
      <c r="B3554" s="88">
        <f t="shared" si="279"/>
        <v>315.39999999999998</v>
      </c>
      <c r="C3554" s="93">
        <v>3</v>
      </c>
      <c r="D3554" s="104">
        <f t="shared" si="277"/>
        <v>5.934718100890208E-6</v>
      </c>
      <c r="E3554" s="93">
        <f t="shared" si="280"/>
        <v>0.26283333333333331</v>
      </c>
      <c r="F3554" s="104">
        <f t="shared" si="278"/>
        <v>9.4377553879349149E-6</v>
      </c>
      <c r="G3554" s="93" t="s">
        <v>79</v>
      </c>
      <c r="H3554" s="93">
        <v>710.7</v>
      </c>
      <c r="I3554" s="108">
        <v>3</v>
      </c>
      <c r="J3554" s="93">
        <v>2.97</v>
      </c>
      <c r="K3554" s="93">
        <v>7.4</v>
      </c>
      <c r="L3554" s="93">
        <v>710.7</v>
      </c>
      <c r="M3554" s="88">
        <f t="shared" si="281"/>
        <v>946.19999999999993</v>
      </c>
    </row>
    <row r="3555" spans="1:13" x14ac:dyDescent="0.2">
      <c r="A3555" s="94">
        <v>5551515</v>
      </c>
      <c r="B3555" s="88">
        <f t="shared" si="279"/>
        <v>315.39999999999998</v>
      </c>
      <c r="C3555" s="93">
        <v>3</v>
      </c>
      <c r="D3555" s="104">
        <f t="shared" si="277"/>
        <v>5.934718100890208E-6</v>
      </c>
      <c r="E3555" s="93">
        <f t="shared" si="280"/>
        <v>0.26283333333333331</v>
      </c>
      <c r="F3555" s="104">
        <f t="shared" si="278"/>
        <v>9.4377553879349149E-6</v>
      </c>
      <c r="G3555" s="93" t="s">
        <v>16</v>
      </c>
      <c r="H3555" s="93">
        <v>3853.07</v>
      </c>
      <c r="I3555" s="108">
        <v>3</v>
      </c>
      <c r="J3555" s="93">
        <v>1.45</v>
      </c>
      <c r="K3555" s="93">
        <v>7.8</v>
      </c>
      <c r="L3555" s="93">
        <v>3853.07</v>
      </c>
      <c r="M3555" s="88">
        <f t="shared" si="281"/>
        <v>946.19999999999993</v>
      </c>
    </row>
    <row r="3556" spans="1:13" x14ac:dyDescent="0.2">
      <c r="A3556" s="94">
        <v>5567909</v>
      </c>
      <c r="B3556" s="88">
        <f t="shared" si="279"/>
        <v>315.39999999999998</v>
      </c>
      <c r="C3556" s="93">
        <v>3</v>
      </c>
      <c r="D3556" s="104">
        <f t="shared" si="277"/>
        <v>5.934718100890208E-6</v>
      </c>
      <c r="E3556" s="93">
        <f t="shared" si="280"/>
        <v>0.26283333333333331</v>
      </c>
      <c r="F3556" s="104">
        <f t="shared" si="278"/>
        <v>9.4377553879349149E-6</v>
      </c>
      <c r="G3556" s="93" t="s">
        <v>16</v>
      </c>
      <c r="H3556" s="93">
        <v>3692.75</v>
      </c>
      <c r="I3556" s="108">
        <v>3</v>
      </c>
      <c r="J3556" s="93">
        <v>40</v>
      </c>
      <c r="K3556" s="93">
        <v>33.5</v>
      </c>
      <c r="L3556" s="93">
        <v>3692.75</v>
      </c>
      <c r="M3556" s="88">
        <f t="shared" si="281"/>
        <v>946.19999999999993</v>
      </c>
    </row>
    <row r="3557" spans="1:13" x14ac:dyDescent="0.2">
      <c r="A3557" s="94">
        <v>5600231</v>
      </c>
      <c r="B3557" s="88">
        <f t="shared" si="279"/>
        <v>315.39999999999998</v>
      </c>
      <c r="C3557" s="93">
        <v>3</v>
      </c>
      <c r="D3557" s="104">
        <f t="shared" si="277"/>
        <v>5.934718100890208E-6</v>
      </c>
      <c r="E3557" s="93">
        <f t="shared" si="280"/>
        <v>0.26283333333333331</v>
      </c>
      <c r="F3557" s="104">
        <f t="shared" si="278"/>
        <v>9.4377553879349149E-6</v>
      </c>
      <c r="G3557" s="93" t="s">
        <v>79</v>
      </c>
      <c r="H3557" s="93">
        <v>318.02999999999997</v>
      </c>
      <c r="I3557" s="108">
        <v>3</v>
      </c>
      <c r="J3557" s="93">
        <v>1.4</v>
      </c>
      <c r="K3557" s="93">
        <v>2.2000000000000002</v>
      </c>
      <c r="L3557" s="93">
        <v>318.02999999999997</v>
      </c>
      <c r="M3557" s="88">
        <f t="shared" si="281"/>
        <v>946.19999999999993</v>
      </c>
    </row>
    <row r="3558" spans="1:13" x14ac:dyDescent="0.2">
      <c r="A3558" s="94">
        <v>5600253</v>
      </c>
      <c r="B3558" s="88">
        <f t="shared" si="279"/>
        <v>315.39999999999998</v>
      </c>
      <c r="C3558" s="93">
        <v>3</v>
      </c>
      <c r="D3558" s="104">
        <f t="shared" si="277"/>
        <v>5.934718100890208E-6</v>
      </c>
      <c r="E3558" s="93">
        <f t="shared" si="280"/>
        <v>0.26283333333333331</v>
      </c>
      <c r="F3558" s="104">
        <f t="shared" si="278"/>
        <v>9.4377553879349149E-6</v>
      </c>
      <c r="G3558" s="93" t="s">
        <v>16</v>
      </c>
      <c r="H3558" s="93">
        <v>7956.79</v>
      </c>
      <c r="I3558" s="108">
        <v>3</v>
      </c>
      <c r="J3558" s="93">
        <v>32</v>
      </c>
      <c r="K3558" s="93">
        <v>47</v>
      </c>
      <c r="L3558" s="93">
        <v>7956.79</v>
      </c>
      <c r="M3558" s="88">
        <f t="shared" si="281"/>
        <v>946.19999999999993</v>
      </c>
    </row>
    <row r="3559" spans="1:13" x14ac:dyDescent="0.2">
      <c r="A3559" s="94">
        <v>5600387</v>
      </c>
      <c r="B3559" s="88">
        <f t="shared" si="279"/>
        <v>315.39999999999998</v>
      </c>
      <c r="C3559" s="93">
        <v>3</v>
      </c>
      <c r="D3559" s="104">
        <f t="shared" si="277"/>
        <v>5.934718100890208E-6</v>
      </c>
      <c r="E3559" s="93">
        <f t="shared" si="280"/>
        <v>0.26283333333333331</v>
      </c>
      <c r="F3559" s="104">
        <f t="shared" si="278"/>
        <v>9.4377553879349149E-6</v>
      </c>
      <c r="G3559" s="93" t="s">
        <v>79</v>
      </c>
      <c r="H3559" s="93">
        <v>5381.55</v>
      </c>
      <c r="I3559" s="108">
        <v>3</v>
      </c>
      <c r="J3559" s="93">
        <v>6.26</v>
      </c>
      <c r="K3559" s="93">
        <v>19.7</v>
      </c>
      <c r="L3559" s="93">
        <v>5381.55</v>
      </c>
      <c r="M3559" s="88">
        <f t="shared" si="281"/>
        <v>946.19999999999993</v>
      </c>
    </row>
    <row r="3560" spans="1:13" x14ac:dyDescent="0.2">
      <c r="A3560" s="94">
        <v>5600388</v>
      </c>
      <c r="B3560" s="88">
        <f t="shared" si="279"/>
        <v>315.39999999999998</v>
      </c>
      <c r="C3560" s="93">
        <v>3</v>
      </c>
      <c r="D3560" s="104">
        <f t="shared" si="277"/>
        <v>5.934718100890208E-6</v>
      </c>
      <c r="E3560" s="93">
        <f t="shared" si="280"/>
        <v>0.26283333333333331</v>
      </c>
      <c r="F3560" s="104">
        <f t="shared" si="278"/>
        <v>9.4377553879349149E-6</v>
      </c>
      <c r="G3560" s="93" t="s">
        <v>16</v>
      </c>
      <c r="H3560" s="93">
        <v>10070.67</v>
      </c>
      <c r="I3560" s="108">
        <v>3</v>
      </c>
      <c r="J3560" s="93">
        <v>9.93</v>
      </c>
      <c r="K3560" s="93">
        <v>29.7</v>
      </c>
      <c r="L3560" s="93">
        <v>10070.67</v>
      </c>
      <c r="M3560" s="88">
        <f t="shared" si="281"/>
        <v>946.19999999999993</v>
      </c>
    </row>
    <row r="3561" spans="1:13" x14ac:dyDescent="0.2">
      <c r="A3561" s="94">
        <v>5600924</v>
      </c>
      <c r="B3561" s="88">
        <f t="shared" si="279"/>
        <v>315.39999999999998</v>
      </c>
      <c r="C3561" s="93">
        <v>3</v>
      </c>
      <c r="D3561" s="104">
        <f t="shared" si="277"/>
        <v>5.934718100890208E-6</v>
      </c>
      <c r="E3561" s="93">
        <f t="shared" si="280"/>
        <v>0.26283333333333331</v>
      </c>
      <c r="F3561" s="104">
        <f t="shared" si="278"/>
        <v>9.4377553879349149E-6</v>
      </c>
      <c r="G3561" s="93" t="s">
        <v>16</v>
      </c>
      <c r="H3561" s="93">
        <v>8926.25</v>
      </c>
      <c r="I3561" s="108">
        <v>3</v>
      </c>
      <c r="J3561" s="93">
        <v>3.31</v>
      </c>
      <c r="K3561" s="93">
        <v>22</v>
      </c>
      <c r="L3561" s="93">
        <v>8926.25</v>
      </c>
      <c r="M3561" s="88">
        <f t="shared" si="281"/>
        <v>946.19999999999993</v>
      </c>
    </row>
    <row r="3562" spans="1:13" x14ac:dyDescent="0.2">
      <c r="A3562" s="94">
        <v>5601157</v>
      </c>
      <c r="B3562" s="88">
        <f t="shared" si="279"/>
        <v>315.39999999999998</v>
      </c>
      <c r="C3562" s="93">
        <v>3</v>
      </c>
      <c r="D3562" s="104">
        <f t="shared" si="277"/>
        <v>5.934718100890208E-6</v>
      </c>
      <c r="E3562" s="93">
        <f t="shared" si="280"/>
        <v>0.26283333333333331</v>
      </c>
      <c r="F3562" s="104">
        <f t="shared" si="278"/>
        <v>9.4377553879349149E-6</v>
      </c>
      <c r="G3562" s="93" t="s">
        <v>79</v>
      </c>
      <c r="H3562" s="93">
        <v>1116.3599999999999</v>
      </c>
      <c r="I3562" s="108">
        <v>3</v>
      </c>
      <c r="J3562" s="93">
        <v>13.6</v>
      </c>
      <c r="K3562" s="93">
        <v>12.5</v>
      </c>
      <c r="L3562" s="93">
        <v>1116.3599999999999</v>
      </c>
      <c r="M3562" s="88">
        <f t="shared" si="281"/>
        <v>946.19999999999993</v>
      </c>
    </row>
    <row r="3563" spans="1:13" x14ac:dyDescent="0.2">
      <c r="A3563" s="94">
        <v>5705026</v>
      </c>
      <c r="B3563" s="88">
        <f t="shared" si="279"/>
        <v>315.39999999999998</v>
      </c>
      <c r="C3563" s="93">
        <v>3</v>
      </c>
      <c r="D3563" s="104">
        <f t="shared" si="277"/>
        <v>5.934718100890208E-6</v>
      </c>
      <c r="E3563" s="93">
        <f t="shared" si="280"/>
        <v>0.26283333333333331</v>
      </c>
      <c r="F3563" s="104">
        <f t="shared" si="278"/>
        <v>9.4377553879349149E-6</v>
      </c>
      <c r="G3563" s="93" t="s">
        <v>16</v>
      </c>
      <c r="H3563" s="93">
        <v>1844.26</v>
      </c>
      <c r="I3563" s="108">
        <v>3</v>
      </c>
      <c r="J3563" s="93">
        <v>33.880000000000003</v>
      </c>
      <c r="K3563" s="93">
        <v>50</v>
      </c>
      <c r="L3563" s="93">
        <v>1844.26</v>
      </c>
      <c r="M3563" s="88">
        <f t="shared" si="281"/>
        <v>946.19999999999993</v>
      </c>
    </row>
    <row r="3564" spans="1:13" x14ac:dyDescent="0.2">
      <c r="A3564" s="94">
        <v>5708003</v>
      </c>
      <c r="B3564" s="88">
        <f t="shared" si="279"/>
        <v>315.39999999999998</v>
      </c>
      <c r="C3564" s="93">
        <v>3</v>
      </c>
      <c r="D3564" s="104">
        <f t="shared" si="277"/>
        <v>5.934718100890208E-6</v>
      </c>
      <c r="E3564" s="93">
        <f t="shared" si="280"/>
        <v>0.26283333333333331</v>
      </c>
      <c r="F3564" s="104">
        <f t="shared" si="278"/>
        <v>9.4377553879349149E-6</v>
      </c>
      <c r="G3564" s="93" t="s">
        <v>79</v>
      </c>
      <c r="H3564" s="93">
        <v>575.66</v>
      </c>
      <c r="I3564" s="108">
        <v>3</v>
      </c>
      <c r="J3564" s="93">
        <v>5.24</v>
      </c>
      <c r="K3564" s="93">
        <v>5</v>
      </c>
      <c r="L3564" s="93">
        <v>575.66</v>
      </c>
      <c r="M3564" s="88">
        <f t="shared" si="281"/>
        <v>946.19999999999993</v>
      </c>
    </row>
    <row r="3565" spans="1:13" x14ac:dyDescent="0.2">
      <c r="A3565" s="94">
        <v>5708019</v>
      </c>
      <c r="B3565" s="88">
        <f t="shared" si="279"/>
        <v>315.39999999999998</v>
      </c>
      <c r="C3565" s="93">
        <v>3</v>
      </c>
      <c r="D3565" s="104">
        <f t="shared" si="277"/>
        <v>5.934718100890208E-6</v>
      </c>
      <c r="E3565" s="93">
        <f t="shared" si="280"/>
        <v>0.26283333333333331</v>
      </c>
      <c r="F3565" s="104">
        <f t="shared" si="278"/>
        <v>9.4377553879349149E-6</v>
      </c>
      <c r="G3565" s="93" t="s">
        <v>79</v>
      </c>
      <c r="H3565" s="93">
        <v>724.78</v>
      </c>
      <c r="I3565" s="108">
        <v>3</v>
      </c>
      <c r="J3565" s="93">
        <v>18.13</v>
      </c>
      <c r="K3565" s="93">
        <v>18</v>
      </c>
      <c r="L3565" s="93">
        <v>724.78</v>
      </c>
      <c r="M3565" s="88">
        <f t="shared" si="281"/>
        <v>946.19999999999993</v>
      </c>
    </row>
    <row r="3566" spans="1:13" x14ac:dyDescent="0.2">
      <c r="A3566" s="94">
        <v>5708022</v>
      </c>
      <c r="B3566" s="88">
        <f t="shared" si="279"/>
        <v>315.39999999999998</v>
      </c>
      <c r="C3566" s="93">
        <v>3</v>
      </c>
      <c r="D3566" s="104">
        <f t="shared" si="277"/>
        <v>5.934718100890208E-6</v>
      </c>
      <c r="E3566" s="93">
        <f t="shared" si="280"/>
        <v>0.26283333333333331</v>
      </c>
      <c r="F3566" s="104">
        <f t="shared" si="278"/>
        <v>9.4377553879349149E-6</v>
      </c>
      <c r="G3566" s="93" t="s">
        <v>79</v>
      </c>
      <c r="H3566" s="93">
        <v>1360.35</v>
      </c>
      <c r="I3566" s="108">
        <v>3</v>
      </c>
      <c r="J3566" s="93">
        <v>34.97</v>
      </c>
      <c r="K3566" s="93">
        <v>35</v>
      </c>
      <c r="L3566" s="93">
        <v>1360.35</v>
      </c>
      <c r="M3566" s="88">
        <f t="shared" si="281"/>
        <v>946.19999999999993</v>
      </c>
    </row>
    <row r="3567" spans="1:13" x14ac:dyDescent="0.2">
      <c r="A3567" s="94">
        <v>5708064</v>
      </c>
      <c r="B3567" s="88">
        <f t="shared" si="279"/>
        <v>315.39999999999998</v>
      </c>
      <c r="C3567" s="93">
        <v>3</v>
      </c>
      <c r="D3567" s="104">
        <f t="shared" si="277"/>
        <v>5.934718100890208E-6</v>
      </c>
      <c r="E3567" s="93">
        <f t="shared" si="280"/>
        <v>0.26283333333333331</v>
      </c>
      <c r="F3567" s="104">
        <f t="shared" si="278"/>
        <v>9.4377553879349149E-6</v>
      </c>
      <c r="G3567" s="93" t="s">
        <v>79</v>
      </c>
      <c r="H3567" s="93">
        <v>390.27</v>
      </c>
      <c r="I3567" s="108">
        <v>3</v>
      </c>
      <c r="J3567" s="93">
        <v>4.01</v>
      </c>
      <c r="K3567" s="93">
        <v>4</v>
      </c>
      <c r="L3567" s="93">
        <v>390.27</v>
      </c>
      <c r="M3567" s="88">
        <f t="shared" si="281"/>
        <v>946.19999999999993</v>
      </c>
    </row>
    <row r="3568" spans="1:13" x14ac:dyDescent="0.2">
      <c r="A3568" s="94">
        <v>5708086</v>
      </c>
      <c r="B3568" s="88">
        <f t="shared" si="279"/>
        <v>315.39999999999998</v>
      </c>
      <c r="C3568" s="93">
        <v>3</v>
      </c>
      <c r="D3568" s="104">
        <f t="shared" si="277"/>
        <v>5.934718100890208E-6</v>
      </c>
      <c r="E3568" s="93">
        <f t="shared" si="280"/>
        <v>0.26283333333333331</v>
      </c>
      <c r="F3568" s="104">
        <f t="shared" si="278"/>
        <v>9.4377553879349149E-6</v>
      </c>
      <c r="G3568" s="93" t="s">
        <v>79</v>
      </c>
      <c r="H3568" s="93">
        <v>1170.8</v>
      </c>
      <c r="I3568" s="108">
        <v>3</v>
      </c>
      <c r="J3568" s="93">
        <v>18.13</v>
      </c>
      <c r="K3568" s="93">
        <v>18</v>
      </c>
      <c r="L3568" s="93">
        <v>1170.8</v>
      </c>
      <c r="M3568" s="88">
        <f t="shared" si="281"/>
        <v>946.19999999999993</v>
      </c>
    </row>
    <row r="3569" spans="1:13" x14ac:dyDescent="0.2">
      <c r="A3569" s="94">
        <v>5708087</v>
      </c>
      <c r="B3569" s="88">
        <f t="shared" si="279"/>
        <v>315.39999999999998</v>
      </c>
      <c r="C3569" s="93">
        <v>3</v>
      </c>
      <c r="D3569" s="104">
        <f t="shared" si="277"/>
        <v>5.934718100890208E-6</v>
      </c>
      <c r="E3569" s="93">
        <f t="shared" si="280"/>
        <v>0.26283333333333331</v>
      </c>
      <c r="F3569" s="104">
        <f t="shared" si="278"/>
        <v>9.4377553879349149E-6</v>
      </c>
      <c r="G3569" s="93" t="s">
        <v>79</v>
      </c>
      <c r="H3569" s="93">
        <v>1382.65</v>
      </c>
      <c r="I3569" s="108">
        <v>3</v>
      </c>
      <c r="J3569" s="93">
        <v>24.18</v>
      </c>
      <c r="K3569" s="93">
        <v>25</v>
      </c>
      <c r="L3569" s="93">
        <v>1382.65</v>
      </c>
      <c r="M3569" s="88">
        <f t="shared" si="281"/>
        <v>946.19999999999993</v>
      </c>
    </row>
    <row r="3570" spans="1:13" x14ac:dyDescent="0.2">
      <c r="A3570" s="94">
        <v>5708151</v>
      </c>
      <c r="B3570" s="88">
        <f t="shared" si="279"/>
        <v>315.39999999999998</v>
      </c>
      <c r="C3570" s="93">
        <v>3</v>
      </c>
      <c r="D3570" s="104">
        <f t="shared" si="277"/>
        <v>5.934718100890208E-6</v>
      </c>
      <c r="E3570" s="93">
        <f t="shared" si="280"/>
        <v>0.26283333333333331</v>
      </c>
      <c r="F3570" s="104">
        <f t="shared" si="278"/>
        <v>9.4377553879349149E-6</v>
      </c>
      <c r="G3570" s="93" t="s">
        <v>79</v>
      </c>
      <c r="H3570" s="93">
        <v>272.33999999999997</v>
      </c>
      <c r="I3570" s="108">
        <v>3</v>
      </c>
      <c r="J3570" s="93">
        <v>0.46</v>
      </c>
      <c r="K3570" s="93">
        <v>0.33</v>
      </c>
      <c r="L3570" s="93">
        <v>272.33999999999997</v>
      </c>
      <c r="M3570" s="88">
        <f t="shared" si="281"/>
        <v>946.19999999999993</v>
      </c>
    </row>
    <row r="3571" spans="1:13" x14ac:dyDescent="0.2">
      <c r="A3571" s="94">
        <v>5708174</v>
      </c>
      <c r="B3571" s="88">
        <f t="shared" si="279"/>
        <v>315.39999999999998</v>
      </c>
      <c r="C3571" s="93">
        <v>3</v>
      </c>
      <c r="D3571" s="104">
        <f t="shared" si="277"/>
        <v>5.934718100890208E-6</v>
      </c>
      <c r="E3571" s="93">
        <f t="shared" si="280"/>
        <v>0.26283333333333331</v>
      </c>
      <c r="F3571" s="104">
        <f t="shared" si="278"/>
        <v>9.4377553879349149E-6</v>
      </c>
      <c r="G3571" s="93" t="s">
        <v>79</v>
      </c>
      <c r="H3571" s="93">
        <v>490.62</v>
      </c>
      <c r="I3571" s="108">
        <v>3</v>
      </c>
      <c r="J3571" s="93">
        <v>3.29</v>
      </c>
      <c r="K3571" s="93">
        <v>4</v>
      </c>
      <c r="L3571" s="93">
        <v>490.62</v>
      </c>
      <c r="M3571" s="88">
        <f t="shared" si="281"/>
        <v>946.19999999999993</v>
      </c>
    </row>
    <row r="3572" spans="1:13" x14ac:dyDescent="0.2">
      <c r="A3572" s="94">
        <v>5708177</v>
      </c>
      <c r="B3572" s="88">
        <f t="shared" si="279"/>
        <v>315.39999999999998</v>
      </c>
      <c r="C3572" s="93">
        <v>3</v>
      </c>
      <c r="D3572" s="104">
        <f t="shared" si="277"/>
        <v>5.934718100890208E-6</v>
      </c>
      <c r="E3572" s="93">
        <f t="shared" si="280"/>
        <v>0.26283333333333331</v>
      </c>
      <c r="F3572" s="104">
        <f t="shared" si="278"/>
        <v>9.4377553879349149E-6</v>
      </c>
      <c r="G3572" s="93" t="s">
        <v>79</v>
      </c>
      <c r="H3572" s="93">
        <v>747.08</v>
      </c>
      <c r="I3572" s="108">
        <v>3</v>
      </c>
      <c r="J3572" s="93">
        <v>6.25</v>
      </c>
      <c r="K3572" s="93">
        <v>7</v>
      </c>
      <c r="L3572" s="93">
        <v>747.08</v>
      </c>
      <c r="M3572" s="88">
        <f t="shared" si="281"/>
        <v>946.19999999999993</v>
      </c>
    </row>
    <row r="3573" spans="1:13" x14ac:dyDescent="0.2">
      <c r="A3573" s="94">
        <v>5708188</v>
      </c>
      <c r="B3573" s="88">
        <f t="shared" si="279"/>
        <v>315.39999999999998</v>
      </c>
      <c r="C3573" s="93">
        <v>3</v>
      </c>
      <c r="D3573" s="104">
        <f t="shared" si="277"/>
        <v>5.934718100890208E-6</v>
      </c>
      <c r="E3573" s="93">
        <f t="shared" si="280"/>
        <v>0.26283333333333331</v>
      </c>
      <c r="F3573" s="104">
        <f t="shared" si="278"/>
        <v>9.4377553879349149E-6</v>
      </c>
      <c r="G3573" s="93" t="s">
        <v>79</v>
      </c>
      <c r="H3573" s="93">
        <v>434.87</v>
      </c>
      <c r="I3573" s="108">
        <v>3</v>
      </c>
      <c r="J3573" s="93">
        <v>5.24</v>
      </c>
      <c r="K3573" s="93">
        <v>5</v>
      </c>
      <c r="L3573" s="93">
        <v>434.87</v>
      </c>
      <c r="M3573" s="88">
        <f t="shared" si="281"/>
        <v>946.19999999999993</v>
      </c>
    </row>
    <row r="3574" spans="1:13" x14ac:dyDescent="0.2">
      <c r="A3574" s="94">
        <v>5708204</v>
      </c>
      <c r="B3574" s="88">
        <f t="shared" si="279"/>
        <v>315.39999999999998</v>
      </c>
      <c r="C3574" s="93">
        <v>3</v>
      </c>
      <c r="D3574" s="104">
        <f t="shared" si="277"/>
        <v>5.934718100890208E-6</v>
      </c>
      <c r="E3574" s="93">
        <f t="shared" si="280"/>
        <v>0.26283333333333331</v>
      </c>
      <c r="F3574" s="104">
        <f t="shared" si="278"/>
        <v>9.4377553879349149E-6</v>
      </c>
      <c r="G3574" s="93" t="s">
        <v>79</v>
      </c>
      <c r="H3574" s="93">
        <v>468.32</v>
      </c>
      <c r="I3574" s="108">
        <v>3</v>
      </c>
      <c r="J3574" s="93">
        <v>4.01</v>
      </c>
      <c r="K3574" s="93">
        <v>4</v>
      </c>
      <c r="L3574" s="93">
        <v>468.32</v>
      </c>
      <c r="M3574" s="88">
        <f t="shared" si="281"/>
        <v>946.19999999999993</v>
      </c>
    </row>
    <row r="3575" spans="1:13" x14ac:dyDescent="0.2">
      <c r="A3575" s="94">
        <v>5708206</v>
      </c>
      <c r="B3575" s="88">
        <f t="shared" si="279"/>
        <v>315.39999999999998</v>
      </c>
      <c r="C3575" s="93">
        <v>3</v>
      </c>
      <c r="D3575" s="104">
        <f t="shared" si="277"/>
        <v>5.934718100890208E-6</v>
      </c>
      <c r="E3575" s="93">
        <f t="shared" si="280"/>
        <v>0.26283333333333331</v>
      </c>
      <c r="F3575" s="104">
        <f t="shared" si="278"/>
        <v>9.4377553879349149E-6</v>
      </c>
      <c r="G3575" s="93" t="s">
        <v>79</v>
      </c>
      <c r="H3575" s="93">
        <v>579.82000000000005</v>
      </c>
      <c r="I3575" s="108">
        <v>3</v>
      </c>
      <c r="J3575" s="93">
        <v>6.25</v>
      </c>
      <c r="K3575" s="93">
        <v>7</v>
      </c>
      <c r="L3575" s="93">
        <v>579.82000000000005</v>
      </c>
      <c r="M3575" s="88">
        <f t="shared" si="281"/>
        <v>946.19999999999993</v>
      </c>
    </row>
    <row r="3576" spans="1:13" x14ac:dyDescent="0.2">
      <c r="A3576" s="94">
        <v>5708232</v>
      </c>
      <c r="B3576" s="88">
        <f t="shared" si="279"/>
        <v>315.39999999999998</v>
      </c>
      <c r="C3576" s="93">
        <v>3</v>
      </c>
      <c r="D3576" s="104">
        <f t="shared" si="277"/>
        <v>5.934718100890208E-6</v>
      </c>
      <c r="E3576" s="93">
        <f t="shared" si="280"/>
        <v>0.26283333333333331</v>
      </c>
      <c r="F3576" s="104">
        <f t="shared" si="278"/>
        <v>9.4377553879349149E-6</v>
      </c>
      <c r="G3576" s="93" t="s">
        <v>79</v>
      </c>
      <c r="H3576" s="93">
        <v>529.29</v>
      </c>
      <c r="I3576" s="108">
        <v>3</v>
      </c>
      <c r="J3576" s="93">
        <v>0.83</v>
      </c>
      <c r="K3576" s="93">
        <v>1</v>
      </c>
      <c r="L3576" s="93">
        <v>529.29</v>
      </c>
      <c r="M3576" s="88">
        <f t="shared" si="281"/>
        <v>946.19999999999993</v>
      </c>
    </row>
    <row r="3577" spans="1:13" x14ac:dyDescent="0.2">
      <c r="A3577" s="94">
        <v>5708278</v>
      </c>
      <c r="B3577" s="88">
        <f t="shared" si="279"/>
        <v>315.39999999999998</v>
      </c>
      <c r="C3577" s="93">
        <v>3</v>
      </c>
      <c r="D3577" s="104">
        <f t="shared" si="277"/>
        <v>5.934718100890208E-6</v>
      </c>
      <c r="E3577" s="93">
        <f t="shared" si="280"/>
        <v>0.26283333333333331</v>
      </c>
      <c r="F3577" s="104">
        <f t="shared" si="278"/>
        <v>9.4377553879349149E-6</v>
      </c>
      <c r="G3577" s="93" t="s">
        <v>79</v>
      </c>
      <c r="H3577" s="93">
        <v>1043.48</v>
      </c>
      <c r="I3577" s="108">
        <v>3</v>
      </c>
      <c r="J3577" s="93">
        <v>3.56</v>
      </c>
      <c r="K3577" s="93">
        <v>1.44</v>
      </c>
      <c r="L3577" s="93">
        <v>1043.48</v>
      </c>
      <c r="M3577" s="88">
        <f t="shared" si="281"/>
        <v>946.19999999999993</v>
      </c>
    </row>
    <row r="3578" spans="1:13" x14ac:dyDescent="0.2">
      <c r="A3578" s="94">
        <v>5708279</v>
      </c>
      <c r="B3578" s="88">
        <f t="shared" si="279"/>
        <v>315.39999999999998</v>
      </c>
      <c r="C3578" s="93">
        <v>3</v>
      </c>
      <c r="D3578" s="104">
        <f t="shared" si="277"/>
        <v>5.934718100890208E-6</v>
      </c>
      <c r="E3578" s="93">
        <f t="shared" si="280"/>
        <v>0.26283333333333331</v>
      </c>
      <c r="F3578" s="104">
        <f t="shared" si="278"/>
        <v>9.4377553879349149E-6</v>
      </c>
      <c r="G3578" s="93" t="s">
        <v>79</v>
      </c>
      <c r="H3578" s="93">
        <v>1554.99</v>
      </c>
      <c r="I3578" s="108">
        <v>3</v>
      </c>
      <c r="J3578" s="93">
        <v>4.76</v>
      </c>
      <c r="K3578" s="93">
        <v>2</v>
      </c>
      <c r="L3578" s="93">
        <v>1554.99</v>
      </c>
      <c r="M3578" s="88">
        <f t="shared" si="281"/>
        <v>946.19999999999993</v>
      </c>
    </row>
    <row r="3579" spans="1:13" x14ac:dyDescent="0.2">
      <c r="A3579" s="94">
        <v>5708283</v>
      </c>
      <c r="B3579" s="88">
        <f t="shared" si="279"/>
        <v>315.39999999999998</v>
      </c>
      <c r="C3579" s="93">
        <v>3</v>
      </c>
      <c r="D3579" s="104">
        <f t="shared" si="277"/>
        <v>5.934718100890208E-6</v>
      </c>
      <c r="E3579" s="93">
        <f t="shared" si="280"/>
        <v>0.26283333333333331</v>
      </c>
      <c r="F3579" s="104">
        <f t="shared" si="278"/>
        <v>9.4377553879349149E-6</v>
      </c>
      <c r="G3579" s="93" t="s">
        <v>79</v>
      </c>
      <c r="H3579" s="93">
        <v>574.95000000000005</v>
      </c>
      <c r="I3579" s="108">
        <v>3</v>
      </c>
      <c r="J3579" s="93">
        <v>0.93</v>
      </c>
      <c r="K3579" s="93">
        <v>0.35</v>
      </c>
      <c r="L3579" s="93">
        <v>574.95000000000005</v>
      </c>
      <c r="M3579" s="88">
        <f t="shared" si="281"/>
        <v>946.19999999999993</v>
      </c>
    </row>
    <row r="3580" spans="1:13" x14ac:dyDescent="0.2">
      <c r="A3580" s="94">
        <v>5803025</v>
      </c>
      <c r="B3580" s="88">
        <f t="shared" si="279"/>
        <v>315.39999999999998</v>
      </c>
      <c r="C3580" s="93">
        <v>3</v>
      </c>
      <c r="D3580" s="104">
        <f t="shared" si="277"/>
        <v>5.934718100890208E-6</v>
      </c>
      <c r="E3580" s="93">
        <f t="shared" si="280"/>
        <v>0.26283333333333331</v>
      </c>
      <c r="F3580" s="104">
        <f t="shared" si="278"/>
        <v>9.4377553879349149E-6</v>
      </c>
      <c r="G3580" s="93" t="s">
        <v>79</v>
      </c>
      <c r="H3580" s="93">
        <v>1748.31</v>
      </c>
      <c r="I3580" s="108">
        <v>3</v>
      </c>
      <c r="J3580" s="93">
        <v>16.850000000000001</v>
      </c>
      <c r="K3580" s="93">
        <v>13</v>
      </c>
      <c r="L3580" s="93">
        <v>1748.31</v>
      </c>
      <c r="M3580" s="88">
        <f t="shared" si="281"/>
        <v>946.19999999999993</v>
      </c>
    </row>
    <row r="3581" spans="1:13" x14ac:dyDescent="0.2">
      <c r="A3581" s="94">
        <v>5805005</v>
      </c>
      <c r="B3581" s="88">
        <f t="shared" si="279"/>
        <v>315.39999999999998</v>
      </c>
      <c r="C3581" s="93">
        <v>3</v>
      </c>
      <c r="D3581" s="104">
        <f t="shared" si="277"/>
        <v>5.934718100890208E-6</v>
      </c>
      <c r="E3581" s="93">
        <f t="shared" si="280"/>
        <v>0.26283333333333331</v>
      </c>
      <c r="F3581" s="104">
        <f t="shared" si="278"/>
        <v>9.4377553879349149E-6</v>
      </c>
      <c r="G3581" s="93" t="s">
        <v>79</v>
      </c>
      <c r="H3581" s="93">
        <v>409.21</v>
      </c>
      <c r="I3581" s="108">
        <v>3</v>
      </c>
      <c r="J3581" s="93">
        <v>0.16</v>
      </c>
      <c r="K3581" s="93">
        <v>2</v>
      </c>
      <c r="L3581" s="93">
        <v>409.21</v>
      </c>
      <c r="M3581" s="88">
        <f t="shared" si="281"/>
        <v>946.19999999999993</v>
      </c>
    </row>
    <row r="3582" spans="1:13" x14ac:dyDescent="0.2">
      <c r="A3582" s="94">
        <v>5807012</v>
      </c>
      <c r="B3582" s="88">
        <f t="shared" si="279"/>
        <v>315.39999999999998</v>
      </c>
      <c r="C3582" s="93">
        <v>3</v>
      </c>
      <c r="D3582" s="104">
        <f t="shared" si="277"/>
        <v>5.934718100890208E-6</v>
      </c>
      <c r="E3582" s="93">
        <f t="shared" si="280"/>
        <v>0.26283333333333331</v>
      </c>
      <c r="F3582" s="104">
        <f t="shared" si="278"/>
        <v>9.4377553879349149E-6</v>
      </c>
      <c r="G3582" s="93" t="s">
        <v>79</v>
      </c>
      <c r="H3582" s="93">
        <v>327.37</v>
      </c>
      <c r="I3582" s="108">
        <v>3</v>
      </c>
      <c r="J3582" s="93">
        <v>0.23</v>
      </c>
      <c r="K3582" s="93">
        <v>0.44</v>
      </c>
      <c r="L3582" s="93">
        <v>327.37</v>
      </c>
      <c r="M3582" s="88">
        <f t="shared" si="281"/>
        <v>946.19999999999993</v>
      </c>
    </row>
    <row r="3583" spans="1:13" x14ac:dyDescent="0.2">
      <c r="A3583" s="94">
        <v>5807025</v>
      </c>
      <c r="B3583" s="88">
        <f t="shared" si="279"/>
        <v>315.39999999999998</v>
      </c>
      <c r="C3583" s="93">
        <v>3</v>
      </c>
      <c r="D3583" s="104">
        <f t="shared" si="277"/>
        <v>5.934718100890208E-6</v>
      </c>
      <c r="E3583" s="93">
        <f t="shared" si="280"/>
        <v>0.26283333333333331</v>
      </c>
      <c r="F3583" s="104">
        <f t="shared" si="278"/>
        <v>9.4377553879349149E-6</v>
      </c>
      <c r="G3583" s="93" t="s">
        <v>79</v>
      </c>
      <c r="H3583" s="93">
        <v>4450.29</v>
      </c>
      <c r="I3583" s="108">
        <v>3</v>
      </c>
      <c r="J3583" s="93">
        <v>15.95</v>
      </c>
      <c r="K3583" s="93">
        <v>25.52</v>
      </c>
      <c r="L3583" s="93">
        <v>4450.29</v>
      </c>
      <c r="M3583" s="88">
        <f t="shared" si="281"/>
        <v>946.19999999999993</v>
      </c>
    </row>
    <row r="3584" spans="1:13" x14ac:dyDescent="0.2">
      <c r="A3584" s="94">
        <v>6000284</v>
      </c>
      <c r="B3584" s="88">
        <f t="shared" si="279"/>
        <v>315.39999999999998</v>
      </c>
      <c r="C3584" s="93">
        <v>3</v>
      </c>
      <c r="D3584" s="104">
        <f t="shared" si="277"/>
        <v>5.934718100890208E-6</v>
      </c>
      <c r="E3584" s="93">
        <f t="shared" si="280"/>
        <v>0.26283333333333331</v>
      </c>
      <c r="F3584" s="104">
        <f t="shared" si="278"/>
        <v>9.4377553879349149E-6</v>
      </c>
      <c r="G3584" s="93" t="s">
        <v>20</v>
      </c>
      <c r="H3584" s="93">
        <v>0</v>
      </c>
      <c r="I3584" s="108">
        <v>3</v>
      </c>
      <c r="J3584" s="93">
        <v>75.41</v>
      </c>
      <c r="K3584" s="93">
        <v>14.6</v>
      </c>
      <c r="L3584" s="93">
        <v>0</v>
      </c>
      <c r="M3584" s="88">
        <f t="shared" si="281"/>
        <v>946.19999999999993</v>
      </c>
    </row>
    <row r="3585" spans="1:13" x14ac:dyDescent="0.2">
      <c r="A3585" s="94">
        <v>8400034</v>
      </c>
      <c r="B3585" s="88">
        <f t="shared" si="279"/>
        <v>315.39999999999998</v>
      </c>
      <c r="C3585" s="93">
        <v>3</v>
      </c>
      <c r="D3585" s="104">
        <f t="shared" si="277"/>
        <v>5.934718100890208E-6</v>
      </c>
      <c r="E3585" s="93">
        <f t="shared" si="280"/>
        <v>0.26283333333333331</v>
      </c>
      <c r="F3585" s="104">
        <f t="shared" si="278"/>
        <v>9.4377553879349149E-6</v>
      </c>
      <c r="G3585" s="93" t="s">
        <v>79</v>
      </c>
      <c r="H3585" s="93">
        <v>346.59</v>
      </c>
      <c r="I3585" s="108">
        <v>3</v>
      </c>
      <c r="J3585" s="93">
        <v>5.99</v>
      </c>
      <c r="K3585" s="93">
        <v>1.5</v>
      </c>
      <c r="L3585" s="93">
        <v>346.59</v>
      </c>
      <c r="M3585" s="88">
        <f t="shared" si="281"/>
        <v>946.19999999999993</v>
      </c>
    </row>
    <row r="3586" spans="1:13" x14ac:dyDescent="0.2">
      <c r="A3586" s="94">
        <v>8400043</v>
      </c>
      <c r="B3586" s="88">
        <f t="shared" si="279"/>
        <v>315.39999999999998</v>
      </c>
      <c r="C3586" s="93">
        <v>3</v>
      </c>
      <c r="D3586" s="104">
        <f t="shared" ref="D3586:D3649" si="282">C3586/$C$4096</f>
        <v>5.934718100890208E-6</v>
      </c>
      <c r="E3586" s="93">
        <f t="shared" si="280"/>
        <v>0.26283333333333331</v>
      </c>
      <c r="F3586" s="104">
        <f t="shared" ref="F3586:F3649" si="283">E3586/$E$4096</f>
        <v>9.4377553879349149E-6</v>
      </c>
      <c r="G3586" s="93" t="s">
        <v>79</v>
      </c>
      <c r="H3586" s="93">
        <v>51.99</v>
      </c>
      <c r="I3586" s="108">
        <v>3</v>
      </c>
      <c r="J3586" s="93">
        <v>1.8</v>
      </c>
      <c r="K3586" s="93">
        <v>0.1</v>
      </c>
      <c r="L3586" s="93">
        <v>51.99</v>
      </c>
      <c r="M3586" s="88">
        <f t="shared" si="281"/>
        <v>946.19999999999993</v>
      </c>
    </row>
    <row r="3587" spans="1:13" x14ac:dyDescent="0.2">
      <c r="A3587" s="94">
        <v>8411531</v>
      </c>
      <c r="B3587" s="88">
        <f t="shared" ref="B3587:B3650" si="284">VLOOKUP(I3587,$U$2:$V$11,2,TRUE)</f>
        <v>315.39999999999998</v>
      </c>
      <c r="C3587" s="93">
        <v>3</v>
      </c>
      <c r="D3587" s="104">
        <f t="shared" si="282"/>
        <v>5.934718100890208E-6</v>
      </c>
      <c r="E3587" s="93">
        <f t="shared" ref="E3587:E3650" si="285">B3587*C3587/3600</f>
        <v>0.26283333333333331</v>
      </c>
      <c r="F3587" s="104">
        <f t="shared" si="283"/>
        <v>9.4377553879349149E-6</v>
      </c>
      <c r="G3587" s="93" t="s">
        <v>79</v>
      </c>
      <c r="H3587" s="93">
        <v>2232.37</v>
      </c>
      <c r="I3587" s="108">
        <v>3</v>
      </c>
      <c r="J3587" s="93">
        <v>4.0599999999999996</v>
      </c>
      <c r="K3587" s="93">
        <v>5.5</v>
      </c>
      <c r="L3587" s="93">
        <v>2232.37</v>
      </c>
      <c r="M3587" s="88">
        <f t="shared" ref="M3587:M3650" si="286">B3587*C3587</f>
        <v>946.19999999999993</v>
      </c>
    </row>
    <row r="3588" spans="1:13" x14ac:dyDescent="0.2">
      <c r="A3588" s="94">
        <v>8411542</v>
      </c>
      <c r="B3588" s="88">
        <f t="shared" si="284"/>
        <v>315.39999999999998</v>
      </c>
      <c r="C3588" s="93">
        <v>3</v>
      </c>
      <c r="D3588" s="104">
        <f t="shared" si="282"/>
        <v>5.934718100890208E-6</v>
      </c>
      <c r="E3588" s="93">
        <f t="shared" si="285"/>
        <v>0.26283333333333331</v>
      </c>
      <c r="F3588" s="104">
        <f t="shared" si="283"/>
        <v>9.4377553879349149E-6</v>
      </c>
      <c r="G3588" s="93" t="s">
        <v>79</v>
      </c>
      <c r="H3588" s="93">
        <v>2685.05</v>
      </c>
      <c r="I3588" s="108">
        <v>3</v>
      </c>
      <c r="J3588" s="93">
        <v>5.71</v>
      </c>
      <c r="K3588" s="93">
        <v>6.8</v>
      </c>
      <c r="L3588" s="93">
        <v>2685.05</v>
      </c>
      <c r="M3588" s="88">
        <f t="shared" si="286"/>
        <v>946.19999999999993</v>
      </c>
    </row>
    <row r="3589" spans="1:13" x14ac:dyDescent="0.2">
      <c r="A3589" s="94">
        <v>8411543</v>
      </c>
      <c r="B3589" s="88">
        <f t="shared" si="284"/>
        <v>315.39999999999998</v>
      </c>
      <c r="C3589" s="93">
        <v>3</v>
      </c>
      <c r="D3589" s="104">
        <f t="shared" si="282"/>
        <v>5.934718100890208E-6</v>
      </c>
      <c r="E3589" s="93">
        <f t="shared" si="285"/>
        <v>0.26283333333333331</v>
      </c>
      <c r="F3589" s="104">
        <f t="shared" si="283"/>
        <v>9.4377553879349149E-6</v>
      </c>
      <c r="G3589" s="93" t="s">
        <v>16</v>
      </c>
      <c r="H3589" s="93">
        <v>2995.1</v>
      </c>
      <c r="I3589" s="108">
        <v>3</v>
      </c>
      <c r="J3589" s="93">
        <v>6.39</v>
      </c>
      <c r="K3589" s="93">
        <v>7.6</v>
      </c>
      <c r="L3589" s="93">
        <v>2995.1</v>
      </c>
      <c r="M3589" s="88">
        <f t="shared" si="286"/>
        <v>946.19999999999993</v>
      </c>
    </row>
    <row r="3590" spans="1:13" x14ac:dyDescent="0.2">
      <c r="A3590" s="94">
        <v>8411621</v>
      </c>
      <c r="B3590" s="88">
        <f t="shared" si="284"/>
        <v>315.39999999999998</v>
      </c>
      <c r="C3590" s="93">
        <v>3</v>
      </c>
      <c r="D3590" s="104">
        <f t="shared" si="282"/>
        <v>5.934718100890208E-6</v>
      </c>
      <c r="E3590" s="93">
        <f t="shared" si="285"/>
        <v>0.26283333333333331</v>
      </c>
      <c r="F3590" s="104">
        <f t="shared" si="283"/>
        <v>9.4377553879349149E-6</v>
      </c>
      <c r="G3590" s="93" t="s">
        <v>16</v>
      </c>
      <c r="H3590" s="93">
        <v>12040.03</v>
      </c>
      <c r="I3590" s="108">
        <v>3</v>
      </c>
      <c r="J3590" s="93">
        <v>21.6</v>
      </c>
      <c r="K3590" s="93">
        <v>44</v>
      </c>
      <c r="L3590" s="93">
        <v>12040.03</v>
      </c>
      <c r="M3590" s="88">
        <f t="shared" si="286"/>
        <v>946.19999999999993</v>
      </c>
    </row>
    <row r="3591" spans="1:13" x14ac:dyDescent="0.2">
      <c r="A3591" s="94">
        <v>8411622</v>
      </c>
      <c r="B3591" s="88">
        <f t="shared" si="284"/>
        <v>315.39999999999998</v>
      </c>
      <c r="C3591" s="93">
        <v>3</v>
      </c>
      <c r="D3591" s="104">
        <f t="shared" si="282"/>
        <v>5.934718100890208E-6</v>
      </c>
      <c r="E3591" s="93">
        <f t="shared" si="285"/>
        <v>0.26283333333333331</v>
      </c>
      <c r="F3591" s="104">
        <f t="shared" si="283"/>
        <v>9.4377553879349149E-6</v>
      </c>
      <c r="G3591" s="93" t="s">
        <v>16</v>
      </c>
      <c r="H3591" s="93">
        <v>12040.03</v>
      </c>
      <c r="I3591" s="108">
        <v>3</v>
      </c>
      <c r="J3591" s="93">
        <v>21.6</v>
      </c>
      <c r="K3591" s="93">
        <v>44</v>
      </c>
      <c r="L3591" s="93">
        <v>12040.03</v>
      </c>
      <c r="M3591" s="88">
        <f t="shared" si="286"/>
        <v>946.19999999999993</v>
      </c>
    </row>
    <row r="3592" spans="1:13" x14ac:dyDescent="0.2">
      <c r="A3592" s="94">
        <v>8604357</v>
      </c>
      <c r="B3592" s="88">
        <f t="shared" si="284"/>
        <v>315.39999999999998</v>
      </c>
      <c r="C3592" s="93">
        <v>3</v>
      </c>
      <c r="D3592" s="104">
        <f t="shared" si="282"/>
        <v>5.934718100890208E-6</v>
      </c>
      <c r="E3592" s="93">
        <f t="shared" si="285"/>
        <v>0.26283333333333331</v>
      </c>
      <c r="F3592" s="104">
        <f t="shared" si="283"/>
        <v>9.4377553879349149E-6</v>
      </c>
      <c r="G3592" s="93" t="s">
        <v>16</v>
      </c>
      <c r="H3592" s="93">
        <v>319.25</v>
      </c>
      <c r="I3592" s="108">
        <v>3</v>
      </c>
      <c r="J3592" s="93">
        <v>0</v>
      </c>
      <c r="K3592" s="93">
        <v>0</v>
      </c>
      <c r="L3592" s="93">
        <v>319.25</v>
      </c>
      <c r="M3592" s="88">
        <f t="shared" si="286"/>
        <v>946.19999999999993</v>
      </c>
    </row>
    <row r="3593" spans="1:13" x14ac:dyDescent="0.2">
      <c r="A3593" s="94">
        <v>8604371</v>
      </c>
      <c r="B3593" s="88">
        <f t="shared" si="284"/>
        <v>315.39999999999998</v>
      </c>
      <c r="C3593" s="93">
        <v>3</v>
      </c>
      <c r="D3593" s="104">
        <f t="shared" si="282"/>
        <v>5.934718100890208E-6</v>
      </c>
      <c r="E3593" s="93">
        <f t="shared" si="285"/>
        <v>0.26283333333333331</v>
      </c>
      <c r="F3593" s="104">
        <f t="shared" si="283"/>
        <v>9.4377553879349149E-6</v>
      </c>
      <c r="G3593" s="93" t="s">
        <v>16</v>
      </c>
      <c r="H3593" s="93">
        <v>433.15</v>
      </c>
      <c r="I3593" s="108">
        <v>3</v>
      </c>
      <c r="J3593" s="93">
        <v>0</v>
      </c>
      <c r="K3593" s="93">
        <v>0</v>
      </c>
      <c r="L3593" s="93">
        <v>433.15</v>
      </c>
      <c r="M3593" s="88">
        <f t="shared" si="286"/>
        <v>946.19999999999993</v>
      </c>
    </row>
    <row r="3594" spans="1:13" x14ac:dyDescent="0.2">
      <c r="A3594" s="94">
        <v>8604386</v>
      </c>
      <c r="B3594" s="88">
        <f t="shared" si="284"/>
        <v>315.39999999999998</v>
      </c>
      <c r="C3594" s="93">
        <v>3</v>
      </c>
      <c r="D3594" s="104">
        <f t="shared" si="282"/>
        <v>5.934718100890208E-6</v>
      </c>
      <c r="E3594" s="93">
        <f t="shared" si="285"/>
        <v>0.26283333333333331</v>
      </c>
      <c r="F3594" s="104">
        <f t="shared" si="283"/>
        <v>9.4377553879349149E-6</v>
      </c>
      <c r="G3594" s="93" t="s">
        <v>16</v>
      </c>
      <c r="H3594" s="93">
        <v>368.31</v>
      </c>
      <c r="I3594" s="108">
        <v>3</v>
      </c>
      <c r="J3594" s="93">
        <v>0</v>
      </c>
      <c r="K3594" s="93">
        <v>0</v>
      </c>
      <c r="L3594" s="93">
        <v>368.31</v>
      </c>
      <c r="M3594" s="88">
        <f t="shared" si="286"/>
        <v>946.19999999999993</v>
      </c>
    </row>
    <row r="3595" spans="1:13" x14ac:dyDescent="0.2">
      <c r="A3595" s="94">
        <v>8605668</v>
      </c>
      <c r="B3595" s="88">
        <f t="shared" si="284"/>
        <v>315.39999999999998</v>
      </c>
      <c r="C3595" s="93">
        <v>3</v>
      </c>
      <c r="D3595" s="104">
        <f t="shared" si="282"/>
        <v>5.934718100890208E-6</v>
      </c>
      <c r="E3595" s="93">
        <f t="shared" si="285"/>
        <v>0.26283333333333331</v>
      </c>
      <c r="F3595" s="104">
        <f t="shared" si="283"/>
        <v>9.4377553879349149E-6</v>
      </c>
      <c r="G3595" s="93" t="s">
        <v>16</v>
      </c>
      <c r="H3595" s="93">
        <v>1201.3599999999999</v>
      </c>
      <c r="I3595" s="108">
        <v>3</v>
      </c>
      <c r="J3595" s="93">
        <v>17.420000000000002</v>
      </c>
      <c r="K3595" s="93">
        <v>0</v>
      </c>
      <c r="L3595" s="93">
        <v>1201.3599999999999</v>
      </c>
      <c r="M3595" s="88">
        <f t="shared" si="286"/>
        <v>946.19999999999993</v>
      </c>
    </row>
    <row r="3596" spans="1:13" x14ac:dyDescent="0.2">
      <c r="A3596" s="94">
        <v>9253001</v>
      </c>
      <c r="B3596" s="88">
        <f t="shared" si="284"/>
        <v>315.39999999999998</v>
      </c>
      <c r="C3596" s="93">
        <v>3</v>
      </c>
      <c r="D3596" s="104">
        <f t="shared" si="282"/>
        <v>5.934718100890208E-6</v>
      </c>
      <c r="E3596" s="93">
        <f t="shared" si="285"/>
        <v>0.26283333333333331</v>
      </c>
      <c r="F3596" s="104">
        <f t="shared" si="283"/>
        <v>9.4377553879349149E-6</v>
      </c>
      <c r="G3596" s="93" t="s">
        <v>12</v>
      </c>
      <c r="H3596" s="93">
        <v>302.74</v>
      </c>
      <c r="I3596" s="108">
        <v>3</v>
      </c>
      <c r="J3596" s="93">
        <v>1.17</v>
      </c>
      <c r="K3596" s="93">
        <v>2.34</v>
      </c>
      <c r="L3596" s="93">
        <v>302.74</v>
      </c>
      <c r="M3596" s="88">
        <f t="shared" si="286"/>
        <v>946.19999999999993</v>
      </c>
    </row>
    <row r="3597" spans="1:13" x14ac:dyDescent="0.2">
      <c r="A3597" s="94">
        <v>9253003</v>
      </c>
      <c r="B3597" s="88">
        <f t="shared" si="284"/>
        <v>315.39999999999998</v>
      </c>
      <c r="C3597" s="93">
        <v>3</v>
      </c>
      <c r="D3597" s="104">
        <f t="shared" si="282"/>
        <v>5.934718100890208E-6</v>
      </c>
      <c r="E3597" s="93">
        <f t="shared" si="285"/>
        <v>0.26283333333333331</v>
      </c>
      <c r="F3597" s="104">
        <f t="shared" si="283"/>
        <v>9.4377553879349149E-6</v>
      </c>
      <c r="G3597" s="93" t="s">
        <v>12</v>
      </c>
      <c r="H3597" s="93">
        <v>409.57</v>
      </c>
      <c r="I3597" s="108">
        <v>3</v>
      </c>
      <c r="J3597" s="93">
        <v>1.43</v>
      </c>
      <c r="K3597" s="93">
        <v>3.8</v>
      </c>
      <c r="L3597" s="93">
        <v>409.57</v>
      </c>
      <c r="M3597" s="88">
        <f t="shared" si="286"/>
        <v>946.19999999999993</v>
      </c>
    </row>
    <row r="3598" spans="1:13" x14ac:dyDescent="0.2">
      <c r="A3598" s="94">
        <v>9253081</v>
      </c>
      <c r="B3598" s="88">
        <f t="shared" si="284"/>
        <v>315.39999999999998</v>
      </c>
      <c r="C3598" s="93">
        <v>3</v>
      </c>
      <c r="D3598" s="104">
        <f t="shared" si="282"/>
        <v>5.934718100890208E-6</v>
      </c>
      <c r="E3598" s="93">
        <f t="shared" si="285"/>
        <v>0.26283333333333331</v>
      </c>
      <c r="F3598" s="104">
        <f t="shared" si="283"/>
        <v>9.4377553879349149E-6</v>
      </c>
      <c r="G3598" s="93" t="s">
        <v>12</v>
      </c>
      <c r="H3598" s="93">
        <v>642.94000000000005</v>
      </c>
      <c r="I3598" s="108">
        <v>3</v>
      </c>
      <c r="J3598" s="93">
        <v>2.39</v>
      </c>
      <c r="K3598" s="93">
        <v>10.210000000000001</v>
      </c>
      <c r="L3598" s="93">
        <v>642.94000000000005</v>
      </c>
      <c r="M3598" s="88">
        <f t="shared" si="286"/>
        <v>946.19999999999993</v>
      </c>
    </row>
    <row r="3599" spans="1:13" x14ac:dyDescent="0.2">
      <c r="A3599" s="94">
        <v>9253121</v>
      </c>
      <c r="B3599" s="88">
        <f t="shared" si="284"/>
        <v>315.39999999999998</v>
      </c>
      <c r="C3599" s="93">
        <v>3</v>
      </c>
      <c r="D3599" s="104">
        <f t="shared" si="282"/>
        <v>5.934718100890208E-6</v>
      </c>
      <c r="E3599" s="93">
        <f t="shared" si="285"/>
        <v>0.26283333333333331</v>
      </c>
      <c r="F3599" s="104">
        <f t="shared" si="283"/>
        <v>9.4377553879349149E-6</v>
      </c>
      <c r="G3599" s="93" t="s">
        <v>12</v>
      </c>
      <c r="H3599" s="93">
        <v>247.94</v>
      </c>
      <c r="I3599" s="108">
        <v>3</v>
      </c>
      <c r="J3599" s="93">
        <v>13.44</v>
      </c>
      <c r="K3599" s="93">
        <v>5.7</v>
      </c>
      <c r="L3599" s="93">
        <v>247.94</v>
      </c>
      <c r="M3599" s="88">
        <f t="shared" si="286"/>
        <v>946.19999999999993</v>
      </c>
    </row>
    <row r="3600" spans="1:13" x14ac:dyDescent="0.2">
      <c r="A3600" s="94">
        <v>9253425</v>
      </c>
      <c r="B3600" s="88">
        <f t="shared" si="284"/>
        <v>315.39999999999998</v>
      </c>
      <c r="C3600" s="93">
        <v>3</v>
      </c>
      <c r="D3600" s="104">
        <f t="shared" si="282"/>
        <v>5.934718100890208E-6</v>
      </c>
      <c r="E3600" s="93">
        <f t="shared" si="285"/>
        <v>0.26283333333333331</v>
      </c>
      <c r="F3600" s="104">
        <f t="shared" si="283"/>
        <v>9.4377553879349149E-6</v>
      </c>
      <c r="G3600" s="93" t="s">
        <v>12</v>
      </c>
      <c r="H3600" s="93">
        <v>202.06</v>
      </c>
      <c r="I3600" s="108">
        <v>3</v>
      </c>
      <c r="J3600" s="93">
        <v>5</v>
      </c>
      <c r="K3600" s="93">
        <v>4.8</v>
      </c>
      <c r="L3600" s="93">
        <v>202.06</v>
      </c>
      <c r="M3600" s="88">
        <f t="shared" si="286"/>
        <v>946.19999999999993</v>
      </c>
    </row>
    <row r="3601" spans="1:13" x14ac:dyDescent="0.2">
      <c r="A3601" s="94">
        <v>9254806</v>
      </c>
      <c r="B3601" s="88">
        <f t="shared" si="284"/>
        <v>315.39999999999998</v>
      </c>
      <c r="C3601" s="93">
        <v>3</v>
      </c>
      <c r="D3601" s="104">
        <f t="shared" si="282"/>
        <v>5.934718100890208E-6</v>
      </c>
      <c r="E3601" s="93">
        <f t="shared" si="285"/>
        <v>0.26283333333333331</v>
      </c>
      <c r="F3601" s="104">
        <f t="shared" si="283"/>
        <v>9.4377553879349149E-6</v>
      </c>
      <c r="G3601" s="93" t="s">
        <v>12</v>
      </c>
      <c r="H3601" s="93">
        <v>2976.38</v>
      </c>
      <c r="I3601" s="108">
        <v>3</v>
      </c>
      <c r="J3601" s="93">
        <v>62.85</v>
      </c>
      <c r="K3601" s="93">
        <v>9.15</v>
      </c>
      <c r="L3601" s="93">
        <v>2976.38</v>
      </c>
      <c r="M3601" s="88">
        <f t="shared" si="286"/>
        <v>946.19999999999993</v>
      </c>
    </row>
    <row r="3602" spans="1:13" x14ac:dyDescent="0.2">
      <c r="A3602" s="94">
        <v>9254919</v>
      </c>
      <c r="B3602" s="88">
        <f t="shared" si="284"/>
        <v>315.39999999999998</v>
      </c>
      <c r="C3602" s="93">
        <v>3</v>
      </c>
      <c r="D3602" s="104">
        <f t="shared" si="282"/>
        <v>5.934718100890208E-6</v>
      </c>
      <c r="E3602" s="93">
        <f t="shared" si="285"/>
        <v>0.26283333333333331</v>
      </c>
      <c r="F3602" s="104">
        <f t="shared" si="283"/>
        <v>9.4377553879349149E-6</v>
      </c>
      <c r="G3602" s="93" t="s">
        <v>12</v>
      </c>
      <c r="H3602" s="93">
        <v>107.44</v>
      </c>
      <c r="I3602" s="108">
        <v>3</v>
      </c>
      <c r="J3602" s="93">
        <v>1.62</v>
      </c>
      <c r="K3602" s="93">
        <v>1.9</v>
      </c>
      <c r="L3602" s="93">
        <v>107.44</v>
      </c>
      <c r="M3602" s="88">
        <f t="shared" si="286"/>
        <v>946.19999999999993</v>
      </c>
    </row>
    <row r="3603" spans="1:13" x14ac:dyDescent="0.2">
      <c r="A3603" s="94">
        <v>9254948</v>
      </c>
      <c r="B3603" s="88">
        <f t="shared" si="284"/>
        <v>315.39999999999998</v>
      </c>
      <c r="C3603" s="93">
        <v>3</v>
      </c>
      <c r="D3603" s="104">
        <f t="shared" si="282"/>
        <v>5.934718100890208E-6</v>
      </c>
      <c r="E3603" s="93">
        <f t="shared" si="285"/>
        <v>0.26283333333333331</v>
      </c>
      <c r="F3603" s="104">
        <f t="shared" si="283"/>
        <v>9.4377553879349149E-6</v>
      </c>
      <c r="G3603" s="93" t="s">
        <v>12</v>
      </c>
      <c r="H3603" s="93">
        <v>202.91</v>
      </c>
      <c r="I3603" s="108">
        <v>3</v>
      </c>
      <c r="J3603" s="93">
        <v>6.01</v>
      </c>
      <c r="K3603" s="93">
        <v>4.9800000000000004</v>
      </c>
      <c r="L3603" s="93">
        <v>202.91</v>
      </c>
      <c r="M3603" s="88">
        <f t="shared" si="286"/>
        <v>946.19999999999993</v>
      </c>
    </row>
    <row r="3604" spans="1:13" x14ac:dyDescent="0.2">
      <c r="A3604" s="94">
        <v>9255003</v>
      </c>
      <c r="B3604" s="88">
        <f t="shared" si="284"/>
        <v>315.39999999999998</v>
      </c>
      <c r="C3604" s="93">
        <v>3</v>
      </c>
      <c r="D3604" s="104">
        <f t="shared" si="282"/>
        <v>5.934718100890208E-6</v>
      </c>
      <c r="E3604" s="93">
        <f t="shared" si="285"/>
        <v>0.26283333333333331</v>
      </c>
      <c r="F3604" s="104">
        <f t="shared" si="283"/>
        <v>9.4377553879349149E-6</v>
      </c>
      <c r="G3604" s="93" t="s">
        <v>12</v>
      </c>
      <c r="H3604" s="93">
        <v>249.42</v>
      </c>
      <c r="I3604" s="108">
        <v>3</v>
      </c>
      <c r="J3604" s="93">
        <v>0.24</v>
      </c>
      <c r="K3604" s="93">
        <v>1.93</v>
      </c>
      <c r="L3604" s="93">
        <v>249.42</v>
      </c>
      <c r="M3604" s="88">
        <f t="shared" si="286"/>
        <v>946.19999999999993</v>
      </c>
    </row>
    <row r="3605" spans="1:13" x14ac:dyDescent="0.2">
      <c r="A3605" s="94">
        <v>9255103</v>
      </c>
      <c r="B3605" s="88">
        <f t="shared" si="284"/>
        <v>315.39999999999998</v>
      </c>
      <c r="C3605" s="93">
        <v>3</v>
      </c>
      <c r="D3605" s="104">
        <f t="shared" si="282"/>
        <v>5.934718100890208E-6</v>
      </c>
      <c r="E3605" s="93">
        <f t="shared" si="285"/>
        <v>0.26283333333333331</v>
      </c>
      <c r="F3605" s="104">
        <f t="shared" si="283"/>
        <v>9.4377553879349149E-6</v>
      </c>
      <c r="G3605" s="93" t="s">
        <v>12</v>
      </c>
      <c r="H3605" s="93">
        <v>132.66</v>
      </c>
      <c r="I3605" s="108">
        <v>3</v>
      </c>
      <c r="J3605" s="93">
        <v>1.29</v>
      </c>
      <c r="K3605" s="93">
        <v>1.5</v>
      </c>
      <c r="L3605" s="93">
        <v>132.66</v>
      </c>
      <c r="M3605" s="88">
        <f t="shared" si="286"/>
        <v>946.19999999999993</v>
      </c>
    </row>
    <row r="3606" spans="1:13" x14ac:dyDescent="0.2">
      <c r="A3606" s="94">
        <v>9255222</v>
      </c>
      <c r="B3606" s="88">
        <f t="shared" si="284"/>
        <v>315.39999999999998</v>
      </c>
      <c r="C3606" s="93">
        <v>3</v>
      </c>
      <c r="D3606" s="104">
        <f t="shared" si="282"/>
        <v>5.934718100890208E-6</v>
      </c>
      <c r="E3606" s="93">
        <f t="shared" si="285"/>
        <v>0.26283333333333331</v>
      </c>
      <c r="F3606" s="104">
        <f t="shared" si="283"/>
        <v>9.4377553879349149E-6</v>
      </c>
      <c r="G3606" s="93" t="s">
        <v>16</v>
      </c>
      <c r="H3606" s="93">
        <v>564.42999999999995</v>
      </c>
      <c r="I3606" s="108">
        <v>3</v>
      </c>
      <c r="J3606" s="93">
        <v>0.99</v>
      </c>
      <c r="K3606" s="93">
        <v>0.7</v>
      </c>
      <c r="L3606" s="93">
        <v>564.42999999999995</v>
      </c>
      <c r="M3606" s="88">
        <f t="shared" si="286"/>
        <v>946.19999999999993</v>
      </c>
    </row>
    <row r="3607" spans="1:13" x14ac:dyDescent="0.2">
      <c r="A3607" s="94">
        <v>9808106</v>
      </c>
      <c r="B3607" s="88">
        <f t="shared" si="284"/>
        <v>315.39999999999998</v>
      </c>
      <c r="C3607" s="93">
        <v>3</v>
      </c>
      <c r="D3607" s="104">
        <f t="shared" si="282"/>
        <v>5.934718100890208E-6</v>
      </c>
      <c r="E3607" s="93">
        <f t="shared" si="285"/>
        <v>0.26283333333333331</v>
      </c>
      <c r="F3607" s="104">
        <f t="shared" si="283"/>
        <v>9.4377553879349149E-6</v>
      </c>
      <c r="G3607" s="93" t="s">
        <v>79</v>
      </c>
      <c r="H3607" s="93">
        <v>869.28</v>
      </c>
      <c r="I3607" s="108">
        <v>3</v>
      </c>
      <c r="J3607" s="93">
        <v>5.0999999999999996</v>
      </c>
      <c r="K3607" s="93">
        <v>2.1</v>
      </c>
      <c r="L3607" s="93">
        <v>869.28</v>
      </c>
      <c r="M3607" s="88">
        <f t="shared" si="286"/>
        <v>946.19999999999993</v>
      </c>
    </row>
    <row r="3608" spans="1:13" x14ac:dyDescent="0.2">
      <c r="A3608" s="94">
        <v>9815493</v>
      </c>
      <c r="B3608" s="88">
        <f t="shared" si="284"/>
        <v>315.39999999999998</v>
      </c>
      <c r="C3608" s="93">
        <v>3</v>
      </c>
      <c r="D3608" s="104">
        <f t="shared" si="282"/>
        <v>5.934718100890208E-6</v>
      </c>
      <c r="E3608" s="93">
        <f t="shared" si="285"/>
        <v>0.26283333333333331</v>
      </c>
      <c r="F3608" s="104">
        <f t="shared" si="283"/>
        <v>9.4377553879349149E-6</v>
      </c>
      <c r="G3608" s="93" t="s">
        <v>16</v>
      </c>
      <c r="H3608" s="93">
        <v>8876.4500000000007</v>
      </c>
      <c r="I3608" s="108">
        <v>3</v>
      </c>
      <c r="J3608" s="93">
        <v>58.03</v>
      </c>
      <c r="K3608" s="93">
        <v>29.72</v>
      </c>
      <c r="L3608" s="93">
        <v>8876.4500000000007</v>
      </c>
      <c r="M3608" s="88">
        <f t="shared" si="286"/>
        <v>946.19999999999993</v>
      </c>
    </row>
    <row r="3609" spans="1:13" x14ac:dyDescent="0.2">
      <c r="A3609" s="94">
        <v>1207155</v>
      </c>
      <c r="B3609" s="88">
        <f t="shared" si="284"/>
        <v>315.39999999999998</v>
      </c>
      <c r="C3609" s="93">
        <v>2</v>
      </c>
      <c r="D3609" s="104">
        <f t="shared" si="282"/>
        <v>3.9564787339268048E-6</v>
      </c>
      <c r="E3609" s="93">
        <f t="shared" si="285"/>
        <v>0.1752222222222222</v>
      </c>
      <c r="F3609" s="104">
        <f t="shared" si="283"/>
        <v>6.2918369252899432E-6</v>
      </c>
      <c r="G3609" s="93" t="s">
        <v>79</v>
      </c>
      <c r="H3609" s="93">
        <v>14.61</v>
      </c>
      <c r="I3609" s="108">
        <v>3</v>
      </c>
      <c r="J3609" s="93">
        <v>0.24</v>
      </c>
      <c r="K3609" s="93">
        <v>0.18</v>
      </c>
      <c r="L3609" s="93">
        <v>14.61</v>
      </c>
      <c r="M3609" s="88">
        <f t="shared" si="286"/>
        <v>630.79999999999995</v>
      </c>
    </row>
    <row r="3610" spans="1:13" x14ac:dyDescent="0.2">
      <c r="A3610" s="94">
        <v>1210599</v>
      </c>
      <c r="B3610" s="88">
        <f t="shared" si="284"/>
        <v>315.39999999999998</v>
      </c>
      <c r="C3610" s="93">
        <v>2</v>
      </c>
      <c r="D3610" s="104">
        <f t="shared" si="282"/>
        <v>3.9564787339268048E-6</v>
      </c>
      <c r="E3610" s="93">
        <f t="shared" si="285"/>
        <v>0.1752222222222222</v>
      </c>
      <c r="F3610" s="104">
        <f t="shared" si="283"/>
        <v>6.2918369252899432E-6</v>
      </c>
      <c r="G3610" s="93" t="s">
        <v>9</v>
      </c>
      <c r="H3610" s="93">
        <v>4088.49</v>
      </c>
      <c r="I3610" s="108">
        <v>3</v>
      </c>
      <c r="J3610" s="93">
        <v>121.68</v>
      </c>
      <c r="K3610" s="93">
        <v>96</v>
      </c>
      <c r="L3610" s="93">
        <v>4088.49</v>
      </c>
      <c r="M3610" s="88">
        <f t="shared" si="286"/>
        <v>630.79999999999995</v>
      </c>
    </row>
    <row r="3611" spans="1:13" x14ac:dyDescent="0.2">
      <c r="A3611" s="94">
        <v>1250579</v>
      </c>
      <c r="B3611" s="88">
        <f t="shared" si="284"/>
        <v>315.39999999999998</v>
      </c>
      <c r="C3611" s="93">
        <v>2</v>
      </c>
      <c r="D3611" s="104">
        <f t="shared" si="282"/>
        <v>3.9564787339268048E-6</v>
      </c>
      <c r="E3611" s="93">
        <f t="shared" si="285"/>
        <v>0.1752222222222222</v>
      </c>
      <c r="F3611" s="104">
        <f t="shared" si="283"/>
        <v>6.2918369252899432E-6</v>
      </c>
      <c r="G3611" s="93" t="s">
        <v>79</v>
      </c>
      <c r="H3611" s="93">
        <v>34.46</v>
      </c>
      <c r="I3611" s="108">
        <v>3</v>
      </c>
      <c r="J3611" s="93">
        <v>0.22</v>
      </c>
      <c r="K3611" s="93">
        <v>1.08</v>
      </c>
      <c r="L3611" s="93">
        <v>34.46</v>
      </c>
      <c r="M3611" s="88">
        <f t="shared" si="286"/>
        <v>630.79999999999995</v>
      </c>
    </row>
    <row r="3612" spans="1:13" x14ac:dyDescent="0.2">
      <c r="A3612" s="94">
        <v>1253334</v>
      </c>
      <c r="B3612" s="88">
        <f t="shared" si="284"/>
        <v>315.39999999999998</v>
      </c>
      <c r="C3612" s="93">
        <v>2</v>
      </c>
      <c r="D3612" s="104">
        <f t="shared" si="282"/>
        <v>3.9564787339268048E-6</v>
      </c>
      <c r="E3612" s="93">
        <f t="shared" si="285"/>
        <v>0.1752222222222222</v>
      </c>
      <c r="F3612" s="104">
        <f t="shared" si="283"/>
        <v>6.2918369252899432E-6</v>
      </c>
      <c r="G3612" s="93" t="s">
        <v>79</v>
      </c>
      <c r="H3612" s="93">
        <v>647.01</v>
      </c>
      <c r="I3612" s="108">
        <v>3</v>
      </c>
      <c r="J3612" s="93">
        <v>21.26</v>
      </c>
      <c r="K3612" s="93">
        <v>34.200000000000003</v>
      </c>
      <c r="L3612" s="93">
        <v>647.01</v>
      </c>
      <c r="M3612" s="88">
        <f t="shared" si="286"/>
        <v>630.79999999999995</v>
      </c>
    </row>
    <row r="3613" spans="1:13" x14ac:dyDescent="0.2">
      <c r="A3613" s="94">
        <v>1253884</v>
      </c>
      <c r="B3613" s="88">
        <f t="shared" si="284"/>
        <v>315.39999999999998</v>
      </c>
      <c r="C3613" s="93">
        <v>2</v>
      </c>
      <c r="D3613" s="104">
        <f t="shared" si="282"/>
        <v>3.9564787339268048E-6</v>
      </c>
      <c r="E3613" s="93">
        <f t="shared" si="285"/>
        <v>0.1752222222222222</v>
      </c>
      <c r="F3613" s="104">
        <f t="shared" si="283"/>
        <v>6.2918369252899432E-6</v>
      </c>
      <c r="G3613" s="93" t="s">
        <v>79</v>
      </c>
      <c r="H3613" s="93">
        <v>312.74</v>
      </c>
      <c r="I3613" s="108">
        <v>3</v>
      </c>
      <c r="J3613" s="93">
        <v>3.04</v>
      </c>
      <c r="K3613" s="93">
        <v>7.6</v>
      </c>
      <c r="L3613" s="93">
        <v>312.74</v>
      </c>
      <c r="M3613" s="88">
        <f t="shared" si="286"/>
        <v>630.79999999999995</v>
      </c>
    </row>
    <row r="3614" spans="1:13" x14ac:dyDescent="0.2">
      <c r="A3614" s="94">
        <v>2034857</v>
      </c>
      <c r="B3614" s="88">
        <f t="shared" si="284"/>
        <v>315.39999999999998</v>
      </c>
      <c r="C3614" s="93">
        <v>2</v>
      </c>
      <c r="D3614" s="104">
        <f t="shared" si="282"/>
        <v>3.9564787339268048E-6</v>
      </c>
      <c r="E3614" s="93">
        <f t="shared" si="285"/>
        <v>0.1752222222222222</v>
      </c>
      <c r="F3614" s="104">
        <f t="shared" si="283"/>
        <v>6.2918369252899432E-6</v>
      </c>
      <c r="G3614" s="93" t="s">
        <v>16</v>
      </c>
      <c r="H3614" s="93">
        <v>0.01</v>
      </c>
      <c r="I3614" s="108">
        <v>3</v>
      </c>
      <c r="J3614" s="93">
        <v>32.4</v>
      </c>
      <c r="K3614" s="93">
        <v>2.17</v>
      </c>
      <c r="L3614" s="93">
        <v>0.01</v>
      </c>
      <c r="M3614" s="88">
        <f t="shared" si="286"/>
        <v>630.79999999999995</v>
      </c>
    </row>
    <row r="3615" spans="1:13" x14ac:dyDescent="0.2">
      <c r="A3615" s="94">
        <v>2034919</v>
      </c>
      <c r="B3615" s="88">
        <f t="shared" si="284"/>
        <v>315.39999999999998</v>
      </c>
      <c r="C3615" s="93">
        <v>2</v>
      </c>
      <c r="D3615" s="104">
        <f t="shared" si="282"/>
        <v>3.9564787339268048E-6</v>
      </c>
      <c r="E3615" s="93">
        <f t="shared" si="285"/>
        <v>0.1752222222222222</v>
      </c>
      <c r="F3615" s="104">
        <f t="shared" si="283"/>
        <v>6.2918369252899432E-6</v>
      </c>
      <c r="G3615" s="93" t="s">
        <v>16</v>
      </c>
      <c r="H3615" s="93">
        <v>0.01</v>
      </c>
      <c r="I3615" s="108">
        <v>3</v>
      </c>
      <c r="J3615" s="93">
        <v>31.71</v>
      </c>
      <c r="K3615" s="93">
        <v>1.44</v>
      </c>
      <c r="L3615" s="93">
        <v>0.01</v>
      </c>
      <c r="M3615" s="88">
        <f t="shared" si="286"/>
        <v>630.79999999999995</v>
      </c>
    </row>
    <row r="3616" spans="1:13" x14ac:dyDescent="0.2">
      <c r="A3616" s="94">
        <v>2034922</v>
      </c>
      <c r="B3616" s="88">
        <f t="shared" si="284"/>
        <v>315.39999999999998</v>
      </c>
      <c r="C3616" s="93">
        <v>2</v>
      </c>
      <c r="D3616" s="104">
        <f t="shared" si="282"/>
        <v>3.9564787339268048E-6</v>
      </c>
      <c r="E3616" s="93">
        <f t="shared" si="285"/>
        <v>0.1752222222222222</v>
      </c>
      <c r="F3616" s="104">
        <f t="shared" si="283"/>
        <v>6.2918369252899432E-6</v>
      </c>
      <c r="G3616" s="93" t="s">
        <v>16</v>
      </c>
      <c r="H3616" s="93">
        <v>0.01</v>
      </c>
      <c r="I3616" s="108">
        <v>3</v>
      </c>
      <c r="J3616" s="93">
        <v>60.84</v>
      </c>
      <c r="K3616" s="93">
        <v>38.25</v>
      </c>
      <c r="L3616" s="93">
        <v>0.01</v>
      </c>
      <c r="M3616" s="88">
        <f t="shared" si="286"/>
        <v>630.79999999999995</v>
      </c>
    </row>
    <row r="3617" spans="1:13" x14ac:dyDescent="0.2">
      <c r="A3617" s="94">
        <v>2104139</v>
      </c>
      <c r="B3617" s="88">
        <f t="shared" si="284"/>
        <v>315.39999999999998</v>
      </c>
      <c r="C3617" s="93">
        <v>2</v>
      </c>
      <c r="D3617" s="104">
        <f t="shared" si="282"/>
        <v>3.9564787339268048E-6</v>
      </c>
      <c r="E3617" s="93">
        <f t="shared" si="285"/>
        <v>0.1752222222222222</v>
      </c>
      <c r="F3617" s="104">
        <f t="shared" si="283"/>
        <v>6.2918369252899432E-6</v>
      </c>
      <c r="G3617" s="93" t="s">
        <v>16</v>
      </c>
      <c r="H3617" s="93">
        <v>4326.21</v>
      </c>
      <c r="I3617" s="108">
        <v>3</v>
      </c>
      <c r="J3617" s="93">
        <v>21.2</v>
      </c>
      <c r="K3617" s="93">
        <v>24</v>
      </c>
      <c r="L3617" s="93">
        <v>4326.21</v>
      </c>
      <c r="M3617" s="88">
        <f t="shared" si="286"/>
        <v>630.79999999999995</v>
      </c>
    </row>
    <row r="3618" spans="1:13" x14ac:dyDescent="0.2">
      <c r="A3618" s="94">
        <v>2104153</v>
      </c>
      <c r="B3618" s="88">
        <f t="shared" si="284"/>
        <v>315.39999999999998</v>
      </c>
      <c r="C3618" s="93">
        <v>2</v>
      </c>
      <c r="D3618" s="104">
        <f t="shared" si="282"/>
        <v>3.9564787339268048E-6</v>
      </c>
      <c r="E3618" s="93">
        <f t="shared" si="285"/>
        <v>0.1752222222222222</v>
      </c>
      <c r="F3618" s="104">
        <f t="shared" si="283"/>
        <v>6.2918369252899432E-6</v>
      </c>
      <c r="G3618" s="93" t="s">
        <v>16</v>
      </c>
      <c r="H3618" s="93">
        <v>3893.46</v>
      </c>
      <c r="I3618" s="108">
        <v>3</v>
      </c>
      <c r="J3618" s="93">
        <v>14</v>
      </c>
      <c r="K3618" s="93">
        <v>19</v>
      </c>
      <c r="L3618" s="93">
        <v>3893.46</v>
      </c>
      <c r="M3618" s="88">
        <f t="shared" si="286"/>
        <v>630.79999999999995</v>
      </c>
    </row>
    <row r="3619" spans="1:13" x14ac:dyDescent="0.2">
      <c r="A3619" s="94">
        <v>2104197</v>
      </c>
      <c r="B3619" s="88">
        <f t="shared" si="284"/>
        <v>315.39999999999998</v>
      </c>
      <c r="C3619" s="93">
        <v>2</v>
      </c>
      <c r="D3619" s="104">
        <f t="shared" si="282"/>
        <v>3.9564787339268048E-6</v>
      </c>
      <c r="E3619" s="93">
        <f t="shared" si="285"/>
        <v>0.1752222222222222</v>
      </c>
      <c r="F3619" s="104">
        <f t="shared" si="283"/>
        <v>6.2918369252899432E-6</v>
      </c>
      <c r="G3619" s="93" t="s">
        <v>79</v>
      </c>
      <c r="H3619" s="93">
        <v>1992.49</v>
      </c>
      <c r="I3619" s="108">
        <v>3</v>
      </c>
      <c r="J3619" s="93">
        <v>7.1</v>
      </c>
      <c r="K3619" s="93">
        <v>9.65</v>
      </c>
      <c r="L3619" s="93">
        <v>1992.49</v>
      </c>
      <c r="M3619" s="88">
        <f t="shared" si="286"/>
        <v>630.79999999999995</v>
      </c>
    </row>
    <row r="3620" spans="1:13" x14ac:dyDescent="0.2">
      <c r="A3620" s="94">
        <v>2104229</v>
      </c>
      <c r="B3620" s="88">
        <f t="shared" si="284"/>
        <v>315.39999999999998</v>
      </c>
      <c r="C3620" s="93">
        <v>2</v>
      </c>
      <c r="D3620" s="104">
        <f t="shared" si="282"/>
        <v>3.9564787339268048E-6</v>
      </c>
      <c r="E3620" s="93">
        <f t="shared" si="285"/>
        <v>0.1752222222222222</v>
      </c>
      <c r="F3620" s="104">
        <f t="shared" si="283"/>
        <v>6.2918369252899432E-6</v>
      </c>
      <c r="G3620" s="93" t="s">
        <v>16</v>
      </c>
      <c r="H3620" s="93">
        <v>3442.4</v>
      </c>
      <c r="I3620" s="108">
        <v>3</v>
      </c>
      <c r="J3620" s="93">
        <v>14.33</v>
      </c>
      <c r="K3620" s="93">
        <v>10.3</v>
      </c>
      <c r="L3620" s="93">
        <v>3442.4</v>
      </c>
      <c r="M3620" s="88">
        <f t="shared" si="286"/>
        <v>630.79999999999995</v>
      </c>
    </row>
    <row r="3621" spans="1:13" x14ac:dyDescent="0.2">
      <c r="A3621" s="94">
        <v>2104482</v>
      </c>
      <c r="B3621" s="88">
        <f t="shared" si="284"/>
        <v>315.39999999999998</v>
      </c>
      <c r="C3621" s="93">
        <v>2</v>
      </c>
      <c r="D3621" s="104">
        <f t="shared" si="282"/>
        <v>3.9564787339268048E-6</v>
      </c>
      <c r="E3621" s="93">
        <f t="shared" si="285"/>
        <v>0.1752222222222222</v>
      </c>
      <c r="F3621" s="104">
        <f t="shared" si="283"/>
        <v>6.2918369252899432E-6</v>
      </c>
      <c r="G3621" s="93" t="s">
        <v>16</v>
      </c>
      <c r="H3621" s="93">
        <v>873.35</v>
      </c>
      <c r="I3621" s="108">
        <v>3</v>
      </c>
      <c r="J3621" s="93">
        <v>1.01</v>
      </c>
      <c r="K3621" s="93">
        <v>4.7</v>
      </c>
      <c r="L3621" s="93">
        <v>873.35</v>
      </c>
      <c r="M3621" s="88">
        <f t="shared" si="286"/>
        <v>630.79999999999995</v>
      </c>
    </row>
    <row r="3622" spans="1:13" x14ac:dyDescent="0.2">
      <c r="A3622" s="94">
        <v>2104491</v>
      </c>
      <c r="B3622" s="88">
        <f t="shared" si="284"/>
        <v>315.39999999999998</v>
      </c>
      <c r="C3622" s="93">
        <v>2</v>
      </c>
      <c r="D3622" s="104">
        <f t="shared" si="282"/>
        <v>3.9564787339268048E-6</v>
      </c>
      <c r="E3622" s="93">
        <f t="shared" si="285"/>
        <v>0.1752222222222222</v>
      </c>
      <c r="F3622" s="104">
        <f t="shared" si="283"/>
        <v>6.2918369252899432E-6</v>
      </c>
      <c r="G3622" s="93" t="s">
        <v>16</v>
      </c>
      <c r="H3622" s="93">
        <v>1404.81</v>
      </c>
      <c r="I3622" s="108">
        <v>3</v>
      </c>
      <c r="J3622" s="93">
        <v>3.54</v>
      </c>
      <c r="K3622" s="93">
        <v>9.6</v>
      </c>
      <c r="L3622" s="93">
        <v>1404.81</v>
      </c>
      <c r="M3622" s="88">
        <f t="shared" si="286"/>
        <v>630.79999999999995</v>
      </c>
    </row>
    <row r="3623" spans="1:13" x14ac:dyDescent="0.2">
      <c r="A3623" s="94">
        <v>2457033</v>
      </c>
      <c r="B3623" s="88">
        <f t="shared" si="284"/>
        <v>315.39999999999998</v>
      </c>
      <c r="C3623" s="93">
        <v>2</v>
      </c>
      <c r="D3623" s="104">
        <f t="shared" si="282"/>
        <v>3.9564787339268048E-6</v>
      </c>
      <c r="E3623" s="93">
        <f t="shared" si="285"/>
        <v>0.1752222222222222</v>
      </c>
      <c r="F3623" s="104">
        <f t="shared" si="283"/>
        <v>6.2918369252899432E-6</v>
      </c>
      <c r="G3623" s="93" t="s">
        <v>16</v>
      </c>
      <c r="H3623" s="93">
        <v>119.75</v>
      </c>
      <c r="I3623" s="108">
        <v>3</v>
      </c>
      <c r="J3623" s="93">
        <v>2.8</v>
      </c>
      <c r="K3623" s="93">
        <v>1.01</v>
      </c>
      <c r="L3623" s="93">
        <v>119.75</v>
      </c>
      <c r="M3623" s="88">
        <f t="shared" si="286"/>
        <v>630.79999999999995</v>
      </c>
    </row>
    <row r="3624" spans="1:13" x14ac:dyDescent="0.2">
      <c r="A3624" s="94">
        <v>2540041</v>
      </c>
      <c r="B3624" s="88">
        <f t="shared" si="284"/>
        <v>315.39999999999998</v>
      </c>
      <c r="C3624" s="93">
        <v>2</v>
      </c>
      <c r="D3624" s="104">
        <f t="shared" si="282"/>
        <v>3.9564787339268048E-6</v>
      </c>
      <c r="E3624" s="93">
        <f t="shared" si="285"/>
        <v>0.1752222222222222</v>
      </c>
      <c r="F3624" s="104">
        <f t="shared" si="283"/>
        <v>6.2918369252899432E-6</v>
      </c>
      <c r="G3624" s="93" t="s">
        <v>16</v>
      </c>
      <c r="H3624" s="93">
        <v>6080.42</v>
      </c>
      <c r="I3624" s="108">
        <v>3</v>
      </c>
      <c r="J3624" s="93">
        <v>66.81</v>
      </c>
      <c r="K3624" s="93">
        <v>30</v>
      </c>
      <c r="L3624" s="93">
        <v>6080.42</v>
      </c>
      <c r="M3624" s="88">
        <f t="shared" si="286"/>
        <v>630.79999999999995</v>
      </c>
    </row>
    <row r="3625" spans="1:13" x14ac:dyDescent="0.2">
      <c r="A3625" s="94">
        <v>3012328</v>
      </c>
      <c r="B3625" s="88">
        <f t="shared" si="284"/>
        <v>315.39999999999998</v>
      </c>
      <c r="C3625" s="93">
        <v>2</v>
      </c>
      <c r="D3625" s="104">
        <f t="shared" si="282"/>
        <v>3.9564787339268048E-6</v>
      </c>
      <c r="E3625" s="93">
        <f t="shared" si="285"/>
        <v>0.1752222222222222</v>
      </c>
      <c r="F3625" s="104">
        <f t="shared" si="283"/>
        <v>6.2918369252899432E-6</v>
      </c>
      <c r="G3625" s="93" t="s">
        <v>16</v>
      </c>
      <c r="H3625" s="93">
        <v>982.87</v>
      </c>
      <c r="I3625" s="108">
        <v>3</v>
      </c>
      <c r="J3625" s="93">
        <v>245</v>
      </c>
      <c r="K3625" s="93">
        <v>11</v>
      </c>
      <c r="L3625" s="93">
        <v>982.87</v>
      </c>
      <c r="M3625" s="88">
        <f t="shared" si="286"/>
        <v>630.79999999999995</v>
      </c>
    </row>
    <row r="3626" spans="1:13" x14ac:dyDescent="0.2">
      <c r="A3626" s="94">
        <v>3014398</v>
      </c>
      <c r="B3626" s="88">
        <f t="shared" si="284"/>
        <v>315.39999999999998</v>
      </c>
      <c r="C3626" s="93">
        <v>2</v>
      </c>
      <c r="D3626" s="104">
        <f t="shared" si="282"/>
        <v>3.9564787339268048E-6</v>
      </c>
      <c r="E3626" s="93">
        <f t="shared" si="285"/>
        <v>0.1752222222222222</v>
      </c>
      <c r="F3626" s="104">
        <f t="shared" si="283"/>
        <v>6.2918369252899432E-6</v>
      </c>
      <c r="G3626" s="93" t="s">
        <v>16</v>
      </c>
      <c r="H3626" s="93">
        <v>105.51</v>
      </c>
      <c r="I3626" s="108">
        <v>3</v>
      </c>
      <c r="J3626" s="93">
        <v>14.66</v>
      </c>
      <c r="K3626" s="93">
        <v>0.65</v>
      </c>
      <c r="L3626" s="93">
        <v>105.51</v>
      </c>
      <c r="M3626" s="88">
        <f t="shared" si="286"/>
        <v>630.79999999999995</v>
      </c>
    </row>
    <row r="3627" spans="1:13" x14ac:dyDescent="0.2">
      <c r="A3627" s="94">
        <v>3100638</v>
      </c>
      <c r="B3627" s="88">
        <f t="shared" si="284"/>
        <v>315.39999999999998</v>
      </c>
      <c r="C3627" s="93">
        <v>2</v>
      </c>
      <c r="D3627" s="104">
        <f t="shared" si="282"/>
        <v>3.9564787339268048E-6</v>
      </c>
      <c r="E3627" s="93">
        <f t="shared" si="285"/>
        <v>0.1752222222222222</v>
      </c>
      <c r="F3627" s="104">
        <f t="shared" si="283"/>
        <v>6.2918369252899432E-6</v>
      </c>
      <c r="G3627" s="93" t="s">
        <v>16</v>
      </c>
      <c r="H3627" s="93">
        <v>625.84</v>
      </c>
      <c r="I3627" s="108">
        <v>3</v>
      </c>
      <c r="J3627" s="93">
        <v>122</v>
      </c>
      <c r="K3627" s="93">
        <v>3.17</v>
      </c>
      <c r="L3627" s="93">
        <v>625.84</v>
      </c>
      <c r="M3627" s="88">
        <f t="shared" si="286"/>
        <v>630.79999999999995</v>
      </c>
    </row>
    <row r="3628" spans="1:13" x14ac:dyDescent="0.2">
      <c r="A3628" s="94">
        <v>3105884</v>
      </c>
      <c r="B3628" s="88">
        <f t="shared" si="284"/>
        <v>315.39999999999998</v>
      </c>
      <c r="C3628" s="93">
        <v>2</v>
      </c>
      <c r="D3628" s="104">
        <f t="shared" si="282"/>
        <v>3.9564787339268048E-6</v>
      </c>
      <c r="E3628" s="93">
        <f t="shared" si="285"/>
        <v>0.1752222222222222</v>
      </c>
      <c r="F3628" s="104">
        <f t="shared" si="283"/>
        <v>6.2918369252899432E-6</v>
      </c>
      <c r="G3628" s="93" t="s">
        <v>16</v>
      </c>
      <c r="H3628" s="93">
        <v>1383.93</v>
      </c>
      <c r="I3628" s="108">
        <v>3</v>
      </c>
      <c r="J3628" s="93">
        <v>42.62</v>
      </c>
      <c r="K3628" s="93">
        <v>4.9000000000000004</v>
      </c>
      <c r="L3628" s="93">
        <v>1383.93</v>
      </c>
      <c r="M3628" s="88">
        <f t="shared" si="286"/>
        <v>630.79999999999995</v>
      </c>
    </row>
    <row r="3629" spans="1:13" x14ac:dyDescent="0.2">
      <c r="A3629" s="94">
        <v>3267626</v>
      </c>
      <c r="B3629" s="88">
        <f t="shared" si="284"/>
        <v>315.39999999999998</v>
      </c>
      <c r="C3629" s="93">
        <v>2</v>
      </c>
      <c r="D3629" s="104">
        <f t="shared" si="282"/>
        <v>3.9564787339268048E-6</v>
      </c>
      <c r="E3629" s="93">
        <f t="shared" si="285"/>
        <v>0.1752222222222222</v>
      </c>
      <c r="F3629" s="104">
        <f t="shared" si="283"/>
        <v>6.2918369252899432E-6</v>
      </c>
      <c r="G3629" s="93" t="s">
        <v>16</v>
      </c>
      <c r="H3629" s="93">
        <v>43.23</v>
      </c>
      <c r="I3629" s="108">
        <v>3</v>
      </c>
      <c r="J3629" s="93">
        <v>0.05</v>
      </c>
      <c r="K3629" s="93">
        <v>0.01</v>
      </c>
      <c r="L3629" s="93">
        <v>43.23</v>
      </c>
      <c r="M3629" s="88">
        <f t="shared" si="286"/>
        <v>630.79999999999995</v>
      </c>
    </row>
    <row r="3630" spans="1:13" x14ac:dyDescent="0.2">
      <c r="A3630" s="94">
        <v>3401878</v>
      </c>
      <c r="B3630" s="88">
        <f t="shared" si="284"/>
        <v>315.39999999999998</v>
      </c>
      <c r="C3630" s="93">
        <v>2</v>
      </c>
      <c r="D3630" s="104">
        <f t="shared" si="282"/>
        <v>3.9564787339268048E-6</v>
      </c>
      <c r="E3630" s="93">
        <f t="shared" si="285"/>
        <v>0.1752222222222222</v>
      </c>
      <c r="F3630" s="104">
        <f t="shared" si="283"/>
        <v>6.2918369252899432E-6</v>
      </c>
      <c r="G3630" s="93" t="s">
        <v>20</v>
      </c>
      <c r="H3630" s="93">
        <v>2478.89</v>
      </c>
      <c r="I3630" s="108">
        <v>3</v>
      </c>
      <c r="J3630" s="93">
        <v>40</v>
      </c>
      <c r="K3630" s="93">
        <v>0.36</v>
      </c>
      <c r="L3630" s="93">
        <v>2478.89</v>
      </c>
      <c r="M3630" s="88">
        <f t="shared" si="286"/>
        <v>630.79999999999995</v>
      </c>
    </row>
    <row r="3631" spans="1:13" x14ac:dyDescent="0.2">
      <c r="A3631" s="94">
        <v>3403532</v>
      </c>
      <c r="B3631" s="88">
        <f t="shared" si="284"/>
        <v>315.39999999999998</v>
      </c>
      <c r="C3631" s="93">
        <v>2</v>
      </c>
      <c r="D3631" s="104">
        <f t="shared" si="282"/>
        <v>3.9564787339268048E-6</v>
      </c>
      <c r="E3631" s="93">
        <f t="shared" si="285"/>
        <v>0.1752222222222222</v>
      </c>
      <c r="F3631" s="104">
        <f t="shared" si="283"/>
        <v>6.2918369252899432E-6</v>
      </c>
      <c r="G3631" s="93" t="s">
        <v>20</v>
      </c>
      <c r="H3631" s="93">
        <v>194.85</v>
      </c>
      <c r="I3631" s="108">
        <v>3</v>
      </c>
      <c r="J3631" s="93">
        <v>8.4</v>
      </c>
      <c r="K3631" s="93">
        <v>0.7</v>
      </c>
      <c r="L3631" s="93">
        <v>194.85</v>
      </c>
      <c r="M3631" s="88">
        <f t="shared" si="286"/>
        <v>630.79999999999995</v>
      </c>
    </row>
    <row r="3632" spans="1:13" x14ac:dyDescent="0.2">
      <c r="A3632" s="94">
        <v>3419824</v>
      </c>
      <c r="B3632" s="88">
        <f t="shared" si="284"/>
        <v>315.39999999999998</v>
      </c>
      <c r="C3632" s="93">
        <v>2</v>
      </c>
      <c r="D3632" s="104">
        <f t="shared" si="282"/>
        <v>3.9564787339268048E-6</v>
      </c>
      <c r="E3632" s="93">
        <f t="shared" si="285"/>
        <v>0.1752222222222222</v>
      </c>
      <c r="F3632" s="104">
        <f t="shared" si="283"/>
        <v>6.2918369252899432E-6</v>
      </c>
      <c r="G3632" s="93" t="s">
        <v>16</v>
      </c>
      <c r="H3632" s="93">
        <v>0</v>
      </c>
      <c r="I3632" s="108">
        <v>3</v>
      </c>
      <c r="J3632" s="93">
        <v>10.119999999999999</v>
      </c>
      <c r="K3632" s="93">
        <v>9.1</v>
      </c>
      <c r="L3632" s="93">
        <v>0</v>
      </c>
      <c r="M3632" s="88">
        <f t="shared" si="286"/>
        <v>630.79999999999995</v>
      </c>
    </row>
    <row r="3633" spans="1:13" x14ac:dyDescent="0.2">
      <c r="A3633" s="94">
        <v>4024083</v>
      </c>
      <c r="B3633" s="88">
        <f t="shared" si="284"/>
        <v>315.39999999999998</v>
      </c>
      <c r="C3633" s="93">
        <v>2</v>
      </c>
      <c r="D3633" s="104">
        <f t="shared" si="282"/>
        <v>3.9564787339268048E-6</v>
      </c>
      <c r="E3633" s="93">
        <f t="shared" si="285"/>
        <v>0.1752222222222222</v>
      </c>
      <c r="F3633" s="104">
        <f t="shared" si="283"/>
        <v>6.2918369252899432E-6</v>
      </c>
      <c r="G3633" s="93" t="s">
        <v>16</v>
      </c>
      <c r="H3633" s="93">
        <v>2483.29</v>
      </c>
      <c r="I3633" s="108">
        <v>3</v>
      </c>
      <c r="J3633" s="93">
        <v>10.6</v>
      </c>
      <c r="K3633" s="93">
        <v>4.95</v>
      </c>
      <c r="L3633" s="93">
        <v>2483.29</v>
      </c>
      <c r="M3633" s="88">
        <f t="shared" si="286"/>
        <v>630.79999999999995</v>
      </c>
    </row>
    <row r="3634" spans="1:13" x14ac:dyDescent="0.2">
      <c r="A3634" s="94">
        <v>5121122</v>
      </c>
      <c r="B3634" s="88">
        <f t="shared" si="284"/>
        <v>315.39999999999998</v>
      </c>
      <c r="C3634" s="93">
        <v>2</v>
      </c>
      <c r="D3634" s="104">
        <f t="shared" si="282"/>
        <v>3.9564787339268048E-6</v>
      </c>
      <c r="E3634" s="93">
        <f t="shared" si="285"/>
        <v>0.1752222222222222</v>
      </c>
      <c r="F3634" s="104">
        <f t="shared" si="283"/>
        <v>6.2918369252899432E-6</v>
      </c>
      <c r="G3634" s="93" t="s">
        <v>20</v>
      </c>
      <c r="H3634" s="93">
        <v>23.04</v>
      </c>
      <c r="I3634" s="108">
        <v>3</v>
      </c>
      <c r="J3634" s="93">
        <v>0.23</v>
      </c>
      <c r="K3634" s="93">
        <v>0</v>
      </c>
      <c r="L3634" s="93">
        <v>23.04</v>
      </c>
      <c r="M3634" s="88">
        <f t="shared" si="286"/>
        <v>630.79999999999995</v>
      </c>
    </row>
    <row r="3635" spans="1:13" x14ac:dyDescent="0.2">
      <c r="A3635" s="94">
        <v>5513303</v>
      </c>
      <c r="B3635" s="88">
        <f t="shared" si="284"/>
        <v>315.39999999999998</v>
      </c>
      <c r="C3635" s="93">
        <v>2</v>
      </c>
      <c r="D3635" s="104">
        <f t="shared" si="282"/>
        <v>3.9564787339268048E-6</v>
      </c>
      <c r="E3635" s="93">
        <f t="shared" si="285"/>
        <v>0.1752222222222222</v>
      </c>
      <c r="F3635" s="104">
        <f t="shared" si="283"/>
        <v>6.2918369252899432E-6</v>
      </c>
      <c r="G3635" s="93" t="s">
        <v>16</v>
      </c>
      <c r="H3635" s="93">
        <v>2216.9699999999998</v>
      </c>
      <c r="I3635" s="108">
        <v>3</v>
      </c>
      <c r="J3635" s="93">
        <v>15</v>
      </c>
      <c r="K3635" s="93">
        <v>35</v>
      </c>
      <c r="L3635" s="93">
        <v>2216.9699999999998</v>
      </c>
      <c r="M3635" s="88">
        <f t="shared" si="286"/>
        <v>630.79999999999995</v>
      </c>
    </row>
    <row r="3636" spans="1:13" x14ac:dyDescent="0.2">
      <c r="A3636" s="94">
        <v>5513321</v>
      </c>
      <c r="B3636" s="88">
        <f t="shared" si="284"/>
        <v>315.39999999999998</v>
      </c>
      <c r="C3636" s="93">
        <v>2</v>
      </c>
      <c r="D3636" s="104">
        <f t="shared" si="282"/>
        <v>3.9564787339268048E-6</v>
      </c>
      <c r="E3636" s="93">
        <f t="shared" si="285"/>
        <v>0.1752222222222222</v>
      </c>
      <c r="F3636" s="104">
        <f t="shared" si="283"/>
        <v>6.2918369252899432E-6</v>
      </c>
      <c r="G3636" s="93" t="s">
        <v>16</v>
      </c>
      <c r="H3636" s="93">
        <v>3262.7</v>
      </c>
      <c r="I3636" s="108">
        <v>3</v>
      </c>
      <c r="J3636" s="93">
        <v>7.64</v>
      </c>
      <c r="K3636" s="93">
        <v>27</v>
      </c>
      <c r="L3636" s="93">
        <v>3262.7</v>
      </c>
      <c r="M3636" s="88">
        <f t="shared" si="286"/>
        <v>630.79999999999995</v>
      </c>
    </row>
    <row r="3637" spans="1:13" x14ac:dyDescent="0.2">
      <c r="A3637" s="94">
        <v>5513322</v>
      </c>
      <c r="B3637" s="88">
        <f t="shared" si="284"/>
        <v>315.39999999999998</v>
      </c>
      <c r="C3637" s="93">
        <v>2</v>
      </c>
      <c r="D3637" s="104">
        <f t="shared" si="282"/>
        <v>3.9564787339268048E-6</v>
      </c>
      <c r="E3637" s="93">
        <f t="shared" si="285"/>
        <v>0.1752222222222222</v>
      </c>
      <c r="F3637" s="104">
        <f t="shared" si="283"/>
        <v>6.2918369252899432E-6</v>
      </c>
      <c r="G3637" s="93" t="s">
        <v>16</v>
      </c>
      <c r="H3637" s="93">
        <v>4350.2700000000004</v>
      </c>
      <c r="I3637" s="108">
        <v>3</v>
      </c>
      <c r="J3637" s="93">
        <v>10.45</v>
      </c>
      <c r="K3637" s="93">
        <v>38</v>
      </c>
      <c r="L3637" s="93">
        <v>4350.2700000000004</v>
      </c>
      <c r="M3637" s="88">
        <f t="shared" si="286"/>
        <v>630.79999999999995</v>
      </c>
    </row>
    <row r="3638" spans="1:13" x14ac:dyDescent="0.2">
      <c r="A3638" s="94">
        <v>5513323</v>
      </c>
      <c r="B3638" s="88">
        <f t="shared" si="284"/>
        <v>315.39999999999998</v>
      </c>
      <c r="C3638" s="93">
        <v>2</v>
      </c>
      <c r="D3638" s="104">
        <f t="shared" si="282"/>
        <v>3.9564787339268048E-6</v>
      </c>
      <c r="E3638" s="93">
        <f t="shared" si="285"/>
        <v>0.1752222222222222</v>
      </c>
      <c r="F3638" s="104">
        <f t="shared" si="283"/>
        <v>6.2918369252899432E-6</v>
      </c>
      <c r="G3638" s="93" t="s">
        <v>16</v>
      </c>
      <c r="H3638" s="93">
        <v>5301.89</v>
      </c>
      <c r="I3638" s="108">
        <v>3</v>
      </c>
      <c r="J3638" s="93">
        <v>15</v>
      </c>
      <c r="K3638" s="93">
        <v>49</v>
      </c>
      <c r="L3638" s="93">
        <v>5301.89</v>
      </c>
      <c r="M3638" s="88">
        <f t="shared" si="286"/>
        <v>630.79999999999995</v>
      </c>
    </row>
    <row r="3639" spans="1:13" x14ac:dyDescent="0.2">
      <c r="A3639" s="94">
        <v>5527552</v>
      </c>
      <c r="B3639" s="88">
        <f t="shared" si="284"/>
        <v>315.39999999999998</v>
      </c>
      <c r="C3639" s="93">
        <v>2</v>
      </c>
      <c r="D3639" s="104">
        <f t="shared" si="282"/>
        <v>3.9564787339268048E-6</v>
      </c>
      <c r="E3639" s="93">
        <f t="shared" si="285"/>
        <v>0.1752222222222222</v>
      </c>
      <c r="F3639" s="104">
        <f t="shared" si="283"/>
        <v>6.2918369252899432E-6</v>
      </c>
      <c r="G3639" s="93" t="s">
        <v>79</v>
      </c>
      <c r="H3639" s="93">
        <v>285.86</v>
      </c>
      <c r="I3639" s="108">
        <v>3</v>
      </c>
      <c r="J3639" s="93">
        <v>0.6</v>
      </c>
      <c r="K3639" s="93">
        <v>2.5</v>
      </c>
      <c r="L3639" s="93">
        <v>285.86</v>
      </c>
      <c r="M3639" s="88">
        <f t="shared" si="286"/>
        <v>630.79999999999995</v>
      </c>
    </row>
    <row r="3640" spans="1:13" x14ac:dyDescent="0.2">
      <c r="A3640" s="94">
        <v>5527554</v>
      </c>
      <c r="B3640" s="88">
        <f t="shared" si="284"/>
        <v>315.39999999999998</v>
      </c>
      <c r="C3640" s="93">
        <v>2</v>
      </c>
      <c r="D3640" s="104">
        <f t="shared" si="282"/>
        <v>3.9564787339268048E-6</v>
      </c>
      <c r="E3640" s="93">
        <f t="shared" si="285"/>
        <v>0.1752222222222222</v>
      </c>
      <c r="F3640" s="104">
        <f t="shared" si="283"/>
        <v>6.2918369252899432E-6</v>
      </c>
      <c r="G3640" s="93" t="s">
        <v>79</v>
      </c>
      <c r="H3640" s="93">
        <v>432.43</v>
      </c>
      <c r="I3640" s="108">
        <v>3</v>
      </c>
      <c r="J3640" s="93">
        <v>0.93</v>
      </c>
      <c r="K3640" s="93">
        <v>3.6</v>
      </c>
      <c r="L3640" s="93">
        <v>432.43</v>
      </c>
      <c r="M3640" s="88">
        <f t="shared" si="286"/>
        <v>630.79999999999995</v>
      </c>
    </row>
    <row r="3641" spans="1:13" x14ac:dyDescent="0.2">
      <c r="A3641" s="94">
        <v>5527573</v>
      </c>
      <c r="B3641" s="88">
        <f t="shared" si="284"/>
        <v>315.39999999999998</v>
      </c>
      <c r="C3641" s="93">
        <v>2</v>
      </c>
      <c r="D3641" s="104">
        <f t="shared" si="282"/>
        <v>3.9564787339268048E-6</v>
      </c>
      <c r="E3641" s="93">
        <f t="shared" si="285"/>
        <v>0.1752222222222222</v>
      </c>
      <c r="F3641" s="104">
        <f t="shared" si="283"/>
        <v>6.2918369252899432E-6</v>
      </c>
      <c r="G3641" s="93" t="s">
        <v>79</v>
      </c>
      <c r="H3641" s="93">
        <v>566.03</v>
      </c>
      <c r="I3641" s="108">
        <v>3</v>
      </c>
      <c r="J3641" s="93">
        <v>2.5</v>
      </c>
      <c r="K3641" s="93">
        <v>5</v>
      </c>
      <c r="L3641" s="93">
        <v>566.03</v>
      </c>
      <c r="M3641" s="88">
        <f t="shared" si="286"/>
        <v>630.79999999999995</v>
      </c>
    </row>
    <row r="3642" spans="1:13" x14ac:dyDescent="0.2">
      <c r="A3642" s="94">
        <v>5527574</v>
      </c>
      <c r="B3642" s="88">
        <f t="shared" si="284"/>
        <v>315.39999999999998</v>
      </c>
      <c r="C3642" s="93">
        <v>2</v>
      </c>
      <c r="D3642" s="104">
        <f t="shared" si="282"/>
        <v>3.9564787339268048E-6</v>
      </c>
      <c r="E3642" s="93">
        <f t="shared" si="285"/>
        <v>0.1752222222222222</v>
      </c>
      <c r="F3642" s="104">
        <f t="shared" si="283"/>
        <v>6.2918369252899432E-6</v>
      </c>
      <c r="G3642" s="93" t="s">
        <v>79</v>
      </c>
      <c r="H3642" s="93">
        <v>681.33</v>
      </c>
      <c r="I3642" s="108">
        <v>3</v>
      </c>
      <c r="J3642" s="93">
        <v>1.63</v>
      </c>
      <c r="K3642" s="93">
        <v>7.2</v>
      </c>
      <c r="L3642" s="93">
        <v>681.33</v>
      </c>
      <c r="M3642" s="88">
        <f t="shared" si="286"/>
        <v>630.79999999999995</v>
      </c>
    </row>
    <row r="3643" spans="1:13" x14ac:dyDescent="0.2">
      <c r="A3643" s="94">
        <v>5527579</v>
      </c>
      <c r="B3643" s="88">
        <f t="shared" si="284"/>
        <v>315.39999999999998</v>
      </c>
      <c r="C3643" s="93">
        <v>2</v>
      </c>
      <c r="D3643" s="104">
        <f t="shared" si="282"/>
        <v>3.9564787339268048E-6</v>
      </c>
      <c r="E3643" s="93">
        <f t="shared" si="285"/>
        <v>0.1752222222222222</v>
      </c>
      <c r="F3643" s="104">
        <f t="shared" si="283"/>
        <v>6.2918369252899432E-6</v>
      </c>
      <c r="G3643" s="93" t="s">
        <v>16</v>
      </c>
      <c r="H3643" s="93">
        <v>4750.1000000000004</v>
      </c>
      <c r="I3643" s="108">
        <v>3</v>
      </c>
      <c r="J3643" s="93">
        <v>16.8</v>
      </c>
      <c r="K3643" s="93">
        <v>32.700000000000003</v>
      </c>
      <c r="L3643" s="93">
        <v>4750.1000000000004</v>
      </c>
      <c r="M3643" s="88">
        <f t="shared" si="286"/>
        <v>630.79999999999995</v>
      </c>
    </row>
    <row r="3644" spans="1:13" x14ac:dyDescent="0.2">
      <c r="A3644" s="94">
        <v>5527854</v>
      </c>
      <c r="B3644" s="88">
        <f t="shared" si="284"/>
        <v>315.39999999999998</v>
      </c>
      <c r="C3644" s="93">
        <v>2</v>
      </c>
      <c r="D3644" s="104">
        <f t="shared" si="282"/>
        <v>3.9564787339268048E-6</v>
      </c>
      <c r="E3644" s="93">
        <f t="shared" si="285"/>
        <v>0.1752222222222222</v>
      </c>
      <c r="F3644" s="104">
        <f t="shared" si="283"/>
        <v>6.2918369252899432E-6</v>
      </c>
      <c r="G3644" s="93" t="s">
        <v>79</v>
      </c>
      <c r="H3644" s="93">
        <v>1008.54</v>
      </c>
      <c r="I3644" s="108">
        <v>3</v>
      </c>
      <c r="J3644" s="93">
        <v>1.1599999999999999</v>
      </c>
      <c r="K3644" s="93">
        <v>7.4</v>
      </c>
      <c r="L3644" s="93">
        <v>1008.54</v>
      </c>
      <c r="M3644" s="88">
        <f t="shared" si="286"/>
        <v>630.79999999999995</v>
      </c>
    </row>
    <row r="3645" spans="1:13" x14ac:dyDescent="0.2">
      <c r="A3645" s="94">
        <v>5527978</v>
      </c>
      <c r="B3645" s="88">
        <f t="shared" si="284"/>
        <v>315.39999999999998</v>
      </c>
      <c r="C3645" s="93">
        <v>2</v>
      </c>
      <c r="D3645" s="104">
        <f t="shared" si="282"/>
        <v>3.9564787339268048E-6</v>
      </c>
      <c r="E3645" s="93">
        <f t="shared" si="285"/>
        <v>0.1752222222222222</v>
      </c>
      <c r="F3645" s="104">
        <f t="shared" si="283"/>
        <v>6.2918369252899432E-6</v>
      </c>
      <c r="G3645" s="93" t="s">
        <v>16</v>
      </c>
      <c r="H3645" s="93">
        <v>2116.59</v>
      </c>
      <c r="I3645" s="108">
        <v>3</v>
      </c>
      <c r="J3645" s="93">
        <v>12.2</v>
      </c>
      <c r="K3645" s="93">
        <v>20</v>
      </c>
      <c r="L3645" s="93">
        <v>2116.59</v>
      </c>
      <c r="M3645" s="88">
        <f t="shared" si="286"/>
        <v>630.79999999999995</v>
      </c>
    </row>
    <row r="3646" spans="1:13" x14ac:dyDescent="0.2">
      <c r="A3646" s="94">
        <v>5528031</v>
      </c>
      <c r="B3646" s="88">
        <f t="shared" si="284"/>
        <v>315.39999999999998</v>
      </c>
      <c r="C3646" s="93">
        <v>2</v>
      </c>
      <c r="D3646" s="104">
        <f t="shared" si="282"/>
        <v>3.9564787339268048E-6</v>
      </c>
      <c r="E3646" s="93">
        <f t="shared" si="285"/>
        <v>0.1752222222222222</v>
      </c>
      <c r="F3646" s="104">
        <f t="shared" si="283"/>
        <v>6.2918369252899432E-6</v>
      </c>
      <c r="G3646" s="93" t="s">
        <v>16</v>
      </c>
      <c r="H3646" s="93">
        <v>1234.6500000000001</v>
      </c>
      <c r="I3646" s="108">
        <v>3</v>
      </c>
      <c r="J3646" s="93">
        <v>14.2</v>
      </c>
      <c r="K3646" s="93">
        <v>11.2</v>
      </c>
      <c r="L3646" s="93">
        <v>1234.6500000000001</v>
      </c>
      <c r="M3646" s="88">
        <f t="shared" si="286"/>
        <v>630.79999999999995</v>
      </c>
    </row>
    <row r="3647" spans="1:13" x14ac:dyDescent="0.2">
      <c r="A3647" s="94">
        <v>5528039</v>
      </c>
      <c r="B3647" s="88">
        <f t="shared" si="284"/>
        <v>315.39999999999998</v>
      </c>
      <c r="C3647" s="93">
        <v>2</v>
      </c>
      <c r="D3647" s="104">
        <f t="shared" si="282"/>
        <v>3.9564787339268048E-6</v>
      </c>
      <c r="E3647" s="93">
        <f t="shared" si="285"/>
        <v>0.1752222222222222</v>
      </c>
      <c r="F3647" s="104">
        <f t="shared" si="283"/>
        <v>6.2918369252899432E-6</v>
      </c>
      <c r="G3647" s="93" t="s">
        <v>16</v>
      </c>
      <c r="H3647" s="93">
        <v>1558.98</v>
      </c>
      <c r="I3647" s="108">
        <v>3</v>
      </c>
      <c r="J3647" s="93">
        <v>5.8</v>
      </c>
      <c r="K3647" s="93">
        <v>16</v>
      </c>
      <c r="L3647" s="93">
        <v>1558.98</v>
      </c>
      <c r="M3647" s="88">
        <f t="shared" si="286"/>
        <v>630.79999999999995</v>
      </c>
    </row>
    <row r="3648" spans="1:13" x14ac:dyDescent="0.2">
      <c r="A3648" s="94">
        <v>5528041</v>
      </c>
      <c r="B3648" s="88">
        <f t="shared" si="284"/>
        <v>315.39999999999998</v>
      </c>
      <c r="C3648" s="93">
        <v>2</v>
      </c>
      <c r="D3648" s="104">
        <f t="shared" si="282"/>
        <v>3.9564787339268048E-6</v>
      </c>
      <c r="E3648" s="93">
        <f t="shared" si="285"/>
        <v>0.1752222222222222</v>
      </c>
      <c r="F3648" s="104">
        <f t="shared" si="283"/>
        <v>6.2918369252899432E-6</v>
      </c>
      <c r="G3648" s="93" t="s">
        <v>16</v>
      </c>
      <c r="H3648" s="93">
        <v>2369.2600000000002</v>
      </c>
      <c r="I3648" s="108">
        <v>3</v>
      </c>
      <c r="J3648" s="93">
        <v>8.6999999999999993</v>
      </c>
      <c r="K3648" s="93">
        <v>25</v>
      </c>
      <c r="L3648" s="93">
        <v>2369.2600000000002</v>
      </c>
      <c r="M3648" s="88">
        <f t="shared" si="286"/>
        <v>630.79999999999995</v>
      </c>
    </row>
    <row r="3649" spans="1:13" x14ac:dyDescent="0.2">
      <c r="A3649" s="94">
        <v>5528728</v>
      </c>
      <c r="B3649" s="88">
        <f t="shared" si="284"/>
        <v>315.39999999999998</v>
      </c>
      <c r="C3649" s="93">
        <v>2</v>
      </c>
      <c r="D3649" s="104">
        <f t="shared" si="282"/>
        <v>3.9564787339268048E-6</v>
      </c>
      <c r="E3649" s="93">
        <f t="shared" si="285"/>
        <v>0.1752222222222222</v>
      </c>
      <c r="F3649" s="104">
        <f t="shared" si="283"/>
        <v>6.2918369252899432E-6</v>
      </c>
      <c r="G3649" s="93" t="s">
        <v>79</v>
      </c>
      <c r="H3649" s="93">
        <v>350.15</v>
      </c>
      <c r="I3649" s="108">
        <v>3</v>
      </c>
      <c r="J3649" s="93">
        <v>1.75</v>
      </c>
      <c r="K3649" s="93">
        <v>4.4000000000000004</v>
      </c>
      <c r="L3649" s="93">
        <v>350.15</v>
      </c>
      <c r="M3649" s="88">
        <f t="shared" si="286"/>
        <v>630.79999999999995</v>
      </c>
    </row>
    <row r="3650" spans="1:13" x14ac:dyDescent="0.2">
      <c r="A3650" s="94">
        <v>5528731</v>
      </c>
      <c r="B3650" s="88">
        <f t="shared" si="284"/>
        <v>315.39999999999998</v>
      </c>
      <c r="C3650" s="93">
        <v>2</v>
      </c>
      <c r="D3650" s="104">
        <f t="shared" ref="D3650:D3713" si="287">C3650/$C$4096</f>
        <v>3.9564787339268048E-6</v>
      </c>
      <c r="E3650" s="93">
        <f t="shared" si="285"/>
        <v>0.1752222222222222</v>
      </c>
      <c r="F3650" s="104">
        <f t="shared" ref="F3650:F3713" si="288">E3650/$E$4096</f>
        <v>6.2918369252899432E-6</v>
      </c>
      <c r="G3650" s="93" t="s">
        <v>79</v>
      </c>
      <c r="H3650" s="93">
        <v>560.42999999999995</v>
      </c>
      <c r="I3650" s="108">
        <v>3</v>
      </c>
      <c r="J3650" s="93">
        <v>2.97</v>
      </c>
      <c r="K3650" s="93">
        <v>7.4</v>
      </c>
      <c r="L3650" s="93">
        <v>560.42999999999995</v>
      </c>
      <c r="M3650" s="88">
        <f t="shared" si="286"/>
        <v>630.79999999999995</v>
      </c>
    </row>
    <row r="3651" spans="1:13" x14ac:dyDescent="0.2">
      <c r="A3651" s="94">
        <v>5528803</v>
      </c>
      <c r="B3651" s="88">
        <f t="shared" ref="B3651:B3714" si="289">VLOOKUP(I3651,$U$2:$V$11,2,TRUE)</f>
        <v>315.39999999999998</v>
      </c>
      <c r="C3651" s="93">
        <v>2</v>
      </c>
      <c r="D3651" s="104">
        <f t="shared" si="287"/>
        <v>3.9564787339268048E-6</v>
      </c>
      <c r="E3651" s="93">
        <f t="shared" ref="E3651:E3714" si="290">B3651*C3651/3600</f>
        <v>0.1752222222222222</v>
      </c>
      <c r="F3651" s="104">
        <f t="shared" si="288"/>
        <v>6.2918369252899432E-6</v>
      </c>
      <c r="G3651" s="93" t="s">
        <v>79</v>
      </c>
      <c r="H3651" s="93">
        <v>884.72</v>
      </c>
      <c r="I3651" s="108">
        <v>3</v>
      </c>
      <c r="J3651" s="93">
        <v>4.05</v>
      </c>
      <c r="K3651" s="93">
        <v>10.1</v>
      </c>
      <c r="L3651" s="93">
        <v>884.72</v>
      </c>
      <c r="M3651" s="88">
        <f t="shared" ref="M3651:M3714" si="291">B3651*C3651</f>
        <v>630.79999999999995</v>
      </c>
    </row>
    <row r="3652" spans="1:13" x14ac:dyDescent="0.2">
      <c r="A3652" s="94">
        <v>5528869</v>
      </c>
      <c r="B3652" s="88">
        <f t="shared" si="289"/>
        <v>315.39999999999998</v>
      </c>
      <c r="C3652" s="93">
        <v>2</v>
      </c>
      <c r="D3652" s="104">
        <f t="shared" si="287"/>
        <v>3.9564787339268048E-6</v>
      </c>
      <c r="E3652" s="93">
        <f t="shared" si="290"/>
        <v>0.1752222222222222</v>
      </c>
      <c r="F3652" s="104">
        <f t="shared" si="288"/>
        <v>6.2918369252899432E-6</v>
      </c>
      <c r="G3652" s="93" t="s">
        <v>79</v>
      </c>
      <c r="H3652" s="93">
        <v>574.65</v>
      </c>
      <c r="I3652" s="108">
        <v>3</v>
      </c>
      <c r="J3652" s="93">
        <v>1.91</v>
      </c>
      <c r="K3652" s="93">
        <v>5.5</v>
      </c>
      <c r="L3652" s="93">
        <v>574.65</v>
      </c>
      <c r="M3652" s="88">
        <f t="shared" si="291"/>
        <v>630.79999999999995</v>
      </c>
    </row>
    <row r="3653" spans="1:13" x14ac:dyDescent="0.2">
      <c r="A3653" s="94">
        <v>5528872</v>
      </c>
      <c r="B3653" s="88">
        <f t="shared" si="289"/>
        <v>315.39999999999998</v>
      </c>
      <c r="C3653" s="93">
        <v>2</v>
      </c>
      <c r="D3653" s="104">
        <f t="shared" si="287"/>
        <v>3.9564787339268048E-6</v>
      </c>
      <c r="E3653" s="93">
        <f t="shared" si="290"/>
        <v>0.1752222222222222</v>
      </c>
      <c r="F3653" s="104">
        <f t="shared" si="288"/>
        <v>6.2918369252899432E-6</v>
      </c>
      <c r="G3653" s="93" t="s">
        <v>79</v>
      </c>
      <c r="H3653" s="93">
        <v>884.31</v>
      </c>
      <c r="I3653" s="108">
        <v>3</v>
      </c>
      <c r="J3653" s="93">
        <v>4.05</v>
      </c>
      <c r="K3653" s="93">
        <v>10.1</v>
      </c>
      <c r="L3653" s="93">
        <v>884.31</v>
      </c>
      <c r="M3653" s="88">
        <f t="shared" si="291"/>
        <v>630.79999999999995</v>
      </c>
    </row>
    <row r="3654" spans="1:13" x14ac:dyDescent="0.2">
      <c r="A3654" s="94">
        <v>5567529</v>
      </c>
      <c r="B3654" s="88">
        <f t="shared" si="289"/>
        <v>315.39999999999998</v>
      </c>
      <c r="C3654" s="93">
        <v>2</v>
      </c>
      <c r="D3654" s="104">
        <f t="shared" si="287"/>
        <v>3.9564787339268048E-6</v>
      </c>
      <c r="E3654" s="93">
        <f t="shared" si="290"/>
        <v>0.1752222222222222</v>
      </c>
      <c r="F3654" s="104">
        <f t="shared" si="288"/>
        <v>6.2918369252899432E-6</v>
      </c>
      <c r="G3654" s="93" t="s">
        <v>79</v>
      </c>
      <c r="H3654" s="93">
        <v>764.92</v>
      </c>
      <c r="I3654" s="108">
        <v>3</v>
      </c>
      <c r="J3654" s="93">
        <v>18.78</v>
      </c>
      <c r="K3654" s="93">
        <v>18</v>
      </c>
      <c r="L3654" s="93">
        <v>764.92</v>
      </c>
      <c r="M3654" s="88">
        <f t="shared" si="291"/>
        <v>630.79999999999995</v>
      </c>
    </row>
    <row r="3655" spans="1:13" x14ac:dyDescent="0.2">
      <c r="A3655" s="94">
        <v>5567536</v>
      </c>
      <c r="B3655" s="88">
        <f t="shared" si="289"/>
        <v>315.39999999999998</v>
      </c>
      <c r="C3655" s="93">
        <v>2</v>
      </c>
      <c r="D3655" s="104">
        <f t="shared" si="287"/>
        <v>3.9564787339268048E-6</v>
      </c>
      <c r="E3655" s="93">
        <f t="shared" si="290"/>
        <v>0.1752222222222222</v>
      </c>
      <c r="F3655" s="104">
        <f t="shared" si="288"/>
        <v>6.2918369252899432E-6</v>
      </c>
      <c r="G3655" s="93" t="s">
        <v>16</v>
      </c>
      <c r="H3655" s="93">
        <v>1346.78</v>
      </c>
      <c r="I3655" s="108">
        <v>3</v>
      </c>
      <c r="J3655" s="93">
        <v>18.78</v>
      </c>
      <c r="K3655" s="93">
        <v>35</v>
      </c>
      <c r="L3655" s="93">
        <v>1346.78</v>
      </c>
      <c r="M3655" s="88">
        <f t="shared" si="291"/>
        <v>630.79999999999995</v>
      </c>
    </row>
    <row r="3656" spans="1:13" x14ac:dyDescent="0.2">
      <c r="A3656" s="94">
        <v>5600241</v>
      </c>
      <c r="B3656" s="88">
        <f t="shared" si="289"/>
        <v>315.39999999999998</v>
      </c>
      <c r="C3656" s="93">
        <v>2</v>
      </c>
      <c r="D3656" s="104">
        <f t="shared" si="287"/>
        <v>3.9564787339268048E-6</v>
      </c>
      <c r="E3656" s="93">
        <f t="shared" si="290"/>
        <v>0.1752222222222222</v>
      </c>
      <c r="F3656" s="104">
        <f t="shared" si="288"/>
        <v>6.2918369252899432E-6</v>
      </c>
      <c r="G3656" s="93" t="s">
        <v>16</v>
      </c>
      <c r="H3656" s="93">
        <v>5990.93</v>
      </c>
      <c r="I3656" s="108">
        <v>3</v>
      </c>
      <c r="J3656" s="93">
        <v>32</v>
      </c>
      <c r="K3656" s="93">
        <v>47</v>
      </c>
      <c r="L3656" s="93">
        <v>5990.93</v>
      </c>
      <c r="M3656" s="88">
        <f t="shared" si="291"/>
        <v>630.79999999999995</v>
      </c>
    </row>
    <row r="3657" spans="1:13" x14ac:dyDescent="0.2">
      <c r="A3657" s="94">
        <v>5600281</v>
      </c>
      <c r="B3657" s="88">
        <f t="shared" si="289"/>
        <v>315.39999999999998</v>
      </c>
      <c r="C3657" s="93">
        <v>2</v>
      </c>
      <c r="D3657" s="104">
        <f t="shared" si="287"/>
        <v>3.9564787339268048E-6</v>
      </c>
      <c r="E3657" s="93">
        <f t="shared" si="290"/>
        <v>0.1752222222222222</v>
      </c>
      <c r="F3657" s="104">
        <f t="shared" si="288"/>
        <v>6.2918369252899432E-6</v>
      </c>
      <c r="G3657" s="93" t="s">
        <v>79</v>
      </c>
      <c r="H3657" s="93">
        <v>223.61</v>
      </c>
      <c r="I3657" s="108">
        <v>3</v>
      </c>
      <c r="J3657" s="93">
        <v>0.84</v>
      </c>
      <c r="K3657" s="93">
        <v>0.83</v>
      </c>
      <c r="L3657" s="93">
        <v>223.61</v>
      </c>
      <c r="M3657" s="88">
        <f t="shared" si="291"/>
        <v>630.79999999999995</v>
      </c>
    </row>
    <row r="3658" spans="1:13" x14ac:dyDescent="0.2">
      <c r="A3658" s="94">
        <v>5600285</v>
      </c>
      <c r="B3658" s="88">
        <f t="shared" si="289"/>
        <v>315.39999999999998</v>
      </c>
      <c r="C3658" s="93">
        <v>2</v>
      </c>
      <c r="D3658" s="104">
        <f t="shared" si="287"/>
        <v>3.9564787339268048E-6</v>
      </c>
      <c r="E3658" s="93">
        <f t="shared" si="290"/>
        <v>0.1752222222222222</v>
      </c>
      <c r="F3658" s="104">
        <f t="shared" si="288"/>
        <v>6.2918369252899432E-6</v>
      </c>
      <c r="G3658" s="93" t="s">
        <v>79</v>
      </c>
      <c r="H3658" s="93">
        <v>702.5</v>
      </c>
      <c r="I3658" s="108">
        <v>3</v>
      </c>
      <c r="J3658" s="93">
        <v>3.2</v>
      </c>
      <c r="K3658" s="93">
        <v>3.1</v>
      </c>
      <c r="L3658" s="93">
        <v>702.5</v>
      </c>
      <c r="M3658" s="88">
        <f t="shared" si="291"/>
        <v>630.79999999999995</v>
      </c>
    </row>
    <row r="3659" spans="1:13" x14ac:dyDescent="0.2">
      <c r="A3659" s="94">
        <v>5600376</v>
      </c>
      <c r="B3659" s="88">
        <f t="shared" si="289"/>
        <v>315.39999999999998</v>
      </c>
      <c r="C3659" s="93">
        <v>2</v>
      </c>
      <c r="D3659" s="104">
        <f t="shared" si="287"/>
        <v>3.9564787339268048E-6</v>
      </c>
      <c r="E3659" s="93">
        <f t="shared" si="290"/>
        <v>0.1752222222222222</v>
      </c>
      <c r="F3659" s="104">
        <f t="shared" si="288"/>
        <v>6.2918369252899432E-6</v>
      </c>
      <c r="G3659" s="93" t="s">
        <v>79</v>
      </c>
      <c r="H3659" s="93">
        <v>2447.13</v>
      </c>
      <c r="I3659" s="108">
        <v>3</v>
      </c>
      <c r="J3659" s="93">
        <v>2.38</v>
      </c>
      <c r="K3659" s="93">
        <v>7.8</v>
      </c>
      <c r="L3659" s="93">
        <v>2447.13</v>
      </c>
      <c r="M3659" s="88">
        <f t="shared" si="291"/>
        <v>630.79999999999995</v>
      </c>
    </row>
    <row r="3660" spans="1:13" x14ac:dyDescent="0.2">
      <c r="A3660" s="94">
        <v>5600383</v>
      </c>
      <c r="B3660" s="88">
        <f t="shared" si="289"/>
        <v>315.39999999999998</v>
      </c>
      <c r="C3660" s="93">
        <v>2</v>
      </c>
      <c r="D3660" s="104">
        <f t="shared" si="287"/>
        <v>3.9564787339268048E-6</v>
      </c>
      <c r="E3660" s="93">
        <f t="shared" si="290"/>
        <v>0.1752222222222222</v>
      </c>
      <c r="F3660" s="104">
        <f t="shared" si="288"/>
        <v>6.2918369252899432E-6</v>
      </c>
      <c r="G3660" s="93" t="s">
        <v>16</v>
      </c>
      <c r="H3660" s="93">
        <v>18563.93</v>
      </c>
      <c r="I3660" s="108">
        <v>3</v>
      </c>
      <c r="J3660" s="93">
        <v>16.940000000000001</v>
      </c>
      <c r="K3660" s="93">
        <v>60.3</v>
      </c>
      <c r="L3660" s="93">
        <v>18563.93</v>
      </c>
      <c r="M3660" s="88">
        <f t="shared" si="291"/>
        <v>630.79999999999995</v>
      </c>
    </row>
    <row r="3661" spans="1:13" x14ac:dyDescent="0.2">
      <c r="A3661" s="94">
        <v>5600389</v>
      </c>
      <c r="B3661" s="88">
        <f t="shared" si="289"/>
        <v>315.39999999999998</v>
      </c>
      <c r="C3661" s="93">
        <v>2</v>
      </c>
      <c r="D3661" s="104">
        <f t="shared" si="287"/>
        <v>3.9564787339268048E-6</v>
      </c>
      <c r="E3661" s="93">
        <f t="shared" si="290"/>
        <v>0.1752222222222222</v>
      </c>
      <c r="F3661" s="104">
        <f t="shared" si="288"/>
        <v>6.2918369252899432E-6</v>
      </c>
      <c r="G3661" s="93" t="s">
        <v>16</v>
      </c>
      <c r="H3661" s="93">
        <v>13643.87</v>
      </c>
      <c r="I3661" s="108">
        <v>3</v>
      </c>
      <c r="J3661" s="93">
        <v>12.4</v>
      </c>
      <c r="K3661" s="93">
        <v>42</v>
      </c>
      <c r="L3661" s="93">
        <v>13643.87</v>
      </c>
      <c r="M3661" s="88">
        <f t="shared" si="291"/>
        <v>630.79999999999995</v>
      </c>
    </row>
    <row r="3662" spans="1:13" x14ac:dyDescent="0.2">
      <c r="A3662" s="94">
        <v>5600927</v>
      </c>
      <c r="B3662" s="88">
        <f t="shared" si="289"/>
        <v>315.39999999999998</v>
      </c>
      <c r="C3662" s="93">
        <v>2</v>
      </c>
      <c r="D3662" s="104">
        <f t="shared" si="287"/>
        <v>3.9564787339268048E-6</v>
      </c>
      <c r="E3662" s="93">
        <f t="shared" si="290"/>
        <v>0.1752222222222222</v>
      </c>
      <c r="F3662" s="104">
        <f t="shared" si="288"/>
        <v>6.2918369252899432E-6</v>
      </c>
      <c r="G3662" s="93" t="s">
        <v>16</v>
      </c>
      <c r="H3662" s="93">
        <v>9295.4599999999991</v>
      </c>
      <c r="I3662" s="108">
        <v>3</v>
      </c>
      <c r="J3662" s="93">
        <v>3.31</v>
      </c>
      <c r="K3662" s="93">
        <v>35</v>
      </c>
      <c r="L3662" s="93">
        <v>9295.4599999999991</v>
      </c>
      <c r="M3662" s="88">
        <f t="shared" si="291"/>
        <v>630.79999999999995</v>
      </c>
    </row>
    <row r="3663" spans="1:13" x14ac:dyDescent="0.2">
      <c r="A3663" s="94">
        <v>5705005</v>
      </c>
      <c r="B3663" s="88">
        <f t="shared" si="289"/>
        <v>315.39999999999998</v>
      </c>
      <c r="C3663" s="93">
        <v>2</v>
      </c>
      <c r="D3663" s="104">
        <f t="shared" si="287"/>
        <v>3.9564787339268048E-6</v>
      </c>
      <c r="E3663" s="93">
        <f t="shared" si="290"/>
        <v>0.1752222222222222</v>
      </c>
      <c r="F3663" s="104">
        <f t="shared" si="288"/>
        <v>6.2918369252899432E-6</v>
      </c>
      <c r="G3663" s="93" t="s">
        <v>16</v>
      </c>
      <c r="H3663" s="93">
        <v>1151.33</v>
      </c>
      <c r="I3663" s="108">
        <v>3</v>
      </c>
      <c r="J3663" s="93">
        <v>20.59</v>
      </c>
      <c r="K3663" s="93">
        <v>28</v>
      </c>
      <c r="L3663" s="93">
        <v>1151.33</v>
      </c>
      <c r="M3663" s="88">
        <f t="shared" si="291"/>
        <v>630.79999999999995</v>
      </c>
    </row>
    <row r="3664" spans="1:13" x14ac:dyDescent="0.2">
      <c r="A3664" s="94">
        <v>5705063</v>
      </c>
      <c r="B3664" s="88">
        <f t="shared" si="289"/>
        <v>315.39999999999998</v>
      </c>
      <c r="C3664" s="93">
        <v>2</v>
      </c>
      <c r="D3664" s="104">
        <f t="shared" si="287"/>
        <v>3.9564787339268048E-6</v>
      </c>
      <c r="E3664" s="93">
        <f t="shared" si="290"/>
        <v>0.1752222222222222</v>
      </c>
      <c r="F3664" s="104">
        <f t="shared" si="288"/>
        <v>6.2918369252899432E-6</v>
      </c>
      <c r="G3664" s="93" t="s">
        <v>16</v>
      </c>
      <c r="H3664" s="93">
        <v>2196.0500000000002</v>
      </c>
      <c r="I3664" s="108">
        <v>3</v>
      </c>
      <c r="J3664" s="93">
        <v>25.8</v>
      </c>
      <c r="K3664" s="93">
        <v>40</v>
      </c>
      <c r="L3664" s="93">
        <v>2196.0500000000002</v>
      </c>
      <c r="M3664" s="88">
        <f t="shared" si="291"/>
        <v>630.79999999999995</v>
      </c>
    </row>
    <row r="3665" spans="1:13" x14ac:dyDescent="0.2">
      <c r="A3665" s="94">
        <v>5708021</v>
      </c>
      <c r="B3665" s="88">
        <f t="shared" si="289"/>
        <v>315.39999999999998</v>
      </c>
      <c r="C3665" s="93">
        <v>2</v>
      </c>
      <c r="D3665" s="104">
        <f t="shared" si="287"/>
        <v>3.9564787339268048E-6</v>
      </c>
      <c r="E3665" s="93">
        <f t="shared" si="290"/>
        <v>0.1752222222222222</v>
      </c>
      <c r="F3665" s="104">
        <f t="shared" si="288"/>
        <v>6.2918369252899432E-6</v>
      </c>
      <c r="G3665" s="93" t="s">
        <v>79</v>
      </c>
      <c r="H3665" s="93">
        <v>1059.29</v>
      </c>
      <c r="I3665" s="108">
        <v>3</v>
      </c>
      <c r="J3665" s="93">
        <v>24.18</v>
      </c>
      <c r="K3665" s="93">
        <v>25</v>
      </c>
      <c r="L3665" s="93">
        <v>1059.29</v>
      </c>
      <c r="M3665" s="88">
        <f t="shared" si="291"/>
        <v>630.79999999999995</v>
      </c>
    </row>
    <row r="3666" spans="1:13" x14ac:dyDescent="0.2">
      <c r="A3666" s="94">
        <v>5708023</v>
      </c>
      <c r="B3666" s="88">
        <f t="shared" si="289"/>
        <v>315.39999999999998</v>
      </c>
      <c r="C3666" s="93">
        <v>2</v>
      </c>
      <c r="D3666" s="104">
        <f t="shared" si="287"/>
        <v>3.9564787339268048E-6</v>
      </c>
      <c r="E3666" s="93">
        <f t="shared" si="290"/>
        <v>0.1752222222222222</v>
      </c>
      <c r="F3666" s="104">
        <f t="shared" si="288"/>
        <v>6.2918369252899432E-6</v>
      </c>
      <c r="G3666" s="93" t="s">
        <v>16</v>
      </c>
      <c r="H3666" s="93">
        <v>2118.58</v>
      </c>
      <c r="I3666" s="108">
        <v>3</v>
      </c>
      <c r="J3666" s="93">
        <v>52.92</v>
      </c>
      <c r="K3666" s="93">
        <v>55</v>
      </c>
      <c r="L3666" s="93">
        <v>2118.58</v>
      </c>
      <c r="M3666" s="88">
        <f t="shared" si="291"/>
        <v>630.79999999999995</v>
      </c>
    </row>
    <row r="3667" spans="1:13" x14ac:dyDescent="0.2">
      <c r="A3667" s="94">
        <v>5708035</v>
      </c>
      <c r="B3667" s="88">
        <f t="shared" si="289"/>
        <v>315.39999999999998</v>
      </c>
      <c r="C3667" s="93">
        <v>2</v>
      </c>
      <c r="D3667" s="104">
        <f t="shared" si="287"/>
        <v>3.9564787339268048E-6</v>
      </c>
      <c r="E3667" s="93">
        <f t="shared" si="290"/>
        <v>0.1752222222222222</v>
      </c>
      <c r="F3667" s="104">
        <f t="shared" si="288"/>
        <v>6.2918369252899432E-6</v>
      </c>
      <c r="G3667" s="93" t="s">
        <v>79</v>
      </c>
      <c r="H3667" s="93">
        <v>624.41999999999996</v>
      </c>
      <c r="I3667" s="108">
        <v>3</v>
      </c>
      <c r="J3667" s="93">
        <v>11.5</v>
      </c>
      <c r="K3667" s="93">
        <v>13</v>
      </c>
      <c r="L3667" s="93">
        <v>624.41999999999996</v>
      </c>
      <c r="M3667" s="88">
        <f t="shared" si="291"/>
        <v>630.79999999999995</v>
      </c>
    </row>
    <row r="3668" spans="1:13" x14ac:dyDescent="0.2">
      <c r="A3668" s="94">
        <v>5708082</v>
      </c>
      <c r="B3668" s="88">
        <f t="shared" si="289"/>
        <v>315.39999999999998</v>
      </c>
      <c r="C3668" s="93">
        <v>2</v>
      </c>
      <c r="D3668" s="104">
        <f t="shared" si="287"/>
        <v>3.9564787339268048E-6</v>
      </c>
      <c r="E3668" s="93">
        <f t="shared" si="290"/>
        <v>0.1752222222222222</v>
      </c>
      <c r="F3668" s="104">
        <f t="shared" si="288"/>
        <v>6.2918369252899432E-6</v>
      </c>
      <c r="G3668" s="93" t="s">
        <v>79</v>
      </c>
      <c r="H3668" s="93">
        <v>468.32</v>
      </c>
      <c r="I3668" s="108">
        <v>3</v>
      </c>
      <c r="J3668" s="93">
        <v>5.24</v>
      </c>
      <c r="K3668" s="93">
        <v>5</v>
      </c>
      <c r="L3668" s="93">
        <v>468.32</v>
      </c>
      <c r="M3668" s="88">
        <f t="shared" si="291"/>
        <v>630.79999999999995</v>
      </c>
    </row>
    <row r="3669" spans="1:13" x14ac:dyDescent="0.2">
      <c r="A3669" s="94">
        <v>5708083</v>
      </c>
      <c r="B3669" s="88">
        <f t="shared" si="289"/>
        <v>315.39999999999998</v>
      </c>
      <c r="C3669" s="93">
        <v>2</v>
      </c>
      <c r="D3669" s="104">
        <f t="shared" si="287"/>
        <v>3.9564787339268048E-6</v>
      </c>
      <c r="E3669" s="93">
        <f t="shared" si="290"/>
        <v>0.1752222222222222</v>
      </c>
      <c r="F3669" s="104">
        <f t="shared" si="288"/>
        <v>6.2918369252899432E-6</v>
      </c>
      <c r="G3669" s="93" t="s">
        <v>79</v>
      </c>
      <c r="H3669" s="93">
        <v>579.82000000000005</v>
      </c>
      <c r="I3669" s="108">
        <v>3</v>
      </c>
      <c r="J3669" s="93">
        <v>6.25</v>
      </c>
      <c r="K3669" s="93">
        <v>7</v>
      </c>
      <c r="L3669" s="93">
        <v>579.82000000000005</v>
      </c>
      <c r="M3669" s="88">
        <f t="shared" si="291"/>
        <v>630.79999999999995</v>
      </c>
    </row>
    <row r="3670" spans="1:13" x14ac:dyDescent="0.2">
      <c r="A3670" s="94">
        <v>5708113</v>
      </c>
      <c r="B3670" s="88">
        <f t="shared" si="289"/>
        <v>315.39999999999998</v>
      </c>
      <c r="C3670" s="93">
        <v>2</v>
      </c>
      <c r="D3670" s="104">
        <f t="shared" si="287"/>
        <v>3.9564787339268048E-6</v>
      </c>
      <c r="E3670" s="93">
        <f t="shared" si="290"/>
        <v>0.1752222222222222</v>
      </c>
      <c r="F3670" s="104">
        <f t="shared" si="288"/>
        <v>6.2918369252899432E-6</v>
      </c>
      <c r="G3670" s="93" t="s">
        <v>79</v>
      </c>
      <c r="H3670" s="93">
        <v>2022.86</v>
      </c>
      <c r="I3670" s="108">
        <v>3</v>
      </c>
      <c r="J3670" s="93">
        <v>3.82</v>
      </c>
      <c r="K3670" s="93">
        <v>6.5</v>
      </c>
      <c r="L3670" s="93">
        <v>2022.86</v>
      </c>
      <c r="M3670" s="88">
        <f t="shared" si="291"/>
        <v>630.79999999999995</v>
      </c>
    </row>
    <row r="3671" spans="1:13" x14ac:dyDescent="0.2">
      <c r="A3671" s="94">
        <v>5708157</v>
      </c>
      <c r="B3671" s="88">
        <f t="shared" si="289"/>
        <v>315.39999999999998</v>
      </c>
      <c r="C3671" s="93">
        <v>2</v>
      </c>
      <c r="D3671" s="104">
        <f t="shared" si="287"/>
        <v>3.9564787339268048E-6</v>
      </c>
      <c r="E3671" s="93">
        <f t="shared" si="290"/>
        <v>0.1752222222222222</v>
      </c>
      <c r="F3671" s="104">
        <f t="shared" si="288"/>
        <v>6.2918369252899432E-6</v>
      </c>
      <c r="G3671" s="93" t="s">
        <v>79</v>
      </c>
      <c r="H3671" s="93">
        <v>245.31</v>
      </c>
      <c r="I3671" s="108">
        <v>3</v>
      </c>
      <c r="J3671" s="93">
        <v>3.29</v>
      </c>
      <c r="K3671" s="93">
        <v>4</v>
      </c>
      <c r="L3671" s="93">
        <v>245.31</v>
      </c>
      <c r="M3671" s="88">
        <f t="shared" si="291"/>
        <v>630.79999999999995</v>
      </c>
    </row>
    <row r="3672" spans="1:13" x14ac:dyDescent="0.2">
      <c r="A3672" s="94">
        <v>5708162</v>
      </c>
      <c r="B3672" s="88">
        <f t="shared" si="289"/>
        <v>315.39999999999998</v>
      </c>
      <c r="C3672" s="93">
        <v>2</v>
      </c>
      <c r="D3672" s="104">
        <f t="shared" si="287"/>
        <v>3.9564787339268048E-6</v>
      </c>
      <c r="E3672" s="93">
        <f t="shared" si="290"/>
        <v>0.1752222222222222</v>
      </c>
      <c r="F3672" s="104">
        <f t="shared" si="288"/>
        <v>6.2918369252899432E-6</v>
      </c>
      <c r="G3672" s="93" t="s">
        <v>79</v>
      </c>
      <c r="H3672" s="93">
        <v>546.37</v>
      </c>
      <c r="I3672" s="108">
        <v>3</v>
      </c>
      <c r="J3672" s="93">
        <v>9.25</v>
      </c>
      <c r="K3672" s="93">
        <v>11</v>
      </c>
      <c r="L3672" s="93">
        <v>546.37</v>
      </c>
      <c r="M3672" s="88">
        <f t="shared" si="291"/>
        <v>630.79999999999995</v>
      </c>
    </row>
    <row r="3673" spans="1:13" x14ac:dyDescent="0.2">
      <c r="A3673" s="94">
        <v>5708166</v>
      </c>
      <c r="B3673" s="88">
        <f t="shared" si="289"/>
        <v>315.39999999999998</v>
      </c>
      <c r="C3673" s="93">
        <v>2</v>
      </c>
      <c r="D3673" s="104">
        <f t="shared" si="287"/>
        <v>3.9564787339268048E-6</v>
      </c>
      <c r="E3673" s="93">
        <f t="shared" si="290"/>
        <v>0.1752222222222222</v>
      </c>
      <c r="F3673" s="104">
        <f t="shared" si="288"/>
        <v>6.2918369252899432E-6</v>
      </c>
      <c r="G3673" s="93" t="s">
        <v>16</v>
      </c>
      <c r="H3673" s="93">
        <v>1360.35</v>
      </c>
      <c r="I3673" s="108">
        <v>3</v>
      </c>
      <c r="J3673" s="93">
        <v>34.97</v>
      </c>
      <c r="K3673" s="93">
        <v>35</v>
      </c>
      <c r="L3673" s="93">
        <v>1360.35</v>
      </c>
      <c r="M3673" s="88">
        <f t="shared" si="291"/>
        <v>630.79999999999995</v>
      </c>
    </row>
    <row r="3674" spans="1:13" x14ac:dyDescent="0.2">
      <c r="A3674" s="94">
        <v>5708183</v>
      </c>
      <c r="B3674" s="88">
        <f t="shared" si="289"/>
        <v>315.39999999999998</v>
      </c>
      <c r="C3674" s="93">
        <v>2</v>
      </c>
      <c r="D3674" s="104">
        <f t="shared" si="287"/>
        <v>3.9564787339268048E-6</v>
      </c>
      <c r="E3674" s="93">
        <f t="shared" si="290"/>
        <v>0.1752222222222222</v>
      </c>
      <c r="F3674" s="104">
        <f t="shared" si="288"/>
        <v>6.2918369252899432E-6</v>
      </c>
      <c r="G3674" s="93" t="s">
        <v>16</v>
      </c>
      <c r="H3674" s="93">
        <v>2531.15</v>
      </c>
      <c r="I3674" s="108">
        <v>3</v>
      </c>
      <c r="J3674" s="93">
        <v>34.97</v>
      </c>
      <c r="K3674" s="93">
        <v>37</v>
      </c>
      <c r="L3674" s="93">
        <v>2531.15</v>
      </c>
      <c r="M3674" s="88">
        <f t="shared" si="291"/>
        <v>630.79999999999995</v>
      </c>
    </row>
    <row r="3675" spans="1:13" x14ac:dyDescent="0.2">
      <c r="A3675" s="94">
        <v>5708205</v>
      </c>
      <c r="B3675" s="88">
        <f t="shared" si="289"/>
        <v>315.39999999999998</v>
      </c>
      <c r="C3675" s="93">
        <v>2</v>
      </c>
      <c r="D3675" s="104">
        <f t="shared" si="287"/>
        <v>3.9564787339268048E-6</v>
      </c>
      <c r="E3675" s="93">
        <f t="shared" si="290"/>
        <v>0.1752222222222222</v>
      </c>
      <c r="F3675" s="104">
        <f t="shared" si="288"/>
        <v>6.2918369252899432E-6</v>
      </c>
      <c r="G3675" s="93" t="s">
        <v>79</v>
      </c>
      <c r="H3675" s="93">
        <v>468.32</v>
      </c>
      <c r="I3675" s="108">
        <v>3</v>
      </c>
      <c r="J3675" s="93">
        <v>5.24</v>
      </c>
      <c r="K3675" s="93">
        <v>5</v>
      </c>
      <c r="L3675" s="93">
        <v>468.32</v>
      </c>
      <c r="M3675" s="88">
        <f t="shared" si="291"/>
        <v>630.79999999999995</v>
      </c>
    </row>
    <row r="3676" spans="1:13" x14ac:dyDescent="0.2">
      <c r="A3676" s="94">
        <v>5708225</v>
      </c>
      <c r="B3676" s="88">
        <f t="shared" si="289"/>
        <v>315.39999999999998</v>
      </c>
      <c r="C3676" s="93">
        <v>2</v>
      </c>
      <c r="D3676" s="104">
        <f t="shared" si="287"/>
        <v>3.9564787339268048E-6</v>
      </c>
      <c r="E3676" s="93">
        <f t="shared" si="290"/>
        <v>0.1752222222222222</v>
      </c>
      <c r="F3676" s="104">
        <f t="shared" si="288"/>
        <v>6.2918369252899432E-6</v>
      </c>
      <c r="G3676" s="93" t="s">
        <v>79</v>
      </c>
      <c r="H3676" s="93">
        <v>979.23</v>
      </c>
      <c r="I3676" s="108">
        <v>3</v>
      </c>
      <c r="J3676" s="93">
        <v>1.54</v>
      </c>
      <c r="K3676" s="93">
        <v>2</v>
      </c>
      <c r="L3676" s="93">
        <v>979.23</v>
      </c>
      <c r="M3676" s="88">
        <f t="shared" si="291"/>
        <v>630.79999999999995</v>
      </c>
    </row>
    <row r="3677" spans="1:13" x14ac:dyDescent="0.2">
      <c r="A3677" s="94">
        <v>5708228</v>
      </c>
      <c r="B3677" s="88">
        <f t="shared" si="289"/>
        <v>315.39999999999998</v>
      </c>
      <c r="C3677" s="93">
        <v>2</v>
      </c>
      <c r="D3677" s="104">
        <f t="shared" si="287"/>
        <v>3.9564787339268048E-6</v>
      </c>
      <c r="E3677" s="93">
        <f t="shared" si="290"/>
        <v>0.1752222222222222</v>
      </c>
      <c r="F3677" s="104">
        <f t="shared" si="288"/>
        <v>6.2918369252899432E-6</v>
      </c>
      <c r="G3677" s="93" t="s">
        <v>79</v>
      </c>
      <c r="H3677" s="93">
        <v>446.59</v>
      </c>
      <c r="I3677" s="108">
        <v>3</v>
      </c>
      <c r="J3677" s="93">
        <v>0.5</v>
      </c>
      <c r="K3677" s="93">
        <v>0.5</v>
      </c>
      <c r="L3677" s="93">
        <v>446.59</v>
      </c>
      <c r="M3677" s="88">
        <f t="shared" si="291"/>
        <v>630.79999999999995</v>
      </c>
    </row>
    <row r="3678" spans="1:13" x14ac:dyDescent="0.2">
      <c r="A3678" s="94">
        <v>5708235</v>
      </c>
      <c r="B3678" s="88">
        <f t="shared" si="289"/>
        <v>315.39999999999998</v>
      </c>
      <c r="C3678" s="93">
        <v>2</v>
      </c>
      <c r="D3678" s="104">
        <f t="shared" si="287"/>
        <v>3.9564787339268048E-6</v>
      </c>
      <c r="E3678" s="93">
        <f t="shared" si="290"/>
        <v>0.1752222222222222</v>
      </c>
      <c r="F3678" s="104">
        <f t="shared" si="288"/>
        <v>6.2918369252899432E-6</v>
      </c>
      <c r="G3678" s="93" t="s">
        <v>79</v>
      </c>
      <c r="H3678" s="93">
        <v>1025.51</v>
      </c>
      <c r="I3678" s="108">
        <v>3</v>
      </c>
      <c r="J3678" s="93">
        <v>2.2200000000000002</v>
      </c>
      <c r="K3678" s="93">
        <v>3</v>
      </c>
      <c r="L3678" s="93">
        <v>1025.51</v>
      </c>
      <c r="M3678" s="88">
        <f t="shared" si="291"/>
        <v>630.79999999999995</v>
      </c>
    </row>
    <row r="3679" spans="1:13" x14ac:dyDescent="0.2">
      <c r="A3679" s="94">
        <v>5708242</v>
      </c>
      <c r="B3679" s="88">
        <f t="shared" si="289"/>
        <v>315.39999999999998</v>
      </c>
      <c r="C3679" s="93">
        <v>2</v>
      </c>
      <c r="D3679" s="104">
        <f t="shared" si="287"/>
        <v>3.9564787339268048E-6</v>
      </c>
      <c r="E3679" s="93">
        <f t="shared" si="290"/>
        <v>0.1752222222222222</v>
      </c>
      <c r="F3679" s="104">
        <f t="shared" si="288"/>
        <v>6.2918369252899432E-6</v>
      </c>
      <c r="G3679" s="93" t="s">
        <v>79</v>
      </c>
      <c r="H3679" s="93">
        <v>2022.86</v>
      </c>
      <c r="I3679" s="108">
        <v>3</v>
      </c>
      <c r="J3679" s="93">
        <v>3.82</v>
      </c>
      <c r="K3679" s="93">
        <v>5</v>
      </c>
      <c r="L3679" s="93">
        <v>2022.86</v>
      </c>
      <c r="M3679" s="88">
        <f t="shared" si="291"/>
        <v>630.79999999999995</v>
      </c>
    </row>
    <row r="3680" spans="1:13" x14ac:dyDescent="0.2">
      <c r="A3680" s="94">
        <v>5708274</v>
      </c>
      <c r="B3680" s="88">
        <f t="shared" si="289"/>
        <v>315.39999999999998</v>
      </c>
      <c r="C3680" s="93">
        <v>2</v>
      </c>
      <c r="D3680" s="104">
        <f t="shared" si="287"/>
        <v>3.9564787339268048E-6</v>
      </c>
      <c r="E3680" s="93">
        <f t="shared" si="290"/>
        <v>0.1752222222222222</v>
      </c>
      <c r="F3680" s="104">
        <f t="shared" si="288"/>
        <v>6.2918369252899432E-6</v>
      </c>
      <c r="G3680" s="93" t="s">
        <v>79</v>
      </c>
      <c r="H3680" s="93">
        <v>368.29</v>
      </c>
      <c r="I3680" s="108">
        <v>3</v>
      </c>
      <c r="J3680" s="93">
        <v>0.93</v>
      </c>
      <c r="K3680" s="93">
        <v>0.35</v>
      </c>
      <c r="L3680" s="93">
        <v>368.29</v>
      </c>
      <c r="M3680" s="88">
        <f t="shared" si="291"/>
        <v>630.79999999999995</v>
      </c>
    </row>
    <row r="3681" spans="1:13" x14ac:dyDescent="0.2">
      <c r="A3681" s="94">
        <v>5708284</v>
      </c>
      <c r="B3681" s="88">
        <f t="shared" si="289"/>
        <v>315.39999999999998</v>
      </c>
      <c r="C3681" s="93">
        <v>2</v>
      </c>
      <c r="D3681" s="104">
        <f t="shared" si="287"/>
        <v>3.9564787339268048E-6</v>
      </c>
      <c r="E3681" s="93">
        <f t="shared" si="290"/>
        <v>0.1752222222222222</v>
      </c>
      <c r="F3681" s="104">
        <f t="shared" si="288"/>
        <v>6.2918369252899432E-6</v>
      </c>
      <c r="G3681" s="93" t="s">
        <v>79</v>
      </c>
      <c r="H3681" s="93">
        <v>726.25</v>
      </c>
      <c r="I3681" s="108">
        <v>3</v>
      </c>
      <c r="J3681" s="93">
        <v>1.35</v>
      </c>
      <c r="K3681" s="93">
        <v>0.47</v>
      </c>
      <c r="L3681" s="93">
        <v>726.25</v>
      </c>
      <c r="M3681" s="88">
        <f t="shared" si="291"/>
        <v>630.79999999999995</v>
      </c>
    </row>
    <row r="3682" spans="1:13" x14ac:dyDescent="0.2">
      <c r="A3682" s="94">
        <v>5708292</v>
      </c>
      <c r="B3682" s="88">
        <f t="shared" si="289"/>
        <v>315.39999999999998</v>
      </c>
      <c r="C3682" s="93">
        <v>2</v>
      </c>
      <c r="D3682" s="104">
        <f t="shared" si="287"/>
        <v>3.9564787339268048E-6</v>
      </c>
      <c r="E3682" s="93">
        <f t="shared" si="290"/>
        <v>0.1752222222222222</v>
      </c>
      <c r="F3682" s="104">
        <f t="shared" si="288"/>
        <v>6.2918369252899432E-6</v>
      </c>
      <c r="G3682" s="93" t="s">
        <v>79</v>
      </c>
      <c r="H3682" s="93">
        <v>2005.9</v>
      </c>
      <c r="I3682" s="108">
        <v>3</v>
      </c>
      <c r="J3682" s="93">
        <v>24.18</v>
      </c>
      <c r="K3682" s="93">
        <v>25</v>
      </c>
      <c r="L3682" s="93">
        <v>2005.9</v>
      </c>
      <c r="M3682" s="88">
        <f t="shared" si="291"/>
        <v>630.79999999999995</v>
      </c>
    </row>
    <row r="3683" spans="1:13" x14ac:dyDescent="0.2">
      <c r="A3683" s="94">
        <v>5801001</v>
      </c>
      <c r="B3683" s="88">
        <f t="shared" si="289"/>
        <v>315.39999999999998</v>
      </c>
      <c r="C3683" s="93">
        <v>2</v>
      </c>
      <c r="D3683" s="104">
        <f t="shared" si="287"/>
        <v>3.9564787339268048E-6</v>
      </c>
      <c r="E3683" s="93">
        <f t="shared" si="290"/>
        <v>0.1752222222222222</v>
      </c>
      <c r="F3683" s="104">
        <f t="shared" si="288"/>
        <v>6.2918369252899432E-6</v>
      </c>
      <c r="G3683" s="93" t="s">
        <v>79</v>
      </c>
      <c r="H3683" s="93">
        <v>151.30000000000001</v>
      </c>
      <c r="I3683" s="108">
        <v>3</v>
      </c>
      <c r="J3683" s="93">
        <v>0.06</v>
      </c>
      <c r="K3683" s="93">
        <v>0.18</v>
      </c>
      <c r="L3683" s="93">
        <v>151.30000000000001</v>
      </c>
      <c r="M3683" s="88">
        <f t="shared" si="291"/>
        <v>630.79999999999995</v>
      </c>
    </row>
    <row r="3684" spans="1:13" x14ac:dyDescent="0.2">
      <c r="A3684" s="94">
        <v>5801004</v>
      </c>
      <c r="B3684" s="88">
        <f t="shared" si="289"/>
        <v>315.39999999999998</v>
      </c>
      <c r="C3684" s="93">
        <v>2</v>
      </c>
      <c r="D3684" s="104">
        <f t="shared" si="287"/>
        <v>3.9564787339268048E-6</v>
      </c>
      <c r="E3684" s="93">
        <f t="shared" si="290"/>
        <v>0.1752222222222222</v>
      </c>
      <c r="F3684" s="104">
        <f t="shared" si="288"/>
        <v>6.2918369252899432E-6</v>
      </c>
      <c r="G3684" s="93" t="s">
        <v>79</v>
      </c>
      <c r="H3684" s="93">
        <v>211.82</v>
      </c>
      <c r="I3684" s="108">
        <v>3</v>
      </c>
      <c r="J3684" s="93">
        <v>0.17</v>
      </c>
      <c r="K3684" s="93">
        <v>0.35</v>
      </c>
      <c r="L3684" s="93">
        <v>211.82</v>
      </c>
      <c r="M3684" s="88">
        <f t="shared" si="291"/>
        <v>630.79999999999995</v>
      </c>
    </row>
    <row r="3685" spans="1:13" x14ac:dyDescent="0.2">
      <c r="A3685" s="94">
        <v>5801035</v>
      </c>
      <c r="B3685" s="88">
        <f t="shared" si="289"/>
        <v>315.39999999999998</v>
      </c>
      <c r="C3685" s="93">
        <v>2</v>
      </c>
      <c r="D3685" s="104">
        <f t="shared" si="287"/>
        <v>3.9564787339268048E-6</v>
      </c>
      <c r="E3685" s="93">
        <f t="shared" si="290"/>
        <v>0.1752222222222222</v>
      </c>
      <c r="F3685" s="104">
        <f t="shared" si="288"/>
        <v>6.2918369252899432E-6</v>
      </c>
      <c r="G3685" s="93" t="s">
        <v>79</v>
      </c>
      <c r="H3685" s="93">
        <v>897.63</v>
      </c>
      <c r="I3685" s="108">
        <v>3</v>
      </c>
      <c r="J3685" s="93">
        <v>9.41</v>
      </c>
      <c r="K3685" s="93">
        <v>13</v>
      </c>
      <c r="L3685" s="93">
        <v>897.63</v>
      </c>
      <c r="M3685" s="88">
        <f t="shared" si="291"/>
        <v>630.79999999999995</v>
      </c>
    </row>
    <row r="3686" spans="1:13" x14ac:dyDescent="0.2">
      <c r="A3686" s="94">
        <v>5801036</v>
      </c>
      <c r="B3686" s="88">
        <f t="shared" si="289"/>
        <v>315.39999999999998</v>
      </c>
      <c r="C3686" s="93">
        <v>2</v>
      </c>
      <c r="D3686" s="104">
        <f t="shared" si="287"/>
        <v>3.9564787339268048E-6</v>
      </c>
      <c r="E3686" s="93">
        <f t="shared" si="290"/>
        <v>0.1752222222222222</v>
      </c>
      <c r="F3686" s="104">
        <f t="shared" si="288"/>
        <v>6.2918369252899432E-6</v>
      </c>
      <c r="G3686" s="93" t="s">
        <v>79</v>
      </c>
      <c r="H3686" s="93">
        <v>1047.23</v>
      </c>
      <c r="I3686" s="108">
        <v>3</v>
      </c>
      <c r="J3686" s="93">
        <v>12.29</v>
      </c>
      <c r="K3686" s="93">
        <v>16</v>
      </c>
      <c r="L3686" s="93">
        <v>1047.23</v>
      </c>
      <c r="M3686" s="88">
        <f t="shared" si="291"/>
        <v>630.79999999999995</v>
      </c>
    </row>
    <row r="3687" spans="1:13" x14ac:dyDescent="0.2">
      <c r="A3687" s="94">
        <v>5801038</v>
      </c>
      <c r="B3687" s="88">
        <f t="shared" si="289"/>
        <v>315.39999999999998</v>
      </c>
      <c r="C3687" s="93">
        <v>2</v>
      </c>
      <c r="D3687" s="104">
        <f t="shared" si="287"/>
        <v>3.9564787339268048E-6</v>
      </c>
      <c r="E3687" s="93">
        <f t="shared" si="290"/>
        <v>0.1752222222222222</v>
      </c>
      <c r="F3687" s="104">
        <f t="shared" si="288"/>
        <v>6.2918369252899432E-6</v>
      </c>
      <c r="G3687" s="93" t="s">
        <v>16</v>
      </c>
      <c r="H3687" s="93">
        <v>1740.86</v>
      </c>
      <c r="I3687" s="108">
        <v>3</v>
      </c>
      <c r="J3687" s="93">
        <v>31.2</v>
      </c>
      <c r="K3687" s="93">
        <v>30</v>
      </c>
      <c r="L3687" s="93">
        <v>1740.86</v>
      </c>
      <c r="M3687" s="88">
        <f t="shared" si="291"/>
        <v>630.79999999999995</v>
      </c>
    </row>
    <row r="3688" spans="1:13" x14ac:dyDescent="0.2">
      <c r="A3688" s="94">
        <v>5803008</v>
      </c>
      <c r="B3688" s="88">
        <f t="shared" si="289"/>
        <v>315.39999999999998</v>
      </c>
      <c r="C3688" s="93">
        <v>2</v>
      </c>
      <c r="D3688" s="104">
        <f t="shared" si="287"/>
        <v>3.9564787339268048E-6</v>
      </c>
      <c r="E3688" s="93">
        <f t="shared" si="290"/>
        <v>0.1752222222222222</v>
      </c>
      <c r="F3688" s="104">
        <f t="shared" si="288"/>
        <v>6.2918369252899432E-6</v>
      </c>
      <c r="G3688" s="93" t="s">
        <v>79</v>
      </c>
      <c r="H3688" s="93">
        <v>1567.08</v>
      </c>
      <c r="I3688" s="108">
        <v>3</v>
      </c>
      <c r="J3688" s="93">
        <v>10.74</v>
      </c>
      <c r="K3688" s="93">
        <v>5</v>
      </c>
      <c r="L3688" s="93">
        <v>1567.08</v>
      </c>
      <c r="M3688" s="88">
        <f t="shared" si="291"/>
        <v>630.79999999999995</v>
      </c>
    </row>
    <row r="3689" spans="1:13" x14ac:dyDescent="0.2">
      <c r="A3689" s="94">
        <v>5803024</v>
      </c>
      <c r="B3689" s="88">
        <f t="shared" si="289"/>
        <v>315.39999999999998</v>
      </c>
      <c r="C3689" s="93">
        <v>2</v>
      </c>
      <c r="D3689" s="104">
        <f t="shared" si="287"/>
        <v>3.9564787339268048E-6</v>
      </c>
      <c r="E3689" s="93">
        <f t="shared" si="290"/>
        <v>0.1752222222222222</v>
      </c>
      <c r="F3689" s="104">
        <f t="shared" si="288"/>
        <v>6.2918369252899432E-6</v>
      </c>
      <c r="G3689" s="93" t="s">
        <v>79</v>
      </c>
      <c r="H3689" s="93">
        <v>1567.08</v>
      </c>
      <c r="I3689" s="108">
        <v>3</v>
      </c>
      <c r="J3689" s="93">
        <v>13.68</v>
      </c>
      <c r="K3689" s="93">
        <v>11</v>
      </c>
      <c r="L3689" s="93">
        <v>1567.08</v>
      </c>
      <c r="M3689" s="88">
        <f t="shared" si="291"/>
        <v>630.79999999999995</v>
      </c>
    </row>
    <row r="3690" spans="1:13" x14ac:dyDescent="0.2">
      <c r="A3690" s="94">
        <v>5807001</v>
      </c>
      <c r="B3690" s="88">
        <f t="shared" si="289"/>
        <v>315.39999999999998</v>
      </c>
      <c r="C3690" s="93">
        <v>2</v>
      </c>
      <c r="D3690" s="104">
        <f t="shared" si="287"/>
        <v>3.9564787339268048E-6</v>
      </c>
      <c r="E3690" s="93">
        <f t="shared" si="290"/>
        <v>0.1752222222222222</v>
      </c>
      <c r="F3690" s="104">
        <f t="shared" si="288"/>
        <v>6.2918369252899432E-6</v>
      </c>
      <c r="G3690" s="93" t="s">
        <v>79</v>
      </c>
      <c r="H3690" s="93">
        <v>245.53</v>
      </c>
      <c r="I3690" s="108">
        <v>3</v>
      </c>
      <c r="J3690" s="93">
        <v>0.06</v>
      </c>
      <c r="K3690" s="93">
        <v>0.15</v>
      </c>
      <c r="L3690" s="93">
        <v>245.53</v>
      </c>
      <c r="M3690" s="88">
        <f t="shared" si="291"/>
        <v>630.79999999999995</v>
      </c>
    </row>
    <row r="3691" spans="1:13" x14ac:dyDescent="0.2">
      <c r="A3691" s="94">
        <v>5807057</v>
      </c>
      <c r="B3691" s="88">
        <f t="shared" si="289"/>
        <v>315.39999999999998</v>
      </c>
      <c r="C3691" s="93">
        <v>2</v>
      </c>
      <c r="D3691" s="104">
        <f t="shared" si="287"/>
        <v>3.9564787339268048E-6</v>
      </c>
      <c r="E3691" s="93">
        <f t="shared" si="290"/>
        <v>0.1752222222222222</v>
      </c>
      <c r="F3691" s="104">
        <f t="shared" si="288"/>
        <v>6.2918369252899432E-6</v>
      </c>
      <c r="G3691" s="93" t="s">
        <v>79</v>
      </c>
      <c r="H3691" s="93">
        <v>2537.09</v>
      </c>
      <c r="I3691" s="108">
        <v>3</v>
      </c>
      <c r="J3691" s="93">
        <v>7.02</v>
      </c>
      <c r="K3691" s="93">
        <v>14</v>
      </c>
      <c r="L3691" s="93">
        <v>2537.09</v>
      </c>
      <c r="M3691" s="88">
        <f t="shared" si="291"/>
        <v>630.79999999999995</v>
      </c>
    </row>
    <row r="3692" spans="1:13" x14ac:dyDescent="0.2">
      <c r="A3692" s="94">
        <v>5807058</v>
      </c>
      <c r="B3692" s="88">
        <f t="shared" si="289"/>
        <v>315.39999999999998</v>
      </c>
      <c r="C3692" s="93">
        <v>2</v>
      </c>
      <c r="D3692" s="104">
        <f t="shared" si="287"/>
        <v>3.9564787339268048E-6</v>
      </c>
      <c r="E3692" s="93">
        <f t="shared" si="290"/>
        <v>0.1752222222222222</v>
      </c>
      <c r="F3692" s="104">
        <f t="shared" si="288"/>
        <v>6.2918369252899432E-6</v>
      </c>
      <c r="G3692" s="93" t="s">
        <v>79</v>
      </c>
      <c r="H3692" s="93">
        <v>2966.76</v>
      </c>
      <c r="I3692" s="108">
        <v>3</v>
      </c>
      <c r="J3692" s="93">
        <v>10.63</v>
      </c>
      <c r="K3692" s="93">
        <v>20</v>
      </c>
      <c r="L3692" s="93">
        <v>2966.76</v>
      </c>
      <c r="M3692" s="88">
        <f t="shared" si="291"/>
        <v>630.79999999999995</v>
      </c>
    </row>
    <row r="3693" spans="1:13" x14ac:dyDescent="0.2">
      <c r="A3693" s="94">
        <v>6002897</v>
      </c>
      <c r="B3693" s="88">
        <f t="shared" si="289"/>
        <v>315.39999999999998</v>
      </c>
      <c r="C3693" s="93">
        <v>2</v>
      </c>
      <c r="D3693" s="104">
        <f t="shared" si="287"/>
        <v>3.9564787339268048E-6</v>
      </c>
      <c r="E3693" s="93">
        <f t="shared" si="290"/>
        <v>0.1752222222222222</v>
      </c>
      <c r="F3693" s="104">
        <f t="shared" si="288"/>
        <v>6.2918369252899432E-6</v>
      </c>
      <c r="G3693" s="93" t="s">
        <v>20</v>
      </c>
      <c r="H3693" s="93">
        <v>0</v>
      </c>
      <c r="I3693" s="108">
        <v>3</v>
      </c>
      <c r="J3693" s="93">
        <v>247.94</v>
      </c>
      <c r="K3693" s="93">
        <v>33</v>
      </c>
      <c r="L3693" s="93">
        <v>0</v>
      </c>
      <c r="M3693" s="88">
        <f t="shared" si="291"/>
        <v>630.79999999999995</v>
      </c>
    </row>
    <row r="3694" spans="1:13" x14ac:dyDescent="0.2">
      <c r="A3694" s="94">
        <v>6320321</v>
      </c>
      <c r="B3694" s="88">
        <f t="shared" si="289"/>
        <v>315.39999999999998</v>
      </c>
      <c r="C3694" s="93">
        <v>2</v>
      </c>
      <c r="D3694" s="104">
        <f t="shared" si="287"/>
        <v>3.9564787339268048E-6</v>
      </c>
      <c r="E3694" s="93">
        <f t="shared" si="290"/>
        <v>0.1752222222222222</v>
      </c>
      <c r="F3694" s="104">
        <f t="shared" si="288"/>
        <v>6.2918369252899432E-6</v>
      </c>
      <c r="G3694" s="93" t="s">
        <v>20</v>
      </c>
      <c r="H3694" s="93">
        <v>5419.06</v>
      </c>
      <c r="I3694" s="108">
        <v>3</v>
      </c>
      <c r="J3694" s="93">
        <v>97.75</v>
      </c>
      <c r="K3694" s="93">
        <v>7</v>
      </c>
      <c r="L3694" s="93">
        <v>5419.06</v>
      </c>
      <c r="M3694" s="88">
        <f t="shared" si="291"/>
        <v>630.79999999999995</v>
      </c>
    </row>
    <row r="3695" spans="1:13" x14ac:dyDescent="0.2">
      <c r="A3695" s="94">
        <v>6320326</v>
      </c>
      <c r="B3695" s="88">
        <f t="shared" si="289"/>
        <v>315.39999999999998</v>
      </c>
      <c r="C3695" s="93">
        <v>2</v>
      </c>
      <c r="D3695" s="104">
        <f t="shared" si="287"/>
        <v>3.9564787339268048E-6</v>
      </c>
      <c r="E3695" s="93">
        <f t="shared" si="290"/>
        <v>0.1752222222222222</v>
      </c>
      <c r="F3695" s="104">
        <f t="shared" si="288"/>
        <v>6.2918369252899432E-6</v>
      </c>
      <c r="G3695" s="93" t="s">
        <v>20</v>
      </c>
      <c r="H3695" s="93">
        <v>6097.21</v>
      </c>
      <c r="I3695" s="108">
        <v>3</v>
      </c>
      <c r="J3695" s="93">
        <v>147.63</v>
      </c>
      <c r="K3695" s="93">
        <v>8.9499999999999993</v>
      </c>
      <c r="L3695" s="93">
        <v>6097.21</v>
      </c>
      <c r="M3695" s="88">
        <f t="shared" si="291"/>
        <v>630.79999999999995</v>
      </c>
    </row>
    <row r="3696" spans="1:13" x14ac:dyDescent="0.2">
      <c r="A3696" s="94">
        <v>8364119</v>
      </c>
      <c r="B3696" s="88">
        <f t="shared" si="289"/>
        <v>315.39999999999998</v>
      </c>
      <c r="C3696" s="93">
        <v>2</v>
      </c>
      <c r="D3696" s="104">
        <f t="shared" si="287"/>
        <v>3.9564787339268048E-6</v>
      </c>
      <c r="E3696" s="93">
        <f t="shared" si="290"/>
        <v>0.1752222222222222</v>
      </c>
      <c r="F3696" s="104">
        <f t="shared" si="288"/>
        <v>6.2918369252899432E-6</v>
      </c>
      <c r="G3696" s="93" t="s">
        <v>20</v>
      </c>
      <c r="H3696" s="93">
        <v>84.21</v>
      </c>
      <c r="I3696" s="108">
        <v>3</v>
      </c>
      <c r="J3696" s="93">
        <v>10.47</v>
      </c>
      <c r="K3696" s="93">
        <v>7</v>
      </c>
      <c r="L3696" s="93">
        <v>84.21</v>
      </c>
      <c r="M3696" s="88">
        <f t="shared" si="291"/>
        <v>630.79999999999995</v>
      </c>
    </row>
    <row r="3697" spans="1:13" x14ac:dyDescent="0.2">
      <c r="A3697" s="94">
        <v>8400036</v>
      </c>
      <c r="B3697" s="88">
        <f t="shared" si="289"/>
        <v>315.39999999999998</v>
      </c>
      <c r="C3697" s="93">
        <v>2</v>
      </c>
      <c r="D3697" s="104">
        <f t="shared" si="287"/>
        <v>3.9564787339268048E-6</v>
      </c>
      <c r="E3697" s="93">
        <f t="shared" si="290"/>
        <v>0.1752222222222222</v>
      </c>
      <c r="F3697" s="104">
        <f t="shared" si="288"/>
        <v>6.2918369252899432E-6</v>
      </c>
      <c r="G3697" s="93" t="s">
        <v>79</v>
      </c>
      <c r="H3697" s="93">
        <v>424.27</v>
      </c>
      <c r="I3697" s="108">
        <v>3</v>
      </c>
      <c r="J3697" s="93">
        <v>9.77</v>
      </c>
      <c r="K3697" s="93">
        <v>2.5</v>
      </c>
      <c r="L3697" s="93">
        <v>424.27</v>
      </c>
      <c r="M3697" s="88">
        <f t="shared" si="291"/>
        <v>630.79999999999995</v>
      </c>
    </row>
    <row r="3698" spans="1:13" x14ac:dyDescent="0.2">
      <c r="A3698" s="94">
        <v>8411536</v>
      </c>
      <c r="B3698" s="88">
        <f t="shared" si="289"/>
        <v>315.39999999999998</v>
      </c>
      <c r="C3698" s="93">
        <v>2</v>
      </c>
      <c r="D3698" s="104">
        <f t="shared" si="287"/>
        <v>3.9564787339268048E-6</v>
      </c>
      <c r="E3698" s="93">
        <f t="shared" si="290"/>
        <v>0.1752222222222222</v>
      </c>
      <c r="F3698" s="104">
        <f t="shared" si="288"/>
        <v>6.2918369252899432E-6</v>
      </c>
      <c r="G3698" s="93" t="s">
        <v>79</v>
      </c>
      <c r="H3698" s="93">
        <v>4979.43</v>
      </c>
      <c r="I3698" s="108">
        <v>3</v>
      </c>
      <c r="J3698" s="93">
        <v>8.73</v>
      </c>
      <c r="K3698" s="93">
        <v>13.1</v>
      </c>
      <c r="L3698" s="93">
        <v>4979.43</v>
      </c>
      <c r="M3698" s="88">
        <f t="shared" si="291"/>
        <v>630.79999999999995</v>
      </c>
    </row>
    <row r="3699" spans="1:13" x14ac:dyDescent="0.2">
      <c r="A3699" s="94">
        <v>8411537</v>
      </c>
      <c r="B3699" s="88">
        <f t="shared" si="289"/>
        <v>315.39999999999998</v>
      </c>
      <c r="C3699" s="93">
        <v>2</v>
      </c>
      <c r="D3699" s="104">
        <f t="shared" si="287"/>
        <v>3.9564787339268048E-6</v>
      </c>
      <c r="E3699" s="93">
        <f t="shared" si="290"/>
        <v>0.1752222222222222</v>
      </c>
      <c r="F3699" s="104">
        <f t="shared" si="288"/>
        <v>6.2918369252899432E-6</v>
      </c>
      <c r="G3699" s="93" t="s">
        <v>16</v>
      </c>
      <c r="H3699" s="93">
        <v>5742.16</v>
      </c>
      <c r="I3699" s="108">
        <v>3</v>
      </c>
      <c r="J3699" s="93">
        <v>12.55</v>
      </c>
      <c r="K3699" s="93">
        <v>15.2</v>
      </c>
      <c r="L3699" s="93">
        <v>5742.16</v>
      </c>
      <c r="M3699" s="88">
        <f t="shared" si="291"/>
        <v>630.79999999999995</v>
      </c>
    </row>
    <row r="3700" spans="1:13" x14ac:dyDescent="0.2">
      <c r="A3700" s="94">
        <v>8411563</v>
      </c>
      <c r="B3700" s="88">
        <f t="shared" si="289"/>
        <v>315.39999999999998</v>
      </c>
      <c r="C3700" s="93">
        <v>2</v>
      </c>
      <c r="D3700" s="104">
        <f t="shared" si="287"/>
        <v>3.9564787339268048E-6</v>
      </c>
      <c r="E3700" s="93">
        <f t="shared" si="290"/>
        <v>0.1752222222222222</v>
      </c>
      <c r="F3700" s="104">
        <f t="shared" si="288"/>
        <v>6.2918369252899432E-6</v>
      </c>
      <c r="G3700" s="93" t="s">
        <v>16</v>
      </c>
      <c r="H3700" s="93">
        <v>10595.7</v>
      </c>
      <c r="I3700" s="108">
        <v>3</v>
      </c>
      <c r="J3700" s="93">
        <v>27.69</v>
      </c>
      <c r="K3700" s="93">
        <v>36.799999999999997</v>
      </c>
      <c r="L3700" s="93">
        <v>10595.7</v>
      </c>
      <c r="M3700" s="88">
        <f t="shared" si="291"/>
        <v>630.79999999999995</v>
      </c>
    </row>
    <row r="3701" spans="1:13" x14ac:dyDescent="0.2">
      <c r="A3701" s="94">
        <v>8541351</v>
      </c>
      <c r="B3701" s="88">
        <f t="shared" si="289"/>
        <v>315.39999999999998</v>
      </c>
      <c r="C3701" s="93">
        <v>2</v>
      </c>
      <c r="D3701" s="104">
        <f t="shared" si="287"/>
        <v>3.9564787339268048E-6</v>
      </c>
      <c r="E3701" s="93">
        <f t="shared" si="290"/>
        <v>0.1752222222222222</v>
      </c>
      <c r="F3701" s="104">
        <f t="shared" si="288"/>
        <v>6.2918369252899432E-6</v>
      </c>
      <c r="G3701" s="93" t="s">
        <v>16</v>
      </c>
      <c r="H3701" s="93">
        <v>2429.4</v>
      </c>
      <c r="I3701" s="108">
        <v>3</v>
      </c>
      <c r="J3701" s="93">
        <v>12.57</v>
      </c>
      <c r="K3701" s="93">
        <v>18</v>
      </c>
      <c r="L3701" s="93">
        <v>2429.4</v>
      </c>
      <c r="M3701" s="88">
        <f t="shared" si="291"/>
        <v>630.79999999999995</v>
      </c>
    </row>
    <row r="3702" spans="1:13" x14ac:dyDescent="0.2">
      <c r="A3702" s="94">
        <v>8552844</v>
      </c>
      <c r="B3702" s="88">
        <f t="shared" si="289"/>
        <v>315.39999999999998</v>
      </c>
      <c r="C3702" s="93">
        <v>2</v>
      </c>
      <c r="D3702" s="104">
        <f t="shared" si="287"/>
        <v>3.9564787339268048E-6</v>
      </c>
      <c r="E3702" s="93">
        <f t="shared" si="290"/>
        <v>0.1752222222222222</v>
      </c>
      <c r="F3702" s="104">
        <f t="shared" si="288"/>
        <v>6.2918369252899432E-6</v>
      </c>
      <c r="G3702" s="93" t="s">
        <v>16</v>
      </c>
      <c r="H3702" s="93">
        <v>3429.91</v>
      </c>
      <c r="I3702" s="108">
        <v>3</v>
      </c>
      <c r="J3702" s="93">
        <v>33.200000000000003</v>
      </c>
      <c r="K3702" s="93">
        <v>24</v>
      </c>
      <c r="L3702" s="93">
        <v>3429.91</v>
      </c>
      <c r="M3702" s="88">
        <f t="shared" si="291"/>
        <v>630.79999999999995</v>
      </c>
    </row>
    <row r="3703" spans="1:13" x14ac:dyDescent="0.2">
      <c r="A3703" s="94">
        <v>8552846</v>
      </c>
      <c r="B3703" s="88">
        <f t="shared" si="289"/>
        <v>315.39999999999998</v>
      </c>
      <c r="C3703" s="93">
        <v>2</v>
      </c>
      <c r="D3703" s="104">
        <f t="shared" si="287"/>
        <v>3.9564787339268048E-6</v>
      </c>
      <c r="E3703" s="93">
        <f t="shared" si="290"/>
        <v>0.1752222222222222</v>
      </c>
      <c r="F3703" s="104">
        <f t="shared" si="288"/>
        <v>6.2918369252899432E-6</v>
      </c>
      <c r="G3703" s="93" t="s">
        <v>16</v>
      </c>
      <c r="H3703" s="93">
        <v>7132.31</v>
      </c>
      <c r="I3703" s="108">
        <v>3</v>
      </c>
      <c r="J3703" s="93">
        <v>63.18</v>
      </c>
      <c r="K3703" s="93">
        <v>57</v>
      </c>
      <c r="L3703" s="93">
        <v>7132.31</v>
      </c>
      <c r="M3703" s="88">
        <f t="shared" si="291"/>
        <v>630.79999999999995</v>
      </c>
    </row>
    <row r="3704" spans="1:13" x14ac:dyDescent="0.2">
      <c r="A3704" s="94">
        <v>8604365</v>
      </c>
      <c r="B3704" s="88">
        <f t="shared" si="289"/>
        <v>315.39999999999998</v>
      </c>
      <c r="C3704" s="93">
        <v>2</v>
      </c>
      <c r="D3704" s="104">
        <f t="shared" si="287"/>
        <v>3.9564787339268048E-6</v>
      </c>
      <c r="E3704" s="93">
        <f t="shared" si="290"/>
        <v>0.1752222222222222</v>
      </c>
      <c r="F3704" s="104">
        <f t="shared" si="288"/>
        <v>6.2918369252899432E-6</v>
      </c>
      <c r="G3704" s="93" t="s">
        <v>16</v>
      </c>
      <c r="H3704" s="93">
        <v>809.77</v>
      </c>
      <c r="I3704" s="108">
        <v>3</v>
      </c>
      <c r="J3704" s="93">
        <v>0</v>
      </c>
      <c r="K3704" s="93">
        <v>0</v>
      </c>
      <c r="L3704" s="93">
        <v>809.77</v>
      </c>
      <c r="M3704" s="88">
        <f t="shared" si="291"/>
        <v>630.79999999999995</v>
      </c>
    </row>
    <row r="3705" spans="1:13" x14ac:dyDescent="0.2">
      <c r="A3705" s="94">
        <v>8604369</v>
      </c>
      <c r="B3705" s="88">
        <f t="shared" si="289"/>
        <v>315.39999999999998</v>
      </c>
      <c r="C3705" s="93">
        <v>2</v>
      </c>
      <c r="D3705" s="104">
        <f t="shared" si="287"/>
        <v>3.9564787339268048E-6</v>
      </c>
      <c r="E3705" s="93">
        <f t="shared" si="290"/>
        <v>0.1752222222222222</v>
      </c>
      <c r="F3705" s="104">
        <f t="shared" si="288"/>
        <v>6.2918369252899432E-6</v>
      </c>
      <c r="G3705" s="93" t="s">
        <v>16</v>
      </c>
      <c r="H3705" s="93">
        <v>399.07</v>
      </c>
      <c r="I3705" s="108">
        <v>3</v>
      </c>
      <c r="J3705" s="93">
        <v>0</v>
      </c>
      <c r="K3705" s="93">
        <v>0</v>
      </c>
      <c r="L3705" s="93">
        <v>399.07</v>
      </c>
      <c r="M3705" s="88">
        <f t="shared" si="291"/>
        <v>630.79999999999995</v>
      </c>
    </row>
    <row r="3706" spans="1:13" x14ac:dyDescent="0.2">
      <c r="A3706" s="94">
        <v>8605673</v>
      </c>
      <c r="B3706" s="88">
        <f t="shared" si="289"/>
        <v>315.39999999999998</v>
      </c>
      <c r="C3706" s="93">
        <v>2</v>
      </c>
      <c r="D3706" s="104">
        <f t="shared" si="287"/>
        <v>3.9564787339268048E-6</v>
      </c>
      <c r="E3706" s="93">
        <f t="shared" si="290"/>
        <v>0.1752222222222222</v>
      </c>
      <c r="F3706" s="104">
        <f t="shared" si="288"/>
        <v>6.2918369252899432E-6</v>
      </c>
      <c r="G3706" s="93" t="s">
        <v>16</v>
      </c>
      <c r="H3706" s="93">
        <v>1231.29</v>
      </c>
      <c r="I3706" s="108">
        <v>3</v>
      </c>
      <c r="J3706" s="93">
        <v>40</v>
      </c>
      <c r="K3706" s="93">
        <v>0</v>
      </c>
      <c r="L3706" s="93">
        <v>1231.29</v>
      </c>
      <c r="M3706" s="88">
        <f t="shared" si="291"/>
        <v>630.79999999999995</v>
      </c>
    </row>
    <row r="3707" spans="1:13" x14ac:dyDescent="0.2">
      <c r="A3707" s="94">
        <v>8755709</v>
      </c>
      <c r="B3707" s="88">
        <f t="shared" si="289"/>
        <v>315.39999999999998</v>
      </c>
      <c r="C3707" s="93">
        <v>2</v>
      </c>
      <c r="D3707" s="104">
        <f t="shared" si="287"/>
        <v>3.9564787339268048E-6</v>
      </c>
      <c r="E3707" s="93">
        <f t="shared" si="290"/>
        <v>0.1752222222222222</v>
      </c>
      <c r="F3707" s="104">
        <f t="shared" si="288"/>
        <v>6.2918369252899432E-6</v>
      </c>
      <c r="G3707" s="93" t="s">
        <v>12</v>
      </c>
      <c r="H3707" s="93">
        <v>0</v>
      </c>
      <c r="I3707" s="108">
        <v>3</v>
      </c>
      <c r="J3707" s="93">
        <v>0.4</v>
      </c>
      <c r="K3707" s="93">
        <v>0.87</v>
      </c>
      <c r="L3707" s="93">
        <v>0</v>
      </c>
      <c r="M3707" s="88">
        <f t="shared" si="291"/>
        <v>630.79999999999995</v>
      </c>
    </row>
    <row r="3708" spans="1:13" x14ac:dyDescent="0.2">
      <c r="A3708" s="94">
        <v>8755712</v>
      </c>
      <c r="B3708" s="88">
        <f t="shared" si="289"/>
        <v>315.39999999999998</v>
      </c>
      <c r="C3708" s="93">
        <v>2</v>
      </c>
      <c r="D3708" s="104">
        <f t="shared" si="287"/>
        <v>3.9564787339268048E-6</v>
      </c>
      <c r="E3708" s="93">
        <f t="shared" si="290"/>
        <v>0.1752222222222222</v>
      </c>
      <c r="F3708" s="104">
        <f t="shared" si="288"/>
        <v>6.2918369252899432E-6</v>
      </c>
      <c r="G3708" s="93" t="s">
        <v>12</v>
      </c>
      <c r="H3708" s="93">
        <v>0</v>
      </c>
      <c r="I3708" s="108">
        <v>3</v>
      </c>
      <c r="J3708" s="93">
        <v>1.38</v>
      </c>
      <c r="K3708" s="93">
        <v>1.89</v>
      </c>
      <c r="L3708" s="93">
        <v>0</v>
      </c>
      <c r="M3708" s="88">
        <f t="shared" si="291"/>
        <v>630.79999999999995</v>
      </c>
    </row>
    <row r="3709" spans="1:13" x14ac:dyDescent="0.2">
      <c r="A3709" s="94">
        <v>9253002</v>
      </c>
      <c r="B3709" s="88">
        <f t="shared" si="289"/>
        <v>315.39999999999998</v>
      </c>
      <c r="C3709" s="93">
        <v>2</v>
      </c>
      <c r="D3709" s="104">
        <f t="shared" si="287"/>
        <v>3.9564787339268048E-6</v>
      </c>
      <c r="E3709" s="93">
        <f t="shared" si="290"/>
        <v>0.1752222222222222</v>
      </c>
      <c r="F3709" s="104">
        <f t="shared" si="288"/>
        <v>6.2918369252899432E-6</v>
      </c>
      <c r="G3709" s="93" t="s">
        <v>16</v>
      </c>
      <c r="H3709" s="93">
        <v>435.69</v>
      </c>
      <c r="I3709" s="108">
        <v>3</v>
      </c>
      <c r="J3709" s="93">
        <v>1.28</v>
      </c>
      <c r="K3709" s="93">
        <v>2.4300000000000002</v>
      </c>
      <c r="L3709" s="93">
        <v>435.69</v>
      </c>
      <c r="M3709" s="88">
        <f t="shared" si="291"/>
        <v>630.79999999999995</v>
      </c>
    </row>
    <row r="3710" spans="1:13" x14ac:dyDescent="0.2">
      <c r="A3710" s="94">
        <v>9253004</v>
      </c>
      <c r="B3710" s="88">
        <f t="shared" si="289"/>
        <v>315.39999999999998</v>
      </c>
      <c r="C3710" s="93">
        <v>2</v>
      </c>
      <c r="D3710" s="104">
        <f t="shared" si="287"/>
        <v>3.9564787339268048E-6</v>
      </c>
      <c r="E3710" s="93">
        <f t="shared" si="290"/>
        <v>0.1752222222222222</v>
      </c>
      <c r="F3710" s="104">
        <f t="shared" si="288"/>
        <v>6.2918369252899432E-6</v>
      </c>
      <c r="G3710" s="93" t="s">
        <v>12</v>
      </c>
      <c r="H3710" s="93">
        <v>502.63</v>
      </c>
      <c r="I3710" s="108">
        <v>3</v>
      </c>
      <c r="J3710" s="93">
        <v>4.04</v>
      </c>
      <c r="K3710" s="93">
        <v>6.15</v>
      </c>
      <c r="L3710" s="93">
        <v>502.63</v>
      </c>
      <c r="M3710" s="88">
        <f t="shared" si="291"/>
        <v>630.79999999999995</v>
      </c>
    </row>
    <row r="3711" spans="1:13" x14ac:dyDescent="0.2">
      <c r="A3711" s="94">
        <v>9253398</v>
      </c>
      <c r="B3711" s="88">
        <f t="shared" si="289"/>
        <v>315.39999999999998</v>
      </c>
      <c r="C3711" s="93">
        <v>2</v>
      </c>
      <c r="D3711" s="104">
        <f t="shared" si="287"/>
        <v>3.9564787339268048E-6</v>
      </c>
      <c r="E3711" s="93">
        <f t="shared" si="290"/>
        <v>0.1752222222222222</v>
      </c>
      <c r="F3711" s="104">
        <f t="shared" si="288"/>
        <v>6.2918369252899432E-6</v>
      </c>
      <c r="G3711" s="93" t="s">
        <v>12</v>
      </c>
      <c r="H3711" s="93">
        <v>192.63</v>
      </c>
      <c r="I3711" s="108">
        <v>3</v>
      </c>
      <c r="J3711" s="93">
        <v>0.78</v>
      </c>
      <c r="K3711" s="93">
        <v>6.3</v>
      </c>
      <c r="L3711" s="93">
        <v>192.63</v>
      </c>
      <c r="M3711" s="88">
        <f t="shared" si="291"/>
        <v>630.79999999999995</v>
      </c>
    </row>
    <row r="3712" spans="1:13" x14ac:dyDescent="0.2">
      <c r="A3712" s="94">
        <v>9253443</v>
      </c>
      <c r="B3712" s="88">
        <f t="shared" si="289"/>
        <v>315.39999999999998</v>
      </c>
      <c r="C3712" s="93">
        <v>2</v>
      </c>
      <c r="D3712" s="104">
        <f t="shared" si="287"/>
        <v>3.9564787339268048E-6</v>
      </c>
      <c r="E3712" s="93">
        <f t="shared" si="290"/>
        <v>0.1752222222222222</v>
      </c>
      <c r="F3712" s="104">
        <f t="shared" si="288"/>
        <v>6.2918369252899432E-6</v>
      </c>
      <c r="G3712" s="93" t="s">
        <v>12</v>
      </c>
      <c r="H3712" s="93">
        <v>1141.04</v>
      </c>
      <c r="I3712" s="108">
        <v>3</v>
      </c>
      <c r="J3712" s="93">
        <v>3.25</v>
      </c>
      <c r="K3712" s="93">
        <v>19.100000000000001</v>
      </c>
      <c r="L3712" s="93">
        <v>1141.04</v>
      </c>
      <c r="M3712" s="88">
        <f t="shared" si="291"/>
        <v>630.79999999999995</v>
      </c>
    </row>
    <row r="3713" spans="1:13" x14ac:dyDescent="0.2">
      <c r="A3713" s="94">
        <v>9253509</v>
      </c>
      <c r="B3713" s="88">
        <f t="shared" si="289"/>
        <v>315.39999999999998</v>
      </c>
      <c r="C3713" s="93">
        <v>2</v>
      </c>
      <c r="D3713" s="104">
        <f t="shared" si="287"/>
        <v>3.9564787339268048E-6</v>
      </c>
      <c r="E3713" s="93">
        <f t="shared" si="290"/>
        <v>0.1752222222222222</v>
      </c>
      <c r="F3713" s="104">
        <f t="shared" si="288"/>
        <v>6.2918369252899432E-6</v>
      </c>
      <c r="G3713" s="93" t="s">
        <v>12</v>
      </c>
      <c r="H3713" s="93">
        <v>1653.49</v>
      </c>
      <c r="I3713" s="108">
        <v>3</v>
      </c>
      <c r="J3713" s="93">
        <v>1.79</v>
      </c>
      <c r="K3713" s="93">
        <v>11.11</v>
      </c>
      <c r="L3713" s="93">
        <v>1653.49</v>
      </c>
      <c r="M3713" s="88">
        <f t="shared" si="291"/>
        <v>630.79999999999995</v>
      </c>
    </row>
    <row r="3714" spans="1:13" x14ac:dyDescent="0.2">
      <c r="A3714" s="94">
        <v>9253735</v>
      </c>
      <c r="B3714" s="88">
        <f t="shared" si="289"/>
        <v>315.39999999999998</v>
      </c>
      <c r="C3714" s="93">
        <v>2</v>
      </c>
      <c r="D3714" s="104">
        <f t="shared" ref="D3714:D3777" si="292">C3714/$C$4096</f>
        <v>3.9564787339268048E-6</v>
      </c>
      <c r="E3714" s="93">
        <f t="shared" si="290"/>
        <v>0.1752222222222222</v>
      </c>
      <c r="F3714" s="104">
        <f t="shared" ref="F3714:F3777" si="293">E3714/$E$4096</f>
        <v>6.2918369252899432E-6</v>
      </c>
      <c r="G3714" s="93" t="s">
        <v>12</v>
      </c>
      <c r="H3714" s="93">
        <v>292.23</v>
      </c>
      <c r="I3714" s="108">
        <v>3</v>
      </c>
      <c r="J3714" s="93">
        <v>0.88</v>
      </c>
      <c r="K3714" s="93">
        <v>5.71</v>
      </c>
      <c r="L3714" s="93">
        <v>292.23</v>
      </c>
      <c r="M3714" s="88">
        <f t="shared" si="291"/>
        <v>630.79999999999995</v>
      </c>
    </row>
    <row r="3715" spans="1:13" x14ac:dyDescent="0.2">
      <c r="A3715" s="94">
        <v>9254809</v>
      </c>
      <c r="B3715" s="88">
        <f t="shared" ref="B3715:B3778" si="294">VLOOKUP(I3715,$U$2:$V$11,2,TRUE)</f>
        <v>315.39999999999998</v>
      </c>
      <c r="C3715" s="93">
        <v>2</v>
      </c>
      <c r="D3715" s="104">
        <f t="shared" si="292"/>
        <v>3.9564787339268048E-6</v>
      </c>
      <c r="E3715" s="93">
        <f t="shared" ref="E3715:E3778" si="295">B3715*C3715/3600</f>
        <v>0.1752222222222222</v>
      </c>
      <c r="F3715" s="104">
        <f t="shared" si="293"/>
        <v>6.2918369252899432E-6</v>
      </c>
      <c r="G3715" s="93" t="s">
        <v>12</v>
      </c>
      <c r="H3715" s="93">
        <v>2986.99</v>
      </c>
      <c r="I3715" s="108">
        <v>3</v>
      </c>
      <c r="J3715" s="93">
        <v>64.08</v>
      </c>
      <c r="K3715" s="93">
        <v>8.9</v>
      </c>
      <c r="L3715" s="93">
        <v>2986.99</v>
      </c>
      <c r="M3715" s="88">
        <f t="shared" ref="M3715:M3778" si="296">B3715*C3715</f>
        <v>630.79999999999995</v>
      </c>
    </row>
    <row r="3716" spans="1:13" x14ac:dyDescent="0.2">
      <c r="A3716" s="94">
        <v>9254913</v>
      </c>
      <c r="B3716" s="88">
        <f t="shared" si="294"/>
        <v>315.39999999999998</v>
      </c>
      <c r="C3716" s="93">
        <v>2</v>
      </c>
      <c r="D3716" s="104">
        <f t="shared" si="292"/>
        <v>3.9564787339268048E-6</v>
      </c>
      <c r="E3716" s="93">
        <f t="shared" si="295"/>
        <v>0.1752222222222222</v>
      </c>
      <c r="F3716" s="104">
        <f t="shared" si="293"/>
        <v>6.2918369252899432E-6</v>
      </c>
      <c r="G3716" s="93" t="s">
        <v>12</v>
      </c>
      <c r="H3716" s="93">
        <v>55.41</v>
      </c>
      <c r="I3716" s="108">
        <v>3</v>
      </c>
      <c r="J3716" s="93">
        <v>0.56000000000000005</v>
      </c>
      <c r="K3716" s="93">
        <v>0.8</v>
      </c>
      <c r="L3716" s="93">
        <v>55.41</v>
      </c>
      <c r="M3716" s="88">
        <f t="shared" si="296"/>
        <v>630.79999999999995</v>
      </c>
    </row>
    <row r="3717" spans="1:13" x14ac:dyDescent="0.2">
      <c r="A3717" s="94">
        <v>9254952</v>
      </c>
      <c r="B3717" s="88">
        <f t="shared" si="294"/>
        <v>315.39999999999998</v>
      </c>
      <c r="C3717" s="93">
        <v>2</v>
      </c>
      <c r="D3717" s="104">
        <f t="shared" si="292"/>
        <v>3.9564787339268048E-6</v>
      </c>
      <c r="E3717" s="93">
        <f t="shared" si="295"/>
        <v>0.1752222222222222</v>
      </c>
      <c r="F3717" s="104">
        <f t="shared" si="293"/>
        <v>6.2918369252899432E-6</v>
      </c>
      <c r="G3717" s="93" t="s">
        <v>79</v>
      </c>
      <c r="H3717" s="93">
        <v>87.2</v>
      </c>
      <c r="I3717" s="108">
        <v>3</v>
      </c>
      <c r="J3717" s="93">
        <v>0.1</v>
      </c>
      <c r="K3717" s="93">
        <v>0.4</v>
      </c>
      <c r="L3717" s="93">
        <v>87.2</v>
      </c>
      <c r="M3717" s="88">
        <f t="shared" si="296"/>
        <v>630.79999999999995</v>
      </c>
    </row>
    <row r="3718" spans="1:13" x14ac:dyDescent="0.2">
      <c r="A3718" s="94">
        <v>9254994</v>
      </c>
      <c r="B3718" s="88">
        <f t="shared" si="294"/>
        <v>315.39999999999998</v>
      </c>
      <c r="C3718" s="93">
        <v>2</v>
      </c>
      <c r="D3718" s="104">
        <f t="shared" si="292"/>
        <v>3.9564787339268048E-6</v>
      </c>
      <c r="E3718" s="93">
        <f t="shared" si="295"/>
        <v>0.1752222222222222</v>
      </c>
      <c r="F3718" s="104">
        <f t="shared" si="293"/>
        <v>6.2918369252899432E-6</v>
      </c>
      <c r="G3718" s="93" t="s">
        <v>12</v>
      </c>
      <c r="H3718" s="93">
        <v>395.85</v>
      </c>
      <c r="I3718" s="108">
        <v>3</v>
      </c>
      <c r="J3718" s="93">
        <v>315.47000000000003</v>
      </c>
      <c r="K3718" s="93">
        <v>4.5999999999999996</v>
      </c>
      <c r="L3718" s="93">
        <v>395.85</v>
      </c>
      <c r="M3718" s="88">
        <f t="shared" si="296"/>
        <v>630.79999999999995</v>
      </c>
    </row>
    <row r="3719" spans="1:13" x14ac:dyDescent="0.2">
      <c r="A3719" s="94">
        <v>9255102</v>
      </c>
      <c r="B3719" s="88">
        <f t="shared" si="294"/>
        <v>315.39999999999998</v>
      </c>
      <c r="C3719" s="93">
        <v>2</v>
      </c>
      <c r="D3719" s="104">
        <f t="shared" si="292"/>
        <v>3.9564787339268048E-6</v>
      </c>
      <c r="E3719" s="93">
        <f t="shared" si="295"/>
        <v>0.1752222222222222</v>
      </c>
      <c r="F3719" s="104">
        <f t="shared" si="293"/>
        <v>6.2918369252899432E-6</v>
      </c>
      <c r="G3719" s="93" t="s">
        <v>12</v>
      </c>
      <c r="H3719" s="93">
        <v>112.84</v>
      </c>
      <c r="I3719" s="108">
        <v>3</v>
      </c>
      <c r="J3719" s="93">
        <v>1.07</v>
      </c>
      <c r="K3719" s="93">
        <v>1.44</v>
      </c>
      <c r="L3719" s="93">
        <v>112.84</v>
      </c>
      <c r="M3719" s="88">
        <f t="shared" si="296"/>
        <v>630.79999999999995</v>
      </c>
    </row>
    <row r="3720" spans="1:13" x14ac:dyDescent="0.2">
      <c r="A3720" s="94">
        <v>9255104</v>
      </c>
      <c r="B3720" s="88">
        <f t="shared" si="294"/>
        <v>315.39999999999998</v>
      </c>
      <c r="C3720" s="93">
        <v>2</v>
      </c>
      <c r="D3720" s="104">
        <f t="shared" si="292"/>
        <v>3.9564787339268048E-6</v>
      </c>
      <c r="E3720" s="93">
        <f t="shared" si="295"/>
        <v>0.1752222222222222</v>
      </c>
      <c r="F3720" s="104">
        <f t="shared" si="293"/>
        <v>6.2918369252899432E-6</v>
      </c>
      <c r="G3720" s="93" t="s">
        <v>12</v>
      </c>
      <c r="H3720" s="93">
        <v>188.6</v>
      </c>
      <c r="I3720" s="108">
        <v>3</v>
      </c>
      <c r="J3720" s="93">
        <v>1.95</v>
      </c>
      <c r="K3720" s="93">
        <v>2</v>
      </c>
      <c r="L3720" s="93">
        <v>188.6</v>
      </c>
      <c r="M3720" s="88">
        <f t="shared" si="296"/>
        <v>630.79999999999995</v>
      </c>
    </row>
    <row r="3721" spans="1:13" x14ac:dyDescent="0.2">
      <c r="A3721" s="94">
        <v>9255109</v>
      </c>
      <c r="B3721" s="88">
        <f t="shared" si="294"/>
        <v>315.39999999999998</v>
      </c>
      <c r="C3721" s="93">
        <v>2</v>
      </c>
      <c r="D3721" s="104">
        <f t="shared" si="292"/>
        <v>3.9564787339268048E-6</v>
      </c>
      <c r="E3721" s="93">
        <f t="shared" si="295"/>
        <v>0.1752222222222222</v>
      </c>
      <c r="F3721" s="104">
        <f t="shared" si="293"/>
        <v>6.2918369252899432E-6</v>
      </c>
      <c r="G3721" s="93" t="s">
        <v>12</v>
      </c>
      <c r="H3721" s="93">
        <v>239.04</v>
      </c>
      <c r="I3721" s="108">
        <v>3</v>
      </c>
      <c r="J3721" s="93">
        <v>0.13</v>
      </c>
      <c r="K3721" s="93">
        <v>2.6</v>
      </c>
      <c r="L3721" s="93">
        <v>239.04</v>
      </c>
      <c r="M3721" s="88">
        <f t="shared" si="296"/>
        <v>630.79999999999995</v>
      </c>
    </row>
    <row r="3722" spans="1:13" x14ac:dyDescent="0.2">
      <c r="A3722" s="94">
        <v>9255147</v>
      </c>
      <c r="B3722" s="88">
        <f t="shared" si="294"/>
        <v>315.39999999999998</v>
      </c>
      <c r="C3722" s="93">
        <v>2</v>
      </c>
      <c r="D3722" s="104">
        <f t="shared" si="292"/>
        <v>3.9564787339268048E-6</v>
      </c>
      <c r="E3722" s="93">
        <f t="shared" si="295"/>
        <v>0.1752222222222222</v>
      </c>
      <c r="F3722" s="104">
        <f t="shared" si="293"/>
        <v>6.2918369252899432E-6</v>
      </c>
      <c r="G3722" s="93" t="s">
        <v>12</v>
      </c>
      <c r="H3722" s="93">
        <v>915.88</v>
      </c>
      <c r="I3722" s="108">
        <v>3</v>
      </c>
      <c r="J3722" s="93">
        <v>2.96</v>
      </c>
      <c r="K3722" s="93">
        <v>2.6</v>
      </c>
      <c r="L3722" s="93">
        <v>915.88</v>
      </c>
      <c r="M3722" s="88">
        <f t="shared" si="296"/>
        <v>630.79999999999995</v>
      </c>
    </row>
    <row r="3723" spans="1:13" x14ac:dyDescent="0.2">
      <c r="A3723" s="94">
        <v>9255217</v>
      </c>
      <c r="B3723" s="88">
        <f t="shared" si="294"/>
        <v>315.39999999999998</v>
      </c>
      <c r="C3723" s="93">
        <v>2</v>
      </c>
      <c r="D3723" s="104">
        <f t="shared" si="292"/>
        <v>3.9564787339268048E-6</v>
      </c>
      <c r="E3723" s="93">
        <f t="shared" si="295"/>
        <v>0.1752222222222222</v>
      </c>
      <c r="F3723" s="104">
        <f t="shared" si="293"/>
        <v>6.2918369252899432E-6</v>
      </c>
      <c r="G3723" s="93" t="s">
        <v>16</v>
      </c>
      <c r="H3723" s="93">
        <v>381.76</v>
      </c>
      <c r="I3723" s="108">
        <v>3</v>
      </c>
      <c r="J3723" s="93">
        <v>0.51</v>
      </c>
      <c r="K3723" s="93">
        <v>0.5</v>
      </c>
      <c r="L3723" s="93">
        <v>381.76</v>
      </c>
      <c r="M3723" s="88">
        <f t="shared" si="296"/>
        <v>630.79999999999995</v>
      </c>
    </row>
    <row r="3724" spans="1:13" x14ac:dyDescent="0.2">
      <c r="A3724" s="94">
        <v>9835771</v>
      </c>
      <c r="B3724" s="88">
        <f t="shared" si="294"/>
        <v>315.39999999999998</v>
      </c>
      <c r="C3724" s="93">
        <v>2</v>
      </c>
      <c r="D3724" s="104">
        <f t="shared" si="292"/>
        <v>3.9564787339268048E-6</v>
      </c>
      <c r="E3724" s="93">
        <f t="shared" si="295"/>
        <v>0.1752222222222222</v>
      </c>
      <c r="F3724" s="104">
        <f t="shared" si="293"/>
        <v>6.2918369252899432E-6</v>
      </c>
      <c r="G3724" s="93" t="s">
        <v>16</v>
      </c>
      <c r="H3724" s="93">
        <v>506.91</v>
      </c>
      <c r="I3724" s="108">
        <v>3</v>
      </c>
      <c r="J3724" s="93">
        <v>12.46</v>
      </c>
      <c r="K3724" s="93">
        <v>2.2999999999999998</v>
      </c>
      <c r="L3724" s="93">
        <v>506.91</v>
      </c>
      <c r="M3724" s="88">
        <f t="shared" si="296"/>
        <v>630.79999999999995</v>
      </c>
    </row>
    <row r="3725" spans="1:13" x14ac:dyDescent="0.2">
      <c r="A3725" s="94">
        <v>9836181</v>
      </c>
      <c r="B3725" s="88">
        <f t="shared" si="294"/>
        <v>315.39999999999998</v>
      </c>
      <c r="C3725" s="93">
        <v>2</v>
      </c>
      <c r="D3725" s="104">
        <f t="shared" si="292"/>
        <v>3.9564787339268048E-6</v>
      </c>
      <c r="E3725" s="93">
        <f t="shared" si="295"/>
        <v>0.1752222222222222</v>
      </c>
      <c r="F3725" s="104">
        <f t="shared" si="293"/>
        <v>6.2918369252899432E-6</v>
      </c>
      <c r="G3725" s="93" t="s">
        <v>16</v>
      </c>
      <c r="H3725" s="93">
        <v>4821.8500000000004</v>
      </c>
      <c r="I3725" s="108">
        <v>3</v>
      </c>
      <c r="J3725" s="93">
        <v>544.32000000000005</v>
      </c>
      <c r="K3725" s="93">
        <v>17</v>
      </c>
      <c r="L3725" s="93">
        <v>4821.8500000000004</v>
      </c>
      <c r="M3725" s="88">
        <f t="shared" si="296"/>
        <v>630.79999999999995</v>
      </c>
    </row>
    <row r="3726" spans="1:13" x14ac:dyDescent="0.2">
      <c r="A3726" s="94">
        <v>1150441</v>
      </c>
      <c r="B3726" s="88">
        <f t="shared" si="294"/>
        <v>315.39999999999998</v>
      </c>
      <c r="C3726" s="93">
        <v>1</v>
      </c>
      <c r="D3726" s="104">
        <f t="shared" si="292"/>
        <v>1.9782393669634024E-6</v>
      </c>
      <c r="E3726" s="93">
        <f t="shared" si="295"/>
        <v>8.7611111111111098E-2</v>
      </c>
      <c r="F3726" s="104">
        <f t="shared" si="293"/>
        <v>3.1459184626449716E-6</v>
      </c>
      <c r="G3726" s="93" t="s">
        <v>9</v>
      </c>
      <c r="H3726" s="93">
        <v>812.22</v>
      </c>
      <c r="I3726" s="108">
        <v>3</v>
      </c>
      <c r="J3726" s="93">
        <v>210</v>
      </c>
      <c r="K3726" s="93">
        <v>42.5</v>
      </c>
      <c r="L3726" s="93">
        <v>812.22</v>
      </c>
      <c r="M3726" s="88">
        <f t="shared" si="296"/>
        <v>315.39999999999998</v>
      </c>
    </row>
    <row r="3727" spans="1:13" x14ac:dyDescent="0.2">
      <c r="A3727" s="94">
        <v>1206288</v>
      </c>
      <c r="B3727" s="88">
        <f t="shared" si="294"/>
        <v>315.39999999999998</v>
      </c>
      <c r="C3727" s="93">
        <v>1</v>
      </c>
      <c r="D3727" s="104">
        <f t="shared" si="292"/>
        <v>1.9782393669634024E-6</v>
      </c>
      <c r="E3727" s="93">
        <f t="shared" si="295"/>
        <v>8.7611111111111098E-2</v>
      </c>
      <c r="F3727" s="104">
        <f t="shared" si="293"/>
        <v>3.1459184626449716E-6</v>
      </c>
      <c r="G3727" s="93" t="s">
        <v>79</v>
      </c>
      <c r="H3727" s="93">
        <v>1228.75</v>
      </c>
      <c r="I3727" s="108">
        <v>3</v>
      </c>
      <c r="J3727" s="93">
        <v>22.48</v>
      </c>
      <c r="K3727" s="93">
        <v>11.12</v>
      </c>
      <c r="L3727" s="93">
        <v>1228.75</v>
      </c>
      <c r="M3727" s="88">
        <f t="shared" si="296"/>
        <v>315.39999999999998</v>
      </c>
    </row>
    <row r="3728" spans="1:13" x14ac:dyDescent="0.2">
      <c r="A3728" s="94">
        <v>1207144</v>
      </c>
      <c r="B3728" s="88">
        <f t="shared" si="294"/>
        <v>315.39999999999998</v>
      </c>
      <c r="C3728" s="93">
        <v>1</v>
      </c>
      <c r="D3728" s="104">
        <f t="shared" si="292"/>
        <v>1.9782393669634024E-6</v>
      </c>
      <c r="E3728" s="93">
        <f t="shared" si="295"/>
        <v>8.7611111111111098E-2</v>
      </c>
      <c r="F3728" s="104">
        <f t="shared" si="293"/>
        <v>3.1459184626449716E-6</v>
      </c>
      <c r="G3728" s="93" t="s">
        <v>79</v>
      </c>
      <c r="H3728" s="93">
        <v>14.61</v>
      </c>
      <c r="I3728" s="108">
        <v>3</v>
      </c>
      <c r="J3728" s="93">
        <v>0.18</v>
      </c>
      <c r="K3728" s="93">
        <v>0.14000000000000001</v>
      </c>
      <c r="L3728" s="93">
        <v>14.61</v>
      </c>
      <c r="M3728" s="88">
        <f t="shared" si="296"/>
        <v>315.39999999999998</v>
      </c>
    </row>
    <row r="3729" spans="1:13" x14ac:dyDescent="0.2">
      <c r="A3729" s="94">
        <v>1253589</v>
      </c>
      <c r="B3729" s="88">
        <f t="shared" si="294"/>
        <v>315.39999999999998</v>
      </c>
      <c r="C3729" s="93">
        <v>1</v>
      </c>
      <c r="D3729" s="104">
        <f t="shared" si="292"/>
        <v>1.9782393669634024E-6</v>
      </c>
      <c r="E3729" s="93">
        <f t="shared" si="295"/>
        <v>8.7611111111111098E-2</v>
      </c>
      <c r="F3729" s="104">
        <f t="shared" si="293"/>
        <v>3.1459184626449716E-6</v>
      </c>
      <c r="G3729" s="93" t="s">
        <v>79</v>
      </c>
      <c r="H3729" s="93">
        <v>233.78</v>
      </c>
      <c r="I3729" s="108">
        <v>3</v>
      </c>
      <c r="J3729" s="93">
        <v>2.66</v>
      </c>
      <c r="K3729" s="93">
        <v>6.68</v>
      </c>
      <c r="L3729" s="93">
        <v>233.78</v>
      </c>
      <c r="M3729" s="88">
        <f t="shared" si="296"/>
        <v>315.39999999999998</v>
      </c>
    </row>
    <row r="3730" spans="1:13" x14ac:dyDescent="0.2">
      <c r="A3730" s="94">
        <v>1253599</v>
      </c>
      <c r="B3730" s="88">
        <f t="shared" si="294"/>
        <v>315.39999999999998</v>
      </c>
      <c r="C3730" s="93">
        <v>1</v>
      </c>
      <c r="D3730" s="104">
        <f t="shared" si="292"/>
        <v>1.9782393669634024E-6</v>
      </c>
      <c r="E3730" s="93">
        <f t="shared" si="295"/>
        <v>8.7611111111111098E-2</v>
      </c>
      <c r="F3730" s="104">
        <f t="shared" si="293"/>
        <v>3.1459184626449716E-6</v>
      </c>
      <c r="G3730" s="93" t="s">
        <v>79</v>
      </c>
      <c r="H3730" s="93">
        <v>293.91000000000003</v>
      </c>
      <c r="I3730" s="108">
        <v>3</v>
      </c>
      <c r="J3730" s="93">
        <v>3.93</v>
      </c>
      <c r="K3730" s="93">
        <v>9.44</v>
      </c>
      <c r="L3730" s="93">
        <v>293.91000000000003</v>
      </c>
      <c r="M3730" s="88">
        <f t="shared" si="296"/>
        <v>315.39999999999998</v>
      </c>
    </row>
    <row r="3731" spans="1:13" x14ac:dyDescent="0.2">
      <c r="A3731" s="94">
        <v>1253859</v>
      </c>
      <c r="B3731" s="88">
        <f t="shared" si="294"/>
        <v>315.39999999999998</v>
      </c>
      <c r="C3731" s="93">
        <v>1</v>
      </c>
      <c r="D3731" s="104">
        <f t="shared" si="292"/>
        <v>1.9782393669634024E-6</v>
      </c>
      <c r="E3731" s="93">
        <f t="shared" si="295"/>
        <v>8.7611111111111098E-2</v>
      </c>
      <c r="F3731" s="104">
        <f t="shared" si="293"/>
        <v>3.1459184626449716E-6</v>
      </c>
      <c r="G3731" s="93" t="s">
        <v>79</v>
      </c>
      <c r="H3731" s="93">
        <v>189.18</v>
      </c>
      <c r="I3731" s="108">
        <v>3</v>
      </c>
      <c r="J3731" s="93">
        <v>1.2</v>
      </c>
      <c r="K3731" s="93">
        <v>3.18</v>
      </c>
      <c r="L3731" s="93">
        <v>189.18</v>
      </c>
      <c r="M3731" s="88">
        <f t="shared" si="296"/>
        <v>315.39999999999998</v>
      </c>
    </row>
    <row r="3732" spans="1:13" x14ac:dyDescent="0.2">
      <c r="A3732" s="94">
        <v>2034859</v>
      </c>
      <c r="B3732" s="88">
        <f t="shared" si="294"/>
        <v>315.39999999999998</v>
      </c>
      <c r="C3732" s="93">
        <v>1</v>
      </c>
      <c r="D3732" s="104">
        <f t="shared" si="292"/>
        <v>1.9782393669634024E-6</v>
      </c>
      <c r="E3732" s="93">
        <f t="shared" si="295"/>
        <v>8.7611111111111098E-2</v>
      </c>
      <c r="F3732" s="104">
        <f t="shared" si="293"/>
        <v>3.1459184626449716E-6</v>
      </c>
      <c r="G3732" s="93" t="s">
        <v>16</v>
      </c>
      <c r="H3732" s="93">
        <v>0.01</v>
      </c>
      <c r="I3732" s="108">
        <v>3</v>
      </c>
      <c r="J3732" s="93">
        <v>58.08</v>
      </c>
      <c r="K3732" s="93">
        <v>3.11</v>
      </c>
      <c r="L3732" s="93">
        <v>0.01</v>
      </c>
      <c r="M3732" s="88">
        <f t="shared" si="296"/>
        <v>315.39999999999998</v>
      </c>
    </row>
    <row r="3733" spans="1:13" x14ac:dyDescent="0.2">
      <c r="A3733" s="94">
        <v>2104206</v>
      </c>
      <c r="B3733" s="88">
        <f t="shared" si="294"/>
        <v>315.39999999999998</v>
      </c>
      <c r="C3733" s="93">
        <v>1</v>
      </c>
      <c r="D3733" s="104">
        <f t="shared" si="292"/>
        <v>1.9782393669634024E-6</v>
      </c>
      <c r="E3733" s="93">
        <f t="shared" si="295"/>
        <v>8.7611111111111098E-2</v>
      </c>
      <c r="F3733" s="104">
        <f t="shared" si="293"/>
        <v>3.1459184626449716E-6</v>
      </c>
      <c r="G3733" s="93" t="s">
        <v>16</v>
      </c>
      <c r="H3733" s="93">
        <v>6879.57</v>
      </c>
      <c r="I3733" s="108">
        <v>3</v>
      </c>
      <c r="J3733" s="93">
        <v>68.849999999999994</v>
      </c>
      <c r="K3733" s="93">
        <v>30</v>
      </c>
      <c r="L3733" s="93">
        <v>6879.57</v>
      </c>
      <c r="M3733" s="88">
        <f t="shared" si="296"/>
        <v>315.39999999999998</v>
      </c>
    </row>
    <row r="3734" spans="1:13" x14ac:dyDescent="0.2">
      <c r="A3734" s="94">
        <v>2104249</v>
      </c>
      <c r="B3734" s="88">
        <f t="shared" si="294"/>
        <v>315.39999999999998</v>
      </c>
      <c r="C3734" s="93">
        <v>1</v>
      </c>
      <c r="D3734" s="104">
        <f t="shared" si="292"/>
        <v>1.9782393669634024E-6</v>
      </c>
      <c r="E3734" s="93">
        <f t="shared" si="295"/>
        <v>8.7611111111111098E-2</v>
      </c>
      <c r="F3734" s="104">
        <f t="shared" si="293"/>
        <v>3.1459184626449716E-6</v>
      </c>
      <c r="G3734" s="93" t="s">
        <v>16</v>
      </c>
      <c r="H3734" s="93">
        <v>2391.25</v>
      </c>
      <c r="I3734" s="108">
        <v>3</v>
      </c>
      <c r="J3734" s="93">
        <v>12</v>
      </c>
      <c r="K3734" s="93">
        <v>14.1</v>
      </c>
      <c r="L3734" s="93">
        <v>2391.25</v>
      </c>
      <c r="M3734" s="88">
        <f t="shared" si="296"/>
        <v>315.39999999999998</v>
      </c>
    </row>
    <row r="3735" spans="1:13" x14ac:dyDescent="0.2">
      <c r="A3735" s="94">
        <v>2104267</v>
      </c>
      <c r="B3735" s="88">
        <f t="shared" si="294"/>
        <v>315.39999999999998</v>
      </c>
      <c r="C3735" s="93">
        <v>1</v>
      </c>
      <c r="D3735" s="104">
        <f t="shared" si="292"/>
        <v>1.9782393669634024E-6</v>
      </c>
      <c r="E3735" s="93">
        <f t="shared" si="295"/>
        <v>8.7611111111111098E-2</v>
      </c>
      <c r="F3735" s="104">
        <f t="shared" si="293"/>
        <v>3.1459184626449716E-6</v>
      </c>
      <c r="G3735" s="93" t="s">
        <v>79</v>
      </c>
      <c r="H3735" s="93">
        <v>1620.53</v>
      </c>
      <c r="I3735" s="108">
        <v>3</v>
      </c>
      <c r="J3735" s="93">
        <v>4.53</v>
      </c>
      <c r="K3735" s="93">
        <v>8.4</v>
      </c>
      <c r="L3735" s="93">
        <v>1620.53</v>
      </c>
      <c r="M3735" s="88">
        <f t="shared" si="296"/>
        <v>315.39999999999998</v>
      </c>
    </row>
    <row r="3736" spans="1:13" x14ac:dyDescent="0.2">
      <c r="A3736" s="94">
        <v>2104308</v>
      </c>
      <c r="B3736" s="88">
        <f t="shared" si="294"/>
        <v>315.39999999999998</v>
      </c>
      <c r="C3736" s="93">
        <v>1</v>
      </c>
      <c r="D3736" s="104">
        <f t="shared" si="292"/>
        <v>1.9782393669634024E-6</v>
      </c>
      <c r="E3736" s="93">
        <f t="shared" si="295"/>
        <v>8.7611111111111098E-2</v>
      </c>
      <c r="F3736" s="104">
        <f t="shared" si="293"/>
        <v>3.1459184626449716E-6</v>
      </c>
      <c r="G3736" s="93" t="s">
        <v>16</v>
      </c>
      <c r="H3736" s="93">
        <v>3748.33</v>
      </c>
      <c r="I3736" s="108">
        <v>3</v>
      </c>
      <c r="J3736" s="93">
        <v>15.87</v>
      </c>
      <c r="K3736" s="93">
        <v>27.5</v>
      </c>
      <c r="L3736" s="93">
        <v>3748.33</v>
      </c>
      <c r="M3736" s="88">
        <f t="shared" si="296"/>
        <v>315.39999999999998</v>
      </c>
    </row>
    <row r="3737" spans="1:13" x14ac:dyDescent="0.2">
      <c r="A3737" s="94">
        <v>2104399</v>
      </c>
      <c r="B3737" s="88">
        <f t="shared" si="294"/>
        <v>315.39999999999998</v>
      </c>
      <c r="C3737" s="93">
        <v>1</v>
      </c>
      <c r="D3737" s="104">
        <f t="shared" si="292"/>
        <v>1.9782393669634024E-6</v>
      </c>
      <c r="E3737" s="93">
        <f t="shared" si="295"/>
        <v>8.7611111111111098E-2</v>
      </c>
      <c r="F3737" s="104">
        <f t="shared" si="293"/>
        <v>3.1459184626449716E-6</v>
      </c>
      <c r="G3737" s="93" t="s">
        <v>16</v>
      </c>
      <c r="H3737" s="93">
        <v>1744.73</v>
      </c>
      <c r="I3737" s="108">
        <v>3</v>
      </c>
      <c r="J3737" s="93">
        <v>2.95</v>
      </c>
      <c r="K3737" s="93">
        <v>6.4</v>
      </c>
      <c r="L3737" s="93">
        <v>1744.73</v>
      </c>
      <c r="M3737" s="88">
        <f t="shared" si="296"/>
        <v>315.39999999999998</v>
      </c>
    </row>
    <row r="3738" spans="1:13" x14ac:dyDescent="0.2">
      <c r="A3738" s="94">
        <v>2104402</v>
      </c>
      <c r="B3738" s="88">
        <f t="shared" si="294"/>
        <v>315.39999999999998</v>
      </c>
      <c r="C3738" s="93">
        <v>1</v>
      </c>
      <c r="D3738" s="104">
        <f t="shared" si="292"/>
        <v>1.9782393669634024E-6</v>
      </c>
      <c r="E3738" s="93">
        <f t="shared" si="295"/>
        <v>8.7611111111111098E-2</v>
      </c>
      <c r="F3738" s="104">
        <f t="shared" si="293"/>
        <v>3.1459184626449716E-6</v>
      </c>
      <c r="G3738" s="93" t="s">
        <v>16</v>
      </c>
      <c r="H3738" s="93">
        <v>2550.1</v>
      </c>
      <c r="I3738" s="108">
        <v>3</v>
      </c>
      <c r="J3738" s="93">
        <v>9.92</v>
      </c>
      <c r="K3738" s="93">
        <v>13.8</v>
      </c>
      <c r="L3738" s="93">
        <v>2550.1</v>
      </c>
      <c r="M3738" s="88">
        <f t="shared" si="296"/>
        <v>315.39999999999998</v>
      </c>
    </row>
    <row r="3739" spans="1:13" x14ac:dyDescent="0.2">
      <c r="A3739" s="94">
        <v>2107953</v>
      </c>
      <c r="B3739" s="88">
        <f t="shared" si="294"/>
        <v>315.39999999999998</v>
      </c>
      <c r="C3739" s="93">
        <v>1</v>
      </c>
      <c r="D3739" s="104">
        <f t="shared" si="292"/>
        <v>1.9782393669634024E-6</v>
      </c>
      <c r="E3739" s="93">
        <f t="shared" si="295"/>
        <v>8.7611111111111098E-2</v>
      </c>
      <c r="F3739" s="104">
        <f t="shared" si="293"/>
        <v>3.1459184626449716E-6</v>
      </c>
      <c r="G3739" s="93" t="s">
        <v>16</v>
      </c>
      <c r="H3739" s="93">
        <v>10812.46</v>
      </c>
      <c r="I3739" s="108">
        <v>3</v>
      </c>
      <c r="J3739" s="93">
        <v>146.02000000000001</v>
      </c>
      <c r="K3739" s="93">
        <v>42.26</v>
      </c>
      <c r="L3739" s="93">
        <v>10812.46</v>
      </c>
      <c r="M3739" s="88">
        <f t="shared" si="296"/>
        <v>315.39999999999998</v>
      </c>
    </row>
    <row r="3740" spans="1:13" x14ac:dyDescent="0.2">
      <c r="A3740" s="94">
        <v>2207287</v>
      </c>
      <c r="B3740" s="88">
        <f t="shared" si="294"/>
        <v>315.39999999999998</v>
      </c>
      <c r="C3740" s="93">
        <v>1</v>
      </c>
      <c r="D3740" s="104">
        <f t="shared" si="292"/>
        <v>1.9782393669634024E-6</v>
      </c>
      <c r="E3740" s="93">
        <f t="shared" si="295"/>
        <v>8.7611111111111098E-2</v>
      </c>
      <c r="F3740" s="104">
        <f t="shared" si="293"/>
        <v>3.1459184626449716E-6</v>
      </c>
      <c r="G3740" s="93" t="s">
        <v>41</v>
      </c>
      <c r="H3740" s="93">
        <v>275.08</v>
      </c>
      <c r="I3740" s="108">
        <v>3</v>
      </c>
      <c r="J3740" s="93">
        <v>1.25</v>
      </c>
      <c r="K3740" s="93">
        <v>0.3</v>
      </c>
      <c r="L3740" s="93">
        <v>275.08</v>
      </c>
      <c r="M3740" s="88">
        <f t="shared" si="296"/>
        <v>315.39999999999998</v>
      </c>
    </row>
    <row r="3741" spans="1:13" x14ac:dyDescent="0.2">
      <c r="A3741" s="94">
        <v>2457041</v>
      </c>
      <c r="B3741" s="88">
        <f t="shared" si="294"/>
        <v>315.39999999999998</v>
      </c>
      <c r="C3741" s="93">
        <v>1</v>
      </c>
      <c r="D3741" s="104">
        <f t="shared" si="292"/>
        <v>1.9782393669634024E-6</v>
      </c>
      <c r="E3741" s="93">
        <f t="shared" si="295"/>
        <v>8.7611111111111098E-2</v>
      </c>
      <c r="F3741" s="104">
        <f t="shared" si="293"/>
        <v>3.1459184626449716E-6</v>
      </c>
      <c r="G3741" s="93" t="s">
        <v>16</v>
      </c>
      <c r="H3741" s="93">
        <v>688.56</v>
      </c>
      <c r="I3741" s="108">
        <v>3</v>
      </c>
      <c r="J3741" s="93">
        <v>21.98</v>
      </c>
      <c r="K3741" s="93">
        <v>6.14</v>
      </c>
      <c r="L3741" s="93">
        <v>688.56</v>
      </c>
      <c r="M3741" s="88">
        <f t="shared" si="296"/>
        <v>315.39999999999998</v>
      </c>
    </row>
    <row r="3742" spans="1:13" x14ac:dyDescent="0.2">
      <c r="A3742" s="94">
        <v>3014357</v>
      </c>
      <c r="B3742" s="88">
        <f t="shared" si="294"/>
        <v>315.39999999999998</v>
      </c>
      <c r="C3742" s="93">
        <v>1</v>
      </c>
      <c r="D3742" s="104">
        <f t="shared" si="292"/>
        <v>1.9782393669634024E-6</v>
      </c>
      <c r="E3742" s="93">
        <f t="shared" si="295"/>
        <v>8.7611111111111098E-2</v>
      </c>
      <c r="F3742" s="104">
        <f t="shared" si="293"/>
        <v>3.1459184626449716E-6</v>
      </c>
      <c r="G3742" s="93" t="s">
        <v>16</v>
      </c>
      <c r="H3742" s="93">
        <v>229.75</v>
      </c>
      <c r="I3742" s="108">
        <v>3</v>
      </c>
      <c r="J3742" s="93">
        <v>50.01</v>
      </c>
      <c r="K3742" s="93">
        <v>1.4</v>
      </c>
      <c r="L3742" s="93">
        <v>229.75</v>
      </c>
      <c r="M3742" s="88">
        <f t="shared" si="296"/>
        <v>315.39999999999998</v>
      </c>
    </row>
    <row r="3743" spans="1:13" x14ac:dyDescent="0.2">
      <c r="A3743" s="94">
        <v>3014407</v>
      </c>
      <c r="B3743" s="88">
        <f t="shared" si="294"/>
        <v>315.39999999999998</v>
      </c>
      <c r="C3743" s="93">
        <v>1</v>
      </c>
      <c r="D3743" s="104">
        <f t="shared" si="292"/>
        <v>1.9782393669634024E-6</v>
      </c>
      <c r="E3743" s="93">
        <f t="shared" si="295"/>
        <v>8.7611111111111098E-2</v>
      </c>
      <c r="F3743" s="104">
        <f t="shared" si="293"/>
        <v>3.1459184626449716E-6</v>
      </c>
      <c r="G3743" s="93" t="s">
        <v>16</v>
      </c>
      <c r="H3743" s="93">
        <v>423.41</v>
      </c>
      <c r="I3743" s="108">
        <v>3</v>
      </c>
      <c r="J3743" s="93">
        <v>11.64</v>
      </c>
      <c r="K3743" s="93">
        <v>0.77</v>
      </c>
      <c r="L3743" s="93">
        <v>423.41</v>
      </c>
      <c r="M3743" s="88">
        <f t="shared" si="296"/>
        <v>315.39999999999998</v>
      </c>
    </row>
    <row r="3744" spans="1:13" x14ac:dyDescent="0.2">
      <c r="A3744" s="94">
        <v>3014417</v>
      </c>
      <c r="B3744" s="88">
        <f t="shared" si="294"/>
        <v>315.39999999999998</v>
      </c>
      <c r="C3744" s="93">
        <v>1</v>
      </c>
      <c r="D3744" s="104">
        <f t="shared" si="292"/>
        <v>1.9782393669634024E-6</v>
      </c>
      <c r="E3744" s="93">
        <f t="shared" si="295"/>
        <v>8.7611111111111098E-2</v>
      </c>
      <c r="F3744" s="104">
        <f t="shared" si="293"/>
        <v>3.1459184626449716E-6</v>
      </c>
      <c r="G3744" s="93" t="s">
        <v>16</v>
      </c>
      <c r="H3744" s="93">
        <v>777.04</v>
      </c>
      <c r="I3744" s="108">
        <v>3</v>
      </c>
      <c r="J3744" s="93">
        <v>108.33</v>
      </c>
      <c r="K3744" s="93">
        <v>6.43</v>
      </c>
      <c r="L3744" s="93">
        <v>777.04</v>
      </c>
      <c r="M3744" s="88">
        <f t="shared" si="296"/>
        <v>315.39999999999998</v>
      </c>
    </row>
    <row r="3745" spans="1:13" x14ac:dyDescent="0.2">
      <c r="A3745" s="94">
        <v>3025981</v>
      </c>
      <c r="B3745" s="88">
        <f t="shared" si="294"/>
        <v>315.39999999999998</v>
      </c>
      <c r="C3745" s="93">
        <v>1</v>
      </c>
      <c r="D3745" s="104">
        <f t="shared" si="292"/>
        <v>1.9782393669634024E-6</v>
      </c>
      <c r="E3745" s="93">
        <f t="shared" si="295"/>
        <v>8.7611111111111098E-2</v>
      </c>
      <c r="F3745" s="104">
        <f t="shared" si="293"/>
        <v>3.1459184626449716E-6</v>
      </c>
      <c r="G3745" s="93" t="s">
        <v>41</v>
      </c>
      <c r="H3745" s="93">
        <v>0.01</v>
      </c>
      <c r="I3745" s="108">
        <v>3</v>
      </c>
      <c r="J3745" s="93">
        <v>3.75</v>
      </c>
      <c r="K3745" s="93">
        <v>0.36</v>
      </c>
      <c r="L3745" s="93">
        <v>0.01</v>
      </c>
      <c r="M3745" s="88">
        <f t="shared" si="296"/>
        <v>315.39999999999998</v>
      </c>
    </row>
    <row r="3746" spans="1:13" x14ac:dyDescent="0.2">
      <c r="A3746" s="94">
        <v>3220696</v>
      </c>
      <c r="B3746" s="88">
        <f t="shared" si="294"/>
        <v>315.39999999999998</v>
      </c>
      <c r="C3746" s="93">
        <v>1</v>
      </c>
      <c r="D3746" s="104">
        <f t="shared" si="292"/>
        <v>1.9782393669634024E-6</v>
      </c>
      <c r="E3746" s="93">
        <f t="shared" si="295"/>
        <v>8.7611111111111098E-2</v>
      </c>
      <c r="F3746" s="104">
        <f t="shared" si="293"/>
        <v>3.1459184626449716E-6</v>
      </c>
      <c r="G3746" s="93" t="s">
        <v>16</v>
      </c>
      <c r="H3746" s="93">
        <v>2403.52</v>
      </c>
      <c r="I3746" s="108">
        <v>3</v>
      </c>
      <c r="J3746" s="93">
        <v>208</v>
      </c>
      <c r="K3746" s="93">
        <v>34</v>
      </c>
      <c r="L3746" s="93">
        <v>2403.52</v>
      </c>
      <c r="M3746" s="88">
        <f t="shared" si="296"/>
        <v>315.39999999999998</v>
      </c>
    </row>
    <row r="3747" spans="1:13" x14ac:dyDescent="0.2">
      <c r="A3747" s="94">
        <v>3381551</v>
      </c>
      <c r="B3747" s="88">
        <f t="shared" si="294"/>
        <v>315.39999999999998</v>
      </c>
      <c r="C3747" s="93">
        <v>1</v>
      </c>
      <c r="D3747" s="104">
        <f t="shared" si="292"/>
        <v>1.9782393669634024E-6</v>
      </c>
      <c r="E3747" s="93">
        <f t="shared" si="295"/>
        <v>8.7611111111111098E-2</v>
      </c>
      <c r="F3747" s="104">
        <f t="shared" si="293"/>
        <v>3.1459184626449716E-6</v>
      </c>
      <c r="G3747" s="93" t="s">
        <v>16</v>
      </c>
      <c r="H3747" s="93">
        <v>700.27</v>
      </c>
      <c r="I3747" s="108">
        <v>3</v>
      </c>
      <c r="J3747" s="93">
        <v>2.5</v>
      </c>
      <c r="K3747" s="93">
        <v>0.95</v>
      </c>
      <c r="L3747" s="93">
        <v>700.27</v>
      </c>
      <c r="M3747" s="88">
        <f t="shared" si="296"/>
        <v>315.39999999999998</v>
      </c>
    </row>
    <row r="3748" spans="1:13" x14ac:dyDescent="0.2">
      <c r="A3748" s="94">
        <v>3381553</v>
      </c>
      <c r="B3748" s="88">
        <f t="shared" si="294"/>
        <v>315.39999999999998</v>
      </c>
      <c r="C3748" s="93">
        <v>1</v>
      </c>
      <c r="D3748" s="104">
        <f t="shared" si="292"/>
        <v>1.9782393669634024E-6</v>
      </c>
      <c r="E3748" s="93">
        <f t="shared" si="295"/>
        <v>8.7611111111111098E-2</v>
      </c>
      <c r="F3748" s="104">
        <f t="shared" si="293"/>
        <v>3.1459184626449716E-6</v>
      </c>
      <c r="G3748" s="93" t="s">
        <v>16</v>
      </c>
      <c r="H3748" s="93">
        <v>1057.47</v>
      </c>
      <c r="I3748" s="108">
        <v>3</v>
      </c>
      <c r="J3748" s="93">
        <v>5.47</v>
      </c>
      <c r="K3748" s="93">
        <v>1.65</v>
      </c>
      <c r="L3748" s="93">
        <v>1057.47</v>
      </c>
      <c r="M3748" s="88">
        <f t="shared" si="296"/>
        <v>315.39999999999998</v>
      </c>
    </row>
    <row r="3749" spans="1:13" x14ac:dyDescent="0.2">
      <c r="A3749" s="94">
        <v>3477022</v>
      </c>
      <c r="B3749" s="88">
        <f t="shared" si="294"/>
        <v>315.39999999999998</v>
      </c>
      <c r="C3749" s="93">
        <v>1</v>
      </c>
      <c r="D3749" s="104">
        <f t="shared" si="292"/>
        <v>1.9782393669634024E-6</v>
      </c>
      <c r="E3749" s="93">
        <f t="shared" si="295"/>
        <v>8.7611111111111098E-2</v>
      </c>
      <c r="F3749" s="104">
        <f t="shared" si="293"/>
        <v>3.1459184626449716E-6</v>
      </c>
      <c r="G3749" s="93" t="s">
        <v>79</v>
      </c>
      <c r="H3749" s="93">
        <v>106.11</v>
      </c>
      <c r="I3749" s="108">
        <v>3</v>
      </c>
      <c r="J3749" s="93">
        <v>1.2</v>
      </c>
      <c r="K3749" s="93">
        <v>2.2999999999999998</v>
      </c>
      <c r="L3749" s="93">
        <v>106.11</v>
      </c>
      <c r="M3749" s="88">
        <f t="shared" si="296"/>
        <v>315.39999999999998</v>
      </c>
    </row>
    <row r="3750" spans="1:13" x14ac:dyDescent="0.2">
      <c r="A3750" s="94">
        <v>3477023</v>
      </c>
      <c r="B3750" s="88">
        <f t="shared" si="294"/>
        <v>315.39999999999998</v>
      </c>
      <c r="C3750" s="93">
        <v>1</v>
      </c>
      <c r="D3750" s="104">
        <f t="shared" si="292"/>
        <v>1.9782393669634024E-6</v>
      </c>
      <c r="E3750" s="93">
        <f t="shared" si="295"/>
        <v>8.7611111111111098E-2</v>
      </c>
      <c r="F3750" s="104">
        <f t="shared" si="293"/>
        <v>3.1459184626449716E-6</v>
      </c>
      <c r="G3750" s="93" t="s">
        <v>79</v>
      </c>
      <c r="H3750" s="93">
        <v>107.65</v>
      </c>
      <c r="I3750" s="108">
        <v>3</v>
      </c>
      <c r="J3750" s="93">
        <v>1.4</v>
      </c>
      <c r="K3750" s="93">
        <v>2.2999999999999998</v>
      </c>
      <c r="L3750" s="93">
        <v>107.65</v>
      </c>
      <c r="M3750" s="88">
        <f t="shared" si="296"/>
        <v>315.39999999999998</v>
      </c>
    </row>
    <row r="3751" spans="1:13" x14ac:dyDescent="0.2">
      <c r="A3751" s="94">
        <v>3477024</v>
      </c>
      <c r="B3751" s="88">
        <f t="shared" si="294"/>
        <v>315.39999999999998</v>
      </c>
      <c r="C3751" s="93">
        <v>1</v>
      </c>
      <c r="D3751" s="104">
        <f t="shared" si="292"/>
        <v>1.9782393669634024E-6</v>
      </c>
      <c r="E3751" s="93">
        <f t="shared" si="295"/>
        <v>8.7611111111111098E-2</v>
      </c>
      <c r="F3751" s="104">
        <f t="shared" si="293"/>
        <v>3.1459184626449716E-6</v>
      </c>
      <c r="G3751" s="93" t="s">
        <v>79</v>
      </c>
      <c r="H3751" s="93">
        <v>120.98</v>
      </c>
      <c r="I3751" s="108">
        <v>3</v>
      </c>
      <c r="J3751" s="93">
        <v>1.8</v>
      </c>
      <c r="K3751" s="93">
        <v>4</v>
      </c>
      <c r="L3751" s="93">
        <v>120.98</v>
      </c>
      <c r="M3751" s="88">
        <f t="shared" si="296"/>
        <v>315.39999999999998</v>
      </c>
    </row>
    <row r="3752" spans="1:13" x14ac:dyDescent="0.2">
      <c r="A3752" s="94">
        <v>3521295</v>
      </c>
      <c r="B3752" s="88">
        <f t="shared" si="294"/>
        <v>315.39999999999998</v>
      </c>
      <c r="C3752" s="93">
        <v>1</v>
      </c>
      <c r="D3752" s="104">
        <f t="shared" si="292"/>
        <v>1.9782393669634024E-6</v>
      </c>
      <c r="E3752" s="93">
        <f t="shared" si="295"/>
        <v>8.7611111111111098E-2</v>
      </c>
      <c r="F3752" s="104">
        <f t="shared" si="293"/>
        <v>3.1459184626449716E-6</v>
      </c>
      <c r="G3752" s="93" t="s">
        <v>79</v>
      </c>
      <c r="H3752" s="93">
        <v>75.8</v>
      </c>
      <c r="I3752" s="108">
        <v>3</v>
      </c>
      <c r="J3752" s="93">
        <v>0.5</v>
      </c>
      <c r="K3752" s="93">
        <v>1.2</v>
      </c>
      <c r="L3752" s="93">
        <v>75.8</v>
      </c>
      <c r="M3752" s="88">
        <f t="shared" si="296"/>
        <v>315.39999999999998</v>
      </c>
    </row>
    <row r="3753" spans="1:13" x14ac:dyDescent="0.2">
      <c r="A3753" s="94">
        <v>5507434</v>
      </c>
      <c r="B3753" s="88">
        <f t="shared" si="294"/>
        <v>315.39999999999998</v>
      </c>
      <c r="C3753" s="93">
        <v>1</v>
      </c>
      <c r="D3753" s="104">
        <f t="shared" si="292"/>
        <v>1.9782393669634024E-6</v>
      </c>
      <c r="E3753" s="93">
        <f t="shared" si="295"/>
        <v>8.7611111111111098E-2</v>
      </c>
      <c r="F3753" s="104">
        <f t="shared" si="293"/>
        <v>3.1459184626449716E-6</v>
      </c>
      <c r="G3753" s="93" t="s">
        <v>16</v>
      </c>
      <c r="H3753" s="93">
        <v>2666.05</v>
      </c>
      <c r="I3753" s="108">
        <v>3</v>
      </c>
      <c r="J3753" s="93">
        <v>14.13</v>
      </c>
      <c r="K3753" s="93">
        <v>18.5</v>
      </c>
      <c r="L3753" s="93">
        <v>2666.05</v>
      </c>
      <c r="M3753" s="88">
        <f t="shared" si="296"/>
        <v>315.39999999999998</v>
      </c>
    </row>
    <row r="3754" spans="1:13" x14ac:dyDescent="0.2">
      <c r="A3754" s="94">
        <v>5513311</v>
      </c>
      <c r="B3754" s="88">
        <f t="shared" si="294"/>
        <v>315.39999999999998</v>
      </c>
      <c r="C3754" s="93">
        <v>1</v>
      </c>
      <c r="D3754" s="104">
        <f t="shared" si="292"/>
        <v>1.9782393669634024E-6</v>
      </c>
      <c r="E3754" s="93">
        <f t="shared" si="295"/>
        <v>8.7611111111111098E-2</v>
      </c>
      <c r="F3754" s="104">
        <f t="shared" si="293"/>
        <v>3.1459184626449716E-6</v>
      </c>
      <c r="G3754" s="93" t="s">
        <v>79</v>
      </c>
      <c r="H3754" s="93">
        <v>1735.93</v>
      </c>
      <c r="I3754" s="108">
        <v>3</v>
      </c>
      <c r="J3754" s="93">
        <v>7.64</v>
      </c>
      <c r="K3754" s="93">
        <v>20</v>
      </c>
      <c r="L3754" s="93">
        <v>1735.93</v>
      </c>
      <c r="M3754" s="88">
        <f t="shared" si="296"/>
        <v>315.39999999999998</v>
      </c>
    </row>
    <row r="3755" spans="1:13" x14ac:dyDescent="0.2">
      <c r="A3755" s="94">
        <v>5513313</v>
      </c>
      <c r="B3755" s="88">
        <f t="shared" si="294"/>
        <v>315.39999999999998</v>
      </c>
      <c r="C3755" s="93">
        <v>1</v>
      </c>
      <c r="D3755" s="104">
        <f t="shared" si="292"/>
        <v>1.9782393669634024E-6</v>
      </c>
      <c r="E3755" s="93">
        <f t="shared" si="295"/>
        <v>8.7611111111111098E-2</v>
      </c>
      <c r="F3755" s="104">
        <f t="shared" si="293"/>
        <v>3.1459184626449716E-6</v>
      </c>
      <c r="G3755" s="93" t="s">
        <v>16</v>
      </c>
      <c r="H3755" s="93">
        <v>2447.0300000000002</v>
      </c>
      <c r="I3755" s="108">
        <v>3</v>
      </c>
      <c r="J3755" s="93">
        <v>15</v>
      </c>
      <c r="K3755" s="93">
        <v>35</v>
      </c>
      <c r="L3755" s="93">
        <v>2447.0300000000002</v>
      </c>
      <c r="M3755" s="88">
        <f t="shared" si="296"/>
        <v>315.39999999999998</v>
      </c>
    </row>
    <row r="3756" spans="1:13" x14ac:dyDescent="0.2">
      <c r="A3756" s="94">
        <v>5519912</v>
      </c>
      <c r="B3756" s="88">
        <f t="shared" si="294"/>
        <v>315.39999999999998</v>
      </c>
      <c r="C3756" s="93">
        <v>1</v>
      </c>
      <c r="D3756" s="104">
        <f t="shared" si="292"/>
        <v>1.9782393669634024E-6</v>
      </c>
      <c r="E3756" s="93">
        <f t="shared" si="295"/>
        <v>8.7611111111111098E-2</v>
      </c>
      <c r="F3756" s="104">
        <f t="shared" si="293"/>
        <v>3.1459184626449716E-6</v>
      </c>
      <c r="G3756" s="93" t="s">
        <v>16</v>
      </c>
      <c r="H3756" s="93">
        <v>4776.07</v>
      </c>
      <c r="I3756" s="108">
        <v>3</v>
      </c>
      <c r="J3756" s="93">
        <v>14.6</v>
      </c>
      <c r="K3756" s="93">
        <v>37</v>
      </c>
      <c r="L3756" s="93">
        <v>4776.07</v>
      </c>
      <c r="M3756" s="88">
        <f t="shared" si="296"/>
        <v>315.39999999999998</v>
      </c>
    </row>
    <row r="3757" spans="1:13" x14ac:dyDescent="0.2">
      <c r="A3757" s="94">
        <v>5527561</v>
      </c>
      <c r="B3757" s="88">
        <f t="shared" si="294"/>
        <v>315.39999999999998</v>
      </c>
      <c r="C3757" s="93">
        <v>1</v>
      </c>
      <c r="D3757" s="104">
        <f t="shared" si="292"/>
        <v>1.9782393669634024E-6</v>
      </c>
      <c r="E3757" s="93">
        <f t="shared" si="295"/>
        <v>8.7611111111111098E-2</v>
      </c>
      <c r="F3757" s="104">
        <f t="shared" si="293"/>
        <v>3.1459184626449716E-6</v>
      </c>
      <c r="G3757" s="93" t="s">
        <v>16</v>
      </c>
      <c r="H3757" s="93">
        <v>2619.19</v>
      </c>
      <c r="I3757" s="108">
        <v>3</v>
      </c>
      <c r="J3757" s="93">
        <v>4.8</v>
      </c>
      <c r="K3757" s="93">
        <v>32</v>
      </c>
      <c r="L3757" s="93">
        <v>2619.19</v>
      </c>
      <c r="M3757" s="88">
        <f t="shared" si="296"/>
        <v>315.39999999999998</v>
      </c>
    </row>
    <row r="3758" spans="1:13" x14ac:dyDescent="0.2">
      <c r="A3758" s="94">
        <v>5527572</v>
      </c>
      <c r="B3758" s="88">
        <f t="shared" si="294"/>
        <v>315.39999999999998</v>
      </c>
      <c r="C3758" s="93">
        <v>1</v>
      </c>
      <c r="D3758" s="104">
        <f t="shared" si="292"/>
        <v>1.9782393669634024E-6</v>
      </c>
      <c r="E3758" s="93">
        <f t="shared" si="295"/>
        <v>8.7611111111111098E-2</v>
      </c>
      <c r="F3758" s="104">
        <f t="shared" si="293"/>
        <v>3.1459184626449716E-6</v>
      </c>
      <c r="G3758" s="93" t="s">
        <v>79</v>
      </c>
      <c r="H3758" s="93">
        <v>432.43</v>
      </c>
      <c r="I3758" s="108">
        <v>3</v>
      </c>
      <c r="J3758" s="93">
        <v>0.93</v>
      </c>
      <c r="K3758" s="93">
        <v>3.6</v>
      </c>
      <c r="L3758" s="93">
        <v>432.43</v>
      </c>
      <c r="M3758" s="88">
        <f t="shared" si="296"/>
        <v>315.39999999999998</v>
      </c>
    </row>
    <row r="3759" spans="1:13" x14ac:dyDescent="0.2">
      <c r="A3759" s="94">
        <v>5527575</v>
      </c>
      <c r="B3759" s="88">
        <f t="shared" si="294"/>
        <v>315.39999999999998</v>
      </c>
      <c r="C3759" s="93">
        <v>1</v>
      </c>
      <c r="D3759" s="104">
        <f t="shared" si="292"/>
        <v>1.9782393669634024E-6</v>
      </c>
      <c r="E3759" s="93">
        <f t="shared" si="295"/>
        <v>8.7611111111111098E-2</v>
      </c>
      <c r="F3759" s="104">
        <f t="shared" si="293"/>
        <v>3.1459184626449716E-6</v>
      </c>
      <c r="G3759" s="93" t="s">
        <v>79</v>
      </c>
      <c r="H3759" s="93">
        <v>749.28</v>
      </c>
      <c r="I3759" s="108">
        <v>3</v>
      </c>
      <c r="J3759" s="93">
        <v>4</v>
      </c>
      <c r="K3759" s="93">
        <v>9.1</v>
      </c>
      <c r="L3759" s="93">
        <v>749.28</v>
      </c>
      <c r="M3759" s="88">
        <f t="shared" si="296"/>
        <v>315.39999999999998</v>
      </c>
    </row>
    <row r="3760" spans="1:13" x14ac:dyDescent="0.2">
      <c r="A3760" s="94">
        <v>5527578</v>
      </c>
      <c r="B3760" s="88">
        <f t="shared" si="294"/>
        <v>315.39999999999998</v>
      </c>
      <c r="C3760" s="93">
        <v>1</v>
      </c>
      <c r="D3760" s="104">
        <f t="shared" si="292"/>
        <v>1.9782393669634024E-6</v>
      </c>
      <c r="E3760" s="93">
        <f t="shared" si="295"/>
        <v>8.7611111111111098E-2</v>
      </c>
      <c r="F3760" s="104">
        <f t="shared" si="293"/>
        <v>3.1459184626449716E-6</v>
      </c>
      <c r="G3760" s="93" t="s">
        <v>16</v>
      </c>
      <c r="H3760" s="93">
        <v>2619.19</v>
      </c>
      <c r="I3760" s="108">
        <v>3</v>
      </c>
      <c r="J3760" s="93">
        <v>4.8</v>
      </c>
      <c r="K3760" s="93">
        <v>32</v>
      </c>
      <c r="L3760" s="93">
        <v>2619.19</v>
      </c>
      <c r="M3760" s="88">
        <f t="shared" si="296"/>
        <v>315.39999999999998</v>
      </c>
    </row>
    <row r="3761" spans="1:13" x14ac:dyDescent="0.2">
      <c r="A3761" s="94">
        <v>5527737</v>
      </c>
      <c r="B3761" s="88">
        <f t="shared" si="294"/>
        <v>315.39999999999998</v>
      </c>
      <c r="C3761" s="93">
        <v>1</v>
      </c>
      <c r="D3761" s="104">
        <f t="shared" si="292"/>
        <v>1.9782393669634024E-6</v>
      </c>
      <c r="E3761" s="93">
        <f t="shared" si="295"/>
        <v>8.7611111111111098E-2</v>
      </c>
      <c r="F3761" s="104">
        <f t="shared" si="293"/>
        <v>3.1459184626449716E-6</v>
      </c>
      <c r="G3761" s="93" t="s">
        <v>79</v>
      </c>
      <c r="H3761" s="93">
        <v>322.85000000000002</v>
      </c>
      <c r="I3761" s="108">
        <v>3</v>
      </c>
      <c r="J3761" s="93">
        <v>0.4</v>
      </c>
      <c r="K3761" s="93">
        <v>2.4</v>
      </c>
      <c r="L3761" s="93">
        <v>322.85000000000002</v>
      </c>
      <c r="M3761" s="88">
        <f t="shared" si="296"/>
        <v>315.39999999999998</v>
      </c>
    </row>
    <row r="3762" spans="1:13" x14ac:dyDescent="0.2">
      <c r="A3762" s="94">
        <v>5527851</v>
      </c>
      <c r="B3762" s="88">
        <f t="shared" si="294"/>
        <v>315.39999999999998</v>
      </c>
      <c r="C3762" s="93">
        <v>1</v>
      </c>
      <c r="D3762" s="104">
        <f t="shared" si="292"/>
        <v>1.9782393669634024E-6</v>
      </c>
      <c r="E3762" s="93">
        <f t="shared" si="295"/>
        <v>8.7611111111111098E-2</v>
      </c>
      <c r="F3762" s="104">
        <f t="shared" si="293"/>
        <v>3.1459184626449716E-6</v>
      </c>
      <c r="G3762" s="93" t="s">
        <v>79</v>
      </c>
      <c r="H3762" s="93">
        <v>591.96</v>
      </c>
      <c r="I3762" s="108">
        <v>3</v>
      </c>
      <c r="J3762" s="93">
        <v>0.6</v>
      </c>
      <c r="K3762" s="93">
        <v>3.6</v>
      </c>
      <c r="L3762" s="93">
        <v>591.96</v>
      </c>
      <c r="M3762" s="88">
        <f t="shared" si="296"/>
        <v>315.39999999999998</v>
      </c>
    </row>
    <row r="3763" spans="1:13" x14ac:dyDescent="0.2">
      <c r="A3763" s="94">
        <v>5527853</v>
      </c>
      <c r="B3763" s="88">
        <f t="shared" si="294"/>
        <v>315.39999999999998</v>
      </c>
      <c r="C3763" s="93">
        <v>1</v>
      </c>
      <c r="D3763" s="104">
        <f t="shared" si="292"/>
        <v>1.9782393669634024E-6</v>
      </c>
      <c r="E3763" s="93">
        <f t="shared" si="295"/>
        <v>8.7611111111111098E-2</v>
      </c>
      <c r="F3763" s="104">
        <f t="shared" si="293"/>
        <v>3.1459184626449716E-6</v>
      </c>
      <c r="G3763" s="93" t="s">
        <v>79</v>
      </c>
      <c r="H3763" s="93">
        <v>899.64</v>
      </c>
      <c r="I3763" s="108">
        <v>3</v>
      </c>
      <c r="J3763" s="93">
        <v>0.93</v>
      </c>
      <c r="K3763" s="93">
        <v>5.5</v>
      </c>
      <c r="L3763" s="93">
        <v>899.64</v>
      </c>
      <c r="M3763" s="88">
        <f t="shared" si="296"/>
        <v>315.39999999999998</v>
      </c>
    </row>
    <row r="3764" spans="1:13" x14ac:dyDescent="0.2">
      <c r="A3764" s="94">
        <v>5528026</v>
      </c>
      <c r="B3764" s="88">
        <f t="shared" si="294"/>
        <v>315.39999999999998</v>
      </c>
      <c r="C3764" s="93">
        <v>1</v>
      </c>
      <c r="D3764" s="104">
        <f t="shared" si="292"/>
        <v>1.9782393669634024E-6</v>
      </c>
      <c r="E3764" s="93">
        <f t="shared" si="295"/>
        <v>8.7611111111111098E-2</v>
      </c>
      <c r="F3764" s="104">
        <f t="shared" si="293"/>
        <v>3.1459184626449716E-6</v>
      </c>
      <c r="G3764" s="93" t="s">
        <v>79</v>
      </c>
      <c r="H3764" s="93">
        <v>615.66</v>
      </c>
      <c r="I3764" s="108">
        <v>3</v>
      </c>
      <c r="J3764" s="93">
        <v>1.42</v>
      </c>
      <c r="K3764" s="93">
        <v>5</v>
      </c>
      <c r="L3764" s="93">
        <v>615.66</v>
      </c>
      <c r="M3764" s="88">
        <f t="shared" si="296"/>
        <v>315.39999999999998</v>
      </c>
    </row>
    <row r="3765" spans="1:13" x14ac:dyDescent="0.2">
      <c r="A3765" s="94">
        <v>5528027</v>
      </c>
      <c r="B3765" s="88">
        <f t="shared" si="294"/>
        <v>315.39999999999998</v>
      </c>
      <c r="C3765" s="93">
        <v>1</v>
      </c>
      <c r="D3765" s="104">
        <f t="shared" si="292"/>
        <v>1.9782393669634024E-6</v>
      </c>
      <c r="E3765" s="93">
        <f t="shared" si="295"/>
        <v>8.7611111111111098E-2</v>
      </c>
      <c r="F3765" s="104">
        <f t="shared" si="293"/>
        <v>3.1459184626449716E-6</v>
      </c>
      <c r="G3765" s="93" t="s">
        <v>79</v>
      </c>
      <c r="H3765" s="93">
        <v>769.57</v>
      </c>
      <c r="I3765" s="108">
        <v>3</v>
      </c>
      <c r="J3765" s="93">
        <v>1.62</v>
      </c>
      <c r="K3765" s="93">
        <v>6</v>
      </c>
      <c r="L3765" s="93">
        <v>769.57</v>
      </c>
      <c r="M3765" s="88">
        <f t="shared" si="296"/>
        <v>315.39999999999998</v>
      </c>
    </row>
    <row r="3766" spans="1:13" x14ac:dyDescent="0.2">
      <c r="A3766" s="94">
        <v>5528028</v>
      </c>
      <c r="B3766" s="88">
        <f t="shared" si="294"/>
        <v>315.39999999999998</v>
      </c>
      <c r="C3766" s="93">
        <v>1</v>
      </c>
      <c r="D3766" s="104">
        <f t="shared" si="292"/>
        <v>1.9782393669634024E-6</v>
      </c>
      <c r="E3766" s="93">
        <f t="shared" si="295"/>
        <v>8.7611111111111098E-2</v>
      </c>
      <c r="F3766" s="104">
        <f t="shared" si="293"/>
        <v>3.1459184626449716E-6</v>
      </c>
      <c r="G3766" s="93" t="s">
        <v>16</v>
      </c>
      <c r="H3766" s="93">
        <v>869.46</v>
      </c>
      <c r="I3766" s="108">
        <v>3</v>
      </c>
      <c r="J3766" s="93">
        <v>2.42</v>
      </c>
      <c r="K3766" s="93">
        <v>8</v>
      </c>
      <c r="L3766" s="93">
        <v>869.46</v>
      </c>
      <c r="M3766" s="88">
        <f t="shared" si="296"/>
        <v>315.39999999999998</v>
      </c>
    </row>
    <row r="3767" spans="1:13" x14ac:dyDescent="0.2">
      <c r="A3767" s="94">
        <v>5528045</v>
      </c>
      <c r="B3767" s="88">
        <f t="shared" si="294"/>
        <v>315.39999999999998</v>
      </c>
      <c r="C3767" s="93">
        <v>1</v>
      </c>
      <c r="D3767" s="104">
        <f t="shared" si="292"/>
        <v>1.9782393669634024E-6</v>
      </c>
      <c r="E3767" s="93">
        <f t="shared" si="295"/>
        <v>8.7611111111111098E-2</v>
      </c>
      <c r="F3767" s="104">
        <f t="shared" si="293"/>
        <v>3.1459184626449716E-6</v>
      </c>
      <c r="G3767" s="93" t="s">
        <v>16</v>
      </c>
      <c r="H3767" s="93">
        <v>3773.14</v>
      </c>
      <c r="I3767" s="108">
        <v>3</v>
      </c>
      <c r="J3767" s="93">
        <v>13</v>
      </c>
      <c r="K3767" s="93">
        <v>39</v>
      </c>
      <c r="L3767" s="93">
        <v>3773.14</v>
      </c>
      <c r="M3767" s="88">
        <f t="shared" si="296"/>
        <v>315.39999999999998</v>
      </c>
    </row>
    <row r="3768" spans="1:13" x14ac:dyDescent="0.2">
      <c r="A3768" s="94">
        <v>5528727</v>
      </c>
      <c r="B3768" s="88">
        <f t="shared" si="294"/>
        <v>315.39999999999998</v>
      </c>
      <c r="C3768" s="93">
        <v>1</v>
      </c>
      <c r="D3768" s="104">
        <f t="shared" si="292"/>
        <v>1.9782393669634024E-6</v>
      </c>
      <c r="E3768" s="93">
        <f t="shared" si="295"/>
        <v>8.7611111111111098E-2</v>
      </c>
      <c r="F3768" s="104">
        <f t="shared" si="293"/>
        <v>3.1459184626449716E-6</v>
      </c>
      <c r="G3768" s="93" t="s">
        <v>79</v>
      </c>
      <c r="H3768" s="93">
        <v>360.31</v>
      </c>
      <c r="I3768" s="108">
        <v>3</v>
      </c>
      <c r="J3768" s="93">
        <v>1.3</v>
      </c>
      <c r="K3768" s="93">
        <v>3.5</v>
      </c>
      <c r="L3768" s="93">
        <v>360.31</v>
      </c>
      <c r="M3768" s="88">
        <f t="shared" si="296"/>
        <v>315.39999999999998</v>
      </c>
    </row>
    <row r="3769" spans="1:13" x14ac:dyDescent="0.2">
      <c r="A3769" s="94">
        <v>5528737</v>
      </c>
      <c r="B3769" s="88">
        <f t="shared" si="294"/>
        <v>315.39999999999998</v>
      </c>
      <c r="C3769" s="93">
        <v>1</v>
      </c>
      <c r="D3769" s="104">
        <f t="shared" si="292"/>
        <v>1.9782393669634024E-6</v>
      </c>
      <c r="E3769" s="93">
        <f t="shared" si="295"/>
        <v>8.7611111111111098E-2</v>
      </c>
      <c r="F3769" s="104">
        <f t="shared" si="293"/>
        <v>3.1459184626449716E-6</v>
      </c>
      <c r="G3769" s="93" t="s">
        <v>79</v>
      </c>
      <c r="H3769" s="93">
        <v>385.91</v>
      </c>
      <c r="I3769" s="108">
        <v>3</v>
      </c>
      <c r="J3769" s="93">
        <v>0.88</v>
      </c>
      <c r="K3769" s="93">
        <v>2.1</v>
      </c>
      <c r="L3769" s="93">
        <v>385.91</v>
      </c>
      <c r="M3769" s="88">
        <f t="shared" si="296"/>
        <v>315.39999999999998</v>
      </c>
    </row>
    <row r="3770" spans="1:13" x14ac:dyDescent="0.2">
      <c r="A3770" s="94">
        <v>5528791</v>
      </c>
      <c r="B3770" s="88">
        <f t="shared" si="294"/>
        <v>315.39999999999998</v>
      </c>
      <c r="C3770" s="93">
        <v>1</v>
      </c>
      <c r="D3770" s="104">
        <f t="shared" si="292"/>
        <v>1.9782393669634024E-6</v>
      </c>
      <c r="E3770" s="93">
        <f t="shared" si="295"/>
        <v>8.7611111111111098E-2</v>
      </c>
      <c r="F3770" s="104">
        <f t="shared" si="293"/>
        <v>3.1459184626449716E-6</v>
      </c>
      <c r="G3770" s="93" t="s">
        <v>79</v>
      </c>
      <c r="H3770" s="93">
        <v>560.42999999999995</v>
      </c>
      <c r="I3770" s="108">
        <v>3</v>
      </c>
      <c r="J3770" s="93">
        <v>2.97</v>
      </c>
      <c r="K3770" s="93">
        <v>7.4</v>
      </c>
      <c r="L3770" s="93">
        <v>560.42999999999995</v>
      </c>
      <c r="M3770" s="88">
        <f t="shared" si="296"/>
        <v>315.39999999999998</v>
      </c>
    </row>
    <row r="3771" spans="1:13" x14ac:dyDescent="0.2">
      <c r="A3771" s="94">
        <v>5528801</v>
      </c>
      <c r="B3771" s="88">
        <f t="shared" si="294"/>
        <v>315.39999999999998</v>
      </c>
      <c r="C3771" s="93">
        <v>1</v>
      </c>
      <c r="D3771" s="104">
        <f t="shared" si="292"/>
        <v>1.9782393669634024E-6</v>
      </c>
      <c r="E3771" s="93">
        <f t="shared" si="295"/>
        <v>8.7611111111111098E-2</v>
      </c>
      <c r="F3771" s="104">
        <f t="shared" si="293"/>
        <v>3.1459184626449716E-6</v>
      </c>
      <c r="G3771" s="93" t="s">
        <v>79</v>
      </c>
      <c r="H3771" s="93">
        <v>574.54999999999995</v>
      </c>
      <c r="I3771" s="108">
        <v>3</v>
      </c>
      <c r="J3771" s="93">
        <v>1.91</v>
      </c>
      <c r="K3771" s="93">
        <v>5.5</v>
      </c>
      <c r="L3771" s="93">
        <v>574.54999999999995</v>
      </c>
      <c r="M3771" s="88">
        <f t="shared" si="296"/>
        <v>315.39999999999998</v>
      </c>
    </row>
    <row r="3772" spans="1:13" x14ac:dyDescent="0.2">
      <c r="A3772" s="94">
        <v>5528804</v>
      </c>
      <c r="B3772" s="88">
        <f t="shared" si="294"/>
        <v>315.39999999999998</v>
      </c>
      <c r="C3772" s="93">
        <v>1</v>
      </c>
      <c r="D3772" s="104">
        <f t="shared" si="292"/>
        <v>1.9782393669634024E-6</v>
      </c>
      <c r="E3772" s="93">
        <f t="shared" si="295"/>
        <v>8.7611111111111098E-2</v>
      </c>
      <c r="F3772" s="104">
        <f t="shared" si="293"/>
        <v>3.1459184626449716E-6</v>
      </c>
      <c r="G3772" s="93" t="s">
        <v>79</v>
      </c>
      <c r="H3772" s="93">
        <v>978.83</v>
      </c>
      <c r="I3772" s="108">
        <v>3</v>
      </c>
      <c r="J3772" s="93">
        <v>5.2</v>
      </c>
      <c r="K3772" s="93">
        <v>13</v>
      </c>
      <c r="L3772" s="93">
        <v>978.83</v>
      </c>
      <c r="M3772" s="88">
        <f t="shared" si="296"/>
        <v>315.39999999999998</v>
      </c>
    </row>
    <row r="3773" spans="1:13" x14ac:dyDescent="0.2">
      <c r="A3773" s="94">
        <v>5528867</v>
      </c>
      <c r="B3773" s="88">
        <f t="shared" si="294"/>
        <v>315.39999999999998</v>
      </c>
      <c r="C3773" s="93">
        <v>1</v>
      </c>
      <c r="D3773" s="104">
        <f t="shared" si="292"/>
        <v>1.9782393669634024E-6</v>
      </c>
      <c r="E3773" s="93">
        <f t="shared" si="295"/>
        <v>8.7611111111111098E-2</v>
      </c>
      <c r="F3773" s="104">
        <f t="shared" si="293"/>
        <v>3.1459184626449716E-6</v>
      </c>
      <c r="G3773" s="93" t="s">
        <v>79</v>
      </c>
      <c r="H3773" s="93">
        <v>415.25</v>
      </c>
      <c r="I3773" s="108">
        <v>3</v>
      </c>
      <c r="J3773" s="93">
        <v>1.3</v>
      </c>
      <c r="K3773" s="93">
        <v>3.5</v>
      </c>
      <c r="L3773" s="93">
        <v>415.25</v>
      </c>
      <c r="M3773" s="88">
        <f t="shared" si="296"/>
        <v>315.39999999999998</v>
      </c>
    </row>
    <row r="3774" spans="1:13" x14ac:dyDescent="0.2">
      <c r="A3774" s="94">
        <v>5528873</v>
      </c>
      <c r="B3774" s="88">
        <f t="shared" si="294"/>
        <v>315.39999999999998</v>
      </c>
      <c r="C3774" s="93">
        <v>1</v>
      </c>
      <c r="D3774" s="104">
        <f t="shared" si="292"/>
        <v>1.9782393669634024E-6</v>
      </c>
      <c r="E3774" s="93">
        <f t="shared" si="295"/>
        <v>8.7611111111111098E-2</v>
      </c>
      <c r="F3774" s="104">
        <f t="shared" si="293"/>
        <v>3.1459184626449716E-6</v>
      </c>
      <c r="G3774" s="93" t="s">
        <v>79</v>
      </c>
      <c r="H3774" s="93">
        <v>978.73</v>
      </c>
      <c r="I3774" s="108">
        <v>3</v>
      </c>
      <c r="J3774" s="93">
        <v>5.2</v>
      </c>
      <c r="K3774" s="93">
        <v>13</v>
      </c>
      <c r="L3774" s="93">
        <v>978.73</v>
      </c>
      <c r="M3774" s="88">
        <f t="shared" si="296"/>
        <v>315.39999999999998</v>
      </c>
    </row>
    <row r="3775" spans="1:13" x14ac:dyDescent="0.2">
      <c r="A3775" s="94">
        <v>5528874</v>
      </c>
      <c r="B3775" s="88">
        <f t="shared" si="294"/>
        <v>315.39999999999998</v>
      </c>
      <c r="C3775" s="93">
        <v>1</v>
      </c>
      <c r="D3775" s="104">
        <f t="shared" si="292"/>
        <v>1.9782393669634024E-6</v>
      </c>
      <c r="E3775" s="93">
        <f t="shared" si="295"/>
        <v>8.7611111111111098E-2</v>
      </c>
      <c r="F3775" s="104">
        <f t="shared" si="293"/>
        <v>3.1459184626449716E-6</v>
      </c>
      <c r="G3775" s="93" t="s">
        <v>79</v>
      </c>
      <c r="H3775" s="93">
        <v>2330.9299999999998</v>
      </c>
      <c r="I3775" s="108">
        <v>3</v>
      </c>
      <c r="J3775" s="93">
        <v>7.46</v>
      </c>
      <c r="K3775" s="93">
        <v>15.7</v>
      </c>
      <c r="L3775" s="93">
        <v>2330.9299999999998</v>
      </c>
      <c r="M3775" s="88">
        <f t="shared" si="296"/>
        <v>315.39999999999998</v>
      </c>
    </row>
    <row r="3776" spans="1:13" x14ac:dyDescent="0.2">
      <c r="A3776" s="94">
        <v>5598684</v>
      </c>
      <c r="B3776" s="88">
        <f t="shared" si="294"/>
        <v>315.39999999999998</v>
      </c>
      <c r="C3776" s="93">
        <v>1</v>
      </c>
      <c r="D3776" s="104">
        <f t="shared" si="292"/>
        <v>1.9782393669634024E-6</v>
      </c>
      <c r="E3776" s="93">
        <f t="shared" si="295"/>
        <v>8.7611111111111098E-2</v>
      </c>
      <c r="F3776" s="104">
        <f t="shared" si="293"/>
        <v>3.1459184626449716E-6</v>
      </c>
      <c r="G3776" s="93" t="s">
        <v>16</v>
      </c>
      <c r="H3776" s="93">
        <v>9958.15</v>
      </c>
      <c r="I3776" s="108">
        <v>3</v>
      </c>
      <c r="J3776" s="93">
        <v>42.6</v>
      </c>
      <c r="K3776" s="93">
        <v>72</v>
      </c>
      <c r="L3776" s="93">
        <v>9958.15</v>
      </c>
      <c r="M3776" s="88">
        <f t="shared" si="296"/>
        <v>315.39999999999998</v>
      </c>
    </row>
    <row r="3777" spans="1:13" x14ac:dyDescent="0.2">
      <c r="A3777" s="94">
        <v>5600272</v>
      </c>
      <c r="B3777" s="88">
        <f t="shared" si="294"/>
        <v>315.39999999999998</v>
      </c>
      <c r="C3777" s="93">
        <v>1</v>
      </c>
      <c r="D3777" s="104">
        <f t="shared" si="292"/>
        <v>1.9782393669634024E-6</v>
      </c>
      <c r="E3777" s="93">
        <f t="shared" si="295"/>
        <v>8.7611111111111098E-2</v>
      </c>
      <c r="F3777" s="104">
        <f t="shared" si="293"/>
        <v>3.1459184626449716E-6</v>
      </c>
      <c r="G3777" s="93" t="s">
        <v>79</v>
      </c>
      <c r="H3777" s="93">
        <v>223.61</v>
      </c>
      <c r="I3777" s="108">
        <v>3</v>
      </c>
      <c r="J3777" s="93">
        <v>0.84</v>
      </c>
      <c r="K3777" s="93">
        <v>0.83</v>
      </c>
      <c r="L3777" s="93">
        <v>223.61</v>
      </c>
      <c r="M3777" s="88">
        <f t="shared" si="296"/>
        <v>315.39999999999998</v>
      </c>
    </row>
    <row r="3778" spans="1:13" x14ac:dyDescent="0.2">
      <c r="A3778" s="94">
        <v>5600377</v>
      </c>
      <c r="B3778" s="88">
        <f t="shared" si="294"/>
        <v>315.39999999999998</v>
      </c>
      <c r="C3778" s="93">
        <v>1</v>
      </c>
      <c r="D3778" s="104">
        <f t="shared" ref="D3778:D3841" si="297">C3778/$C$4096</f>
        <v>1.9782393669634024E-6</v>
      </c>
      <c r="E3778" s="93">
        <f t="shared" si="295"/>
        <v>8.7611111111111098E-2</v>
      </c>
      <c r="F3778" s="104">
        <f t="shared" ref="F3778:F3841" si="298">E3778/$E$4096</f>
        <v>3.1459184626449716E-6</v>
      </c>
      <c r="G3778" s="93" t="s">
        <v>79</v>
      </c>
      <c r="H3778" s="93">
        <v>2972.15</v>
      </c>
      <c r="I3778" s="108">
        <v>3</v>
      </c>
      <c r="J3778" s="93">
        <v>3.72</v>
      </c>
      <c r="K3778" s="93">
        <v>11.6</v>
      </c>
      <c r="L3778" s="93">
        <v>2972.15</v>
      </c>
      <c r="M3778" s="88">
        <f t="shared" si="296"/>
        <v>315.39999999999998</v>
      </c>
    </row>
    <row r="3779" spans="1:13" x14ac:dyDescent="0.2">
      <c r="A3779" s="94">
        <v>5600378</v>
      </c>
      <c r="B3779" s="88">
        <f t="shared" ref="B3779:B3842" si="299">VLOOKUP(I3779,$U$2:$V$11,2,TRUE)</f>
        <v>315.39999999999998</v>
      </c>
      <c r="C3779" s="93">
        <v>1</v>
      </c>
      <c r="D3779" s="104">
        <f t="shared" si="297"/>
        <v>1.9782393669634024E-6</v>
      </c>
      <c r="E3779" s="93">
        <f t="shared" ref="E3779:E3842" si="300">B3779*C3779/3600</f>
        <v>8.7611111111111098E-2</v>
      </c>
      <c r="F3779" s="104">
        <f t="shared" si="298"/>
        <v>3.1459184626449716E-6</v>
      </c>
      <c r="G3779" s="93" t="s">
        <v>79</v>
      </c>
      <c r="H3779" s="93">
        <v>3838.06</v>
      </c>
      <c r="I3779" s="108">
        <v>3</v>
      </c>
      <c r="J3779" s="93">
        <v>7.9</v>
      </c>
      <c r="K3779" s="93">
        <v>15.1</v>
      </c>
      <c r="L3779" s="93">
        <v>3838.06</v>
      </c>
      <c r="M3779" s="88">
        <f t="shared" ref="M3779:M3842" si="301">B3779*C3779</f>
        <v>315.39999999999998</v>
      </c>
    </row>
    <row r="3780" spans="1:13" x14ac:dyDescent="0.2">
      <c r="A3780" s="94">
        <v>5600386</v>
      </c>
      <c r="B3780" s="88">
        <f t="shared" si="299"/>
        <v>315.39999999999998</v>
      </c>
      <c r="C3780" s="93">
        <v>1</v>
      </c>
      <c r="D3780" s="104">
        <f t="shared" si="297"/>
        <v>1.9782393669634024E-6</v>
      </c>
      <c r="E3780" s="93">
        <f t="shared" si="300"/>
        <v>8.7611111111111098E-2</v>
      </c>
      <c r="F3780" s="104">
        <f t="shared" si="298"/>
        <v>3.1459184626449716E-6</v>
      </c>
      <c r="G3780" s="93" t="s">
        <v>79</v>
      </c>
      <c r="H3780" s="93">
        <v>3838.06</v>
      </c>
      <c r="I3780" s="108">
        <v>3</v>
      </c>
      <c r="J3780" s="93">
        <v>4.7699999999999996</v>
      </c>
      <c r="K3780" s="93">
        <v>14.7</v>
      </c>
      <c r="L3780" s="93">
        <v>3838.06</v>
      </c>
      <c r="M3780" s="88">
        <f t="shared" si="301"/>
        <v>315.39999999999998</v>
      </c>
    </row>
    <row r="3781" spans="1:13" x14ac:dyDescent="0.2">
      <c r="A3781" s="94">
        <v>5600922</v>
      </c>
      <c r="B3781" s="88">
        <f t="shared" si="299"/>
        <v>315.39999999999998</v>
      </c>
      <c r="C3781" s="93">
        <v>1</v>
      </c>
      <c r="D3781" s="104">
        <f t="shared" si="297"/>
        <v>1.9782393669634024E-6</v>
      </c>
      <c r="E3781" s="93">
        <f t="shared" si="300"/>
        <v>8.7611111111111098E-2</v>
      </c>
      <c r="F3781" s="104">
        <f t="shared" si="298"/>
        <v>3.1459184626449716E-6</v>
      </c>
      <c r="G3781" s="93" t="s">
        <v>16</v>
      </c>
      <c r="H3781" s="93">
        <v>14985.67</v>
      </c>
      <c r="I3781" s="108">
        <v>3</v>
      </c>
      <c r="J3781" s="93">
        <v>6.1</v>
      </c>
      <c r="K3781" s="93">
        <v>60</v>
      </c>
      <c r="L3781" s="93">
        <v>14985.67</v>
      </c>
      <c r="M3781" s="88">
        <f t="shared" si="301"/>
        <v>315.39999999999998</v>
      </c>
    </row>
    <row r="3782" spans="1:13" x14ac:dyDescent="0.2">
      <c r="A3782" s="94">
        <v>5600926</v>
      </c>
      <c r="B3782" s="88">
        <f t="shared" si="299"/>
        <v>315.39999999999998</v>
      </c>
      <c r="C3782" s="93">
        <v>1</v>
      </c>
      <c r="D3782" s="104">
        <f t="shared" si="297"/>
        <v>1.9782393669634024E-6</v>
      </c>
      <c r="E3782" s="93">
        <f t="shared" si="300"/>
        <v>8.7611111111111098E-2</v>
      </c>
      <c r="F3782" s="104">
        <f t="shared" si="298"/>
        <v>3.1459184626449716E-6</v>
      </c>
      <c r="G3782" s="93" t="s">
        <v>16</v>
      </c>
      <c r="H3782" s="93">
        <v>17591.88</v>
      </c>
      <c r="I3782" s="108">
        <v>3</v>
      </c>
      <c r="J3782" s="93">
        <v>8.4499999999999993</v>
      </c>
      <c r="K3782" s="93">
        <v>82</v>
      </c>
      <c r="L3782" s="93">
        <v>17591.88</v>
      </c>
      <c r="M3782" s="88">
        <f t="shared" si="301"/>
        <v>315.39999999999998</v>
      </c>
    </row>
    <row r="3783" spans="1:13" x14ac:dyDescent="0.2">
      <c r="A3783" s="94">
        <v>5600928</v>
      </c>
      <c r="B3783" s="88">
        <f t="shared" si="299"/>
        <v>315.39999999999998</v>
      </c>
      <c r="C3783" s="93">
        <v>1</v>
      </c>
      <c r="D3783" s="104">
        <f t="shared" si="297"/>
        <v>1.9782393669634024E-6</v>
      </c>
      <c r="E3783" s="93">
        <f t="shared" si="300"/>
        <v>8.7611111111111098E-2</v>
      </c>
      <c r="F3783" s="104">
        <f t="shared" si="298"/>
        <v>3.1459184626449716E-6</v>
      </c>
      <c r="G3783" s="93" t="s">
        <v>16</v>
      </c>
      <c r="H3783" s="93">
        <v>16125.89</v>
      </c>
      <c r="I3783" s="108">
        <v>3</v>
      </c>
      <c r="J3783" s="93">
        <v>6.1</v>
      </c>
      <c r="K3783" s="93">
        <v>76</v>
      </c>
      <c r="L3783" s="93">
        <v>16125.89</v>
      </c>
      <c r="M3783" s="88">
        <f t="shared" si="301"/>
        <v>315.39999999999998</v>
      </c>
    </row>
    <row r="3784" spans="1:13" x14ac:dyDescent="0.2">
      <c r="A3784" s="94">
        <v>5636021</v>
      </c>
      <c r="B3784" s="88">
        <f t="shared" si="299"/>
        <v>315.39999999999998</v>
      </c>
      <c r="C3784" s="93">
        <v>1</v>
      </c>
      <c r="D3784" s="104">
        <f t="shared" si="297"/>
        <v>1.9782393669634024E-6</v>
      </c>
      <c r="E3784" s="93">
        <f t="shared" si="300"/>
        <v>8.7611111111111098E-2</v>
      </c>
      <c r="F3784" s="104">
        <f t="shared" si="298"/>
        <v>3.1459184626449716E-6</v>
      </c>
      <c r="G3784" s="93" t="s">
        <v>16</v>
      </c>
      <c r="H3784" s="93">
        <v>16868.599999999999</v>
      </c>
      <c r="I3784" s="108">
        <v>3</v>
      </c>
      <c r="J3784" s="93">
        <v>32.6</v>
      </c>
      <c r="K3784" s="93">
        <v>25</v>
      </c>
      <c r="L3784" s="93">
        <v>16868.599999999999</v>
      </c>
      <c r="M3784" s="88">
        <f t="shared" si="301"/>
        <v>315.39999999999998</v>
      </c>
    </row>
    <row r="3785" spans="1:13" x14ac:dyDescent="0.2">
      <c r="A3785" s="94">
        <v>5636022</v>
      </c>
      <c r="B3785" s="88">
        <f t="shared" si="299"/>
        <v>315.39999999999998</v>
      </c>
      <c r="C3785" s="93">
        <v>1</v>
      </c>
      <c r="D3785" s="104">
        <f t="shared" si="297"/>
        <v>1.9782393669634024E-6</v>
      </c>
      <c r="E3785" s="93">
        <f t="shared" si="300"/>
        <v>8.7611111111111098E-2</v>
      </c>
      <c r="F3785" s="104">
        <f t="shared" si="298"/>
        <v>3.1459184626449716E-6</v>
      </c>
      <c r="G3785" s="93" t="s">
        <v>16</v>
      </c>
      <c r="H3785" s="93">
        <v>17084.259999999998</v>
      </c>
      <c r="I3785" s="108">
        <v>3</v>
      </c>
      <c r="J3785" s="93">
        <v>44</v>
      </c>
      <c r="K3785" s="93">
        <v>26</v>
      </c>
      <c r="L3785" s="93">
        <v>17084.259999999998</v>
      </c>
      <c r="M3785" s="88">
        <f t="shared" si="301"/>
        <v>315.39999999999998</v>
      </c>
    </row>
    <row r="3786" spans="1:13" x14ac:dyDescent="0.2">
      <c r="A3786" s="94">
        <v>5705002</v>
      </c>
      <c r="B3786" s="88">
        <f t="shared" si="299"/>
        <v>315.39999999999998</v>
      </c>
      <c r="C3786" s="93">
        <v>1</v>
      </c>
      <c r="D3786" s="104">
        <f t="shared" si="297"/>
        <v>1.9782393669634024E-6</v>
      </c>
      <c r="E3786" s="93">
        <f t="shared" si="300"/>
        <v>8.7611111111111098E-2</v>
      </c>
      <c r="F3786" s="104">
        <f t="shared" si="298"/>
        <v>3.1459184626449716E-6</v>
      </c>
      <c r="G3786" s="93" t="s">
        <v>79</v>
      </c>
      <c r="H3786" s="93">
        <v>543.67999999999995</v>
      </c>
      <c r="I3786" s="108">
        <v>3</v>
      </c>
      <c r="J3786" s="93">
        <v>19.11</v>
      </c>
      <c r="K3786" s="93">
        <v>13</v>
      </c>
      <c r="L3786" s="93">
        <v>543.67999999999995</v>
      </c>
      <c r="M3786" s="88">
        <f t="shared" si="301"/>
        <v>315.39999999999998</v>
      </c>
    </row>
    <row r="3787" spans="1:13" x14ac:dyDescent="0.2">
      <c r="A3787" s="94">
        <v>5705003</v>
      </c>
      <c r="B3787" s="88">
        <f t="shared" si="299"/>
        <v>315.39999999999998</v>
      </c>
      <c r="C3787" s="93">
        <v>1</v>
      </c>
      <c r="D3787" s="104">
        <f t="shared" si="297"/>
        <v>1.9782393669634024E-6</v>
      </c>
      <c r="E3787" s="93">
        <f t="shared" si="300"/>
        <v>8.7611111111111098E-2</v>
      </c>
      <c r="F3787" s="104">
        <f t="shared" si="298"/>
        <v>3.1459184626449716E-6</v>
      </c>
      <c r="G3787" s="93" t="s">
        <v>79</v>
      </c>
      <c r="H3787" s="93">
        <v>692.93</v>
      </c>
      <c r="I3787" s="108">
        <v>3</v>
      </c>
      <c r="J3787" s="93">
        <v>12.11</v>
      </c>
      <c r="K3787" s="93">
        <v>17</v>
      </c>
      <c r="L3787" s="93">
        <v>692.93</v>
      </c>
      <c r="M3787" s="88">
        <f t="shared" si="301"/>
        <v>315.39999999999998</v>
      </c>
    </row>
    <row r="3788" spans="1:13" x14ac:dyDescent="0.2">
      <c r="A3788" s="94">
        <v>5705057</v>
      </c>
      <c r="B3788" s="88">
        <f t="shared" si="299"/>
        <v>315.39999999999998</v>
      </c>
      <c r="C3788" s="93">
        <v>1</v>
      </c>
      <c r="D3788" s="104">
        <f t="shared" si="297"/>
        <v>1.9782393669634024E-6</v>
      </c>
      <c r="E3788" s="93">
        <f t="shared" si="300"/>
        <v>8.7611111111111098E-2</v>
      </c>
      <c r="F3788" s="104">
        <f t="shared" si="298"/>
        <v>3.1459184626449716E-6</v>
      </c>
      <c r="G3788" s="93" t="s">
        <v>79</v>
      </c>
      <c r="H3788" s="93">
        <v>660.95</v>
      </c>
      <c r="I3788" s="108">
        <v>3</v>
      </c>
      <c r="J3788" s="93">
        <v>6.04</v>
      </c>
      <c r="K3788" s="93">
        <v>11</v>
      </c>
      <c r="L3788" s="93">
        <v>660.95</v>
      </c>
      <c r="M3788" s="88">
        <f t="shared" si="301"/>
        <v>315.39999999999998</v>
      </c>
    </row>
    <row r="3789" spans="1:13" x14ac:dyDescent="0.2">
      <c r="A3789" s="94">
        <v>5708005</v>
      </c>
      <c r="B3789" s="88">
        <f t="shared" si="299"/>
        <v>315.39999999999998</v>
      </c>
      <c r="C3789" s="93">
        <v>1</v>
      </c>
      <c r="D3789" s="104">
        <f t="shared" si="297"/>
        <v>1.9782393669634024E-6</v>
      </c>
      <c r="E3789" s="93">
        <f t="shared" si="300"/>
        <v>8.7611111111111098E-2</v>
      </c>
      <c r="F3789" s="104">
        <f t="shared" si="298"/>
        <v>3.1459184626449716E-6</v>
      </c>
      <c r="G3789" s="93" t="s">
        <v>79</v>
      </c>
      <c r="H3789" s="93">
        <v>831.51</v>
      </c>
      <c r="I3789" s="108">
        <v>3</v>
      </c>
      <c r="J3789" s="93">
        <v>9.25</v>
      </c>
      <c r="K3789" s="93">
        <v>11</v>
      </c>
      <c r="L3789" s="93">
        <v>831.51</v>
      </c>
      <c r="M3789" s="88">
        <f t="shared" si="301"/>
        <v>315.39999999999998</v>
      </c>
    </row>
    <row r="3790" spans="1:13" x14ac:dyDescent="0.2">
      <c r="A3790" s="94">
        <v>5708009</v>
      </c>
      <c r="B3790" s="88">
        <f t="shared" si="299"/>
        <v>315.39999999999998</v>
      </c>
      <c r="C3790" s="93">
        <v>1</v>
      </c>
      <c r="D3790" s="104">
        <f t="shared" si="297"/>
        <v>1.9782393669634024E-6</v>
      </c>
      <c r="E3790" s="93">
        <f t="shared" si="300"/>
        <v>8.7611111111111098E-2</v>
      </c>
      <c r="F3790" s="104">
        <f t="shared" si="298"/>
        <v>3.1459184626449716E-6</v>
      </c>
      <c r="G3790" s="93" t="s">
        <v>79</v>
      </c>
      <c r="H3790" s="93">
        <v>2419.92</v>
      </c>
      <c r="I3790" s="108">
        <v>3</v>
      </c>
      <c r="J3790" s="93">
        <v>34.97</v>
      </c>
      <c r="K3790" s="93">
        <v>35</v>
      </c>
      <c r="L3790" s="93">
        <v>2419.92</v>
      </c>
      <c r="M3790" s="88">
        <f t="shared" si="301"/>
        <v>315.39999999999998</v>
      </c>
    </row>
    <row r="3791" spans="1:13" x14ac:dyDescent="0.2">
      <c r="A3791" s="94">
        <v>5708037</v>
      </c>
      <c r="B3791" s="88">
        <f t="shared" si="299"/>
        <v>315.39999999999998</v>
      </c>
      <c r="C3791" s="93">
        <v>1</v>
      </c>
      <c r="D3791" s="104">
        <f t="shared" si="297"/>
        <v>1.9782393669634024E-6</v>
      </c>
      <c r="E3791" s="93">
        <f t="shared" si="300"/>
        <v>8.7611111111111098E-2</v>
      </c>
      <c r="F3791" s="104">
        <f t="shared" si="298"/>
        <v>3.1459184626449716E-6</v>
      </c>
      <c r="G3791" s="93" t="s">
        <v>79</v>
      </c>
      <c r="H3791" s="93">
        <v>1070.44</v>
      </c>
      <c r="I3791" s="108">
        <v>3</v>
      </c>
      <c r="J3791" s="93">
        <v>21.22</v>
      </c>
      <c r="K3791" s="93">
        <v>25</v>
      </c>
      <c r="L3791" s="93">
        <v>1070.44</v>
      </c>
      <c r="M3791" s="88">
        <f t="shared" si="301"/>
        <v>315.39999999999998</v>
      </c>
    </row>
    <row r="3792" spans="1:13" x14ac:dyDescent="0.2">
      <c r="A3792" s="94">
        <v>5708155</v>
      </c>
      <c r="B3792" s="88">
        <f t="shared" si="299"/>
        <v>315.39999999999998</v>
      </c>
      <c r="C3792" s="93">
        <v>1</v>
      </c>
      <c r="D3792" s="104">
        <f t="shared" si="297"/>
        <v>1.9782393669634024E-6</v>
      </c>
      <c r="E3792" s="93">
        <f t="shared" si="300"/>
        <v>8.7611111111111098E-2</v>
      </c>
      <c r="F3792" s="104">
        <f t="shared" si="298"/>
        <v>3.1459184626449716E-6</v>
      </c>
      <c r="G3792" s="93" t="s">
        <v>79</v>
      </c>
      <c r="H3792" s="93">
        <v>786.77</v>
      </c>
      <c r="I3792" s="108">
        <v>3</v>
      </c>
      <c r="J3792" s="93">
        <v>1.76</v>
      </c>
      <c r="K3792" s="93">
        <v>1.57</v>
      </c>
      <c r="L3792" s="93">
        <v>786.77</v>
      </c>
      <c r="M3792" s="88">
        <f t="shared" si="301"/>
        <v>315.39999999999998</v>
      </c>
    </row>
    <row r="3793" spans="1:13" x14ac:dyDescent="0.2">
      <c r="A3793" s="94">
        <v>5708159</v>
      </c>
      <c r="B3793" s="88">
        <f t="shared" si="299"/>
        <v>315.39999999999998</v>
      </c>
      <c r="C3793" s="93">
        <v>1</v>
      </c>
      <c r="D3793" s="104">
        <f t="shared" si="297"/>
        <v>1.9782393669634024E-6</v>
      </c>
      <c r="E3793" s="93">
        <f t="shared" si="300"/>
        <v>8.7611111111111098E-2</v>
      </c>
      <c r="F3793" s="104">
        <f t="shared" si="298"/>
        <v>3.1459184626449716E-6</v>
      </c>
      <c r="G3793" s="93" t="s">
        <v>79</v>
      </c>
      <c r="H3793" s="93">
        <v>289.91000000000003</v>
      </c>
      <c r="I3793" s="108">
        <v>3</v>
      </c>
      <c r="J3793" s="93">
        <v>5.24</v>
      </c>
      <c r="K3793" s="93">
        <v>5</v>
      </c>
      <c r="L3793" s="93">
        <v>289.91000000000003</v>
      </c>
      <c r="M3793" s="88">
        <f t="shared" si="301"/>
        <v>315.39999999999998</v>
      </c>
    </row>
    <row r="3794" spans="1:13" x14ac:dyDescent="0.2">
      <c r="A3794" s="94">
        <v>5708167</v>
      </c>
      <c r="B3794" s="88">
        <f t="shared" si="299"/>
        <v>315.39999999999998</v>
      </c>
      <c r="C3794" s="93">
        <v>1</v>
      </c>
      <c r="D3794" s="104">
        <f t="shared" si="297"/>
        <v>1.9782393669634024E-6</v>
      </c>
      <c r="E3794" s="93">
        <f t="shared" si="300"/>
        <v>8.7611111111111098E-2</v>
      </c>
      <c r="F3794" s="104">
        <f t="shared" si="298"/>
        <v>3.1459184626449716E-6</v>
      </c>
      <c r="G3794" s="93" t="s">
        <v>16</v>
      </c>
      <c r="H3794" s="93">
        <v>2118.58</v>
      </c>
      <c r="I3794" s="108">
        <v>3</v>
      </c>
      <c r="J3794" s="93">
        <v>49</v>
      </c>
      <c r="K3794" s="93">
        <v>55</v>
      </c>
      <c r="L3794" s="93">
        <v>2118.58</v>
      </c>
      <c r="M3794" s="88">
        <f t="shared" si="301"/>
        <v>315.39999999999998</v>
      </c>
    </row>
    <row r="3795" spans="1:13" x14ac:dyDescent="0.2">
      <c r="A3795" s="94">
        <v>5708186</v>
      </c>
      <c r="B3795" s="88">
        <f t="shared" si="299"/>
        <v>315.39999999999998</v>
      </c>
      <c r="C3795" s="93">
        <v>1</v>
      </c>
      <c r="D3795" s="104">
        <f t="shared" si="297"/>
        <v>1.9782393669634024E-6</v>
      </c>
      <c r="E3795" s="93">
        <f t="shared" si="300"/>
        <v>8.7611111111111098E-2</v>
      </c>
      <c r="F3795" s="104">
        <f t="shared" si="298"/>
        <v>3.1459184626449716E-6</v>
      </c>
      <c r="G3795" s="93" t="s">
        <v>79</v>
      </c>
      <c r="H3795" s="93">
        <v>367.96</v>
      </c>
      <c r="I3795" s="108">
        <v>3</v>
      </c>
      <c r="J3795" s="93">
        <v>3.29</v>
      </c>
      <c r="K3795" s="93">
        <v>3.8</v>
      </c>
      <c r="L3795" s="93">
        <v>367.96</v>
      </c>
      <c r="M3795" s="88">
        <f t="shared" si="301"/>
        <v>315.39999999999998</v>
      </c>
    </row>
    <row r="3796" spans="1:13" x14ac:dyDescent="0.2">
      <c r="A3796" s="94">
        <v>5708187</v>
      </c>
      <c r="B3796" s="88">
        <f t="shared" si="299"/>
        <v>315.39999999999998</v>
      </c>
      <c r="C3796" s="93">
        <v>1</v>
      </c>
      <c r="D3796" s="104">
        <f t="shared" si="297"/>
        <v>1.9782393669634024E-6</v>
      </c>
      <c r="E3796" s="93">
        <f t="shared" si="300"/>
        <v>8.7611111111111098E-2</v>
      </c>
      <c r="F3796" s="104">
        <f t="shared" si="298"/>
        <v>3.1459184626449716E-6</v>
      </c>
      <c r="G3796" s="93" t="s">
        <v>79</v>
      </c>
      <c r="H3796" s="93">
        <v>390.27</v>
      </c>
      <c r="I3796" s="108">
        <v>3</v>
      </c>
      <c r="J3796" s="93">
        <v>4.01</v>
      </c>
      <c r="K3796" s="93">
        <v>4</v>
      </c>
      <c r="L3796" s="93">
        <v>390.27</v>
      </c>
      <c r="M3796" s="88">
        <f t="shared" si="301"/>
        <v>315.39999999999998</v>
      </c>
    </row>
    <row r="3797" spans="1:13" x14ac:dyDescent="0.2">
      <c r="A3797" s="94">
        <v>5708203</v>
      </c>
      <c r="B3797" s="88">
        <f t="shared" si="299"/>
        <v>315.39999999999998</v>
      </c>
      <c r="C3797" s="93">
        <v>1</v>
      </c>
      <c r="D3797" s="104">
        <f t="shared" si="297"/>
        <v>1.9782393669634024E-6</v>
      </c>
      <c r="E3797" s="93">
        <f t="shared" si="300"/>
        <v>8.7611111111111098E-2</v>
      </c>
      <c r="F3797" s="104">
        <f t="shared" si="298"/>
        <v>3.1459184626449716E-6</v>
      </c>
      <c r="G3797" s="93" t="s">
        <v>79</v>
      </c>
      <c r="H3797" s="93">
        <v>390.27</v>
      </c>
      <c r="I3797" s="108">
        <v>3</v>
      </c>
      <c r="J3797" s="93">
        <v>3.29</v>
      </c>
      <c r="K3797" s="93">
        <v>4</v>
      </c>
      <c r="L3797" s="93">
        <v>390.27</v>
      </c>
      <c r="M3797" s="88">
        <f t="shared" si="301"/>
        <v>315.39999999999998</v>
      </c>
    </row>
    <row r="3798" spans="1:13" x14ac:dyDescent="0.2">
      <c r="A3798" s="94">
        <v>5708239</v>
      </c>
      <c r="B3798" s="88">
        <f t="shared" si="299"/>
        <v>315.39999999999998</v>
      </c>
      <c r="C3798" s="93">
        <v>1</v>
      </c>
      <c r="D3798" s="104">
        <f t="shared" si="297"/>
        <v>1.9782393669634024E-6</v>
      </c>
      <c r="E3798" s="93">
        <f t="shared" si="300"/>
        <v>8.7611111111111098E-2</v>
      </c>
      <c r="F3798" s="104">
        <f t="shared" si="298"/>
        <v>3.1459184626449716E-6</v>
      </c>
      <c r="G3798" s="93" t="s">
        <v>79</v>
      </c>
      <c r="H3798" s="93">
        <v>1167.03</v>
      </c>
      <c r="I3798" s="108">
        <v>3</v>
      </c>
      <c r="J3798" s="93">
        <v>1.88</v>
      </c>
      <c r="K3798" s="93">
        <v>3</v>
      </c>
      <c r="L3798" s="93">
        <v>1167.03</v>
      </c>
      <c r="M3798" s="88">
        <f t="shared" si="301"/>
        <v>315.39999999999998</v>
      </c>
    </row>
    <row r="3799" spans="1:13" x14ac:dyDescent="0.2">
      <c r="A3799" s="94">
        <v>5708241</v>
      </c>
      <c r="B3799" s="88">
        <f t="shared" si="299"/>
        <v>315.39999999999998</v>
      </c>
      <c r="C3799" s="93">
        <v>1</v>
      </c>
      <c r="D3799" s="104">
        <f t="shared" si="297"/>
        <v>1.9782393669634024E-6</v>
      </c>
      <c r="E3799" s="93">
        <f t="shared" si="300"/>
        <v>8.7611111111111098E-2</v>
      </c>
      <c r="F3799" s="104">
        <f t="shared" si="298"/>
        <v>3.1459184626449716E-6</v>
      </c>
      <c r="G3799" s="93" t="s">
        <v>79</v>
      </c>
      <c r="H3799" s="93">
        <v>1727.21</v>
      </c>
      <c r="I3799" s="108">
        <v>3</v>
      </c>
      <c r="J3799" s="93">
        <v>2.94</v>
      </c>
      <c r="K3799" s="93">
        <v>4</v>
      </c>
      <c r="L3799" s="93">
        <v>1727.21</v>
      </c>
      <c r="M3799" s="88">
        <f t="shared" si="301"/>
        <v>315.39999999999998</v>
      </c>
    </row>
    <row r="3800" spans="1:13" x14ac:dyDescent="0.2">
      <c r="A3800" s="94">
        <v>5708286</v>
      </c>
      <c r="B3800" s="88">
        <f t="shared" si="299"/>
        <v>315.39999999999998</v>
      </c>
      <c r="C3800" s="93">
        <v>1</v>
      </c>
      <c r="D3800" s="104">
        <f t="shared" si="297"/>
        <v>1.9782393669634024E-6</v>
      </c>
      <c r="E3800" s="93">
        <f t="shared" si="300"/>
        <v>8.7611111111111098E-2</v>
      </c>
      <c r="F3800" s="104">
        <f t="shared" si="298"/>
        <v>3.1459184626449716E-6</v>
      </c>
      <c r="G3800" s="93" t="s">
        <v>79</v>
      </c>
      <c r="H3800" s="93">
        <v>1361.72</v>
      </c>
      <c r="I3800" s="108">
        <v>3</v>
      </c>
      <c r="J3800" s="93">
        <v>2.57</v>
      </c>
      <c r="K3800" s="93">
        <v>1.01</v>
      </c>
      <c r="L3800" s="93">
        <v>1361.72</v>
      </c>
      <c r="M3800" s="88">
        <f t="shared" si="301"/>
        <v>315.39999999999998</v>
      </c>
    </row>
    <row r="3801" spans="1:13" x14ac:dyDescent="0.2">
      <c r="A3801" s="94">
        <v>5708289</v>
      </c>
      <c r="B3801" s="88">
        <f t="shared" si="299"/>
        <v>315.39999999999998</v>
      </c>
      <c r="C3801" s="93">
        <v>1</v>
      </c>
      <c r="D3801" s="104">
        <f t="shared" si="297"/>
        <v>1.9782393669634024E-6</v>
      </c>
      <c r="E3801" s="93">
        <f t="shared" si="300"/>
        <v>8.7611111111111098E-2</v>
      </c>
      <c r="F3801" s="104">
        <f t="shared" si="298"/>
        <v>3.1459184626449716E-6</v>
      </c>
      <c r="G3801" s="93" t="s">
        <v>79</v>
      </c>
      <c r="H3801" s="93">
        <v>1114.3900000000001</v>
      </c>
      <c r="I3801" s="108">
        <v>3</v>
      </c>
      <c r="J3801" s="93">
        <v>11.61</v>
      </c>
      <c r="K3801" s="93">
        <v>13</v>
      </c>
      <c r="L3801" s="93">
        <v>1114.3900000000001</v>
      </c>
      <c r="M3801" s="88">
        <f t="shared" si="301"/>
        <v>315.39999999999998</v>
      </c>
    </row>
    <row r="3802" spans="1:13" x14ac:dyDescent="0.2">
      <c r="A3802" s="94">
        <v>5708293</v>
      </c>
      <c r="B3802" s="88">
        <f t="shared" si="299"/>
        <v>315.39999999999998</v>
      </c>
      <c r="C3802" s="93">
        <v>1</v>
      </c>
      <c r="D3802" s="104">
        <f t="shared" si="297"/>
        <v>1.9782393669634024E-6</v>
      </c>
      <c r="E3802" s="93">
        <f t="shared" si="300"/>
        <v>8.7611111111111098E-2</v>
      </c>
      <c r="F3802" s="104">
        <f t="shared" si="298"/>
        <v>3.1459184626449716E-6</v>
      </c>
      <c r="G3802" s="93" t="s">
        <v>16</v>
      </c>
      <c r="H3802" s="93">
        <v>2779.41</v>
      </c>
      <c r="I3802" s="108">
        <v>3</v>
      </c>
      <c r="J3802" s="93">
        <v>34.97</v>
      </c>
      <c r="K3802" s="93">
        <v>35</v>
      </c>
      <c r="L3802" s="93">
        <v>2779.41</v>
      </c>
      <c r="M3802" s="88">
        <f t="shared" si="301"/>
        <v>315.39999999999998</v>
      </c>
    </row>
    <row r="3803" spans="1:13" x14ac:dyDescent="0.2">
      <c r="A3803" s="94">
        <v>5708317</v>
      </c>
      <c r="B3803" s="88">
        <f t="shared" si="299"/>
        <v>315.39999999999998</v>
      </c>
      <c r="C3803" s="93">
        <v>1</v>
      </c>
      <c r="D3803" s="104">
        <f t="shared" si="297"/>
        <v>1.9782393669634024E-6</v>
      </c>
      <c r="E3803" s="93">
        <f t="shared" si="300"/>
        <v>8.7611111111111098E-2</v>
      </c>
      <c r="F3803" s="104">
        <f t="shared" si="298"/>
        <v>3.1459184626449716E-6</v>
      </c>
      <c r="G3803" s="93" t="s">
        <v>79</v>
      </c>
      <c r="H3803" s="93">
        <v>1048.8399999999999</v>
      </c>
      <c r="I3803" s="108">
        <v>3</v>
      </c>
      <c r="J3803" s="93">
        <v>9.25</v>
      </c>
      <c r="K3803" s="93">
        <v>11</v>
      </c>
      <c r="L3803" s="93">
        <v>1048.8399999999999</v>
      </c>
      <c r="M3803" s="88">
        <f t="shared" si="301"/>
        <v>315.39999999999998</v>
      </c>
    </row>
    <row r="3804" spans="1:13" x14ac:dyDescent="0.2">
      <c r="A3804" s="94">
        <v>5708322</v>
      </c>
      <c r="B3804" s="88">
        <f t="shared" si="299"/>
        <v>315.39999999999998</v>
      </c>
      <c r="C3804" s="93">
        <v>1</v>
      </c>
      <c r="D3804" s="104">
        <f t="shared" si="297"/>
        <v>1.9782393669634024E-6</v>
      </c>
      <c r="E3804" s="93">
        <f t="shared" si="300"/>
        <v>8.7611111111111098E-2</v>
      </c>
      <c r="F3804" s="104">
        <f t="shared" si="298"/>
        <v>3.1459184626449716E-6</v>
      </c>
      <c r="G3804" s="93" t="s">
        <v>79</v>
      </c>
      <c r="H3804" s="93">
        <v>367.96</v>
      </c>
      <c r="I3804" s="108">
        <v>3</v>
      </c>
      <c r="J3804" s="93">
        <v>6.71</v>
      </c>
      <c r="K3804" s="93">
        <v>7</v>
      </c>
      <c r="L3804" s="93">
        <v>367.96</v>
      </c>
      <c r="M3804" s="88">
        <f t="shared" si="301"/>
        <v>315.39999999999998</v>
      </c>
    </row>
    <row r="3805" spans="1:13" x14ac:dyDescent="0.2">
      <c r="A3805" s="94">
        <v>5708324</v>
      </c>
      <c r="B3805" s="88">
        <f t="shared" si="299"/>
        <v>315.39999999999998</v>
      </c>
      <c r="C3805" s="93">
        <v>1</v>
      </c>
      <c r="D3805" s="104">
        <f t="shared" si="297"/>
        <v>1.9782393669634024E-6</v>
      </c>
      <c r="E3805" s="93">
        <f t="shared" si="300"/>
        <v>8.7611111111111098E-2</v>
      </c>
      <c r="F3805" s="104">
        <f t="shared" si="298"/>
        <v>3.1459184626449716E-6</v>
      </c>
      <c r="G3805" s="93" t="s">
        <v>79</v>
      </c>
      <c r="H3805" s="93">
        <v>624.41999999999996</v>
      </c>
      <c r="I3805" s="108">
        <v>3</v>
      </c>
      <c r="J3805" s="93">
        <v>11.5</v>
      </c>
      <c r="K3805" s="93">
        <v>13</v>
      </c>
      <c r="L3805" s="93">
        <v>624.41999999999996</v>
      </c>
      <c r="M3805" s="88">
        <f t="shared" si="301"/>
        <v>315.39999999999998</v>
      </c>
    </row>
    <row r="3806" spans="1:13" x14ac:dyDescent="0.2">
      <c r="A3806" s="94">
        <v>5803006</v>
      </c>
      <c r="B3806" s="88">
        <f t="shared" si="299"/>
        <v>315.39999999999998</v>
      </c>
      <c r="C3806" s="93">
        <v>1</v>
      </c>
      <c r="D3806" s="104">
        <f t="shared" si="297"/>
        <v>1.9782393669634024E-6</v>
      </c>
      <c r="E3806" s="93">
        <f t="shared" si="300"/>
        <v>8.7611111111111098E-2</v>
      </c>
      <c r="F3806" s="104">
        <f t="shared" si="298"/>
        <v>3.1459184626449716E-6</v>
      </c>
      <c r="G3806" s="93" t="s">
        <v>79</v>
      </c>
      <c r="H3806" s="93">
        <v>1417.84</v>
      </c>
      <c r="I3806" s="108">
        <v>3</v>
      </c>
      <c r="J3806" s="93">
        <v>8.5299999999999994</v>
      </c>
      <c r="K3806" s="93">
        <v>4</v>
      </c>
      <c r="L3806" s="93">
        <v>1417.84</v>
      </c>
      <c r="M3806" s="88">
        <f t="shared" si="301"/>
        <v>315.39999999999998</v>
      </c>
    </row>
    <row r="3807" spans="1:13" x14ac:dyDescent="0.2">
      <c r="A3807" s="94">
        <v>5803007</v>
      </c>
      <c r="B3807" s="88">
        <f t="shared" si="299"/>
        <v>315.39999999999998</v>
      </c>
      <c r="C3807" s="93">
        <v>1</v>
      </c>
      <c r="D3807" s="104">
        <f t="shared" si="297"/>
        <v>1.9782393669634024E-6</v>
      </c>
      <c r="E3807" s="93">
        <f t="shared" si="300"/>
        <v>8.7611111111111098E-2</v>
      </c>
      <c r="F3807" s="104">
        <f t="shared" si="298"/>
        <v>3.1459184626449716E-6</v>
      </c>
      <c r="G3807" s="93" t="s">
        <v>79</v>
      </c>
      <c r="H3807" s="93">
        <v>1492.46</v>
      </c>
      <c r="I3807" s="108">
        <v>3</v>
      </c>
      <c r="J3807" s="93">
        <v>8.92</v>
      </c>
      <c r="K3807" s="93">
        <v>4</v>
      </c>
      <c r="L3807" s="93">
        <v>1492.46</v>
      </c>
      <c r="M3807" s="88">
        <f t="shared" si="301"/>
        <v>315.39999999999998</v>
      </c>
    </row>
    <row r="3808" spans="1:13" x14ac:dyDescent="0.2">
      <c r="A3808" s="94">
        <v>5803011</v>
      </c>
      <c r="B3808" s="88">
        <f t="shared" si="299"/>
        <v>315.39999999999998</v>
      </c>
      <c r="C3808" s="93">
        <v>1</v>
      </c>
      <c r="D3808" s="104">
        <f t="shared" si="297"/>
        <v>1.9782393669634024E-6</v>
      </c>
      <c r="E3808" s="93">
        <f t="shared" si="300"/>
        <v>8.7611111111111098E-2</v>
      </c>
      <c r="F3808" s="104">
        <f t="shared" si="298"/>
        <v>3.1459184626449716E-6</v>
      </c>
      <c r="G3808" s="93" t="s">
        <v>79</v>
      </c>
      <c r="H3808" s="93">
        <v>2046.8</v>
      </c>
      <c r="I3808" s="108">
        <v>3</v>
      </c>
      <c r="J3808" s="93">
        <v>14.72</v>
      </c>
      <c r="K3808" s="93">
        <v>11</v>
      </c>
      <c r="L3808" s="93">
        <v>2046.8</v>
      </c>
      <c r="M3808" s="88">
        <f t="shared" si="301"/>
        <v>315.39999999999998</v>
      </c>
    </row>
    <row r="3809" spans="1:13" x14ac:dyDescent="0.2">
      <c r="A3809" s="94">
        <v>5803026</v>
      </c>
      <c r="B3809" s="88">
        <f t="shared" si="299"/>
        <v>315.39999999999998</v>
      </c>
      <c r="C3809" s="93">
        <v>1</v>
      </c>
      <c r="D3809" s="104">
        <f t="shared" si="297"/>
        <v>1.9782393669634024E-6</v>
      </c>
      <c r="E3809" s="93">
        <f t="shared" si="300"/>
        <v>8.7611111111111098E-2</v>
      </c>
      <c r="F3809" s="104">
        <f t="shared" si="298"/>
        <v>3.1459184626449716E-6</v>
      </c>
      <c r="G3809" s="93" t="s">
        <v>79</v>
      </c>
      <c r="H3809" s="93">
        <v>2537.1799999999998</v>
      </c>
      <c r="I3809" s="108">
        <v>3</v>
      </c>
      <c r="J3809" s="93">
        <v>25.51</v>
      </c>
      <c r="K3809" s="93">
        <v>18</v>
      </c>
      <c r="L3809" s="93">
        <v>2537.1799999999998</v>
      </c>
      <c r="M3809" s="88">
        <f t="shared" si="301"/>
        <v>315.39999999999998</v>
      </c>
    </row>
    <row r="3810" spans="1:13" x14ac:dyDescent="0.2">
      <c r="A3810" s="94">
        <v>5807026</v>
      </c>
      <c r="B3810" s="88">
        <f t="shared" si="299"/>
        <v>315.39999999999998</v>
      </c>
      <c r="C3810" s="93">
        <v>1</v>
      </c>
      <c r="D3810" s="104">
        <f t="shared" si="297"/>
        <v>1.9782393669634024E-6</v>
      </c>
      <c r="E3810" s="93">
        <f t="shared" si="300"/>
        <v>8.7611111111111098E-2</v>
      </c>
      <c r="F3810" s="104">
        <f t="shared" si="298"/>
        <v>3.1459184626449716E-6</v>
      </c>
      <c r="G3810" s="93" t="s">
        <v>79</v>
      </c>
      <c r="H3810" s="93">
        <v>5608</v>
      </c>
      <c r="I3810" s="108">
        <v>3</v>
      </c>
      <c r="J3810" s="93">
        <v>26.93</v>
      </c>
      <c r="K3810" s="93">
        <v>40.659999999999997</v>
      </c>
      <c r="L3810" s="93">
        <v>5608</v>
      </c>
      <c r="M3810" s="88">
        <f t="shared" si="301"/>
        <v>315.39999999999998</v>
      </c>
    </row>
    <row r="3811" spans="1:13" x14ac:dyDescent="0.2">
      <c r="A3811" s="94">
        <v>5807027</v>
      </c>
      <c r="B3811" s="88">
        <f t="shared" si="299"/>
        <v>315.39999999999998</v>
      </c>
      <c r="C3811" s="93">
        <v>1</v>
      </c>
      <c r="D3811" s="104">
        <f t="shared" si="297"/>
        <v>1.9782393669634024E-6</v>
      </c>
      <c r="E3811" s="93">
        <f t="shared" si="300"/>
        <v>8.7611111111111098E-2</v>
      </c>
      <c r="F3811" s="104">
        <f t="shared" si="298"/>
        <v>3.1459184626449716E-6</v>
      </c>
      <c r="G3811" s="93" t="s">
        <v>79</v>
      </c>
      <c r="H3811" s="93">
        <v>122.76</v>
      </c>
      <c r="I3811" s="108">
        <v>3</v>
      </c>
      <c r="J3811" s="93">
        <v>0.13</v>
      </c>
      <c r="K3811" s="93">
        <v>0.28999999999999998</v>
      </c>
      <c r="L3811" s="93">
        <v>122.76</v>
      </c>
      <c r="M3811" s="88">
        <f t="shared" si="301"/>
        <v>315.39999999999998</v>
      </c>
    </row>
    <row r="3812" spans="1:13" x14ac:dyDescent="0.2">
      <c r="A3812" s="94">
        <v>5807056</v>
      </c>
      <c r="B3812" s="88">
        <f t="shared" si="299"/>
        <v>315.39999999999998</v>
      </c>
      <c r="C3812" s="93">
        <v>1</v>
      </c>
      <c r="D3812" s="104">
        <f t="shared" si="297"/>
        <v>1.9782393669634024E-6</v>
      </c>
      <c r="E3812" s="93">
        <f t="shared" si="300"/>
        <v>8.7611111111111098E-2</v>
      </c>
      <c r="F3812" s="104">
        <f t="shared" si="298"/>
        <v>3.1459184626449716E-6</v>
      </c>
      <c r="G3812" s="93" t="s">
        <v>79</v>
      </c>
      <c r="H3812" s="93">
        <v>2496.17</v>
      </c>
      <c r="I3812" s="108">
        <v>3</v>
      </c>
      <c r="J3812" s="93">
        <v>5</v>
      </c>
      <c r="K3812" s="93">
        <v>10</v>
      </c>
      <c r="L3812" s="93">
        <v>2496.17</v>
      </c>
      <c r="M3812" s="88">
        <f t="shared" si="301"/>
        <v>315.39999999999998</v>
      </c>
    </row>
    <row r="3813" spans="1:13" x14ac:dyDescent="0.2">
      <c r="A3813" s="94">
        <v>5808004</v>
      </c>
      <c r="B3813" s="88">
        <f t="shared" si="299"/>
        <v>315.39999999999998</v>
      </c>
      <c r="C3813" s="93">
        <v>1</v>
      </c>
      <c r="D3813" s="104">
        <f t="shared" si="297"/>
        <v>1.9782393669634024E-6</v>
      </c>
      <c r="E3813" s="93">
        <f t="shared" si="300"/>
        <v>8.7611111111111098E-2</v>
      </c>
      <c r="F3813" s="104">
        <f t="shared" si="298"/>
        <v>3.1459184626449716E-6</v>
      </c>
      <c r="G3813" s="93" t="s">
        <v>79</v>
      </c>
      <c r="H3813" s="93">
        <v>2383.88</v>
      </c>
      <c r="I3813" s="108">
        <v>3</v>
      </c>
      <c r="J3813" s="93">
        <v>2.61</v>
      </c>
      <c r="K3813" s="93">
        <v>1.89</v>
      </c>
      <c r="L3813" s="93">
        <v>2383.88</v>
      </c>
      <c r="M3813" s="88">
        <f t="shared" si="301"/>
        <v>315.39999999999998</v>
      </c>
    </row>
    <row r="3814" spans="1:13" x14ac:dyDescent="0.2">
      <c r="A3814" s="94">
        <v>5808019</v>
      </c>
      <c r="B3814" s="88">
        <f t="shared" si="299"/>
        <v>315.39999999999998</v>
      </c>
      <c r="C3814" s="93">
        <v>1</v>
      </c>
      <c r="D3814" s="104">
        <f t="shared" si="297"/>
        <v>1.9782393669634024E-6</v>
      </c>
      <c r="E3814" s="93">
        <f t="shared" si="300"/>
        <v>8.7611111111111098E-2</v>
      </c>
      <c r="F3814" s="104">
        <f t="shared" si="298"/>
        <v>3.1459184626449716E-6</v>
      </c>
      <c r="G3814" s="93" t="s">
        <v>79</v>
      </c>
      <c r="H3814" s="93">
        <v>2665.11</v>
      </c>
      <c r="I3814" s="108">
        <v>3</v>
      </c>
      <c r="J3814" s="93">
        <v>31.78</v>
      </c>
      <c r="K3814" s="93">
        <v>18</v>
      </c>
      <c r="L3814" s="93">
        <v>2665.11</v>
      </c>
      <c r="M3814" s="88">
        <f t="shared" si="301"/>
        <v>315.39999999999998</v>
      </c>
    </row>
    <row r="3815" spans="1:13" x14ac:dyDescent="0.2">
      <c r="A3815" s="94">
        <v>6002904</v>
      </c>
      <c r="B3815" s="88">
        <f t="shared" si="299"/>
        <v>315.39999999999998</v>
      </c>
      <c r="C3815" s="93">
        <v>1</v>
      </c>
      <c r="D3815" s="104">
        <f t="shared" si="297"/>
        <v>1.9782393669634024E-6</v>
      </c>
      <c r="E3815" s="93">
        <f t="shared" si="300"/>
        <v>8.7611111111111098E-2</v>
      </c>
      <c r="F3815" s="104">
        <f t="shared" si="298"/>
        <v>3.1459184626449716E-6</v>
      </c>
      <c r="G3815" s="93" t="s">
        <v>20</v>
      </c>
      <c r="H3815" s="93">
        <v>0</v>
      </c>
      <c r="I3815" s="108">
        <v>3</v>
      </c>
      <c r="J3815" s="93">
        <v>247.94</v>
      </c>
      <c r="K3815" s="93">
        <v>33</v>
      </c>
      <c r="L3815" s="93">
        <v>0</v>
      </c>
      <c r="M3815" s="88">
        <f t="shared" si="301"/>
        <v>315.39999999999998</v>
      </c>
    </row>
    <row r="3816" spans="1:13" x14ac:dyDescent="0.2">
      <c r="A3816" s="94">
        <v>6070526</v>
      </c>
      <c r="B3816" s="88">
        <f t="shared" si="299"/>
        <v>315.39999999999998</v>
      </c>
      <c r="C3816" s="93">
        <v>1</v>
      </c>
      <c r="D3816" s="104">
        <f t="shared" si="297"/>
        <v>1.9782393669634024E-6</v>
      </c>
      <c r="E3816" s="93">
        <f t="shared" si="300"/>
        <v>8.7611111111111098E-2</v>
      </c>
      <c r="F3816" s="104">
        <f t="shared" si="298"/>
        <v>3.1459184626449716E-6</v>
      </c>
      <c r="G3816" s="93" t="s">
        <v>82</v>
      </c>
      <c r="H3816" s="93">
        <v>1252.18</v>
      </c>
      <c r="I3816" s="108">
        <v>3</v>
      </c>
      <c r="J3816" s="93">
        <v>81</v>
      </c>
      <c r="K3816" s="93">
        <v>10</v>
      </c>
      <c r="L3816" s="93">
        <v>1252.18</v>
      </c>
      <c r="M3816" s="88">
        <f t="shared" si="301"/>
        <v>315.39999999999998</v>
      </c>
    </row>
    <row r="3817" spans="1:13" x14ac:dyDescent="0.2">
      <c r="A3817" s="94">
        <v>8400039</v>
      </c>
      <c r="B3817" s="88">
        <f t="shared" si="299"/>
        <v>315.39999999999998</v>
      </c>
      <c r="C3817" s="93">
        <v>1</v>
      </c>
      <c r="D3817" s="104">
        <f t="shared" si="297"/>
        <v>1.9782393669634024E-6</v>
      </c>
      <c r="E3817" s="93">
        <f t="shared" si="300"/>
        <v>8.7611111111111098E-2</v>
      </c>
      <c r="F3817" s="104">
        <f t="shared" si="298"/>
        <v>3.1459184626449716E-6</v>
      </c>
      <c r="G3817" s="93" t="s">
        <v>16</v>
      </c>
      <c r="H3817" s="93">
        <v>403.36</v>
      </c>
      <c r="I3817" s="108">
        <v>3</v>
      </c>
      <c r="J3817" s="93">
        <v>9.7899999999999991</v>
      </c>
      <c r="K3817" s="93">
        <v>2</v>
      </c>
      <c r="L3817" s="93">
        <v>403.36</v>
      </c>
      <c r="M3817" s="88">
        <f t="shared" si="301"/>
        <v>315.39999999999998</v>
      </c>
    </row>
    <row r="3818" spans="1:13" x14ac:dyDescent="0.2">
      <c r="A3818" s="94">
        <v>8400045</v>
      </c>
      <c r="B3818" s="88">
        <f t="shared" si="299"/>
        <v>315.39999999999998</v>
      </c>
      <c r="C3818" s="93">
        <v>1</v>
      </c>
      <c r="D3818" s="104">
        <f t="shared" si="297"/>
        <v>1.9782393669634024E-6</v>
      </c>
      <c r="E3818" s="93">
        <f t="shared" si="300"/>
        <v>8.7611111111111098E-2</v>
      </c>
      <c r="F3818" s="104">
        <f t="shared" si="298"/>
        <v>3.1459184626449716E-6</v>
      </c>
      <c r="G3818" s="93" t="s">
        <v>79</v>
      </c>
      <c r="H3818" s="93">
        <v>51.99</v>
      </c>
      <c r="I3818" s="108">
        <v>3</v>
      </c>
      <c r="J3818" s="93">
        <v>1.57</v>
      </c>
      <c r="K3818" s="93">
        <v>0.21</v>
      </c>
      <c r="L3818" s="93">
        <v>51.99</v>
      </c>
      <c r="M3818" s="88">
        <f t="shared" si="301"/>
        <v>315.39999999999998</v>
      </c>
    </row>
    <row r="3819" spans="1:13" x14ac:dyDescent="0.2">
      <c r="A3819" s="94">
        <v>8411516</v>
      </c>
      <c r="B3819" s="88">
        <f t="shared" si="299"/>
        <v>315.39999999999998</v>
      </c>
      <c r="C3819" s="93">
        <v>1</v>
      </c>
      <c r="D3819" s="104">
        <f t="shared" si="297"/>
        <v>1.9782393669634024E-6</v>
      </c>
      <c r="E3819" s="93">
        <f t="shared" si="300"/>
        <v>8.7611111111111098E-2</v>
      </c>
      <c r="F3819" s="104">
        <f t="shared" si="298"/>
        <v>3.1459184626449716E-6</v>
      </c>
      <c r="G3819" s="93" t="s">
        <v>79</v>
      </c>
      <c r="H3819" s="93">
        <v>3143.93</v>
      </c>
      <c r="I3819" s="108">
        <v>3</v>
      </c>
      <c r="J3819" s="93">
        <v>3.96</v>
      </c>
      <c r="K3819" s="93">
        <v>6.1</v>
      </c>
      <c r="L3819" s="93">
        <v>3143.93</v>
      </c>
      <c r="M3819" s="88">
        <f t="shared" si="301"/>
        <v>315.39999999999998</v>
      </c>
    </row>
    <row r="3820" spans="1:13" x14ac:dyDescent="0.2">
      <c r="A3820" s="94">
        <v>8411517</v>
      </c>
      <c r="B3820" s="88">
        <f t="shared" si="299"/>
        <v>315.39999999999998</v>
      </c>
      <c r="C3820" s="93">
        <v>1</v>
      </c>
      <c r="D3820" s="104">
        <f t="shared" si="297"/>
        <v>1.9782393669634024E-6</v>
      </c>
      <c r="E3820" s="93">
        <f t="shared" si="300"/>
        <v>8.7611111111111098E-2</v>
      </c>
      <c r="F3820" s="104">
        <f t="shared" si="298"/>
        <v>3.1459184626449716E-6</v>
      </c>
      <c r="G3820" s="93" t="s">
        <v>79</v>
      </c>
      <c r="H3820" s="93">
        <v>3733.03</v>
      </c>
      <c r="I3820" s="108">
        <v>3</v>
      </c>
      <c r="J3820" s="93">
        <v>4.71</v>
      </c>
      <c r="K3820" s="93">
        <v>7.3</v>
      </c>
      <c r="L3820" s="93">
        <v>3733.03</v>
      </c>
      <c r="M3820" s="88">
        <f t="shared" si="301"/>
        <v>315.39999999999998</v>
      </c>
    </row>
    <row r="3821" spans="1:13" x14ac:dyDescent="0.2">
      <c r="A3821" s="94">
        <v>8411538</v>
      </c>
      <c r="B3821" s="88">
        <f t="shared" si="299"/>
        <v>315.39999999999998</v>
      </c>
      <c r="C3821" s="93">
        <v>1</v>
      </c>
      <c r="D3821" s="104">
        <f t="shared" si="297"/>
        <v>1.9782393669634024E-6</v>
      </c>
      <c r="E3821" s="93">
        <f t="shared" si="300"/>
        <v>8.7611111111111098E-2</v>
      </c>
      <c r="F3821" s="104">
        <f t="shared" si="298"/>
        <v>3.1459184626449716E-6</v>
      </c>
      <c r="G3821" s="93" t="s">
        <v>79</v>
      </c>
      <c r="H3821" s="93">
        <v>7267.62</v>
      </c>
      <c r="I3821" s="108">
        <v>3</v>
      </c>
      <c r="J3821" s="93">
        <v>15.97</v>
      </c>
      <c r="K3821" s="93">
        <v>19.399999999999999</v>
      </c>
      <c r="L3821" s="93">
        <v>7267.62</v>
      </c>
      <c r="M3821" s="88">
        <f t="shared" si="301"/>
        <v>315.39999999999998</v>
      </c>
    </row>
    <row r="3822" spans="1:13" x14ac:dyDescent="0.2">
      <c r="A3822" s="94">
        <v>8411572</v>
      </c>
      <c r="B3822" s="88">
        <f t="shared" si="299"/>
        <v>315.39999999999998</v>
      </c>
      <c r="C3822" s="93">
        <v>1</v>
      </c>
      <c r="D3822" s="104">
        <f t="shared" si="297"/>
        <v>1.9782393669634024E-6</v>
      </c>
      <c r="E3822" s="93">
        <f t="shared" si="300"/>
        <v>8.7611111111111098E-2</v>
      </c>
      <c r="F3822" s="104">
        <f t="shared" si="298"/>
        <v>3.1459184626449716E-6</v>
      </c>
      <c r="G3822" s="93" t="s">
        <v>16</v>
      </c>
      <c r="H3822" s="93">
        <v>7712.96</v>
      </c>
      <c r="I3822" s="108">
        <v>3</v>
      </c>
      <c r="J3822" s="93">
        <v>19.600000000000001</v>
      </c>
      <c r="K3822" s="93">
        <v>27.2</v>
      </c>
      <c r="L3822" s="93">
        <v>7712.96</v>
      </c>
      <c r="M3822" s="88">
        <f t="shared" si="301"/>
        <v>315.39999999999998</v>
      </c>
    </row>
    <row r="3823" spans="1:13" x14ac:dyDescent="0.2">
      <c r="A3823" s="94">
        <v>8552843</v>
      </c>
      <c r="B3823" s="88">
        <f t="shared" si="299"/>
        <v>315.39999999999998</v>
      </c>
      <c r="C3823" s="93">
        <v>1</v>
      </c>
      <c r="D3823" s="104">
        <f t="shared" si="297"/>
        <v>1.9782393669634024E-6</v>
      </c>
      <c r="E3823" s="93">
        <f t="shared" si="300"/>
        <v>8.7611111111111098E-2</v>
      </c>
      <c r="F3823" s="104">
        <f t="shared" si="298"/>
        <v>3.1459184626449716E-6</v>
      </c>
      <c r="G3823" s="93" t="s">
        <v>79</v>
      </c>
      <c r="H3823" s="93">
        <v>2080.2800000000002</v>
      </c>
      <c r="I3823" s="108">
        <v>3</v>
      </c>
      <c r="J3823" s="93">
        <v>26.45</v>
      </c>
      <c r="K3823" s="93">
        <v>18.7</v>
      </c>
      <c r="L3823" s="93">
        <v>2080.2800000000002</v>
      </c>
      <c r="M3823" s="88">
        <f t="shared" si="301"/>
        <v>315.39999999999998</v>
      </c>
    </row>
    <row r="3824" spans="1:13" x14ac:dyDescent="0.2">
      <c r="A3824" s="94">
        <v>8552845</v>
      </c>
      <c r="B3824" s="88">
        <f t="shared" si="299"/>
        <v>315.39999999999998</v>
      </c>
      <c r="C3824" s="93">
        <v>1</v>
      </c>
      <c r="D3824" s="104">
        <f t="shared" si="297"/>
        <v>1.9782393669634024E-6</v>
      </c>
      <c r="E3824" s="93">
        <f t="shared" si="300"/>
        <v>8.7611111111111098E-2</v>
      </c>
      <c r="F3824" s="104">
        <f t="shared" si="298"/>
        <v>3.1459184626449716E-6</v>
      </c>
      <c r="G3824" s="93" t="s">
        <v>16</v>
      </c>
      <c r="H3824" s="93">
        <v>4956.42</v>
      </c>
      <c r="I3824" s="108">
        <v>3</v>
      </c>
      <c r="J3824" s="93">
        <v>44.97</v>
      </c>
      <c r="K3824" s="93">
        <v>34</v>
      </c>
      <c r="L3824" s="93">
        <v>4956.42</v>
      </c>
      <c r="M3824" s="88">
        <f t="shared" si="301"/>
        <v>315.39999999999998</v>
      </c>
    </row>
    <row r="3825" spans="1:13" x14ac:dyDescent="0.2">
      <c r="A3825" s="94">
        <v>8604368</v>
      </c>
      <c r="B3825" s="88">
        <f t="shared" si="299"/>
        <v>315.39999999999998</v>
      </c>
      <c r="C3825" s="93">
        <v>1</v>
      </c>
      <c r="D3825" s="104">
        <f t="shared" si="297"/>
        <v>1.9782393669634024E-6</v>
      </c>
      <c r="E3825" s="93">
        <f t="shared" si="300"/>
        <v>8.7611111111111098E-2</v>
      </c>
      <c r="F3825" s="104">
        <f t="shared" si="298"/>
        <v>3.1459184626449716E-6</v>
      </c>
      <c r="G3825" s="93" t="s">
        <v>16</v>
      </c>
      <c r="H3825" s="93">
        <v>347.52</v>
      </c>
      <c r="I3825" s="108">
        <v>3</v>
      </c>
      <c r="J3825" s="93">
        <v>0</v>
      </c>
      <c r="K3825" s="93">
        <v>0</v>
      </c>
      <c r="L3825" s="93">
        <v>347.52</v>
      </c>
      <c r="M3825" s="88">
        <f t="shared" si="301"/>
        <v>315.39999999999998</v>
      </c>
    </row>
    <row r="3826" spans="1:13" x14ac:dyDescent="0.2">
      <c r="A3826" s="94">
        <v>8604374</v>
      </c>
      <c r="B3826" s="88">
        <f t="shared" si="299"/>
        <v>315.39999999999998</v>
      </c>
      <c r="C3826" s="93">
        <v>1</v>
      </c>
      <c r="D3826" s="104">
        <f t="shared" si="297"/>
        <v>1.9782393669634024E-6</v>
      </c>
      <c r="E3826" s="93">
        <f t="shared" si="300"/>
        <v>8.7611111111111098E-2</v>
      </c>
      <c r="F3826" s="104">
        <f t="shared" si="298"/>
        <v>3.1459184626449716E-6</v>
      </c>
      <c r="G3826" s="93" t="s">
        <v>16</v>
      </c>
      <c r="H3826" s="93">
        <v>641</v>
      </c>
      <c r="I3826" s="108">
        <v>3</v>
      </c>
      <c r="J3826" s="93">
        <v>0</v>
      </c>
      <c r="K3826" s="93">
        <v>0</v>
      </c>
      <c r="L3826" s="93">
        <v>641</v>
      </c>
      <c r="M3826" s="88">
        <f t="shared" si="301"/>
        <v>315.39999999999998</v>
      </c>
    </row>
    <row r="3827" spans="1:13" x14ac:dyDescent="0.2">
      <c r="A3827" s="94">
        <v>8604387</v>
      </c>
      <c r="B3827" s="88">
        <f t="shared" si="299"/>
        <v>315.39999999999998</v>
      </c>
      <c r="C3827" s="93">
        <v>1</v>
      </c>
      <c r="D3827" s="104">
        <f t="shared" si="297"/>
        <v>1.9782393669634024E-6</v>
      </c>
      <c r="E3827" s="93">
        <f t="shared" si="300"/>
        <v>8.7611111111111098E-2</v>
      </c>
      <c r="F3827" s="104">
        <f t="shared" si="298"/>
        <v>3.1459184626449716E-6</v>
      </c>
      <c r="G3827" s="93" t="s">
        <v>16</v>
      </c>
      <c r="H3827" s="93">
        <v>394.08</v>
      </c>
      <c r="I3827" s="108">
        <v>3</v>
      </c>
      <c r="J3827" s="93">
        <v>0</v>
      </c>
      <c r="K3827" s="93">
        <v>0</v>
      </c>
      <c r="L3827" s="93">
        <v>394.08</v>
      </c>
      <c r="M3827" s="88">
        <f t="shared" si="301"/>
        <v>315.39999999999998</v>
      </c>
    </row>
    <row r="3828" spans="1:13" x14ac:dyDescent="0.2">
      <c r="A3828" s="94">
        <v>8604389</v>
      </c>
      <c r="B3828" s="88">
        <f t="shared" si="299"/>
        <v>315.39999999999998</v>
      </c>
      <c r="C3828" s="93">
        <v>1</v>
      </c>
      <c r="D3828" s="104">
        <f t="shared" si="297"/>
        <v>1.9782393669634024E-6</v>
      </c>
      <c r="E3828" s="93">
        <f t="shared" si="300"/>
        <v>8.7611111111111098E-2</v>
      </c>
      <c r="F3828" s="104">
        <f t="shared" si="298"/>
        <v>3.1459184626449716E-6</v>
      </c>
      <c r="G3828" s="93" t="s">
        <v>16</v>
      </c>
      <c r="H3828" s="93">
        <v>496.34</v>
      </c>
      <c r="I3828" s="108">
        <v>3</v>
      </c>
      <c r="J3828" s="93">
        <v>0</v>
      </c>
      <c r="K3828" s="93">
        <v>0</v>
      </c>
      <c r="L3828" s="93">
        <v>496.34</v>
      </c>
      <c r="M3828" s="88">
        <f t="shared" si="301"/>
        <v>315.39999999999998</v>
      </c>
    </row>
    <row r="3829" spans="1:13" x14ac:dyDescent="0.2">
      <c r="A3829" s="94">
        <v>8604391</v>
      </c>
      <c r="B3829" s="88">
        <f t="shared" si="299"/>
        <v>315.39999999999998</v>
      </c>
      <c r="C3829" s="93">
        <v>1</v>
      </c>
      <c r="D3829" s="104">
        <f t="shared" si="297"/>
        <v>1.9782393669634024E-6</v>
      </c>
      <c r="E3829" s="93">
        <f t="shared" si="300"/>
        <v>8.7611111111111098E-2</v>
      </c>
      <c r="F3829" s="104">
        <f t="shared" si="298"/>
        <v>3.1459184626449716E-6</v>
      </c>
      <c r="G3829" s="93" t="s">
        <v>16</v>
      </c>
      <c r="H3829" s="93">
        <v>524.61</v>
      </c>
      <c r="I3829" s="108">
        <v>3</v>
      </c>
      <c r="J3829" s="93">
        <v>0</v>
      </c>
      <c r="K3829" s="93">
        <v>0</v>
      </c>
      <c r="L3829" s="93">
        <v>524.61</v>
      </c>
      <c r="M3829" s="88">
        <f t="shared" si="301"/>
        <v>315.39999999999998</v>
      </c>
    </row>
    <row r="3830" spans="1:13" x14ac:dyDescent="0.2">
      <c r="A3830" s="94">
        <v>8755708</v>
      </c>
      <c r="B3830" s="88">
        <f t="shared" si="299"/>
        <v>315.39999999999998</v>
      </c>
      <c r="C3830" s="93">
        <v>1</v>
      </c>
      <c r="D3830" s="104">
        <f t="shared" si="297"/>
        <v>1.9782393669634024E-6</v>
      </c>
      <c r="E3830" s="93">
        <f t="shared" si="300"/>
        <v>8.7611111111111098E-2</v>
      </c>
      <c r="F3830" s="104">
        <f t="shared" si="298"/>
        <v>3.1459184626449716E-6</v>
      </c>
      <c r="G3830" s="93" t="s">
        <v>12</v>
      </c>
      <c r="H3830" s="93">
        <v>0</v>
      </c>
      <c r="I3830" s="108">
        <v>3</v>
      </c>
      <c r="J3830" s="93">
        <v>0.28000000000000003</v>
      </c>
      <c r="K3830" s="93">
        <v>0.52</v>
      </c>
      <c r="L3830" s="93">
        <v>0</v>
      </c>
      <c r="M3830" s="88">
        <f t="shared" si="301"/>
        <v>315.39999999999998</v>
      </c>
    </row>
    <row r="3831" spans="1:13" x14ac:dyDescent="0.2">
      <c r="A3831" s="94">
        <v>9253067</v>
      </c>
      <c r="B3831" s="88">
        <f t="shared" si="299"/>
        <v>315.39999999999998</v>
      </c>
      <c r="C3831" s="93">
        <v>1</v>
      </c>
      <c r="D3831" s="104">
        <f t="shared" si="297"/>
        <v>1.9782393669634024E-6</v>
      </c>
      <c r="E3831" s="93">
        <f t="shared" si="300"/>
        <v>8.7611111111111098E-2</v>
      </c>
      <c r="F3831" s="104">
        <f t="shared" si="298"/>
        <v>3.1459184626449716E-6</v>
      </c>
      <c r="G3831" s="93" t="s">
        <v>12</v>
      </c>
      <c r="H3831" s="93">
        <v>347.32</v>
      </c>
      <c r="I3831" s="108">
        <v>3</v>
      </c>
      <c r="J3831" s="93">
        <v>1.05</v>
      </c>
      <c r="K3831" s="93">
        <v>6.16</v>
      </c>
      <c r="L3831" s="93">
        <v>347.32</v>
      </c>
      <c r="M3831" s="88">
        <f t="shared" si="301"/>
        <v>315.39999999999998</v>
      </c>
    </row>
    <row r="3832" spans="1:13" x14ac:dyDescent="0.2">
      <c r="A3832" s="94">
        <v>9253101</v>
      </c>
      <c r="B3832" s="88">
        <f t="shared" si="299"/>
        <v>315.39999999999998</v>
      </c>
      <c r="C3832" s="93">
        <v>1</v>
      </c>
      <c r="D3832" s="104">
        <f t="shared" si="297"/>
        <v>1.9782393669634024E-6</v>
      </c>
      <c r="E3832" s="93">
        <f t="shared" si="300"/>
        <v>8.7611111111111098E-2</v>
      </c>
      <c r="F3832" s="104">
        <f t="shared" si="298"/>
        <v>3.1459184626449716E-6</v>
      </c>
      <c r="G3832" s="93" t="s">
        <v>12</v>
      </c>
      <c r="H3832" s="93">
        <v>321.36</v>
      </c>
      <c r="I3832" s="108">
        <v>3</v>
      </c>
      <c r="J3832" s="93">
        <v>2.12</v>
      </c>
      <c r="K3832" s="93">
        <v>5.39</v>
      </c>
      <c r="L3832" s="93">
        <v>321.36</v>
      </c>
      <c r="M3832" s="88">
        <f t="shared" si="301"/>
        <v>315.39999999999998</v>
      </c>
    </row>
    <row r="3833" spans="1:13" x14ac:dyDescent="0.2">
      <c r="A3833" s="94">
        <v>9253131</v>
      </c>
      <c r="B3833" s="88">
        <f t="shared" si="299"/>
        <v>315.39999999999998</v>
      </c>
      <c r="C3833" s="93">
        <v>1</v>
      </c>
      <c r="D3833" s="104">
        <f t="shared" si="297"/>
        <v>1.9782393669634024E-6</v>
      </c>
      <c r="E3833" s="93">
        <f t="shared" si="300"/>
        <v>8.7611111111111098E-2</v>
      </c>
      <c r="F3833" s="104">
        <f t="shared" si="298"/>
        <v>3.1459184626449716E-6</v>
      </c>
      <c r="G3833" s="93" t="s">
        <v>12</v>
      </c>
      <c r="H3833" s="93">
        <v>432.19</v>
      </c>
      <c r="I3833" s="108">
        <v>3</v>
      </c>
      <c r="J3833" s="93">
        <v>1.05</v>
      </c>
      <c r="K3833" s="93">
        <v>6.77</v>
      </c>
      <c r="L3833" s="93">
        <v>432.19</v>
      </c>
      <c r="M3833" s="88">
        <f t="shared" si="301"/>
        <v>315.39999999999998</v>
      </c>
    </row>
    <row r="3834" spans="1:13" x14ac:dyDescent="0.2">
      <c r="A3834" s="94">
        <v>9253363</v>
      </c>
      <c r="B3834" s="88">
        <f t="shared" si="299"/>
        <v>315.39999999999998</v>
      </c>
      <c r="C3834" s="93">
        <v>1</v>
      </c>
      <c r="D3834" s="104">
        <f t="shared" si="297"/>
        <v>1.9782393669634024E-6</v>
      </c>
      <c r="E3834" s="93">
        <f t="shared" si="300"/>
        <v>8.7611111111111098E-2</v>
      </c>
      <c r="F3834" s="104">
        <f t="shared" si="298"/>
        <v>3.1459184626449716E-6</v>
      </c>
      <c r="G3834" s="93" t="s">
        <v>12</v>
      </c>
      <c r="H3834" s="93">
        <v>321.79000000000002</v>
      </c>
      <c r="I3834" s="108">
        <v>3</v>
      </c>
      <c r="J3834" s="93">
        <v>2.29</v>
      </c>
      <c r="K3834" s="93">
        <v>5</v>
      </c>
      <c r="L3834" s="93">
        <v>321.79000000000002</v>
      </c>
      <c r="M3834" s="88">
        <f t="shared" si="301"/>
        <v>315.39999999999998</v>
      </c>
    </row>
    <row r="3835" spans="1:13" x14ac:dyDescent="0.2">
      <c r="A3835" s="94">
        <v>9253441</v>
      </c>
      <c r="B3835" s="88">
        <f t="shared" si="299"/>
        <v>315.39999999999998</v>
      </c>
      <c r="C3835" s="93">
        <v>1</v>
      </c>
      <c r="D3835" s="104">
        <f t="shared" si="297"/>
        <v>1.9782393669634024E-6</v>
      </c>
      <c r="E3835" s="93">
        <f t="shared" si="300"/>
        <v>8.7611111111111098E-2</v>
      </c>
      <c r="F3835" s="104">
        <f t="shared" si="298"/>
        <v>3.1459184626449716E-6</v>
      </c>
      <c r="G3835" s="93" t="s">
        <v>12</v>
      </c>
      <c r="H3835" s="93">
        <v>368.09</v>
      </c>
      <c r="I3835" s="108">
        <v>3</v>
      </c>
      <c r="J3835" s="93">
        <v>1.69</v>
      </c>
      <c r="K3835" s="93">
        <v>6.75</v>
      </c>
      <c r="L3835" s="93">
        <v>368.09</v>
      </c>
      <c r="M3835" s="88">
        <f t="shared" si="301"/>
        <v>315.39999999999998</v>
      </c>
    </row>
    <row r="3836" spans="1:13" x14ac:dyDescent="0.2">
      <c r="A3836" s="94">
        <v>9253458</v>
      </c>
      <c r="B3836" s="88">
        <f t="shared" si="299"/>
        <v>315.39999999999998</v>
      </c>
      <c r="C3836" s="93">
        <v>1</v>
      </c>
      <c r="D3836" s="104">
        <f t="shared" si="297"/>
        <v>1.9782393669634024E-6</v>
      </c>
      <c r="E3836" s="93">
        <f t="shared" si="300"/>
        <v>8.7611111111111098E-2</v>
      </c>
      <c r="F3836" s="104">
        <f t="shared" si="298"/>
        <v>3.1459184626449716E-6</v>
      </c>
      <c r="G3836" s="93" t="s">
        <v>12</v>
      </c>
      <c r="H3836" s="93">
        <v>482.95</v>
      </c>
      <c r="I3836" s="108">
        <v>3</v>
      </c>
      <c r="J3836" s="93">
        <v>13</v>
      </c>
      <c r="K3836" s="93">
        <v>9.5</v>
      </c>
      <c r="L3836" s="93">
        <v>482.95</v>
      </c>
      <c r="M3836" s="88">
        <f t="shared" si="301"/>
        <v>315.39999999999998</v>
      </c>
    </row>
    <row r="3837" spans="1:13" x14ac:dyDescent="0.2">
      <c r="A3837" s="94">
        <v>9253948</v>
      </c>
      <c r="B3837" s="88">
        <f t="shared" si="299"/>
        <v>315.39999999999998</v>
      </c>
      <c r="C3837" s="93">
        <v>1</v>
      </c>
      <c r="D3837" s="104">
        <f t="shared" si="297"/>
        <v>1.9782393669634024E-6</v>
      </c>
      <c r="E3837" s="93">
        <f t="shared" si="300"/>
        <v>8.7611111111111098E-2</v>
      </c>
      <c r="F3837" s="104">
        <f t="shared" si="298"/>
        <v>3.1459184626449716E-6</v>
      </c>
      <c r="G3837" s="93" t="s">
        <v>12</v>
      </c>
      <c r="H3837" s="93">
        <v>3344.91</v>
      </c>
      <c r="I3837" s="108">
        <v>3</v>
      </c>
      <c r="J3837" s="93">
        <v>15.8</v>
      </c>
      <c r="K3837" s="93">
        <v>6.2</v>
      </c>
      <c r="L3837" s="93">
        <v>3344.91</v>
      </c>
      <c r="M3837" s="88">
        <f t="shared" si="301"/>
        <v>315.39999999999998</v>
      </c>
    </row>
    <row r="3838" spans="1:13" x14ac:dyDescent="0.2">
      <c r="A3838" s="94">
        <v>9254811</v>
      </c>
      <c r="B3838" s="88">
        <f t="shared" si="299"/>
        <v>315.39999999999998</v>
      </c>
      <c r="C3838" s="93">
        <v>1</v>
      </c>
      <c r="D3838" s="104">
        <f t="shared" si="297"/>
        <v>1.9782393669634024E-6</v>
      </c>
      <c r="E3838" s="93">
        <f t="shared" si="300"/>
        <v>8.7611111111111098E-2</v>
      </c>
      <c r="F3838" s="104">
        <f t="shared" si="298"/>
        <v>3.1459184626449716E-6</v>
      </c>
      <c r="G3838" s="93" t="s">
        <v>12</v>
      </c>
      <c r="H3838" s="93">
        <v>2997.6</v>
      </c>
      <c r="I3838" s="108">
        <v>3</v>
      </c>
      <c r="J3838" s="93">
        <v>62.85</v>
      </c>
      <c r="K3838" s="93">
        <v>8.9499999999999993</v>
      </c>
      <c r="L3838" s="93">
        <v>2997.6</v>
      </c>
      <c r="M3838" s="88">
        <f t="shared" si="301"/>
        <v>315.39999999999998</v>
      </c>
    </row>
    <row r="3839" spans="1:13" x14ac:dyDescent="0.2">
      <c r="A3839" s="94">
        <v>9254823</v>
      </c>
      <c r="B3839" s="88">
        <f t="shared" si="299"/>
        <v>315.39999999999998</v>
      </c>
      <c r="C3839" s="93">
        <v>1</v>
      </c>
      <c r="D3839" s="104">
        <f t="shared" si="297"/>
        <v>1.9782393669634024E-6</v>
      </c>
      <c r="E3839" s="93">
        <f t="shared" si="300"/>
        <v>8.7611111111111098E-2</v>
      </c>
      <c r="F3839" s="104">
        <f t="shared" si="298"/>
        <v>3.1459184626449716E-6</v>
      </c>
      <c r="G3839" s="93" t="s">
        <v>12</v>
      </c>
      <c r="H3839" s="93">
        <v>8998.52</v>
      </c>
      <c r="I3839" s="108">
        <v>3</v>
      </c>
      <c r="J3839" s="93">
        <v>125</v>
      </c>
      <c r="K3839" s="93">
        <v>10</v>
      </c>
      <c r="L3839" s="93">
        <v>8998.52</v>
      </c>
      <c r="M3839" s="88">
        <f t="shared" si="301"/>
        <v>315.39999999999998</v>
      </c>
    </row>
    <row r="3840" spans="1:13" x14ac:dyDescent="0.2">
      <c r="A3840" s="94">
        <v>9254912</v>
      </c>
      <c r="B3840" s="88">
        <f t="shared" si="299"/>
        <v>315.39999999999998</v>
      </c>
      <c r="C3840" s="93">
        <v>1</v>
      </c>
      <c r="D3840" s="104">
        <f t="shared" si="297"/>
        <v>1.9782393669634024E-6</v>
      </c>
      <c r="E3840" s="93">
        <f t="shared" si="300"/>
        <v>8.7611111111111098E-2</v>
      </c>
      <c r="F3840" s="104">
        <f t="shared" si="298"/>
        <v>3.1459184626449716E-6</v>
      </c>
      <c r="G3840" s="93" t="s">
        <v>12</v>
      </c>
      <c r="H3840" s="93">
        <v>74.7</v>
      </c>
      <c r="I3840" s="108">
        <v>3</v>
      </c>
      <c r="J3840" s="93">
        <v>0.56000000000000005</v>
      </c>
      <c r="K3840" s="93">
        <v>0.8</v>
      </c>
      <c r="L3840" s="93">
        <v>74.7</v>
      </c>
      <c r="M3840" s="88">
        <f t="shared" si="301"/>
        <v>315.39999999999998</v>
      </c>
    </row>
    <row r="3841" spans="1:13" x14ac:dyDescent="0.2">
      <c r="A3841" s="94">
        <v>9254916</v>
      </c>
      <c r="B3841" s="88">
        <f t="shared" si="299"/>
        <v>315.39999999999998</v>
      </c>
      <c r="C3841" s="93">
        <v>1</v>
      </c>
      <c r="D3841" s="104">
        <f t="shared" si="297"/>
        <v>1.9782393669634024E-6</v>
      </c>
      <c r="E3841" s="93">
        <f t="shared" si="300"/>
        <v>8.7611111111111098E-2</v>
      </c>
      <c r="F3841" s="104">
        <f t="shared" si="298"/>
        <v>3.1459184626449716E-6</v>
      </c>
      <c r="G3841" s="93" t="s">
        <v>12</v>
      </c>
      <c r="H3841" s="93">
        <v>102.57</v>
      </c>
      <c r="I3841" s="108">
        <v>3</v>
      </c>
      <c r="J3841" s="93">
        <v>0.97</v>
      </c>
      <c r="K3841" s="93">
        <v>1.3</v>
      </c>
      <c r="L3841" s="93">
        <v>102.57</v>
      </c>
      <c r="M3841" s="88">
        <f t="shared" si="301"/>
        <v>315.39999999999998</v>
      </c>
    </row>
    <row r="3842" spans="1:13" x14ac:dyDescent="0.2">
      <c r="A3842" s="94">
        <v>9255131</v>
      </c>
      <c r="B3842" s="88">
        <f t="shared" si="299"/>
        <v>315.39999999999998</v>
      </c>
      <c r="C3842" s="93">
        <v>1</v>
      </c>
      <c r="D3842" s="104">
        <f t="shared" ref="D3842:D3905" si="302">C3842/$C$4096</f>
        <v>1.9782393669634024E-6</v>
      </c>
      <c r="E3842" s="93">
        <f t="shared" si="300"/>
        <v>8.7611111111111098E-2</v>
      </c>
      <c r="F3842" s="104">
        <f t="shared" ref="F3842:F3905" si="303">E3842/$E$4096</f>
        <v>3.1459184626449716E-6</v>
      </c>
      <c r="G3842" s="93" t="s">
        <v>12</v>
      </c>
      <c r="H3842" s="93">
        <v>223.35</v>
      </c>
      <c r="I3842" s="108">
        <v>3</v>
      </c>
      <c r="J3842" s="93">
        <v>1.64</v>
      </c>
      <c r="K3842" s="93">
        <v>0.62</v>
      </c>
      <c r="L3842" s="93">
        <v>223.35</v>
      </c>
      <c r="M3842" s="88">
        <f t="shared" si="301"/>
        <v>315.39999999999998</v>
      </c>
    </row>
    <row r="3843" spans="1:13" x14ac:dyDescent="0.2">
      <c r="A3843" s="94">
        <v>9255196</v>
      </c>
      <c r="B3843" s="88">
        <f t="shared" ref="B3843:B3906" si="304">VLOOKUP(I3843,$U$2:$V$11,2,TRUE)</f>
        <v>315.39999999999998</v>
      </c>
      <c r="C3843" s="93">
        <v>1</v>
      </c>
      <c r="D3843" s="104">
        <f t="shared" si="302"/>
        <v>1.9782393669634024E-6</v>
      </c>
      <c r="E3843" s="93">
        <f t="shared" ref="E3843:E3906" si="305">B3843*C3843/3600</f>
        <v>8.7611111111111098E-2</v>
      </c>
      <c r="F3843" s="104">
        <f t="shared" si="303"/>
        <v>3.1459184626449716E-6</v>
      </c>
      <c r="G3843" s="93" t="s">
        <v>16</v>
      </c>
      <c r="H3843" s="93">
        <v>433.78</v>
      </c>
      <c r="I3843" s="108">
        <v>3</v>
      </c>
      <c r="J3843" s="93">
        <v>1.98</v>
      </c>
      <c r="K3843" s="93">
        <v>0.8</v>
      </c>
      <c r="L3843" s="93">
        <v>433.78</v>
      </c>
      <c r="M3843" s="88">
        <f t="shared" ref="M3843:M3906" si="306">B3843*C3843</f>
        <v>315.39999999999998</v>
      </c>
    </row>
    <row r="3844" spans="1:13" x14ac:dyDescent="0.2">
      <c r="A3844" s="94">
        <v>9255197</v>
      </c>
      <c r="B3844" s="88">
        <f t="shared" si="304"/>
        <v>315.39999999999998</v>
      </c>
      <c r="C3844" s="93">
        <v>1</v>
      </c>
      <c r="D3844" s="104">
        <f t="shared" si="302"/>
        <v>1.9782393669634024E-6</v>
      </c>
      <c r="E3844" s="93">
        <f t="shared" si="305"/>
        <v>8.7611111111111098E-2</v>
      </c>
      <c r="F3844" s="104">
        <f t="shared" si="303"/>
        <v>3.1459184626449716E-6</v>
      </c>
      <c r="G3844" s="93" t="s">
        <v>16</v>
      </c>
      <c r="H3844" s="93">
        <v>433.78</v>
      </c>
      <c r="I3844" s="108">
        <v>3</v>
      </c>
      <c r="J3844" s="93">
        <v>1.98</v>
      </c>
      <c r="K3844" s="93">
        <v>0.8</v>
      </c>
      <c r="L3844" s="93">
        <v>433.78</v>
      </c>
      <c r="M3844" s="88">
        <f t="shared" si="306"/>
        <v>315.39999999999998</v>
      </c>
    </row>
    <row r="3845" spans="1:13" x14ac:dyDescent="0.2">
      <c r="A3845" s="94">
        <v>9255311</v>
      </c>
      <c r="B3845" s="88">
        <f t="shared" si="304"/>
        <v>315.39999999999998</v>
      </c>
      <c r="C3845" s="93">
        <v>1</v>
      </c>
      <c r="D3845" s="104">
        <f t="shared" si="302"/>
        <v>1.9782393669634024E-6</v>
      </c>
      <c r="E3845" s="93">
        <f t="shared" si="305"/>
        <v>8.7611111111111098E-2</v>
      </c>
      <c r="F3845" s="104">
        <f t="shared" si="303"/>
        <v>3.1459184626449716E-6</v>
      </c>
      <c r="G3845" s="93" t="s">
        <v>12</v>
      </c>
      <c r="H3845" s="93">
        <v>0</v>
      </c>
      <c r="I3845" s="108">
        <v>3</v>
      </c>
      <c r="J3845" s="93">
        <v>5.6</v>
      </c>
      <c r="K3845" s="93">
        <v>1.77</v>
      </c>
      <c r="L3845" s="93">
        <v>0</v>
      </c>
      <c r="M3845" s="88">
        <f t="shared" si="306"/>
        <v>315.39999999999998</v>
      </c>
    </row>
    <row r="3846" spans="1:13" x14ac:dyDescent="0.2">
      <c r="A3846" s="94">
        <v>9262506</v>
      </c>
      <c r="B3846" s="88">
        <f t="shared" si="304"/>
        <v>315.39999999999998</v>
      </c>
      <c r="C3846" s="93">
        <v>1</v>
      </c>
      <c r="D3846" s="104">
        <f t="shared" si="302"/>
        <v>1.9782393669634024E-6</v>
      </c>
      <c r="E3846" s="93">
        <f t="shared" si="305"/>
        <v>8.7611111111111098E-2</v>
      </c>
      <c r="F3846" s="104">
        <f t="shared" si="303"/>
        <v>3.1459184626449716E-6</v>
      </c>
      <c r="G3846" s="93" t="s">
        <v>79</v>
      </c>
      <c r="H3846" s="93">
        <v>1387.41</v>
      </c>
      <c r="I3846" s="108">
        <v>3</v>
      </c>
      <c r="J3846" s="93">
        <v>4.66</v>
      </c>
      <c r="K3846" s="93">
        <v>2.4500000000000002</v>
      </c>
      <c r="L3846" s="93">
        <v>1387.41</v>
      </c>
      <c r="M3846" s="88">
        <f t="shared" si="306"/>
        <v>315.39999999999998</v>
      </c>
    </row>
    <row r="3847" spans="1:13" x14ac:dyDescent="0.2">
      <c r="A3847" s="94">
        <v>9822249</v>
      </c>
      <c r="B3847" s="88">
        <f t="shared" si="304"/>
        <v>315.39999999999998</v>
      </c>
      <c r="C3847" s="93">
        <v>1</v>
      </c>
      <c r="D3847" s="104">
        <f t="shared" si="302"/>
        <v>1.9782393669634024E-6</v>
      </c>
      <c r="E3847" s="93">
        <f t="shared" si="305"/>
        <v>8.7611111111111098E-2</v>
      </c>
      <c r="F3847" s="104">
        <f t="shared" si="303"/>
        <v>3.1459184626449716E-6</v>
      </c>
      <c r="G3847" s="93" t="s">
        <v>16</v>
      </c>
      <c r="H3847" s="93">
        <v>1135.3800000000001</v>
      </c>
      <c r="I3847" s="108">
        <v>3</v>
      </c>
      <c r="J3847" s="93">
        <v>30</v>
      </c>
      <c r="K3847" s="93">
        <v>20.2</v>
      </c>
      <c r="L3847" s="93">
        <v>1135.3800000000001</v>
      </c>
      <c r="M3847" s="88">
        <f t="shared" si="306"/>
        <v>315.39999999999998</v>
      </c>
    </row>
    <row r="3848" spans="1:13" x14ac:dyDescent="0.2">
      <c r="A3848" s="94">
        <v>9836175</v>
      </c>
      <c r="B3848" s="88">
        <f t="shared" si="304"/>
        <v>315.39999999999998</v>
      </c>
      <c r="C3848" s="93">
        <v>1</v>
      </c>
      <c r="D3848" s="104">
        <f t="shared" si="302"/>
        <v>1.9782393669634024E-6</v>
      </c>
      <c r="E3848" s="93">
        <f t="shared" si="305"/>
        <v>8.7611111111111098E-2</v>
      </c>
      <c r="F3848" s="104">
        <f t="shared" si="303"/>
        <v>3.1459184626449716E-6</v>
      </c>
      <c r="G3848" s="93" t="s">
        <v>16</v>
      </c>
      <c r="H3848" s="93">
        <v>3734.05</v>
      </c>
      <c r="I3848" s="108">
        <v>3</v>
      </c>
      <c r="J3848" s="93">
        <v>252.59</v>
      </c>
      <c r="K3848" s="93">
        <v>10</v>
      </c>
      <c r="L3848" s="93">
        <v>3734.05</v>
      </c>
      <c r="M3848" s="88">
        <f t="shared" si="306"/>
        <v>315.39999999999998</v>
      </c>
    </row>
    <row r="3849" spans="1:13" x14ac:dyDescent="0.2">
      <c r="A3849" s="94">
        <v>1206155</v>
      </c>
      <c r="B3849" s="88">
        <f t="shared" si="304"/>
        <v>315.39999999999998</v>
      </c>
      <c r="C3849" s="93">
        <v>0</v>
      </c>
      <c r="D3849" s="104">
        <f t="shared" si="302"/>
        <v>0</v>
      </c>
      <c r="E3849" s="93">
        <f t="shared" si="305"/>
        <v>0</v>
      </c>
      <c r="F3849" s="104">
        <f t="shared" si="303"/>
        <v>0</v>
      </c>
      <c r="G3849" s="93" t="s">
        <v>79</v>
      </c>
      <c r="H3849" s="93">
        <v>69.28</v>
      </c>
      <c r="I3849" s="108">
        <v>3</v>
      </c>
      <c r="J3849" s="93">
        <v>0.23</v>
      </c>
      <c r="K3849" s="93">
        <v>0.1</v>
      </c>
      <c r="L3849" s="93">
        <v>69.28</v>
      </c>
      <c r="M3849" s="88">
        <f t="shared" si="306"/>
        <v>0</v>
      </c>
    </row>
    <row r="3850" spans="1:13" x14ac:dyDescent="0.2">
      <c r="A3850" s="94">
        <v>2034827</v>
      </c>
      <c r="B3850" s="88">
        <f t="shared" si="304"/>
        <v>315.39999999999998</v>
      </c>
      <c r="C3850" s="93">
        <v>0</v>
      </c>
      <c r="D3850" s="104">
        <f t="shared" si="302"/>
        <v>0</v>
      </c>
      <c r="E3850" s="93">
        <f t="shared" si="305"/>
        <v>0</v>
      </c>
      <c r="F3850" s="104">
        <f t="shared" si="303"/>
        <v>0</v>
      </c>
      <c r="G3850" s="93" t="s">
        <v>16</v>
      </c>
      <c r="H3850" s="93">
        <v>0.01</v>
      </c>
      <c r="I3850" s="108">
        <v>3</v>
      </c>
      <c r="J3850" s="93">
        <v>28.83</v>
      </c>
      <c r="K3850" s="93">
        <v>1.48</v>
      </c>
      <c r="L3850" s="93">
        <v>0.01</v>
      </c>
      <c r="M3850" s="88">
        <f t="shared" si="306"/>
        <v>0</v>
      </c>
    </row>
    <row r="3851" spans="1:13" x14ac:dyDescent="0.2">
      <c r="A3851" s="94">
        <v>2034854</v>
      </c>
      <c r="B3851" s="88">
        <f t="shared" si="304"/>
        <v>315.39999999999998</v>
      </c>
      <c r="C3851" s="93">
        <v>0</v>
      </c>
      <c r="D3851" s="104">
        <f t="shared" si="302"/>
        <v>0</v>
      </c>
      <c r="E3851" s="93">
        <f t="shared" si="305"/>
        <v>0</v>
      </c>
      <c r="F3851" s="104">
        <f t="shared" si="303"/>
        <v>0</v>
      </c>
      <c r="G3851" s="93" t="s">
        <v>16</v>
      </c>
      <c r="H3851" s="93">
        <v>0.01</v>
      </c>
      <c r="I3851" s="108">
        <v>3</v>
      </c>
      <c r="J3851" s="93">
        <v>9.68</v>
      </c>
      <c r="K3851" s="93">
        <v>8.35</v>
      </c>
      <c r="L3851" s="93">
        <v>0.01</v>
      </c>
      <c r="M3851" s="88">
        <f t="shared" si="306"/>
        <v>0</v>
      </c>
    </row>
    <row r="3852" spans="1:13" x14ac:dyDescent="0.2">
      <c r="A3852" s="94">
        <v>2035056</v>
      </c>
      <c r="B3852" s="88">
        <f t="shared" si="304"/>
        <v>315.39999999999998</v>
      </c>
      <c r="C3852" s="93">
        <v>0</v>
      </c>
      <c r="D3852" s="104">
        <f t="shared" si="302"/>
        <v>0</v>
      </c>
      <c r="E3852" s="93">
        <f t="shared" si="305"/>
        <v>0</v>
      </c>
      <c r="F3852" s="104">
        <f t="shared" si="303"/>
        <v>0</v>
      </c>
      <c r="G3852" s="93" t="s">
        <v>16</v>
      </c>
      <c r="H3852" s="93">
        <v>0.01</v>
      </c>
      <c r="I3852" s="108">
        <v>3</v>
      </c>
      <c r="J3852" s="93">
        <v>9.26</v>
      </c>
      <c r="K3852" s="93">
        <v>4.9000000000000004</v>
      </c>
      <c r="L3852" s="93">
        <v>0.01</v>
      </c>
      <c r="M3852" s="88">
        <f t="shared" si="306"/>
        <v>0</v>
      </c>
    </row>
    <row r="3853" spans="1:13" x14ac:dyDescent="0.2">
      <c r="A3853" s="94">
        <v>2041217</v>
      </c>
      <c r="B3853" s="88">
        <f t="shared" si="304"/>
        <v>315.39999999999998</v>
      </c>
      <c r="C3853" s="93">
        <v>0</v>
      </c>
      <c r="D3853" s="104">
        <f t="shared" si="302"/>
        <v>0</v>
      </c>
      <c r="E3853" s="93">
        <f t="shared" si="305"/>
        <v>0</v>
      </c>
      <c r="F3853" s="104">
        <f t="shared" si="303"/>
        <v>0</v>
      </c>
      <c r="G3853" s="93" t="s">
        <v>16</v>
      </c>
      <c r="H3853" s="93">
        <v>3535.4</v>
      </c>
      <c r="I3853" s="108">
        <v>3</v>
      </c>
      <c r="J3853" s="93">
        <v>58.6</v>
      </c>
      <c r="K3853" s="93">
        <v>36.5</v>
      </c>
      <c r="L3853" s="93">
        <v>3535.4</v>
      </c>
      <c r="M3853" s="88">
        <f t="shared" si="306"/>
        <v>0</v>
      </c>
    </row>
    <row r="3854" spans="1:13" x14ac:dyDescent="0.2">
      <c r="A3854" s="94">
        <v>2058955</v>
      </c>
      <c r="B3854" s="88">
        <f t="shared" si="304"/>
        <v>315.39999999999998</v>
      </c>
      <c r="C3854" s="93">
        <v>0</v>
      </c>
      <c r="D3854" s="104">
        <f t="shared" si="302"/>
        <v>0</v>
      </c>
      <c r="E3854" s="93">
        <f t="shared" si="305"/>
        <v>0</v>
      </c>
      <c r="F3854" s="104">
        <f t="shared" si="303"/>
        <v>0</v>
      </c>
      <c r="G3854" s="93" t="s">
        <v>16</v>
      </c>
      <c r="H3854" s="93">
        <v>8396.1</v>
      </c>
      <c r="I3854" s="108">
        <v>3</v>
      </c>
      <c r="J3854" s="93">
        <v>69.8</v>
      </c>
      <c r="K3854" s="93">
        <v>40</v>
      </c>
      <c r="L3854" s="93">
        <v>8396.1</v>
      </c>
      <c r="M3854" s="88">
        <f t="shared" si="306"/>
        <v>0</v>
      </c>
    </row>
    <row r="3855" spans="1:13" x14ac:dyDescent="0.2">
      <c r="A3855" s="94">
        <v>2104194</v>
      </c>
      <c r="B3855" s="88">
        <f t="shared" si="304"/>
        <v>315.39999999999998</v>
      </c>
      <c r="C3855" s="93">
        <v>0</v>
      </c>
      <c r="D3855" s="104">
        <f t="shared" si="302"/>
        <v>0</v>
      </c>
      <c r="E3855" s="93">
        <f t="shared" si="305"/>
        <v>0</v>
      </c>
      <c r="F3855" s="104">
        <f t="shared" si="303"/>
        <v>0</v>
      </c>
      <c r="G3855" s="93" t="s">
        <v>79</v>
      </c>
      <c r="H3855" s="93">
        <v>1992.49</v>
      </c>
      <c r="I3855" s="108">
        <v>3</v>
      </c>
      <c r="J3855" s="93">
        <v>7.5</v>
      </c>
      <c r="K3855" s="93">
        <v>12.1</v>
      </c>
      <c r="L3855" s="93">
        <v>1992.49</v>
      </c>
      <c r="M3855" s="88">
        <f t="shared" si="306"/>
        <v>0</v>
      </c>
    </row>
    <row r="3856" spans="1:13" x14ac:dyDescent="0.2">
      <c r="A3856" s="94">
        <v>2104265</v>
      </c>
      <c r="B3856" s="88">
        <f t="shared" si="304"/>
        <v>315.39999999999998</v>
      </c>
      <c r="C3856" s="93">
        <v>0</v>
      </c>
      <c r="D3856" s="104">
        <f t="shared" si="302"/>
        <v>0</v>
      </c>
      <c r="E3856" s="93">
        <f t="shared" si="305"/>
        <v>0</v>
      </c>
      <c r="F3856" s="104">
        <f t="shared" si="303"/>
        <v>0</v>
      </c>
      <c r="G3856" s="93" t="s">
        <v>16</v>
      </c>
      <c r="H3856" s="93">
        <v>1007.36</v>
      </c>
      <c r="I3856" s="108">
        <v>3</v>
      </c>
      <c r="J3856" s="93">
        <v>1.79</v>
      </c>
      <c r="K3856" s="93">
        <v>6.4</v>
      </c>
      <c r="L3856" s="93">
        <v>1007.36</v>
      </c>
      <c r="M3856" s="88">
        <f t="shared" si="306"/>
        <v>0</v>
      </c>
    </row>
    <row r="3857" spans="1:13" x14ac:dyDescent="0.2">
      <c r="A3857" s="94">
        <v>2104298</v>
      </c>
      <c r="B3857" s="88">
        <f t="shared" si="304"/>
        <v>315.39999999999998</v>
      </c>
      <c r="C3857" s="93">
        <v>0</v>
      </c>
      <c r="D3857" s="104">
        <f t="shared" si="302"/>
        <v>0</v>
      </c>
      <c r="E3857" s="93">
        <f t="shared" si="305"/>
        <v>0</v>
      </c>
      <c r="F3857" s="104">
        <f t="shared" si="303"/>
        <v>0</v>
      </c>
      <c r="G3857" s="93" t="s">
        <v>16</v>
      </c>
      <c r="H3857" s="93">
        <v>3685.58</v>
      </c>
      <c r="I3857" s="108">
        <v>3</v>
      </c>
      <c r="J3857" s="93">
        <v>15.87</v>
      </c>
      <c r="K3857" s="93">
        <v>26.5</v>
      </c>
      <c r="L3857" s="93">
        <v>3685.58</v>
      </c>
      <c r="M3857" s="88">
        <f t="shared" si="306"/>
        <v>0</v>
      </c>
    </row>
    <row r="3858" spans="1:13" x14ac:dyDescent="0.2">
      <c r="A3858" s="94">
        <v>2104541</v>
      </c>
      <c r="B3858" s="88">
        <f t="shared" si="304"/>
        <v>315.39999999999998</v>
      </c>
      <c r="C3858" s="93">
        <v>0</v>
      </c>
      <c r="D3858" s="104">
        <f t="shared" si="302"/>
        <v>0</v>
      </c>
      <c r="E3858" s="93">
        <f t="shared" si="305"/>
        <v>0</v>
      </c>
      <c r="F3858" s="104">
        <f t="shared" si="303"/>
        <v>0</v>
      </c>
      <c r="G3858" s="93" t="s">
        <v>16</v>
      </c>
      <c r="H3858" s="93">
        <v>1957.51</v>
      </c>
      <c r="I3858" s="108">
        <v>3</v>
      </c>
      <c r="J3858" s="93">
        <v>75.040000000000006</v>
      </c>
      <c r="K3858" s="93">
        <v>5.7</v>
      </c>
      <c r="L3858" s="93">
        <v>1957.51</v>
      </c>
      <c r="M3858" s="88">
        <f t="shared" si="306"/>
        <v>0</v>
      </c>
    </row>
    <row r="3859" spans="1:13" x14ac:dyDescent="0.2">
      <c r="A3859" s="94">
        <v>2165045</v>
      </c>
      <c r="B3859" s="88">
        <f t="shared" si="304"/>
        <v>315.39999999999998</v>
      </c>
      <c r="C3859" s="93">
        <v>0</v>
      </c>
      <c r="D3859" s="104">
        <f t="shared" si="302"/>
        <v>0</v>
      </c>
      <c r="E3859" s="93">
        <f t="shared" si="305"/>
        <v>0</v>
      </c>
      <c r="F3859" s="104">
        <f t="shared" si="303"/>
        <v>0</v>
      </c>
      <c r="G3859" s="93" t="s">
        <v>16</v>
      </c>
      <c r="H3859" s="93">
        <v>50.97</v>
      </c>
      <c r="I3859" s="108">
        <v>3</v>
      </c>
      <c r="J3859" s="93">
        <v>0.4</v>
      </c>
      <c r="K3859" s="93">
        <v>0.73</v>
      </c>
      <c r="L3859" s="93">
        <v>50.97</v>
      </c>
      <c r="M3859" s="88">
        <f t="shared" si="306"/>
        <v>0</v>
      </c>
    </row>
    <row r="3860" spans="1:13" x14ac:dyDescent="0.2">
      <c r="A3860" s="94">
        <v>2165046</v>
      </c>
      <c r="B3860" s="88">
        <f t="shared" si="304"/>
        <v>315.39999999999998</v>
      </c>
      <c r="C3860" s="93">
        <v>0</v>
      </c>
      <c r="D3860" s="104">
        <f t="shared" si="302"/>
        <v>0</v>
      </c>
      <c r="E3860" s="93">
        <f t="shared" si="305"/>
        <v>0</v>
      </c>
      <c r="F3860" s="104">
        <f t="shared" si="303"/>
        <v>0</v>
      </c>
      <c r="G3860" s="93" t="s">
        <v>16</v>
      </c>
      <c r="H3860" s="93">
        <v>71.14</v>
      </c>
      <c r="I3860" s="108">
        <v>3</v>
      </c>
      <c r="J3860" s="93">
        <v>0.4</v>
      </c>
      <c r="K3860" s="93">
        <v>1.31</v>
      </c>
      <c r="L3860" s="93">
        <v>71.14</v>
      </c>
      <c r="M3860" s="88">
        <f t="shared" si="306"/>
        <v>0</v>
      </c>
    </row>
    <row r="3861" spans="1:13" x14ac:dyDescent="0.2">
      <c r="A3861" s="94">
        <v>2170713</v>
      </c>
      <c r="B3861" s="88">
        <f t="shared" si="304"/>
        <v>315.39999999999998</v>
      </c>
      <c r="C3861" s="93">
        <v>0</v>
      </c>
      <c r="D3861" s="104">
        <f t="shared" si="302"/>
        <v>0</v>
      </c>
      <c r="E3861" s="93">
        <f t="shared" si="305"/>
        <v>0</v>
      </c>
      <c r="F3861" s="104">
        <f t="shared" si="303"/>
        <v>0</v>
      </c>
      <c r="G3861" s="93" t="s">
        <v>41</v>
      </c>
      <c r="H3861" s="93">
        <v>609.33000000000004</v>
      </c>
      <c r="I3861" s="108">
        <v>3</v>
      </c>
      <c r="J3861" s="93">
        <v>22.29</v>
      </c>
      <c r="K3861" s="93">
        <v>3.3</v>
      </c>
      <c r="L3861" s="93">
        <v>609.33000000000004</v>
      </c>
      <c r="M3861" s="88">
        <f t="shared" si="306"/>
        <v>0</v>
      </c>
    </row>
    <row r="3862" spans="1:13" x14ac:dyDescent="0.2">
      <c r="A3862" s="94">
        <v>2228792</v>
      </c>
      <c r="B3862" s="88">
        <f t="shared" si="304"/>
        <v>315.39999999999998</v>
      </c>
      <c r="C3862" s="93">
        <v>0</v>
      </c>
      <c r="D3862" s="104">
        <f t="shared" si="302"/>
        <v>0</v>
      </c>
      <c r="E3862" s="93">
        <f t="shared" si="305"/>
        <v>0</v>
      </c>
      <c r="F3862" s="104">
        <f t="shared" si="303"/>
        <v>0</v>
      </c>
      <c r="G3862" s="93" t="s">
        <v>79</v>
      </c>
      <c r="H3862" s="93">
        <v>133.33000000000001</v>
      </c>
      <c r="I3862" s="108">
        <v>3</v>
      </c>
      <c r="J3862" s="93">
        <v>1.2</v>
      </c>
      <c r="K3862" s="93">
        <v>0.56000000000000005</v>
      </c>
      <c r="L3862" s="93">
        <v>133.33000000000001</v>
      </c>
      <c r="M3862" s="88">
        <f t="shared" si="306"/>
        <v>0</v>
      </c>
    </row>
    <row r="3863" spans="1:13" x14ac:dyDescent="0.2">
      <c r="A3863" s="94">
        <v>2255334</v>
      </c>
      <c r="B3863" s="88">
        <f t="shared" si="304"/>
        <v>315.39999999999998</v>
      </c>
      <c r="C3863" s="93">
        <v>0</v>
      </c>
      <c r="D3863" s="104">
        <f t="shared" si="302"/>
        <v>0</v>
      </c>
      <c r="E3863" s="93">
        <f t="shared" si="305"/>
        <v>0</v>
      </c>
      <c r="F3863" s="104">
        <f t="shared" si="303"/>
        <v>0</v>
      </c>
      <c r="G3863" s="93" t="s">
        <v>41</v>
      </c>
      <c r="H3863" s="93">
        <v>0.01</v>
      </c>
      <c r="I3863" s="108">
        <v>3</v>
      </c>
      <c r="J3863" s="93">
        <v>3.6</v>
      </c>
      <c r="K3863" s="93">
        <v>0.59</v>
      </c>
      <c r="L3863" s="93">
        <v>0.01</v>
      </c>
      <c r="M3863" s="88">
        <f t="shared" si="306"/>
        <v>0</v>
      </c>
    </row>
    <row r="3864" spans="1:13" x14ac:dyDescent="0.2">
      <c r="A3864" s="94">
        <v>2287938</v>
      </c>
      <c r="B3864" s="88">
        <f t="shared" si="304"/>
        <v>315.39999999999998</v>
      </c>
      <c r="C3864" s="93">
        <v>0</v>
      </c>
      <c r="D3864" s="104">
        <f t="shared" si="302"/>
        <v>0</v>
      </c>
      <c r="E3864" s="93">
        <f t="shared" si="305"/>
        <v>0</v>
      </c>
      <c r="F3864" s="104">
        <f t="shared" si="303"/>
        <v>0</v>
      </c>
      <c r="G3864" s="93" t="s">
        <v>16</v>
      </c>
      <c r="H3864" s="93">
        <v>474.82</v>
      </c>
      <c r="I3864" s="108">
        <v>3</v>
      </c>
      <c r="J3864" s="93">
        <v>187.5</v>
      </c>
      <c r="K3864" s="93">
        <v>4.05</v>
      </c>
      <c r="L3864" s="93">
        <v>474.82</v>
      </c>
      <c r="M3864" s="88">
        <f t="shared" si="306"/>
        <v>0</v>
      </c>
    </row>
    <row r="3865" spans="1:13" x14ac:dyDescent="0.2">
      <c r="A3865" s="94">
        <v>2457044</v>
      </c>
      <c r="B3865" s="88">
        <f t="shared" si="304"/>
        <v>315.39999999999998</v>
      </c>
      <c r="C3865" s="93">
        <v>0</v>
      </c>
      <c r="D3865" s="104">
        <f t="shared" si="302"/>
        <v>0</v>
      </c>
      <c r="E3865" s="93">
        <f t="shared" si="305"/>
        <v>0</v>
      </c>
      <c r="F3865" s="104">
        <f t="shared" si="303"/>
        <v>0</v>
      </c>
      <c r="G3865" s="93" t="s">
        <v>16</v>
      </c>
      <c r="H3865" s="93">
        <v>0.01</v>
      </c>
      <c r="I3865" s="108">
        <v>3</v>
      </c>
      <c r="J3865" s="93">
        <v>49.63</v>
      </c>
      <c r="K3865" s="93">
        <v>13.8</v>
      </c>
      <c r="L3865" s="93">
        <v>0.01</v>
      </c>
      <c r="M3865" s="88">
        <f t="shared" si="306"/>
        <v>0</v>
      </c>
    </row>
    <row r="3866" spans="1:13" x14ac:dyDescent="0.2">
      <c r="A3866" s="94">
        <v>2540035</v>
      </c>
      <c r="B3866" s="88">
        <f t="shared" si="304"/>
        <v>315.39999999999998</v>
      </c>
      <c r="C3866" s="93">
        <v>0</v>
      </c>
      <c r="D3866" s="104">
        <f t="shared" si="302"/>
        <v>0</v>
      </c>
      <c r="E3866" s="93">
        <f t="shared" si="305"/>
        <v>0</v>
      </c>
      <c r="F3866" s="104">
        <f t="shared" si="303"/>
        <v>0</v>
      </c>
      <c r="G3866" s="93" t="s">
        <v>16</v>
      </c>
      <c r="H3866" s="93">
        <v>3220.83</v>
      </c>
      <c r="I3866" s="108">
        <v>3</v>
      </c>
      <c r="J3866" s="93">
        <v>11.97</v>
      </c>
      <c r="K3866" s="93">
        <v>5.7</v>
      </c>
      <c r="L3866" s="93">
        <v>3220.83</v>
      </c>
      <c r="M3866" s="88">
        <f t="shared" si="306"/>
        <v>0</v>
      </c>
    </row>
    <row r="3867" spans="1:13" x14ac:dyDescent="0.2">
      <c r="A3867" s="94">
        <v>2540263</v>
      </c>
      <c r="B3867" s="88">
        <f t="shared" si="304"/>
        <v>315.39999999999998</v>
      </c>
      <c r="C3867" s="93">
        <v>0</v>
      </c>
      <c r="D3867" s="104">
        <f t="shared" si="302"/>
        <v>0</v>
      </c>
      <c r="E3867" s="93">
        <f t="shared" si="305"/>
        <v>0</v>
      </c>
      <c r="F3867" s="104">
        <f t="shared" si="303"/>
        <v>0</v>
      </c>
      <c r="G3867" s="93" t="s">
        <v>16</v>
      </c>
      <c r="H3867" s="93">
        <v>9228.36</v>
      </c>
      <c r="I3867" s="108">
        <v>3</v>
      </c>
      <c r="J3867" s="93">
        <v>49.02</v>
      </c>
      <c r="K3867" s="93">
        <v>16.440000000000001</v>
      </c>
      <c r="L3867" s="93">
        <v>9228.36</v>
      </c>
      <c r="M3867" s="88">
        <f t="shared" si="306"/>
        <v>0</v>
      </c>
    </row>
    <row r="3868" spans="1:13" x14ac:dyDescent="0.2">
      <c r="A3868" s="94">
        <v>2540424</v>
      </c>
      <c r="B3868" s="88">
        <f t="shared" si="304"/>
        <v>315.39999999999998</v>
      </c>
      <c r="C3868" s="93">
        <v>0</v>
      </c>
      <c r="D3868" s="104">
        <f t="shared" si="302"/>
        <v>0</v>
      </c>
      <c r="E3868" s="93">
        <f t="shared" si="305"/>
        <v>0</v>
      </c>
      <c r="F3868" s="104">
        <f t="shared" si="303"/>
        <v>0</v>
      </c>
      <c r="G3868" s="93" t="s">
        <v>16</v>
      </c>
      <c r="H3868" s="93">
        <v>292.87</v>
      </c>
      <c r="I3868" s="108">
        <v>3</v>
      </c>
      <c r="J3868" s="93">
        <v>38</v>
      </c>
      <c r="K3868" s="93">
        <v>3.21</v>
      </c>
      <c r="L3868" s="93">
        <v>292.87</v>
      </c>
      <c r="M3868" s="88">
        <f t="shared" si="306"/>
        <v>0</v>
      </c>
    </row>
    <row r="3869" spans="1:13" x14ac:dyDescent="0.2">
      <c r="A3869" s="94">
        <v>2541265</v>
      </c>
      <c r="B3869" s="88">
        <f t="shared" si="304"/>
        <v>315.39999999999998</v>
      </c>
      <c r="C3869" s="93">
        <v>0</v>
      </c>
      <c r="D3869" s="104">
        <f t="shared" si="302"/>
        <v>0</v>
      </c>
      <c r="E3869" s="93">
        <f t="shared" si="305"/>
        <v>0</v>
      </c>
      <c r="F3869" s="104">
        <f t="shared" si="303"/>
        <v>0</v>
      </c>
      <c r="G3869" s="93" t="s">
        <v>16</v>
      </c>
      <c r="H3869" s="93">
        <v>7926.84</v>
      </c>
      <c r="I3869" s="108">
        <v>3</v>
      </c>
      <c r="J3869" s="93">
        <v>192</v>
      </c>
      <c r="K3869" s="93">
        <v>117</v>
      </c>
      <c r="L3869" s="93">
        <v>7926.84</v>
      </c>
      <c r="M3869" s="88">
        <f t="shared" si="306"/>
        <v>0</v>
      </c>
    </row>
    <row r="3870" spans="1:13" x14ac:dyDescent="0.2">
      <c r="A3870" s="94">
        <v>3014362</v>
      </c>
      <c r="B3870" s="88">
        <f t="shared" si="304"/>
        <v>315.39999999999998</v>
      </c>
      <c r="C3870" s="93">
        <v>0</v>
      </c>
      <c r="D3870" s="104">
        <f t="shared" si="302"/>
        <v>0</v>
      </c>
      <c r="E3870" s="93">
        <f t="shared" si="305"/>
        <v>0</v>
      </c>
      <c r="F3870" s="104">
        <f t="shared" si="303"/>
        <v>0</v>
      </c>
      <c r="G3870" s="93" t="s">
        <v>16</v>
      </c>
      <c r="H3870" s="93">
        <v>1193.8900000000001</v>
      </c>
      <c r="I3870" s="108">
        <v>3</v>
      </c>
      <c r="J3870" s="93">
        <v>149.19</v>
      </c>
      <c r="K3870" s="93">
        <v>4.0999999999999996</v>
      </c>
      <c r="L3870" s="93">
        <v>1193.8900000000001</v>
      </c>
      <c r="M3870" s="88">
        <f t="shared" si="306"/>
        <v>0</v>
      </c>
    </row>
    <row r="3871" spans="1:13" x14ac:dyDescent="0.2">
      <c r="A3871" s="94">
        <v>3014403</v>
      </c>
      <c r="B3871" s="88">
        <f t="shared" si="304"/>
        <v>315.39999999999998</v>
      </c>
      <c r="C3871" s="93">
        <v>0</v>
      </c>
      <c r="D3871" s="104">
        <f t="shared" si="302"/>
        <v>0</v>
      </c>
      <c r="E3871" s="93">
        <f t="shared" si="305"/>
        <v>0</v>
      </c>
      <c r="F3871" s="104">
        <f t="shared" si="303"/>
        <v>0</v>
      </c>
      <c r="G3871" s="93" t="s">
        <v>16</v>
      </c>
      <c r="H3871" s="93">
        <v>1228.5899999999999</v>
      </c>
      <c r="I3871" s="108">
        <v>3</v>
      </c>
      <c r="J3871" s="93">
        <v>250</v>
      </c>
      <c r="K3871" s="93">
        <v>11.2</v>
      </c>
      <c r="L3871" s="93">
        <v>1228.5899999999999</v>
      </c>
      <c r="M3871" s="88">
        <f t="shared" si="306"/>
        <v>0</v>
      </c>
    </row>
    <row r="3872" spans="1:13" x14ac:dyDescent="0.2">
      <c r="A3872" s="94">
        <v>3100636</v>
      </c>
      <c r="B3872" s="88">
        <f t="shared" si="304"/>
        <v>315.39999999999998</v>
      </c>
      <c r="C3872" s="93">
        <v>0</v>
      </c>
      <c r="D3872" s="104">
        <f t="shared" si="302"/>
        <v>0</v>
      </c>
      <c r="E3872" s="93">
        <f t="shared" si="305"/>
        <v>0</v>
      </c>
      <c r="F3872" s="104">
        <f t="shared" si="303"/>
        <v>0</v>
      </c>
      <c r="G3872" s="93" t="s">
        <v>16</v>
      </c>
      <c r="H3872" s="93">
        <v>248.59</v>
      </c>
      <c r="I3872" s="108">
        <v>3</v>
      </c>
      <c r="J3872" s="93">
        <v>22</v>
      </c>
      <c r="K3872" s="93">
        <v>1.4</v>
      </c>
      <c r="L3872" s="93">
        <v>248.59</v>
      </c>
      <c r="M3872" s="88">
        <f t="shared" si="306"/>
        <v>0</v>
      </c>
    </row>
    <row r="3873" spans="1:13" x14ac:dyDescent="0.2">
      <c r="A3873" s="94">
        <v>3105881</v>
      </c>
      <c r="B3873" s="88">
        <f t="shared" si="304"/>
        <v>315.39999999999998</v>
      </c>
      <c r="C3873" s="93">
        <v>0</v>
      </c>
      <c r="D3873" s="104">
        <f t="shared" si="302"/>
        <v>0</v>
      </c>
      <c r="E3873" s="93">
        <f t="shared" si="305"/>
        <v>0</v>
      </c>
      <c r="F3873" s="104">
        <f t="shared" si="303"/>
        <v>0</v>
      </c>
      <c r="G3873" s="93" t="s">
        <v>16</v>
      </c>
      <c r="H3873" s="93">
        <v>1037.6600000000001</v>
      </c>
      <c r="I3873" s="108">
        <v>3</v>
      </c>
      <c r="J3873" s="93">
        <v>36.1</v>
      </c>
      <c r="K3873" s="93">
        <v>19.5</v>
      </c>
      <c r="L3873" s="93">
        <v>1037.6600000000001</v>
      </c>
      <c r="M3873" s="88">
        <f t="shared" si="306"/>
        <v>0</v>
      </c>
    </row>
    <row r="3874" spans="1:13" x14ac:dyDescent="0.2">
      <c r="A3874" s="94">
        <v>3381552</v>
      </c>
      <c r="B3874" s="88">
        <f t="shared" si="304"/>
        <v>315.39999999999998</v>
      </c>
      <c r="C3874" s="93">
        <v>0</v>
      </c>
      <c r="D3874" s="104">
        <f t="shared" si="302"/>
        <v>0</v>
      </c>
      <c r="E3874" s="93">
        <f t="shared" si="305"/>
        <v>0</v>
      </c>
      <c r="F3874" s="104">
        <f t="shared" si="303"/>
        <v>0</v>
      </c>
      <c r="G3874" s="93" t="s">
        <v>16</v>
      </c>
      <c r="H3874" s="93">
        <v>930.15</v>
      </c>
      <c r="I3874" s="108">
        <v>3</v>
      </c>
      <c r="J3874" s="93">
        <v>4.01</v>
      </c>
      <c r="K3874" s="93">
        <v>1.5</v>
      </c>
      <c r="L3874" s="93">
        <v>930.15</v>
      </c>
      <c r="M3874" s="88">
        <f t="shared" si="306"/>
        <v>0</v>
      </c>
    </row>
    <row r="3875" spans="1:13" x14ac:dyDescent="0.2">
      <c r="A3875" s="94">
        <v>3381554</v>
      </c>
      <c r="B3875" s="88">
        <f t="shared" si="304"/>
        <v>315.39999999999998</v>
      </c>
      <c r="C3875" s="93">
        <v>0</v>
      </c>
      <c r="D3875" s="104">
        <f t="shared" si="302"/>
        <v>0</v>
      </c>
      <c r="E3875" s="93">
        <f t="shared" si="305"/>
        <v>0</v>
      </c>
      <c r="F3875" s="104">
        <f t="shared" si="303"/>
        <v>0</v>
      </c>
      <c r="G3875" s="93" t="s">
        <v>16</v>
      </c>
      <c r="H3875" s="93">
        <v>1271.8</v>
      </c>
      <c r="I3875" s="108">
        <v>3</v>
      </c>
      <c r="J3875" s="93">
        <v>7.07</v>
      </c>
      <c r="K3875" s="93">
        <v>2.1</v>
      </c>
      <c r="L3875" s="93">
        <v>1271.8</v>
      </c>
      <c r="M3875" s="88">
        <f t="shared" si="306"/>
        <v>0</v>
      </c>
    </row>
    <row r="3876" spans="1:13" x14ac:dyDescent="0.2">
      <c r="A3876" s="94">
        <v>3410918</v>
      </c>
      <c r="B3876" s="88">
        <f t="shared" si="304"/>
        <v>315.39999999999998</v>
      </c>
      <c r="C3876" s="93">
        <v>0</v>
      </c>
      <c r="D3876" s="104">
        <f t="shared" si="302"/>
        <v>0</v>
      </c>
      <c r="E3876" s="93">
        <f t="shared" si="305"/>
        <v>0</v>
      </c>
      <c r="F3876" s="104">
        <f t="shared" si="303"/>
        <v>0</v>
      </c>
      <c r="G3876" s="93" t="s">
        <v>20</v>
      </c>
      <c r="H3876" s="93">
        <v>428.32</v>
      </c>
      <c r="I3876" s="108">
        <v>3</v>
      </c>
      <c r="J3876" s="93">
        <v>7.83</v>
      </c>
      <c r="K3876" s="93">
        <v>0.8</v>
      </c>
      <c r="L3876" s="93">
        <v>428.32</v>
      </c>
      <c r="M3876" s="88">
        <f t="shared" si="306"/>
        <v>0</v>
      </c>
    </row>
    <row r="3877" spans="1:13" x14ac:dyDescent="0.2">
      <c r="A3877" s="94">
        <v>3410922</v>
      </c>
      <c r="B3877" s="88">
        <f t="shared" si="304"/>
        <v>315.39999999999998</v>
      </c>
      <c r="C3877" s="93">
        <v>0</v>
      </c>
      <c r="D3877" s="104">
        <f t="shared" si="302"/>
        <v>0</v>
      </c>
      <c r="E3877" s="93">
        <f t="shared" si="305"/>
        <v>0</v>
      </c>
      <c r="F3877" s="104">
        <f t="shared" si="303"/>
        <v>0</v>
      </c>
      <c r="G3877" s="93" t="s">
        <v>20</v>
      </c>
      <c r="H3877" s="93">
        <v>348.01</v>
      </c>
      <c r="I3877" s="108">
        <v>3</v>
      </c>
      <c r="J3877" s="93">
        <v>7.83</v>
      </c>
      <c r="K3877" s="93">
        <v>0.5</v>
      </c>
      <c r="L3877" s="93">
        <v>348.01</v>
      </c>
      <c r="M3877" s="88">
        <f t="shared" si="306"/>
        <v>0</v>
      </c>
    </row>
    <row r="3878" spans="1:13" x14ac:dyDescent="0.2">
      <c r="A3878" s="94">
        <v>3419835</v>
      </c>
      <c r="B3878" s="88">
        <f t="shared" si="304"/>
        <v>315.39999999999998</v>
      </c>
      <c r="C3878" s="93">
        <v>0</v>
      </c>
      <c r="D3878" s="104">
        <f t="shared" si="302"/>
        <v>0</v>
      </c>
      <c r="E3878" s="93">
        <f t="shared" si="305"/>
        <v>0</v>
      </c>
      <c r="F3878" s="104">
        <f t="shared" si="303"/>
        <v>0</v>
      </c>
      <c r="G3878" s="93" t="s">
        <v>16</v>
      </c>
      <c r="H3878" s="93">
        <v>0</v>
      </c>
      <c r="I3878" s="108">
        <v>3</v>
      </c>
      <c r="J3878" s="93">
        <v>2.7</v>
      </c>
      <c r="K3878" s="93">
        <v>19.5</v>
      </c>
      <c r="L3878" s="93">
        <v>0</v>
      </c>
      <c r="M3878" s="88">
        <f t="shared" si="306"/>
        <v>0</v>
      </c>
    </row>
    <row r="3879" spans="1:13" x14ac:dyDescent="0.2">
      <c r="A3879" s="94">
        <v>3419864</v>
      </c>
      <c r="B3879" s="88">
        <f t="shared" si="304"/>
        <v>315.39999999999998</v>
      </c>
      <c r="C3879" s="93">
        <v>0</v>
      </c>
      <c r="D3879" s="104">
        <f t="shared" si="302"/>
        <v>0</v>
      </c>
      <c r="E3879" s="93">
        <f t="shared" si="305"/>
        <v>0</v>
      </c>
      <c r="F3879" s="104">
        <f t="shared" si="303"/>
        <v>0</v>
      </c>
      <c r="G3879" s="93" t="s">
        <v>16</v>
      </c>
      <c r="H3879" s="93">
        <v>0</v>
      </c>
      <c r="I3879" s="108">
        <v>3</v>
      </c>
      <c r="J3879" s="93">
        <v>0.55000000000000004</v>
      </c>
      <c r="K3879" s="93">
        <v>1.7</v>
      </c>
      <c r="L3879" s="93">
        <v>0</v>
      </c>
      <c r="M3879" s="88">
        <f t="shared" si="306"/>
        <v>0</v>
      </c>
    </row>
    <row r="3880" spans="1:13" x14ac:dyDescent="0.2">
      <c r="A3880" s="94">
        <v>3477021</v>
      </c>
      <c r="B3880" s="88">
        <f t="shared" si="304"/>
        <v>315.39999999999998</v>
      </c>
      <c r="C3880" s="93">
        <v>0</v>
      </c>
      <c r="D3880" s="104">
        <f t="shared" si="302"/>
        <v>0</v>
      </c>
      <c r="E3880" s="93">
        <f t="shared" si="305"/>
        <v>0</v>
      </c>
      <c r="F3880" s="104">
        <f t="shared" si="303"/>
        <v>0</v>
      </c>
      <c r="G3880" s="93" t="s">
        <v>79</v>
      </c>
      <c r="H3880" s="93">
        <v>90.73</v>
      </c>
      <c r="I3880" s="108">
        <v>3</v>
      </c>
      <c r="J3880" s="93">
        <v>1</v>
      </c>
      <c r="K3880" s="93">
        <v>1.2</v>
      </c>
      <c r="L3880" s="93">
        <v>90.73</v>
      </c>
      <c r="M3880" s="88">
        <f t="shared" si="306"/>
        <v>0</v>
      </c>
    </row>
    <row r="3881" spans="1:13" x14ac:dyDescent="0.2">
      <c r="A3881" s="94">
        <v>5111305</v>
      </c>
      <c r="B3881" s="88">
        <f t="shared" si="304"/>
        <v>315.39999999999998</v>
      </c>
      <c r="C3881" s="93">
        <v>0</v>
      </c>
      <c r="D3881" s="104">
        <f t="shared" si="302"/>
        <v>0</v>
      </c>
      <c r="E3881" s="93">
        <f t="shared" si="305"/>
        <v>0</v>
      </c>
      <c r="F3881" s="104">
        <f t="shared" si="303"/>
        <v>0</v>
      </c>
      <c r="G3881" s="93" t="s">
        <v>20</v>
      </c>
      <c r="H3881" s="93">
        <v>0</v>
      </c>
      <c r="I3881" s="108">
        <v>3</v>
      </c>
      <c r="J3881" s="93">
        <v>0.61</v>
      </c>
      <c r="K3881" s="93">
        <v>0.2</v>
      </c>
      <c r="L3881" s="93">
        <v>0</v>
      </c>
      <c r="M3881" s="88">
        <f t="shared" si="306"/>
        <v>0</v>
      </c>
    </row>
    <row r="3882" spans="1:13" x14ac:dyDescent="0.2">
      <c r="A3882" s="94">
        <v>5111307</v>
      </c>
      <c r="B3882" s="88">
        <f t="shared" si="304"/>
        <v>315.39999999999998</v>
      </c>
      <c r="C3882" s="93">
        <v>0</v>
      </c>
      <c r="D3882" s="104">
        <f t="shared" si="302"/>
        <v>0</v>
      </c>
      <c r="E3882" s="93">
        <f t="shared" si="305"/>
        <v>0</v>
      </c>
      <c r="F3882" s="104">
        <f t="shared" si="303"/>
        <v>0</v>
      </c>
      <c r="G3882" s="93" t="s">
        <v>20</v>
      </c>
      <c r="H3882" s="93">
        <v>0</v>
      </c>
      <c r="I3882" s="108">
        <v>3</v>
      </c>
      <c r="J3882" s="93">
        <v>0.91</v>
      </c>
      <c r="K3882" s="93">
        <v>0.28999999999999998</v>
      </c>
      <c r="L3882" s="93">
        <v>0</v>
      </c>
      <c r="M3882" s="88">
        <f t="shared" si="306"/>
        <v>0</v>
      </c>
    </row>
    <row r="3883" spans="1:13" x14ac:dyDescent="0.2">
      <c r="A3883" s="94">
        <v>5513301</v>
      </c>
      <c r="B3883" s="88">
        <f t="shared" si="304"/>
        <v>315.39999999999998</v>
      </c>
      <c r="C3883" s="93">
        <v>0</v>
      </c>
      <c r="D3883" s="104">
        <f t="shared" si="302"/>
        <v>0</v>
      </c>
      <c r="E3883" s="93">
        <f t="shared" si="305"/>
        <v>0</v>
      </c>
      <c r="F3883" s="104">
        <f t="shared" si="303"/>
        <v>0</v>
      </c>
      <c r="G3883" s="93" t="s">
        <v>16</v>
      </c>
      <c r="H3883" s="93">
        <v>1652.27</v>
      </c>
      <c r="I3883" s="108">
        <v>3</v>
      </c>
      <c r="J3883" s="93">
        <v>7.64</v>
      </c>
      <c r="K3883" s="93">
        <v>20</v>
      </c>
      <c r="L3883" s="93">
        <v>1652.27</v>
      </c>
      <c r="M3883" s="88">
        <f t="shared" si="306"/>
        <v>0</v>
      </c>
    </row>
    <row r="3884" spans="1:13" x14ac:dyDescent="0.2">
      <c r="A3884" s="94">
        <v>5513302</v>
      </c>
      <c r="B3884" s="88">
        <f t="shared" si="304"/>
        <v>315.39999999999998</v>
      </c>
      <c r="C3884" s="93">
        <v>0</v>
      </c>
      <c r="D3884" s="104">
        <f t="shared" si="302"/>
        <v>0</v>
      </c>
      <c r="E3884" s="93">
        <f t="shared" si="305"/>
        <v>0</v>
      </c>
      <c r="F3884" s="104">
        <f t="shared" si="303"/>
        <v>0</v>
      </c>
      <c r="G3884" s="93" t="s">
        <v>16</v>
      </c>
      <c r="H3884" s="93">
        <v>1704.55</v>
      </c>
      <c r="I3884" s="108">
        <v>3</v>
      </c>
      <c r="J3884" s="93">
        <v>10.45</v>
      </c>
      <c r="K3884" s="93">
        <v>28</v>
      </c>
      <c r="L3884" s="93">
        <v>1704.55</v>
      </c>
      <c r="M3884" s="88">
        <f t="shared" si="306"/>
        <v>0</v>
      </c>
    </row>
    <row r="3885" spans="1:13" x14ac:dyDescent="0.2">
      <c r="A3885" s="94">
        <v>5513312</v>
      </c>
      <c r="B3885" s="88">
        <f t="shared" si="304"/>
        <v>315.39999999999998</v>
      </c>
      <c r="C3885" s="93">
        <v>0</v>
      </c>
      <c r="D3885" s="104">
        <f t="shared" si="302"/>
        <v>0</v>
      </c>
      <c r="E3885" s="93">
        <f t="shared" si="305"/>
        <v>0</v>
      </c>
      <c r="F3885" s="104">
        <f t="shared" si="303"/>
        <v>0</v>
      </c>
      <c r="G3885" s="93" t="s">
        <v>16</v>
      </c>
      <c r="H3885" s="93">
        <v>1913.7</v>
      </c>
      <c r="I3885" s="108">
        <v>3</v>
      </c>
      <c r="J3885" s="93">
        <v>10.45</v>
      </c>
      <c r="K3885" s="93">
        <v>28</v>
      </c>
      <c r="L3885" s="93">
        <v>1913.7</v>
      </c>
      <c r="M3885" s="88">
        <f t="shared" si="306"/>
        <v>0</v>
      </c>
    </row>
    <row r="3886" spans="1:13" x14ac:dyDescent="0.2">
      <c r="A3886" s="94">
        <v>5527558</v>
      </c>
      <c r="B3886" s="88">
        <f t="shared" si="304"/>
        <v>315.39999999999998</v>
      </c>
      <c r="C3886" s="93">
        <v>0</v>
      </c>
      <c r="D3886" s="104">
        <f t="shared" si="302"/>
        <v>0</v>
      </c>
      <c r="E3886" s="93">
        <f t="shared" si="305"/>
        <v>0</v>
      </c>
      <c r="F3886" s="104">
        <f t="shared" si="303"/>
        <v>0</v>
      </c>
      <c r="G3886" s="93" t="s">
        <v>79</v>
      </c>
      <c r="H3886" s="93">
        <v>1776.14</v>
      </c>
      <c r="I3886" s="108">
        <v>3</v>
      </c>
      <c r="J3886" s="93">
        <v>6.3</v>
      </c>
      <c r="K3886" s="93">
        <v>13.8</v>
      </c>
      <c r="L3886" s="93">
        <v>1776.14</v>
      </c>
      <c r="M3886" s="88">
        <f t="shared" si="306"/>
        <v>0</v>
      </c>
    </row>
    <row r="3887" spans="1:13" x14ac:dyDescent="0.2">
      <c r="A3887" s="94">
        <v>5527562</v>
      </c>
      <c r="B3887" s="88">
        <f t="shared" si="304"/>
        <v>315.39999999999998</v>
      </c>
      <c r="C3887" s="93">
        <v>0</v>
      </c>
      <c r="D3887" s="104">
        <f t="shared" si="302"/>
        <v>0</v>
      </c>
      <c r="E3887" s="93">
        <f t="shared" si="305"/>
        <v>0</v>
      </c>
      <c r="F3887" s="104">
        <f t="shared" si="303"/>
        <v>0</v>
      </c>
      <c r="G3887" s="93" t="s">
        <v>16</v>
      </c>
      <c r="H3887" s="93">
        <v>4750.1000000000004</v>
      </c>
      <c r="I3887" s="108">
        <v>3</v>
      </c>
      <c r="J3887" s="93">
        <v>16.5</v>
      </c>
      <c r="K3887" s="93">
        <v>33</v>
      </c>
      <c r="L3887" s="93">
        <v>4750.1000000000004</v>
      </c>
      <c r="M3887" s="88">
        <f t="shared" si="306"/>
        <v>0</v>
      </c>
    </row>
    <row r="3888" spans="1:13" x14ac:dyDescent="0.2">
      <c r="A3888" s="94">
        <v>5527569</v>
      </c>
      <c r="B3888" s="88">
        <f t="shared" si="304"/>
        <v>315.39999999999998</v>
      </c>
      <c r="C3888" s="93">
        <v>0</v>
      </c>
      <c r="D3888" s="104">
        <f t="shared" si="302"/>
        <v>0</v>
      </c>
      <c r="E3888" s="93">
        <f t="shared" si="305"/>
        <v>0</v>
      </c>
      <c r="F3888" s="104">
        <f t="shared" si="303"/>
        <v>0</v>
      </c>
      <c r="G3888" s="93" t="s">
        <v>79</v>
      </c>
      <c r="H3888" s="93">
        <v>285.86</v>
      </c>
      <c r="I3888" s="108">
        <v>3</v>
      </c>
      <c r="J3888" s="93">
        <v>0.6</v>
      </c>
      <c r="K3888" s="93">
        <v>2.5</v>
      </c>
      <c r="L3888" s="93">
        <v>285.86</v>
      </c>
      <c r="M3888" s="88">
        <f t="shared" si="306"/>
        <v>0</v>
      </c>
    </row>
    <row r="3889" spans="1:13" x14ac:dyDescent="0.2">
      <c r="A3889" s="94">
        <v>5527852</v>
      </c>
      <c r="B3889" s="88">
        <f t="shared" si="304"/>
        <v>315.39999999999998</v>
      </c>
      <c r="C3889" s="93">
        <v>0</v>
      </c>
      <c r="D3889" s="104">
        <f t="shared" si="302"/>
        <v>0</v>
      </c>
      <c r="E3889" s="93">
        <f t="shared" si="305"/>
        <v>0</v>
      </c>
      <c r="F3889" s="104">
        <f t="shared" si="303"/>
        <v>0</v>
      </c>
      <c r="G3889" s="93" t="s">
        <v>79</v>
      </c>
      <c r="H3889" s="93">
        <v>719.71</v>
      </c>
      <c r="I3889" s="108">
        <v>3</v>
      </c>
      <c r="J3889" s="93">
        <v>0.75</v>
      </c>
      <c r="K3889" s="93">
        <v>4.5</v>
      </c>
      <c r="L3889" s="93">
        <v>719.71</v>
      </c>
      <c r="M3889" s="88">
        <f t="shared" si="306"/>
        <v>0</v>
      </c>
    </row>
    <row r="3890" spans="1:13" x14ac:dyDescent="0.2">
      <c r="A3890" s="94">
        <v>5527855</v>
      </c>
      <c r="B3890" s="88">
        <f t="shared" si="304"/>
        <v>315.39999999999998</v>
      </c>
      <c r="C3890" s="93">
        <v>0</v>
      </c>
      <c r="D3890" s="104">
        <f t="shared" si="302"/>
        <v>0</v>
      </c>
      <c r="E3890" s="93">
        <f t="shared" si="305"/>
        <v>0</v>
      </c>
      <c r="F3890" s="104">
        <f t="shared" si="303"/>
        <v>0</v>
      </c>
      <c r="G3890" s="93" t="s">
        <v>79</v>
      </c>
      <c r="H3890" s="93">
        <v>1172.26</v>
      </c>
      <c r="I3890" s="108">
        <v>3</v>
      </c>
      <c r="J3890" s="93">
        <v>4.8</v>
      </c>
      <c r="K3890" s="93">
        <v>9.85</v>
      </c>
      <c r="L3890" s="93">
        <v>1172.26</v>
      </c>
      <c r="M3890" s="88">
        <f t="shared" si="306"/>
        <v>0</v>
      </c>
    </row>
    <row r="3891" spans="1:13" x14ac:dyDescent="0.2">
      <c r="A3891" s="94">
        <v>5527856</v>
      </c>
      <c r="B3891" s="88">
        <f t="shared" si="304"/>
        <v>315.39999999999998</v>
      </c>
      <c r="C3891" s="93">
        <v>0</v>
      </c>
      <c r="D3891" s="104">
        <f t="shared" si="302"/>
        <v>0</v>
      </c>
      <c r="E3891" s="93">
        <f t="shared" si="305"/>
        <v>0</v>
      </c>
      <c r="F3891" s="104">
        <f t="shared" si="303"/>
        <v>0</v>
      </c>
      <c r="G3891" s="93" t="s">
        <v>79</v>
      </c>
      <c r="H3891" s="93">
        <v>1646.78</v>
      </c>
      <c r="I3891" s="108">
        <v>3</v>
      </c>
      <c r="J3891" s="93">
        <v>2.0499999999999998</v>
      </c>
      <c r="K3891" s="93">
        <v>13</v>
      </c>
      <c r="L3891" s="93">
        <v>1646.78</v>
      </c>
      <c r="M3891" s="88">
        <f t="shared" si="306"/>
        <v>0</v>
      </c>
    </row>
    <row r="3892" spans="1:13" x14ac:dyDescent="0.2">
      <c r="A3892" s="94">
        <v>5527857</v>
      </c>
      <c r="B3892" s="88">
        <f t="shared" si="304"/>
        <v>315.39999999999998</v>
      </c>
      <c r="C3892" s="93">
        <v>0</v>
      </c>
      <c r="D3892" s="104">
        <f t="shared" si="302"/>
        <v>0</v>
      </c>
      <c r="E3892" s="93">
        <f t="shared" si="305"/>
        <v>0</v>
      </c>
      <c r="F3892" s="104">
        <f t="shared" si="303"/>
        <v>0</v>
      </c>
      <c r="G3892" s="93" t="s">
        <v>79</v>
      </c>
      <c r="H3892" s="93">
        <v>3088.69</v>
      </c>
      <c r="I3892" s="108">
        <v>3</v>
      </c>
      <c r="J3892" s="93">
        <v>2.8</v>
      </c>
      <c r="K3892" s="93">
        <v>18</v>
      </c>
      <c r="L3892" s="93">
        <v>3088.69</v>
      </c>
      <c r="M3892" s="88">
        <f t="shared" si="306"/>
        <v>0</v>
      </c>
    </row>
    <row r="3893" spans="1:13" x14ac:dyDescent="0.2">
      <c r="A3893" s="94">
        <v>5527858</v>
      </c>
      <c r="B3893" s="88">
        <f t="shared" si="304"/>
        <v>315.39999999999998</v>
      </c>
      <c r="C3893" s="93">
        <v>0</v>
      </c>
      <c r="D3893" s="104">
        <f t="shared" si="302"/>
        <v>0</v>
      </c>
      <c r="E3893" s="93">
        <f t="shared" si="305"/>
        <v>0</v>
      </c>
      <c r="F3893" s="104">
        <f t="shared" si="303"/>
        <v>0</v>
      </c>
      <c r="G3893" s="93" t="s">
        <v>16</v>
      </c>
      <c r="H3893" s="93">
        <v>3861.04</v>
      </c>
      <c r="I3893" s="108">
        <v>3</v>
      </c>
      <c r="J3893" s="93">
        <v>4.8</v>
      </c>
      <c r="K3893" s="93">
        <v>32</v>
      </c>
      <c r="L3893" s="93">
        <v>3861.04</v>
      </c>
      <c r="M3893" s="88">
        <f t="shared" si="306"/>
        <v>0</v>
      </c>
    </row>
    <row r="3894" spans="1:13" x14ac:dyDescent="0.2">
      <c r="A3894" s="94">
        <v>5527947</v>
      </c>
      <c r="B3894" s="88">
        <f t="shared" si="304"/>
        <v>315.39999999999998</v>
      </c>
      <c r="C3894" s="93">
        <v>0</v>
      </c>
      <c r="D3894" s="104">
        <f t="shared" si="302"/>
        <v>0</v>
      </c>
      <c r="E3894" s="93">
        <f t="shared" si="305"/>
        <v>0</v>
      </c>
      <c r="F3894" s="104">
        <f t="shared" si="303"/>
        <v>0</v>
      </c>
      <c r="G3894" s="93" t="s">
        <v>16</v>
      </c>
      <c r="H3894" s="93">
        <v>3778.25</v>
      </c>
      <c r="I3894" s="108">
        <v>3</v>
      </c>
      <c r="J3894" s="93">
        <v>12.2</v>
      </c>
      <c r="K3894" s="93">
        <v>24</v>
      </c>
      <c r="L3894" s="93">
        <v>3778.25</v>
      </c>
      <c r="M3894" s="88">
        <f t="shared" si="306"/>
        <v>0</v>
      </c>
    </row>
    <row r="3895" spans="1:13" x14ac:dyDescent="0.2">
      <c r="A3895" s="94">
        <v>5528021</v>
      </c>
      <c r="B3895" s="88">
        <f t="shared" si="304"/>
        <v>315.39999999999998</v>
      </c>
      <c r="C3895" s="93">
        <v>0</v>
      </c>
      <c r="D3895" s="104">
        <f t="shared" si="302"/>
        <v>0</v>
      </c>
      <c r="E3895" s="93">
        <f t="shared" si="305"/>
        <v>0</v>
      </c>
      <c r="F3895" s="104">
        <f t="shared" si="303"/>
        <v>0</v>
      </c>
      <c r="G3895" s="93" t="s">
        <v>79</v>
      </c>
      <c r="H3895" s="93">
        <v>460.41</v>
      </c>
      <c r="I3895" s="108">
        <v>3</v>
      </c>
      <c r="J3895" s="93">
        <v>1.4</v>
      </c>
      <c r="K3895" s="93">
        <v>3.15</v>
      </c>
      <c r="L3895" s="93">
        <v>460.41</v>
      </c>
      <c r="M3895" s="88">
        <f t="shared" si="306"/>
        <v>0</v>
      </c>
    </row>
    <row r="3896" spans="1:13" x14ac:dyDescent="0.2">
      <c r="A3896" s="94">
        <v>5528049</v>
      </c>
      <c r="B3896" s="88">
        <f t="shared" si="304"/>
        <v>315.39999999999998</v>
      </c>
      <c r="C3896" s="93">
        <v>0</v>
      </c>
      <c r="D3896" s="104">
        <f t="shared" si="302"/>
        <v>0</v>
      </c>
      <c r="E3896" s="93">
        <f t="shared" si="305"/>
        <v>0</v>
      </c>
      <c r="F3896" s="104">
        <f t="shared" si="303"/>
        <v>0</v>
      </c>
      <c r="G3896" s="93" t="s">
        <v>79</v>
      </c>
      <c r="H3896" s="93">
        <v>361.26</v>
      </c>
      <c r="I3896" s="108">
        <v>3</v>
      </c>
      <c r="J3896" s="93">
        <v>1.32</v>
      </c>
      <c r="K3896" s="93">
        <v>4</v>
      </c>
      <c r="L3896" s="93">
        <v>361.26</v>
      </c>
      <c r="M3896" s="88">
        <f t="shared" si="306"/>
        <v>0</v>
      </c>
    </row>
    <row r="3897" spans="1:13" x14ac:dyDescent="0.2">
      <c r="A3897" s="94">
        <v>5528079</v>
      </c>
      <c r="B3897" s="88">
        <f t="shared" si="304"/>
        <v>315.39999999999998</v>
      </c>
      <c r="C3897" s="93">
        <v>0</v>
      </c>
      <c r="D3897" s="104">
        <f t="shared" si="302"/>
        <v>0</v>
      </c>
      <c r="E3897" s="93">
        <f t="shared" si="305"/>
        <v>0</v>
      </c>
      <c r="F3897" s="104">
        <f t="shared" si="303"/>
        <v>0</v>
      </c>
      <c r="G3897" s="93" t="s">
        <v>16</v>
      </c>
      <c r="H3897" s="93">
        <v>3778.25</v>
      </c>
      <c r="I3897" s="108">
        <v>3</v>
      </c>
      <c r="J3897" s="93">
        <v>12.2</v>
      </c>
      <c r="K3897" s="93">
        <v>24</v>
      </c>
      <c r="L3897" s="93">
        <v>3778.25</v>
      </c>
      <c r="M3897" s="88">
        <f t="shared" si="306"/>
        <v>0</v>
      </c>
    </row>
    <row r="3898" spans="1:13" x14ac:dyDescent="0.2">
      <c r="A3898" s="94">
        <v>5528081</v>
      </c>
      <c r="B3898" s="88">
        <f t="shared" si="304"/>
        <v>315.39999999999998</v>
      </c>
      <c r="C3898" s="93">
        <v>0</v>
      </c>
      <c r="D3898" s="104">
        <f t="shared" si="302"/>
        <v>0</v>
      </c>
      <c r="E3898" s="93">
        <f t="shared" si="305"/>
        <v>0</v>
      </c>
      <c r="F3898" s="104">
        <f t="shared" si="303"/>
        <v>0</v>
      </c>
      <c r="G3898" s="93" t="s">
        <v>16</v>
      </c>
      <c r="H3898" s="93">
        <v>5322.89</v>
      </c>
      <c r="I3898" s="108">
        <v>3</v>
      </c>
      <c r="J3898" s="93">
        <v>18.100000000000001</v>
      </c>
      <c r="K3898" s="93">
        <v>33</v>
      </c>
      <c r="L3898" s="93">
        <v>5322.89</v>
      </c>
      <c r="M3898" s="88">
        <f t="shared" si="306"/>
        <v>0</v>
      </c>
    </row>
    <row r="3899" spans="1:13" x14ac:dyDescent="0.2">
      <c r="A3899" s="94">
        <v>5528726</v>
      </c>
      <c r="B3899" s="88">
        <f t="shared" si="304"/>
        <v>315.39999999999998</v>
      </c>
      <c r="C3899" s="93">
        <v>0</v>
      </c>
      <c r="D3899" s="104">
        <f t="shared" si="302"/>
        <v>0</v>
      </c>
      <c r="E3899" s="93">
        <f t="shared" si="305"/>
        <v>0</v>
      </c>
      <c r="F3899" s="104">
        <f t="shared" si="303"/>
        <v>0</v>
      </c>
      <c r="G3899" s="93" t="s">
        <v>79</v>
      </c>
      <c r="H3899" s="93">
        <v>322.85000000000002</v>
      </c>
      <c r="I3899" s="108">
        <v>3</v>
      </c>
      <c r="J3899" s="93">
        <v>0.88</v>
      </c>
      <c r="K3899" s="93">
        <v>2.1</v>
      </c>
      <c r="L3899" s="93">
        <v>322.85000000000002</v>
      </c>
      <c r="M3899" s="88">
        <f t="shared" si="306"/>
        <v>0</v>
      </c>
    </row>
    <row r="3900" spans="1:13" x14ac:dyDescent="0.2">
      <c r="A3900" s="94">
        <v>5528729</v>
      </c>
      <c r="B3900" s="88">
        <f t="shared" si="304"/>
        <v>315.39999999999998</v>
      </c>
      <c r="C3900" s="93">
        <v>0</v>
      </c>
      <c r="D3900" s="104">
        <f t="shared" si="302"/>
        <v>0</v>
      </c>
      <c r="E3900" s="93">
        <f t="shared" si="305"/>
        <v>0</v>
      </c>
      <c r="F3900" s="104">
        <f t="shared" si="303"/>
        <v>0</v>
      </c>
      <c r="G3900" s="93" t="s">
        <v>79</v>
      </c>
      <c r="H3900" s="93">
        <v>500.26</v>
      </c>
      <c r="I3900" s="108">
        <v>3</v>
      </c>
      <c r="J3900" s="93">
        <v>1.91</v>
      </c>
      <c r="K3900" s="93">
        <v>5.5</v>
      </c>
      <c r="L3900" s="93">
        <v>500.26</v>
      </c>
      <c r="M3900" s="88">
        <f t="shared" si="306"/>
        <v>0</v>
      </c>
    </row>
    <row r="3901" spans="1:13" x14ac:dyDescent="0.2">
      <c r="A3901" s="94">
        <v>5528732</v>
      </c>
      <c r="B3901" s="88">
        <f t="shared" si="304"/>
        <v>315.39999999999998</v>
      </c>
      <c r="C3901" s="93">
        <v>0</v>
      </c>
      <c r="D3901" s="104">
        <f t="shared" si="302"/>
        <v>0</v>
      </c>
      <c r="E3901" s="93">
        <f t="shared" si="305"/>
        <v>0</v>
      </c>
      <c r="F3901" s="104">
        <f t="shared" si="303"/>
        <v>0</v>
      </c>
      <c r="G3901" s="93" t="s">
        <v>79</v>
      </c>
      <c r="H3901" s="93">
        <v>696.48</v>
      </c>
      <c r="I3901" s="108">
        <v>3</v>
      </c>
      <c r="J3901" s="93">
        <v>4.05</v>
      </c>
      <c r="K3901" s="93">
        <v>10.1</v>
      </c>
      <c r="L3901" s="93">
        <v>696.48</v>
      </c>
      <c r="M3901" s="88">
        <f t="shared" si="306"/>
        <v>0</v>
      </c>
    </row>
    <row r="3902" spans="1:13" x14ac:dyDescent="0.2">
      <c r="A3902" s="94">
        <v>5528786</v>
      </c>
      <c r="B3902" s="88">
        <f t="shared" si="304"/>
        <v>315.39999999999998</v>
      </c>
      <c r="C3902" s="93">
        <v>0</v>
      </c>
      <c r="D3902" s="104">
        <f t="shared" si="302"/>
        <v>0</v>
      </c>
      <c r="E3902" s="93">
        <f t="shared" si="305"/>
        <v>0</v>
      </c>
      <c r="F3902" s="104">
        <f t="shared" si="303"/>
        <v>0</v>
      </c>
      <c r="G3902" s="93" t="s">
        <v>79</v>
      </c>
      <c r="H3902" s="93">
        <v>322.85000000000002</v>
      </c>
      <c r="I3902" s="108">
        <v>3</v>
      </c>
      <c r="J3902" s="93">
        <v>0.88</v>
      </c>
      <c r="K3902" s="93">
        <v>2.1</v>
      </c>
      <c r="L3902" s="93">
        <v>322.85000000000002</v>
      </c>
      <c r="M3902" s="88">
        <f t="shared" si="306"/>
        <v>0</v>
      </c>
    </row>
    <row r="3903" spans="1:13" x14ac:dyDescent="0.2">
      <c r="A3903" s="94">
        <v>5528787</v>
      </c>
      <c r="B3903" s="88">
        <f t="shared" si="304"/>
        <v>315.39999999999998</v>
      </c>
      <c r="C3903" s="93">
        <v>0</v>
      </c>
      <c r="D3903" s="104">
        <f t="shared" si="302"/>
        <v>0</v>
      </c>
      <c r="E3903" s="93">
        <f t="shared" si="305"/>
        <v>0</v>
      </c>
      <c r="F3903" s="104">
        <f t="shared" si="303"/>
        <v>0</v>
      </c>
      <c r="G3903" s="93" t="s">
        <v>79</v>
      </c>
      <c r="H3903" s="93">
        <v>360.31</v>
      </c>
      <c r="I3903" s="108">
        <v>3</v>
      </c>
      <c r="J3903" s="93">
        <v>1.3</v>
      </c>
      <c r="K3903" s="93">
        <v>3.5</v>
      </c>
      <c r="L3903" s="93">
        <v>360.31</v>
      </c>
      <c r="M3903" s="88">
        <f t="shared" si="306"/>
        <v>0</v>
      </c>
    </row>
    <row r="3904" spans="1:13" x14ac:dyDescent="0.2">
      <c r="A3904" s="94">
        <v>5528788</v>
      </c>
      <c r="B3904" s="88">
        <f t="shared" si="304"/>
        <v>315.39999999999998</v>
      </c>
      <c r="C3904" s="93">
        <v>0</v>
      </c>
      <c r="D3904" s="104">
        <f t="shared" si="302"/>
        <v>0</v>
      </c>
      <c r="E3904" s="93">
        <f t="shared" si="305"/>
        <v>0</v>
      </c>
      <c r="F3904" s="104">
        <f t="shared" si="303"/>
        <v>0</v>
      </c>
      <c r="G3904" s="93" t="s">
        <v>79</v>
      </c>
      <c r="H3904" s="93">
        <v>350.15</v>
      </c>
      <c r="I3904" s="108">
        <v>3</v>
      </c>
      <c r="J3904" s="93">
        <v>2.2999999999999998</v>
      </c>
      <c r="K3904" s="93">
        <v>4.5</v>
      </c>
      <c r="L3904" s="93">
        <v>350.15</v>
      </c>
      <c r="M3904" s="88">
        <f t="shared" si="306"/>
        <v>0</v>
      </c>
    </row>
    <row r="3905" spans="1:13" x14ac:dyDescent="0.2">
      <c r="A3905" s="94">
        <v>5528789</v>
      </c>
      <c r="B3905" s="88">
        <f t="shared" si="304"/>
        <v>315.39999999999998</v>
      </c>
      <c r="C3905" s="93">
        <v>0</v>
      </c>
      <c r="D3905" s="104">
        <f t="shared" si="302"/>
        <v>0</v>
      </c>
      <c r="E3905" s="93">
        <f t="shared" si="305"/>
        <v>0</v>
      </c>
      <c r="F3905" s="104">
        <f t="shared" si="303"/>
        <v>0</v>
      </c>
      <c r="G3905" s="93" t="s">
        <v>79</v>
      </c>
      <c r="H3905" s="93">
        <v>500.26</v>
      </c>
      <c r="I3905" s="108">
        <v>3</v>
      </c>
      <c r="J3905" s="93">
        <v>1.91</v>
      </c>
      <c r="K3905" s="93">
        <v>5.5</v>
      </c>
      <c r="L3905" s="93">
        <v>500.26</v>
      </c>
      <c r="M3905" s="88">
        <f t="shared" si="306"/>
        <v>0</v>
      </c>
    </row>
    <row r="3906" spans="1:13" x14ac:dyDescent="0.2">
      <c r="A3906" s="94">
        <v>5528792</v>
      </c>
      <c r="B3906" s="88">
        <f t="shared" si="304"/>
        <v>315.39999999999998</v>
      </c>
      <c r="C3906" s="93">
        <v>0</v>
      </c>
      <c r="D3906" s="104">
        <f t="shared" ref="D3906:D3969" si="307">C3906/$C$4096</f>
        <v>0</v>
      </c>
      <c r="E3906" s="93">
        <f t="shared" si="305"/>
        <v>0</v>
      </c>
      <c r="F3906" s="104">
        <f t="shared" ref="F3906:F3969" si="308">E3906/$E$4096</f>
        <v>0</v>
      </c>
      <c r="G3906" s="93" t="s">
        <v>79</v>
      </c>
      <c r="H3906" s="93">
        <v>696.48</v>
      </c>
      <c r="I3906" s="108">
        <v>3</v>
      </c>
      <c r="J3906" s="93">
        <v>4.05</v>
      </c>
      <c r="K3906" s="93">
        <v>10.1</v>
      </c>
      <c r="L3906" s="93">
        <v>696.48</v>
      </c>
      <c r="M3906" s="88">
        <f t="shared" si="306"/>
        <v>0</v>
      </c>
    </row>
    <row r="3907" spans="1:13" x14ac:dyDescent="0.2">
      <c r="A3907" s="94">
        <v>5528793</v>
      </c>
      <c r="B3907" s="88">
        <f t="shared" ref="B3907:B3970" si="309">VLOOKUP(I3907,$U$2:$V$11,2,TRUE)</f>
        <v>315.39999999999998</v>
      </c>
      <c r="C3907" s="93">
        <v>0</v>
      </c>
      <c r="D3907" s="104">
        <f t="shared" si="307"/>
        <v>0</v>
      </c>
      <c r="E3907" s="93">
        <f t="shared" ref="E3907:E3970" si="310">B3907*C3907/3600</f>
        <v>0</v>
      </c>
      <c r="F3907" s="104">
        <f t="shared" si="308"/>
        <v>0</v>
      </c>
      <c r="G3907" s="93" t="s">
        <v>79</v>
      </c>
      <c r="H3907" s="93">
        <v>866.03</v>
      </c>
      <c r="I3907" s="108">
        <v>3</v>
      </c>
      <c r="J3907" s="93">
        <v>5.2</v>
      </c>
      <c r="K3907" s="93">
        <v>13</v>
      </c>
      <c r="L3907" s="93">
        <v>866.03</v>
      </c>
      <c r="M3907" s="88">
        <f t="shared" ref="M3907:M3970" si="311">B3907*C3907</f>
        <v>0</v>
      </c>
    </row>
    <row r="3908" spans="1:13" x14ac:dyDescent="0.2">
      <c r="A3908" s="94">
        <v>5528794</v>
      </c>
      <c r="B3908" s="88">
        <f t="shared" si="309"/>
        <v>315.39999999999998</v>
      </c>
      <c r="C3908" s="93">
        <v>0</v>
      </c>
      <c r="D3908" s="104">
        <f t="shared" si="307"/>
        <v>0</v>
      </c>
      <c r="E3908" s="93">
        <f t="shared" si="310"/>
        <v>0</v>
      </c>
      <c r="F3908" s="104">
        <f t="shared" si="308"/>
        <v>0</v>
      </c>
      <c r="G3908" s="93" t="s">
        <v>79</v>
      </c>
      <c r="H3908" s="93">
        <v>1813.86</v>
      </c>
      <c r="I3908" s="108">
        <v>3</v>
      </c>
      <c r="J3908" s="93">
        <v>7.46</v>
      </c>
      <c r="K3908" s="93">
        <v>15.7</v>
      </c>
      <c r="L3908" s="93">
        <v>1813.86</v>
      </c>
      <c r="M3908" s="88">
        <f t="shared" si="311"/>
        <v>0</v>
      </c>
    </row>
    <row r="3909" spans="1:13" x14ac:dyDescent="0.2">
      <c r="A3909" s="94">
        <v>5528795</v>
      </c>
      <c r="B3909" s="88">
        <f t="shared" si="309"/>
        <v>315.39999999999998</v>
      </c>
      <c r="C3909" s="93">
        <v>0</v>
      </c>
      <c r="D3909" s="104">
        <f t="shared" si="307"/>
        <v>0</v>
      </c>
      <c r="E3909" s="93">
        <f t="shared" si="310"/>
        <v>0</v>
      </c>
      <c r="F3909" s="104">
        <f t="shared" si="308"/>
        <v>0</v>
      </c>
      <c r="G3909" s="93" t="s">
        <v>16</v>
      </c>
      <c r="H3909" s="93">
        <v>3013.57</v>
      </c>
      <c r="I3909" s="108">
        <v>3</v>
      </c>
      <c r="J3909" s="93">
        <v>12.79</v>
      </c>
      <c r="K3909" s="93">
        <v>31.3</v>
      </c>
      <c r="L3909" s="93">
        <v>3013.57</v>
      </c>
      <c r="M3909" s="88">
        <f t="shared" si="311"/>
        <v>0</v>
      </c>
    </row>
    <row r="3910" spans="1:13" x14ac:dyDescent="0.2">
      <c r="A3910" s="94">
        <v>5528797</v>
      </c>
      <c r="B3910" s="88">
        <f t="shared" si="309"/>
        <v>315.39999999999998</v>
      </c>
      <c r="C3910" s="93">
        <v>0</v>
      </c>
      <c r="D3910" s="104">
        <f t="shared" si="307"/>
        <v>0</v>
      </c>
      <c r="E3910" s="93">
        <f t="shared" si="310"/>
        <v>0</v>
      </c>
      <c r="F3910" s="104">
        <f t="shared" si="308"/>
        <v>0</v>
      </c>
      <c r="G3910" s="93" t="s">
        <v>79</v>
      </c>
      <c r="H3910" s="93">
        <v>385.91</v>
      </c>
      <c r="I3910" s="108">
        <v>3</v>
      </c>
      <c r="J3910" s="93">
        <v>0.88</v>
      </c>
      <c r="K3910" s="93">
        <v>2.1</v>
      </c>
      <c r="L3910" s="93">
        <v>385.91</v>
      </c>
      <c r="M3910" s="88">
        <f t="shared" si="311"/>
        <v>0</v>
      </c>
    </row>
    <row r="3911" spans="1:13" x14ac:dyDescent="0.2">
      <c r="A3911" s="94">
        <v>5528798</v>
      </c>
      <c r="B3911" s="88">
        <f t="shared" si="309"/>
        <v>315.39999999999998</v>
      </c>
      <c r="C3911" s="93">
        <v>0</v>
      </c>
      <c r="D3911" s="104">
        <f t="shared" si="307"/>
        <v>0</v>
      </c>
      <c r="E3911" s="93">
        <f t="shared" si="310"/>
        <v>0</v>
      </c>
      <c r="F3911" s="104">
        <f t="shared" si="308"/>
        <v>0</v>
      </c>
      <c r="G3911" s="93" t="s">
        <v>79</v>
      </c>
      <c r="H3911" s="93">
        <v>415.25</v>
      </c>
      <c r="I3911" s="108">
        <v>3</v>
      </c>
      <c r="J3911" s="93">
        <v>1.3</v>
      </c>
      <c r="K3911" s="93">
        <v>3.5</v>
      </c>
      <c r="L3911" s="93">
        <v>415.25</v>
      </c>
      <c r="M3911" s="88">
        <f t="shared" si="311"/>
        <v>0</v>
      </c>
    </row>
    <row r="3912" spans="1:13" x14ac:dyDescent="0.2">
      <c r="A3912" s="94">
        <v>5528805</v>
      </c>
      <c r="B3912" s="88">
        <f t="shared" si="309"/>
        <v>315.39999999999998</v>
      </c>
      <c r="C3912" s="93">
        <v>0</v>
      </c>
      <c r="D3912" s="104">
        <f t="shared" si="307"/>
        <v>0</v>
      </c>
      <c r="E3912" s="93">
        <f t="shared" si="310"/>
        <v>0</v>
      </c>
      <c r="F3912" s="104">
        <f t="shared" si="308"/>
        <v>0</v>
      </c>
      <c r="G3912" s="93" t="s">
        <v>16</v>
      </c>
      <c r="H3912" s="93">
        <v>2330.9299999999998</v>
      </c>
      <c r="I3912" s="108">
        <v>3</v>
      </c>
      <c r="J3912" s="93">
        <v>7.46</v>
      </c>
      <c r="K3912" s="93">
        <v>15.7</v>
      </c>
      <c r="L3912" s="93">
        <v>2330.9299999999998</v>
      </c>
      <c r="M3912" s="88">
        <f t="shared" si="311"/>
        <v>0</v>
      </c>
    </row>
    <row r="3913" spans="1:13" x14ac:dyDescent="0.2">
      <c r="A3913" s="94">
        <v>5528849</v>
      </c>
      <c r="B3913" s="88">
        <f t="shared" si="309"/>
        <v>315.39999999999998</v>
      </c>
      <c r="C3913" s="93">
        <v>0</v>
      </c>
      <c r="D3913" s="104">
        <f t="shared" si="307"/>
        <v>0</v>
      </c>
      <c r="E3913" s="93">
        <f t="shared" si="310"/>
        <v>0</v>
      </c>
      <c r="F3913" s="104">
        <f t="shared" si="308"/>
        <v>0</v>
      </c>
      <c r="G3913" s="93" t="s">
        <v>79</v>
      </c>
      <c r="H3913" s="93">
        <v>322.85000000000002</v>
      </c>
      <c r="I3913" s="108">
        <v>3</v>
      </c>
      <c r="J3913" s="93">
        <v>0.88</v>
      </c>
      <c r="K3913" s="93">
        <v>2.1</v>
      </c>
      <c r="L3913" s="93">
        <v>322.85000000000002</v>
      </c>
      <c r="M3913" s="88">
        <f t="shared" si="311"/>
        <v>0</v>
      </c>
    </row>
    <row r="3914" spans="1:13" x14ac:dyDescent="0.2">
      <c r="A3914" s="94">
        <v>5528851</v>
      </c>
      <c r="B3914" s="88">
        <f t="shared" si="309"/>
        <v>315.39999999999998</v>
      </c>
      <c r="C3914" s="93">
        <v>0</v>
      </c>
      <c r="D3914" s="104">
        <f t="shared" si="307"/>
        <v>0</v>
      </c>
      <c r="E3914" s="93">
        <f t="shared" si="310"/>
        <v>0</v>
      </c>
      <c r="F3914" s="104">
        <f t="shared" si="308"/>
        <v>0</v>
      </c>
      <c r="G3914" s="93" t="s">
        <v>79</v>
      </c>
      <c r="H3914" s="93">
        <v>360.31</v>
      </c>
      <c r="I3914" s="108">
        <v>3</v>
      </c>
      <c r="J3914" s="93">
        <v>1.7</v>
      </c>
      <c r="K3914" s="93">
        <v>2.4</v>
      </c>
      <c r="L3914" s="93">
        <v>360.31</v>
      </c>
      <c r="M3914" s="88">
        <f t="shared" si="311"/>
        <v>0</v>
      </c>
    </row>
    <row r="3915" spans="1:13" x14ac:dyDescent="0.2">
      <c r="A3915" s="94">
        <v>5528852</v>
      </c>
      <c r="B3915" s="88">
        <f t="shared" si="309"/>
        <v>315.39999999999998</v>
      </c>
      <c r="C3915" s="93">
        <v>0</v>
      </c>
      <c r="D3915" s="104">
        <f t="shared" si="307"/>
        <v>0</v>
      </c>
      <c r="E3915" s="93">
        <f t="shared" si="310"/>
        <v>0</v>
      </c>
      <c r="F3915" s="104">
        <f t="shared" si="308"/>
        <v>0</v>
      </c>
      <c r="G3915" s="93" t="s">
        <v>79</v>
      </c>
      <c r="H3915" s="93">
        <v>350.15</v>
      </c>
      <c r="I3915" s="108">
        <v>3</v>
      </c>
      <c r="J3915" s="93">
        <v>1.75</v>
      </c>
      <c r="K3915" s="93">
        <v>4.4000000000000004</v>
      </c>
      <c r="L3915" s="93">
        <v>350.15</v>
      </c>
      <c r="M3915" s="88">
        <f t="shared" si="311"/>
        <v>0</v>
      </c>
    </row>
    <row r="3916" spans="1:13" x14ac:dyDescent="0.2">
      <c r="A3916" s="94">
        <v>5528853</v>
      </c>
      <c r="B3916" s="88">
        <f t="shared" si="309"/>
        <v>315.39999999999998</v>
      </c>
      <c r="C3916" s="93">
        <v>0</v>
      </c>
      <c r="D3916" s="104">
        <f t="shared" si="307"/>
        <v>0</v>
      </c>
      <c r="E3916" s="93">
        <f t="shared" si="310"/>
        <v>0</v>
      </c>
      <c r="F3916" s="104">
        <f t="shared" si="308"/>
        <v>0</v>
      </c>
      <c r="G3916" s="93" t="s">
        <v>79</v>
      </c>
      <c r="H3916" s="93">
        <v>500.26</v>
      </c>
      <c r="I3916" s="108">
        <v>3</v>
      </c>
      <c r="J3916" s="93">
        <v>1.91</v>
      </c>
      <c r="K3916" s="93">
        <v>5.5</v>
      </c>
      <c r="L3916" s="93">
        <v>500.26</v>
      </c>
      <c r="M3916" s="88">
        <f t="shared" si="311"/>
        <v>0</v>
      </c>
    </row>
    <row r="3917" spans="1:13" x14ac:dyDescent="0.2">
      <c r="A3917" s="94">
        <v>5528854</v>
      </c>
      <c r="B3917" s="88">
        <f t="shared" si="309"/>
        <v>315.39999999999998</v>
      </c>
      <c r="C3917" s="93">
        <v>0</v>
      </c>
      <c r="D3917" s="104">
        <f t="shared" si="307"/>
        <v>0</v>
      </c>
      <c r="E3917" s="93">
        <f t="shared" si="310"/>
        <v>0</v>
      </c>
      <c r="F3917" s="104">
        <f t="shared" si="308"/>
        <v>0</v>
      </c>
      <c r="G3917" s="93" t="s">
        <v>79</v>
      </c>
      <c r="H3917" s="93">
        <v>560.42999999999995</v>
      </c>
      <c r="I3917" s="108">
        <v>3</v>
      </c>
      <c r="J3917" s="93">
        <v>4.4000000000000004</v>
      </c>
      <c r="K3917" s="93">
        <v>7.5</v>
      </c>
      <c r="L3917" s="93">
        <v>560.42999999999995</v>
      </c>
      <c r="M3917" s="88">
        <f t="shared" si="311"/>
        <v>0</v>
      </c>
    </row>
    <row r="3918" spans="1:13" x14ac:dyDescent="0.2">
      <c r="A3918" s="94">
        <v>5528855</v>
      </c>
      <c r="B3918" s="88">
        <f t="shared" si="309"/>
        <v>315.39999999999998</v>
      </c>
      <c r="C3918" s="93">
        <v>0</v>
      </c>
      <c r="D3918" s="104">
        <f t="shared" si="307"/>
        <v>0</v>
      </c>
      <c r="E3918" s="93">
        <f t="shared" si="310"/>
        <v>0</v>
      </c>
      <c r="F3918" s="104">
        <f t="shared" si="308"/>
        <v>0</v>
      </c>
      <c r="G3918" s="93" t="s">
        <v>79</v>
      </c>
      <c r="H3918" s="93">
        <v>696.48</v>
      </c>
      <c r="I3918" s="108">
        <v>3</v>
      </c>
      <c r="J3918" s="93">
        <v>4.05</v>
      </c>
      <c r="K3918" s="93">
        <v>10.1</v>
      </c>
      <c r="L3918" s="93">
        <v>696.48</v>
      </c>
      <c r="M3918" s="88">
        <f t="shared" si="311"/>
        <v>0</v>
      </c>
    </row>
    <row r="3919" spans="1:13" x14ac:dyDescent="0.2">
      <c r="A3919" s="94">
        <v>5528856</v>
      </c>
      <c r="B3919" s="88">
        <f t="shared" si="309"/>
        <v>315.39999999999998</v>
      </c>
      <c r="C3919" s="93">
        <v>0</v>
      </c>
      <c r="D3919" s="104">
        <f t="shared" si="307"/>
        <v>0</v>
      </c>
      <c r="E3919" s="93">
        <f t="shared" si="310"/>
        <v>0</v>
      </c>
      <c r="F3919" s="104">
        <f t="shared" si="308"/>
        <v>0</v>
      </c>
      <c r="G3919" s="93" t="s">
        <v>79</v>
      </c>
      <c r="H3919" s="93">
        <v>866.03</v>
      </c>
      <c r="I3919" s="108">
        <v>3</v>
      </c>
      <c r="J3919" s="93">
        <v>5.2</v>
      </c>
      <c r="K3919" s="93">
        <v>13</v>
      </c>
      <c r="L3919" s="93">
        <v>866.03</v>
      </c>
      <c r="M3919" s="88">
        <f t="shared" si="311"/>
        <v>0</v>
      </c>
    </row>
    <row r="3920" spans="1:13" x14ac:dyDescent="0.2">
      <c r="A3920" s="94">
        <v>5528857</v>
      </c>
      <c r="B3920" s="88">
        <f t="shared" si="309"/>
        <v>315.39999999999998</v>
      </c>
      <c r="C3920" s="93">
        <v>0</v>
      </c>
      <c r="D3920" s="104">
        <f t="shared" si="307"/>
        <v>0</v>
      </c>
      <c r="E3920" s="93">
        <f t="shared" si="310"/>
        <v>0</v>
      </c>
      <c r="F3920" s="104">
        <f t="shared" si="308"/>
        <v>0</v>
      </c>
      <c r="G3920" s="93" t="s">
        <v>79</v>
      </c>
      <c r="H3920" s="93">
        <v>1813.86</v>
      </c>
      <c r="I3920" s="108">
        <v>3</v>
      </c>
      <c r="J3920" s="93">
        <v>7.46</v>
      </c>
      <c r="K3920" s="93">
        <v>15.7</v>
      </c>
      <c r="L3920" s="93">
        <v>1813.86</v>
      </c>
      <c r="M3920" s="88">
        <f t="shared" si="311"/>
        <v>0</v>
      </c>
    </row>
    <row r="3921" spans="1:13" x14ac:dyDescent="0.2">
      <c r="A3921" s="94">
        <v>5528858</v>
      </c>
      <c r="B3921" s="88">
        <f t="shared" si="309"/>
        <v>315.39999999999998</v>
      </c>
      <c r="C3921" s="93">
        <v>0</v>
      </c>
      <c r="D3921" s="104">
        <f t="shared" si="307"/>
        <v>0</v>
      </c>
      <c r="E3921" s="93">
        <f t="shared" si="310"/>
        <v>0</v>
      </c>
      <c r="F3921" s="104">
        <f t="shared" si="308"/>
        <v>0</v>
      </c>
      <c r="G3921" s="93" t="s">
        <v>16</v>
      </c>
      <c r="H3921" s="93">
        <v>3013.57</v>
      </c>
      <c r="I3921" s="108">
        <v>3</v>
      </c>
      <c r="J3921" s="93">
        <v>20.100000000000001</v>
      </c>
      <c r="K3921" s="93">
        <v>32.9</v>
      </c>
      <c r="L3921" s="93">
        <v>3013.57</v>
      </c>
      <c r="M3921" s="88">
        <f t="shared" si="311"/>
        <v>0</v>
      </c>
    </row>
    <row r="3922" spans="1:13" x14ac:dyDescent="0.2">
      <c r="A3922" s="94">
        <v>5528859</v>
      </c>
      <c r="B3922" s="88">
        <f t="shared" si="309"/>
        <v>315.39999999999998</v>
      </c>
      <c r="C3922" s="93">
        <v>0</v>
      </c>
      <c r="D3922" s="104">
        <f t="shared" si="307"/>
        <v>0</v>
      </c>
      <c r="E3922" s="93">
        <f t="shared" si="310"/>
        <v>0</v>
      </c>
      <c r="F3922" s="104">
        <f t="shared" si="308"/>
        <v>0</v>
      </c>
      <c r="G3922" s="93" t="s">
        <v>16</v>
      </c>
      <c r="H3922" s="93">
        <v>5787.84</v>
      </c>
      <c r="I3922" s="108">
        <v>3</v>
      </c>
      <c r="J3922" s="93">
        <v>20.3</v>
      </c>
      <c r="K3922" s="93">
        <v>43</v>
      </c>
      <c r="L3922" s="93">
        <v>5787.84</v>
      </c>
      <c r="M3922" s="88">
        <f t="shared" si="311"/>
        <v>0</v>
      </c>
    </row>
    <row r="3923" spans="1:13" x14ac:dyDescent="0.2">
      <c r="A3923" s="94">
        <v>5528866</v>
      </c>
      <c r="B3923" s="88">
        <f t="shared" si="309"/>
        <v>315.39999999999998</v>
      </c>
      <c r="C3923" s="93">
        <v>0</v>
      </c>
      <c r="D3923" s="104">
        <f t="shared" si="307"/>
        <v>0</v>
      </c>
      <c r="E3923" s="93">
        <f t="shared" si="310"/>
        <v>0</v>
      </c>
      <c r="F3923" s="104">
        <f t="shared" si="308"/>
        <v>0</v>
      </c>
      <c r="G3923" s="93" t="s">
        <v>79</v>
      </c>
      <c r="H3923" s="93">
        <v>385.81</v>
      </c>
      <c r="I3923" s="108">
        <v>3</v>
      </c>
      <c r="J3923" s="93">
        <v>0.88</v>
      </c>
      <c r="K3923" s="93">
        <v>2.1</v>
      </c>
      <c r="L3923" s="93">
        <v>385.81</v>
      </c>
      <c r="M3923" s="88">
        <f t="shared" si="311"/>
        <v>0</v>
      </c>
    </row>
    <row r="3924" spans="1:13" x14ac:dyDescent="0.2">
      <c r="A3924" s="94">
        <v>5528868</v>
      </c>
      <c r="B3924" s="88">
        <f t="shared" si="309"/>
        <v>315.39999999999998</v>
      </c>
      <c r="C3924" s="93">
        <v>0</v>
      </c>
      <c r="D3924" s="104">
        <f t="shared" si="307"/>
        <v>0</v>
      </c>
      <c r="E3924" s="93">
        <f t="shared" si="310"/>
        <v>0</v>
      </c>
      <c r="F3924" s="104">
        <f t="shared" si="308"/>
        <v>0</v>
      </c>
      <c r="G3924" s="93" t="s">
        <v>79</v>
      </c>
      <c r="H3924" s="93">
        <v>460.94</v>
      </c>
      <c r="I3924" s="108">
        <v>3</v>
      </c>
      <c r="J3924" s="93">
        <v>1.75</v>
      </c>
      <c r="K3924" s="93">
        <v>4.4000000000000004</v>
      </c>
      <c r="L3924" s="93">
        <v>460.94</v>
      </c>
      <c r="M3924" s="88">
        <f t="shared" si="311"/>
        <v>0</v>
      </c>
    </row>
    <row r="3925" spans="1:13" x14ac:dyDescent="0.2">
      <c r="A3925" s="94">
        <v>5598543</v>
      </c>
      <c r="B3925" s="88">
        <f t="shared" si="309"/>
        <v>315.39999999999998</v>
      </c>
      <c r="C3925" s="93">
        <v>0</v>
      </c>
      <c r="D3925" s="104">
        <f t="shared" si="307"/>
        <v>0</v>
      </c>
      <c r="E3925" s="93">
        <f t="shared" si="310"/>
        <v>0</v>
      </c>
      <c r="F3925" s="104">
        <f t="shared" si="308"/>
        <v>0</v>
      </c>
      <c r="G3925" s="93" t="s">
        <v>79</v>
      </c>
      <c r="H3925" s="93">
        <v>0.01</v>
      </c>
      <c r="I3925" s="108">
        <v>3</v>
      </c>
      <c r="J3925" s="93">
        <v>0.97</v>
      </c>
      <c r="K3925" s="93">
        <v>1.24</v>
      </c>
      <c r="L3925" s="93">
        <v>0.01</v>
      </c>
      <c r="M3925" s="88">
        <f t="shared" si="311"/>
        <v>0</v>
      </c>
    </row>
    <row r="3926" spans="1:13" x14ac:dyDescent="0.2">
      <c r="A3926" s="94">
        <v>5598544</v>
      </c>
      <c r="B3926" s="88">
        <f t="shared" si="309"/>
        <v>315.39999999999998</v>
      </c>
      <c r="C3926" s="93">
        <v>0</v>
      </c>
      <c r="D3926" s="104">
        <f t="shared" si="307"/>
        <v>0</v>
      </c>
      <c r="E3926" s="93">
        <f t="shared" si="310"/>
        <v>0</v>
      </c>
      <c r="F3926" s="104">
        <f t="shared" si="308"/>
        <v>0</v>
      </c>
      <c r="G3926" s="93" t="s">
        <v>79</v>
      </c>
      <c r="H3926" s="93">
        <v>0.01</v>
      </c>
      <c r="I3926" s="108">
        <v>3</v>
      </c>
      <c r="J3926" s="93">
        <v>1.27</v>
      </c>
      <c r="K3926" s="93">
        <v>1.46</v>
      </c>
      <c r="L3926" s="93">
        <v>0.01</v>
      </c>
      <c r="M3926" s="88">
        <f t="shared" si="311"/>
        <v>0</v>
      </c>
    </row>
    <row r="3927" spans="1:13" x14ac:dyDescent="0.2">
      <c r="A3927" s="94">
        <v>5598564</v>
      </c>
      <c r="B3927" s="88">
        <f t="shared" si="309"/>
        <v>315.39999999999998</v>
      </c>
      <c r="C3927" s="93">
        <v>0</v>
      </c>
      <c r="D3927" s="104">
        <f t="shared" si="307"/>
        <v>0</v>
      </c>
      <c r="E3927" s="93">
        <f t="shared" si="310"/>
        <v>0</v>
      </c>
      <c r="F3927" s="104">
        <f t="shared" si="308"/>
        <v>0</v>
      </c>
      <c r="G3927" s="93" t="s">
        <v>79</v>
      </c>
      <c r="H3927" s="93">
        <v>0.01</v>
      </c>
      <c r="I3927" s="108">
        <v>3</v>
      </c>
      <c r="J3927" s="93">
        <v>1.8</v>
      </c>
      <c r="K3927" s="93">
        <v>2.7</v>
      </c>
      <c r="L3927" s="93">
        <v>0.01</v>
      </c>
      <c r="M3927" s="88">
        <f t="shared" si="311"/>
        <v>0</v>
      </c>
    </row>
    <row r="3928" spans="1:13" x14ac:dyDescent="0.2">
      <c r="A3928" s="94">
        <v>5598571</v>
      </c>
      <c r="B3928" s="88">
        <f t="shared" si="309"/>
        <v>315.39999999999998</v>
      </c>
      <c r="C3928" s="93">
        <v>0</v>
      </c>
      <c r="D3928" s="104">
        <f t="shared" si="307"/>
        <v>0</v>
      </c>
      <c r="E3928" s="93">
        <f t="shared" si="310"/>
        <v>0</v>
      </c>
      <c r="F3928" s="104">
        <f t="shared" si="308"/>
        <v>0</v>
      </c>
      <c r="G3928" s="93" t="s">
        <v>79</v>
      </c>
      <c r="H3928" s="93">
        <v>0.01</v>
      </c>
      <c r="I3928" s="108">
        <v>3</v>
      </c>
      <c r="J3928" s="93">
        <v>17.52</v>
      </c>
      <c r="K3928" s="93">
        <v>29.9</v>
      </c>
      <c r="L3928" s="93">
        <v>0.01</v>
      </c>
      <c r="M3928" s="88">
        <f t="shared" si="311"/>
        <v>0</v>
      </c>
    </row>
    <row r="3929" spans="1:13" x14ac:dyDescent="0.2">
      <c r="A3929" s="94">
        <v>5600269</v>
      </c>
      <c r="B3929" s="88">
        <f t="shared" si="309"/>
        <v>315.39999999999998</v>
      </c>
      <c r="C3929" s="93">
        <v>0</v>
      </c>
      <c r="D3929" s="104">
        <f t="shared" si="307"/>
        <v>0</v>
      </c>
      <c r="E3929" s="93">
        <f t="shared" si="310"/>
        <v>0</v>
      </c>
      <c r="F3929" s="104">
        <f t="shared" si="308"/>
        <v>0</v>
      </c>
      <c r="G3929" s="93" t="s">
        <v>79</v>
      </c>
      <c r="H3929" s="93">
        <v>2379.0300000000002</v>
      </c>
      <c r="I3929" s="108">
        <v>3</v>
      </c>
      <c r="J3929" s="93">
        <v>15</v>
      </c>
      <c r="K3929" s="93">
        <v>14</v>
      </c>
      <c r="L3929" s="93">
        <v>2379.0300000000002</v>
      </c>
      <c r="M3929" s="88">
        <f t="shared" si="311"/>
        <v>0</v>
      </c>
    </row>
    <row r="3930" spans="1:13" x14ac:dyDescent="0.2">
      <c r="A3930" s="94">
        <v>5600382</v>
      </c>
      <c r="B3930" s="88">
        <f t="shared" si="309"/>
        <v>315.39999999999998</v>
      </c>
      <c r="C3930" s="93">
        <v>0</v>
      </c>
      <c r="D3930" s="104">
        <f t="shared" si="307"/>
        <v>0</v>
      </c>
      <c r="E3930" s="93">
        <f t="shared" si="310"/>
        <v>0</v>
      </c>
      <c r="F3930" s="104">
        <f t="shared" si="308"/>
        <v>0</v>
      </c>
      <c r="G3930" s="93" t="s">
        <v>16</v>
      </c>
      <c r="H3930" s="93">
        <v>13643.87</v>
      </c>
      <c r="I3930" s="108">
        <v>3</v>
      </c>
      <c r="J3930" s="93">
        <v>12.4</v>
      </c>
      <c r="K3930" s="93">
        <v>42</v>
      </c>
      <c r="L3930" s="93">
        <v>13643.87</v>
      </c>
      <c r="M3930" s="88">
        <f t="shared" si="311"/>
        <v>0</v>
      </c>
    </row>
    <row r="3931" spans="1:13" x14ac:dyDescent="0.2">
      <c r="A3931" s="94">
        <v>5600384</v>
      </c>
      <c r="B3931" s="88">
        <f t="shared" si="309"/>
        <v>315.39999999999998</v>
      </c>
      <c r="C3931" s="93">
        <v>0</v>
      </c>
      <c r="D3931" s="104">
        <f t="shared" si="307"/>
        <v>0</v>
      </c>
      <c r="E3931" s="93">
        <f t="shared" si="310"/>
        <v>0</v>
      </c>
      <c r="F3931" s="104">
        <f t="shared" si="308"/>
        <v>0</v>
      </c>
      <c r="G3931" s="93" t="s">
        <v>79</v>
      </c>
      <c r="H3931" s="93">
        <v>2447.13</v>
      </c>
      <c r="I3931" s="108">
        <v>3</v>
      </c>
      <c r="J3931" s="93">
        <v>2.38</v>
      </c>
      <c r="K3931" s="93">
        <v>7.8</v>
      </c>
      <c r="L3931" s="93">
        <v>2447.13</v>
      </c>
      <c r="M3931" s="88">
        <f t="shared" si="311"/>
        <v>0</v>
      </c>
    </row>
    <row r="3932" spans="1:13" x14ac:dyDescent="0.2">
      <c r="A3932" s="94">
        <v>5600921</v>
      </c>
      <c r="B3932" s="88">
        <f t="shared" si="309"/>
        <v>315.39999999999998</v>
      </c>
      <c r="C3932" s="93">
        <v>0</v>
      </c>
      <c r="D3932" s="104">
        <f t="shared" si="307"/>
        <v>0</v>
      </c>
      <c r="E3932" s="93">
        <f t="shared" si="310"/>
        <v>0</v>
      </c>
      <c r="F3932" s="104">
        <f t="shared" si="308"/>
        <v>0</v>
      </c>
      <c r="G3932" s="93" t="s">
        <v>16</v>
      </c>
      <c r="H3932" s="93">
        <v>8926.25</v>
      </c>
      <c r="I3932" s="108">
        <v>3</v>
      </c>
      <c r="J3932" s="93">
        <v>11.9</v>
      </c>
      <c r="K3932" s="93">
        <v>28.45</v>
      </c>
      <c r="L3932" s="93">
        <v>8926.25</v>
      </c>
      <c r="M3932" s="88">
        <f t="shared" si="311"/>
        <v>0</v>
      </c>
    </row>
    <row r="3933" spans="1:13" x14ac:dyDescent="0.2">
      <c r="A3933" s="94">
        <v>5600923</v>
      </c>
      <c r="B3933" s="88">
        <f t="shared" si="309"/>
        <v>315.39999999999998</v>
      </c>
      <c r="C3933" s="93">
        <v>0</v>
      </c>
      <c r="D3933" s="104">
        <f t="shared" si="307"/>
        <v>0</v>
      </c>
      <c r="E3933" s="93">
        <f t="shared" si="310"/>
        <v>0</v>
      </c>
      <c r="F3933" s="104">
        <f t="shared" si="308"/>
        <v>0</v>
      </c>
      <c r="G3933" s="93" t="s">
        <v>16</v>
      </c>
      <c r="H3933" s="93">
        <v>17591.88</v>
      </c>
      <c r="I3933" s="108">
        <v>3</v>
      </c>
      <c r="J3933" s="93">
        <v>8.4499999999999993</v>
      </c>
      <c r="K3933" s="93">
        <v>82</v>
      </c>
      <c r="L3933" s="93">
        <v>17591.88</v>
      </c>
      <c r="M3933" s="88">
        <f t="shared" si="311"/>
        <v>0</v>
      </c>
    </row>
    <row r="3934" spans="1:13" x14ac:dyDescent="0.2">
      <c r="A3934" s="94">
        <v>5600925</v>
      </c>
      <c r="B3934" s="88">
        <f t="shared" si="309"/>
        <v>315.39999999999998</v>
      </c>
      <c r="C3934" s="93">
        <v>0</v>
      </c>
      <c r="D3934" s="104">
        <f t="shared" si="307"/>
        <v>0</v>
      </c>
      <c r="E3934" s="93">
        <f t="shared" si="310"/>
        <v>0</v>
      </c>
      <c r="F3934" s="104">
        <f t="shared" si="308"/>
        <v>0</v>
      </c>
      <c r="G3934" s="93" t="s">
        <v>16</v>
      </c>
      <c r="H3934" s="93">
        <v>14985.67</v>
      </c>
      <c r="I3934" s="108">
        <v>3</v>
      </c>
      <c r="J3934" s="93">
        <v>6.1</v>
      </c>
      <c r="K3934" s="93">
        <v>60</v>
      </c>
      <c r="L3934" s="93">
        <v>14985.67</v>
      </c>
      <c r="M3934" s="88">
        <f t="shared" si="311"/>
        <v>0</v>
      </c>
    </row>
    <row r="3935" spans="1:13" x14ac:dyDescent="0.2">
      <c r="A3935" s="94">
        <v>5705001</v>
      </c>
      <c r="B3935" s="88">
        <f t="shared" si="309"/>
        <v>315.39999999999998</v>
      </c>
      <c r="C3935" s="93">
        <v>0</v>
      </c>
      <c r="D3935" s="104">
        <f t="shared" si="307"/>
        <v>0</v>
      </c>
      <c r="E3935" s="93">
        <f t="shared" si="310"/>
        <v>0</v>
      </c>
      <c r="F3935" s="104">
        <f t="shared" si="308"/>
        <v>0</v>
      </c>
      <c r="G3935" s="93" t="s">
        <v>79</v>
      </c>
      <c r="H3935" s="93">
        <v>511.7</v>
      </c>
      <c r="I3935" s="108">
        <v>3</v>
      </c>
      <c r="J3935" s="93">
        <v>6.68</v>
      </c>
      <c r="K3935" s="93">
        <v>11</v>
      </c>
      <c r="L3935" s="93">
        <v>511.7</v>
      </c>
      <c r="M3935" s="88">
        <f t="shared" si="311"/>
        <v>0</v>
      </c>
    </row>
    <row r="3936" spans="1:13" x14ac:dyDescent="0.2">
      <c r="A3936" s="94">
        <v>5705004</v>
      </c>
      <c r="B3936" s="88">
        <f t="shared" si="309"/>
        <v>315.39999999999998</v>
      </c>
      <c r="C3936" s="93">
        <v>0</v>
      </c>
      <c r="D3936" s="104">
        <f t="shared" si="307"/>
        <v>0</v>
      </c>
      <c r="E3936" s="93">
        <f t="shared" si="310"/>
        <v>0</v>
      </c>
      <c r="F3936" s="104">
        <f t="shared" si="308"/>
        <v>0</v>
      </c>
      <c r="G3936" s="93" t="s">
        <v>16</v>
      </c>
      <c r="H3936" s="93">
        <v>842.17</v>
      </c>
      <c r="I3936" s="108">
        <v>3</v>
      </c>
      <c r="J3936" s="93">
        <v>15.19</v>
      </c>
      <c r="K3936" s="93">
        <v>20</v>
      </c>
      <c r="L3936" s="93">
        <v>842.17</v>
      </c>
      <c r="M3936" s="88">
        <f t="shared" si="311"/>
        <v>0</v>
      </c>
    </row>
    <row r="3937" spans="1:13" x14ac:dyDescent="0.2">
      <c r="A3937" s="94">
        <v>5705019</v>
      </c>
      <c r="B3937" s="88">
        <f t="shared" si="309"/>
        <v>315.39999999999998</v>
      </c>
      <c r="C3937" s="93">
        <v>0</v>
      </c>
      <c r="D3937" s="104">
        <f t="shared" si="307"/>
        <v>0</v>
      </c>
      <c r="E3937" s="93">
        <f t="shared" si="310"/>
        <v>0</v>
      </c>
      <c r="F3937" s="104">
        <f t="shared" si="308"/>
        <v>0</v>
      </c>
      <c r="G3937" s="93" t="s">
        <v>79</v>
      </c>
      <c r="H3937" s="93">
        <v>469.06</v>
      </c>
      <c r="I3937" s="108">
        <v>3</v>
      </c>
      <c r="J3937" s="93">
        <v>6.04</v>
      </c>
      <c r="K3937" s="93">
        <v>11</v>
      </c>
      <c r="L3937" s="93">
        <v>469.06</v>
      </c>
      <c r="M3937" s="88">
        <f t="shared" si="311"/>
        <v>0</v>
      </c>
    </row>
    <row r="3938" spans="1:13" x14ac:dyDescent="0.2">
      <c r="A3938" s="94">
        <v>5705025</v>
      </c>
      <c r="B3938" s="88">
        <f t="shared" si="309"/>
        <v>315.39999999999998</v>
      </c>
      <c r="C3938" s="93">
        <v>0</v>
      </c>
      <c r="D3938" s="104">
        <f t="shared" si="307"/>
        <v>0</v>
      </c>
      <c r="E3938" s="93">
        <f t="shared" si="310"/>
        <v>0</v>
      </c>
      <c r="F3938" s="104">
        <f t="shared" si="308"/>
        <v>0</v>
      </c>
      <c r="G3938" s="93" t="s">
        <v>79</v>
      </c>
      <c r="H3938" s="93">
        <v>1492.46</v>
      </c>
      <c r="I3938" s="108">
        <v>3</v>
      </c>
      <c r="J3938" s="93">
        <v>25.8</v>
      </c>
      <c r="K3938" s="93">
        <v>40</v>
      </c>
      <c r="L3938" s="93">
        <v>1492.46</v>
      </c>
      <c r="M3938" s="88">
        <f t="shared" si="311"/>
        <v>0</v>
      </c>
    </row>
    <row r="3939" spans="1:13" x14ac:dyDescent="0.2">
      <c r="A3939" s="94">
        <v>5705028</v>
      </c>
      <c r="B3939" s="88">
        <f t="shared" si="309"/>
        <v>315.39999999999998</v>
      </c>
      <c r="C3939" s="93">
        <v>0</v>
      </c>
      <c r="D3939" s="104">
        <f t="shared" si="307"/>
        <v>0</v>
      </c>
      <c r="E3939" s="93">
        <f t="shared" si="310"/>
        <v>0</v>
      </c>
      <c r="F3939" s="104">
        <f t="shared" si="308"/>
        <v>0</v>
      </c>
      <c r="G3939" s="93" t="s">
        <v>16</v>
      </c>
      <c r="H3939" s="93">
        <v>3304.74</v>
      </c>
      <c r="I3939" s="108">
        <v>3</v>
      </c>
      <c r="J3939" s="93">
        <v>60.97</v>
      </c>
      <c r="K3939" s="93">
        <v>85</v>
      </c>
      <c r="L3939" s="93">
        <v>3304.74</v>
      </c>
      <c r="M3939" s="88">
        <f t="shared" si="311"/>
        <v>0</v>
      </c>
    </row>
    <row r="3940" spans="1:13" x14ac:dyDescent="0.2">
      <c r="A3940" s="94">
        <v>5708004</v>
      </c>
      <c r="B3940" s="88">
        <f t="shared" si="309"/>
        <v>315.39999999999998</v>
      </c>
      <c r="C3940" s="93">
        <v>0</v>
      </c>
      <c r="D3940" s="104">
        <f t="shared" si="307"/>
        <v>0</v>
      </c>
      <c r="E3940" s="93">
        <f t="shared" si="310"/>
        <v>0</v>
      </c>
      <c r="F3940" s="104">
        <f t="shared" si="308"/>
        <v>0</v>
      </c>
      <c r="G3940" s="93" t="s">
        <v>79</v>
      </c>
      <c r="H3940" s="93">
        <v>714.25</v>
      </c>
      <c r="I3940" s="108">
        <v>3</v>
      </c>
      <c r="J3940" s="93">
        <v>6.25</v>
      </c>
      <c r="K3940" s="93">
        <v>7</v>
      </c>
      <c r="L3940" s="93">
        <v>714.25</v>
      </c>
      <c r="M3940" s="88">
        <f t="shared" si="311"/>
        <v>0</v>
      </c>
    </row>
    <row r="3941" spans="1:13" x14ac:dyDescent="0.2">
      <c r="A3941" s="94">
        <v>5708006</v>
      </c>
      <c r="B3941" s="88">
        <f t="shared" si="309"/>
        <v>315.39999999999998</v>
      </c>
      <c r="C3941" s="93">
        <v>0</v>
      </c>
      <c r="D3941" s="104">
        <f t="shared" si="307"/>
        <v>0</v>
      </c>
      <c r="E3941" s="93">
        <f t="shared" si="310"/>
        <v>0</v>
      </c>
      <c r="F3941" s="104">
        <f t="shared" si="308"/>
        <v>0</v>
      </c>
      <c r="G3941" s="93" t="s">
        <v>79</v>
      </c>
      <c r="H3941" s="93">
        <v>1098.03</v>
      </c>
      <c r="I3941" s="108">
        <v>3</v>
      </c>
      <c r="J3941" s="93">
        <v>11.61</v>
      </c>
      <c r="K3941" s="93">
        <v>13</v>
      </c>
      <c r="L3941" s="93">
        <v>1098.03</v>
      </c>
      <c r="M3941" s="88">
        <f t="shared" si="311"/>
        <v>0</v>
      </c>
    </row>
    <row r="3942" spans="1:13" x14ac:dyDescent="0.2">
      <c r="A3942" s="94">
        <v>5708007</v>
      </c>
      <c r="B3942" s="88">
        <f t="shared" si="309"/>
        <v>315.39999999999998</v>
      </c>
      <c r="C3942" s="93">
        <v>0</v>
      </c>
      <c r="D3942" s="104">
        <f t="shared" si="307"/>
        <v>0</v>
      </c>
      <c r="E3942" s="93">
        <f t="shared" si="310"/>
        <v>0</v>
      </c>
      <c r="F3942" s="104">
        <f t="shared" si="308"/>
        <v>0</v>
      </c>
      <c r="G3942" s="93" t="s">
        <v>79</v>
      </c>
      <c r="H3942" s="93">
        <v>1385.86</v>
      </c>
      <c r="I3942" s="108">
        <v>3</v>
      </c>
      <c r="J3942" s="93">
        <v>18.13</v>
      </c>
      <c r="K3942" s="93">
        <v>18</v>
      </c>
      <c r="L3942" s="93">
        <v>1385.86</v>
      </c>
      <c r="M3942" s="88">
        <f t="shared" si="311"/>
        <v>0</v>
      </c>
    </row>
    <row r="3943" spans="1:13" x14ac:dyDescent="0.2">
      <c r="A3943" s="94">
        <v>5708008</v>
      </c>
      <c r="B3943" s="88">
        <f t="shared" si="309"/>
        <v>315.39999999999998</v>
      </c>
      <c r="C3943" s="93">
        <v>0</v>
      </c>
      <c r="D3943" s="104">
        <f t="shared" si="307"/>
        <v>0</v>
      </c>
      <c r="E3943" s="93">
        <f t="shared" si="310"/>
        <v>0</v>
      </c>
      <c r="F3943" s="104">
        <f t="shared" si="308"/>
        <v>0</v>
      </c>
      <c r="G3943" s="93" t="s">
        <v>79</v>
      </c>
      <c r="H3943" s="93">
        <v>1876.24</v>
      </c>
      <c r="I3943" s="108">
        <v>3</v>
      </c>
      <c r="J3943" s="93">
        <v>24.18</v>
      </c>
      <c r="K3943" s="93">
        <v>25</v>
      </c>
      <c r="L3943" s="93">
        <v>1876.24</v>
      </c>
      <c r="M3943" s="88">
        <f t="shared" si="311"/>
        <v>0</v>
      </c>
    </row>
    <row r="3944" spans="1:13" x14ac:dyDescent="0.2">
      <c r="A3944" s="94">
        <v>5708015</v>
      </c>
      <c r="B3944" s="88">
        <f t="shared" si="309"/>
        <v>315.39999999999998</v>
      </c>
      <c r="C3944" s="93">
        <v>0</v>
      </c>
      <c r="D3944" s="104">
        <f t="shared" si="307"/>
        <v>0</v>
      </c>
      <c r="E3944" s="93">
        <f t="shared" si="310"/>
        <v>0</v>
      </c>
      <c r="F3944" s="104">
        <f t="shared" si="308"/>
        <v>0</v>
      </c>
      <c r="G3944" s="93" t="s">
        <v>79</v>
      </c>
      <c r="H3944" s="93">
        <v>289.91000000000003</v>
      </c>
      <c r="I3944" s="108">
        <v>3</v>
      </c>
      <c r="J3944" s="93">
        <v>5.24</v>
      </c>
      <c r="K3944" s="93">
        <v>5</v>
      </c>
      <c r="L3944" s="93">
        <v>289.91000000000003</v>
      </c>
      <c r="M3944" s="88">
        <f t="shared" si="311"/>
        <v>0</v>
      </c>
    </row>
    <row r="3945" spans="1:13" x14ac:dyDescent="0.2">
      <c r="A3945" s="94">
        <v>5708016</v>
      </c>
      <c r="B3945" s="88">
        <f t="shared" si="309"/>
        <v>315.39999999999998</v>
      </c>
      <c r="C3945" s="93">
        <v>0</v>
      </c>
      <c r="D3945" s="104">
        <f t="shared" si="307"/>
        <v>0</v>
      </c>
      <c r="E3945" s="93">
        <f t="shared" si="310"/>
        <v>0</v>
      </c>
      <c r="F3945" s="104">
        <f t="shared" si="308"/>
        <v>0</v>
      </c>
      <c r="G3945" s="93" t="s">
        <v>79</v>
      </c>
      <c r="H3945" s="93">
        <v>345.66</v>
      </c>
      <c r="I3945" s="108">
        <v>3</v>
      </c>
      <c r="J3945" s="93">
        <v>6.25</v>
      </c>
      <c r="K3945" s="93">
        <v>7</v>
      </c>
      <c r="L3945" s="93">
        <v>345.66</v>
      </c>
      <c r="M3945" s="88">
        <f t="shared" si="311"/>
        <v>0</v>
      </c>
    </row>
    <row r="3946" spans="1:13" x14ac:dyDescent="0.2">
      <c r="A3946" s="94">
        <v>5708027</v>
      </c>
      <c r="B3946" s="88">
        <f t="shared" si="309"/>
        <v>315.39999999999998</v>
      </c>
      <c r="C3946" s="93">
        <v>0</v>
      </c>
      <c r="D3946" s="104">
        <f t="shared" si="307"/>
        <v>0</v>
      </c>
      <c r="E3946" s="93">
        <f t="shared" si="310"/>
        <v>0</v>
      </c>
      <c r="F3946" s="104">
        <f t="shared" si="308"/>
        <v>0</v>
      </c>
      <c r="G3946" s="93" t="s">
        <v>79</v>
      </c>
      <c r="H3946" s="93">
        <v>0.01</v>
      </c>
      <c r="I3946" s="108">
        <v>3</v>
      </c>
      <c r="J3946" s="93">
        <v>306.72000000000003</v>
      </c>
      <c r="K3946" s="93">
        <v>250</v>
      </c>
      <c r="L3946" s="93">
        <v>0.01</v>
      </c>
      <c r="M3946" s="88">
        <f t="shared" si="311"/>
        <v>0</v>
      </c>
    </row>
    <row r="3947" spans="1:13" x14ac:dyDescent="0.2">
      <c r="A3947" s="94">
        <v>5708029</v>
      </c>
      <c r="B3947" s="88">
        <f t="shared" si="309"/>
        <v>315.39999999999998</v>
      </c>
      <c r="C3947" s="93">
        <v>0</v>
      </c>
      <c r="D3947" s="104">
        <f t="shared" si="307"/>
        <v>0</v>
      </c>
      <c r="E3947" s="93">
        <f t="shared" si="310"/>
        <v>0</v>
      </c>
      <c r="F3947" s="104">
        <f t="shared" si="308"/>
        <v>0</v>
      </c>
      <c r="G3947" s="93" t="s">
        <v>79</v>
      </c>
      <c r="H3947" s="93">
        <v>278.76</v>
      </c>
      <c r="I3947" s="108">
        <v>3</v>
      </c>
      <c r="J3947" s="93">
        <v>4.46</v>
      </c>
      <c r="K3947" s="93">
        <v>4</v>
      </c>
      <c r="L3947" s="93">
        <v>278.76</v>
      </c>
      <c r="M3947" s="88">
        <f t="shared" si="311"/>
        <v>0</v>
      </c>
    </row>
    <row r="3948" spans="1:13" x14ac:dyDescent="0.2">
      <c r="A3948" s="94">
        <v>5708031</v>
      </c>
      <c r="B3948" s="88">
        <f t="shared" si="309"/>
        <v>315.39999999999998</v>
      </c>
      <c r="C3948" s="93">
        <v>0</v>
      </c>
      <c r="D3948" s="104">
        <f t="shared" si="307"/>
        <v>0</v>
      </c>
      <c r="E3948" s="93">
        <f t="shared" si="310"/>
        <v>0</v>
      </c>
      <c r="F3948" s="104">
        <f t="shared" si="308"/>
        <v>0</v>
      </c>
      <c r="G3948" s="93" t="s">
        <v>79</v>
      </c>
      <c r="H3948" s="93">
        <v>289.91000000000003</v>
      </c>
      <c r="I3948" s="108">
        <v>3</v>
      </c>
      <c r="J3948" s="93">
        <v>4.6500000000000004</v>
      </c>
      <c r="K3948" s="93">
        <v>4</v>
      </c>
      <c r="L3948" s="93">
        <v>289.91000000000003</v>
      </c>
      <c r="M3948" s="88">
        <f t="shared" si="311"/>
        <v>0</v>
      </c>
    </row>
    <row r="3949" spans="1:13" x14ac:dyDescent="0.2">
      <c r="A3949" s="94">
        <v>5708032</v>
      </c>
      <c r="B3949" s="88">
        <f t="shared" si="309"/>
        <v>315.39999999999998</v>
      </c>
      <c r="C3949" s="93">
        <v>0</v>
      </c>
      <c r="D3949" s="104">
        <f t="shared" si="307"/>
        <v>0</v>
      </c>
      <c r="E3949" s="93">
        <f t="shared" si="310"/>
        <v>0</v>
      </c>
      <c r="F3949" s="104">
        <f t="shared" si="308"/>
        <v>0</v>
      </c>
      <c r="G3949" s="93" t="s">
        <v>79</v>
      </c>
      <c r="H3949" s="93">
        <v>323.36</v>
      </c>
      <c r="I3949" s="108">
        <v>3</v>
      </c>
      <c r="J3949" s="93">
        <v>6.25</v>
      </c>
      <c r="K3949" s="93">
        <v>5</v>
      </c>
      <c r="L3949" s="93">
        <v>323.36</v>
      </c>
      <c r="M3949" s="88">
        <f t="shared" si="311"/>
        <v>0</v>
      </c>
    </row>
    <row r="3950" spans="1:13" x14ac:dyDescent="0.2">
      <c r="A3950" s="94">
        <v>5708033</v>
      </c>
      <c r="B3950" s="88">
        <f t="shared" si="309"/>
        <v>315.39999999999998</v>
      </c>
      <c r="C3950" s="93">
        <v>0</v>
      </c>
      <c r="D3950" s="104">
        <f t="shared" si="307"/>
        <v>0</v>
      </c>
      <c r="E3950" s="93">
        <f t="shared" si="310"/>
        <v>0</v>
      </c>
      <c r="F3950" s="104">
        <f t="shared" si="308"/>
        <v>0</v>
      </c>
      <c r="G3950" s="93" t="s">
        <v>79</v>
      </c>
      <c r="H3950" s="93">
        <v>367.96</v>
      </c>
      <c r="I3950" s="108">
        <v>3</v>
      </c>
      <c r="J3950" s="93">
        <v>6.71</v>
      </c>
      <c r="K3950" s="93">
        <v>7</v>
      </c>
      <c r="L3950" s="93">
        <v>367.96</v>
      </c>
      <c r="M3950" s="88">
        <f t="shared" si="311"/>
        <v>0</v>
      </c>
    </row>
    <row r="3951" spans="1:13" x14ac:dyDescent="0.2">
      <c r="A3951" s="94">
        <v>5708034</v>
      </c>
      <c r="B3951" s="88">
        <f t="shared" si="309"/>
        <v>315.39999999999998</v>
      </c>
      <c r="C3951" s="93">
        <v>0</v>
      </c>
      <c r="D3951" s="104">
        <f t="shared" si="307"/>
        <v>0</v>
      </c>
      <c r="E3951" s="93">
        <f t="shared" si="310"/>
        <v>0</v>
      </c>
      <c r="F3951" s="104">
        <f t="shared" si="308"/>
        <v>0</v>
      </c>
      <c r="G3951" s="93" t="s">
        <v>79</v>
      </c>
      <c r="H3951" s="93">
        <v>524.07000000000005</v>
      </c>
      <c r="I3951" s="108">
        <v>3</v>
      </c>
      <c r="J3951" s="93">
        <v>10.11</v>
      </c>
      <c r="K3951" s="93">
        <v>11</v>
      </c>
      <c r="L3951" s="93">
        <v>524.07000000000005</v>
      </c>
      <c r="M3951" s="88">
        <f t="shared" si="311"/>
        <v>0</v>
      </c>
    </row>
    <row r="3952" spans="1:13" x14ac:dyDescent="0.2">
      <c r="A3952" s="94">
        <v>5708036</v>
      </c>
      <c r="B3952" s="88">
        <f t="shared" si="309"/>
        <v>315.39999999999998</v>
      </c>
      <c r="C3952" s="93">
        <v>0</v>
      </c>
      <c r="D3952" s="104">
        <f t="shared" si="307"/>
        <v>0</v>
      </c>
      <c r="E3952" s="93">
        <f t="shared" si="310"/>
        <v>0</v>
      </c>
      <c r="F3952" s="104">
        <f t="shared" si="308"/>
        <v>0</v>
      </c>
      <c r="G3952" s="93" t="s">
        <v>79</v>
      </c>
      <c r="H3952" s="93">
        <v>914.34</v>
      </c>
      <c r="I3952" s="108">
        <v>3</v>
      </c>
      <c r="J3952" s="93">
        <v>16.25</v>
      </c>
      <c r="K3952" s="93">
        <v>18</v>
      </c>
      <c r="L3952" s="93">
        <v>914.34</v>
      </c>
      <c r="M3952" s="88">
        <f t="shared" si="311"/>
        <v>0</v>
      </c>
    </row>
    <row r="3953" spans="1:13" x14ac:dyDescent="0.2">
      <c r="A3953" s="94">
        <v>5708038</v>
      </c>
      <c r="B3953" s="88">
        <f t="shared" si="309"/>
        <v>315.39999999999998</v>
      </c>
      <c r="C3953" s="93">
        <v>0</v>
      </c>
      <c r="D3953" s="104">
        <f t="shared" si="307"/>
        <v>0</v>
      </c>
      <c r="E3953" s="93">
        <f t="shared" si="310"/>
        <v>0</v>
      </c>
      <c r="F3953" s="104">
        <f t="shared" si="308"/>
        <v>0</v>
      </c>
      <c r="G3953" s="93" t="s">
        <v>16</v>
      </c>
      <c r="H3953" s="93">
        <v>1360.35</v>
      </c>
      <c r="I3953" s="108">
        <v>3</v>
      </c>
      <c r="J3953" s="93">
        <v>30.72</v>
      </c>
      <c r="K3953" s="93">
        <v>35</v>
      </c>
      <c r="L3953" s="93">
        <v>1360.35</v>
      </c>
      <c r="M3953" s="88">
        <f t="shared" si="311"/>
        <v>0</v>
      </c>
    </row>
    <row r="3954" spans="1:13" x14ac:dyDescent="0.2">
      <c r="A3954" s="94">
        <v>5708063</v>
      </c>
      <c r="B3954" s="88">
        <f t="shared" si="309"/>
        <v>315.39999999999998</v>
      </c>
      <c r="C3954" s="93">
        <v>0</v>
      </c>
      <c r="D3954" s="104">
        <f t="shared" si="307"/>
        <v>0</v>
      </c>
      <c r="E3954" s="93">
        <f t="shared" si="310"/>
        <v>0</v>
      </c>
      <c r="F3954" s="104">
        <f t="shared" si="308"/>
        <v>0</v>
      </c>
      <c r="G3954" s="93" t="s">
        <v>79</v>
      </c>
      <c r="H3954" s="93">
        <v>367.96</v>
      </c>
      <c r="I3954" s="108">
        <v>3</v>
      </c>
      <c r="J3954" s="93">
        <v>3.29</v>
      </c>
      <c r="K3954" s="93">
        <v>4</v>
      </c>
      <c r="L3954" s="93">
        <v>367.96</v>
      </c>
      <c r="M3954" s="88">
        <f t="shared" si="311"/>
        <v>0</v>
      </c>
    </row>
    <row r="3955" spans="1:13" x14ac:dyDescent="0.2">
      <c r="A3955" s="94">
        <v>5708079</v>
      </c>
      <c r="B3955" s="88">
        <f t="shared" si="309"/>
        <v>315.39999999999998</v>
      </c>
      <c r="C3955" s="93">
        <v>0</v>
      </c>
      <c r="D3955" s="104">
        <f t="shared" si="307"/>
        <v>0</v>
      </c>
      <c r="E3955" s="93">
        <f t="shared" si="310"/>
        <v>0</v>
      </c>
      <c r="F3955" s="104">
        <f t="shared" si="308"/>
        <v>0</v>
      </c>
      <c r="G3955" s="93" t="s">
        <v>79</v>
      </c>
      <c r="H3955" s="93">
        <v>390.27</v>
      </c>
      <c r="I3955" s="108">
        <v>3</v>
      </c>
      <c r="J3955" s="93">
        <v>3.29</v>
      </c>
      <c r="K3955" s="93">
        <v>4</v>
      </c>
      <c r="L3955" s="93">
        <v>390.27</v>
      </c>
      <c r="M3955" s="88">
        <f t="shared" si="311"/>
        <v>0</v>
      </c>
    </row>
    <row r="3956" spans="1:13" x14ac:dyDescent="0.2">
      <c r="A3956" s="94">
        <v>5708081</v>
      </c>
      <c r="B3956" s="88">
        <f t="shared" si="309"/>
        <v>315.39999999999998</v>
      </c>
      <c r="C3956" s="93">
        <v>0</v>
      </c>
      <c r="D3956" s="104">
        <f t="shared" si="307"/>
        <v>0</v>
      </c>
      <c r="E3956" s="93">
        <f t="shared" si="310"/>
        <v>0</v>
      </c>
      <c r="F3956" s="104">
        <f t="shared" si="308"/>
        <v>0</v>
      </c>
      <c r="G3956" s="93" t="s">
        <v>79</v>
      </c>
      <c r="H3956" s="93">
        <v>423.72</v>
      </c>
      <c r="I3956" s="108">
        <v>3</v>
      </c>
      <c r="J3956" s="93">
        <v>4.01</v>
      </c>
      <c r="K3956" s="93">
        <v>4</v>
      </c>
      <c r="L3956" s="93">
        <v>423.72</v>
      </c>
      <c r="M3956" s="88">
        <f t="shared" si="311"/>
        <v>0</v>
      </c>
    </row>
    <row r="3957" spans="1:13" x14ac:dyDescent="0.2">
      <c r="A3957" s="94">
        <v>5708096</v>
      </c>
      <c r="B3957" s="88">
        <f t="shared" si="309"/>
        <v>315.39999999999998</v>
      </c>
      <c r="C3957" s="93">
        <v>0</v>
      </c>
      <c r="D3957" s="104">
        <f t="shared" si="307"/>
        <v>0</v>
      </c>
      <c r="E3957" s="93">
        <f t="shared" si="310"/>
        <v>0</v>
      </c>
      <c r="F3957" s="104">
        <f t="shared" si="308"/>
        <v>0</v>
      </c>
      <c r="G3957" s="93" t="s">
        <v>79</v>
      </c>
      <c r="H3957" s="93">
        <v>446.59</v>
      </c>
      <c r="I3957" s="108">
        <v>3</v>
      </c>
      <c r="J3957" s="93">
        <v>0.5</v>
      </c>
      <c r="K3957" s="93">
        <v>0.6</v>
      </c>
      <c r="L3957" s="93">
        <v>446.59</v>
      </c>
      <c r="M3957" s="88">
        <f t="shared" si="311"/>
        <v>0</v>
      </c>
    </row>
    <row r="3958" spans="1:13" x14ac:dyDescent="0.2">
      <c r="A3958" s="94">
        <v>5708109</v>
      </c>
      <c r="B3958" s="88">
        <f t="shared" si="309"/>
        <v>315.39999999999998</v>
      </c>
      <c r="C3958" s="93">
        <v>0</v>
      </c>
      <c r="D3958" s="104">
        <f t="shared" si="307"/>
        <v>0</v>
      </c>
      <c r="E3958" s="93">
        <f t="shared" si="310"/>
        <v>0</v>
      </c>
      <c r="F3958" s="104">
        <f t="shared" si="308"/>
        <v>0</v>
      </c>
      <c r="G3958" s="93" t="s">
        <v>79</v>
      </c>
      <c r="H3958" s="93">
        <v>964.75</v>
      </c>
      <c r="I3958" s="108">
        <v>3</v>
      </c>
      <c r="J3958" s="93">
        <v>1.43</v>
      </c>
      <c r="K3958" s="93">
        <v>2.2999999999999998</v>
      </c>
      <c r="L3958" s="93">
        <v>964.75</v>
      </c>
      <c r="M3958" s="88">
        <f t="shared" si="311"/>
        <v>0</v>
      </c>
    </row>
    <row r="3959" spans="1:13" x14ac:dyDescent="0.2">
      <c r="A3959" s="94">
        <v>5708111</v>
      </c>
      <c r="B3959" s="88">
        <f t="shared" si="309"/>
        <v>315.39999999999998</v>
      </c>
      <c r="C3959" s="93">
        <v>0</v>
      </c>
      <c r="D3959" s="104">
        <f t="shared" si="307"/>
        <v>0</v>
      </c>
      <c r="E3959" s="93">
        <f t="shared" si="310"/>
        <v>0</v>
      </c>
      <c r="F3959" s="104">
        <f t="shared" si="308"/>
        <v>0</v>
      </c>
      <c r="G3959" s="93" t="s">
        <v>79</v>
      </c>
      <c r="H3959" s="93">
        <v>1167.03</v>
      </c>
      <c r="I3959" s="108">
        <v>3</v>
      </c>
      <c r="J3959" s="93">
        <v>1.88</v>
      </c>
      <c r="K3959" s="93">
        <v>3</v>
      </c>
      <c r="L3959" s="93">
        <v>1167.03</v>
      </c>
      <c r="M3959" s="88">
        <f t="shared" si="311"/>
        <v>0</v>
      </c>
    </row>
    <row r="3960" spans="1:13" x14ac:dyDescent="0.2">
      <c r="A3960" s="94">
        <v>5708112</v>
      </c>
      <c r="B3960" s="88">
        <f t="shared" si="309"/>
        <v>315.39999999999998</v>
      </c>
      <c r="C3960" s="93">
        <v>0</v>
      </c>
      <c r="D3960" s="104">
        <f t="shared" si="307"/>
        <v>0</v>
      </c>
      <c r="E3960" s="93">
        <f t="shared" si="310"/>
        <v>0</v>
      </c>
      <c r="F3960" s="104">
        <f t="shared" si="308"/>
        <v>0</v>
      </c>
      <c r="G3960" s="93" t="s">
        <v>79</v>
      </c>
      <c r="H3960" s="93">
        <v>1727.21</v>
      </c>
      <c r="I3960" s="108">
        <v>3</v>
      </c>
      <c r="J3960" s="93">
        <v>2.94</v>
      </c>
      <c r="K3960" s="93">
        <v>5</v>
      </c>
      <c r="L3960" s="93">
        <v>1727.21</v>
      </c>
      <c r="M3960" s="88">
        <f t="shared" si="311"/>
        <v>0</v>
      </c>
    </row>
    <row r="3961" spans="1:13" x14ac:dyDescent="0.2">
      <c r="A3961" s="94">
        <v>5708114</v>
      </c>
      <c r="B3961" s="88">
        <f t="shared" si="309"/>
        <v>315.39999999999998</v>
      </c>
      <c r="C3961" s="93">
        <v>0</v>
      </c>
      <c r="D3961" s="104">
        <f t="shared" si="307"/>
        <v>0</v>
      </c>
      <c r="E3961" s="93">
        <f t="shared" si="310"/>
        <v>0</v>
      </c>
      <c r="F3961" s="104">
        <f t="shared" si="308"/>
        <v>0</v>
      </c>
      <c r="G3961" s="93" t="s">
        <v>79</v>
      </c>
      <c r="H3961" s="93">
        <v>2832</v>
      </c>
      <c r="I3961" s="108">
        <v>3</v>
      </c>
      <c r="J3961" s="93">
        <v>5.89</v>
      </c>
      <c r="K3961" s="93">
        <v>8</v>
      </c>
      <c r="L3961" s="93">
        <v>2832</v>
      </c>
      <c r="M3961" s="88">
        <f t="shared" si="311"/>
        <v>0</v>
      </c>
    </row>
    <row r="3962" spans="1:13" x14ac:dyDescent="0.2">
      <c r="A3962" s="94">
        <v>5708116</v>
      </c>
      <c r="B3962" s="88">
        <f t="shared" si="309"/>
        <v>315.39999999999998</v>
      </c>
      <c r="C3962" s="93">
        <v>0</v>
      </c>
      <c r="D3962" s="104">
        <f t="shared" si="307"/>
        <v>0</v>
      </c>
      <c r="E3962" s="93">
        <f t="shared" si="310"/>
        <v>0</v>
      </c>
      <c r="F3962" s="104">
        <f t="shared" si="308"/>
        <v>0</v>
      </c>
      <c r="G3962" s="93" t="s">
        <v>79</v>
      </c>
      <c r="H3962" s="93">
        <v>1167.03</v>
      </c>
      <c r="I3962" s="108">
        <v>3</v>
      </c>
      <c r="J3962" s="93">
        <v>13.36</v>
      </c>
      <c r="K3962" s="93">
        <v>17</v>
      </c>
      <c r="L3962" s="93">
        <v>1167.03</v>
      </c>
      <c r="M3962" s="88">
        <f t="shared" si="311"/>
        <v>0</v>
      </c>
    </row>
    <row r="3963" spans="1:13" x14ac:dyDescent="0.2">
      <c r="A3963" s="94">
        <v>5708139</v>
      </c>
      <c r="B3963" s="88">
        <f t="shared" si="309"/>
        <v>315.39999999999998</v>
      </c>
      <c r="C3963" s="93">
        <v>0</v>
      </c>
      <c r="D3963" s="104">
        <f t="shared" si="307"/>
        <v>0</v>
      </c>
      <c r="E3963" s="93">
        <f t="shared" si="310"/>
        <v>0</v>
      </c>
      <c r="F3963" s="104">
        <f t="shared" si="308"/>
        <v>0</v>
      </c>
      <c r="G3963" s="93" t="s">
        <v>79</v>
      </c>
      <c r="H3963" s="93">
        <v>272.33999999999997</v>
      </c>
      <c r="I3963" s="108">
        <v>3</v>
      </c>
      <c r="J3963" s="93">
        <v>0.46</v>
      </c>
      <c r="K3963" s="93">
        <v>0.33</v>
      </c>
      <c r="L3963" s="93">
        <v>272.33999999999997</v>
      </c>
      <c r="M3963" s="88">
        <f t="shared" si="311"/>
        <v>0</v>
      </c>
    </row>
    <row r="3964" spans="1:13" x14ac:dyDescent="0.2">
      <c r="A3964" s="94">
        <v>5708144</v>
      </c>
      <c r="B3964" s="88">
        <f t="shared" si="309"/>
        <v>315.39999999999998</v>
      </c>
      <c r="C3964" s="93">
        <v>0</v>
      </c>
      <c r="D3964" s="104">
        <f t="shared" si="307"/>
        <v>0</v>
      </c>
      <c r="E3964" s="93">
        <f t="shared" si="310"/>
        <v>0</v>
      </c>
      <c r="F3964" s="104">
        <f t="shared" si="308"/>
        <v>0</v>
      </c>
      <c r="G3964" s="93" t="s">
        <v>79</v>
      </c>
      <c r="H3964" s="93">
        <v>453.91</v>
      </c>
      <c r="I3964" s="108">
        <v>3</v>
      </c>
      <c r="J3964" s="93">
        <v>0.77</v>
      </c>
      <c r="K3964" s="93">
        <v>0.85</v>
      </c>
      <c r="L3964" s="93">
        <v>453.91</v>
      </c>
      <c r="M3964" s="88">
        <f t="shared" si="311"/>
        <v>0</v>
      </c>
    </row>
    <row r="3965" spans="1:13" x14ac:dyDescent="0.2">
      <c r="A3965" s="94">
        <v>5708145</v>
      </c>
      <c r="B3965" s="88">
        <f t="shared" si="309"/>
        <v>315.39999999999998</v>
      </c>
      <c r="C3965" s="93">
        <v>0</v>
      </c>
      <c r="D3965" s="104">
        <f t="shared" si="307"/>
        <v>0</v>
      </c>
      <c r="E3965" s="93">
        <f t="shared" si="310"/>
        <v>0</v>
      </c>
      <c r="F3965" s="104">
        <f t="shared" si="308"/>
        <v>0</v>
      </c>
      <c r="G3965" s="93" t="s">
        <v>79</v>
      </c>
      <c r="H3965" s="93">
        <v>847.29</v>
      </c>
      <c r="I3965" s="108">
        <v>3</v>
      </c>
      <c r="J3965" s="93">
        <v>1.4</v>
      </c>
      <c r="K3965" s="93">
        <v>1.21</v>
      </c>
      <c r="L3965" s="93">
        <v>847.29</v>
      </c>
      <c r="M3965" s="88">
        <f t="shared" si="311"/>
        <v>0</v>
      </c>
    </row>
    <row r="3966" spans="1:13" x14ac:dyDescent="0.2">
      <c r="A3966" s="94">
        <v>5708146</v>
      </c>
      <c r="B3966" s="88">
        <f t="shared" si="309"/>
        <v>315.39999999999998</v>
      </c>
      <c r="C3966" s="93">
        <v>0</v>
      </c>
      <c r="D3966" s="104">
        <f t="shared" si="307"/>
        <v>0</v>
      </c>
      <c r="E3966" s="93">
        <f t="shared" si="310"/>
        <v>0</v>
      </c>
      <c r="F3966" s="104">
        <f t="shared" si="308"/>
        <v>0</v>
      </c>
      <c r="G3966" s="93" t="s">
        <v>79</v>
      </c>
      <c r="H3966" s="93">
        <v>847.29</v>
      </c>
      <c r="I3966" s="108">
        <v>3</v>
      </c>
      <c r="J3966" s="93">
        <v>1.76</v>
      </c>
      <c r="K3966" s="93">
        <v>1.57</v>
      </c>
      <c r="L3966" s="93">
        <v>847.29</v>
      </c>
      <c r="M3966" s="88">
        <f t="shared" si="311"/>
        <v>0</v>
      </c>
    </row>
    <row r="3967" spans="1:13" x14ac:dyDescent="0.2">
      <c r="A3967" s="94">
        <v>5708147</v>
      </c>
      <c r="B3967" s="88">
        <f t="shared" si="309"/>
        <v>315.39999999999998</v>
      </c>
      <c r="C3967" s="93">
        <v>0</v>
      </c>
      <c r="D3967" s="104">
        <f t="shared" si="307"/>
        <v>0</v>
      </c>
      <c r="E3967" s="93">
        <f t="shared" si="310"/>
        <v>0</v>
      </c>
      <c r="F3967" s="104">
        <f t="shared" si="308"/>
        <v>0</v>
      </c>
      <c r="G3967" s="93" t="s">
        <v>79</v>
      </c>
      <c r="H3967" s="93">
        <v>1180.1600000000001</v>
      </c>
      <c r="I3967" s="108">
        <v>3</v>
      </c>
      <c r="J3967" s="93">
        <v>2.4700000000000002</v>
      </c>
      <c r="K3967" s="93">
        <v>2.39</v>
      </c>
      <c r="L3967" s="93">
        <v>1180.1600000000001</v>
      </c>
      <c r="M3967" s="88">
        <f t="shared" si="311"/>
        <v>0</v>
      </c>
    </row>
    <row r="3968" spans="1:13" x14ac:dyDescent="0.2">
      <c r="A3968" s="94">
        <v>5708148</v>
      </c>
      <c r="B3968" s="88">
        <f t="shared" si="309"/>
        <v>315.39999999999998</v>
      </c>
      <c r="C3968" s="93">
        <v>0</v>
      </c>
      <c r="D3968" s="104">
        <f t="shared" si="307"/>
        <v>0</v>
      </c>
      <c r="E3968" s="93">
        <f t="shared" si="310"/>
        <v>0</v>
      </c>
      <c r="F3968" s="104">
        <f t="shared" si="308"/>
        <v>0</v>
      </c>
      <c r="G3968" s="93" t="s">
        <v>79</v>
      </c>
      <c r="H3968" s="93">
        <v>272.33999999999997</v>
      </c>
      <c r="I3968" s="108">
        <v>3</v>
      </c>
      <c r="J3968" s="93">
        <v>0.46</v>
      </c>
      <c r="K3968" s="93">
        <v>0.33</v>
      </c>
      <c r="L3968" s="93">
        <v>272.33999999999997</v>
      </c>
      <c r="M3968" s="88">
        <f t="shared" si="311"/>
        <v>0</v>
      </c>
    </row>
    <row r="3969" spans="1:13" x14ac:dyDescent="0.2">
      <c r="A3969" s="94">
        <v>5708149</v>
      </c>
      <c r="B3969" s="88">
        <f t="shared" si="309"/>
        <v>315.39999999999998</v>
      </c>
      <c r="C3969" s="93">
        <v>0</v>
      </c>
      <c r="D3969" s="104">
        <f t="shared" si="307"/>
        <v>0</v>
      </c>
      <c r="E3969" s="93">
        <f t="shared" si="310"/>
        <v>0</v>
      </c>
      <c r="F3969" s="104">
        <f t="shared" si="308"/>
        <v>0</v>
      </c>
      <c r="G3969" s="93" t="s">
        <v>79</v>
      </c>
      <c r="H3969" s="93">
        <v>272.33999999999997</v>
      </c>
      <c r="I3969" s="108">
        <v>3</v>
      </c>
      <c r="J3969" s="93">
        <v>0.46</v>
      </c>
      <c r="K3969" s="93">
        <v>0.33</v>
      </c>
      <c r="L3969" s="93">
        <v>272.33999999999997</v>
      </c>
      <c r="M3969" s="88">
        <f t="shared" si="311"/>
        <v>0</v>
      </c>
    </row>
    <row r="3970" spans="1:13" x14ac:dyDescent="0.2">
      <c r="A3970" s="94">
        <v>5708154</v>
      </c>
      <c r="B3970" s="88">
        <f t="shared" si="309"/>
        <v>315.39999999999998</v>
      </c>
      <c r="C3970" s="93">
        <v>0</v>
      </c>
      <c r="D3970" s="104">
        <f t="shared" ref="D3970:D4033" si="312">C3970/$C$4096</f>
        <v>0</v>
      </c>
      <c r="E3970" s="93">
        <f t="shared" si="310"/>
        <v>0</v>
      </c>
      <c r="F3970" s="104">
        <f t="shared" ref="F3970:F4033" si="313">E3970/$E$4096</f>
        <v>0</v>
      </c>
      <c r="G3970" s="93" t="s">
        <v>79</v>
      </c>
      <c r="H3970" s="93">
        <v>786.77</v>
      </c>
      <c r="I3970" s="108">
        <v>3</v>
      </c>
      <c r="J3970" s="93">
        <v>1.4</v>
      </c>
      <c r="K3970" s="93">
        <v>1.21</v>
      </c>
      <c r="L3970" s="93">
        <v>786.77</v>
      </c>
      <c r="M3970" s="88">
        <f t="shared" si="311"/>
        <v>0</v>
      </c>
    </row>
    <row r="3971" spans="1:13" x14ac:dyDescent="0.2">
      <c r="A3971" s="94">
        <v>5708156</v>
      </c>
      <c r="B3971" s="88">
        <f t="shared" ref="B3971:B4034" si="314">VLOOKUP(I3971,$U$2:$V$11,2,TRUE)</f>
        <v>315.39999999999998</v>
      </c>
      <c r="C3971" s="93">
        <v>0</v>
      </c>
      <c r="D3971" s="104">
        <f t="shared" si="312"/>
        <v>0</v>
      </c>
      <c r="E3971" s="93">
        <f t="shared" ref="E3971:E4034" si="315">B3971*C3971/3600</f>
        <v>0</v>
      </c>
      <c r="F3971" s="104">
        <f t="shared" si="313"/>
        <v>0</v>
      </c>
      <c r="G3971" s="93" t="s">
        <v>79</v>
      </c>
      <c r="H3971" s="93">
        <v>1089.3800000000001</v>
      </c>
      <c r="I3971" s="108">
        <v>3</v>
      </c>
      <c r="J3971" s="93">
        <v>2.4700000000000002</v>
      </c>
      <c r="K3971" s="93">
        <v>2.39</v>
      </c>
      <c r="L3971" s="93">
        <v>1089.3800000000001</v>
      </c>
      <c r="M3971" s="88">
        <f t="shared" ref="M3971:M4034" si="316">B3971*C3971</f>
        <v>0</v>
      </c>
    </row>
    <row r="3972" spans="1:13" x14ac:dyDescent="0.2">
      <c r="A3972" s="94">
        <v>5708158</v>
      </c>
      <c r="B3972" s="88">
        <f t="shared" si="314"/>
        <v>315.39999999999998</v>
      </c>
      <c r="C3972" s="93">
        <v>0</v>
      </c>
      <c r="D3972" s="104">
        <f t="shared" si="312"/>
        <v>0</v>
      </c>
      <c r="E3972" s="93">
        <f t="shared" si="315"/>
        <v>0</v>
      </c>
      <c r="F3972" s="104">
        <f t="shared" si="313"/>
        <v>0</v>
      </c>
      <c r="G3972" s="93" t="s">
        <v>79</v>
      </c>
      <c r="H3972" s="93">
        <v>278.76</v>
      </c>
      <c r="I3972" s="108">
        <v>3</v>
      </c>
      <c r="J3972" s="93">
        <v>4.01</v>
      </c>
      <c r="K3972" s="93">
        <v>4</v>
      </c>
      <c r="L3972" s="93">
        <v>278.76</v>
      </c>
      <c r="M3972" s="88">
        <f t="shared" si="316"/>
        <v>0</v>
      </c>
    </row>
    <row r="3973" spans="1:13" x14ac:dyDescent="0.2">
      <c r="A3973" s="94">
        <v>5708184</v>
      </c>
      <c r="B3973" s="88">
        <f t="shared" si="314"/>
        <v>315.39999999999998</v>
      </c>
      <c r="C3973" s="93">
        <v>0</v>
      </c>
      <c r="D3973" s="104">
        <f t="shared" si="312"/>
        <v>0</v>
      </c>
      <c r="E3973" s="93">
        <f t="shared" si="315"/>
        <v>0</v>
      </c>
      <c r="F3973" s="104">
        <f t="shared" si="313"/>
        <v>0</v>
      </c>
      <c r="G3973" s="93" t="s">
        <v>79</v>
      </c>
      <c r="H3973" s="93">
        <v>4181.42</v>
      </c>
      <c r="I3973" s="108">
        <v>3</v>
      </c>
      <c r="J3973" s="93">
        <v>52.92</v>
      </c>
      <c r="K3973" s="93">
        <v>61</v>
      </c>
      <c r="L3973" s="93">
        <v>4181.42</v>
      </c>
      <c r="M3973" s="88">
        <f t="shared" si="316"/>
        <v>0</v>
      </c>
    </row>
    <row r="3974" spans="1:13" x14ac:dyDescent="0.2">
      <c r="A3974" s="94">
        <v>5708207</v>
      </c>
      <c r="B3974" s="88">
        <f t="shared" si="314"/>
        <v>315.39999999999998</v>
      </c>
      <c r="C3974" s="93">
        <v>0</v>
      </c>
      <c r="D3974" s="104">
        <f t="shared" si="312"/>
        <v>0</v>
      </c>
      <c r="E3974" s="93">
        <f t="shared" si="315"/>
        <v>0</v>
      </c>
      <c r="F3974" s="104">
        <f t="shared" si="313"/>
        <v>0</v>
      </c>
      <c r="G3974" s="93" t="s">
        <v>79</v>
      </c>
      <c r="H3974" s="93">
        <v>713.63</v>
      </c>
      <c r="I3974" s="108">
        <v>3</v>
      </c>
      <c r="J3974" s="93">
        <v>9.25</v>
      </c>
      <c r="K3974" s="93">
        <v>11</v>
      </c>
      <c r="L3974" s="93">
        <v>713.63</v>
      </c>
      <c r="M3974" s="88">
        <f t="shared" si="316"/>
        <v>0</v>
      </c>
    </row>
    <row r="3975" spans="1:13" x14ac:dyDescent="0.2">
      <c r="A3975" s="94">
        <v>5708222</v>
      </c>
      <c r="B3975" s="88">
        <f t="shared" si="314"/>
        <v>315.39999999999998</v>
      </c>
      <c r="C3975" s="93">
        <v>0</v>
      </c>
      <c r="D3975" s="104">
        <f t="shared" si="312"/>
        <v>0</v>
      </c>
      <c r="E3975" s="93">
        <f t="shared" si="315"/>
        <v>0</v>
      </c>
      <c r="F3975" s="104">
        <f t="shared" si="313"/>
        <v>0</v>
      </c>
      <c r="G3975" s="93" t="s">
        <v>79</v>
      </c>
      <c r="H3975" s="93">
        <v>516.82000000000005</v>
      </c>
      <c r="I3975" s="108">
        <v>3</v>
      </c>
      <c r="J3975" s="93">
        <v>0.5</v>
      </c>
      <c r="K3975" s="93">
        <v>1</v>
      </c>
      <c r="L3975" s="93">
        <v>516.82000000000005</v>
      </c>
      <c r="M3975" s="88">
        <f t="shared" si="316"/>
        <v>0</v>
      </c>
    </row>
    <row r="3976" spans="1:13" x14ac:dyDescent="0.2">
      <c r="A3976" s="94">
        <v>5708223</v>
      </c>
      <c r="B3976" s="88">
        <f t="shared" si="314"/>
        <v>315.39999999999998</v>
      </c>
      <c r="C3976" s="93">
        <v>0</v>
      </c>
      <c r="D3976" s="104">
        <f t="shared" si="312"/>
        <v>0</v>
      </c>
      <c r="E3976" s="93">
        <f t="shared" si="315"/>
        <v>0</v>
      </c>
      <c r="F3976" s="104">
        <f t="shared" si="313"/>
        <v>0</v>
      </c>
      <c r="G3976" s="93" t="s">
        <v>79</v>
      </c>
      <c r="H3976" s="93">
        <v>598.41999999999996</v>
      </c>
      <c r="I3976" s="108">
        <v>3</v>
      </c>
      <c r="J3976" s="93">
        <v>0.83</v>
      </c>
      <c r="K3976" s="93">
        <v>1</v>
      </c>
      <c r="L3976" s="93">
        <v>598.41999999999996</v>
      </c>
      <c r="M3976" s="88">
        <f t="shared" si="316"/>
        <v>0</v>
      </c>
    </row>
    <row r="3977" spans="1:13" x14ac:dyDescent="0.2">
      <c r="A3977" s="94">
        <v>5708224</v>
      </c>
      <c r="B3977" s="88">
        <f t="shared" si="314"/>
        <v>315.39999999999998</v>
      </c>
      <c r="C3977" s="93">
        <v>0</v>
      </c>
      <c r="D3977" s="104">
        <f t="shared" si="312"/>
        <v>0</v>
      </c>
      <c r="E3977" s="93">
        <f t="shared" si="315"/>
        <v>0</v>
      </c>
      <c r="F3977" s="104">
        <f t="shared" si="313"/>
        <v>0</v>
      </c>
      <c r="G3977" s="93" t="s">
        <v>79</v>
      </c>
      <c r="H3977" s="93">
        <v>707.22</v>
      </c>
      <c r="I3977" s="108">
        <v>3</v>
      </c>
      <c r="J3977" s="93">
        <v>1.07</v>
      </c>
      <c r="K3977" s="93">
        <v>2</v>
      </c>
      <c r="L3977" s="93">
        <v>707.22</v>
      </c>
      <c r="M3977" s="88">
        <f t="shared" si="316"/>
        <v>0</v>
      </c>
    </row>
    <row r="3978" spans="1:13" x14ac:dyDescent="0.2">
      <c r="A3978" s="94">
        <v>5708226</v>
      </c>
      <c r="B3978" s="88">
        <f t="shared" si="314"/>
        <v>315.39999999999998</v>
      </c>
      <c r="C3978" s="93">
        <v>0</v>
      </c>
      <c r="D3978" s="104">
        <f t="shared" si="312"/>
        <v>0</v>
      </c>
      <c r="E3978" s="93">
        <f t="shared" si="315"/>
        <v>0</v>
      </c>
      <c r="F3978" s="104">
        <f t="shared" si="313"/>
        <v>0</v>
      </c>
      <c r="G3978" s="93" t="s">
        <v>79</v>
      </c>
      <c r="H3978" s="93">
        <v>1292.04</v>
      </c>
      <c r="I3978" s="108">
        <v>3</v>
      </c>
      <c r="J3978" s="93">
        <v>2.2200000000000002</v>
      </c>
      <c r="K3978" s="93">
        <v>3</v>
      </c>
      <c r="L3978" s="93">
        <v>1292.04</v>
      </c>
      <c r="M3978" s="88">
        <f t="shared" si="316"/>
        <v>0</v>
      </c>
    </row>
    <row r="3979" spans="1:13" x14ac:dyDescent="0.2">
      <c r="A3979" s="94">
        <v>5708227</v>
      </c>
      <c r="B3979" s="88">
        <f t="shared" si="314"/>
        <v>315.39999999999998</v>
      </c>
      <c r="C3979" s="93">
        <v>0</v>
      </c>
      <c r="D3979" s="104">
        <f t="shared" si="312"/>
        <v>0</v>
      </c>
      <c r="E3979" s="93">
        <f t="shared" si="315"/>
        <v>0</v>
      </c>
      <c r="F3979" s="104">
        <f t="shared" si="313"/>
        <v>0</v>
      </c>
      <c r="G3979" s="93" t="s">
        <v>79</v>
      </c>
      <c r="H3979" s="93">
        <v>1890.46</v>
      </c>
      <c r="I3979" s="108">
        <v>3</v>
      </c>
      <c r="J3979" s="93">
        <v>3.99</v>
      </c>
      <c r="K3979" s="93">
        <v>4</v>
      </c>
      <c r="L3979" s="93">
        <v>1890.46</v>
      </c>
      <c r="M3979" s="88">
        <f t="shared" si="316"/>
        <v>0</v>
      </c>
    </row>
    <row r="3980" spans="1:13" x14ac:dyDescent="0.2">
      <c r="A3980" s="94">
        <v>5708229</v>
      </c>
      <c r="B3980" s="88">
        <f t="shared" si="314"/>
        <v>315.39999999999998</v>
      </c>
      <c r="C3980" s="93">
        <v>0</v>
      </c>
      <c r="D3980" s="104">
        <f t="shared" si="312"/>
        <v>0</v>
      </c>
      <c r="E3980" s="93">
        <f t="shared" si="315"/>
        <v>0</v>
      </c>
      <c r="F3980" s="104">
        <f t="shared" si="313"/>
        <v>0</v>
      </c>
      <c r="G3980" s="93" t="s">
        <v>79</v>
      </c>
      <c r="H3980" s="93">
        <v>446.59</v>
      </c>
      <c r="I3980" s="108">
        <v>3</v>
      </c>
      <c r="J3980" s="93">
        <v>0.5</v>
      </c>
      <c r="K3980" s="93">
        <v>1</v>
      </c>
      <c r="L3980" s="93">
        <v>446.59</v>
      </c>
      <c r="M3980" s="88">
        <f t="shared" si="316"/>
        <v>0</v>
      </c>
    </row>
    <row r="3981" spans="1:13" x14ac:dyDescent="0.2">
      <c r="A3981" s="94">
        <v>5708238</v>
      </c>
      <c r="B3981" s="88">
        <f t="shared" si="314"/>
        <v>315.39999999999998</v>
      </c>
      <c r="C3981" s="93">
        <v>0</v>
      </c>
      <c r="D3981" s="104">
        <f t="shared" si="312"/>
        <v>0</v>
      </c>
      <c r="E3981" s="93">
        <f t="shared" si="315"/>
        <v>0</v>
      </c>
      <c r="F3981" s="104">
        <f t="shared" si="313"/>
        <v>0</v>
      </c>
      <c r="G3981" s="93" t="s">
        <v>79</v>
      </c>
      <c r="H3981" s="93">
        <v>964.75</v>
      </c>
      <c r="I3981" s="108">
        <v>3</v>
      </c>
      <c r="J3981" s="93">
        <v>1.43</v>
      </c>
      <c r="K3981" s="93">
        <v>2</v>
      </c>
      <c r="L3981" s="93">
        <v>964.75</v>
      </c>
      <c r="M3981" s="88">
        <f t="shared" si="316"/>
        <v>0</v>
      </c>
    </row>
    <row r="3982" spans="1:13" x14ac:dyDescent="0.2">
      <c r="A3982" s="94">
        <v>5708244</v>
      </c>
      <c r="B3982" s="88">
        <f t="shared" si="314"/>
        <v>315.39999999999998</v>
      </c>
      <c r="C3982" s="93">
        <v>0</v>
      </c>
      <c r="D3982" s="104">
        <f t="shared" si="312"/>
        <v>0</v>
      </c>
      <c r="E3982" s="93">
        <f t="shared" si="315"/>
        <v>0</v>
      </c>
      <c r="F3982" s="104">
        <f t="shared" si="313"/>
        <v>0</v>
      </c>
      <c r="G3982" s="93" t="s">
        <v>79</v>
      </c>
      <c r="H3982" s="93">
        <v>4201.32</v>
      </c>
      <c r="I3982" s="108">
        <v>3</v>
      </c>
      <c r="J3982" s="93">
        <v>10.32</v>
      </c>
      <c r="K3982" s="93">
        <v>13</v>
      </c>
      <c r="L3982" s="93">
        <v>4201.32</v>
      </c>
      <c r="M3982" s="88">
        <f t="shared" si="316"/>
        <v>0</v>
      </c>
    </row>
    <row r="3983" spans="1:13" x14ac:dyDescent="0.2">
      <c r="A3983" s="94">
        <v>5708245</v>
      </c>
      <c r="B3983" s="88">
        <f t="shared" si="314"/>
        <v>315.39999999999998</v>
      </c>
      <c r="C3983" s="93">
        <v>0</v>
      </c>
      <c r="D3983" s="104">
        <f t="shared" si="312"/>
        <v>0</v>
      </c>
      <c r="E3983" s="93">
        <f t="shared" si="315"/>
        <v>0</v>
      </c>
      <c r="F3983" s="104">
        <f t="shared" si="313"/>
        <v>0</v>
      </c>
      <c r="G3983" s="93" t="s">
        <v>79</v>
      </c>
      <c r="H3983" s="93">
        <v>5368.35</v>
      </c>
      <c r="I3983" s="108">
        <v>3</v>
      </c>
      <c r="J3983" s="93">
        <v>13.36</v>
      </c>
      <c r="K3983" s="93">
        <v>17</v>
      </c>
      <c r="L3983" s="93">
        <v>5368.35</v>
      </c>
      <c r="M3983" s="88">
        <f t="shared" si="316"/>
        <v>0</v>
      </c>
    </row>
    <row r="3984" spans="1:13" x14ac:dyDescent="0.2">
      <c r="A3984" s="94">
        <v>5708272</v>
      </c>
      <c r="B3984" s="88">
        <f t="shared" si="314"/>
        <v>315.39999999999998</v>
      </c>
      <c r="C3984" s="93">
        <v>0</v>
      </c>
      <c r="D3984" s="104">
        <f t="shared" si="312"/>
        <v>0</v>
      </c>
      <c r="E3984" s="93">
        <f t="shared" si="315"/>
        <v>0</v>
      </c>
      <c r="F3984" s="104">
        <f t="shared" si="313"/>
        <v>0</v>
      </c>
      <c r="G3984" s="93" t="s">
        <v>79</v>
      </c>
      <c r="H3984" s="93">
        <v>368.29</v>
      </c>
      <c r="I3984" s="108">
        <v>3</v>
      </c>
      <c r="J3984" s="93">
        <v>0.93</v>
      </c>
      <c r="K3984" s="93">
        <v>0.35</v>
      </c>
      <c r="L3984" s="93">
        <v>368.29</v>
      </c>
      <c r="M3984" s="88">
        <f t="shared" si="316"/>
        <v>0</v>
      </c>
    </row>
    <row r="3985" spans="1:13" x14ac:dyDescent="0.2">
      <c r="A3985" s="94">
        <v>5708273</v>
      </c>
      <c r="B3985" s="88">
        <f t="shared" si="314"/>
        <v>315.39999999999998</v>
      </c>
      <c r="C3985" s="93">
        <v>0</v>
      </c>
      <c r="D3985" s="104">
        <f t="shared" si="312"/>
        <v>0</v>
      </c>
      <c r="E3985" s="93">
        <f t="shared" si="315"/>
        <v>0</v>
      </c>
      <c r="F3985" s="104">
        <f t="shared" si="313"/>
        <v>0</v>
      </c>
      <c r="G3985" s="93" t="s">
        <v>79</v>
      </c>
      <c r="H3985" s="93">
        <v>368.29</v>
      </c>
      <c r="I3985" s="108">
        <v>3</v>
      </c>
      <c r="J3985" s="93">
        <v>0.93</v>
      </c>
      <c r="K3985" s="93">
        <v>0.35</v>
      </c>
      <c r="L3985" s="93">
        <v>368.29</v>
      </c>
      <c r="M3985" s="88">
        <f t="shared" si="316"/>
        <v>0</v>
      </c>
    </row>
    <row r="3986" spans="1:13" x14ac:dyDescent="0.2">
      <c r="A3986" s="94">
        <v>5708276</v>
      </c>
      <c r="B3986" s="88">
        <f t="shared" si="314"/>
        <v>315.39999999999998</v>
      </c>
      <c r="C3986" s="93">
        <v>0</v>
      </c>
      <c r="D3986" s="104">
        <f t="shared" si="312"/>
        <v>0</v>
      </c>
      <c r="E3986" s="93">
        <f t="shared" si="315"/>
        <v>0</v>
      </c>
      <c r="F3986" s="104">
        <f t="shared" si="313"/>
        <v>0</v>
      </c>
      <c r="G3986" s="93" t="s">
        <v>79</v>
      </c>
      <c r="H3986" s="93">
        <v>613.80999999999995</v>
      </c>
      <c r="I3986" s="108">
        <v>3</v>
      </c>
      <c r="J3986" s="93">
        <v>1.71</v>
      </c>
      <c r="K3986" s="93">
        <v>0.68</v>
      </c>
      <c r="L3986" s="93">
        <v>613.80999999999995</v>
      </c>
      <c r="M3986" s="88">
        <f t="shared" si="316"/>
        <v>0</v>
      </c>
    </row>
    <row r="3987" spans="1:13" x14ac:dyDescent="0.2">
      <c r="A3987" s="94">
        <v>5708277</v>
      </c>
      <c r="B3987" s="88">
        <f t="shared" si="314"/>
        <v>315.39999999999998</v>
      </c>
      <c r="C3987" s="93">
        <v>0</v>
      </c>
      <c r="D3987" s="104">
        <f t="shared" si="312"/>
        <v>0</v>
      </c>
      <c r="E3987" s="93">
        <f t="shared" si="315"/>
        <v>0</v>
      </c>
      <c r="F3987" s="104">
        <f t="shared" si="313"/>
        <v>0</v>
      </c>
      <c r="G3987" s="93" t="s">
        <v>79</v>
      </c>
      <c r="H3987" s="93">
        <v>859.34</v>
      </c>
      <c r="I3987" s="108">
        <v>3</v>
      </c>
      <c r="J3987" s="93">
        <v>2.57</v>
      </c>
      <c r="K3987" s="93">
        <v>1.01</v>
      </c>
      <c r="L3987" s="93">
        <v>859.34</v>
      </c>
      <c r="M3987" s="88">
        <f t="shared" si="316"/>
        <v>0</v>
      </c>
    </row>
    <row r="3988" spans="1:13" x14ac:dyDescent="0.2">
      <c r="A3988" s="94">
        <v>5708281</v>
      </c>
      <c r="B3988" s="88">
        <f t="shared" si="314"/>
        <v>315.39999999999998</v>
      </c>
      <c r="C3988" s="93">
        <v>0</v>
      </c>
      <c r="D3988" s="104">
        <f t="shared" si="312"/>
        <v>0</v>
      </c>
      <c r="E3988" s="93">
        <f t="shared" si="315"/>
        <v>0</v>
      </c>
      <c r="F3988" s="104">
        <f t="shared" si="313"/>
        <v>0</v>
      </c>
      <c r="G3988" s="93" t="s">
        <v>79</v>
      </c>
      <c r="H3988" s="93">
        <v>574.95000000000005</v>
      </c>
      <c r="I3988" s="108">
        <v>3</v>
      </c>
      <c r="J3988" s="93">
        <v>0.93</v>
      </c>
      <c r="K3988" s="93">
        <v>0.35</v>
      </c>
      <c r="L3988" s="93">
        <v>574.95000000000005</v>
      </c>
      <c r="M3988" s="88">
        <f t="shared" si="316"/>
        <v>0</v>
      </c>
    </row>
    <row r="3989" spans="1:13" x14ac:dyDescent="0.2">
      <c r="A3989" s="94">
        <v>5708282</v>
      </c>
      <c r="B3989" s="88">
        <f t="shared" si="314"/>
        <v>315.39999999999998</v>
      </c>
      <c r="C3989" s="93">
        <v>0</v>
      </c>
      <c r="D3989" s="104">
        <f t="shared" si="312"/>
        <v>0</v>
      </c>
      <c r="E3989" s="93">
        <f t="shared" si="315"/>
        <v>0</v>
      </c>
      <c r="F3989" s="104">
        <f t="shared" si="313"/>
        <v>0</v>
      </c>
      <c r="G3989" s="93" t="s">
        <v>79</v>
      </c>
      <c r="H3989" s="93">
        <v>574.95000000000005</v>
      </c>
      <c r="I3989" s="108">
        <v>3</v>
      </c>
      <c r="J3989" s="93">
        <v>0.93</v>
      </c>
      <c r="K3989" s="93">
        <v>0.35</v>
      </c>
      <c r="L3989" s="93">
        <v>574.95000000000005</v>
      </c>
      <c r="M3989" s="88">
        <f t="shared" si="316"/>
        <v>0</v>
      </c>
    </row>
    <row r="3990" spans="1:13" x14ac:dyDescent="0.2">
      <c r="A3990" s="94">
        <v>5708285</v>
      </c>
      <c r="B3990" s="88">
        <f t="shared" si="314"/>
        <v>315.39999999999998</v>
      </c>
      <c r="C3990" s="93">
        <v>0</v>
      </c>
      <c r="D3990" s="104">
        <f t="shared" si="312"/>
        <v>0</v>
      </c>
      <c r="E3990" s="93">
        <f t="shared" si="315"/>
        <v>0</v>
      </c>
      <c r="F3990" s="104">
        <f t="shared" si="313"/>
        <v>0</v>
      </c>
      <c r="G3990" s="93" t="s">
        <v>79</v>
      </c>
      <c r="H3990" s="93">
        <v>968.33</v>
      </c>
      <c r="I3990" s="108">
        <v>3</v>
      </c>
      <c r="J3990" s="93">
        <v>1.71</v>
      </c>
      <c r="K3990" s="93">
        <v>0.68</v>
      </c>
      <c r="L3990" s="93">
        <v>968.33</v>
      </c>
      <c r="M3990" s="88">
        <f t="shared" si="316"/>
        <v>0</v>
      </c>
    </row>
    <row r="3991" spans="1:13" x14ac:dyDescent="0.2">
      <c r="A3991" s="94">
        <v>5708287</v>
      </c>
      <c r="B3991" s="88">
        <f t="shared" si="314"/>
        <v>315.39999999999998</v>
      </c>
      <c r="C3991" s="93">
        <v>0</v>
      </c>
      <c r="D3991" s="104">
        <f t="shared" si="312"/>
        <v>0</v>
      </c>
      <c r="E3991" s="93">
        <f t="shared" si="315"/>
        <v>0</v>
      </c>
      <c r="F3991" s="104">
        <f t="shared" si="313"/>
        <v>0</v>
      </c>
      <c r="G3991" s="93" t="s">
        <v>79</v>
      </c>
      <c r="H3991" s="93">
        <v>1664.32</v>
      </c>
      <c r="I3991" s="108">
        <v>3</v>
      </c>
      <c r="J3991" s="93">
        <v>3.56</v>
      </c>
      <c r="K3991" s="93">
        <v>1.44</v>
      </c>
      <c r="L3991" s="93">
        <v>1664.32</v>
      </c>
      <c r="M3991" s="88">
        <f t="shared" si="316"/>
        <v>0</v>
      </c>
    </row>
    <row r="3992" spans="1:13" x14ac:dyDescent="0.2">
      <c r="A3992" s="94">
        <v>5708288</v>
      </c>
      <c r="B3992" s="88">
        <f t="shared" si="314"/>
        <v>315.39999999999998</v>
      </c>
      <c r="C3992" s="93">
        <v>0</v>
      </c>
      <c r="D3992" s="104">
        <f t="shared" si="312"/>
        <v>0</v>
      </c>
      <c r="E3992" s="93">
        <f t="shared" si="315"/>
        <v>0</v>
      </c>
      <c r="F3992" s="104">
        <f t="shared" si="313"/>
        <v>0</v>
      </c>
      <c r="G3992" s="93" t="s">
        <v>79</v>
      </c>
      <c r="H3992" s="93">
        <v>2511.62</v>
      </c>
      <c r="I3992" s="108">
        <v>3</v>
      </c>
      <c r="J3992" s="93">
        <v>4.76</v>
      </c>
      <c r="K3992" s="93">
        <v>2</v>
      </c>
      <c r="L3992" s="93">
        <v>2511.62</v>
      </c>
      <c r="M3992" s="88">
        <f t="shared" si="316"/>
        <v>0</v>
      </c>
    </row>
    <row r="3993" spans="1:13" x14ac:dyDescent="0.2">
      <c r="A3993" s="94">
        <v>5708291</v>
      </c>
      <c r="B3993" s="88">
        <f t="shared" si="314"/>
        <v>315.39999999999998</v>
      </c>
      <c r="C3993" s="93">
        <v>0</v>
      </c>
      <c r="D3993" s="104">
        <f t="shared" si="312"/>
        <v>0</v>
      </c>
      <c r="E3993" s="93">
        <f t="shared" si="315"/>
        <v>0</v>
      </c>
      <c r="F3993" s="104">
        <f t="shared" si="313"/>
        <v>0</v>
      </c>
      <c r="G3993" s="93" t="s">
        <v>79</v>
      </c>
      <c r="H3993" s="93">
        <v>1402.82</v>
      </c>
      <c r="I3993" s="108">
        <v>3</v>
      </c>
      <c r="J3993" s="93">
        <v>18.13</v>
      </c>
      <c r="K3993" s="93">
        <v>18</v>
      </c>
      <c r="L3993" s="93">
        <v>1402.82</v>
      </c>
      <c r="M3993" s="88">
        <f t="shared" si="316"/>
        <v>0</v>
      </c>
    </row>
    <row r="3994" spans="1:13" x14ac:dyDescent="0.2">
      <c r="A3994" s="94">
        <v>5708318</v>
      </c>
      <c r="B3994" s="88">
        <f t="shared" si="314"/>
        <v>315.39999999999998</v>
      </c>
      <c r="C3994" s="93">
        <v>0</v>
      </c>
      <c r="D3994" s="104">
        <f t="shared" si="312"/>
        <v>0</v>
      </c>
      <c r="E3994" s="93">
        <f t="shared" si="315"/>
        <v>0</v>
      </c>
      <c r="F3994" s="104">
        <f t="shared" si="313"/>
        <v>0</v>
      </c>
      <c r="G3994" s="93" t="s">
        <v>79</v>
      </c>
      <c r="H3994" s="93">
        <v>278.76</v>
      </c>
      <c r="I3994" s="108">
        <v>3</v>
      </c>
      <c r="J3994" s="93">
        <v>4.46</v>
      </c>
      <c r="K3994" s="93">
        <v>4</v>
      </c>
      <c r="L3994" s="93">
        <v>278.76</v>
      </c>
      <c r="M3994" s="88">
        <f t="shared" si="316"/>
        <v>0</v>
      </c>
    </row>
    <row r="3995" spans="1:13" x14ac:dyDescent="0.2">
      <c r="A3995" s="94">
        <v>5708319</v>
      </c>
      <c r="B3995" s="88">
        <f t="shared" si="314"/>
        <v>315.39999999999998</v>
      </c>
      <c r="C3995" s="93">
        <v>0</v>
      </c>
      <c r="D3995" s="104">
        <f t="shared" si="312"/>
        <v>0</v>
      </c>
      <c r="E3995" s="93">
        <f t="shared" si="315"/>
        <v>0</v>
      </c>
      <c r="F3995" s="104">
        <f t="shared" si="313"/>
        <v>0</v>
      </c>
      <c r="G3995" s="93" t="s">
        <v>79</v>
      </c>
      <c r="H3995" s="93">
        <v>289.91000000000003</v>
      </c>
      <c r="I3995" s="108">
        <v>3</v>
      </c>
      <c r="J3995" s="93">
        <v>4.6500000000000004</v>
      </c>
      <c r="K3995" s="93">
        <v>4</v>
      </c>
      <c r="L3995" s="93">
        <v>289.91000000000003</v>
      </c>
      <c r="M3995" s="88">
        <f t="shared" si="316"/>
        <v>0</v>
      </c>
    </row>
    <row r="3996" spans="1:13" x14ac:dyDescent="0.2">
      <c r="A3996" s="94">
        <v>5708321</v>
      </c>
      <c r="B3996" s="88">
        <f t="shared" si="314"/>
        <v>315.39999999999998</v>
      </c>
      <c r="C3996" s="93">
        <v>0</v>
      </c>
      <c r="D3996" s="104">
        <f t="shared" si="312"/>
        <v>0</v>
      </c>
      <c r="E3996" s="93">
        <f t="shared" si="315"/>
        <v>0</v>
      </c>
      <c r="F3996" s="104">
        <f t="shared" si="313"/>
        <v>0</v>
      </c>
      <c r="G3996" s="93" t="s">
        <v>79</v>
      </c>
      <c r="H3996" s="93">
        <v>323.36</v>
      </c>
      <c r="I3996" s="108">
        <v>3</v>
      </c>
      <c r="J3996" s="93">
        <v>6.25</v>
      </c>
      <c r="K3996" s="93">
        <v>5</v>
      </c>
      <c r="L3996" s="93">
        <v>323.36</v>
      </c>
      <c r="M3996" s="88">
        <f t="shared" si="316"/>
        <v>0</v>
      </c>
    </row>
    <row r="3997" spans="1:13" x14ac:dyDescent="0.2">
      <c r="A3997" s="94">
        <v>5708323</v>
      </c>
      <c r="B3997" s="88">
        <f t="shared" si="314"/>
        <v>315.39999999999998</v>
      </c>
      <c r="C3997" s="93">
        <v>0</v>
      </c>
      <c r="D3997" s="104">
        <f t="shared" si="312"/>
        <v>0</v>
      </c>
      <c r="E3997" s="93">
        <f t="shared" si="315"/>
        <v>0</v>
      </c>
      <c r="F3997" s="104">
        <f t="shared" si="313"/>
        <v>0</v>
      </c>
      <c r="G3997" s="93" t="s">
        <v>79</v>
      </c>
      <c r="H3997" s="93">
        <v>524.07000000000005</v>
      </c>
      <c r="I3997" s="108">
        <v>3</v>
      </c>
      <c r="J3997" s="93">
        <v>10.11</v>
      </c>
      <c r="K3997" s="93">
        <v>11</v>
      </c>
      <c r="L3997" s="93">
        <v>524.07000000000005</v>
      </c>
      <c r="M3997" s="88">
        <f t="shared" si="316"/>
        <v>0</v>
      </c>
    </row>
    <row r="3998" spans="1:13" x14ac:dyDescent="0.2">
      <c r="A3998" s="94">
        <v>5708325</v>
      </c>
      <c r="B3998" s="88">
        <f t="shared" si="314"/>
        <v>315.39999999999998</v>
      </c>
      <c r="C3998" s="93">
        <v>0</v>
      </c>
      <c r="D3998" s="104">
        <f t="shared" si="312"/>
        <v>0</v>
      </c>
      <c r="E3998" s="93">
        <f t="shared" si="315"/>
        <v>0</v>
      </c>
      <c r="F3998" s="104">
        <f t="shared" si="313"/>
        <v>0</v>
      </c>
      <c r="G3998" s="93" t="s">
        <v>79</v>
      </c>
      <c r="H3998" s="93">
        <v>914.34</v>
      </c>
      <c r="I3998" s="108">
        <v>3</v>
      </c>
      <c r="J3998" s="93">
        <v>16.25</v>
      </c>
      <c r="K3998" s="93">
        <v>18</v>
      </c>
      <c r="L3998" s="93">
        <v>914.34</v>
      </c>
      <c r="M3998" s="88">
        <f t="shared" si="316"/>
        <v>0</v>
      </c>
    </row>
    <row r="3999" spans="1:13" x14ac:dyDescent="0.2">
      <c r="A3999" s="94">
        <v>5708326</v>
      </c>
      <c r="B3999" s="88">
        <f t="shared" si="314"/>
        <v>315.39999999999998</v>
      </c>
      <c r="C3999" s="93">
        <v>0</v>
      </c>
      <c r="D3999" s="104">
        <f t="shared" si="312"/>
        <v>0</v>
      </c>
      <c r="E3999" s="93">
        <f t="shared" si="315"/>
        <v>0</v>
      </c>
      <c r="F3999" s="104">
        <f t="shared" si="313"/>
        <v>0</v>
      </c>
      <c r="G3999" s="93" t="s">
        <v>79</v>
      </c>
      <c r="H3999" s="93">
        <v>1070.44</v>
      </c>
      <c r="I3999" s="108">
        <v>3</v>
      </c>
      <c r="J3999" s="93">
        <v>21.22</v>
      </c>
      <c r="K3999" s="93">
        <v>25</v>
      </c>
      <c r="L3999" s="93">
        <v>1070.44</v>
      </c>
      <c r="M3999" s="88">
        <f t="shared" si="316"/>
        <v>0</v>
      </c>
    </row>
    <row r="4000" spans="1:13" x14ac:dyDescent="0.2">
      <c r="A4000" s="94">
        <v>5708327</v>
      </c>
      <c r="B4000" s="88">
        <f t="shared" si="314"/>
        <v>315.39999999999998</v>
      </c>
      <c r="C4000" s="93">
        <v>0</v>
      </c>
      <c r="D4000" s="104">
        <f t="shared" si="312"/>
        <v>0</v>
      </c>
      <c r="E4000" s="93">
        <f t="shared" si="315"/>
        <v>0</v>
      </c>
      <c r="F4000" s="104">
        <f t="shared" si="313"/>
        <v>0</v>
      </c>
      <c r="G4000" s="93" t="s">
        <v>79</v>
      </c>
      <c r="H4000" s="93">
        <v>1360.35</v>
      </c>
      <c r="I4000" s="108">
        <v>3</v>
      </c>
      <c r="J4000" s="93">
        <v>30.72</v>
      </c>
      <c r="K4000" s="93">
        <v>35</v>
      </c>
      <c r="L4000" s="93">
        <v>1360.35</v>
      </c>
      <c r="M4000" s="88">
        <f t="shared" si="316"/>
        <v>0</v>
      </c>
    </row>
    <row r="4001" spans="1:13" x14ac:dyDescent="0.2">
      <c r="A4001" s="94">
        <v>5708338</v>
      </c>
      <c r="B4001" s="88">
        <f t="shared" si="314"/>
        <v>315.39999999999998</v>
      </c>
      <c r="C4001" s="93">
        <v>0</v>
      </c>
      <c r="D4001" s="104">
        <f t="shared" si="312"/>
        <v>0</v>
      </c>
      <c r="E4001" s="93">
        <f t="shared" si="315"/>
        <v>0</v>
      </c>
      <c r="F4001" s="104">
        <f t="shared" si="313"/>
        <v>0</v>
      </c>
      <c r="G4001" s="93" t="s">
        <v>79</v>
      </c>
      <c r="H4001" s="93">
        <v>1321.89</v>
      </c>
      <c r="I4001" s="108">
        <v>3</v>
      </c>
      <c r="J4001" s="93">
        <v>6.3</v>
      </c>
      <c r="K4001" s="93">
        <v>6.3</v>
      </c>
      <c r="L4001" s="93">
        <v>1321.89</v>
      </c>
      <c r="M4001" s="88">
        <f t="shared" si="316"/>
        <v>0</v>
      </c>
    </row>
    <row r="4002" spans="1:13" x14ac:dyDescent="0.2">
      <c r="A4002" s="94">
        <v>5801018</v>
      </c>
      <c r="B4002" s="88">
        <f t="shared" si="314"/>
        <v>315.39999999999998</v>
      </c>
      <c r="C4002" s="93">
        <v>0</v>
      </c>
      <c r="D4002" s="104">
        <f t="shared" si="312"/>
        <v>0</v>
      </c>
      <c r="E4002" s="93">
        <f t="shared" si="315"/>
        <v>0</v>
      </c>
      <c r="F4002" s="104">
        <f t="shared" si="313"/>
        <v>0</v>
      </c>
      <c r="G4002" s="93" t="s">
        <v>79</v>
      </c>
      <c r="H4002" s="93">
        <v>666.42</v>
      </c>
      <c r="I4002" s="108">
        <v>3</v>
      </c>
      <c r="J4002" s="93">
        <v>5.76</v>
      </c>
      <c r="K4002" s="93">
        <v>8</v>
      </c>
      <c r="L4002" s="93">
        <v>666.42</v>
      </c>
      <c r="M4002" s="88">
        <f t="shared" si="316"/>
        <v>0</v>
      </c>
    </row>
    <row r="4003" spans="1:13" x14ac:dyDescent="0.2">
      <c r="A4003" s="94">
        <v>5801034</v>
      </c>
      <c r="B4003" s="88">
        <f t="shared" si="314"/>
        <v>315.39999999999998</v>
      </c>
      <c r="C4003" s="93">
        <v>0</v>
      </c>
      <c r="D4003" s="104">
        <f t="shared" si="312"/>
        <v>0</v>
      </c>
      <c r="E4003" s="93">
        <f t="shared" si="315"/>
        <v>0</v>
      </c>
      <c r="F4003" s="104">
        <f t="shared" si="313"/>
        <v>0</v>
      </c>
      <c r="G4003" s="93" t="s">
        <v>79</v>
      </c>
      <c r="H4003" s="93">
        <v>788.83</v>
      </c>
      <c r="I4003" s="108">
        <v>3</v>
      </c>
      <c r="J4003" s="93">
        <v>6.66</v>
      </c>
      <c r="K4003" s="93">
        <v>9</v>
      </c>
      <c r="L4003" s="93">
        <v>788.83</v>
      </c>
      <c r="M4003" s="88">
        <f t="shared" si="316"/>
        <v>0</v>
      </c>
    </row>
    <row r="4004" spans="1:13" x14ac:dyDescent="0.2">
      <c r="A4004" s="94">
        <v>5801037</v>
      </c>
      <c r="B4004" s="88">
        <f t="shared" si="314"/>
        <v>315.39999999999998</v>
      </c>
      <c r="C4004" s="93">
        <v>0</v>
      </c>
      <c r="D4004" s="104">
        <f t="shared" si="312"/>
        <v>0</v>
      </c>
      <c r="E4004" s="93">
        <f t="shared" si="315"/>
        <v>0</v>
      </c>
      <c r="F4004" s="104">
        <f t="shared" si="313"/>
        <v>0</v>
      </c>
      <c r="G4004" s="93" t="s">
        <v>79</v>
      </c>
      <c r="H4004" s="93">
        <v>1360.04</v>
      </c>
      <c r="I4004" s="108">
        <v>3</v>
      </c>
      <c r="J4004" s="93">
        <v>20.59</v>
      </c>
      <c r="K4004" s="93">
        <v>22</v>
      </c>
      <c r="L4004" s="93">
        <v>1360.04</v>
      </c>
      <c r="M4004" s="88">
        <f t="shared" si="316"/>
        <v>0</v>
      </c>
    </row>
    <row r="4005" spans="1:13" x14ac:dyDescent="0.2">
      <c r="A4005" s="94">
        <v>5803009</v>
      </c>
      <c r="B4005" s="88">
        <f t="shared" si="314"/>
        <v>315.39999999999998</v>
      </c>
      <c r="C4005" s="93">
        <v>0</v>
      </c>
      <c r="D4005" s="104">
        <f t="shared" si="312"/>
        <v>0</v>
      </c>
      <c r="E4005" s="93">
        <f t="shared" si="315"/>
        <v>0</v>
      </c>
      <c r="F4005" s="104">
        <f t="shared" si="313"/>
        <v>0</v>
      </c>
      <c r="G4005" s="93" t="s">
        <v>79</v>
      </c>
      <c r="H4005" s="93">
        <v>1695.01</v>
      </c>
      <c r="I4005" s="108">
        <v>3</v>
      </c>
      <c r="J4005" s="93">
        <v>11.59</v>
      </c>
      <c r="K4005" s="93">
        <v>7</v>
      </c>
      <c r="L4005" s="93">
        <v>1695.01</v>
      </c>
      <c r="M4005" s="88">
        <f t="shared" si="316"/>
        <v>0</v>
      </c>
    </row>
    <row r="4006" spans="1:13" x14ac:dyDescent="0.2">
      <c r="A4006" s="94">
        <v>5803012</v>
      </c>
      <c r="B4006" s="88">
        <f t="shared" si="314"/>
        <v>315.39999999999998</v>
      </c>
      <c r="C4006" s="93">
        <v>0</v>
      </c>
      <c r="D4006" s="104">
        <f t="shared" si="312"/>
        <v>0</v>
      </c>
      <c r="E4006" s="93">
        <f t="shared" si="315"/>
        <v>0</v>
      </c>
      <c r="F4006" s="104">
        <f t="shared" si="313"/>
        <v>0</v>
      </c>
      <c r="G4006" s="93" t="s">
        <v>79</v>
      </c>
      <c r="H4006" s="93">
        <v>2302.66</v>
      </c>
      <c r="I4006" s="108">
        <v>3</v>
      </c>
      <c r="J4006" s="93">
        <v>16.739999999999998</v>
      </c>
      <c r="K4006" s="93">
        <v>13</v>
      </c>
      <c r="L4006" s="93">
        <v>2302.66</v>
      </c>
      <c r="M4006" s="88">
        <f t="shared" si="316"/>
        <v>0</v>
      </c>
    </row>
    <row r="4007" spans="1:13" x14ac:dyDescent="0.2">
      <c r="A4007" s="94">
        <v>5803013</v>
      </c>
      <c r="B4007" s="88">
        <f t="shared" si="314"/>
        <v>315.39999999999998</v>
      </c>
      <c r="C4007" s="93">
        <v>0</v>
      </c>
      <c r="D4007" s="104">
        <f t="shared" si="312"/>
        <v>0</v>
      </c>
      <c r="E4007" s="93">
        <f t="shared" si="315"/>
        <v>0</v>
      </c>
      <c r="F4007" s="104">
        <f t="shared" si="313"/>
        <v>0</v>
      </c>
      <c r="G4007" s="93" t="s">
        <v>79</v>
      </c>
      <c r="H4007" s="93">
        <v>3027.57</v>
      </c>
      <c r="I4007" s="108">
        <v>3</v>
      </c>
      <c r="J4007" s="93">
        <v>23.02</v>
      </c>
      <c r="K4007" s="93">
        <v>18</v>
      </c>
      <c r="L4007" s="93">
        <v>3027.57</v>
      </c>
      <c r="M4007" s="88">
        <f t="shared" si="316"/>
        <v>0</v>
      </c>
    </row>
    <row r="4008" spans="1:13" x14ac:dyDescent="0.2">
      <c r="A4008" s="94">
        <v>5803014</v>
      </c>
      <c r="B4008" s="88">
        <f t="shared" si="314"/>
        <v>315.39999999999998</v>
      </c>
      <c r="C4008" s="93">
        <v>0</v>
      </c>
      <c r="D4008" s="104">
        <f t="shared" si="312"/>
        <v>0</v>
      </c>
      <c r="E4008" s="93">
        <f t="shared" si="315"/>
        <v>0</v>
      </c>
      <c r="F4008" s="104">
        <f t="shared" si="313"/>
        <v>0</v>
      </c>
      <c r="G4008" s="93" t="s">
        <v>79</v>
      </c>
      <c r="H4008" s="93">
        <v>3432.66</v>
      </c>
      <c r="I4008" s="108">
        <v>3</v>
      </c>
      <c r="J4008" s="93">
        <v>27.57</v>
      </c>
      <c r="K4008" s="93">
        <v>25</v>
      </c>
      <c r="L4008" s="93">
        <v>3432.66</v>
      </c>
      <c r="M4008" s="88">
        <f t="shared" si="316"/>
        <v>0</v>
      </c>
    </row>
    <row r="4009" spans="1:13" x14ac:dyDescent="0.2">
      <c r="A4009" s="94">
        <v>5803015</v>
      </c>
      <c r="B4009" s="88">
        <f t="shared" si="314"/>
        <v>315.39999999999998</v>
      </c>
      <c r="C4009" s="93">
        <v>0</v>
      </c>
      <c r="D4009" s="104">
        <f t="shared" si="312"/>
        <v>0</v>
      </c>
      <c r="E4009" s="93">
        <f t="shared" si="315"/>
        <v>0</v>
      </c>
      <c r="F4009" s="104">
        <f t="shared" si="313"/>
        <v>0</v>
      </c>
      <c r="G4009" s="93" t="s">
        <v>79</v>
      </c>
      <c r="H4009" s="93">
        <v>5063.71</v>
      </c>
      <c r="I4009" s="108">
        <v>3</v>
      </c>
      <c r="J4009" s="93">
        <v>36.42</v>
      </c>
      <c r="K4009" s="93">
        <v>35</v>
      </c>
      <c r="L4009" s="93">
        <v>5063.71</v>
      </c>
      <c r="M4009" s="88">
        <f t="shared" si="316"/>
        <v>0</v>
      </c>
    </row>
    <row r="4010" spans="1:13" x14ac:dyDescent="0.2">
      <c r="A4010" s="94">
        <v>5803016</v>
      </c>
      <c r="B4010" s="88">
        <f t="shared" si="314"/>
        <v>315.39999999999998</v>
      </c>
      <c r="C4010" s="93">
        <v>0</v>
      </c>
      <c r="D4010" s="104">
        <f t="shared" si="312"/>
        <v>0</v>
      </c>
      <c r="E4010" s="93">
        <f t="shared" si="315"/>
        <v>0</v>
      </c>
      <c r="F4010" s="104">
        <f t="shared" si="313"/>
        <v>0</v>
      </c>
      <c r="G4010" s="93" t="s">
        <v>79</v>
      </c>
      <c r="H4010" s="93">
        <v>6897.3</v>
      </c>
      <c r="I4010" s="108">
        <v>3</v>
      </c>
      <c r="J4010" s="93">
        <v>46.04</v>
      </c>
      <c r="K4010" s="93">
        <v>55</v>
      </c>
      <c r="L4010" s="93">
        <v>6897.3</v>
      </c>
      <c r="M4010" s="88">
        <f t="shared" si="316"/>
        <v>0</v>
      </c>
    </row>
    <row r="4011" spans="1:13" x14ac:dyDescent="0.2">
      <c r="A4011" s="94">
        <v>5803027</v>
      </c>
      <c r="B4011" s="88">
        <f t="shared" si="314"/>
        <v>315.39999999999998</v>
      </c>
      <c r="C4011" s="93">
        <v>0</v>
      </c>
      <c r="D4011" s="104">
        <f t="shared" si="312"/>
        <v>0</v>
      </c>
      <c r="E4011" s="93">
        <f t="shared" si="315"/>
        <v>0</v>
      </c>
      <c r="F4011" s="104">
        <f t="shared" si="313"/>
        <v>0</v>
      </c>
      <c r="G4011" s="93" t="s">
        <v>79</v>
      </c>
      <c r="H4011" s="93">
        <v>3027.57</v>
      </c>
      <c r="I4011" s="108">
        <v>3</v>
      </c>
      <c r="J4011" s="93">
        <v>30.95</v>
      </c>
      <c r="K4011" s="93">
        <v>25</v>
      </c>
      <c r="L4011" s="93">
        <v>3027.57</v>
      </c>
      <c r="M4011" s="88">
        <f t="shared" si="316"/>
        <v>0</v>
      </c>
    </row>
    <row r="4012" spans="1:13" x14ac:dyDescent="0.2">
      <c r="A4012" s="94">
        <v>5803028</v>
      </c>
      <c r="B4012" s="88">
        <f t="shared" si="314"/>
        <v>315.39999999999998</v>
      </c>
      <c r="C4012" s="93">
        <v>0</v>
      </c>
      <c r="D4012" s="104">
        <f t="shared" si="312"/>
        <v>0</v>
      </c>
      <c r="E4012" s="93">
        <f t="shared" si="315"/>
        <v>0</v>
      </c>
      <c r="F4012" s="104">
        <f t="shared" si="313"/>
        <v>0</v>
      </c>
      <c r="G4012" s="93" t="s">
        <v>79</v>
      </c>
      <c r="H4012" s="93">
        <v>4466.72</v>
      </c>
      <c r="I4012" s="108">
        <v>3</v>
      </c>
      <c r="J4012" s="93">
        <v>39.89</v>
      </c>
      <c r="K4012" s="93">
        <v>35</v>
      </c>
      <c r="L4012" s="93">
        <v>4466.72</v>
      </c>
      <c r="M4012" s="88">
        <f t="shared" si="316"/>
        <v>0</v>
      </c>
    </row>
    <row r="4013" spans="1:13" x14ac:dyDescent="0.2">
      <c r="A4013" s="94">
        <v>5805003</v>
      </c>
      <c r="B4013" s="88">
        <f t="shared" si="314"/>
        <v>315.39999999999998</v>
      </c>
      <c r="C4013" s="93">
        <v>0</v>
      </c>
      <c r="D4013" s="104">
        <f t="shared" si="312"/>
        <v>0</v>
      </c>
      <c r="E4013" s="93">
        <f t="shared" si="315"/>
        <v>0</v>
      </c>
      <c r="F4013" s="104">
        <f t="shared" si="313"/>
        <v>0</v>
      </c>
      <c r="G4013" s="93" t="s">
        <v>79</v>
      </c>
      <c r="H4013" s="93">
        <v>1268.55</v>
      </c>
      <c r="I4013" s="108">
        <v>3</v>
      </c>
      <c r="J4013" s="93">
        <v>3.92</v>
      </c>
      <c r="K4013" s="93">
        <v>4</v>
      </c>
      <c r="L4013" s="93">
        <v>1268.55</v>
      </c>
      <c r="M4013" s="88">
        <f t="shared" si="316"/>
        <v>0</v>
      </c>
    </row>
    <row r="4014" spans="1:13" x14ac:dyDescent="0.2">
      <c r="A4014" s="94">
        <v>5805007</v>
      </c>
      <c r="B4014" s="88">
        <f t="shared" si="314"/>
        <v>315.39999999999998</v>
      </c>
      <c r="C4014" s="93">
        <v>0</v>
      </c>
      <c r="D4014" s="104">
        <f t="shared" si="312"/>
        <v>0</v>
      </c>
      <c r="E4014" s="93">
        <f t="shared" si="315"/>
        <v>0</v>
      </c>
      <c r="F4014" s="104">
        <f t="shared" si="313"/>
        <v>0</v>
      </c>
      <c r="G4014" s="93" t="s">
        <v>79</v>
      </c>
      <c r="H4014" s="93">
        <v>510.32</v>
      </c>
      <c r="I4014" s="108">
        <v>3</v>
      </c>
      <c r="J4014" s="93">
        <v>0.74</v>
      </c>
      <c r="K4014" s="93">
        <v>3</v>
      </c>
      <c r="L4014" s="93">
        <v>510.32</v>
      </c>
      <c r="M4014" s="88">
        <f t="shared" si="316"/>
        <v>0</v>
      </c>
    </row>
    <row r="4015" spans="1:13" x14ac:dyDescent="0.2">
      <c r="A4015" s="94">
        <v>5807009</v>
      </c>
      <c r="B4015" s="88">
        <f t="shared" si="314"/>
        <v>315.39999999999998</v>
      </c>
      <c r="C4015" s="93">
        <v>0</v>
      </c>
      <c r="D4015" s="104">
        <f t="shared" si="312"/>
        <v>0</v>
      </c>
      <c r="E4015" s="93">
        <f t="shared" si="315"/>
        <v>0</v>
      </c>
      <c r="F4015" s="104">
        <f t="shared" si="313"/>
        <v>0</v>
      </c>
      <c r="G4015" s="93" t="s">
        <v>79</v>
      </c>
      <c r="H4015" s="93">
        <v>225.06</v>
      </c>
      <c r="I4015" s="108">
        <v>3</v>
      </c>
      <c r="J4015" s="93">
        <v>0.09</v>
      </c>
      <c r="K4015" s="93">
        <v>0.25</v>
      </c>
      <c r="L4015" s="93">
        <v>225.06</v>
      </c>
      <c r="M4015" s="88">
        <f t="shared" si="316"/>
        <v>0</v>
      </c>
    </row>
    <row r="4016" spans="1:13" x14ac:dyDescent="0.2">
      <c r="A4016" s="94">
        <v>5807055</v>
      </c>
      <c r="B4016" s="88">
        <f t="shared" si="314"/>
        <v>315.39999999999998</v>
      </c>
      <c r="C4016" s="93">
        <v>0</v>
      </c>
      <c r="D4016" s="104">
        <f t="shared" si="312"/>
        <v>0</v>
      </c>
      <c r="E4016" s="93">
        <f t="shared" si="315"/>
        <v>0</v>
      </c>
      <c r="F4016" s="104">
        <f t="shared" si="313"/>
        <v>0</v>
      </c>
      <c r="G4016" s="93" t="s">
        <v>79</v>
      </c>
      <c r="H4016" s="93">
        <v>2291.5700000000002</v>
      </c>
      <c r="I4016" s="108">
        <v>3</v>
      </c>
      <c r="J4016" s="93">
        <v>3.59</v>
      </c>
      <c r="K4016" s="93">
        <v>8</v>
      </c>
      <c r="L4016" s="93">
        <v>2291.5700000000002</v>
      </c>
      <c r="M4016" s="88">
        <f t="shared" si="316"/>
        <v>0</v>
      </c>
    </row>
    <row r="4017" spans="1:13" x14ac:dyDescent="0.2">
      <c r="A4017" s="94">
        <v>5808001</v>
      </c>
      <c r="B4017" s="88">
        <f t="shared" si="314"/>
        <v>315.39999999999998</v>
      </c>
      <c r="C4017" s="93">
        <v>0</v>
      </c>
      <c r="D4017" s="104">
        <f t="shared" si="312"/>
        <v>0</v>
      </c>
      <c r="E4017" s="93">
        <f t="shared" si="315"/>
        <v>0</v>
      </c>
      <c r="F4017" s="104">
        <f t="shared" si="313"/>
        <v>0</v>
      </c>
      <c r="G4017" s="93" t="s">
        <v>79</v>
      </c>
      <c r="H4017" s="93">
        <v>862.26</v>
      </c>
      <c r="I4017" s="108">
        <v>3</v>
      </c>
      <c r="J4017" s="93">
        <v>0.97</v>
      </c>
      <c r="K4017" s="93">
        <v>0.77</v>
      </c>
      <c r="L4017" s="93">
        <v>862.26</v>
      </c>
      <c r="M4017" s="88">
        <f t="shared" si="316"/>
        <v>0</v>
      </c>
    </row>
    <row r="4018" spans="1:13" x14ac:dyDescent="0.2">
      <c r="A4018" s="94">
        <v>5808002</v>
      </c>
      <c r="B4018" s="88">
        <f t="shared" si="314"/>
        <v>315.39999999999998</v>
      </c>
      <c r="C4018" s="93">
        <v>0</v>
      </c>
      <c r="D4018" s="104">
        <f t="shared" si="312"/>
        <v>0</v>
      </c>
      <c r="E4018" s="93">
        <f t="shared" si="315"/>
        <v>0</v>
      </c>
      <c r="F4018" s="104">
        <f t="shared" si="313"/>
        <v>0</v>
      </c>
      <c r="G4018" s="93" t="s">
        <v>79</v>
      </c>
      <c r="H4018" s="93">
        <v>1268.02</v>
      </c>
      <c r="I4018" s="108">
        <v>3</v>
      </c>
      <c r="J4018" s="93">
        <v>1.41</v>
      </c>
      <c r="K4018" s="93">
        <v>0.88</v>
      </c>
      <c r="L4018" s="93">
        <v>1268.02</v>
      </c>
      <c r="M4018" s="88">
        <f t="shared" si="316"/>
        <v>0</v>
      </c>
    </row>
    <row r="4019" spans="1:13" x14ac:dyDescent="0.2">
      <c r="A4019" s="94">
        <v>5808003</v>
      </c>
      <c r="B4019" s="88">
        <f t="shared" si="314"/>
        <v>315.39999999999998</v>
      </c>
      <c r="C4019" s="93">
        <v>0</v>
      </c>
      <c r="D4019" s="104">
        <f t="shared" si="312"/>
        <v>0</v>
      </c>
      <c r="E4019" s="93">
        <f t="shared" si="315"/>
        <v>0</v>
      </c>
      <c r="F4019" s="104">
        <f t="shared" si="313"/>
        <v>0</v>
      </c>
      <c r="G4019" s="93" t="s">
        <v>79</v>
      </c>
      <c r="H4019" s="93">
        <v>1572.35</v>
      </c>
      <c r="I4019" s="108">
        <v>3</v>
      </c>
      <c r="J4019" s="93">
        <v>1.23</v>
      </c>
      <c r="K4019" s="93">
        <v>1.1399999999999999</v>
      </c>
      <c r="L4019" s="93">
        <v>1572.35</v>
      </c>
      <c r="M4019" s="88">
        <f t="shared" si="316"/>
        <v>0</v>
      </c>
    </row>
    <row r="4020" spans="1:13" x14ac:dyDescent="0.2">
      <c r="A4020" s="94">
        <v>5808005</v>
      </c>
      <c r="B4020" s="88">
        <f t="shared" si="314"/>
        <v>315.39999999999998</v>
      </c>
      <c r="C4020" s="93">
        <v>0</v>
      </c>
      <c r="D4020" s="104">
        <f t="shared" si="312"/>
        <v>0</v>
      </c>
      <c r="E4020" s="93">
        <f t="shared" si="315"/>
        <v>0</v>
      </c>
      <c r="F4020" s="104">
        <f t="shared" si="313"/>
        <v>0</v>
      </c>
      <c r="G4020" s="93" t="s">
        <v>79</v>
      </c>
      <c r="H4020" s="93">
        <v>2688.21</v>
      </c>
      <c r="I4020" s="108">
        <v>3</v>
      </c>
      <c r="J4020" s="93">
        <v>3.18</v>
      </c>
      <c r="K4020" s="93">
        <v>2.19</v>
      </c>
      <c r="L4020" s="93">
        <v>2688.21</v>
      </c>
      <c r="M4020" s="88">
        <f t="shared" si="316"/>
        <v>0</v>
      </c>
    </row>
    <row r="4021" spans="1:13" x14ac:dyDescent="0.2">
      <c r="A4021" s="94">
        <v>5808016</v>
      </c>
      <c r="B4021" s="88">
        <f t="shared" si="314"/>
        <v>315.39999999999998</v>
      </c>
      <c r="C4021" s="93">
        <v>0</v>
      </c>
      <c r="D4021" s="104">
        <f t="shared" si="312"/>
        <v>0</v>
      </c>
      <c r="E4021" s="93">
        <f t="shared" si="315"/>
        <v>0</v>
      </c>
      <c r="F4021" s="104">
        <f t="shared" si="313"/>
        <v>0</v>
      </c>
      <c r="G4021" s="93" t="s">
        <v>79</v>
      </c>
      <c r="H4021" s="93">
        <v>1364.54</v>
      </c>
      <c r="I4021" s="108">
        <v>3</v>
      </c>
      <c r="J4021" s="93">
        <v>18.63</v>
      </c>
      <c r="K4021" s="93">
        <v>7</v>
      </c>
      <c r="L4021" s="93">
        <v>1364.54</v>
      </c>
      <c r="M4021" s="88">
        <f t="shared" si="316"/>
        <v>0</v>
      </c>
    </row>
    <row r="4022" spans="1:13" x14ac:dyDescent="0.2">
      <c r="A4022" s="94">
        <v>5808017</v>
      </c>
      <c r="B4022" s="88">
        <f t="shared" si="314"/>
        <v>315.39999999999998</v>
      </c>
      <c r="C4022" s="93">
        <v>0</v>
      </c>
      <c r="D4022" s="104">
        <f t="shared" si="312"/>
        <v>0</v>
      </c>
      <c r="E4022" s="93">
        <f t="shared" si="315"/>
        <v>0</v>
      </c>
      <c r="F4022" s="104">
        <f t="shared" si="313"/>
        <v>0</v>
      </c>
      <c r="G4022" s="93" t="s">
        <v>79</v>
      </c>
      <c r="H4022" s="93">
        <v>1652.37</v>
      </c>
      <c r="I4022" s="108">
        <v>3</v>
      </c>
      <c r="J4022" s="93">
        <v>22.99</v>
      </c>
      <c r="K4022" s="93">
        <v>11</v>
      </c>
      <c r="L4022" s="93">
        <v>1652.37</v>
      </c>
      <c r="M4022" s="88">
        <f t="shared" si="316"/>
        <v>0</v>
      </c>
    </row>
    <row r="4023" spans="1:13" x14ac:dyDescent="0.2">
      <c r="A4023" s="94">
        <v>5808018</v>
      </c>
      <c r="B4023" s="88">
        <f t="shared" si="314"/>
        <v>315.39999999999998</v>
      </c>
      <c r="C4023" s="93">
        <v>0</v>
      </c>
      <c r="D4023" s="104">
        <f t="shared" si="312"/>
        <v>0</v>
      </c>
      <c r="E4023" s="93">
        <f t="shared" si="315"/>
        <v>0</v>
      </c>
      <c r="F4023" s="104">
        <f t="shared" si="313"/>
        <v>0</v>
      </c>
      <c r="G4023" s="93" t="s">
        <v>79</v>
      </c>
      <c r="H4023" s="93">
        <v>1844.26</v>
      </c>
      <c r="I4023" s="108">
        <v>3</v>
      </c>
      <c r="J4023" s="93">
        <v>26.08</v>
      </c>
      <c r="K4023" s="93">
        <v>13</v>
      </c>
      <c r="L4023" s="93">
        <v>1844.26</v>
      </c>
      <c r="M4023" s="88">
        <f t="shared" si="316"/>
        <v>0</v>
      </c>
    </row>
    <row r="4024" spans="1:13" x14ac:dyDescent="0.2">
      <c r="A4024" s="94">
        <v>5808025</v>
      </c>
      <c r="B4024" s="88">
        <f t="shared" si="314"/>
        <v>315.39999999999998</v>
      </c>
      <c r="C4024" s="93">
        <v>0</v>
      </c>
      <c r="D4024" s="104">
        <f t="shared" si="312"/>
        <v>0</v>
      </c>
      <c r="E4024" s="93">
        <f t="shared" si="315"/>
        <v>0</v>
      </c>
      <c r="F4024" s="104">
        <f t="shared" si="313"/>
        <v>0</v>
      </c>
      <c r="G4024" s="93" t="s">
        <v>79</v>
      </c>
      <c r="H4024" s="93">
        <v>1780.29</v>
      </c>
      <c r="I4024" s="108">
        <v>3</v>
      </c>
      <c r="J4024" s="93">
        <v>21.71</v>
      </c>
      <c r="K4024" s="93">
        <v>7</v>
      </c>
      <c r="L4024" s="93">
        <v>1780.29</v>
      </c>
      <c r="M4024" s="88">
        <f t="shared" si="316"/>
        <v>0</v>
      </c>
    </row>
    <row r="4025" spans="1:13" x14ac:dyDescent="0.2">
      <c r="A4025" s="94">
        <v>5808026</v>
      </c>
      <c r="B4025" s="88">
        <f t="shared" si="314"/>
        <v>315.39999999999998</v>
      </c>
      <c r="C4025" s="93">
        <v>0</v>
      </c>
      <c r="D4025" s="104">
        <f t="shared" si="312"/>
        <v>0</v>
      </c>
      <c r="E4025" s="93">
        <f t="shared" si="315"/>
        <v>0</v>
      </c>
      <c r="F4025" s="104">
        <f t="shared" si="313"/>
        <v>0</v>
      </c>
      <c r="G4025" s="93" t="s">
        <v>79</v>
      </c>
      <c r="H4025" s="93">
        <v>2153.41</v>
      </c>
      <c r="I4025" s="108">
        <v>3</v>
      </c>
      <c r="J4025" s="93">
        <v>27.11</v>
      </c>
      <c r="K4025" s="93">
        <v>11</v>
      </c>
      <c r="L4025" s="93">
        <v>2153.41</v>
      </c>
      <c r="M4025" s="88">
        <f t="shared" si="316"/>
        <v>0</v>
      </c>
    </row>
    <row r="4026" spans="1:13" x14ac:dyDescent="0.2">
      <c r="A4026" s="94">
        <v>5808027</v>
      </c>
      <c r="B4026" s="88">
        <f t="shared" si="314"/>
        <v>315.39999999999998</v>
      </c>
      <c r="C4026" s="93">
        <v>0</v>
      </c>
      <c r="D4026" s="104">
        <f t="shared" si="312"/>
        <v>0</v>
      </c>
      <c r="E4026" s="93">
        <f t="shared" si="315"/>
        <v>0</v>
      </c>
      <c r="F4026" s="104">
        <f t="shared" si="313"/>
        <v>0</v>
      </c>
      <c r="G4026" s="93" t="s">
        <v>79</v>
      </c>
      <c r="H4026" s="93">
        <v>2419.92</v>
      </c>
      <c r="I4026" s="108">
        <v>3</v>
      </c>
      <c r="J4026" s="93">
        <v>29.53</v>
      </c>
      <c r="K4026" s="93">
        <v>13</v>
      </c>
      <c r="L4026" s="93">
        <v>2419.92</v>
      </c>
      <c r="M4026" s="88">
        <f t="shared" si="316"/>
        <v>0</v>
      </c>
    </row>
    <row r="4027" spans="1:13" x14ac:dyDescent="0.2">
      <c r="A4027" s="94">
        <v>5808028</v>
      </c>
      <c r="B4027" s="88">
        <f t="shared" si="314"/>
        <v>315.39999999999998</v>
      </c>
      <c r="C4027" s="93">
        <v>0</v>
      </c>
      <c r="D4027" s="104">
        <f t="shared" si="312"/>
        <v>0</v>
      </c>
      <c r="E4027" s="93">
        <f t="shared" si="315"/>
        <v>0</v>
      </c>
      <c r="F4027" s="104">
        <f t="shared" si="313"/>
        <v>0</v>
      </c>
      <c r="G4027" s="93" t="s">
        <v>79</v>
      </c>
      <c r="H4027" s="93">
        <v>3187.47</v>
      </c>
      <c r="I4027" s="108">
        <v>3</v>
      </c>
      <c r="J4027" s="93">
        <v>35.130000000000003</v>
      </c>
      <c r="K4027" s="93">
        <v>18</v>
      </c>
      <c r="L4027" s="93">
        <v>3187.47</v>
      </c>
      <c r="M4027" s="88">
        <f t="shared" si="316"/>
        <v>0</v>
      </c>
    </row>
    <row r="4028" spans="1:13" x14ac:dyDescent="0.2">
      <c r="A4028" s="94">
        <v>6002902</v>
      </c>
      <c r="B4028" s="88">
        <f t="shared" si="314"/>
        <v>315.39999999999998</v>
      </c>
      <c r="C4028" s="93">
        <v>0</v>
      </c>
      <c r="D4028" s="104">
        <f t="shared" si="312"/>
        <v>0</v>
      </c>
      <c r="E4028" s="93">
        <f t="shared" si="315"/>
        <v>0</v>
      </c>
      <c r="F4028" s="104">
        <f t="shared" si="313"/>
        <v>0</v>
      </c>
      <c r="G4028" s="93" t="s">
        <v>20</v>
      </c>
      <c r="H4028" s="93">
        <v>0</v>
      </c>
      <c r="I4028" s="108">
        <v>3</v>
      </c>
      <c r="J4028" s="93">
        <v>247.94</v>
      </c>
      <c r="K4028" s="93">
        <v>33</v>
      </c>
      <c r="L4028" s="93">
        <v>0</v>
      </c>
      <c r="M4028" s="88">
        <f t="shared" si="316"/>
        <v>0</v>
      </c>
    </row>
    <row r="4029" spans="1:13" x14ac:dyDescent="0.2">
      <c r="A4029" s="94">
        <v>6035424</v>
      </c>
      <c r="B4029" s="88">
        <f t="shared" si="314"/>
        <v>315.39999999999998</v>
      </c>
      <c r="C4029" s="93">
        <v>0</v>
      </c>
      <c r="D4029" s="104">
        <f t="shared" si="312"/>
        <v>0</v>
      </c>
      <c r="E4029" s="93">
        <f t="shared" si="315"/>
        <v>0</v>
      </c>
      <c r="F4029" s="104">
        <f t="shared" si="313"/>
        <v>0</v>
      </c>
      <c r="G4029" s="93" t="s">
        <v>20</v>
      </c>
      <c r="H4029" s="93">
        <v>3902.29</v>
      </c>
      <c r="I4029" s="108">
        <v>3</v>
      </c>
      <c r="J4029" s="93">
        <v>107.8</v>
      </c>
      <c r="K4029" s="93">
        <v>24.7</v>
      </c>
      <c r="L4029" s="93">
        <v>3902.29</v>
      </c>
      <c r="M4029" s="88">
        <f t="shared" si="316"/>
        <v>0</v>
      </c>
    </row>
    <row r="4030" spans="1:13" x14ac:dyDescent="0.2">
      <c r="A4030" s="94">
        <v>6035427</v>
      </c>
      <c r="B4030" s="88">
        <f t="shared" si="314"/>
        <v>315.39999999999998</v>
      </c>
      <c r="C4030" s="93">
        <v>0</v>
      </c>
      <c r="D4030" s="104">
        <f t="shared" si="312"/>
        <v>0</v>
      </c>
      <c r="E4030" s="93">
        <f t="shared" si="315"/>
        <v>0</v>
      </c>
      <c r="F4030" s="104">
        <f t="shared" si="313"/>
        <v>0</v>
      </c>
      <c r="G4030" s="93" t="s">
        <v>82</v>
      </c>
      <c r="H4030" s="93">
        <v>1030.52</v>
      </c>
      <c r="I4030" s="108">
        <v>3</v>
      </c>
      <c r="J4030" s="93">
        <v>22.01</v>
      </c>
      <c r="K4030" s="93">
        <v>3.48</v>
      </c>
      <c r="L4030" s="93">
        <v>1030.52</v>
      </c>
      <c r="M4030" s="88">
        <f t="shared" si="316"/>
        <v>0</v>
      </c>
    </row>
    <row r="4031" spans="1:13" x14ac:dyDescent="0.2">
      <c r="A4031" s="94">
        <v>6132305</v>
      </c>
      <c r="B4031" s="88">
        <f t="shared" si="314"/>
        <v>315.39999999999998</v>
      </c>
      <c r="C4031" s="93">
        <v>0</v>
      </c>
      <c r="D4031" s="104">
        <f t="shared" si="312"/>
        <v>0</v>
      </c>
      <c r="E4031" s="93">
        <f t="shared" si="315"/>
        <v>0</v>
      </c>
      <c r="F4031" s="104">
        <f t="shared" si="313"/>
        <v>0</v>
      </c>
      <c r="G4031" s="93" t="s">
        <v>82</v>
      </c>
      <c r="H4031" s="93">
        <v>2631.44</v>
      </c>
      <c r="I4031" s="108">
        <v>3</v>
      </c>
      <c r="J4031" s="93">
        <v>81.7</v>
      </c>
      <c r="K4031" s="93">
        <v>25.2</v>
      </c>
      <c r="L4031" s="93">
        <v>2631.44</v>
      </c>
      <c r="M4031" s="88">
        <f t="shared" si="316"/>
        <v>0</v>
      </c>
    </row>
    <row r="4032" spans="1:13" x14ac:dyDescent="0.2">
      <c r="A4032" s="94">
        <v>6135373</v>
      </c>
      <c r="B4032" s="88">
        <f t="shared" si="314"/>
        <v>315.39999999999998</v>
      </c>
      <c r="C4032" s="93">
        <v>0</v>
      </c>
      <c r="D4032" s="104">
        <f t="shared" si="312"/>
        <v>0</v>
      </c>
      <c r="E4032" s="93">
        <f t="shared" si="315"/>
        <v>0</v>
      </c>
      <c r="F4032" s="104">
        <f t="shared" si="313"/>
        <v>0</v>
      </c>
      <c r="G4032" s="93" t="s">
        <v>82</v>
      </c>
      <c r="H4032" s="93">
        <v>0</v>
      </c>
      <c r="I4032" s="108">
        <v>3</v>
      </c>
      <c r="J4032" s="93">
        <v>144.84</v>
      </c>
      <c r="K4032" s="93">
        <v>35.200000000000003</v>
      </c>
      <c r="L4032" s="93">
        <v>0</v>
      </c>
      <c r="M4032" s="88">
        <f t="shared" si="316"/>
        <v>0</v>
      </c>
    </row>
    <row r="4033" spans="1:13" x14ac:dyDescent="0.2">
      <c r="A4033" s="94">
        <v>6290267</v>
      </c>
      <c r="B4033" s="88">
        <f t="shared" si="314"/>
        <v>315.39999999999998</v>
      </c>
      <c r="C4033" s="93">
        <v>0</v>
      </c>
      <c r="D4033" s="104">
        <f t="shared" si="312"/>
        <v>0</v>
      </c>
      <c r="E4033" s="93">
        <f t="shared" si="315"/>
        <v>0</v>
      </c>
      <c r="F4033" s="104">
        <f t="shared" si="313"/>
        <v>0</v>
      </c>
      <c r="G4033" s="93" t="s">
        <v>82</v>
      </c>
      <c r="H4033" s="93">
        <v>3143.2</v>
      </c>
      <c r="I4033" s="108">
        <v>3</v>
      </c>
      <c r="J4033" s="93">
        <v>24.09</v>
      </c>
      <c r="K4033" s="93">
        <v>8</v>
      </c>
      <c r="L4033" s="93">
        <v>3143.2</v>
      </c>
      <c r="M4033" s="88">
        <f t="shared" si="316"/>
        <v>0</v>
      </c>
    </row>
    <row r="4034" spans="1:13" x14ac:dyDescent="0.2">
      <c r="A4034" s="94">
        <v>6290359</v>
      </c>
      <c r="B4034" s="88">
        <f t="shared" si="314"/>
        <v>315.39999999999998</v>
      </c>
      <c r="C4034" s="93">
        <v>0</v>
      </c>
      <c r="D4034" s="104">
        <f t="shared" ref="D4034:D4095" si="317">C4034/$C$4096</f>
        <v>0</v>
      </c>
      <c r="E4034" s="93">
        <f t="shared" si="315"/>
        <v>0</v>
      </c>
      <c r="F4034" s="104">
        <f t="shared" ref="F4034:F4095" si="318">E4034/$E$4096</f>
        <v>0</v>
      </c>
      <c r="G4034" s="93" t="s">
        <v>20</v>
      </c>
      <c r="H4034" s="93">
        <v>2514.14</v>
      </c>
      <c r="I4034" s="108">
        <v>3</v>
      </c>
      <c r="J4034" s="93">
        <v>100.37</v>
      </c>
      <c r="K4034" s="93">
        <v>29.3</v>
      </c>
      <c r="L4034" s="93">
        <v>2514.14</v>
      </c>
      <c r="M4034" s="88">
        <f t="shared" si="316"/>
        <v>0</v>
      </c>
    </row>
    <row r="4035" spans="1:13" x14ac:dyDescent="0.2">
      <c r="A4035" s="94">
        <v>6290363</v>
      </c>
      <c r="B4035" s="88">
        <f t="shared" ref="B4035:B4095" si="319">VLOOKUP(I4035,$U$2:$V$11,2,TRUE)</f>
        <v>315.39999999999998</v>
      </c>
      <c r="C4035" s="93">
        <v>0</v>
      </c>
      <c r="D4035" s="104">
        <f t="shared" si="317"/>
        <v>0</v>
      </c>
      <c r="E4035" s="93">
        <f t="shared" ref="E4035:E4095" si="320">B4035*C4035/3600</f>
        <v>0</v>
      </c>
      <c r="F4035" s="104">
        <f t="shared" si="318"/>
        <v>0</v>
      </c>
      <c r="G4035" s="93" t="s">
        <v>82</v>
      </c>
      <c r="H4035" s="93">
        <v>1046.3399999999999</v>
      </c>
      <c r="I4035" s="108">
        <v>3</v>
      </c>
      <c r="J4035" s="93">
        <v>44.2</v>
      </c>
      <c r="K4035" s="93">
        <v>13.6</v>
      </c>
      <c r="L4035" s="93">
        <v>1046.3399999999999</v>
      </c>
      <c r="M4035" s="88">
        <f t="shared" ref="M4035:M4095" si="321">B4035*C4035</f>
        <v>0</v>
      </c>
    </row>
    <row r="4036" spans="1:13" x14ac:dyDescent="0.2">
      <c r="A4036" s="94">
        <v>6290368</v>
      </c>
      <c r="B4036" s="88">
        <f t="shared" si="319"/>
        <v>315.39999999999998</v>
      </c>
      <c r="C4036" s="93">
        <v>0</v>
      </c>
      <c r="D4036" s="104">
        <f t="shared" si="317"/>
        <v>0</v>
      </c>
      <c r="E4036" s="93">
        <f t="shared" si="320"/>
        <v>0</v>
      </c>
      <c r="F4036" s="104">
        <f t="shared" si="318"/>
        <v>0</v>
      </c>
      <c r="G4036" s="93" t="s">
        <v>82</v>
      </c>
      <c r="H4036" s="93">
        <v>1465.71</v>
      </c>
      <c r="I4036" s="108">
        <v>3</v>
      </c>
      <c r="J4036" s="93">
        <v>75.28</v>
      </c>
      <c r="K4036" s="93">
        <v>20.9</v>
      </c>
      <c r="L4036" s="93">
        <v>1465.71</v>
      </c>
      <c r="M4036" s="88">
        <f t="shared" si="321"/>
        <v>0</v>
      </c>
    </row>
    <row r="4037" spans="1:13" x14ac:dyDescent="0.2">
      <c r="A4037" s="94">
        <v>6290541</v>
      </c>
      <c r="B4037" s="88">
        <f t="shared" si="319"/>
        <v>315.39999999999998</v>
      </c>
      <c r="C4037" s="93">
        <v>0</v>
      </c>
      <c r="D4037" s="104">
        <f t="shared" si="317"/>
        <v>0</v>
      </c>
      <c r="E4037" s="93">
        <f t="shared" si="320"/>
        <v>0</v>
      </c>
      <c r="F4037" s="104">
        <f t="shared" si="318"/>
        <v>0</v>
      </c>
      <c r="G4037" s="93" t="s">
        <v>82</v>
      </c>
      <c r="H4037" s="93">
        <v>3772.26</v>
      </c>
      <c r="I4037" s="108">
        <v>3</v>
      </c>
      <c r="J4037" s="93">
        <v>55.19</v>
      </c>
      <c r="K4037" s="93">
        <v>11</v>
      </c>
      <c r="L4037" s="93">
        <v>3772.26</v>
      </c>
      <c r="M4037" s="88">
        <f t="shared" si="321"/>
        <v>0</v>
      </c>
    </row>
    <row r="4038" spans="1:13" x14ac:dyDescent="0.2">
      <c r="A4038" s="94">
        <v>6290577</v>
      </c>
      <c r="B4038" s="88">
        <f t="shared" si="319"/>
        <v>315.39999999999998</v>
      </c>
      <c r="C4038" s="93">
        <v>0</v>
      </c>
      <c r="D4038" s="104">
        <f t="shared" si="317"/>
        <v>0</v>
      </c>
      <c r="E4038" s="93">
        <f t="shared" si="320"/>
        <v>0</v>
      </c>
      <c r="F4038" s="104">
        <f t="shared" si="318"/>
        <v>0</v>
      </c>
      <c r="G4038" s="93" t="s">
        <v>82</v>
      </c>
      <c r="H4038" s="93">
        <v>838.75</v>
      </c>
      <c r="I4038" s="108">
        <v>3</v>
      </c>
      <c r="J4038" s="93">
        <v>17.350000000000001</v>
      </c>
      <c r="K4038" s="93">
        <v>6.8</v>
      </c>
      <c r="L4038" s="93">
        <v>838.75</v>
      </c>
      <c r="M4038" s="88">
        <f t="shared" si="321"/>
        <v>0</v>
      </c>
    </row>
    <row r="4039" spans="1:13" x14ac:dyDescent="0.2">
      <c r="A4039" s="94">
        <v>6290578</v>
      </c>
      <c r="B4039" s="88">
        <f t="shared" si="319"/>
        <v>315.39999999999998</v>
      </c>
      <c r="C4039" s="93">
        <v>0</v>
      </c>
      <c r="D4039" s="104">
        <f t="shared" si="317"/>
        <v>0</v>
      </c>
      <c r="E4039" s="93">
        <f t="shared" si="320"/>
        <v>0</v>
      </c>
      <c r="F4039" s="104">
        <f t="shared" si="318"/>
        <v>0</v>
      </c>
      <c r="G4039" s="93" t="s">
        <v>82</v>
      </c>
      <c r="H4039" s="93">
        <v>838.75</v>
      </c>
      <c r="I4039" s="108">
        <v>3</v>
      </c>
      <c r="J4039" s="93">
        <v>23.05</v>
      </c>
      <c r="K4039" s="93">
        <v>8.9</v>
      </c>
      <c r="L4039" s="93">
        <v>838.75</v>
      </c>
      <c r="M4039" s="88">
        <f t="shared" si="321"/>
        <v>0</v>
      </c>
    </row>
    <row r="4040" spans="1:13" x14ac:dyDescent="0.2">
      <c r="A4040" s="94">
        <v>6292459</v>
      </c>
      <c r="B4040" s="88">
        <f t="shared" si="319"/>
        <v>315.39999999999998</v>
      </c>
      <c r="C4040" s="93">
        <v>0</v>
      </c>
      <c r="D4040" s="104">
        <f t="shared" si="317"/>
        <v>0</v>
      </c>
      <c r="E4040" s="93">
        <f t="shared" si="320"/>
        <v>0</v>
      </c>
      <c r="F4040" s="104">
        <f t="shared" si="318"/>
        <v>0</v>
      </c>
      <c r="G4040" s="93" t="s">
        <v>82</v>
      </c>
      <c r="H4040" s="93">
        <v>1467.8</v>
      </c>
      <c r="I4040" s="108">
        <v>3</v>
      </c>
      <c r="J4040" s="93">
        <v>42.81</v>
      </c>
      <c r="K4040" s="93">
        <v>18.600000000000001</v>
      </c>
      <c r="L4040" s="93">
        <v>1467.8</v>
      </c>
      <c r="M4040" s="88">
        <f t="shared" si="321"/>
        <v>0</v>
      </c>
    </row>
    <row r="4041" spans="1:13" x14ac:dyDescent="0.2">
      <c r="A4041" s="94">
        <v>6292465</v>
      </c>
      <c r="B4041" s="88">
        <f t="shared" si="319"/>
        <v>315.39999999999998</v>
      </c>
      <c r="C4041" s="93">
        <v>0</v>
      </c>
      <c r="D4041" s="104">
        <f t="shared" si="317"/>
        <v>0</v>
      </c>
      <c r="E4041" s="93">
        <f t="shared" si="320"/>
        <v>0</v>
      </c>
      <c r="F4041" s="104">
        <f t="shared" si="318"/>
        <v>0</v>
      </c>
      <c r="G4041" s="93" t="s">
        <v>82</v>
      </c>
      <c r="H4041" s="93">
        <v>3352.89</v>
      </c>
      <c r="I4041" s="108">
        <v>3</v>
      </c>
      <c r="J4041" s="93">
        <v>166.95</v>
      </c>
      <c r="K4041" s="93">
        <v>13</v>
      </c>
      <c r="L4041" s="93">
        <v>3352.89</v>
      </c>
      <c r="M4041" s="88">
        <f t="shared" si="321"/>
        <v>0</v>
      </c>
    </row>
    <row r="4042" spans="1:13" x14ac:dyDescent="0.2">
      <c r="A4042" s="94">
        <v>6292489</v>
      </c>
      <c r="B4042" s="88">
        <f t="shared" si="319"/>
        <v>315.39999999999998</v>
      </c>
      <c r="C4042" s="93">
        <v>0</v>
      </c>
      <c r="D4042" s="104">
        <f t="shared" si="317"/>
        <v>0</v>
      </c>
      <c r="E4042" s="93">
        <f t="shared" si="320"/>
        <v>0</v>
      </c>
      <c r="F4042" s="104">
        <f t="shared" si="318"/>
        <v>0</v>
      </c>
      <c r="G4042" s="93" t="s">
        <v>82</v>
      </c>
      <c r="H4042" s="93">
        <v>2933.51</v>
      </c>
      <c r="I4042" s="108">
        <v>3</v>
      </c>
      <c r="J4042" s="93">
        <v>135.44999999999999</v>
      </c>
      <c r="K4042" s="93">
        <v>11</v>
      </c>
      <c r="L4042" s="93">
        <v>2933.51</v>
      </c>
      <c r="M4042" s="88">
        <f t="shared" si="321"/>
        <v>0</v>
      </c>
    </row>
    <row r="4043" spans="1:13" x14ac:dyDescent="0.2">
      <c r="A4043" s="94">
        <v>6320322</v>
      </c>
      <c r="B4043" s="88">
        <f t="shared" si="319"/>
        <v>315.39999999999998</v>
      </c>
      <c r="C4043" s="93">
        <v>0</v>
      </c>
      <c r="D4043" s="104">
        <f t="shared" si="317"/>
        <v>0</v>
      </c>
      <c r="E4043" s="93">
        <f t="shared" si="320"/>
        <v>0</v>
      </c>
      <c r="F4043" s="104">
        <f t="shared" si="318"/>
        <v>0</v>
      </c>
      <c r="G4043" s="93" t="s">
        <v>20</v>
      </c>
      <c r="H4043" s="93">
        <v>5419.06</v>
      </c>
      <c r="I4043" s="108">
        <v>3</v>
      </c>
      <c r="J4043" s="93">
        <v>97.76</v>
      </c>
      <c r="K4043" s="93">
        <v>7</v>
      </c>
      <c r="L4043" s="93">
        <v>5419.06</v>
      </c>
      <c r="M4043" s="88">
        <f t="shared" si="321"/>
        <v>0</v>
      </c>
    </row>
    <row r="4044" spans="1:13" x14ac:dyDescent="0.2">
      <c r="A4044" s="94">
        <v>6320324</v>
      </c>
      <c r="B4044" s="88">
        <f t="shared" si="319"/>
        <v>315.39999999999998</v>
      </c>
      <c r="C4044" s="93">
        <v>0</v>
      </c>
      <c r="D4044" s="104">
        <f t="shared" si="317"/>
        <v>0</v>
      </c>
      <c r="E4044" s="93">
        <f t="shared" si="320"/>
        <v>0</v>
      </c>
      <c r="F4044" s="104">
        <f t="shared" si="318"/>
        <v>0</v>
      </c>
      <c r="G4044" s="93" t="s">
        <v>20</v>
      </c>
      <c r="H4044" s="93">
        <v>6491.6</v>
      </c>
      <c r="I4044" s="108">
        <v>3</v>
      </c>
      <c r="J4044" s="93">
        <v>124.75</v>
      </c>
      <c r="K4044" s="93">
        <v>8.25</v>
      </c>
      <c r="L4044" s="93">
        <v>6491.6</v>
      </c>
      <c r="M4044" s="88">
        <f t="shared" si="321"/>
        <v>0</v>
      </c>
    </row>
    <row r="4045" spans="1:13" x14ac:dyDescent="0.2">
      <c r="A4045" s="94">
        <v>6320325</v>
      </c>
      <c r="B4045" s="88">
        <f t="shared" si="319"/>
        <v>315.39999999999998</v>
      </c>
      <c r="C4045" s="93">
        <v>0</v>
      </c>
      <c r="D4045" s="104">
        <f t="shared" si="317"/>
        <v>0</v>
      </c>
      <c r="E4045" s="93">
        <f t="shared" si="320"/>
        <v>0</v>
      </c>
      <c r="F4045" s="104">
        <f t="shared" si="318"/>
        <v>0</v>
      </c>
      <c r="G4045" s="93" t="s">
        <v>20</v>
      </c>
      <c r="H4045" s="93">
        <v>6491.6</v>
      </c>
      <c r="I4045" s="108">
        <v>3</v>
      </c>
      <c r="J4045" s="93">
        <v>124.75</v>
      </c>
      <c r="K4045" s="93">
        <v>8.4</v>
      </c>
      <c r="L4045" s="93">
        <v>6491.6</v>
      </c>
      <c r="M4045" s="88">
        <f t="shared" si="321"/>
        <v>0</v>
      </c>
    </row>
    <row r="4046" spans="1:13" x14ac:dyDescent="0.2">
      <c r="A4046" s="94">
        <v>7004502</v>
      </c>
      <c r="B4046" s="88">
        <f t="shared" si="319"/>
        <v>315.39999999999998</v>
      </c>
      <c r="C4046" s="93">
        <v>0</v>
      </c>
      <c r="D4046" s="104">
        <f t="shared" si="317"/>
        <v>0</v>
      </c>
      <c r="E4046" s="93">
        <f t="shared" si="320"/>
        <v>0</v>
      </c>
      <c r="F4046" s="104">
        <f t="shared" si="318"/>
        <v>0</v>
      </c>
      <c r="G4046" s="93" t="s">
        <v>82</v>
      </c>
      <c r="H4046" s="93">
        <v>1673.21</v>
      </c>
      <c r="I4046" s="108">
        <v>3</v>
      </c>
      <c r="J4046" s="93">
        <v>183.5</v>
      </c>
      <c r="K4046" s="93">
        <v>23.9</v>
      </c>
      <c r="L4046" s="93">
        <v>1673.21</v>
      </c>
      <c r="M4046" s="88">
        <f t="shared" si="321"/>
        <v>0</v>
      </c>
    </row>
    <row r="4047" spans="1:13" x14ac:dyDescent="0.2">
      <c r="A4047" s="94">
        <v>7013002</v>
      </c>
      <c r="B4047" s="88">
        <f t="shared" si="319"/>
        <v>315.39999999999998</v>
      </c>
      <c r="C4047" s="93">
        <v>0</v>
      </c>
      <c r="D4047" s="104">
        <f t="shared" si="317"/>
        <v>0</v>
      </c>
      <c r="E4047" s="93">
        <f t="shared" si="320"/>
        <v>0</v>
      </c>
      <c r="F4047" s="104">
        <f t="shared" si="318"/>
        <v>0</v>
      </c>
      <c r="G4047" s="93" t="s">
        <v>82</v>
      </c>
      <c r="H4047" s="93">
        <v>4000</v>
      </c>
      <c r="I4047" s="108">
        <v>3</v>
      </c>
      <c r="J4047" s="93">
        <v>254.59</v>
      </c>
      <c r="K4047" s="93">
        <v>33.5</v>
      </c>
      <c r="L4047" s="93">
        <v>4000</v>
      </c>
      <c r="M4047" s="88">
        <f t="shared" si="321"/>
        <v>0</v>
      </c>
    </row>
    <row r="4048" spans="1:13" x14ac:dyDescent="0.2">
      <c r="A4048" s="94">
        <v>7019135</v>
      </c>
      <c r="B4048" s="88">
        <f t="shared" si="319"/>
        <v>315.39999999999998</v>
      </c>
      <c r="C4048" s="93">
        <v>0</v>
      </c>
      <c r="D4048" s="104">
        <f t="shared" si="317"/>
        <v>0</v>
      </c>
      <c r="E4048" s="93">
        <f t="shared" si="320"/>
        <v>0</v>
      </c>
      <c r="F4048" s="104">
        <f t="shared" si="318"/>
        <v>0</v>
      </c>
      <c r="G4048" s="93" t="s">
        <v>82</v>
      </c>
      <c r="H4048" s="93">
        <v>0</v>
      </c>
      <c r="I4048" s="108">
        <v>3</v>
      </c>
      <c r="J4048" s="93">
        <v>122.74</v>
      </c>
      <c r="K4048" s="93">
        <v>33</v>
      </c>
      <c r="L4048" s="93">
        <v>0</v>
      </c>
      <c r="M4048" s="88">
        <f t="shared" si="321"/>
        <v>0</v>
      </c>
    </row>
    <row r="4049" spans="1:13" x14ac:dyDescent="0.2">
      <c r="A4049" s="94">
        <v>8411527</v>
      </c>
      <c r="B4049" s="88">
        <f t="shared" si="319"/>
        <v>315.39999999999998</v>
      </c>
      <c r="C4049" s="93">
        <v>0</v>
      </c>
      <c r="D4049" s="104">
        <f t="shared" si="317"/>
        <v>0</v>
      </c>
      <c r="E4049" s="93">
        <f t="shared" si="320"/>
        <v>0</v>
      </c>
      <c r="F4049" s="104">
        <f t="shared" si="318"/>
        <v>0</v>
      </c>
      <c r="G4049" s="93" t="s">
        <v>79</v>
      </c>
      <c r="H4049" s="93">
        <v>3733.03</v>
      </c>
      <c r="I4049" s="108">
        <v>3</v>
      </c>
      <c r="J4049" s="93">
        <v>4.71</v>
      </c>
      <c r="K4049" s="93">
        <v>7.3</v>
      </c>
      <c r="L4049" s="93">
        <v>3733.03</v>
      </c>
      <c r="M4049" s="88">
        <f t="shared" si="321"/>
        <v>0</v>
      </c>
    </row>
    <row r="4050" spans="1:13" x14ac:dyDescent="0.2">
      <c r="A4050" s="94">
        <v>8411564</v>
      </c>
      <c r="B4050" s="88">
        <f t="shared" si="319"/>
        <v>315.39999999999998</v>
      </c>
      <c r="C4050" s="93">
        <v>0</v>
      </c>
      <c r="D4050" s="104">
        <f t="shared" si="317"/>
        <v>0</v>
      </c>
      <c r="E4050" s="93">
        <f t="shared" si="320"/>
        <v>0</v>
      </c>
      <c r="F4050" s="104">
        <f t="shared" si="318"/>
        <v>0</v>
      </c>
      <c r="G4050" s="93" t="s">
        <v>16</v>
      </c>
      <c r="H4050" s="93">
        <v>14928.69</v>
      </c>
      <c r="I4050" s="108">
        <v>3</v>
      </c>
      <c r="J4050" s="93">
        <v>39.82</v>
      </c>
      <c r="K4050" s="93">
        <v>51.2</v>
      </c>
      <c r="L4050" s="93">
        <v>14928.69</v>
      </c>
      <c r="M4050" s="88">
        <f t="shared" si="321"/>
        <v>0</v>
      </c>
    </row>
    <row r="4051" spans="1:13" x14ac:dyDescent="0.2">
      <c r="A4051" s="94">
        <v>8541344</v>
      </c>
      <c r="B4051" s="88">
        <f t="shared" si="319"/>
        <v>315.39999999999998</v>
      </c>
      <c r="C4051" s="93">
        <v>0</v>
      </c>
      <c r="D4051" s="104">
        <f t="shared" si="317"/>
        <v>0</v>
      </c>
      <c r="E4051" s="93">
        <f t="shared" si="320"/>
        <v>0</v>
      </c>
      <c r="F4051" s="104">
        <f t="shared" si="318"/>
        <v>0</v>
      </c>
      <c r="G4051" s="93" t="s">
        <v>79</v>
      </c>
      <c r="H4051" s="93">
        <v>956.33</v>
      </c>
      <c r="I4051" s="108">
        <v>3</v>
      </c>
      <c r="J4051" s="93">
        <v>3</v>
      </c>
      <c r="K4051" s="93">
        <v>5.5</v>
      </c>
      <c r="L4051" s="93">
        <v>956.33</v>
      </c>
      <c r="M4051" s="88">
        <f t="shared" si="321"/>
        <v>0</v>
      </c>
    </row>
    <row r="4052" spans="1:13" x14ac:dyDescent="0.2">
      <c r="A4052" s="94">
        <v>8541352</v>
      </c>
      <c r="B4052" s="88">
        <f t="shared" si="319"/>
        <v>315.39999999999998</v>
      </c>
      <c r="C4052" s="93">
        <v>0</v>
      </c>
      <c r="D4052" s="104">
        <f t="shared" si="317"/>
        <v>0</v>
      </c>
      <c r="E4052" s="93">
        <f t="shared" si="320"/>
        <v>0</v>
      </c>
      <c r="F4052" s="104">
        <f t="shared" si="318"/>
        <v>0</v>
      </c>
      <c r="G4052" s="93" t="s">
        <v>16</v>
      </c>
      <c r="H4052" s="93">
        <v>3419.55</v>
      </c>
      <c r="I4052" s="108">
        <v>3</v>
      </c>
      <c r="J4052" s="93">
        <v>15.2</v>
      </c>
      <c r="K4052" s="93">
        <v>22</v>
      </c>
      <c r="L4052" s="93">
        <v>3419.55</v>
      </c>
      <c r="M4052" s="88">
        <f t="shared" si="321"/>
        <v>0</v>
      </c>
    </row>
    <row r="4053" spans="1:13" x14ac:dyDescent="0.2">
      <c r="A4053" s="94">
        <v>8604384</v>
      </c>
      <c r="B4053" s="88">
        <f t="shared" si="319"/>
        <v>315.39999999999998</v>
      </c>
      <c r="C4053" s="93">
        <v>0</v>
      </c>
      <c r="D4053" s="104">
        <f t="shared" si="317"/>
        <v>0</v>
      </c>
      <c r="E4053" s="93">
        <f t="shared" si="320"/>
        <v>0</v>
      </c>
      <c r="F4053" s="104">
        <f t="shared" si="318"/>
        <v>0</v>
      </c>
      <c r="G4053" s="93" t="s">
        <v>16</v>
      </c>
      <c r="H4053" s="93">
        <v>330.06</v>
      </c>
      <c r="I4053" s="108">
        <v>3</v>
      </c>
      <c r="J4053" s="93">
        <v>0</v>
      </c>
      <c r="K4053" s="93">
        <v>0</v>
      </c>
      <c r="L4053" s="93">
        <v>330.06</v>
      </c>
      <c r="M4053" s="88">
        <f t="shared" si="321"/>
        <v>0</v>
      </c>
    </row>
    <row r="4054" spans="1:13" x14ac:dyDescent="0.2">
      <c r="A4054" s="94">
        <v>8604385</v>
      </c>
      <c r="B4054" s="88">
        <f t="shared" si="319"/>
        <v>315.39999999999998</v>
      </c>
      <c r="C4054" s="93">
        <v>0</v>
      </c>
      <c r="D4054" s="104">
        <f t="shared" si="317"/>
        <v>0</v>
      </c>
      <c r="E4054" s="93">
        <f t="shared" si="320"/>
        <v>0</v>
      </c>
      <c r="F4054" s="104">
        <f t="shared" si="318"/>
        <v>0</v>
      </c>
      <c r="G4054" s="93" t="s">
        <v>16</v>
      </c>
      <c r="H4054" s="93">
        <v>348.35</v>
      </c>
      <c r="I4054" s="108">
        <v>3</v>
      </c>
      <c r="J4054" s="93">
        <v>0</v>
      </c>
      <c r="K4054" s="93">
        <v>0</v>
      </c>
      <c r="L4054" s="93">
        <v>348.35</v>
      </c>
      <c r="M4054" s="88">
        <f t="shared" si="321"/>
        <v>0</v>
      </c>
    </row>
    <row r="4055" spans="1:13" x14ac:dyDescent="0.2">
      <c r="A4055" s="94">
        <v>8604392</v>
      </c>
      <c r="B4055" s="88">
        <f t="shared" si="319"/>
        <v>315.39999999999998</v>
      </c>
      <c r="C4055" s="93">
        <v>0</v>
      </c>
      <c r="D4055" s="104">
        <f t="shared" si="317"/>
        <v>0</v>
      </c>
      <c r="E4055" s="93">
        <f t="shared" si="320"/>
        <v>0</v>
      </c>
      <c r="F4055" s="104">
        <f t="shared" si="318"/>
        <v>0</v>
      </c>
      <c r="G4055" s="93" t="s">
        <v>16</v>
      </c>
      <c r="H4055" s="93">
        <v>586.96</v>
      </c>
      <c r="I4055" s="108">
        <v>3</v>
      </c>
      <c r="J4055" s="93">
        <v>0</v>
      </c>
      <c r="K4055" s="93">
        <v>0</v>
      </c>
      <c r="L4055" s="93">
        <v>586.96</v>
      </c>
      <c r="M4055" s="88">
        <f t="shared" si="321"/>
        <v>0</v>
      </c>
    </row>
    <row r="4056" spans="1:13" x14ac:dyDescent="0.2">
      <c r="A4056" s="94">
        <v>8604394</v>
      </c>
      <c r="B4056" s="88">
        <f t="shared" si="319"/>
        <v>315.39999999999998</v>
      </c>
      <c r="C4056" s="93">
        <v>0</v>
      </c>
      <c r="D4056" s="104">
        <f t="shared" si="317"/>
        <v>0</v>
      </c>
      <c r="E4056" s="93">
        <f t="shared" si="320"/>
        <v>0</v>
      </c>
      <c r="F4056" s="104">
        <f t="shared" si="318"/>
        <v>0</v>
      </c>
      <c r="G4056" s="93" t="s">
        <v>16</v>
      </c>
      <c r="H4056" s="93">
        <v>945.29</v>
      </c>
      <c r="I4056" s="108">
        <v>3</v>
      </c>
      <c r="J4056" s="93">
        <v>0</v>
      </c>
      <c r="K4056" s="93">
        <v>0</v>
      </c>
      <c r="L4056" s="93">
        <v>945.29</v>
      </c>
      <c r="M4056" s="88">
        <f t="shared" si="321"/>
        <v>0</v>
      </c>
    </row>
    <row r="4057" spans="1:13" x14ac:dyDescent="0.2">
      <c r="A4057" s="94">
        <v>8604813</v>
      </c>
      <c r="B4057" s="88">
        <f t="shared" si="319"/>
        <v>315.39999999999998</v>
      </c>
      <c r="C4057" s="93">
        <v>0</v>
      </c>
      <c r="D4057" s="104">
        <f t="shared" si="317"/>
        <v>0</v>
      </c>
      <c r="E4057" s="93">
        <f t="shared" si="320"/>
        <v>0</v>
      </c>
      <c r="F4057" s="104">
        <f t="shared" si="318"/>
        <v>0</v>
      </c>
      <c r="G4057" s="93" t="s">
        <v>16</v>
      </c>
      <c r="H4057" s="93">
        <v>25.77</v>
      </c>
      <c r="I4057" s="108">
        <v>3</v>
      </c>
      <c r="J4057" s="93">
        <v>0</v>
      </c>
      <c r="K4057" s="93">
        <v>1.8</v>
      </c>
      <c r="L4057" s="93">
        <v>25.77</v>
      </c>
      <c r="M4057" s="88">
        <f t="shared" si="321"/>
        <v>0</v>
      </c>
    </row>
    <row r="4058" spans="1:13" x14ac:dyDescent="0.2">
      <c r="A4058" s="94">
        <v>8605667</v>
      </c>
      <c r="B4058" s="88">
        <f t="shared" si="319"/>
        <v>315.39999999999998</v>
      </c>
      <c r="C4058" s="93">
        <v>0</v>
      </c>
      <c r="D4058" s="104">
        <f t="shared" si="317"/>
        <v>0</v>
      </c>
      <c r="E4058" s="93">
        <f t="shared" si="320"/>
        <v>0</v>
      </c>
      <c r="F4058" s="104">
        <f t="shared" si="318"/>
        <v>0</v>
      </c>
      <c r="G4058" s="93" t="s">
        <v>16</v>
      </c>
      <c r="H4058" s="93">
        <v>1193.04</v>
      </c>
      <c r="I4058" s="108">
        <v>3</v>
      </c>
      <c r="J4058" s="93">
        <v>13.38</v>
      </c>
      <c r="K4058" s="93">
        <v>0</v>
      </c>
      <c r="L4058" s="93">
        <v>1193.04</v>
      </c>
      <c r="M4058" s="88">
        <f t="shared" si="321"/>
        <v>0</v>
      </c>
    </row>
    <row r="4059" spans="1:13" x14ac:dyDescent="0.2">
      <c r="A4059" s="94">
        <v>8605671</v>
      </c>
      <c r="B4059" s="88">
        <f t="shared" si="319"/>
        <v>315.39999999999998</v>
      </c>
      <c r="C4059" s="93">
        <v>0</v>
      </c>
      <c r="D4059" s="104">
        <f t="shared" si="317"/>
        <v>0</v>
      </c>
      <c r="E4059" s="93">
        <f t="shared" si="320"/>
        <v>0</v>
      </c>
      <c r="F4059" s="104">
        <f t="shared" si="318"/>
        <v>0</v>
      </c>
      <c r="G4059" s="93" t="s">
        <v>16</v>
      </c>
      <c r="H4059" s="93">
        <v>1475.72</v>
      </c>
      <c r="I4059" s="108">
        <v>3</v>
      </c>
      <c r="J4059" s="93">
        <v>26.13</v>
      </c>
      <c r="K4059" s="93">
        <v>0</v>
      </c>
      <c r="L4059" s="93">
        <v>1475.72</v>
      </c>
      <c r="M4059" s="88">
        <f t="shared" si="321"/>
        <v>0</v>
      </c>
    </row>
    <row r="4060" spans="1:13" x14ac:dyDescent="0.2">
      <c r="A4060" s="94">
        <v>8749501</v>
      </c>
      <c r="B4060" s="88">
        <f t="shared" si="319"/>
        <v>315.39999999999998</v>
      </c>
      <c r="C4060" s="93">
        <v>0</v>
      </c>
      <c r="D4060" s="104">
        <f t="shared" si="317"/>
        <v>0</v>
      </c>
      <c r="E4060" s="93">
        <f t="shared" si="320"/>
        <v>0</v>
      </c>
      <c r="F4060" s="104">
        <f t="shared" si="318"/>
        <v>0</v>
      </c>
      <c r="G4060" s="93" t="s">
        <v>79</v>
      </c>
      <c r="H4060" s="93">
        <v>123.76</v>
      </c>
      <c r="I4060" s="108">
        <v>3</v>
      </c>
      <c r="J4060" s="93">
        <v>0.56999999999999995</v>
      </c>
      <c r="K4060" s="93">
        <v>1.45</v>
      </c>
      <c r="L4060" s="93">
        <v>123.76</v>
      </c>
      <c r="M4060" s="88">
        <f t="shared" si="321"/>
        <v>0</v>
      </c>
    </row>
    <row r="4061" spans="1:13" x14ac:dyDescent="0.2">
      <c r="A4061" s="94">
        <v>8754111</v>
      </c>
      <c r="B4061" s="88">
        <f t="shared" si="319"/>
        <v>315.39999999999998</v>
      </c>
      <c r="C4061" s="93">
        <v>0</v>
      </c>
      <c r="D4061" s="104">
        <f t="shared" si="317"/>
        <v>0</v>
      </c>
      <c r="E4061" s="93">
        <f t="shared" si="320"/>
        <v>0</v>
      </c>
      <c r="F4061" s="104">
        <f t="shared" si="318"/>
        <v>0</v>
      </c>
      <c r="G4061" s="93" t="s">
        <v>16</v>
      </c>
      <c r="H4061" s="93">
        <v>1197.82</v>
      </c>
      <c r="I4061" s="108">
        <v>3</v>
      </c>
      <c r="J4061" s="93">
        <v>21.92</v>
      </c>
      <c r="K4061" s="93">
        <v>5.74</v>
      </c>
      <c r="L4061" s="93">
        <v>1197.82</v>
      </c>
      <c r="M4061" s="88">
        <f t="shared" si="321"/>
        <v>0</v>
      </c>
    </row>
    <row r="4062" spans="1:13" x14ac:dyDescent="0.2">
      <c r="A4062" s="94">
        <v>8755714</v>
      </c>
      <c r="B4062" s="88">
        <f t="shared" si="319"/>
        <v>315.39999999999998</v>
      </c>
      <c r="C4062" s="93">
        <v>0</v>
      </c>
      <c r="D4062" s="104">
        <f t="shared" si="317"/>
        <v>0</v>
      </c>
      <c r="E4062" s="93">
        <f t="shared" si="320"/>
        <v>0</v>
      </c>
      <c r="F4062" s="104">
        <f t="shared" si="318"/>
        <v>0</v>
      </c>
      <c r="G4062" s="93" t="s">
        <v>12</v>
      </c>
      <c r="H4062" s="93">
        <v>0</v>
      </c>
      <c r="I4062" s="108">
        <v>3</v>
      </c>
      <c r="J4062" s="93">
        <v>2.81</v>
      </c>
      <c r="K4062" s="93">
        <v>4.53</v>
      </c>
      <c r="L4062" s="93">
        <v>0</v>
      </c>
      <c r="M4062" s="88">
        <f t="shared" si="321"/>
        <v>0</v>
      </c>
    </row>
    <row r="4063" spans="1:13" x14ac:dyDescent="0.2">
      <c r="A4063" s="94">
        <v>8755715</v>
      </c>
      <c r="B4063" s="88">
        <f t="shared" si="319"/>
        <v>315.39999999999998</v>
      </c>
      <c r="C4063" s="93">
        <v>0</v>
      </c>
      <c r="D4063" s="104">
        <f t="shared" si="317"/>
        <v>0</v>
      </c>
      <c r="E4063" s="93">
        <f t="shared" si="320"/>
        <v>0</v>
      </c>
      <c r="F4063" s="104">
        <f t="shared" si="318"/>
        <v>0</v>
      </c>
      <c r="G4063" s="93" t="s">
        <v>12</v>
      </c>
      <c r="H4063" s="93">
        <v>0</v>
      </c>
      <c r="I4063" s="108">
        <v>3</v>
      </c>
      <c r="J4063" s="93">
        <v>4.6900000000000004</v>
      </c>
      <c r="K4063" s="93">
        <v>6.83</v>
      </c>
      <c r="L4063" s="93">
        <v>0</v>
      </c>
      <c r="M4063" s="88">
        <f t="shared" si="321"/>
        <v>0</v>
      </c>
    </row>
    <row r="4064" spans="1:13" x14ac:dyDescent="0.2">
      <c r="A4064" s="94">
        <v>8755724</v>
      </c>
      <c r="B4064" s="88">
        <f t="shared" si="319"/>
        <v>315.39999999999998</v>
      </c>
      <c r="C4064" s="93">
        <v>0</v>
      </c>
      <c r="D4064" s="104">
        <f t="shared" si="317"/>
        <v>0</v>
      </c>
      <c r="E4064" s="93">
        <f t="shared" si="320"/>
        <v>0</v>
      </c>
      <c r="F4064" s="104">
        <f t="shared" si="318"/>
        <v>0</v>
      </c>
      <c r="G4064" s="93" t="s">
        <v>12</v>
      </c>
      <c r="H4064" s="93">
        <v>0</v>
      </c>
      <c r="I4064" s="108">
        <v>3</v>
      </c>
      <c r="J4064" s="93">
        <v>2.81</v>
      </c>
      <c r="K4064" s="93">
        <v>4.53</v>
      </c>
      <c r="L4064" s="93">
        <v>0</v>
      </c>
      <c r="M4064" s="88">
        <f t="shared" si="321"/>
        <v>0</v>
      </c>
    </row>
    <row r="4065" spans="1:13" x14ac:dyDescent="0.2">
      <c r="A4065" s="94">
        <v>9005536</v>
      </c>
      <c r="B4065" s="88">
        <f t="shared" si="319"/>
        <v>315.39999999999998</v>
      </c>
      <c r="C4065" s="93">
        <v>0</v>
      </c>
      <c r="D4065" s="104">
        <f t="shared" si="317"/>
        <v>0</v>
      </c>
      <c r="E4065" s="93">
        <f t="shared" si="320"/>
        <v>0</v>
      </c>
      <c r="F4065" s="104">
        <f t="shared" si="318"/>
        <v>0</v>
      </c>
      <c r="G4065" s="93" t="s">
        <v>20</v>
      </c>
      <c r="H4065" s="93">
        <v>0</v>
      </c>
      <c r="I4065" s="108">
        <v>3</v>
      </c>
      <c r="J4065" s="93">
        <v>6.31</v>
      </c>
      <c r="K4065" s="93">
        <v>1.27</v>
      </c>
      <c r="L4065" s="93">
        <v>0</v>
      </c>
      <c r="M4065" s="88">
        <f t="shared" si="321"/>
        <v>0</v>
      </c>
    </row>
    <row r="4066" spans="1:13" x14ac:dyDescent="0.2">
      <c r="A4066" s="94">
        <v>9020409</v>
      </c>
      <c r="B4066" s="88">
        <f t="shared" si="319"/>
        <v>315.39999999999998</v>
      </c>
      <c r="C4066" s="93">
        <v>0</v>
      </c>
      <c r="D4066" s="104">
        <f t="shared" si="317"/>
        <v>0</v>
      </c>
      <c r="E4066" s="93">
        <f t="shared" si="320"/>
        <v>0</v>
      </c>
      <c r="F4066" s="104">
        <f t="shared" si="318"/>
        <v>0</v>
      </c>
      <c r="G4066" s="93" t="s">
        <v>20</v>
      </c>
      <c r="H4066" s="93">
        <v>14054.38</v>
      </c>
      <c r="I4066" s="108">
        <v>3</v>
      </c>
      <c r="J4066" s="93">
        <v>69.599999999999994</v>
      </c>
      <c r="K4066" s="93">
        <v>34</v>
      </c>
      <c r="L4066" s="93">
        <v>14054.38</v>
      </c>
      <c r="M4066" s="88">
        <f t="shared" si="321"/>
        <v>0</v>
      </c>
    </row>
    <row r="4067" spans="1:13" x14ac:dyDescent="0.2">
      <c r="A4067" s="94">
        <v>9041039</v>
      </c>
      <c r="B4067" s="88">
        <f t="shared" si="319"/>
        <v>315.39999999999998</v>
      </c>
      <c r="C4067" s="93">
        <v>0</v>
      </c>
      <c r="D4067" s="104">
        <f t="shared" si="317"/>
        <v>0</v>
      </c>
      <c r="E4067" s="93">
        <f t="shared" si="320"/>
        <v>0</v>
      </c>
      <c r="F4067" s="104">
        <f t="shared" si="318"/>
        <v>0</v>
      </c>
      <c r="G4067" s="93" t="s">
        <v>20</v>
      </c>
      <c r="H4067" s="93">
        <v>2146.59</v>
      </c>
      <c r="I4067" s="108">
        <v>3</v>
      </c>
      <c r="J4067" s="93">
        <v>159.61000000000001</v>
      </c>
      <c r="K4067" s="93">
        <v>31.9</v>
      </c>
      <c r="L4067" s="93">
        <v>2146.59</v>
      </c>
      <c r="M4067" s="88">
        <f t="shared" si="321"/>
        <v>0</v>
      </c>
    </row>
    <row r="4068" spans="1:13" x14ac:dyDescent="0.2">
      <c r="A4068" s="94">
        <v>9253198</v>
      </c>
      <c r="B4068" s="88">
        <f t="shared" si="319"/>
        <v>315.39999999999998</v>
      </c>
      <c r="C4068" s="93">
        <v>0</v>
      </c>
      <c r="D4068" s="104">
        <f t="shared" si="317"/>
        <v>0</v>
      </c>
      <c r="E4068" s="93">
        <f t="shared" si="320"/>
        <v>0</v>
      </c>
      <c r="F4068" s="104">
        <f t="shared" si="318"/>
        <v>0</v>
      </c>
      <c r="G4068" s="93" t="s">
        <v>12</v>
      </c>
      <c r="H4068" s="93">
        <v>4574.67</v>
      </c>
      <c r="I4068" s="108">
        <v>3</v>
      </c>
      <c r="J4068" s="93">
        <v>31.8</v>
      </c>
      <c r="K4068" s="93">
        <v>29.6</v>
      </c>
      <c r="L4068" s="93">
        <v>4574.67</v>
      </c>
      <c r="M4068" s="88">
        <f t="shared" si="321"/>
        <v>0</v>
      </c>
    </row>
    <row r="4069" spans="1:13" x14ac:dyDescent="0.2">
      <c r="A4069" s="94">
        <v>9254822</v>
      </c>
      <c r="B4069" s="88">
        <f t="shared" si="319"/>
        <v>315.39999999999998</v>
      </c>
      <c r="C4069" s="93">
        <v>0</v>
      </c>
      <c r="D4069" s="104">
        <f t="shared" si="317"/>
        <v>0</v>
      </c>
      <c r="E4069" s="93">
        <f t="shared" si="320"/>
        <v>0</v>
      </c>
      <c r="F4069" s="104">
        <f t="shared" si="318"/>
        <v>0</v>
      </c>
      <c r="G4069" s="93" t="s">
        <v>12</v>
      </c>
      <c r="H4069" s="93">
        <v>9908.48</v>
      </c>
      <c r="I4069" s="108">
        <v>3</v>
      </c>
      <c r="J4069" s="93">
        <v>125</v>
      </c>
      <c r="K4069" s="93">
        <v>10</v>
      </c>
      <c r="L4069" s="93">
        <v>9908.48</v>
      </c>
      <c r="M4069" s="88">
        <f t="shared" si="321"/>
        <v>0</v>
      </c>
    </row>
    <row r="4070" spans="1:13" x14ac:dyDescent="0.2">
      <c r="A4070" s="94">
        <v>9254921</v>
      </c>
      <c r="B4070" s="88">
        <f t="shared" si="319"/>
        <v>315.39999999999998</v>
      </c>
      <c r="C4070" s="93">
        <v>0</v>
      </c>
      <c r="D4070" s="104">
        <f t="shared" si="317"/>
        <v>0</v>
      </c>
      <c r="E4070" s="93">
        <f t="shared" si="320"/>
        <v>0</v>
      </c>
      <c r="F4070" s="104">
        <f t="shared" si="318"/>
        <v>0</v>
      </c>
      <c r="G4070" s="93" t="s">
        <v>12</v>
      </c>
      <c r="H4070" s="93">
        <v>236.71</v>
      </c>
      <c r="I4070" s="108">
        <v>3</v>
      </c>
      <c r="J4070" s="93">
        <v>2.2799999999999998</v>
      </c>
      <c r="K4070" s="93">
        <v>2.7</v>
      </c>
      <c r="L4070" s="93">
        <v>236.71</v>
      </c>
      <c r="M4070" s="88">
        <f t="shared" si="321"/>
        <v>0</v>
      </c>
    </row>
    <row r="4071" spans="1:13" x14ac:dyDescent="0.2">
      <c r="A4071" s="94">
        <v>9254923</v>
      </c>
      <c r="B4071" s="88">
        <f t="shared" si="319"/>
        <v>315.39999999999998</v>
      </c>
      <c r="C4071" s="93">
        <v>0</v>
      </c>
      <c r="D4071" s="104">
        <f t="shared" si="317"/>
        <v>0</v>
      </c>
      <c r="E4071" s="93">
        <f t="shared" si="320"/>
        <v>0</v>
      </c>
      <c r="F4071" s="104">
        <f t="shared" si="318"/>
        <v>0</v>
      </c>
      <c r="G4071" s="93" t="s">
        <v>12</v>
      </c>
      <c r="H4071" s="93">
        <v>279.62</v>
      </c>
      <c r="I4071" s="108">
        <v>3</v>
      </c>
      <c r="J4071" s="93">
        <v>3.08</v>
      </c>
      <c r="K4071" s="93">
        <v>3.2</v>
      </c>
      <c r="L4071" s="93">
        <v>279.62</v>
      </c>
      <c r="M4071" s="88">
        <f t="shared" si="321"/>
        <v>0</v>
      </c>
    </row>
    <row r="4072" spans="1:13" x14ac:dyDescent="0.2">
      <c r="A4072" s="94">
        <v>9254927</v>
      </c>
      <c r="B4072" s="88">
        <f t="shared" si="319"/>
        <v>315.39999999999998</v>
      </c>
      <c r="C4072" s="93">
        <v>0</v>
      </c>
      <c r="D4072" s="104">
        <f t="shared" si="317"/>
        <v>0</v>
      </c>
      <c r="E4072" s="93">
        <f t="shared" si="320"/>
        <v>0</v>
      </c>
      <c r="F4072" s="104">
        <f t="shared" si="318"/>
        <v>0</v>
      </c>
      <c r="G4072" s="93" t="s">
        <v>12</v>
      </c>
      <c r="H4072" s="93">
        <v>54.46</v>
      </c>
      <c r="I4072" s="108">
        <v>3</v>
      </c>
      <c r="J4072" s="93">
        <v>0.3</v>
      </c>
      <c r="K4072" s="93">
        <v>0.6</v>
      </c>
      <c r="L4072" s="93">
        <v>54.46</v>
      </c>
      <c r="M4072" s="88">
        <f t="shared" si="321"/>
        <v>0</v>
      </c>
    </row>
    <row r="4073" spans="1:13" x14ac:dyDescent="0.2">
      <c r="A4073" s="94">
        <v>9254938</v>
      </c>
      <c r="B4073" s="88">
        <f t="shared" si="319"/>
        <v>315.39999999999998</v>
      </c>
      <c r="C4073" s="93">
        <v>0</v>
      </c>
      <c r="D4073" s="104">
        <f t="shared" si="317"/>
        <v>0</v>
      </c>
      <c r="E4073" s="93">
        <f t="shared" si="320"/>
        <v>0</v>
      </c>
      <c r="F4073" s="104">
        <f t="shared" si="318"/>
        <v>0</v>
      </c>
      <c r="G4073" s="93" t="s">
        <v>12</v>
      </c>
      <c r="H4073" s="93">
        <v>227.7</v>
      </c>
      <c r="I4073" s="108">
        <v>3</v>
      </c>
      <c r="J4073" s="93">
        <v>2.2000000000000002</v>
      </c>
      <c r="K4073" s="93">
        <v>3.35</v>
      </c>
      <c r="L4073" s="93">
        <v>227.7</v>
      </c>
      <c r="M4073" s="88">
        <f t="shared" si="321"/>
        <v>0</v>
      </c>
    </row>
    <row r="4074" spans="1:13" x14ac:dyDescent="0.2">
      <c r="A4074" s="94">
        <v>9255112</v>
      </c>
      <c r="B4074" s="88">
        <f t="shared" si="319"/>
        <v>315.39999999999998</v>
      </c>
      <c r="C4074" s="93">
        <v>0</v>
      </c>
      <c r="D4074" s="104">
        <f t="shared" si="317"/>
        <v>0</v>
      </c>
      <c r="E4074" s="93">
        <f t="shared" si="320"/>
        <v>0</v>
      </c>
      <c r="F4074" s="104">
        <f t="shared" si="318"/>
        <v>0</v>
      </c>
      <c r="G4074" s="93" t="s">
        <v>12</v>
      </c>
      <c r="H4074" s="93">
        <v>239.99</v>
      </c>
      <c r="I4074" s="108">
        <v>3</v>
      </c>
      <c r="J4074" s="93">
        <v>2.23</v>
      </c>
      <c r="K4074" s="93">
        <v>3.5</v>
      </c>
      <c r="L4074" s="93">
        <v>239.99</v>
      </c>
      <c r="M4074" s="88">
        <f t="shared" si="321"/>
        <v>0</v>
      </c>
    </row>
    <row r="4075" spans="1:13" x14ac:dyDescent="0.2">
      <c r="A4075" s="94">
        <v>9255128</v>
      </c>
      <c r="B4075" s="88">
        <f t="shared" si="319"/>
        <v>315.39999999999998</v>
      </c>
      <c r="C4075" s="93">
        <v>0</v>
      </c>
      <c r="D4075" s="104">
        <f t="shared" si="317"/>
        <v>0</v>
      </c>
      <c r="E4075" s="93">
        <f t="shared" si="320"/>
        <v>0</v>
      </c>
      <c r="F4075" s="104">
        <f t="shared" si="318"/>
        <v>0</v>
      </c>
      <c r="G4075" s="93" t="s">
        <v>12</v>
      </c>
      <c r="H4075" s="93">
        <v>206.08</v>
      </c>
      <c r="I4075" s="108">
        <v>3</v>
      </c>
      <c r="J4075" s="93">
        <v>0.37</v>
      </c>
      <c r="K4075" s="93">
        <v>1.8</v>
      </c>
      <c r="L4075" s="93">
        <v>206.08</v>
      </c>
      <c r="M4075" s="88">
        <f t="shared" si="321"/>
        <v>0</v>
      </c>
    </row>
    <row r="4076" spans="1:13" x14ac:dyDescent="0.2">
      <c r="A4076" s="94">
        <v>9255143</v>
      </c>
      <c r="B4076" s="88">
        <f t="shared" si="319"/>
        <v>315.39999999999998</v>
      </c>
      <c r="C4076" s="93">
        <v>0</v>
      </c>
      <c r="D4076" s="104">
        <f t="shared" si="317"/>
        <v>0</v>
      </c>
      <c r="E4076" s="93">
        <f t="shared" si="320"/>
        <v>0</v>
      </c>
      <c r="F4076" s="104">
        <f t="shared" si="318"/>
        <v>0</v>
      </c>
      <c r="G4076" s="93" t="s">
        <v>12</v>
      </c>
      <c r="H4076" s="93">
        <v>340.86</v>
      </c>
      <c r="I4076" s="108">
        <v>3</v>
      </c>
      <c r="J4076" s="93">
        <v>0.83</v>
      </c>
      <c r="K4076" s="93">
        <v>0.9</v>
      </c>
      <c r="L4076" s="93">
        <v>340.86</v>
      </c>
      <c r="M4076" s="88">
        <f t="shared" si="321"/>
        <v>0</v>
      </c>
    </row>
    <row r="4077" spans="1:13" x14ac:dyDescent="0.2">
      <c r="A4077" s="94">
        <v>9255145</v>
      </c>
      <c r="B4077" s="88">
        <f t="shared" si="319"/>
        <v>315.39999999999998</v>
      </c>
      <c r="C4077" s="93">
        <v>0</v>
      </c>
      <c r="D4077" s="104">
        <f t="shared" si="317"/>
        <v>0</v>
      </c>
      <c r="E4077" s="93">
        <f t="shared" si="320"/>
        <v>0</v>
      </c>
      <c r="F4077" s="104">
        <f t="shared" si="318"/>
        <v>0</v>
      </c>
      <c r="G4077" s="93" t="s">
        <v>12</v>
      </c>
      <c r="H4077" s="93">
        <v>611.89</v>
      </c>
      <c r="I4077" s="108">
        <v>3</v>
      </c>
      <c r="J4077" s="93">
        <v>1.35</v>
      </c>
      <c r="K4077" s="93">
        <v>1.2</v>
      </c>
      <c r="L4077" s="93">
        <v>611.89</v>
      </c>
      <c r="M4077" s="88">
        <f t="shared" si="321"/>
        <v>0</v>
      </c>
    </row>
    <row r="4078" spans="1:13" x14ac:dyDescent="0.2">
      <c r="A4078" s="94">
        <v>9255164</v>
      </c>
      <c r="B4078" s="88">
        <f t="shared" si="319"/>
        <v>315.39999999999998</v>
      </c>
      <c r="C4078" s="93">
        <v>0</v>
      </c>
      <c r="D4078" s="104">
        <f t="shared" si="317"/>
        <v>0</v>
      </c>
      <c r="E4078" s="93">
        <f t="shared" si="320"/>
        <v>0</v>
      </c>
      <c r="F4078" s="104">
        <f t="shared" si="318"/>
        <v>0</v>
      </c>
      <c r="G4078" s="93" t="s">
        <v>12</v>
      </c>
      <c r="H4078" s="93">
        <v>898.61</v>
      </c>
      <c r="I4078" s="108">
        <v>3</v>
      </c>
      <c r="J4078" s="93">
        <v>0.99</v>
      </c>
      <c r="K4078" s="93">
        <v>1.9</v>
      </c>
      <c r="L4078" s="93">
        <v>898.61</v>
      </c>
      <c r="M4078" s="88">
        <f t="shared" si="321"/>
        <v>0</v>
      </c>
    </row>
    <row r="4079" spans="1:13" x14ac:dyDescent="0.2">
      <c r="A4079" s="94">
        <v>9255166</v>
      </c>
      <c r="B4079" s="88">
        <f t="shared" si="319"/>
        <v>315.39999999999998</v>
      </c>
      <c r="C4079" s="93">
        <v>0</v>
      </c>
      <c r="D4079" s="104">
        <f t="shared" si="317"/>
        <v>0</v>
      </c>
      <c r="E4079" s="93">
        <f t="shared" si="320"/>
        <v>0</v>
      </c>
      <c r="F4079" s="104">
        <f t="shared" si="318"/>
        <v>0</v>
      </c>
      <c r="G4079" s="93" t="s">
        <v>12</v>
      </c>
      <c r="H4079" s="93">
        <v>898.61</v>
      </c>
      <c r="I4079" s="108">
        <v>3</v>
      </c>
      <c r="J4079" s="93">
        <v>1.1599999999999999</v>
      </c>
      <c r="K4079" s="93">
        <v>2</v>
      </c>
      <c r="L4079" s="93">
        <v>898.61</v>
      </c>
      <c r="M4079" s="88">
        <f t="shared" si="321"/>
        <v>0</v>
      </c>
    </row>
    <row r="4080" spans="1:13" x14ac:dyDescent="0.2">
      <c r="A4080" s="94">
        <v>9255244</v>
      </c>
      <c r="B4080" s="88">
        <f t="shared" si="319"/>
        <v>315.39999999999998</v>
      </c>
      <c r="C4080" s="93">
        <v>0</v>
      </c>
      <c r="D4080" s="104">
        <f t="shared" si="317"/>
        <v>0</v>
      </c>
      <c r="E4080" s="93">
        <f t="shared" si="320"/>
        <v>0</v>
      </c>
      <c r="F4080" s="104">
        <f t="shared" si="318"/>
        <v>0</v>
      </c>
      <c r="G4080" s="93" t="s">
        <v>16</v>
      </c>
      <c r="H4080" s="93">
        <v>320.94</v>
      </c>
      <c r="I4080" s="108">
        <v>3</v>
      </c>
      <c r="J4080" s="93">
        <v>0.13</v>
      </c>
      <c r="K4080" s="93">
        <v>0.63</v>
      </c>
      <c r="L4080" s="93">
        <v>320.94</v>
      </c>
      <c r="M4080" s="88">
        <f t="shared" si="321"/>
        <v>0</v>
      </c>
    </row>
    <row r="4081" spans="1:13" x14ac:dyDescent="0.2">
      <c r="A4081" s="94">
        <v>9255249</v>
      </c>
      <c r="B4081" s="88">
        <f t="shared" si="319"/>
        <v>315.39999999999998</v>
      </c>
      <c r="C4081" s="93">
        <v>0</v>
      </c>
      <c r="D4081" s="104">
        <f t="shared" si="317"/>
        <v>0</v>
      </c>
      <c r="E4081" s="93">
        <f t="shared" si="320"/>
        <v>0</v>
      </c>
      <c r="F4081" s="104">
        <f t="shared" si="318"/>
        <v>0</v>
      </c>
      <c r="G4081" s="93" t="s">
        <v>16</v>
      </c>
      <c r="H4081" s="93">
        <v>331.32</v>
      </c>
      <c r="I4081" s="108">
        <v>3</v>
      </c>
      <c r="J4081" s="93">
        <v>0.17</v>
      </c>
      <c r="K4081" s="93">
        <v>0.84</v>
      </c>
      <c r="L4081" s="93">
        <v>331.32</v>
      </c>
      <c r="M4081" s="88">
        <f t="shared" si="321"/>
        <v>0</v>
      </c>
    </row>
    <row r="4082" spans="1:13" x14ac:dyDescent="0.2">
      <c r="A4082" s="94">
        <v>9255254</v>
      </c>
      <c r="B4082" s="88">
        <f t="shared" si="319"/>
        <v>315.39999999999998</v>
      </c>
      <c r="C4082" s="93">
        <v>0</v>
      </c>
      <c r="D4082" s="104">
        <f t="shared" si="317"/>
        <v>0</v>
      </c>
      <c r="E4082" s="93">
        <f t="shared" si="320"/>
        <v>0</v>
      </c>
      <c r="F4082" s="104">
        <f t="shared" si="318"/>
        <v>0</v>
      </c>
      <c r="G4082" s="93" t="s">
        <v>16</v>
      </c>
      <c r="H4082" s="93">
        <v>492.06</v>
      </c>
      <c r="I4082" s="108">
        <v>3</v>
      </c>
      <c r="J4082" s="93">
        <v>0.33</v>
      </c>
      <c r="K4082" s="93">
        <v>1.44</v>
      </c>
      <c r="L4082" s="93">
        <v>492.06</v>
      </c>
      <c r="M4082" s="88">
        <f t="shared" si="321"/>
        <v>0</v>
      </c>
    </row>
    <row r="4083" spans="1:13" x14ac:dyDescent="0.2">
      <c r="A4083" s="94">
        <v>9255319</v>
      </c>
      <c r="B4083" s="88">
        <f t="shared" si="319"/>
        <v>315.39999999999998</v>
      </c>
      <c r="C4083" s="93">
        <v>0</v>
      </c>
      <c r="D4083" s="104">
        <f t="shared" si="317"/>
        <v>0</v>
      </c>
      <c r="E4083" s="93">
        <f t="shared" si="320"/>
        <v>0</v>
      </c>
      <c r="F4083" s="104">
        <f t="shared" si="318"/>
        <v>0</v>
      </c>
      <c r="G4083" s="93" t="s">
        <v>12</v>
      </c>
      <c r="H4083" s="93">
        <v>0</v>
      </c>
      <c r="I4083" s="108">
        <v>3</v>
      </c>
      <c r="J4083" s="93">
        <v>0.24</v>
      </c>
      <c r="K4083" s="93">
        <v>0.68</v>
      </c>
      <c r="L4083" s="93">
        <v>0</v>
      </c>
      <c r="M4083" s="88">
        <f t="shared" si="321"/>
        <v>0</v>
      </c>
    </row>
    <row r="4084" spans="1:13" x14ac:dyDescent="0.2">
      <c r="A4084" s="94">
        <v>9255334</v>
      </c>
      <c r="B4084" s="88">
        <f t="shared" si="319"/>
        <v>315.39999999999998</v>
      </c>
      <c r="C4084" s="93">
        <v>0</v>
      </c>
      <c r="D4084" s="104">
        <f t="shared" si="317"/>
        <v>0</v>
      </c>
      <c r="E4084" s="93">
        <f t="shared" si="320"/>
        <v>0</v>
      </c>
      <c r="F4084" s="104">
        <f t="shared" si="318"/>
        <v>0</v>
      </c>
      <c r="G4084" s="93" t="s">
        <v>12</v>
      </c>
      <c r="H4084" s="93">
        <v>0</v>
      </c>
      <c r="I4084" s="108">
        <v>3</v>
      </c>
      <c r="J4084" s="93">
        <v>0.11</v>
      </c>
      <c r="K4084" s="93">
        <v>0.28999999999999998</v>
      </c>
      <c r="L4084" s="93">
        <v>0</v>
      </c>
      <c r="M4084" s="88">
        <f t="shared" si="321"/>
        <v>0</v>
      </c>
    </row>
    <row r="4085" spans="1:13" x14ac:dyDescent="0.2">
      <c r="A4085" s="94">
        <v>9255341</v>
      </c>
      <c r="B4085" s="88">
        <f t="shared" si="319"/>
        <v>315.39999999999998</v>
      </c>
      <c r="C4085" s="93">
        <v>0</v>
      </c>
      <c r="D4085" s="104">
        <f t="shared" si="317"/>
        <v>0</v>
      </c>
      <c r="E4085" s="93">
        <f t="shared" si="320"/>
        <v>0</v>
      </c>
      <c r="F4085" s="104">
        <f t="shared" si="318"/>
        <v>0</v>
      </c>
      <c r="G4085" s="93" t="s">
        <v>12</v>
      </c>
      <c r="H4085" s="93">
        <v>0</v>
      </c>
      <c r="I4085" s="108">
        <v>3</v>
      </c>
      <c r="J4085" s="93">
        <v>0.25</v>
      </c>
      <c r="K4085" s="93">
        <v>0.46</v>
      </c>
      <c r="L4085" s="93">
        <v>0</v>
      </c>
      <c r="M4085" s="88">
        <f t="shared" si="321"/>
        <v>0</v>
      </c>
    </row>
    <row r="4086" spans="1:13" x14ac:dyDescent="0.2">
      <c r="A4086" s="94">
        <v>9301467</v>
      </c>
      <c r="B4086" s="88">
        <f t="shared" si="319"/>
        <v>315.39999999999998</v>
      </c>
      <c r="C4086" s="93">
        <v>0</v>
      </c>
      <c r="D4086" s="104">
        <f t="shared" si="317"/>
        <v>0</v>
      </c>
      <c r="E4086" s="93">
        <f t="shared" si="320"/>
        <v>0</v>
      </c>
      <c r="F4086" s="104">
        <f t="shared" si="318"/>
        <v>0</v>
      </c>
      <c r="G4086" s="93" t="s">
        <v>20</v>
      </c>
      <c r="H4086" s="93">
        <v>100.3</v>
      </c>
      <c r="I4086" s="108">
        <v>3</v>
      </c>
      <c r="J4086" s="93">
        <v>3.48</v>
      </c>
      <c r="K4086" s="93">
        <v>0.45</v>
      </c>
      <c r="L4086" s="93">
        <v>100.3</v>
      </c>
      <c r="M4086" s="88">
        <f t="shared" si="321"/>
        <v>0</v>
      </c>
    </row>
    <row r="4087" spans="1:13" x14ac:dyDescent="0.2">
      <c r="A4087" s="94">
        <v>9510921</v>
      </c>
      <c r="B4087" s="88">
        <f t="shared" si="319"/>
        <v>315.39999999999998</v>
      </c>
      <c r="C4087" s="93">
        <v>0</v>
      </c>
      <c r="D4087" s="104">
        <f t="shared" si="317"/>
        <v>0</v>
      </c>
      <c r="E4087" s="93">
        <f t="shared" si="320"/>
        <v>0</v>
      </c>
      <c r="F4087" s="104">
        <f t="shared" si="318"/>
        <v>0</v>
      </c>
      <c r="G4087" s="93" t="s">
        <v>16</v>
      </c>
      <c r="H4087" s="93">
        <v>47.88</v>
      </c>
      <c r="I4087" s="108">
        <v>3</v>
      </c>
      <c r="J4087" s="93">
        <v>2.37</v>
      </c>
      <c r="K4087" s="93">
        <v>1.3</v>
      </c>
      <c r="L4087" s="93">
        <v>47.88</v>
      </c>
      <c r="M4087" s="88">
        <f t="shared" si="321"/>
        <v>0</v>
      </c>
    </row>
    <row r="4088" spans="1:13" x14ac:dyDescent="0.2">
      <c r="A4088" s="94">
        <v>9518011</v>
      </c>
      <c r="B4088" s="88">
        <f t="shared" si="319"/>
        <v>315.39999999999998</v>
      </c>
      <c r="C4088" s="93">
        <v>0</v>
      </c>
      <c r="D4088" s="104">
        <f t="shared" si="317"/>
        <v>0</v>
      </c>
      <c r="E4088" s="93">
        <f t="shared" si="320"/>
        <v>0</v>
      </c>
      <c r="F4088" s="104">
        <f t="shared" si="318"/>
        <v>0</v>
      </c>
      <c r="G4088" s="93" t="s">
        <v>16</v>
      </c>
      <c r="H4088" s="93">
        <v>0</v>
      </c>
      <c r="I4088" s="108">
        <v>3</v>
      </c>
      <c r="J4088" s="93">
        <v>262.75</v>
      </c>
      <c r="K4088" s="93">
        <v>9.3000000000000007</v>
      </c>
      <c r="L4088" s="93">
        <v>0</v>
      </c>
      <c r="M4088" s="88">
        <f t="shared" si="321"/>
        <v>0</v>
      </c>
    </row>
    <row r="4089" spans="1:13" x14ac:dyDescent="0.2">
      <c r="A4089" s="94">
        <v>9821618</v>
      </c>
      <c r="B4089" s="88">
        <f t="shared" si="319"/>
        <v>315.39999999999998</v>
      </c>
      <c r="C4089" s="93">
        <v>0</v>
      </c>
      <c r="D4089" s="104">
        <f t="shared" si="317"/>
        <v>0</v>
      </c>
      <c r="E4089" s="93">
        <f t="shared" si="320"/>
        <v>0</v>
      </c>
      <c r="F4089" s="104">
        <f t="shared" si="318"/>
        <v>0</v>
      </c>
      <c r="G4089" s="93" t="s">
        <v>16</v>
      </c>
      <c r="H4089" s="93">
        <v>0</v>
      </c>
      <c r="I4089" s="108">
        <v>3</v>
      </c>
      <c r="J4089" s="93">
        <v>42</v>
      </c>
      <c r="K4089" s="93">
        <v>9.4</v>
      </c>
      <c r="L4089" s="93">
        <v>0</v>
      </c>
      <c r="M4089" s="88">
        <f t="shared" si="321"/>
        <v>0</v>
      </c>
    </row>
    <row r="4090" spans="1:13" x14ac:dyDescent="0.2">
      <c r="A4090" s="94">
        <v>9836174</v>
      </c>
      <c r="B4090" s="88">
        <f t="shared" si="319"/>
        <v>315.39999999999998</v>
      </c>
      <c r="C4090" s="93">
        <v>0</v>
      </c>
      <c r="D4090" s="104">
        <f t="shared" si="317"/>
        <v>0</v>
      </c>
      <c r="E4090" s="93">
        <f t="shared" si="320"/>
        <v>0</v>
      </c>
      <c r="F4090" s="104">
        <f t="shared" si="318"/>
        <v>0</v>
      </c>
      <c r="G4090" s="93" t="s">
        <v>16</v>
      </c>
      <c r="H4090" s="93">
        <v>3589.01</v>
      </c>
      <c r="I4090" s="108">
        <v>3</v>
      </c>
      <c r="J4090" s="93">
        <v>247.38</v>
      </c>
      <c r="K4090" s="93">
        <v>9</v>
      </c>
      <c r="L4090" s="93">
        <v>3589.01</v>
      </c>
      <c r="M4090" s="88">
        <f t="shared" si="321"/>
        <v>0</v>
      </c>
    </row>
    <row r="4091" spans="1:13" x14ac:dyDescent="0.2">
      <c r="A4091" s="94">
        <v>9999806</v>
      </c>
      <c r="B4091" s="88">
        <f t="shared" si="319"/>
        <v>315.39999999999998</v>
      </c>
      <c r="C4091" s="93">
        <v>0</v>
      </c>
      <c r="D4091" s="104">
        <f t="shared" si="317"/>
        <v>0</v>
      </c>
      <c r="E4091" s="93">
        <f t="shared" si="320"/>
        <v>0</v>
      </c>
      <c r="F4091" s="104">
        <f t="shared" si="318"/>
        <v>0</v>
      </c>
      <c r="G4091" s="93" t="s">
        <v>9</v>
      </c>
      <c r="H4091" s="93">
        <v>0.01</v>
      </c>
      <c r="I4091" s="108">
        <v>3</v>
      </c>
      <c r="J4091" s="93">
        <v>0</v>
      </c>
      <c r="K4091" s="93">
        <v>0.6</v>
      </c>
      <c r="L4091" s="93">
        <v>0.01</v>
      </c>
      <c r="M4091" s="88">
        <f t="shared" si="321"/>
        <v>0</v>
      </c>
    </row>
    <row r="4092" spans="1:13" x14ac:dyDescent="0.2">
      <c r="A4092" s="94">
        <v>9999833</v>
      </c>
      <c r="B4092" s="88">
        <f t="shared" si="319"/>
        <v>315.39999999999998</v>
      </c>
      <c r="C4092" s="93">
        <v>0</v>
      </c>
      <c r="D4092" s="104">
        <f t="shared" si="317"/>
        <v>0</v>
      </c>
      <c r="E4092" s="93">
        <f t="shared" si="320"/>
        <v>0</v>
      </c>
      <c r="F4092" s="104">
        <f t="shared" si="318"/>
        <v>0</v>
      </c>
      <c r="G4092" s="93" t="s">
        <v>41</v>
      </c>
      <c r="H4092" s="93">
        <v>0.01</v>
      </c>
      <c r="I4092" s="108">
        <v>3</v>
      </c>
      <c r="J4092" s="93">
        <v>0.3</v>
      </c>
      <c r="K4092" s="93">
        <v>0.2</v>
      </c>
      <c r="L4092" s="93">
        <v>0.01</v>
      </c>
      <c r="M4092" s="88">
        <f t="shared" si="321"/>
        <v>0</v>
      </c>
    </row>
    <row r="4093" spans="1:13" x14ac:dyDescent="0.2">
      <c r="A4093" s="94">
        <v>9999853</v>
      </c>
      <c r="B4093" s="88">
        <f t="shared" si="319"/>
        <v>315.39999999999998</v>
      </c>
      <c r="C4093" s="93">
        <v>0</v>
      </c>
      <c r="D4093" s="104">
        <f t="shared" si="317"/>
        <v>0</v>
      </c>
      <c r="E4093" s="93">
        <f t="shared" si="320"/>
        <v>0</v>
      </c>
      <c r="F4093" s="104">
        <f t="shared" si="318"/>
        <v>0</v>
      </c>
      <c r="G4093" s="93" t="s">
        <v>9</v>
      </c>
      <c r="H4093" s="93">
        <v>0.01</v>
      </c>
      <c r="I4093" s="108">
        <v>3</v>
      </c>
      <c r="J4093" s="93">
        <v>5.46</v>
      </c>
      <c r="K4093" s="93">
        <v>3.34</v>
      </c>
      <c r="L4093" s="93">
        <v>0.01</v>
      </c>
      <c r="M4093" s="88">
        <f t="shared" si="321"/>
        <v>0</v>
      </c>
    </row>
    <row r="4094" spans="1:13" x14ac:dyDescent="0.2">
      <c r="A4094" s="94">
        <v>9999868</v>
      </c>
      <c r="B4094" s="88">
        <f t="shared" si="319"/>
        <v>315.39999999999998</v>
      </c>
      <c r="C4094" s="93">
        <v>0</v>
      </c>
      <c r="D4094" s="104">
        <f t="shared" si="317"/>
        <v>0</v>
      </c>
      <c r="E4094" s="93">
        <f t="shared" si="320"/>
        <v>0</v>
      </c>
      <c r="F4094" s="104">
        <f t="shared" si="318"/>
        <v>0</v>
      </c>
      <c r="G4094" s="93" t="s">
        <v>9</v>
      </c>
      <c r="H4094" s="93">
        <v>0.01</v>
      </c>
      <c r="I4094" s="108">
        <v>3</v>
      </c>
      <c r="J4094" s="93">
        <v>0.64</v>
      </c>
      <c r="K4094" s="93">
        <v>0.57999999999999996</v>
      </c>
      <c r="L4094" s="93">
        <v>0.01</v>
      </c>
      <c r="M4094" s="88">
        <f t="shared" si="321"/>
        <v>0</v>
      </c>
    </row>
    <row r="4095" spans="1:13" x14ac:dyDescent="0.2">
      <c r="A4095" s="94">
        <v>9999895</v>
      </c>
      <c r="B4095" s="88">
        <f t="shared" si="319"/>
        <v>315.39999999999998</v>
      </c>
      <c r="C4095" s="93">
        <v>0</v>
      </c>
      <c r="D4095" s="104">
        <f t="shared" si="317"/>
        <v>0</v>
      </c>
      <c r="E4095" s="93">
        <f t="shared" si="320"/>
        <v>0</v>
      </c>
      <c r="F4095" s="104">
        <f t="shared" si="318"/>
        <v>0</v>
      </c>
      <c r="G4095" s="93" t="s">
        <v>20</v>
      </c>
      <c r="H4095" s="93">
        <v>0.01</v>
      </c>
      <c r="I4095" s="108">
        <v>3</v>
      </c>
      <c r="J4095" s="93">
        <v>0.25</v>
      </c>
      <c r="K4095" s="93">
        <v>0.25</v>
      </c>
      <c r="L4095" s="93">
        <v>0.01</v>
      </c>
      <c r="M4095" s="88">
        <f t="shared" si="321"/>
        <v>0</v>
      </c>
    </row>
    <row r="4096" spans="1:13" x14ac:dyDescent="0.2">
      <c r="C4096" s="88">
        <f t="shared" ref="C4096:H4096" si="322">SUM(C1:C4095)</f>
        <v>505500</v>
      </c>
      <c r="D4096" s="109">
        <f t="shared" si="322"/>
        <v>0.99999999999999889</v>
      </c>
      <c r="E4096" s="93">
        <f>SUM(E2:E4095)</f>
        <v>27849.136000000115</v>
      </c>
      <c r="F4096" s="109">
        <f>SUM(F2:F4095)</f>
        <v>0.99999999999999334</v>
      </c>
      <c r="G4096" s="88">
        <f t="shared" si="322"/>
        <v>0</v>
      </c>
      <c r="H4096" s="88">
        <f t="shared" si="322"/>
        <v>4768517.0399999861</v>
      </c>
      <c r="I4096" s="108"/>
      <c r="M4096" s="88">
        <f>SUM(M2:M4095)</f>
        <v>100256889.60000032</v>
      </c>
    </row>
    <row r="4098" spans="5:5" x14ac:dyDescent="0.2">
      <c r="E4098" s="88">
        <f>C4096/E4096</f>
        <v>18.151371015603424</v>
      </c>
    </row>
    <row r="1048576" spans="16384:16384" x14ac:dyDescent="0.2">
      <c r="XFD1048576" s="88" t="s">
        <v>4233</v>
      </c>
    </row>
  </sheetData>
  <sortState ref="A2:H4095">
    <sortCondition descending="1" ref="D2:D409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B2:XFD1048576"/>
  <sheetViews>
    <sheetView zoomScale="110" zoomScaleNormal="110" zoomScalePageLayoutView="110" workbookViewId="0"/>
  </sheetViews>
  <sheetFormatPr baseColWidth="10" defaultColWidth="11" defaultRowHeight="16" x14ac:dyDescent="0.2"/>
  <cols>
    <col min="1" max="1" width="2.6640625" style="88" customWidth="1"/>
    <col min="2" max="2" width="2.5" style="88" customWidth="1"/>
    <col min="3" max="3" width="4.5" style="61" customWidth="1"/>
    <col min="4" max="4" width="14.83203125" style="88" bestFit="1" customWidth="1"/>
    <col min="5" max="5" width="13.1640625" style="88" customWidth="1"/>
    <col min="6" max="6" width="17.33203125" style="88" customWidth="1"/>
    <col min="7" max="7" width="11" style="88"/>
    <col min="8" max="8" width="17.83203125" style="88" customWidth="1"/>
    <col min="9" max="9" width="11.83203125" style="88" customWidth="1"/>
    <col min="10" max="10" width="12.83203125" style="88" bestFit="1" customWidth="1"/>
    <col min="11" max="11" width="11.6640625" style="88" bestFit="1" customWidth="1"/>
    <col min="12" max="16384" width="11" style="88"/>
  </cols>
  <sheetData>
    <row r="2" spans="2:14" x14ac:dyDescent="0.2">
      <c r="C2" s="120" t="s">
        <v>3920</v>
      </c>
      <c r="D2" s="98" t="s">
        <v>3888</v>
      </c>
      <c r="E2" s="98" t="s">
        <v>3889</v>
      </c>
      <c r="F2" s="98" t="s">
        <v>3890</v>
      </c>
      <c r="H2" s="111" t="s">
        <v>3892</v>
      </c>
      <c r="I2" s="111" t="s">
        <v>3921</v>
      </c>
    </row>
    <row r="3" spans="2:14" x14ac:dyDescent="0.2">
      <c r="B3" s="98" t="s">
        <v>10</v>
      </c>
      <c r="C3" s="121">
        <v>1</v>
      </c>
      <c r="D3" s="100">
        <f>'MHO-Analyse'!D3</f>
        <v>190</v>
      </c>
      <c r="E3" s="100">
        <f>COUNTIF(ABCfilter!$I$1:$I$4095,'ABC-Analyse'!C3)</f>
        <v>1099</v>
      </c>
      <c r="F3" s="88">
        <f>SUM(ABCfilter!C2:C1100)</f>
        <v>410420</v>
      </c>
      <c r="H3" s="88" t="s">
        <v>3893</v>
      </c>
      <c r="I3" s="100">
        <f>SUM(ABCfilter!J2:J4095)</f>
        <v>154773.00999999975</v>
      </c>
    </row>
    <row r="4" spans="2:14" x14ac:dyDescent="0.2">
      <c r="B4" s="98" t="s">
        <v>32</v>
      </c>
      <c r="C4" s="121">
        <v>2</v>
      </c>
      <c r="D4" s="100">
        <f>AVERAGE('MHO-Analyse'!D4:D5)</f>
        <v>216.6</v>
      </c>
      <c r="E4" s="100">
        <f>COUNTIF(ABCfilter!$I$1:$I$4095,'ABC-Analyse'!C4)</f>
        <v>1229</v>
      </c>
      <c r="F4" s="88">
        <f>SUM(ABCfilter!C1101:C2329)</f>
        <v>78048</v>
      </c>
      <c r="H4" s="88" t="s">
        <v>3894</v>
      </c>
      <c r="I4" s="100">
        <f>SUM(ABCfilter!K:K)</f>
        <v>38966.399999999921</v>
      </c>
    </row>
    <row r="5" spans="2:14" x14ac:dyDescent="0.2">
      <c r="B5" s="98" t="s">
        <v>59</v>
      </c>
      <c r="C5" s="121">
        <v>3</v>
      </c>
      <c r="D5" s="100">
        <f>AVERAGE('MHO-Analyse'!D6:D9)</f>
        <v>315.39999999999998</v>
      </c>
      <c r="E5" s="100">
        <f>COUNTIF(ABCfilter!$I$1:$I$4095,'ABC-Analyse'!C5)</f>
        <v>1766</v>
      </c>
      <c r="F5" s="88">
        <f>SUM(ABCfilter!C2330:C4095)</f>
        <v>17032</v>
      </c>
      <c r="H5" s="88" t="s">
        <v>3922</v>
      </c>
      <c r="I5" s="100">
        <f>SUM(ABCfilter!L2:L4095)</f>
        <v>4768517.0399999861</v>
      </c>
    </row>
    <row r="6" spans="2:14" x14ac:dyDescent="0.2">
      <c r="C6" s="122" t="s">
        <v>3898</v>
      </c>
      <c r="D6" s="100"/>
      <c r="E6" s="100">
        <f>SUM(E3:E5)</f>
        <v>4094</v>
      </c>
      <c r="F6" s="88">
        <f>SUM(F3:F5)</f>
        <v>505500</v>
      </c>
      <c r="G6" s="55">
        <f>F3/F6</f>
        <v>0.81190900098911967</v>
      </c>
      <c r="H6" s="88" t="s">
        <v>3923</v>
      </c>
      <c r="I6" s="88">
        <f>COUNTA(ABCfilter!C2:C4095)</f>
        <v>4094</v>
      </c>
    </row>
    <row r="7" spans="2:14" x14ac:dyDescent="0.2">
      <c r="B7" s="105"/>
      <c r="H7" s="88" t="s">
        <v>3924</v>
      </c>
      <c r="I7" s="100">
        <f>SUM(ABCfilter!C2:C4095)</f>
        <v>505500</v>
      </c>
    </row>
    <row r="8" spans="2:14" x14ac:dyDescent="0.2">
      <c r="B8" s="90"/>
      <c r="C8" s="63" t="s">
        <v>3899</v>
      </c>
      <c r="D8" s="91"/>
      <c r="E8" s="91"/>
      <c r="F8" s="91"/>
      <c r="G8" s="91"/>
    </row>
    <row r="9" spans="2:14" x14ac:dyDescent="0.2">
      <c r="B9" s="90"/>
      <c r="C9" s="123"/>
      <c r="D9" s="91" t="s">
        <v>3900</v>
      </c>
      <c r="E9" s="91" t="str">
        <f>E2</f>
        <v># Plukk-MHO</v>
      </c>
      <c r="F9" s="91" t="s">
        <v>3901</v>
      </c>
      <c r="G9" s="91" t="s">
        <v>3925</v>
      </c>
    </row>
    <row r="10" spans="2:14" x14ac:dyDescent="0.2">
      <c r="B10" s="91"/>
      <c r="C10" s="123">
        <v>1</v>
      </c>
      <c r="D10" s="112">
        <f>SUMIF(ABCfilter!$I$2:$I$4095,'ABC-Analyse'!C10,ABCfilter!$J$2:$J$4095)</f>
        <v>43993.310000000019</v>
      </c>
      <c r="E10" s="112">
        <f>E3</f>
        <v>1099</v>
      </c>
      <c r="F10" s="112">
        <f>D10/E10</f>
        <v>40.030309372156523</v>
      </c>
      <c r="G10" s="91">
        <f>D3</f>
        <v>190</v>
      </c>
    </row>
    <row r="11" spans="2:14" x14ac:dyDescent="0.2">
      <c r="B11" s="91"/>
      <c r="C11" s="123">
        <v>2</v>
      </c>
      <c r="D11" s="112">
        <f>SUMIF(ABCfilter!$I$2:$I$4095,'ABC-Analyse'!C11,ABCfilter!$J$2:$J$4095)</f>
        <v>56690.34000000004</v>
      </c>
      <c r="E11" s="112">
        <f>E4</f>
        <v>1229</v>
      </c>
      <c r="F11" s="112">
        <f>D11/E11</f>
        <v>46.127209113100115</v>
      </c>
      <c r="G11" s="91">
        <f t="shared" ref="G11:G12" si="0">D4</f>
        <v>216.6</v>
      </c>
    </row>
    <row r="12" spans="2:14" x14ac:dyDescent="0.2">
      <c r="B12" s="91"/>
      <c r="C12" s="123">
        <v>3</v>
      </c>
      <c r="D12" s="112">
        <f>SUMIF(ABCfilter!$I$2:$I$4095,'ABC-Analyse'!C12,ABCfilter!$J$2:$J$4095)</f>
        <v>54089.360000000022</v>
      </c>
      <c r="E12" s="112">
        <f>E5</f>
        <v>1766</v>
      </c>
      <c r="F12" s="112">
        <f>D12/E12</f>
        <v>30.62817667044169</v>
      </c>
      <c r="G12" s="91">
        <f t="shared" si="0"/>
        <v>315.39999999999998</v>
      </c>
      <c r="H12" s="96"/>
      <c r="M12" s="97"/>
    </row>
    <row r="13" spans="2:14" x14ac:dyDescent="0.2">
      <c r="B13" s="91"/>
      <c r="C13" s="123" t="s">
        <v>3898</v>
      </c>
      <c r="D13" s="91">
        <f>SUM(D10:D12)</f>
        <v>154773.01000000007</v>
      </c>
      <c r="E13" s="91">
        <f>SUM(E10:E12)</f>
        <v>4094</v>
      </c>
      <c r="F13" s="91">
        <f>SUM(F10:F12)</f>
        <v>116.78569515569833</v>
      </c>
      <c r="G13" s="91"/>
    </row>
    <row r="14" spans="2:14" x14ac:dyDescent="0.2">
      <c r="B14" s="91"/>
      <c r="C14" s="124" t="s">
        <v>3902</v>
      </c>
      <c r="D14" s="113">
        <f>D13-$I$3</f>
        <v>3.2014213502407074E-10</v>
      </c>
      <c r="E14" s="113">
        <f>E13-$I$6</f>
        <v>0</v>
      </c>
      <c r="F14" s="113"/>
      <c r="G14" s="91"/>
      <c r="J14" s="100"/>
      <c r="K14" s="100"/>
      <c r="N14" s="100"/>
    </row>
    <row r="15" spans="2:14" x14ac:dyDescent="0.2">
      <c r="B15" s="91"/>
      <c r="C15" s="125"/>
      <c r="D15" s="91"/>
      <c r="F15" s="98" t="s">
        <v>3903</v>
      </c>
      <c r="G15" s="91">
        <f>CORREL(F10:F12,G10:G12)</f>
        <v>-0.8232016109953858</v>
      </c>
      <c r="J15" s="100"/>
      <c r="K15" s="100"/>
      <c r="N15" s="100"/>
    </row>
    <row r="16" spans="2:14" x14ac:dyDescent="0.2">
      <c r="B16" s="91"/>
      <c r="C16" s="123"/>
      <c r="D16" s="91"/>
      <c r="E16" s="91"/>
      <c r="F16" s="91"/>
      <c r="G16" s="91"/>
      <c r="J16" s="100"/>
      <c r="K16" s="100"/>
      <c r="N16" s="100"/>
    </row>
    <row r="17" spans="2:15" x14ac:dyDescent="0.2">
      <c r="B17" s="91"/>
      <c r="C17" s="126" t="s">
        <v>4</v>
      </c>
      <c r="D17" s="112"/>
      <c r="E17" s="91"/>
      <c r="F17" s="112"/>
      <c r="G17" s="91"/>
      <c r="J17" s="100"/>
      <c r="K17" s="100"/>
      <c r="N17" s="100"/>
    </row>
    <row r="18" spans="2:15" x14ac:dyDescent="0.2">
      <c r="B18" s="91"/>
      <c r="C18" s="123"/>
      <c r="D18" s="112" t="s">
        <v>3904</v>
      </c>
      <c r="E18" s="91" t="str">
        <f>E2</f>
        <v># Plukk-MHO</v>
      </c>
      <c r="F18" s="112" t="s">
        <v>3905</v>
      </c>
      <c r="G18" s="91" t="s">
        <v>3925</v>
      </c>
      <c r="J18" s="100"/>
      <c r="K18" s="100"/>
      <c r="N18" s="100"/>
    </row>
    <row r="19" spans="2:15" x14ac:dyDescent="0.2">
      <c r="B19" s="91"/>
      <c r="C19" s="123">
        <f>C10</f>
        <v>1</v>
      </c>
      <c r="D19" s="112">
        <f>SUMIF(ABCfilter!$I$2:$I$4095,'ABC-Analyse'!C19,ABCfilter!$K$2:$K$4095)</f>
        <v>7952.1900000000041</v>
      </c>
      <c r="E19" s="112">
        <f>E3</f>
        <v>1099</v>
      </c>
      <c r="F19" s="112">
        <f>D19/E19</f>
        <v>7.235841674249321</v>
      </c>
      <c r="G19" s="91">
        <f>G10</f>
        <v>190</v>
      </c>
      <c r="J19" s="100"/>
      <c r="K19" s="100"/>
      <c r="N19" s="100"/>
    </row>
    <row r="20" spans="2:15" x14ac:dyDescent="0.2">
      <c r="B20" s="91"/>
      <c r="C20" s="123">
        <f>C11</f>
        <v>2</v>
      </c>
      <c r="D20" s="112">
        <f>SUMIF(ABCfilter!$I$2:$I$4095,'ABC-Analyse'!C20,ABCfilter!$K$2:$K$4095)</f>
        <v>10850.009999999997</v>
      </c>
      <c r="E20" s="112">
        <f>E4</f>
        <v>1229</v>
      </c>
      <c r="F20" s="112">
        <f>D20/E20</f>
        <v>8.8283238405207456</v>
      </c>
      <c r="G20" s="91">
        <f>G11</f>
        <v>216.6</v>
      </c>
      <c r="J20" s="100"/>
      <c r="K20" s="100"/>
      <c r="N20" s="100"/>
    </row>
    <row r="21" spans="2:15" x14ac:dyDescent="0.2">
      <c r="B21" s="91"/>
      <c r="C21" s="123">
        <f>C12</f>
        <v>3</v>
      </c>
      <c r="D21" s="112">
        <f>SUMIF(ABCfilter!$I$2:$I$4095,'ABC-Analyse'!C21,ABCfilter!$K$2:$K$4095)</f>
        <v>20164.200000000015</v>
      </c>
      <c r="E21" s="112">
        <f>E5</f>
        <v>1766</v>
      </c>
      <c r="F21" s="112">
        <f>D21/E21</f>
        <v>11.418006795016996</v>
      </c>
      <c r="G21" s="91">
        <f>G12</f>
        <v>315.39999999999998</v>
      </c>
    </row>
    <row r="22" spans="2:15" x14ac:dyDescent="0.2">
      <c r="B22" s="91"/>
      <c r="C22" s="123" t="s">
        <v>3898</v>
      </c>
      <c r="D22" s="91">
        <f>SUM(D19:D21)</f>
        <v>38966.400000000016</v>
      </c>
      <c r="E22" s="91">
        <f>SUM(E19:E21)</f>
        <v>4094</v>
      </c>
      <c r="F22" s="91">
        <f>SUM(F19:F21)</f>
        <v>27.482172309787064</v>
      </c>
      <c r="G22" s="91"/>
    </row>
    <row r="23" spans="2:15" x14ac:dyDescent="0.2">
      <c r="B23" s="91"/>
      <c r="C23" s="124" t="s">
        <v>3902</v>
      </c>
      <c r="D23" s="113">
        <f>D22-$I$4</f>
        <v>9.4587448984384537E-11</v>
      </c>
      <c r="E23" s="113">
        <f>E22-$I$6</f>
        <v>0</v>
      </c>
      <c r="F23" s="91"/>
      <c r="G23" s="91"/>
      <c r="M23" s="97"/>
      <c r="N23" s="97"/>
      <c r="O23" s="97"/>
    </row>
    <row r="24" spans="2:15" x14ac:dyDescent="0.2">
      <c r="B24" s="91"/>
      <c r="C24" s="123"/>
      <c r="D24" s="91"/>
      <c r="F24" s="98" t="s">
        <v>3903</v>
      </c>
      <c r="G24" s="91">
        <f>CORREL(F19:F21,G19:G21)</f>
        <v>0.98309801938591157</v>
      </c>
    </row>
    <row r="25" spans="2:15" x14ac:dyDescent="0.2">
      <c r="B25" s="91"/>
    </row>
    <row r="26" spans="2:15" x14ac:dyDescent="0.2">
      <c r="B26" s="91"/>
      <c r="C26" s="125" t="s">
        <v>5</v>
      </c>
      <c r="D26" s="91"/>
      <c r="E26" s="91"/>
      <c r="F26" s="91"/>
      <c r="G26" s="91"/>
    </row>
    <row r="27" spans="2:15" x14ac:dyDescent="0.2">
      <c r="B27" s="91"/>
      <c r="C27" s="123"/>
      <c r="D27" s="91" t="s">
        <v>3926</v>
      </c>
      <c r="E27" s="91" t="str">
        <f>E2</f>
        <v># Plukk-MHO</v>
      </c>
      <c r="F27" s="91" t="s">
        <v>3927</v>
      </c>
      <c r="G27" s="91" t="s">
        <v>3925</v>
      </c>
    </row>
    <row r="28" spans="2:15" x14ac:dyDescent="0.2">
      <c r="B28" s="91"/>
      <c r="C28" s="123">
        <f>C19</f>
        <v>1</v>
      </c>
      <c r="D28" s="112">
        <f>SUMIF(ABCfilter!$I$2:$I$4095,'ABC-Analyse'!C28,ABCfilter!$L$2:$L$4095)</f>
        <v>812208.89000000141</v>
      </c>
      <c r="E28" s="112">
        <f>E3</f>
        <v>1099</v>
      </c>
      <c r="F28" s="112">
        <f>D28/E28</f>
        <v>739.04357597816329</v>
      </c>
      <c r="G28" s="91">
        <f>G19</f>
        <v>190</v>
      </c>
    </row>
    <row r="29" spans="2:15" x14ac:dyDescent="0.2">
      <c r="B29" s="91"/>
      <c r="C29" s="123">
        <f>C20</f>
        <v>2</v>
      </c>
      <c r="D29" s="112">
        <f>SUMIF(ABCfilter!$I$2:$I$4095,'ABC-Analyse'!C29,ABCfilter!$L$2:$L$4095)</f>
        <v>1227492.8199999991</v>
      </c>
      <c r="E29" s="112">
        <f>E4</f>
        <v>1229</v>
      </c>
      <c r="F29" s="112">
        <f>D29/E29</f>
        <v>998.77365337672836</v>
      </c>
      <c r="G29" s="91">
        <f>G20</f>
        <v>216.6</v>
      </c>
    </row>
    <row r="30" spans="2:15" x14ac:dyDescent="0.2">
      <c r="B30" s="91"/>
      <c r="C30" s="123">
        <f>C21</f>
        <v>3</v>
      </c>
      <c r="D30" s="112">
        <f>SUMIF(ABCfilter!$I$2:$I$4095,'ABC-Analyse'!C30,ABCfilter!$L$2:$L$4095)</f>
        <v>2728815.3299999926</v>
      </c>
      <c r="E30" s="112">
        <f>E5</f>
        <v>1766</v>
      </c>
      <c r="F30" s="112">
        <f>D30/E30</f>
        <v>1545.1955436013548</v>
      </c>
      <c r="G30" s="91">
        <f>G21</f>
        <v>315.39999999999998</v>
      </c>
    </row>
    <row r="31" spans="2:15" x14ac:dyDescent="0.2">
      <c r="B31" s="91"/>
      <c r="C31" s="123" t="s">
        <v>3898</v>
      </c>
      <c r="D31" s="91">
        <f>SUM(D28:D30)</f>
        <v>4768517.0399999935</v>
      </c>
      <c r="E31" s="91">
        <f>SUM(E28:E30)</f>
        <v>4094</v>
      </c>
      <c r="F31" s="91">
        <f>SUM(F28:F30)</f>
        <v>3283.0127729562464</v>
      </c>
      <c r="G31" s="91"/>
    </row>
    <row r="32" spans="2:15" x14ac:dyDescent="0.2">
      <c r="B32" s="91"/>
      <c r="C32" s="124" t="s">
        <v>3902</v>
      </c>
      <c r="D32" s="113">
        <f>D31-$I$5</f>
        <v>7.4505805969238281E-9</v>
      </c>
      <c r="E32" s="113">
        <f>E31-$I$6</f>
        <v>0</v>
      </c>
      <c r="F32" s="91"/>
      <c r="G32" s="91"/>
    </row>
    <row r="33" spans="2:7" x14ac:dyDescent="0.2">
      <c r="B33" s="91"/>
      <c r="C33" s="123"/>
      <c r="D33" s="91"/>
      <c r="F33" s="98" t="s">
        <v>3903</v>
      </c>
      <c r="G33" s="91">
        <f>CORREL(F28:F30,G28:G30)</f>
        <v>0.99299723619913405</v>
      </c>
    </row>
    <row r="35" spans="2:7" x14ac:dyDescent="0.2">
      <c r="B35" s="91"/>
      <c r="C35" s="126" t="s">
        <v>3908</v>
      </c>
      <c r="D35" s="91"/>
      <c r="E35" s="91"/>
      <c r="F35" s="91"/>
      <c r="G35" s="91"/>
    </row>
    <row r="36" spans="2:7" x14ac:dyDescent="0.2">
      <c r="B36" s="91"/>
      <c r="C36" s="123"/>
      <c r="D36" s="91" t="s">
        <v>3928</v>
      </c>
      <c r="E36" s="91" t="s">
        <v>3929</v>
      </c>
      <c r="F36" s="91" t="s">
        <v>3930</v>
      </c>
      <c r="G36" s="91" t="s">
        <v>3925</v>
      </c>
    </row>
    <row r="37" spans="2:7" x14ac:dyDescent="0.2">
      <c r="B37" s="91"/>
      <c r="C37" s="125">
        <f>C28</f>
        <v>1</v>
      </c>
      <c r="D37" s="112">
        <f>SUMIF(ABCfilter!$I$2:$I$4095,'ABC-Analyse'!C3,ABCfilter!$C$2:$C$4095)</f>
        <v>410420</v>
      </c>
      <c r="E37" s="112">
        <f>E3</f>
        <v>1099</v>
      </c>
      <c r="F37" s="112">
        <f>D37/E37</f>
        <v>373.4485896269336</v>
      </c>
      <c r="G37" s="114">
        <f>D3</f>
        <v>190</v>
      </c>
    </row>
    <row r="38" spans="2:7" x14ac:dyDescent="0.2">
      <c r="B38" s="91"/>
      <c r="C38" s="125">
        <f>C29</f>
        <v>2</v>
      </c>
      <c r="D38" s="112">
        <f>SUMIF(ABCfilter!$I$2:$I$4095,'ABC-Analyse'!C4,ABCfilter!$C$2:$C$4095)</f>
        <v>78048</v>
      </c>
      <c r="E38" s="112">
        <f>E4</f>
        <v>1229</v>
      </c>
      <c r="F38" s="112">
        <f>D38/E38</f>
        <v>63.505288852725791</v>
      </c>
      <c r="G38" s="114">
        <f>D4</f>
        <v>216.6</v>
      </c>
    </row>
    <row r="39" spans="2:7" x14ac:dyDescent="0.2">
      <c r="B39" s="91"/>
      <c r="C39" s="125">
        <f>C30</f>
        <v>3</v>
      </c>
      <c r="D39" s="112">
        <f>SUMIF(ABCfilter!$I$2:$I$4095,'ABC-Analyse'!C5,ABCfilter!$C$2:$C$4095)</f>
        <v>17032</v>
      </c>
      <c r="E39" s="112">
        <f>E5</f>
        <v>1766</v>
      </c>
      <c r="F39" s="112">
        <f>D39/E39</f>
        <v>9.644394110985278</v>
      </c>
      <c r="G39" s="114">
        <f>D5</f>
        <v>315.39999999999998</v>
      </c>
    </row>
    <row r="40" spans="2:7" x14ac:dyDescent="0.2">
      <c r="B40" s="91"/>
      <c r="C40" s="123" t="s">
        <v>3931</v>
      </c>
      <c r="D40" s="91">
        <f>SUM(D37:D39)</f>
        <v>505500</v>
      </c>
      <c r="E40" s="91">
        <f>SUM(E37:E39)</f>
        <v>4094</v>
      </c>
      <c r="F40" s="91">
        <f>SUM(F37:F39)</f>
        <v>446.59827259064468</v>
      </c>
      <c r="G40" s="91">
        <f>SUM(G37:G39)</f>
        <v>722</v>
      </c>
    </row>
    <row r="41" spans="2:7" x14ac:dyDescent="0.2">
      <c r="B41" s="91"/>
      <c r="C41" s="124"/>
      <c r="D41" s="113"/>
      <c r="E41" s="113"/>
      <c r="F41" s="91"/>
      <c r="G41" s="91"/>
    </row>
    <row r="42" spans="2:7" x14ac:dyDescent="0.2">
      <c r="B42" s="91"/>
      <c r="C42" s="123"/>
      <c r="D42" s="91"/>
      <c r="E42" s="91"/>
      <c r="F42" s="98" t="s">
        <v>3903</v>
      </c>
      <c r="G42" s="91">
        <f>CORREL(F37:F39,G37:G39)</f>
        <v>-0.76035792556784831</v>
      </c>
    </row>
    <row r="43" spans="2:7" x14ac:dyDescent="0.2">
      <c r="B43" s="91"/>
    </row>
    <row r="44" spans="2:7" x14ac:dyDescent="0.2">
      <c r="B44" s="91"/>
    </row>
    <row r="45" spans="2:7" x14ac:dyDescent="0.2">
      <c r="B45" s="91"/>
    </row>
    <row r="46" spans="2:7" x14ac:dyDescent="0.2">
      <c r="B46" s="91"/>
    </row>
    <row r="50" spans="3:7" x14ac:dyDescent="0.2">
      <c r="C50" s="127"/>
      <c r="D50" s="116"/>
      <c r="E50" s="116"/>
      <c r="F50" s="116"/>
      <c r="G50" s="116"/>
    </row>
    <row r="51" spans="3:7" x14ac:dyDescent="0.2">
      <c r="C51" s="127"/>
      <c r="D51" s="116"/>
      <c r="E51" s="116"/>
      <c r="F51" s="116"/>
      <c r="G51" s="116"/>
    </row>
    <row r="52" spans="3:7" x14ac:dyDescent="0.2">
      <c r="C52" s="128"/>
      <c r="D52" s="117"/>
      <c r="E52" s="117"/>
      <c r="F52" s="117"/>
      <c r="G52" s="118"/>
    </row>
    <row r="53" spans="3:7" x14ac:dyDescent="0.2">
      <c r="C53" s="128"/>
      <c r="D53" s="117"/>
      <c r="E53" s="117"/>
      <c r="F53" s="117"/>
      <c r="G53" s="118"/>
    </row>
    <row r="54" spans="3:7" x14ac:dyDescent="0.2">
      <c r="C54" s="128"/>
      <c r="D54" s="117"/>
      <c r="E54" s="117"/>
      <c r="F54" s="117"/>
      <c r="G54" s="118"/>
    </row>
    <row r="55" spans="3:7" x14ac:dyDescent="0.2">
      <c r="C55" s="129"/>
      <c r="D55" s="116"/>
      <c r="E55" s="116"/>
      <c r="F55" s="116"/>
      <c r="G55" s="116"/>
    </row>
    <row r="56" spans="3:7" x14ac:dyDescent="0.2">
      <c r="C56" s="130"/>
      <c r="D56" s="119"/>
      <c r="E56" s="119"/>
      <c r="F56" s="116"/>
      <c r="G56" s="116"/>
    </row>
    <row r="57" spans="3:7" x14ac:dyDescent="0.2">
      <c r="C57" s="129"/>
      <c r="D57" s="116"/>
      <c r="E57" s="116"/>
      <c r="F57" s="115"/>
      <c r="G57" s="116"/>
    </row>
    <row r="58" spans="3:7" x14ac:dyDescent="0.2">
      <c r="C58" s="129"/>
      <c r="D58" s="116"/>
      <c r="E58" s="116"/>
      <c r="F58" s="116"/>
      <c r="G58" s="116"/>
    </row>
    <row r="59" spans="3:7" x14ac:dyDescent="0.2">
      <c r="C59" s="129"/>
      <c r="D59" s="116"/>
      <c r="E59" s="116"/>
      <c r="F59" s="116"/>
      <c r="G59" s="116"/>
    </row>
    <row r="60" spans="3:7" x14ac:dyDescent="0.2">
      <c r="C60" s="129"/>
      <c r="D60" s="116"/>
      <c r="E60" s="116"/>
      <c r="F60" s="116"/>
      <c r="G60" s="116"/>
    </row>
    <row r="61" spans="3:7" x14ac:dyDescent="0.2">
      <c r="C61" s="129"/>
      <c r="D61" s="116"/>
      <c r="E61" s="116"/>
      <c r="F61" s="116"/>
      <c r="G61" s="116"/>
    </row>
    <row r="1048576" spans="16384:16384" x14ac:dyDescent="0.2">
      <c r="XFD1048576" s="88" t="s">
        <v>4234</v>
      </c>
    </row>
  </sheetData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B2:XFD1048576"/>
  <sheetViews>
    <sheetView workbookViewId="0"/>
  </sheetViews>
  <sheetFormatPr baseColWidth="10" defaultRowHeight="16" x14ac:dyDescent="0.2"/>
  <cols>
    <col min="1" max="4" width="10.83203125" style="50"/>
    <col min="5" max="5" width="6.6640625" style="50" bestFit="1" customWidth="1"/>
    <col min="6" max="6" width="3.33203125" style="50" bestFit="1" customWidth="1"/>
    <col min="7" max="7" width="9.6640625" style="50" bestFit="1" customWidth="1"/>
    <col min="8" max="16384" width="10.83203125" style="50"/>
  </cols>
  <sheetData>
    <row r="2" spans="2:22" x14ac:dyDescent="0.2">
      <c r="C2" s="107" t="s">
        <v>3918</v>
      </c>
      <c r="D2" s="107" t="s">
        <v>3919</v>
      </c>
      <c r="E2" s="88"/>
      <c r="F2" s="88"/>
      <c r="R2" s="88"/>
      <c r="S2" s="120" t="s">
        <v>3920</v>
      </c>
      <c r="T2" s="98" t="s">
        <v>3888</v>
      </c>
      <c r="U2" s="98" t="s">
        <v>3889</v>
      </c>
      <c r="V2" s="98" t="s">
        <v>3890</v>
      </c>
    </row>
    <row r="3" spans="2:22" x14ac:dyDescent="0.2">
      <c r="C3" s="143">
        <f>SUM(ABCfilter!F2:F1100)</f>
        <v>0.77779991291490913</v>
      </c>
      <c r="D3" s="143">
        <f>1100/4094</f>
        <v>0.26868588177821201</v>
      </c>
      <c r="E3" s="88" t="s">
        <v>10</v>
      </c>
      <c r="F3" s="145">
        <v>1</v>
      </c>
      <c r="G3" s="146" t="s">
        <v>4114</v>
      </c>
      <c r="R3" s="98" t="s">
        <v>10</v>
      </c>
      <c r="S3" s="121">
        <v>1</v>
      </c>
      <c r="T3" s="100">
        <f>'MHO-Analyse'!D3</f>
        <v>190</v>
      </c>
      <c r="U3" s="100">
        <f>'ABC-Analyse'!E3</f>
        <v>1099</v>
      </c>
      <c r="V3" s="88">
        <f>'ABC-Analyse'!F3</f>
        <v>410420</v>
      </c>
    </row>
    <row r="4" spans="2:22" x14ac:dyDescent="0.2">
      <c r="C4" s="143">
        <f>SUM(ABCfilter!F1101:F2329)</f>
        <v>0.16861880382931754</v>
      </c>
      <c r="D4" s="143">
        <f>1229/4094</f>
        <v>0.3001954079140205</v>
      </c>
      <c r="E4" s="88" t="s">
        <v>32</v>
      </c>
      <c r="F4" s="145">
        <v>2</v>
      </c>
      <c r="G4" s="146" t="s">
        <v>4115</v>
      </c>
      <c r="R4" s="98" t="s">
        <v>32</v>
      </c>
      <c r="S4" s="121">
        <v>2</v>
      </c>
      <c r="T4" s="100">
        <f>'MHO-Analyse'!D4</f>
        <v>205.2</v>
      </c>
      <c r="U4" s="100">
        <f>'ABC-Analyse'!E4</f>
        <v>1229</v>
      </c>
      <c r="V4" s="88">
        <f>'ABC-Analyse'!F4</f>
        <v>78048</v>
      </c>
    </row>
    <row r="5" spans="2:22" x14ac:dyDescent="0.2">
      <c r="C5" s="143">
        <f>SUM(ABCfilter!F2330:F4095)</f>
        <v>5.3581283255769024E-2</v>
      </c>
      <c r="D5" s="143">
        <f>1765/4094</f>
        <v>0.43111871030776744</v>
      </c>
      <c r="E5" s="88" t="s">
        <v>59</v>
      </c>
      <c r="F5" s="145">
        <v>3</v>
      </c>
      <c r="G5" s="146" t="s">
        <v>4116</v>
      </c>
      <c r="R5" s="98" t="s">
        <v>59</v>
      </c>
      <c r="S5" s="121">
        <v>3</v>
      </c>
      <c r="T5" s="100">
        <f>'MHO-Analyse'!D5</f>
        <v>228</v>
      </c>
      <c r="U5" s="100">
        <f>'ABC-Analyse'!E5</f>
        <v>1766</v>
      </c>
      <c r="V5" s="88">
        <f>'ABC-Analyse'!F5</f>
        <v>17032</v>
      </c>
    </row>
    <row r="6" spans="2:22" x14ac:dyDescent="0.2">
      <c r="C6" s="143">
        <f>SUM(C3:C5)</f>
        <v>0.99999999999999567</v>
      </c>
      <c r="D6" s="143">
        <f>SUM(D3:D5)</f>
        <v>1</v>
      </c>
      <c r="E6" s="88"/>
      <c r="F6" s="88"/>
      <c r="R6" s="88"/>
      <c r="S6" s="122" t="s">
        <v>3898</v>
      </c>
      <c r="T6" s="100"/>
      <c r="U6" s="100">
        <f>'ABC-Analyse'!E6</f>
        <v>4094</v>
      </c>
      <c r="V6" s="88">
        <f>'ABC-Analyse'!F6</f>
        <v>505500</v>
      </c>
    </row>
    <row r="7" spans="2:22" x14ac:dyDescent="0.2">
      <c r="C7" s="88"/>
      <c r="D7" s="88"/>
      <c r="E7" s="88"/>
      <c r="F7" s="88"/>
    </row>
    <row r="9" spans="2:22" x14ac:dyDescent="0.2">
      <c r="B9" s="167"/>
      <c r="C9" s="167" t="s">
        <v>3918</v>
      </c>
      <c r="D9" s="167" t="s">
        <v>3919</v>
      </c>
    </row>
    <row r="10" spans="2:22" x14ac:dyDescent="0.2">
      <c r="B10" s="167" t="s">
        <v>4117</v>
      </c>
      <c r="C10" s="168">
        <f>C3</f>
        <v>0.77779991291490913</v>
      </c>
      <c r="D10" s="168">
        <f>D3</f>
        <v>0.26868588177821201</v>
      </c>
    </row>
    <row r="11" spans="2:22" x14ac:dyDescent="0.2">
      <c r="B11" s="167" t="s">
        <v>4118</v>
      </c>
      <c r="C11" s="168">
        <f t="shared" ref="C11:D12" si="0">C4</f>
        <v>0.16861880382931754</v>
      </c>
      <c r="D11" s="168">
        <f t="shared" si="0"/>
        <v>0.3001954079140205</v>
      </c>
    </row>
    <row r="12" spans="2:22" x14ac:dyDescent="0.2">
      <c r="B12" s="167" t="s">
        <v>4119</v>
      </c>
      <c r="C12" s="168">
        <f t="shared" si="0"/>
        <v>5.3581283255769024E-2</v>
      </c>
      <c r="D12" s="168">
        <f t="shared" si="0"/>
        <v>0.43111871030776744</v>
      </c>
    </row>
    <row r="13" spans="2:22" x14ac:dyDescent="0.2">
      <c r="B13" s="167"/>
      <c r="C13" s="168">
        <f>SUM(C10:C12)</f>
        <v>0.99999999999999567</v>
      </c>
      <c r="D13" s="168">
        <f>SUM(D10:D12)</f>
        <v>1</v>
      </c>
    </row>
    <row r="26" spans="2:9" x14ac:dyDescent="0.2">
      <c r="C26" s="57" t="s">
        <v>10</v>
      </c>
      <c r="D26" s="57" t="s">
        <v>32</v>
      </c>
      <c r="E26" s="57" t="s">
        <v>59</v>
      </c>
    </row>
    <row r="27" spans="2:9" x14ac:dyDescent="0.2">
      <c r="B27" s="50" t="s">
        <v>4120</v>
      </c>
      <c r="C27" s="147">
        <f>C10</f>
        <v>0.77779991291490913</v>
      </c>
      <c r="D27" s="147">
        <f>C11</f>
        <v>0.16861880382931754</v>
      </c>
      <c r="E27" s="147">
        <f>C12</f>
        <v>5.3581283255769024E-2</v>
      </c>
    </row>
    <row r="28" spans="2:9" x14ac:dyDescent="0.2">
      <c r="B28" s="50" t="s">
        <v>3948</v>
      </c>
      <c r="C28" s="147">
        <f>D10</f>
        <v>0.26868588177821201</v>
      </c>
      <c r="D28" s="147">
        <f>D11</f>
        <v>0.3001954079140205</v>
      </c>
      <c r="E28" s="147">
        <f>D12</f>
        <v>0.43111871030776744</v>
      </c>
      <c r="I28" s="50">
        <f>77.8+26.9</f>
        <v>104.69999999999999</v>
      </c>
    </row>
    <row r="29" spans="2:9" x14ac:dyDescent="0.2">
      <c r="C29" s="147"/>
      <c r="D29" s="147"/>
    </row>
    <row r="1048576" spans="16384:16384" x14ac:dyDescent="0.2">
      <c r="XFD1048576" s="50" t="s">
        <v>4235</v>
      </c>
    </row>
  </sheetData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B2:XFD1048576"/>
  <sheetViews>
    <sheetView workbookViewId="0"/>
  </sheetViews>
  <sheetFormatPr baseColWidth="10" defaultColWidth="10.83203125" defaultRowHeight="16" x14ac:dyDescent="0.2"/>
  <cols>
    <col min="1" max="2" width="10.83203125" style="88"/>
    <col min="3" max="3" width="19" style="88" bestFit="1" customWidth="1"/>
    <col min="4" max="4" width="10.83203125" style="88"/>
    <col min="5" max="5" width="12.33203125" style="88" bestFit="1" customWidth="1"/>
    <col min="6" max="7" width="10.83203125" style="88"/>
    <col min="8" max="8" width="19.5" style="88" bestFit="1" customWidth="1"/>
    <col min="9" max="9" width="19.5" style="88" customWidth="1"/>
    <col min="10" max="10" width="12.33203125" style="88" bestFit="1" customWidth="1"/>
    <col min="11" max="11" width="13" style="88" bestFit="1" customWidth="1"/>
    <col min="12" max="16384" width="10.83203125" style="88"/>
  </cols>
  <sheetData>
    <row r="2" spans="2:11" x14ac:dyDescent="0.2">
      <c r="B2" s="213" t="s">
        <v>3932</v>
      </c>
      <c r="C2" s="213"/>
      <c r="D2" s="213"/>
      <c r="E2" s="213"/>
      <c r="F2" s="101"/>
      <c r="G2" s="214" t="s">
        <v>4111</v>
      </c>
      <c r="H2" s="214"/>
      <c r="I2" s="214"/>
      <c r="J2" s="214"/>
      <c r="K2" s="101"/>
    </row>
    <row r="3" spans="2:11" x14ac:dyDescent="0.2">
      <c r="B3" s="131" t="s">
        <v>3933</v>
      </c>
      <c r="C3" s="131" t="s">
        <v>3934</v>
      </c>
      <c r="D3" s="131" t="s">
        <v>3890</v>
      </c>
      <c r="E3" s="132" t="s">
        <v>3925</v>
      </c>
      <c r="F3" s="131"/>
      <c r="G3" s="156" t="s">
        <v>4141</v>
      </c>
      <c r="H3" s="156" t="s">
        <v>4142</v>
      </c>
      <c r="I3" s="156" t="s">
        <v>4124</v>
      </c>
      <c r="J3" s="156" t="s">
        <v>4143</v>
      </c>
      <c r="K3" s="132"/>
    </row>
    <row r="4" spans="2:11" x14ac:dyDescent="0.2">
      <c r="B4" s="89" t="s">
        <v>20</v>
      </c>
      <c r="C4" s="86">
        <f>'MHO-Analyse'!D3/60/60</f>
        <v>5.2777777777777778E-2</v>
      </c>
      <c r="D4" s="87">
        <f>SUMIF(Filter!$D$1:$D$4095,'MHO-Analyse'!C53,Filter!$C$1:$C$4095)</f>
        <v>131572</v>
      </c>
      <c r="E4" s="88">
        <f>C4*D4</f>
        <v>6944.0777777777776</v>
      </c>
      <c r="F4" s="86"/>
      <c r="G4" s="157" t="s">
        <v>10</v>
      </c>
      <c r="H4" s="159">
        <f>C4</f>
        <v>5.2777777777777778E-2</v>
      </c>
      <c r="I4" s="157">
        <f>D16</f>
        <v>410420</v>
      </c>
      <c r="J4" s="150">
        <f>H4*I4</f>
        <v>21661.055555555555</v>
      </c>
    </row>
    <row r="5" spans="2:11" x14ac:dyDescent="0.2">
      <c r="B5" s="89" t="s">
        <v>41</v>
      </c>
      <c r="C5" s="86">
        <f>'MHO-Analyse'!D4/60/60</f>
        <v>5.7000000000000002E-2</v>
      </c>
      <c r="D5" s="87">
        <f>SUMIF(Filter!$D$1:$D$4095,'MHO-Analyse'!C54,Filter!$C$1:$C$4095)</f>
        <v>84405</v>
      </c>
      <c r="E5" s="88">
        <f t="shared" ref="E5:E10" si="0">C5*D5</f>
        <v>4811.085</v>
      </c>
      <c r="F5" s="86"/>
      <c r="G5" s="157" t="s">
        <v>4135</v>
      </c>
      <c r="H5" s="159">
        <f t="shared" ref="H5:H10" si="1">C5</f>
        <v>5.7000000000000002E-2</v>
      </c>
      <c r="I5" s="157">
        <f>D17/2</f>
        <v>39024</v>
      </c>
      <c r="J5" s="150">
        <f t="shared" ref="J5:J10" si="2">H5*I5</f>
        <v>2224.3679999999999</v>
      </c>
    </row>
    <row r="6" spans="2:11" x14ac:dyDescent="0.2">
      <c r="B6" s="89" t="s">
        <v>82</v>
      </c>
      <c r="C6" s="86">
        <f>'MHO-Analyse'!D5/60/60</f>
        <v>6.3333333333333325E-2</v>
      </c>
      <c r="D6" s="87">
        <f>SUMIF(Filter!$D$1:$D$4095,'MHO-Analyse'!C55,Filter!$C$1:$C$4095)</f>
        <v>33330</v>
      </c>
      <c r="E6" s="88">
        <f t="shared" si="0"/>
        <v>2110.8999999999996</v>
      </c>
      <c r="F6" s="86"/>
      <c r="G6" s="157" t="s">
        <v>4136</v>
      </c>
      <c r="H6" s="159">
        <f t="shared" si="1"/>
        <v>6.3333333333333325E-2</v>
      </c>
      <c r="I6" s="157">
        <f>D17/2</f>
        <v>39024</v>
      </c>
      <c r="J6" s="150">
        <f t="shared" si="2"/>
        <v>2471.5199999999995</v>
      </c>
    </row>
    <row r="7" spans="2:11" x14ac:dyDescent="0.2">
      <c r="B7" s="89" t="s">
        <v>12</v>
      </c>
      <c r="C7" s="86">
        <f>'MHO-Analyse'!D6/60/60</f>
        <v>7.0722222222222214E-2</v>
      </c>
      <c r="D7" s="87">
        <f>SUMIF(Filter!$D$1:$D$4095,'MHO-Analyse'!C56,Filter!$C$1:$C$4095)</f>
        <v>109545</v>
      </c>
      <c r="E7" s="88">
        <f t="shared" si="0"/>
        <v>7747.265833333332</v>
      </c>
      <c r="F7" s="86"/>
      <c r="G7" s="157" t="s">
        <v>4137</v>
      </c>
      <c r="H7" s="159">
        <f t="shared" si="1"/>
        <v>7.0722222222222214E-2</v>
      </c>
      <c r="I7" s="157">
        <f>$D$18/4</f>
        <v>4258</v>
      </c>
      <c r="J7" s="150">
        <f t="shared" si="2"/>
        <v>301.13522222222218</v>
      </c>
    </row>
    <row r="8" spans="2:11" x14ac:dyDescent="0.2">
      <c r="B8" s="89" t="s">
        <v>16</v>
      </c>
      <c r="C8" s="86">
        <f>'MHO-Analyse'!D7/60/60</f>
        <v>8.4444444444444447E-2</v>
      </c>
      <c r="D8" s="87">
        <f>SUMIF(Filter!$D$1:$D$4095,'MHO-Analyse'!C57,Filter!$C$1:$C$4095)</f>
        <v>89862</v>
      </c>
      <c r="E8" s="88">
        <f t="shared" si="0"/>
        <v>7588.3466666666673</v>
      </c>
      <c r="F8" s="86"/>
      <c r="G8" s="157" t="s">
        <v>4138</v>
      </c>
      <c r="H8" s="159">
        <f t="shared" si="1"/>
        <v>8.4444444444444447E-2</v>
      </c>
      <c r="I8" s="157">
        <f t="shared" ref="I8:I10" si="3">$D$18/4</f>
        <v>4258</v>
      </c>
      <c r="J8" s="150">
        <f t="shared" si="2"/>
        <v>359.56444444444446</v>
      </c>
    </row>
    <row r="9" spans="2:11" x14ac:dyDescent="0.2">
      <c r="B9" s="89" t="s">
        <v>79</v>
      </c>
      <c r="C9" s="86">
        <f>'MHO-Analyse'!D8/60/60</f>
        <v>8.9722222222222231E-2</v>
      </c>
      <c r="D9" s="87">
        <f>SUMIF(Filter!$D$1:$D$4095,'MHO-Analyse'!C58,Filter!$C$1:$C$4095)</f>
        <v>28023</v>
      </c>
      <c r="E9" s="88">
        <f t="shared" si="0"/>
        <v>2514.2858333333334</v>
      </c>
      <c r="F9" s="86"/>
      <c r="G9" s="157" t="s">
        <v>4139</v>
      </c>
      <c r="H9" s="159">
        <f t="shared" si="1"/>
        <v>8.9722222222222231E-2</v>
      </c>
      <c r="I9" s="157">
        <f t="shared" si="3"/>
        <v>4258</v>
      </c>
      <c r="J9" s="150">
        <f t="shared" si="2"/>
        <v>382.03722222222228</v>
      </c>
    </row>
    <row r="10" spans="2:11" x14ac:dyDescent="0.2">
      <c r="B10" s="89" t="s">
        <v>9</v>
      </c>
      <c r="C10" s="86">
        <f>'MHO-Analyse'!D9/60/60</f>
        <v>0.10555555555555556</v>
      </c>
      <c r="D10" s="87">
        <f>SUMIF(Filter!$D$1:$D$4095,'MHO-Analyse'!C59,Filter!$C$1:$C$4095)</f>
        <v>28763</v>
      </c>
      <c r="E10" s="88">
        <f t="shared" si="0"/>
        <v>3036.0944444444444</v>
      </c>
      <c r="F10" s="86"/>
      <c r="G10" s="157" t="s">
        <v>4140</v>
      </c>
      <c r="H10" s="159">
        <f t="shared" si="1"/>
        <v>0.10555555555555556</v>
      </c>
      <c r="I10" s="157">
        <f t="shared" si="3"/>
        <v>4258</v>
      </c>
      <c r="J10" s="150">
        <f t="shared" si="2"/>
        <v>449.45555555555558</v>
      </c>
    </row>
    <row r="11" spans="2:11" x14ac:dyDescent="0.2">
      <c r="B11" s="89" t="s">
        <v>4133</v>
      </c>
      <c r="C11" s="89"/>
      <c r="D11" s="89">
        <f>SUM(D4:D10)</f>
        <v>505500</v>
      </c>
      <c r="E11" s="90">
        <f>SUM(E4:E10)</f>
        <v>34752.055555555555</v>
      </c>
      <c r="F11" s="86"/>
      <c r="G11" s="157" t="s">
        <v>4144</v>
      </c>
      <c r="H11" s="157"/>
      <c r="I11" s="157">
        <f>SUM(I4:I10)</f>
        <v>505500</v>
      </c>
      <c r="J11" s="158">
        <f>SUM(J4:J10)</f>
        <v>27849.135999999999</v>
      </c>
      <c r="K11" s="90"/>
    </row>
    <row r="12" spans="2:11" x14ac:dyDescent="0.2">
      <c r="B12" s="89"/>
      <c r="C12" s="89"/>
      <c r="D12" s="89"/>
      <c r="E12" s="89"/>
      <c r="F12" s="89"/>
      <c r="I12" s="155"/>
    </row>
    <row r="13" spans="2:11" x14ac:dyDescent="0.2">
      <c r="B13" s="89"/>
      <c r="C13" s="89"/>
      <c r="D13" s="89"/>
      <c r="E13" s="89"/>
      <c r="F13" s="89"/>
    </row>
    <row r="14" spans="2:11" x14ac:dyDescent="0.2">
      <c r="B14" s="212" t="s">
        <v>3935</v>
      </c>
      <c r="C14" s="212"/>
      <c r="D14" s="212"/>
      <c r="E14" s="212"/>
      <c r="F14" s="105"/>
      <c r="G14" s="153"/>
      <c r="H14" s="153"/>
    </row>
    <row r="15" spans="2:11" x14ac:dyDescent="0.2">
      <c r="B15" s="132" t="s">
        <v>3933</v>
      </c>
      <c r="C15" s="110" t="s">
        <v>3936</v>
      </c>
      <c r="D15" s="132" t="s">
        <v>3937</v>
      </c>
      <c r="E15" s="132" t="s">
        <v>3938</v>
      </c>
      <c r="F15" s="132"/>
      <c r="G15" s="154"/>
      <c r="H15" s="154"/>
      <c r="J15" s="145"/>
      <c r="K15" s="146"/>
    </row>
    <row r="16" spans="2:11" x14ac:dyDescent="0.2">
      <c r="B16" s="86" t="s">
        <v>10</v>
      </c>
      <c r="C16" s="86">
        <f>'ABC-Analyse'!G37/3600</f>
        <v>5.2777777777777778E-2</v>
      </c>
      <c r="D16" s="87">
        <f>SUMIF(ABCfilter!$I$2:$I$4095,'ABC-Analyse'!C3,ABCfilter!$C$2:$C$4095)</f>
        <v>410420</v>
      </c>
      <c r="E16" s="91">
        <f>C16*D16</f>
        <v>21661.055555555555</v>
      </c>
      <c r="F16" s="86"/>
      <c r="G16" s="154"/>
      <c r="H16" s="154"/>
      <c r="J16" s="145"/>
      <c r="K16" s="146"/>
    </row>
    <row r="17" spans="2:11" x14ac:dyDescent="0.2">
      <c r="B17" s="86" t="s">
        <v>32</v>
      </c>
      <c r="C17" s="86">
        <f>'ABC-Analyse'!G38/3600</f>
        <v>6.0166666666666667E-2</v>
      </c>
      <c r="D17" s="87">
        <f>SUMIF(ABCfilter!$I$2:$I$4095,'ABC-Analyse'!C4,ABCfilter!$C$2:$C$4095)</f>
        <v>78048</v>
      </c>
      <c r="E17" s="91">
        <f>C17*D17</f>
        <v>4695.8879999999999</v>
      </c>
      <c r="F17" s="86"/>
      <c r="G17" s="154"/>
      <c r="H17" s="154"/>
      <c r="J17" s="145"/>
      <c r="K17" s="146"/>
    </row>
    <row r="18" spans="2:11" x14ac:dyDescent="0.2">
      <c r="B18" s="86" t="s">
        <v>59</v>
      </c>
      <c r="C18" s="86">
        <f>'ABC-Analyse'!G39/3600</f>
        <v>8.7611111111111098E-2</v>
      </c>
      <c r="D18" s="87">
        <f>SUMIF(ABCfilter!$I$2:$I$4095,'ABC-Analyse'!C5,ABCfilter!$C$2:$C$4095)</f>
        <v>17032</v>
      </c>
      <c r="E18" s="91">
        <f>C18*D18</f>
        <v>1492.1924444444442</v>
      </c>
      <c r="F18" s="86"/>
      <c r="G18" s="154"/>
      <c r="H18" s="154"/>
      <c r="K18" s="50"/>
    </row>
    <row r="19" spans="2:11" x14ac:dyDescent="0.2">
      <c r="B19" s="86" t="s">
        <v>4134</v>
      </c>
      <c r="C19" s="92"/>
      <c r="D19" s="87">
        <f>SUM(D16:D18)</f>
        <v>505500</v>
      </c>
      <c r="E19" s="90">
        <f>SUM(E16:E18)</f>
        <v>27849.135999999999</v>
      </c>
      <c r="F19" s="86"/>
    </row>
    <row r="20" spans="2:11" x14ac:dyDescent="0.2">
      <c r="B20" s="86"/>
      <c r="C20" s="86"/>
      <c r="D20" s="86"/>
      <c r="E20" s="86"/>
      <c r="F20" s="86"/>
    </row>
    <row r="21" spans="2:11" x14ac:dyDescent="0.2">
      <c r="B21" s="86"/>
      <c r="C21" s="86" t="s">
        <v>3939</v>
      </c>
      <c r="D21" s="86">
        <f>E19-E11</f>
        <v>-6902.9195555555561</v>
      </c>
      <c r="E21" s="161">
        <f>D21/E11</f>
        <v>-0.1986334173677976</v>
      </c>
    </row>
    <row r="1048576" spans="16384:16384" x14ac:dyDescent="0.2">
      <c r="XFD1048576" s="88" t="s">
        <v>4230</v>
      </c>
    </row>
  </sheetData>
  <mergeCells count="3">
    <mergeCell ref="B14:E14"/>
    <mergeCell ref="B2:E2"/>
    <mergeCell ref="G2:J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XFD1048576"/>
  <sheetViews>
    <sheetView tabSelected="1" topLeftCell="L1" zoomScale="82" workbookViewId="0">
      <selection activeCell="X26" sqref="X26"/>
    </sheetView>
  </sheetViews>
  <sheetFormatPr baseColWidth="10" defaultColWidth="11" defaultRowHeight="16" x14ac:dyDescent="0.2"/>
  <cols>
    <col min="1" max="1" width="11.1640625" style="88" bestFit="1" customWidth="1"/>
    <col min="2" max="2" width="16.83203125" style="88" bestFit="1" customWidth="1"/>
    <col min="3" max="3" width="20.1640625" style="88" customWidth="1"/>
    <col min="4" max="4" width="17.1640625" style="88" customWidth="1"/>
    <col min="5" max="5" width="11" style="88"/>
    <col min="6" max="6" width="11" style="88" customWidth="1"/>
    <col min="7" max="7" width="12.6640625" style="88" customWidth="1"/>
    <col min="8" max="8" width="11.1640625" style="88" bestFit="1" customWidth="1"/>
    <col min="9" max="9" width="15.5" style="88" customWidth="1"/>
    <col min="10" max="10" width="11.1640625" style="88" bestFit="1" customWidth="1"/>
    <col min="11" max="11" width="12" style="88" bestFit="1" customWidth="1"/>
    <col min="12" max="12" width="11.83203125" style="88" customWidth="1"/>
    <col min="13" max="13" width="11" style="88"/>
    <col min="14" max="14" width="3.1640625" style="88" bestFit="1" customWidth="1"/>
    <col min="15" max="15" width="4" style="88" bestFit="1" customWidth="1"/>
    <col min="16" max="16" width="3" style="88" bestFit="1" customWidth="1"/>
    <col min="17" max="17" width="3" style="88" customWidth="1"/>
    <col min="18" max="19" width="2.83203125" style="88" customWidth="1"/>
    <col min="20" max="21" width="3.1640625" style="88" customWidth="1"/>
    <col min="22" max="22" width="2.83203125" style="88" customWidth="1"/>
    <col min="23" max="23" width="2.6640625" style="88" customWidth="1"/>
    <col min="24" max="24" width="3.1640625" style="88" customWidth="1"/>
    <col min="25" max="28" width="3.1640625" style="88" bestFit="1" customWidth="1"/>
    <col min="29" max="29" width="4.1640625" style="88" bestFit="1" customWidth="1"/>
    <col min="30" max="31" width="11" style="88"/>
    <col min="32" max="32" width="11.1640625" style="88" bestFit="1" customWidth="1"/>
    <col min="33" max="33" width="16" style="88" bestFit="1" customWidth="1"/>
    <col min="34" max="34" width="11.1640625" style="88" bestFit="1" customWidth="1"/>
    <col min="35" max="36" width="11" style="88"/>
    <col min="37" max="37" width="14.33203125" style="88" bestFit="1" customWidth="1"/>
    <col min="38" max="38" width="16" style="88" bestFit="1" customWidth="1"/>
    <col min="39" max="39" width="11.1640625" style="88" bestFit="1" customWidth="1"/>
    <col min="40" max="40" width="11" style="88"/>
    <col min="41" max="41" width="14.6640625" style="88" bestFit="1" customWidth="1"/>
    <col min="42" max="43" width="11.1640625" style="88" bestFit="1" customWidth="1"/>
    <col min="44" max="16384" width="11" style="88"/>
  </cols>
  <sheetData>
    <row r="1" spans="1:43" x14ac:dyDescent="0.2">
      <c r="A1" s="132" t="s">
        <v>4145</v>
      </c>
      <c r="B1" s="132" t="s">
        <v>3941</v>
      </c>
      <c r="C1" s="132" t="s">
        <v>3942</v>
      </c>
      <c r="E1" s="111" t="s">
        <v>3943</v>
      </c>
      <c r="F1" s="111" t="s">
        <v>3944</v>
      </c>
      <c r="G1" s="111" t="s">
        <v>3945</v>
      </c>
      <c r="H1" s="111" t="s">
        <v>3946</v>
      </c>
      <c r="I1" s="111" t="s">
        <v>3947</v>
      </c>
      <c r="J1" s="111" t="s">
        <v>3948</v>
      </c>
      <c r="K1" s="111" t="s">
        <v>3949</v>
      </c>
      <c r="L1" s="111" t="s">
        <v>3950</v>
      </c>
    </row>
    <row r="2" spans="1:43" x14ac:dyDescent="0.2">
      <c r="A2" s="121">
        <v>59</v>
      </c>
      <c r="B2" s="102" t="s">
        <v>3951</v>
      </c>
      <c r="C2" s="102">
        <v>50</v>
      </c>
      <c r="E2" s="212" t="s">
        <v>10</v>
      </c>
      <c r="F2" s="99" t="s">
        <v>3952</v>
      </c>
      <c r="G2" s="99">
        <f>'LS-bestilling'!D2</f>
        <v>5</v>
      </c>
      <c r="H2" s="88">
        <f>'LS-bestilling'!F2</f>
        <v>1.91</v>
      </c>
      <c r="I2" s="88">
        <f>G2*H2</f>
        <v>9.5499999999999989</v>
      </c>
      <c r="J2" s="88">
        <f>'LS-bestilling'!E2</f>
        <v>1.4</v>
      </c>
      <c r="K2" s="88">
        <f>'LS-bestilling'!G2</f>
        <v>1</v>
      </c>
      <c r="L2" s="88">
        <f>'LS-bestilling'!K2</f>
        <v>158</v>
      </c>
      <c r="N2" s="136"/>
      <c r="O2" s="136" t="s">
        <v>3953</v>
      </c>
      <c r="P2" s="136">
        <v>1</v>
      </c>
      <c r="Q2" s="136">
        <v>2</v>
      </c>
      <c r="R2" s="136">
        <v>3</v>
      </c>
      <c r="S2" s="136">
        <v>4</v>
      </c>
      <c r="T2" s="136">
        <v>5</v>
      </c>
      <c r="U2" s="136">
        <v>6</v>
      </c>
      <c r="V2" s="136">
        <v>7</v>
      </c>
      <c r="W2" s="136">
        <v>8</v>
      </c>
      <c r="X2" s="136">
        <v>9</v>
      </c>
      <c r="Y2" s="136">
        <v>10</v>
      </c>
      <c r="Z2" s="136">
        <v>11</v>
      </c>
      <c r="AA2" s="136">
        <v>12</v>
      </c>
      <c r="AB2" s="136">
        <v>13</v>
      </c>
      <c r="AC2" s="97"/>
      <c r="AE2" s="97" t="s">
        <v>3954</v>
      </c>
      <c r="AF2" s="97" t="s">
        <v>3955</v>
      </c>
      <c r="AG2" s="97" t="s">
        <v>3956</v>
      </c>
      <c r="AH2" s="97" t="s">
        <v>3957</v>
      </c>
      <c r="AJ2" s="133" t="s">
        <v>3954</v>
      </c>
      <c r="AK2" s="133" t="s">
        <v>3955</v>
      </c>
      <c r="AL2" s="133" t="s">
        <v>3956</v>
      </c>
      <c r="AM2" s="133" t="s">
        <v>3957</v>
      </c>
      <c r="AO2" s="97" t="s">
        <v>3958</v>
      </c>
      <c r="AP2" s="133" t="s">
        <v>3940</v>
      </c>
      <c r="AQ2" s="133" t="s">
        <v>3959</v>
      </c>
    </row>
    <row r="3" spans="1:43" x14ac:dyDescent="0.2">
      <c r="E3" s="212"/>
      <c r="F3" s="99" t="s">
        <v>3960</v>
      </c>
      <c r="G3" s="99">
        <f>'LS-bestilling'!D3</f>
        <v>16</v>
      </c>
      <c r="H3" s="88">
        <f>'LS-bestilling'!F3</f>
        <v>3.6</v>
      </c>
      <c r="I3" s="88">
        <f t="shared" ref="I3:I15" si="0">G3*H3</f>
        <v>57.6</v>
      </c>
      <c r="J3" s="88">
        <f>'LS-bestilling'!E3</f>
        <v>38.909999999999997</v>
      </c>
      <c r="K3" s="88">
        <f>'LS-bestilling'!G3</f>
        <v>1</v>
      </c>
      <c r="L3" s="88">
        <f>'LS-bestilling'!K3</f>
        <v>184</v>
      </c>
      <c r="N3" s="125">
        <v>1</v>
      </c>
      <c r="O3" s="138">
        <f>'LS-bestilling'!L2</f>
        <v>79</v>
      </c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E3" s="106" t="s">
        <v>3961</v>
      </c>
      <c r="AF3" s="88">
        <f t="shared" ref="AF3:AF15" si="1">$O$3+P4+O4</f>
        <v>184</v>
      </c>
      <c r="AG3" s="88">
        <f>O3*2+O4*2</f>
        <v>342</v>
      </c>
      <c r="AH3" s="88">
        <f t="shared" ref="AH3:AH34" si="2">AG3-AF3</f>
        <v>158</v>
      </c>
      <c r="AJ3" s="108" t="s">
        <v>3962</v>
      </c>
      <c r="AK3" s="108">
        <v>305.39999999999998</v>
      </c>
      <c r="AL3" s="108">
        <v>535</v>
      </c>
      <c r="AM3" s="108">
        <v>230</v>
      </c>
      <c r="AN3" s="101"/>
      <c r="AO3" s="88" t="s">
        <v>3963</v>
      </c>
      <c r="AP3" s="88">
        <v>59</v>
      </c>
      <c r="AQ3" s="88">
        <f>(O3+P4+Q5+R6+S7+T8+O8)/60</f>
        <v>3.2566631403666633</v>
      </c>
    </row>
    <row r="4" spans="1:43" x14ac:dyDescent="0.2">
      <c r="E4" s="212"/>
      <c r="F4" s="99" t="s">
        <v>3960</v>
      </c>
      <c r="G4" s="99">
        <f>'LS-bestilling'!D4</f>
        <v>30</v>
      </c>
      <c r="H4" s="88">
        <f>'LS-bestilling'!F4</f>
        <v>5.85</v>
      </c>
      <c r="I4" s="88">
        <f t="shared" si="0"/>
        <v>175.5</v>
      </c>
      <c r="J4" s="88">
        <f>'LS-bestilling'!E4</f>
        <v>12.19</v>
      </c>
      <c r="K4" s="88">
        <f>'LS-bestilling'!G4</f>
        <v>1</v>
      </c>
      <c r="L4" s="88">
        <f>'LS-bestilling'!K4</f>
        <v>186</v>
      </c>
      <c r="N4" s="125">
        <v>2</v>
      </c>
      <c r="O4" s="138">
        <f>'LS-bestilling'!L3</f>
        <v>92</v>
      </c>
      <c r="P4" s="139">
        <f>O4-$O$3</f>
        <v>13</v>
      </c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E4" s="106" t="s">
        <v>3964</v>
      </c>
      <c r="AF4" s="88">
        <f t="shared" si="1"/>
        <v>186</v>
      </c>
      <c r="AG4" s="88">
        <f t="shared" ref="AG4:AG15" si="3">$O$3*2+O5*2</f>
        <v>344</v>
      </c>
      <c r="AH4" s="88">
        <f t="shared" si="2"/>
        <v>158</v>
      </c>
      <c r="AJ4" s="108" t="s">
        <v>3965</v>
      </c>
      <c r="AK4" s="108">
        <v>230</v>
      </c>
      <c r="AL4" s="108">
        <v>448</v>
      </c>
      <c r="AM4" s="108">
        <v>218</v>
      </c>
      <c r="AN4" s="101"/>
      <c r="AO4" s="88" t="s">
        <v>3966</v>
      </c>
      <c r="AP4" s="88">
        <v>59</v>
      </c>
      <c r="AQ4" s="88">
        <f>(O9*2)/60</f>
        <v>3.2833333333333332</v>
      </c>
    </row>
    <row r="5" spans="1:43" x14ac:dyDescent="0.2">
      <c r="E5" s="212"/>
      <c r="F5" s="99" t="s">
        <v>3967</v>
      </c>
      <c r="G5" s="99">
        <f>'LS-bestilling'!D5</f>
        <v>1</v>
      </c>
      <c r="H5" s="88">
        <f>'LS-bestilling'!F5</f>
        <v>32</v>
      </c>
      <c r="I5" s="88">
        <f t="shared" si="0"/>
        <v>32</v>
      </c>
      <c r="J5" s="88">
        <f>'LS-bestilling'!E5</f>
        <v>360</v>
      </c>
      <c r="K5" s="88">
        <f>'LS-bestilling'!G5</f>
        <v>1</v>
      </c>
      <c r="L5" s="88">
        <f>'LS-bestilling'!K5</f>
        <v>191</v>
      </c>
      <c r="N5" s="125">
        <v>3</v>
      </c>
      <c r="O5" s="138">
        <f>'LS-bestilling'!L4</f>
        <v>93</v>
      </c>
      <c r="P5" s="139">
        <f t="shared" ref="P5:P16" si="4">O5-$O$3</f>
        <v>14</v>
      </c>
      <c r="Q5" s="139">
        <f>O5-$O$4</f>
        <v>1</v>
      </c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E5" s="106" t="s">
        <v>3968</v>
      </c>
      <c r="AF5" s="88">
        <f t="shared" si="1"/>
        <v>191</v>
      </c>
      <c r="AG5" s="88">
        <f t="shared" si="3"/>
        <v>349</v>
      </c>
      <c r="AH5" s="88">
        <f t="shared" si="2"/>
        <v>158</v>
      </c>
      <c r="AJ5" s="108" t="s">
        <v>3969</v>
      </c>
      <c r="AK5" s="108">
        <v>305.39999999999998</v>
      </c>
      <c r="AL5" s="108">
        <v>523</v>
      </c>
      <c r="AM5" s="108">
        <v>218</v>
      </c>
      <c r="AN5" s="101"/>
      <c r="AO5" s="88" t="s">
        <v>3970</v>
      </c>
      <c r="AP5" s="88">
        <v>59</v>
      </c>
      <c r="AQ5" s="88">
        <f>(O10+W11+X12+O12)/60</f>
        <v>3.4166666666666665</v>
      </c>
    </row>
    <row r="6" spans="1:43" x14ac:dyDescent="0.2">
      <c r="E6" s="212"/>
      <c r="F6" s="99" t="s">
        <v>3952</v>
      </c>
      <c r="G6" s="99">
        <f>'LS-bestilling'!D6</f>
        <v>10</v>
      </c>
      <c r="H6" s="88">
        <f>'LS-bestilling'!F6</f>
        <v>0.63</v>
      </c>
      <c r="I6" s="88">
        <f t="shared" si="0"/>
        <v>6.3</v>
      </c>
      <c r="J6" s="88">
        <f>'LS-bestilling'!E6</f>
        <v>0.28999999999999998</v>
      </c>
      <c r="K6" s="88">
        <f>'LS-bestilling'!G6</f>
        <v>1</v>
      </c>
      <c r="L6" s="88">
        <f>'LS-bestilling'!K6</f>
        <v>192.690620032</v>
      </c>
      <c r="N6" s="125">
        <v>4</v>
      </c>
      <c r="O6" s="138">
        <f>'LS-bestilling'!L5</f>
        <v>95.5</v>
      </c>
      <c r="P6" s="139">
        <f t="shared" si="4"/>
        <v>16.5</v>
      </c>
      <c r="Q6" s="139">
        <f t="shared" ref="Q6:Q16" si="5">O6-$O$4</f>
        <v>3.5</v>
      </c>
      <c r="R6" s="139">
        <f>O6-$O$5</f>
        <v>2.5</v>
      </c>
      <c r="S6" s="139"/>
      <c r="T6" s="139"/>
      <c r="U6" s="139"/>
      <c r="V6" s="139"/>
      <c r="W6" s="139"/>
      <c r="X6" s="139"/>
      <c r="Y6" s="139"/>
      <c r="Z6" s="139"/>
      <c r="AA6" s="139"/>
      <c r="AB6" s="139"/>
      <c r="AE6" s="106" t="s">
        <v>3971</v>
      </c>
      <c r="AF6" s="88">
        <f t="shared" si="1"/>
        <v>192.690620032</v>
      </c>
      <c r="AG6" s="88">
        <f t="shared" si="3"/>
        <v>350.69062003199997</v>
      </c>
      <c r="AH6" s="88">
        <f t="shared" si="2"/>
        <v>157.99999999999997</v>
      </c>
      <c r="AJ6" s="108" t="s">
        <v>3972</v>
      </c>
      <c r="AK6" s="108">
        <v>216</v>
      </c>
      <c r="AL6" s="108">
        <v>421</v>
      </c>
      <c r="AM6" s="108">
        <v>205</v>
      </c>
      <c r="AN6" s="101"/>
      <c r="AO6" s="88" t="s">
        <v>3973</v>
      </c>
      <c r="AP6" s="88">
        <v>59</v>
      </c>
      <c r="AQ6" s="88">
        <f>(O13+Z14+AA15+AB16+O16)/60</f>
        <v>5.09</v>
      </c>
    </row>
    <row r="7" spans="1:43" x14ac:dyDescent="0.2">
      <c r="E7" s="212"/>
      <c r="F7" s="99" t="s">
        <v>3967</v>
      </c>
      <c r="G7" s="99">
        <f>'LS-bestilling'!D7</f>
        <v>1</v>
      </c>
      <c r="H7" s="88">
        <f>'LS-bestilling'!F7</f>
        <v>18</v>
      </c>
      <c r="I7" s="88">
        <f t="shared" si="0"/>
        <v>18</v>
      </c>
      <c r="J7" s="88">
        <f>'LS-bestilling'!E7</f>
        <v>89.54</v>
      </c>
      <c r="K7" s="88">
        <f>'LS-bestilling'!G7</f>
        <v>1</v>
      </c>
      <c r="L7" s="88">
        <f>'LS-bestilling'!K7</f>
        <v>195.3997884219998</v>
      </c>
      <c r="N7" s="125">
        <v>5</v>
      </c>
      <c r="O7" s="138">
        <f>'LS-bestilling'!L6</f>
        <v>96.345310015999999</v>
      </c>
      <c r="P7" s="139">
        <f t="shared" si="4"/>
        <v>17.345310015999999</v>
      </c>
      <c r="Q7" s="139">
        <f t="shared" si="5"/>
        <v>4.3453100159999991</v>
      </c>
      <c r="R7" s="139">
        <f t="shared" ref="R7:R16" si="6">O7-$O$5</f>
        <v>3.3453100159999991</v>
      </c>
      <c r="S7" s="139">
        <f>O7-$O$6</f>
        <v>0.84531001599999911</v>
      </c>
      <c r="T7" s="139"/>
      <c r="U7" s="139"/>
      <c r="V7" s="139"/>
      <c r="W7" s="139"/>
      <c r="X7" s="139"/>
      <c r="Y7" s="139"/>
      <c r="Z7" s="139"/>
      <c r="AA7" s="139"/>
      <c r="AB7" s="139"/>
      <c r="AE7" s="106" t="s">
        <v>3974</v>
      </c>
      <c r="AF7" s="88">
        <f t="shared" si="1"/>
        <v>195.3997884219998</v>
      </c>
      <c r="AG7" s="88">
        <f t="shared" si="3"/>
        <v>353.3997884219998</v>
      </c>
      <c r="AH7" s="88">
        <f t="shared" si="2"/>
        <v>158</v>
      </c>
      <c r="AJ7" s="108" t="s">
        <v>3975</v>
      </c>
      <c r="AK7" s="108">
        <v>218</v>
      </c>
      <c r="AL7" s="108">
        <v>423</v>
      </c>
      <c r="AM7" s="108">
        <v>205</v>
      </c>
    </row>
    <row r="8" spans="1:43" x14ac:dyDescent="0.2">
      <c r="E8" s="86" t="s">
        <v>32</v>
      </c>
      <c r="F8" s="99" t="s">
        <v>3976</v>
      </c>
      <c r="G8" s="99">
        <f>'LS-bestilling'!D8</f>
        <v>1</v>
      </c>
      <c r="H8" s="88">
        <f>'LS-bestilling'!F8</f>
        <v>29</v>
      </c>
      <c r="I8" s="88">
        <f t="shared" si="0"/>
        <v>29</v>
      </c>
      <c r="J8" s="88">
        <f>'LS-bestilling'!E8</f>
        <v>230.11</v>
      </c>
      <c r="K8" s="88">
        <f>'LS-bestilling'!G8</f>
        <v>1</v>
      </c>
      <c r="L8" s="88">
        <f>'LS-bestilling'!K8</f>
        <v>197</v>
      </c>
      <c r="N8" s="125">
        <v>6</v>
      </c>
      <c r="O8" s="138">
        <f>'LS-bestilling'!L7</f>
        <v>97.699894210999901</v>
      </c>
      <c r="P8" s="139">
        <f t="shared" si="4"/>
        <v>18.699894210999901</v>
      </c>
      <c r="Q8" s="139">
        <f t="shared" si="5"/>
        <v>5.6998942109999007</v>
      </c>
      <c r="R8" s="139">
        <f t="shared" si="6"/>
        <v>4.6998942109999007</v>
      </c>
      <c r="S8" s="139">
        <f t="shared" ref="S8:S16" si="7">O8-$O$6</f>
        <v>2.1998942109999007</v>
      </c>
      <c r="T8" s="139">
        <f>O8-$O$7</f>
        <v>1.3545841949999016</v>
      </c>
      <c r="U8" s="139"/>
      <c r="V8" s="139"/>
      <c r="W8" s="139"/>
      <c r="X8" s="139"/>
      <c r="Y8" s="139"/>
      <c r="Z8" s="139"/>
      <c r="AA8" s="139"/>
      <c r="AB8" s="139"/>
      <c r="AE8" s="106" t="s">
        <v>3977</v>
      </c>
      <c r="AF8" s="88">
        <f t="shared" si="1"/>
        <v>197</v>
      </c>
      <c r="AG8" s="88">
        <f t="shared" si="3"/>
        <v>355</v>
      </c>
      <c r="AH8" s="88">
        <f t="shared" si="2"/>
        <v>158</v>
      </c>
      <c r="AJ8" s="108" t="s">
        <v>3978</v>
      </c>
      <c r="AK8" s="108">
        <v>230</v>
      </c>
      <c r="AL8" s="108">
        <v>435</v>
      </c>
      <c r="AM8" s="108">
        <v>205</v>
      </c>
      <c r="AO8" s="106" t="s">
        <v>4149</v>
      </c>
      <c r="AQ8" s="88">
        <f>(O3+P4+Q5+R6+S7+T8+U9+V10+W11+X12+Y13+Z14+AA15+AB16+O16)/60</f>
        <v>5.09</v>
      </c>
    </row>
    <row r="9" spans="1:43" x14ac:dyDescent="0.2">
      <c r="E9" s="212" t="s">
        <v>59</v>
      </c>
      <c r="F9" s="99" t="s">
        <v>3960</v>
      </c>
      <c r="G9" s="99">
        <f>'LS-bestilling'!D9</f>
        <v>10</v>
      </c>
      <c r="H9" s="88">
        <f>'LS-bestilling'!F9</f>
        <v>1.06</v>
      </c>
      <c r="I9" s="88">
        <f t="shared" si="0"/>
        <v>10.600000000000001</v>
      </c>
      <c r="J9" s="88">
        <f>'LS-bestilling'!E9</f>
        <v>0.81</v>
      </c>
      <c r="K9" s="88">
        <f>'LS-bestilling'!G9</f>
        <v>1</v>
      </c>
      <c r="L9" s="88">
        <f>'LS-bestilling'!K9</f>
        <v>198</v>
      </c>
      <c r="N9" s="125">
        <v>7</v>
      </c>
      <c r="O9" s="138">
        <f>'LS-bestilling'!L8</f>
        <v>98.5</v>
      </c>
      <c r="P9" s="139">
        <f t="shared" si="4"/>
        <v>19.5</v>
      </c>
      <c r="Q9" s="139">
        <f t="shared" si="5"/>
        <v>6.5</v>
      </c>
      <c r="R9" s="139">
        <f t="shared" si="6"/>
        <v>5.5</v>
      </c>
      <c r="S9" s="139">
        <f t="shared" si="7"/>
        <v>3</v>
      </c>
      <c r="T9" s="139">
        <f t="shared" ref="T9:T16" si="8">O9-$O$7</f>
        <v>2.1546899840000009</v>
      </c>
      <c r="U9" s="139">
        <f>O9-$O$8</f>
        <v>0.80010578900009932</v>
      </c>
      <c r="V9" s="139"/>
      <c r="W9" s="139"/>
      <c r="X9" s="139"/>
      <c r="Y9" s="139"/>
      <c r="Z9" s="139"/>
      <c r="AA9" s="139"/>
      <c r="AB9" s="139"/>
      <c r="AE9" s="106" t="s">
        <v>3979</v>
      </c>
      <c r="AF9" s="88">
        <f t="shared" si="1"/>
        <v>198</v>
      </c>
      <c r="AG9" s="88">
        <f t="shared" si="3"/>
        <v>356</v>
      </c>
      <c r="AH9" s="88">
        <f t="shared" si="2"/>
        <v>158</v>
      </c>
      <c r="AJ9" s="108" t="s">
        <v>3980</v>
      </c>
      <c r="AK9" s="108">
        <v>305.39999999999998</v>
      </c>
      <c r="AL9" s="108">
        <v>510</v>
      </c>
      <c r="AM9" s="108">
        <v>205</v>
      </c>
    </row>
    <row r="10" spans="1:43" x14ac:dyDescent="0.2">
      <c r="E10" s="212"/>
      <c r="F10" s="99" t="s">
        <v>3952</v>
      </c>
      <c r="G10" s="99">
        <f>'LS-bestilling'!D10</f>
        <v>12</v>
      </c>
      <c r="H10" s="88">
        <f>'LS-bestilling'!F10</f>
        <v>0.86</v>
      </c>
      <c r="I10" s="88">
        <f t="shared" si="0"/>
        <v>10.32</v>
      </c>
      <c r="J10" s="88">
        <f>'LS-bestilling'!E10</f>
        <v>1.06</v>
      </c>
      <c r="K10" s="88">
        <f>'LS-bestilling'!G10</f>
        <v>1</v>
      </c>
      <c r="L10" s="88">
        <f>'LS-bestilling'!K10</f>
        <v>204</v>
      </c>
      <c r="N10" s="125">
        <v>8</v>
      </c>
      <c r="O10" s="138">
        <f>'LS-bestilling'!L9</f>
        <v>99</v>
      </c>
      <c r="P10" s="139">
        <f t="shared" si="4"/>
        <v>20</v>
      </c>
      <c r="Q10" s="139">
        <f t="shared" si="5"/>
        <v>7</v>
      </c>
      <c r="R10" s="139">
        <f t="shared" si="6"/>
        <v>6</v>
      </c>
      <c r="S10" s="139">
        <f t="shared" si="7"/>
        <v>3.5</v>
      </c>
      <c r="T10" s="139">
        <f t="shared" si="8"/>
        <v>2.6546899840000009</v>
      </c>
      <c r="U10" s="139">
        <f t="shared" ref="U10:U16" si="9">O10-$O$8</f>
        <v>1.3001057890000993</v>
      </c>
      <c r="V10" s="139">
        <f>O10-$O$9</f>
        <v>0.5</v>
      </c>
      <c r="W10" s="139"/>
      <c r="X10" s="139"/>
      <c r="Y10" s="139"/>
      <c r="Z10" s="139"/>
      <c r="AA10" s="139"/>
      <c r="AB10" s="139"/>
      <c r="AE10" s="106" t="s">
        <v>3981</v>
      </c>
      <c r="AF10" s="88">
        <f t="shared" si="1"/>
        <v>204</v>
      </c>
      <c r="AG10" s="88">
        <f t="shared" si="3"/>
        <v>362</v>
      </c>
      <c r="AH10" s="88">
        <f t="shared" si="2"/>
        <v>158</v>
      </c>
      <c r="AJ10" s="108" t="s">
        <v>3982</v>
      </c>
      <c r="AK10" s="108">
        <v>205</v>
      </c>
      <c r="AL10" s="108">
        <v>409</v>
      </c>
      <c r="AM10" s="108">
        <v>204</v>
      </c>
    </row>
    <row r="11" spans="1:43" x14ac:dyDescent="0.2">
      <c r="E11" s="212"/>
      <c r="F11" s="99" t="s">
        <v>3952</v>
      </c>
      <c r="G11" s="99">
        <f>'LS-bestilling'!D11</f>
        <v>19</v>
      </c>
      <c r="H11" s="88">
        <f>'LS-bestilling'!F11</f>
        <v>0.68</v>
      </c>
      <c r="I11" s="88">
        <f t="shared" si="0"/>
        <v>12.920000000000002</v>
      </c>
      <c r="J11" s="88">
        <f>'LS-bestilling'!E11</f>
        <v>0.31</v>
      </c>
      <c r="K11" s="88">
        <f>'LS-bestilling'!G11</f>
        <v>1</v>
      </c>
      <c r="L11" s="88">
        <f>'LS-bestilling'!K11</f>
        <v>205</v>
      </c>
      <c r="N11" s="125">
        <v>9</v>
      </c>
      <c r="O11" s="138">
        <f>'LS-bestilling'!L10</f>
        <v>102</v>
      </c>
      <c r="P11" s="139">
        <f t="shared" si="4"/>
        <v>23</v>
      </c>
      <c r="Q11" s="139">
        <f t="shared" si="5"/>
        <v>10</v>
      </c>
      <c r="R11" s="139">
        <f t="shared" si="6"/>
        <v>9</v>
      </c>
      <c r="S11" s="139">
        <f t="shared" si="7"/>
        <v>6.5</v>
      </c>
      <c r="T11" s="139">
        <f t="shared" si="8"/>
        <v>5.6546899840000009</v>
      </c>
      <c r="U11" s="139">
        <f t="shared" si="9"/>
        <v>4.3001057890000993</v>
      </c>
      <c r="V11" s="139">
        <f t="shared" ref="V11:V16" si="10">O11-$O$9</f>
        <v>3.5</v>
      </c>
      <c r="W11" s="139">
        <f>O11-$O$10</f>
        <v>3</v>
      </c>
      <c r="X11" s="139"/>
      <c r="Y11" s="139"/>
      <c r="Z11" s="139"/>
      <c r="AA11" s="139"/>
      <c r="AB11" s="139"/>
      <c r="AE11" s="106" t="s">
        <v>3983</v>
      </c>
      <c r="AF11" s="88">
        <f t="shared" si="1"/>
        <v>205</v>
      </c>
      <c r="AG11" s="88">
        <f t="shared" si="3"/>
        <v>363</v>
      </c>
      <c r="AH11" s="88">
        <f t="shared" si="2"/>
        <v>158</v>
      </c>
      <c r="AJ11" s="108" t="s">
        <v>3984</v>
      </c>
      <c r="AK11" s="108">
        <v>216</v>
      </c>
      <c r="AL11" s="108">
        <v>420</v>
      </c>
      <c r="AM11" s="108">
        <v>204</v>
      </c>
    </row>
    <row r="12" spans="1:43" x14ac:dyDescent="0.2">
      <c r="E12" s="212" t="s">
        <v>65</v>
      </c>
      <c r="F12" s="99" t="s">
        <v>3952</v>
      </c>
      <c r="G12" s="99">
        <f>'LS-bestilling'!D12</f>
        <v>1</v>
      </c>
      <c r="H12" s="88">
        <f>'LS-bestilling'!F12</f>
        <v>43.5</v>
      </c>
      <c r="I12" s="88">
        <f t="shared" si="0"/>
        <v>43.5</v>
      </c>
      <c r="J12" s="88">
        <f>'LS-bestilling'!E12</f>
        <v>435.55</v>
      </c>
      <c r="K12" s="88">
        <f>'LS-bestilling'!G12</f>
        <v>2</v>
      </c>
      <c r="L12" s="88">
        <f>'LS-bestilling'!K12</f>
        <v>216</v>
      </c>
      <c r="N12" s="125">
        <v>10</v>
      </c>
      <c r="O12" s="138">
        <f>'LS-bestilling'!L11</f>
        <v>102.5</v>
      </c>
      <c r="P12" s="139">
        <f t="shared" si="4"/>
        <v>23.5</v>
      </c>
      <c r="Q12" s="139">
        <f t="shared" si="5"/>
        <v>10.5</v>
      </c>
      <c r="R12" s="139">
        <f t="shared" si="6"/>
        <v>9.5</v>
      </c>
      <c r="S12" s="139">
        <f t="shared" si="7"/>
        <v>7</v>
      </c>
      <c r="T12" s="139">
        <f t="shared" si="8"/>
        <v>6.1546899840000009</v>
      </c>
      <c r="U12" s="139">
        <f t="shared" si="9"/>
        <v>4.8001057890000993</v>
      </c>
      <c r="V12" s="139">
        <f t="shared" si="10"/>
        <v>4</v>
      </c>
      <c r="W12" s="139">
        <f t="shared" ref="W12:W16" si="11">O12-$O$10</f>
        <v>3.5</v>
      </c>
      <c r="X12" s="139">
        <f>O12-$O$11</f>
        <v>0.5</v>
      </c>
      <c r="Y12" s="139"/>
      <c r="Z12" s="139"/>
      <c r="AA12" s="139"/>
      <c r="AB12" s="139"/>
      <c r="AE12" s="106" t="s">
        <v>3985</v>
      </c>
      <c r="AF12" s="88">
        <f t="shared" si="1"/>
        <v>216</v>
      </c>
      <c r="AG12" s="88">
        <f t="shared" si="3"/>
        <v>374</v>
      </c>
      <c r="AH12" s="88">
        <f t="shared" si="2"/>
        <v>158</v>
      </c>
      <c r="AJ12" s="108" t="s">
        <v>3986</v>
      </c>
      <c r="AK12" s="108">
        <v>218</v>
      </c>
      <c r="AL12" s="108">
        <v>422</v>
      </c>
      <c r="AM12" s="108">
        <v>204</v>
      </c>
    </row>
    <row r="13" spans="1:43" x14ac:dyDescent="0.2">
      <c r="E13" s="212"/>
      <c r="F13" s="99" t="s">
        <v>3967</v>
      </c>
      <c r="G13" s="99">
        <f>'LS-bestilling'!D13</f>
        <v>1</v>
      </c>
      <c r="H13" s="88">
        <f>'LS-bestilling'!F13</f>
        <v>58.83</v>
      </c>
      <c r="I13" s="88">
        <f t="shared" si="0"/>
        <v>58.83</v>
      </c>
      <c r="J13" s="88">
        <f>'LS-bestilling'!E13</f>
        <v>62.1</v>
      </c>
      <c r="K13" s="88">
        <f>'LS-bestilling'!G13</f>
        <v>2</v>
      </c>
      <c r="L13" s="88">
        <f>'LS-bestilling'!K13</f>
        <v>218</v>
      </c>
      <c r="N13" s="125">
        <v>11</v>
      </c>
      <c r="O13" s="138">
        <f>'LS-bestilling'!L12</f>
        <v>108</v>
      </c>
      <c r="P13" s="139">
        <f t="shared" si="4"/>
        <v>29</v>
      </c>
      <c r="Q13" s="139">
        <f t="shared" si="5"/>
        <v>16</v>
      </c>
      <c r="R13" s="139">
        <f t="shared" si="6"/>
        <v>15</v>
      </c>
      <c r="S13" s="139">
        <f t="shared" si="7"/>
        <v>12.5</v>
      </c>
      <c r="T13" s="139">
        <f t="shared" si="8"/>
        <v>11.654689984000001</v>
      </c>
      <c r="U13" s="139">
        <f t="shared" si="9"/>
        <v>10.300105789000099</v>
      </c>
      <c r="V13" s="139">
        <f t="shared" si="10"/>
        <v>9.5</v>
      </c>
      <c r="W13" s="139">
        <f t="shared" si="11"/>
        <v>9</v>
      </c>
      <c r="X13" s="139">
        <f t="shared" ref="X13:X16" si="12">O13-$O$11</f>
        <v>6</v>
      </c>
      <c r="Y13" s="139">
        <f>O13-$O$12</f>
        <v>5.5</v>
      </c>
      <c r="Z13" s="139"/>
      <c r="AA13" s="139"/>
      <c r="AB13" s="139"/>
      <c r="AE13" s="106" t="s">
        <v>3987</v>
      </c>
      <c r="AF13" s="88">
        <f t="shared" si="1"/>
        <v>218</v>
      </c>
      <c r="AG13" s="88">
        <f t="shared" si="3"/>
        <v>376</v>
      </c>
      <c r="AH13" s="88">
        <f t="shared" si="2"/>
        <v>158</v>
      </c>
      <c r="AJ13" s="108" t="s">
        <v>3988</v>
      </c>
      <c r="AK13" s="108">
        <v>230</v>
      </c>
      <c r="AL13" s="108">
        <v>434</v>
      </c>
      <c r="AM13" s="108">
        <v>204</v>
      </c>
    </row>
    <row r="14" spans="1:43" x14ac:dyDescent="0.2">
      <c r="E14" s="212"/>
      <c r="F14" s="99" t="s">
        <v>3952</v>
      </c>
      <c r="G14" s="99">
        <f>'LS-bestilling'!D14</f>
        <v>8</v>
      </c>
      <c r="H14" s="88">
        <f>'LS-bestilling'!F14</f>
        <v>0.52</v>
      </c>
      <c r="I14" s="88">
        <f t="shared" si="0"/>
        <v>4.16</v>
      </c>
      <c r="J14" s="88">
        <f>'LS-bestilling'!E14</f>
        <v>0.53</v>
      </c>
      <c r="K14" s="88">
        <f>'LS-bestilling'!G14</f>
        <v>2</v>
      </c>
      <c r="L14" s="88">
        <f>'LS-bestilling'!K14</f>
        <v>230</v>
      </c>
      <c r="N14" s="125">
        <v>12</v>
      </c>
      <c r="O14" s="138">
        <f>'LS-bestilling'!L13</f>
        <v>109</v>
      </c>
      <c r="P14" s="139">
        <f t="shared" si="4"/>
        <v>30</v>
      </c>
      <c r="Q14" s="139">
        <f t="shared" si="5"/>
        <v>17</v>
      </c>
      <c r="R14" s="139">
        <f t="shared" si="6"/>
        <v>16</v>
      </c>
      <c r="S14" s="139">
        <f t="shared" si="7"/>
        <v>13.5</v>
      </c>
      <c r="T14" s="139">
        <f t="shared" si="8"/>
        <v>12.654689984000001</v>
      </c>
      <c r="U14" s="139">
        <f t="shared" si="9"/>
        <v>11.300105789000099</v>
      </c>
      <c r="V14" s="139">
        <f t="shared" si="10"/>
        <v>10.5</v>
      </c>
      <c r="W14" s="139">
        <f t="shared" si="11"/>
        <v>10</v>
      </c>
      <c r="X14" s="139">
        <f t="shared" si="12"/>
        <v>7</v>
      </c>
      <c r="Y14" s="139">
        <f t="shared" ref="Y14:Y16" si="13">O14-$O$12</f>
        <v>6.5</v>
      </c>
      <c r="Z14" s="139">
        <f>O14-$O$13</f>
        <v>1</v>
      </c>
      <c r="AA14" s="139"/>
      <c r="AB14" s="139"/>
      <c r="AE14" s="106" t="s">
        <v>3989</v>
      </c>
      <c r="AF14" s="88">
        <f t="shared" si="1"/>
        <v>230</v>
      </c>
      <c r="AG14" s="88">
        <f t="shared" si="3"/>
        <v>388</v>
      </c>
      <c r="AH14" s="88">
        <f t="shared" si="2"/>
        <v>158</v>
      </c>
      <c r="AJ14" s="108" t="s">
        <v>3990</v>
      </c>
      <c r="AK14" s="108">
        <v>305.39999999999998</v>
      </c>
      <c r="AL14" s="108">
        <v>509</v>
      </c>
      <c r="AM14" s="108">
        <v>204</v>
      </c>
    </row>
    <row r="15" spans="1:43" x14ac:dyDescent="0.2">
      <c r="E15" s="212"/>
      <c r="F15" s="99" t="s">
        <v>3960</v>
      </c>
      <c r="G15" s="99">
        <f>'LS-bestilling'!D15</f>
        <v>4</v>
      </c>
      <c r="H15" s="88">
        <f>'LS-bestilling'!F15</f>
        <v>57</v>
      </c>
      <c r="I15" s="88">
        <f t="shared" si="0"/>
        <v>228</v>
      </c>
      <c r="J15" s="88">
        <f>'LS-bestilling'!E15</f>
        <v>63</v>
      </c>
      <c r="K15" s="88">
        <f>'LS-bestilling'!G15</f>
        <v>3</v>
      </c>
      <c r="L15" s="88">
        <f>'LS-bestilling'!K15</f>
        <v>305.39999999999998</v>
      </c>
      <c r="N15" s="125">
        <v>13</v>
      </c>
      <c r="O15" s="138">
        <f>'LS-bestilling'!L14</f>
        <v>115</v>
      </c>
      <c r="P15" s="139">
        <f t="shared" si="4"/>
        <v>36</v>
      </c>
      <c r="Q15" s="139">
        <f t="shared" si="5"/>
        <v>23</v>
      </c>
      <c r="R15" s="139">
        <f t="shared" si="6"/>
        <v>22</v>
      </c>
      <c r="S15" s="139">
        <f t="shared" si="7"/>
        <v>19.5</v>
      </c>
      <c r="T15" s="139">
        <f t="shared" si="8"/>
        <v>18.654689984000001</v>
      </c>
      <c r="U15" s="139">
        <f t="shared" si="9"/>
        <v>17.300105789000099</v>
      </c>
      <c r="V15" s="139">
        <f t="shared" si="10"/>
        <v>16.5</v>
      </c>
      <c r="W15" s="139">
        <f t="shared" si="11"/>
        <v>16</v>
      </c>
      <c r="X15" s="139">
        <f t="shared" si="12"/>
        <v>13</v>
      </c>
      <c r="Y15" s="139">
        <f t="shared" si="13"/>
        <v>12.5</v>
      </c>
      <c r="Z15" s="139">
        <f t="shared" ref="Z15:Z16" si="14">O15-$O$13</f>
        <v>7</v>
      </c>
      <c r="AA15" s="139">
        <f>O15-$O$14</f>
        <v>6</v>
      </c>
      <c r="AB15" s="139"/>
      <c r="AE15" s="106" t="s">
        <v>3991</v>
      </c>
      <c r="AF15" s="88">
        <f t="shared" si="1"/>
        <v>305.39999999999998</v>
      </c>
      <c r="AG15" s="88">
        <f t="shared" si="3"/>
        <v>463.4</v>
      </c>
      <c r="AH15" s="88">
        <f t="shared" si="2"/>
        <v>158</v>
      </c>
      <c r="AJ15" s="108" t="s">
        <v>3992</v>
      </c>
      <c r="AK15" s="108">
        <v>204</v>
      </c>
      <c r="AL15" s="108">
        <v>402</v>
      </c>
      <c r="AM15" s="108">
        <v>198</v>
      </c>
    </row>
    <row r="16" spans="1:43" x14ac:dyDescent="0.2">
      <c r="L16" s="88">
        <f>SUM(L2:L15)/60</f>
        <v>48.008173474233331</v>
      </c>
      <c r="N16" s="136">
        <v>14</v>
      </c>
      <c r="O16" s="138">
        <f>'LS-bestilling'!L15</f>
        <v>152.69999999999999</v>
      </c>
      <c r="P16" s="139">
        <f t="shared" si="4"/>
        <v>73.699999999999989</v>
      </c>
      <c r="Q16" s="139">
        <f t="shared" si="5"/>
        <v>60.699999999999989</v>
      </c>
      <c r="R16" s="139">
        <f t="shared" si="6"/>
        <v>59.699999999999989</v>
      </c>
      <c r="S16" s="139">
        <f t="shared" si="7"/>
        <v>57.199999999999989</v>
      </c>
      <c r="T16" s="139">
        <f t="shared" si="8"/>
        <v>56.35468998399999</v>
      </c>
      <c r="U16" s="139">
        <f t="shared" si="9"/>
        <v>55.000105789000088</v>
      </c>
      <c r="V16" s="139">
        <f t="shared" si="10"/>
        <v>54.199999999999989</v>
      </c>
      <c r="W16" s="139">
        <f t="shared" si="11"/>
        <v>53.699999999999989</v>
      </c>
      <c r="X16" s="139">
        <f t="shared" si="12"/>
        <v>50.699999999999989</v>
      </c>
      <c r="Y16" s="139">
        <f t="shared" si="13"/>
        <v>50.199999999999989</v>
      </c>
      <c r="Z16" s="139">
        <f t="shared" si="14"/>
        <v>44.699999999999989</v>
      </c>
      <c r="AA16" s="139">
        <f>O16-$O$14</f>
        <v>43.699999999999989</v>
      </c>
      <c r="AB16" s="139">
        <f>O16-$O$15</f>
        <v>37.699999999999989</v>
      </c>
      <c r="AE16" s="106" t="s">
        <v>3993</v>
      </c>
      <c r="AF16" s="88">
        <f t="shared" ref="AF16:AF27" si="15">$O$4+Q5+O5</f>
        <v>186</v>
      </c>
      <c r="AG16" s="88">
        <f t="shared" ref="AG16:AG27" si="16">$O$4*2+O5*2</f>
        <v>370</v>
      </c>
      <c r="AH16" s="88">
        <f t="shared" si="2"/>
        <v>184</v>
      </c>
      <c r="AJ16" s="108" t="s">
        <v>3994</v>
      </c>
      <c r="AK16" s="108">
        <v>205</v>
      </c>
      <c r="AL16" s="108">
        <v>403</v>
      </c>
      <c r="AM16" s="108">
        <v>198</v>
      </c>
      <c r="AQ16" s="88">
        <f>15.06*60</f>
        <v>903.6</v>
      </c>
    </row>
    <row r="17" spans="6:39" x14ac:dyDescent="0.2">
      <c r="AE17" s="106" t="s">
        <v>3995</v>
      </c>
      <c r="AF17" s="88">
        <f t="shared" si="15"/>
        <v>191</v>
      </c>
      <c r="AG17" s="88">
        <f t="shared" si="16"/>
        <v>375</v>
      </c>
      <c r="AH17" s="88">
        <f t="shared" si="2"/>
        <v>184</v>
      </c>
      <c r="AJ17" s="108" t="s">
        <v>3996</v>
      </c>
      <c r="AK17" s="108">
        <v>216</v>
      </c>
      <c r="AL17" s="108">
        <v>414</v>
      </c>
      <c r="AM17" s="108">
        <v>198</v>
      </c>
    </row>
    <row r="18" spans="6:39" x14ac:dyDescent="0.2">
      <c r="F18" s="97"/>
      <c r="G18" s="97"/>
      <c r="H18" s="97"/>
      <c r="I18" s="97"/>
      <c r="J18" s="97"/>
      <c r="K18" s="111"/>
      <c r="L18" s="111"/>
      <c r="AE18" s="106" t="s">
        <v>3997</v>
      </c>
      <c r="AF18" s="88">
        <f t="shared" si="15"/>
        <v>192.690620032</v>
      </c>
      <c r="AG18" s="88">
        <f t="shared" si="16"/>
        <v>376.69062003199997</v>
      </c>
      <c r="AH18" s="88">
        <f t="shared" si="2"/>
        <v>183.99999999999997</v>
      </c>
      <c r="AJ18" s="108" t="s">
        <v>3998</v>
      </c>
      <c r="AK18" s="108">
        <v>218</v>
      </c>
      <c r="AL18" s="108">
        <v>416</v>
      </c>
      <c r="AM18" s="108">
        <v>198</v>
      </c>
    </row>
    <row r="19" spans="6:39" x14ac:dyDescent="0.2">
      <c r="K19" s="134"/>
      <c r="L19" s="134"/>
      <c r="AE19" s="106" t="s">
        <v>3999</v>
      </c>
      <c r="AF19" s="88">
        <f t="shared" si="15"/>
        <v>195.3997884219998</v>
      </c>
      <c r="AG19" s="88">
        <f t="shared" si="16"/>
        <v>379.3997884219998</v>
      </c>
      <c r="AH19" s="88">
        <f t="shared" si="2"/>
        <v>184</v>
      </c>
      <c r="AJ19" s="108" t="s">
        <v>4000</v>
      </c>
      <c r="AK19" s="108">
        <v>230</v>
      </c>
      <c r="AL19" s="108">
        <v>428</v>
      </c>
      <c r="AM19" s="108">
        <v>198</v>
      </c>
    </row>
    <row r="20" spans="6:39" x14ac:dyDescent="0.2">
      <c r="K20" s="135"/>
      <c r="L20" s="135"/>
      <c r="AE20" s="106" t="s">
        <v>4001</v>
      </c>
      <c r="AF20" s="88">
        <f t="shared" si="15"/>
        <v>197</v>
      </c>
      <c r="AG20" s="88">
        <f t="shared" si="16"/>
        <v>381</v>
      </c>
      <c r="AH20" s="88">
        <f t="shared" si="2"/>
        <v>184</v>
      </c>
      <c r="AJ20" s="108" t="s">
        <v>4002</v>
      </c>
      <c r="AK20" s="108">
        <v>305.39999999999998</v>
      </c>
      <c r="AL20" s="108">
        <v>503</v>
      </c>
      <c r="AM20" s="108">
        <v>198</v>
      </c>
    </row>
    <row r="21" spans="6:39" x14ac:dyDescent="0.2">
      <c r="AE21" s="106" t="s">
        <v>4003</v>
      </c>
      <c r="AF21" s="88">
        <f t="shared" si="15"/>
        <v>198</v>
      </c>
      <c r="AG21" s="88">
        <f t="shared" si="16"/>
        <v>382</v>
      </c>
      <c r="AH21" s="88">
        <f t="shared" si="2"/>
        <v>184</v>
      </c>
      <c r="AJ21" s="108" t="s">
        <v>4004</v>
      </c>
      <c r="AK21" s="108">
        <v>198</v>
      </c>
      <c r="AL21" s="108">
        <v>395</v>
      </c>
      <c r="AM21" s="108">
        <v>197</v>
      </c>
    </row>
    <row r="22" spans="6:39" x14ac:dyDescent="0.2">
      <c r="K22" s="88">
        <f>SUM(L2:L7)</f>
        <v>1107.0904084539998</v>
      </c>
      <c r="AE22" s="106" t="s">
        <v>4005</v>
      </c>
      <c r="AF22" s="88">
        <f t="shared" si="15"/>
        <v>204</v>
      </c>
      <c r="AG22" s="88">
        <f t="shared" si="16"/>
        <v>388</v>
      </c>
      <c r="AH22" s="88">
        <f t="shared" si="2"/>
        <v>184</v>
      </c>
      <c r="AJ22" s="108" t="s">
        <v>4006</v>
      </c>
      <c r="AK22" s="108">
        <v>204</v>
      </c>
      <c r="AL22" s="108">
        <v>401</v>
      </c>
      <c r="AM22" s="108">
        <v>197</v>
      </c>
    </row>
    <row r="23" spans="6:39" x14ac:dyDescent="0.2">
      <c r="K23" s="88">
        <f>K22/2</f>
        <v>553.54520422699989</v>
      </c>
      <c r="AE23" s="106" t="s">
        <v>4007</v>
      </c>
      <c r="AF23" s="88">
        <f t="shared" si="15"/>
        <v>205</v>
      </c>
      <c r="AG23" s="88">
        <f t="shared" si="16"/>
        <v>389</v>
      </c>
      <c r="AH23" s="88">
        <f t="shared" si="2"/>
        <v>184</v>
      </c>
      <c r="AJ23" s="108" t="s">
        <v>4008</v>
      </c>
      <c r="AK23" s="108">
        <v>205</v>
      </c>
      <c r="AL23" s="108">
        <v>402</v>
      </c>
      <c r="AM23" s="108">
        <v>197</v>
      </c>
    </row>
    <row r="24" spans="6:39" x14ac:dyDescent="0.2">
      <c r="K24" s="88">
        <f>K23/60</f>
        <v>9.2257534037833313</v>
      </c>
      <c r="AE24" s="106" t="s">
        <v>4009</v>
      </c>
      <c r="AF24" s="88">
        <f t="shared" si="15"/>
        <v>216</v>
      </c>
      <c r="AG24" s="88">
        <f t="shared" si="16"/>
        <v>400</v>
      </c>
      <c r="AH24" s="88">
        <f t="shared" si="2"/>
        <v>184</v>
      </c>
      <c r="AJ24" s="108" t="s">
        <v>4010</v>
      </c>
      <c r="AK24" s="108">
        <v>216</v>
      </c>
      <c r="AL24" s="108">
        <v>413</v>
      </c>
      <c r="AM24" s="108">
        <v>197</v>
      </c>
    </row>
    <row r="25" spans="6:39" x14ac:dyDescent="0.2">
      <c r="AE25" s="106" t="s">
        <v>4011</v>
      </c>
      <c r="AF25" s="88">
        <f t="shared" si="15"/>
        <v>218</v>
      </c>
      <c r="AG25" s="88">
        <f t="shared" si="16"/>
        <v>402</v>
      </c>
      <c r="AH25" s="88">
        <f t="shared" si="2"/>
        <v>184</v>
      </c>
      <c r="AJ25" s="108" t="s">
        <v>4012</v>
      </c>
      <c r="AK25" s="108">
        <v>218</v>
      </c>
      <c r="AL25" s="108">
        <v>415</v>
      </c>
      <c r="AM25" s="108">
        <v>197</v>
      </c>
    </row>
    <row r="26" spans="6:39" x14ac:dyDescent="0.2">
      <c r="AE26" s="106" t="s">
        <v>4013</v>
      </c>
      <c r="AF26" s="88">
        <f t="shared" si="15"/>
        <v>230</v>
      </c>
      <c r="AG26" s="88">
        <f t="shared" si="16"/>
        <v>414</v>
      </c>
      <c r="AH26" s="88">
        <f t="shared" si="2"/>
        <v>184</v>
      </c>
      <c r="AJ26" s="108" t="s">
        <v>4014</v>
      </c>
      <c r="AK26" s="108">
        <v>230</v>
      </c>
      <c r="AL26" s="108">
        <v>427</v>
      </c>
      <c r="AM26" s="108">
        <v>197</v>
      </c>
    </row>
    <row r="27" spans="6:39" x14ac:dyDescent="0.2">
      <c r="AE27" s="106" t="s">
        <v>4015</v>
      </c>
      <c r="AF27" s="88">
        <f t="shared" si="15"/>
        <v>305.39999999999998</v>
      </c>
      <c r="AG27" s="88">
        <f t="shared" si="16"/>
        <v>489.4</v>
      </c>
      <c r="AH27" s="88">
        <f t="shared" si="2"/>
        <v>184</v>
      </c>
      <c r="AJ27" s="108" t="s">
        <v>4016</v>
      </c>
      <c r="AK27" s="108">
        <v>305.39999999999998</v>
      </c>
      <c r="AL27" s="108">
        <v>502</v>
      </c>
      <c r="AM27" s="108">
        <v>197</v>
      </c>
    </row>
    <row r="28" spans="6:39" x14ac:dyDescent="0.2">
      <c r="AE28" s="106" t="s">
        <v>4017</v>
      </c>
      <c r="AF28" s="88">
        <f t="shared" ref="AF28:AF38" si="17">$O$5+R6+O6</f>
        <v>191</v>
      </c>
      <c r="AG28" s="88">
        <f t="shared" ref="AG28:AG38" si="18">$O$5*2+O6*2</f>
        <v>377</v>
      </c>
      <c r="AH28" s="88">
        <f t="shared" si="2"/>
        <v>186</v>
      </c>
      <c r="AJ28" s="108" t="s">
        <v>4018</v>
      </c>
      <c r="AK28" s="108">
        <v>195.4</v>
      </c>
      <c r="AL28" s="108">
        <v>388</v>
      </c>
      <c r="AM28" s="108">
        <v>193</v>
      </c>
    </row>
    <row r="29" spans="6:39" x14ac:dyDescent="0.2">
      <c r="AE29" s="106" t="s">
        <v>4019</v>
      </c>
      <c r="AF29" s="88">
        <f t="shared" si="17"/>
        <v>192.690620032</v>
      </c>
      <c r="AG29" s="88">
        <f t="shared" si="18"/>
        <v>378.69062003199997</v>
      </c>
      <c r="AH29" s="88">
        <f t="shared" si="2"/>
        <v>185.99999999999997</v>
      </c>
      <c r="AJ29" s="108" t="s">
        <v>4020</v>
      </c>
      <c r="AK29" s="108">
        <v>197</v>
      </c>
      <c r="AL29" s="108">
        <v>390</v>
      </c>
      <c r="AM29" s="108">
        <v>193</v>
      </c>
    </row>
    <row r="30" spans="6:39" x14ac:dyDescent="0.2">
      <c r="AE30" s="106" t="s">
        <v>4021</v>
      </c>
      <c r="AF30" s="88">
        <f t="shared" si="17"/>
        <v>195.3997884219998</v>
      </c>
      <c r="AG30" s="88">
        <f t="shared" si="18"/>
        <v>381.3997884219998</v>
      </c>
      <c r="AH30" s="88">
        <f t="shared" si="2"/>
        <v>186</v>
      </c>
      <c r="AJ30" s="108" t="s">
        <v>4022</v>
      </c>
      <c r="AK30" s="108">
        <v>198</v>
      </c>
      <c r="AL30" s="108">
        <v>391</v>
      </c>
      <c r="AM30" s="108">
        <v>193</v>
      </c>
    </row>
    <row r="31" spans="6:39" x14ac:dyDescent="0.2">
      <c r="AE31" s="106" t="s">
        <v>4023</v>
      </c>
      <c r="AF31" s="88">
        <f t="shared" si="17"/>
        <v>197</v>
      </c>
      <c r="AG31" s="88">
        <f t="shared" si="18"/>
        <v>383</v>
      </c>
      <c r="AH31" s="88">
        <f t="shared" si="2"/>
        <v>186</v>
      </c>
      <c r="AJ31" s="108" t="s">
        <v>4024</v>
      </c>
      <c r="AK31" s="108">
        <v>204</v>
      </c>
      <c r="AL31" s="108">
        <v>397</v>
      </c>
      <c r="AM31" s="108">
        <v>193</v>
      </c>
    </row>
    <row r="32" spans="6:39" x14ac:dyDescent="0.2">
      <c r="AE32" s="106" t="s">
        <v>4025</v>
      </c>
      <c r="AF32" s="88">
        <f t="shared" si="17"/>
        <v>198</v>
      </c>
      <c r="AG32" s="88">
        <f t="shared" si="18"/>
        <v>384</v>
      </c>
      <c r="AH32" s="88">
        <f t="shared" si="2"/>
        <v>186</v>
      </c>
      <c r="AJ32" s="108" t="s">
        <v>4026</v>
      </c>
      <c r="AK32" s="108">
        <v>205</v>
      </c>
      <c r="AL32" s="108">
        <v>398</v>
      </c>
      <c r="AM32" s="108">
        <v>193</v>
      </c>
    </row>
    <row r="33" spans="31:39" x14ac:dyDescent="0.2">
      <c r="AE33" s="106" t="s">
        <v>4027</v>
      </c>
      <c r="AF33" s="88">
        <f t="shared" si="17"/>
        <v>204</v>
      </c>
      <c r="AG33" s="88">
        <f t="shared" si="18"/>
        <v>390</v>
      </c>
      <c r="AH33" s="88">
        <f t="shared" si="2"/>
        <v>186</v>
      </c>
      <c r="AJ33" s="108" t="s">
        <v>4028</v>
      </c>
      <c r="AK33" s="108">
        <v>216</v>
      </c>
      <c r="AL33" s="108">
        <v>409</v>
      </c>
      <c r="AM33" s="108">
        <v>193</v>
      </c>
    </row>
    <row r="34" spans="31:39" x14ac:dyDescent="0.2">
      <c r="AE34" s="106" t="s">
        <v>4029</v>
      </c>
      <c r="AF34" s="88">
        <f t="shared" si="17"/>
        <v>205</v>
      </c>
      <c r="AG34" s="88">
        <f t="shared" si="18"/>
        <v>391</v>
      </c>
      <c r="AH34" s="88">
        <f t="shared" si="2"/>
        <v>186</v>
      </c>
      <c r="AJ34" s="108" t="s">
        <v>4030</v>
      </c>
      <c r="AK34" s="108">
        <v>218</v>
      </c>
      <c r="AL34" s="108">
        <v>411</v>
      </c>
      <c r="AM34" s="108">
        <v>193</v>
      </c>
    </row>
    <row r="35" spans="31:39" x14ac:dyDescent="0.2">
      <c r="AE35" s="106" t="s">
        <v>4031</v>
      </c>
      <c r="AF35" s="88">
        <f t="shared" si="17"/>
        <v>216</v>
      </c>
      <c r="AG35" s="88">
        <f t="shared" si="18"/>
        <v>402</v>
      </c>
      <c r="AH35" s="88">
        <f t="shared" ref="AH35:AH66" si="19">AG35-AF35</f>
        <v>186</v>
      </c>
      <c r="AJ35" s="108" t="s">
        <v>4032</v>
      </c>
      <c r="AK35" s="108">
        <v>230</v>
      </c>
      <c r="AL35" s="108">
        <v>423</v>
      </c>
      <c r="AM35" s="108">
        <v>193</v>
      </c>
    </row>
    <row r="36" spans="31:39" x14ac:dyDescent="0.2">
      <c r="AE36" s="106" t="s">
        <v>4033</v>
      </c>
      <c r="AF36" s="88">
        <f t="shared" si="17"/>
        <v>218</v>
      </c>
      <c r="AG36" s="88">
        <f t="shared" si="18"/>
        <v>404</v>
      </c>
      <c r="AH36" s="88">
        <f t="shared" si="19"/>
        <v>186</v>
      </c>
      <c r="AJ36" s="108" t="s">
        <v>4034</v>
      </c>
      <c r="AK36" s="108">
        <v>305.39999999999998</v>
      </c>
      <c r="AL36" s="108">
        <v>498</v>
      </c>
      <c r="AM36" s="108">
        <v>193</v>
      </c>
    </row>
    <row r="37" spans="31:39" x14ac:dyDescent="0.2">
      <c r="AE37" s="106" t="s">
        <v>4035</v>
      </c>
      <c r="AF37" s="88">
        <f t="shared" si="17"/>
        <v>230</v>
      </c>
      <c r="AG37" s="88">
        <f t="shared" si="18"/>
        <v>416</v>
      </c>
      <c r="AH37" s="88">
        <f t="shared" si="19"/>
        <v>186</v>
      </c>
      <c r="AJ37" s="108" t="s">
        <v>4036</v>
      </c>
      <c r="AK37" s="108">
        <v>192.69</v>
      </c>
      <c r="AL37" s="108">
        <v>384</v>
      </c>
      <c r="AM37" s="108">
        <v>191</v>
      </c>
    </row>
    <row r="38" spans="31:39" x14ac:dyDescent="0.2">
      <c r="AE38" s="106" t="s">
        <v>4037</v>
      </c>
      <c r="AF38" s="88">
        <f t="shared" si="17"/>
        <v>305.39999999999998</v>
      </c>
      <c r="AG38" s="88">
        <f t="shared" si="18"/>
        <v>491.4</v>
      </c>
      <c r="AH38" s="88">
        <f t="shared" si="19"/>
        <v>186</v>
      </c>
      <c r="AJ38" s="108" t="s">
        <v>4038</v>
      </c>
      <c r="AK38" s="108">
        <v>195.4</v>
      </c>
      <c r="AL38" s="108">
        <v>386</v>
      </c>
      <c r="AM38" s="108">
        <v>191</v>
      </c>
    </row>
    <row r="39" spans="31:39" x14ac:dyDescent="0.2">
      <c r="AE39" s="106" t="s">
        <v>4036</v>
      </c>
      <c r="AF39" s="88">
        <f t="shared" ref="AF39:AF48" si="20">$O$6+S7+O7</f>
        <v>192.690620032</v>
      </c>
      <c r="AG39" s="88">
        <f t="shared" ref="AG39:AG48" si="21">$O$6*2+O7*2</f>
        <v>383.69062003199997</v>
      </c>
      <c r="AH39" s="88">
        <f t="shared" si="19"/>
        <v>190.99999999999997</v>
      </c>
      <c r="AJ39" s="108" t="s">
        <v>4039</v>
      </c>
      <c r="AK39" s="108">
        <v>197</v>
      </c>
      <c r="AL39" s="108">
        <v>388</v>
      </c>
      <c r="AM39" s="108">
        <v>191</v>
      </c>
    </row>
    <row r="40" spans="31:39" x14ac:dyDescent="0.2">
      <c r="AE40" s="106" t="s">
        <v>4038</v>
      </c>
      <c r="AF40" s="88">
        <f t="shared" si="20"/>
        <v>195.3997884219998</v>
      </c>
      <c r="AG40" s="88">
        <f t="shared" si="21"/>
        <v>386.3997884219998</v>
      </c>
      <c r="AH40" s="88">
        <f t="shared" si="19"/>
        <v>191</v>
      </c>
      <c r="AJ40" s="108" t="s">
        <v>4040</v>
      </c>
      <c r="AK40" s="108">
        <v>198</v>
      </c>
      <c r="AL40" s="108">
        <v>389</v>
      </c>
      <c r="AM40" s="108">
        <v>191</v>
      </c>
    </row>
    <row r="41" spans="31:39" x14ac:dyDescent="0.2">
      <c r="AE41" s="106" t="s">
        <v>4039</v>
      </c>
      <c r="AF41" s="88">
        <f t="shared" si="20"/>
        <v>197</v>
      </c>
      <c r="AG41" s="88">
        <f t="shared" si="21"/>
        <v>388</v>
      </c>
      <c r="AH41" s="88">
        <f t="shared" si="19"/>
        <v>191</v>
      </c>
      <c r="AJ41" s="108" t="s">
        <v>4041</v>
      </c>
      <c r="AK41" s="108">
        <v>204</v>
      </c>
      <c r="AL41" s="108">
        <v>395</v>
      </c>
      <c r="AM41" s="108">
        <v>191</v>
      </c>
    </row>
    <row r="42" spans="31:39" x14ac:dyDescent="0.2">
      <c r="AE42" s="106" t="s">
        <v>4040</v>
      </c>
      <c r="AF42" s="88">
        <f t="shared" si="20"/>
        <v>198</v>
      </c>
      <c r="AG42" s="88">
        <f t="shared" si="21"/>
        <v>389</v>
      </c>
      <c r="AH42" s="88">
        <f t="shared" si="19"/>
        <v>191</v>
      </c>
      <c r="AJ42" s="108" t="s">
        <v>4042</v>
      </c>
      <c r="AK42" s="108">
        <v>205</v>
      </c>
      <c r="AL42" s="108">
        <v>396</v>
      </c>
      <c r="AM42" s="108">
        <v>191</v>
      </c>
    </row>
    <row r="43" spans="31:39" x14ac:dyDescent="0.2">
      <c r="AE43" s="106" t="s">
        <v>4041</v>
      </c>
      <c r="AF43" s="88">
        <f t="shared" si="20"/>
        <v>204</v>
      </c>
      <c r="AG43" s="88">
        <f t="shared" si="21"/>
        <v>395</v>
      </c>
      <c r="AH43" s="88">
        <f t="shared" si="19"/>
        <v>191</v>
      </c>
      <c r="AJ43" s="108" t="s">
        <v>4043</v>
      </c>
      <c r="AK43" s="108">
        <v>216</v>
      </c>
      <c r="AL43" s="108">
        <v>407</v>
      </c>
      <c r="AM43" s="108">
        <v>191</v>
      </c>
    </row>
    <row r="44" spans="31:39" x14ac:dyDescent="0.2">
      <c r="AE44" s="106" t="s">
        <v>4042</v>
      </c>
      <c r="AF44" s="88">
        <f t="shared" si="20"/>
        <v>205</v>
      </c>
      <c r="AG44" s="88">
        <f t="shared" si="21"/>
        <v>396</v>
      </c>
      <c r="AH44" s="88">
        <f t="shared" si="19"/>
        <v>191</v>
      </c>
      <c r="AJ44" s="108" t="s">
        <v>4044</v>
      </c>
      <c r="AK44" s="108">
        <v>218</v>
      </c>
      <c r="AL44" s="108">
        <v>409</v>
      </c>
      <c r="AM44" s="108">
        <v>191</v>
      </c>
    </row>
    <row r="45" spans="31:39" x14ac:dyDescent="0.2">
      <c r="AE45" s="106" t="s">
        <v>4043</v>
      </c>
      <c r="AF45" s="88">
        <f t="shared" si="20"/>
        <v>216</v>
      </c>
      <c r="AG45" s="88">
        <f t="shared" si="21"/>
        <v>407</v>
      </c>
      <c r="AH45" s="88">
        <f t="shared" si="19"/>
        <v>191</v>
      </c>
      <c r="AJ45" s="108" t="s">
        <v>4045</v>
      </c>
      <c r="AK45" s="108">
        <v>230</v>
      </c>
      <c r="AL45" s="108">
        <v>421</v>
      </c>
      <c r="AM45" s="108">
        <v>191</v>
      </c>
    </row>
    <row r="46" spans="31:39" x14ac:dyDescent="0.2">
      <c r="AE46" s="106" t="s">
        <v>4044</v>
      </c>
      <c r="AF46" s="88">
        <f t="shared" si="20"/>
        <v>218</v>
      </c>
      <c r="AG46" s="88">
        <f t="shared" si="21"/>
        <v>409</v>
      </c>
      <c r="AH46" s="88">
        <f t="shared" si="19"/>
        <v>191</v>
      </c>
      <c r="AJ46" s="108" t="s">
        <v>4046</v>
      </c>
      <c r="AK46" s="108">
        <v>305.39999999999998</v>
      </c>
      <c r="AL46" s="108">
        <v>496</v>
      </c>
      <c r="AM46" s="108">
        <v>191</v>
      </c>
    </row>
    <row r="47" spans="31:39" x14ac:dyDescent="0.2">
      <c r="AE47" s="106" t="s">
        <v>4045</v>
      </c>
      <c r="AF47" s="88">
        <f t="shared" si="20"/>
        <v>230</v>
      </c>
      <c r="AG47" s="88">
        <f t="shared" si="21"/>
        <v>421</v>
      </c>
      <c r="AH47" s="88">
        <f t="shared" si="19"/>
        <v>191</v>
      </c>
      <c r="AJ47" s="108" t="s">
        <v>4017</v>
      </c>
      <c r="AK47" s="108">
        <v>191</v>
      </c>
      <c r="AL47" s="108">
        <v>377</v>
      </c>
      <c r="AM47" s="108">
        <v>186</v>
      </c>
    </row>
    <row r="48" spans="31:39" x14ac:dyDescent="0.2">
      <c r="AE48" s="106" t="s">
        <v>4046</v>
      </c>
      <c r="AF48" s="88">
        <f t="shared" si="20"/>
        <v>305.39999999999998</v>
      </c>
      <c r="AG48" s="88">
        <f t="shared" si="21"/>
        <v>496.4</v>
      </c>
      <c r="AH48" s="88">
        <f t="shared" si="19"/>
        <v>191</v>
      </c>
      <c r="AJ48" s="108" t="s">
        <v>4019</v>
      </c>
      <c r="AK48" s="108">
        <v>192.69</v>
      </c>
      <c r="AL48" s="108">
        <v>379</v>
      </c>
      <c r="AM48" s="108">
        <v>186</v>
      </c>
    </row>
    <row r="49" spans="31:39" x14ac:dyDescent="0.2">
      <c r="AE49" s="106" t="s">
        <v>4018</v>
      </c>
      <c r="AF49" s="88">
        <f t="shared" ref="AF49:AF57" si="22">$O$7+T8+O8</f>
        <v>195.3997884219998</v>
      </c>
      <c r="AG49" s="88">
        <f t="shared" ref="AG49:AG57" si="23">$O$7*2+O8*2</f>
        <v>388.09040845399977</v>
      </c>
      <c r="AH49" s="88">
        <f t="shared" si="19"/>
        <v>192.69062003199997</v>
      </c>
      <c r="AJ49" s="108" t="s">
        <v>4021</v>
      </c>
      <c r="AK49" s="108">
        <v>195.4</v>
      </c>
      <c r="AL49" s="108">
        <v>381</v>
      </c>
      <c r="AM49" s="108">
        <v>186</v>
      </c>
    </row>
    <row r="50" spans="31:39" x14ac:dyDescent="0.2">
      <c r="AE50" s="106" t="s">
        <v>4020</v>
      </c>
      <c r="AF50" s="88">
        <f t="shared" si="22"/>
        <v>197</v>
      </c>
      <c r="AG50" s="88">
        <f t="shared" si="23"/>
        <v>389.69062003199997</v>
      </c>
      <c r="AH50" s="88">
        <f t="shared" si="19"/>
        <v>192.69062003199997</v>
      </c>
      <c r="AJ50" s="108" t="s">
        <v>4023</v>
      </c>
      <c r="AK50" s="108">
        <v>197</v>
      </c>
      <c r="AL50" s="108">
        <v>383</v>
      </c>
      <c r="AM50" s="108">
        <v>186</v>
      </c>
    </row>
    <row r="51" spans="31:39" x14ac:dyDescent="0.2">
      <c r="AE51" s="106" t="s">
        <v>4022</v>
      </c>
      <c r="AF51" s="88">
        <f t="shared" si="22"/>
        <v>198</v>
      </c>
      <c r="AG51" s="88">
        <f t="shared" si="23"/>
        <v>390.69062003199997</v>
      </c>
      <c r="AH51" s="88">
        <f t="shared" si="19"/>
        <v>192.69062003199997</v>
      </c>
      <c r="AJ51" s="108" t="s">
        <v>4025</v>
      </c>
      <c r="AK51" s="108">
        <v>198</v>
      </c>
      <c r="AL51" s="108">
        <v>384</v>
      </c>
      <c r="AM51" s="108">
        <v>186</v>
      </c>
    </row>
    <row r="52" spans="31:39" x14ac:dyDescent="0.2">
      <c r="AE52" s="106" t="s">
        <v>4024</v>
      </c>
      <c r="AF52" s="88">
        <f t="shared" si="22"/>
        <v>204</v>
      </c>
      <c r="AG52" s="88">
        <f t="shared" si="23"/>
        <v>396.69062003199997</v>
      </c>
      <c r="AH52" s="88">
        <f t="shared" si="19"/>
        <v>192.69062003199997</v>
      </c>
      <c r="AJ52" s="108" t="s">
        <v>4027</v>
      </c>
      <c r="AK52" s="108">
        <v>204</v>
      </c>
      <c r="AL52" s="108">
        <v>390</v>
      </c>
      <c r="AM52" s="108">
        <v>186</v>
      </c>
    </row>
    <row r="53" spans="31:39" x14ac:dyDescent="0.2">
      <c r="AE53" s="106" t="s">
        <v>4026</v>
      </c>
      <c r="AF53" s="88">
        <f t="shared" si="22"/>
        <v>205</v>
      </c>
      <c r="AG53" s="88">
        <f t="shared" si="23"/>
        <v>397.69062003199997</v>
      </c>
      <c r="AH53" s="88">
        <f t="shared" si="19"/>
        <v>192.69062003199997</v>
      </c>
      <c r="AJ53" s="108" t="s">
        <v>4029</v>
      </c>
      <c r="AK53" s="108">
        <v>205</v>
      </c>
      <c r="AL53" s="108">
        <v>391</v>
      </c>
      <c r="AM53" s="108">
        <v>186</v>
      </c>
    </row>
    <row r="54" spans="31:39" x14ac:dyDescent="0.2">
      <c r="AE54" s="106" t="s">
        <v>4028</v>
      </c>
      <c r="AF54" s="88">
        <f t="shared" si="22"/>
        <v>216</v>
      </c>
      <c r="AG54" s="88">
        <f t="shared" si="23"/>
        <v>408.69062003199997</v>
      </c>
      <c r="AH54" s="88">
        <f t="shared" si="19"/>
        <v>192.69062003199997</v>
      </c>
      <c r="AJ54" s="108" t="s">
        <v>4031</v>
      </c>
      <c r="AK54" s="108">
        <v>216</v>
      </c>
      <c r="AL54" s="108">
        <v>402</v>
      </c>
      <c r="AM54" s="108">
        <v>186</v>
      </c>
    </row>
    <row r="55" spans="31:39" x14ac:dyDescent="0.2">
      <c r="AE55" s="106" t="s">
        <v>4030</v>
      </c>
      <c r="AF55" s="88">
        <f t="shared" si="22"/>
        <v>218</v>
      </c>
      <c r="AG55" s="88">
        <f t="shared" si="23"/>
        <v>410.69062003199997</v>
      </c>
      <c r="AH55" s="88">
        <f t="shared" si="19"/>
        <v>192.69062003199997</v>
      </c>
      <c r="AJ55" s="108" t="s">
        <v>4033</v>
      </c>
      <c r="AK55" s="108">
        <v>218</v>
      </c>
      <c r="AL55" s="108">
        <v>404</v>
      </c>
      <c r="AM55" s="108">
        <v>186</v>
      </c>
    </row>
    <row r="56" spans="31:39" x14ac:dyDescent="0.2">
      <c r="AE56" s="106" t="s">
        <v>4032</v>
      </c>
      <c r="AF56" s="88">
        <f t="shared" si="22"/>
        <v>230</v>
      </c>
      <c r="AG56" s="88">
        <f t="shared" si="23"/>
        <v>422.69062003199997</v>
      </c>
      <c r="AH56" s="88">
        <f t="shared" si="19"/>
        <v>192.69062003199997</v>
      </c>
      <c r="AJ56" s="108" t="s">
        <v>4035</v>
      </c>
      <c r="AK56" s="108">
        <v>230</v>
      </c>
      <c r="AL56" s="108">
        <v>416</v>
      </c>
      <c r="AM56" s="108">
        <v>186</v>
      </c>
    </row>
    <row r="57" spans="31:39" x14ac:dyDescent="0.2">
      <c r="AE57" s="106" t="s">
        <v>4034</v>
      </c>
      <c r="AF57" s="88">
        <f t="shared" si="22"/>
        <v>305.39999999999998</v>
      </c>
      <c r="AG57" s="88">
        <f t="shared" si="23"/>
        <v>498.09062003199995</v>
      </c>
      <c r="AH57" s="88">
        <f t="shared" si="19"/>
        <v>192.69062003199997</v>
      </c>
      <c r="AJ57" s="108" t="s">
        <v>4037</v>
      </c>
      <c r="AK57" s="108">
        <v>305.39999999999998</v>
      </c>
      <c r="AL57" s="108">
        <v>491</v>
      </c>
      <c r="AM57" s="108">
        <v>186</v>
      </c>
    </row>
    <row r="58" spans="31:39" x14ac:dyDescent="0.2">
      <c r="AE58" s="106" t="s">
        <v>4047</v>
      </c>
      <c r="AF58" s="88">
        <f t="shared" ref="AF58:AF65" si="24">$O$8+U9+O9</f>
        <v>197</v>
      </c>
      <c r="AG58" s="88">
        <f t="shared" ref="AG58:AG65" si="25">$O$8*2+O9</f>
        <v>293.8997884219998</v>
      </c>
      <c r="AH58" s="88">
        <f t="shared" si="19"/>
        <v>96.899788421999801</v>
      </c>
      <c r="AJ58" s="108" t="s">
        <v>3993</v>
      </c>
      <c r="AK58" s="108">
        <v>186</v>
      </c>
      <c r="AL58" s="108">
        <v>370</v>
      </c>
      <c r="AM58" s="108">
        <v>184</v>
      </c>
    </row>
    <row r="59" spans="31:39" x14ac:dyDescent="0.2">
      <c r="AE59" s="106" t="s">
        <v>4048</v>
      </c>
      <c r="AF59" s="88">
        <f t="shared" si="24"/>
        <v>198</v>
      </c>
      <c r="AG59" s="88">
        <f t="shared" si="25"/>
        <v>294.3997884219998</v>
      </c>
      <c r="AH59" s="88">
        <f t="shared" si="19"/>
        <v>96.399788421999801</v>
      </c>
      <c r="AJ59" s="108" t="s">
        <v>3995</v>
      </c>
      <c r="AK59" s="108">
        <v>191</v>
      </c>
      <c r="AL59" s="108">
        <v>375</v>
      </c>
      <c r="AM59" s="108">
        <v>184</v>
      </c>
    </row>
    <row r="60" spans="31:39" x14ac:dyDescent="0.2">
      <c r="AE60" s="106" t="s">
        <v>4049</v>
      </c>
      <c r="AF60" s="88">
        <f t="shared" si="24"/>
        <v>204</v>
      </c>
      <c r="AG60" s="88">
        <f t="shared" si="25"/>
        <v>297.3997884219998</v>
      </c>
      <c r="AH60" s="88">
        <f t="shared" si="19"/>
        <v>93.399788421999801</v>
      </c>
      <c r="AJ60" s="108" t="s">
        <v>3997</v>
      </c>
      <c r="AK60" s="108">
        <v>192.69</v>
      </c>
      <c r="AL60" s="108">
        <v>377</v>
      </c>
      <c r="AM60" s="108">
        <v>184</v>
      </c>
    </row>
    <row r="61" spans="31:39" x14ac:dyDescent="0.2">
      <c r="AE61" s="106" t="s">
        <v>4050</v>
      </c>
      <c r="AF61" s="88">
        <f t="shared" si="24"/>
        <v>205</v>
      </c>
      <c r="AG61" s="88">
        <f t="shared" si="25"/>
        <v>297.8997884219998</v>
      </c>
      <c r="AH61" s="88">
        <f t="shared" si="19"/>
        <v>92.899788421999801</v>
      </c>
      <c r="AJ61" s="108" t="s">
        <v>3999</v>
      </c>
      <c r="AK61" s="108">
        <v>195.4</v>
      </c>
      <c r="AL61" s="108">
        <v>379</v>
      </c>
      <c r="AM61" s="108">
        <v>184</v>
      </c>
    </row>
    <row r="62" spans="31:39" x14ac:dyDescent="0.2">
      <c r="AE62" s="106" t="s">
        <v>4051</v>
      </c>
      <c r="AF62" s="88">
        <f t="shared" si="24"/>
        <v>216</v>
      </c>
      <c r="AG62" s="88">
        <f t="shared" si="25"/>
        <v>303.3997884219998</v>
      </c>
      <c r="AH62" s="88">
        <f t="shared" si="19"/>
        <v>87.399788421999801</v>
      </c>
      <c r="AJ62" s="108" t="s">
        <v>4001</v>
      </c>
      <c r="AK62" s="108">
        <v>197</v>
      </c>
      <c r="AL62" s="108">
        <v>381</v>
      </c>
      <c r="AM62" s="108">
        <v>184</v>
      </c>
    </row>
    <row r="63" spans="31:39" x14ac:dyDescent="0.2">
      <c r="AE63" s="106" t="s">
        <v>4052</v>
      </c>
      <c r="AF63" s="88">
        <f t="shared" si="24"/>
        <v>218</v>
      </c>
      <c r="AG63" s="88">
        <f t="shared" si="25"/>
        <v>304.3997884219998</v>
      </c>
      <c r="AH63" s="88">
        <f t="shared" si="19"/>
        <v>86.399788421999801</v>
      </c>
      <c r="AJ63" s="108" t="s">
        <v>4003</v>
      </c>
      <c r="AK63" s="108">
        <v>198</v>
      </c>
      <c r="AL63" s="108">
        <v>382</v>
      </c>
      <c r="AM63" s="108">
        <v>184</v>
      </c>
    </row>
    <row r="64" spans="31:39" x14ac:dyDescent="0.2">
      <c r="AE64" s="106" t="s">
        <v>4053</v>
      </c>
      <c r="AF64" s="88">
        <f t="shared" si="24"/>
        <v>230</v>
      </c>
      <c r="AG64" s="88">
        <f t="shared" si="25"/>
        <v>310.3997884219998</v>
      </c>
      <c r="AH64" s="88">
        <f t="shared" si="19"/>
        <v>80.399788421999801</v>
      </c>
      <c r="AJ64" s="108" t="s">
        <v>4005</v>
      </c>
      <c r="AK64" s="108">
        <v>204</v>
      </c>
      <c r="AL64" s="108">
        <v>388</v>
      </c>
      <c r="AM64" s="108">
        <v>184</v>
      </c>
    </row>
    <row r="65" spans="31:39" x14ac:dyDescent="0.2">
      <c r="AE65" s="106" t="s">
        <v>4054</v>
      </c>
      <c r="AF65" s="88">
        <f t="shared" si="24"/>
        <v>305.39999999999998</v>
      </c>
      <c r="AG65" s="88">
        <f t="shared" si="25"/>
        <v>348.09978842199979</v>
      </c>
      <c r="AH65" s="88">
        <f t="shared" si="19"/>
        <v>42.699788421999813</v>
      </c>
      <c r="AJ65" s="108" t="s">
        <v>4007</v>
      </c>
      <c r="AK65" s="108">
        <v>205</v>
      </c>
      <c r="AL65" s="108">
        <v>389</v>
      </c>
      <c r="AM65" s="108">
        <v>184</v>
      </c>
    </row>
    <row r="66" spans="31:39" x14ac:dyDescent="0.2">
      <c r="AE66" s="106" t="s">
        <v>4004</v>
      </c>
      <c r="AF66" s="88">
        <f t="shared" ref="AF66:AF72" si="26">$O$9+V10+O10</f>
        <v>198</v>
      </c>
      <c r="AG66" s="88">
        <f t="shared" ref="AG66:AG72" si="27">$O$9*2+O10*2</f>
        <v>395</v>
      </c>
      <c r="AH66" s="88">
        <f t="shared" si="19"/>
        <v>197</v>
      </c>
      <c r="AJ66" s="108" t="s">
        <v>4009</v>
      </c>
      <c r="AK66" s="108">
        <v>216</v>
      </c>
      <c r="AL66" s="108">
        <v>400</v>
      </c>
      <c r="AM66" s="108">
        <v>184</v>
      </c>
    </row>
    <row r="67" spans="31:39" x14ac:dyDescent="0.2">
      <c r="AE67" s="106" t="s">
        <v>4006</v>
      </c>
      <c r="AF67" s="88">
        <f t="shared" si="26"/>
        <v>204</v>
      </c>
      <c r="AG67" s="88">
        <f t="shared" si="27"/>
        <v>401</v>
      </c>
      <c r="AH67" s="88">
        <f t="shared" ref="AH67:AH90" si="28">AG67-AF67</f>
        <v>197</v>
      </c>
      <c r="AJ67" s="108" t="s">
        <v>4011</v>
      </c>
      <c r="AK67" s="108">
        <v>218</v>
      </c>
      <c r="AL67" s="108">
        <v>402</v>
      </c>
      <c r="AM67" s="108">
        <v>184</v>
      </c>
    </row>
    <row r="68" spans="31:39" x14ac:dyDescent="0.2">
      <c r="AE68" s="106" t="s">
        <v>4008</v>
      </c>
      <c r="AF68" s="88">
        <f t="shared" si="26"/>
        <v>205</v>
      </c>
      <c r="AG68" s="88">
        <f t="shared" si="27"/>
        <v>402</v>
      </c>
      <c r="AH68" s="88">
        <f t="shared" si="28"/>
        <v>197</v>
      </c>
      <c r="AJ68" s="108" t="s">
        <v>4013</v>
      </c>
      <c r="AK68" s="108">
        <v>230</v>
      </c>
      <c r="AL68" s="108">
        <v>414</v>
      </c>
      <c r="AM68" s="108">
        <v>184</v>
      </c>
    </row>
    <row r="69" spans="31:39" x14ac:dyDescent="0.2">
      <c r="AE69" s="106" t="s">
        <v>4010</v>
      </c>
      <c r="AF69" s="88">
        <f t="shared" si="26"/>
        <v>216</v>
      </c>
      <c r="AG69" s="88">
        <f t="shared" si="27"/>
        <v>413</v>
      </c>
      <c r="AH69" s="88">
        <f t="shared" si="28"/>
        <v>197</v>
      </c>
      <c r="AJ69" s="108" t="s">
        <v>4015</v>
      </c>
      <c r="AK69" s="108">
        <v>305.39999999999998</v>
      </c>
      <c r="AL69" s="108">
        <v>489</v>
      </c>
      <c r="AM69" s="108">
        <v>184</v>
      </c>
    </row>
    <row r="70" spans="31:39" x14ac:dyDescent="0.2">
      <c r="AE70" s="106" t="s">
        <v>4012</v>
      </c>
      <c r="AF70" s="88">
        <f t="shared" si="26"/>
        <v>218</v>
      </c>
      <c r="AG70" s="88">
        <f t="shared" si="27"/>
        <v>415</v>
      </c>
      <c r="AH70" s="88">
        <f t="shared" si="28"/>
        <v>197</v>
      </c>
      <c r="AJ70" s="108" t="s">
        <v>3961</v>
      </c>
      <c r="AK70" s="108">
        <v>184</v>
      </c>
      <c r="AL70" s="108">
        <v>342</v>
      </c>
      <c r="AM70" s="108">
        <v>158</v>
      </c>
    </row>
    <row r="71" spans="31:39" x14ac:dyDescent="0.2">
      <c r="AE71" s="106" t="s">
        <v>4014</v>
      </c>
      <c r="AF71" s="88">
        <f t="shared" si="26"/>
        <v>230</v>
      </c>
      <c r="AG71" s="88">
        <f t="shared" si="27"/>
        <v>427</v>
      </c>
      <c r="AH71" s="88">
        <f t="shared" si="28"/>
        <v>197</v>
      </c>
      <c r="AJ71" s="108" t="s">
        <v>3964</v>
      </c>
      <c r="AK71" s="108">
        <v>186</v>
      </c>
      <c r="AL71" s="108">
        <v>344</v>
      </c>
      <c r="AM71" s="108">
        <v>158</v>
      </c>
    </row>
    <row r="72" spans="31:39" x14ac:dyDescent="0.2">
      <c r="AE72" s="106" t="s">
        <v>4016</v>
      </c>
      <c r="AF72" s="88">
        <f t="shared" si="26"/>
        <v>305.39999999999998</v>
      </c>
      <c r="AG72" s="88">
        <f t="shared" si="27"/>
        <v>502.4</v>
      </c>
      <c r="AH72" s="88">
        <f t="shared" si="28"/>
        <v>197</v>
      </c>
      <c r="AJ72" s="108" t="s">
        <v>3968</v>
      </c>
      <c r="AK72" s="108">
        <v>191</v>
      </c>
      <c r="AL72" s="108">
        <v>349</v>
      </c>
      <c r="AM72" s="108">
        <v>158</v>
      </c>
    </row>
    <row r="73" spans="31:39" x14ac:dyDescent="0.2">
      <c r="AE73" s="106" t="s">
        <v>3992</v>
      </c>
      <c r="AF73" s="88">
        <f t="shared" ref="AF73:AF78" si="29">$O$10+W11+O11</f>
        <v>204</v>
      </c>
      <c r="AG73" s="88">
        <f t="shared" ref="AG73:AG78" si="30">$O$10*2+O11*2</f>
        <v>402</v>
      </c>
      <c r="AH73" s="88">
        <f t="shared" si="28"/>
        <v>198</v>
      </c>
      <c r="AJ73" s="108" t="s">
        <v>3971</v>
      </c>
      <c r="AK73" s="108">
        <v>192.69</v>
      </c>
      <c r="AL73" s="108">
        <v>351</v>
      </c>
      <c r="AM73" s="108">
        <v>158</v>
      </c>
    </row>
    <row r="74" spans="31:39" x14ac:dyDescent="0.2">
      <c r="AE74" s="106" t="s">
        <v>3994</v>
      </c>
      <c r="AF74" s="88">
        <f t="shared" si="29"/>
        <v>205</v>
      </c>
      <c r="AG74" s="88">
        <f t="shared" si="30"/>
        <v>403</v>
      </c>
      <c r="AH74" s="88">
        <f t="shared" si="28"/>
        <v>198</v>
      </c>
      <c r="AJ74" s="108" t="s">
        <v>3974</v>
      </c>
      <c r="AK74" s="108">
        <v>195.4</v>
      </c>
      <c r="AL74" s="108">
        <v>353</v>
      </c>
      <c r="AM74" s="108">
        <v>158</v>
      </c>
    </row>
    <row r="75" spans="31:39" x14ac:dyDescent="0.2">
      <c r="AE75" s="106" t="s">
        <v>3996</v>
      </c>
      <c r="AF75" s="88">
        <f t="shared" si="29"/>
        <v>216</v>
      </c>
      <c r="AG75" s="88">
        <f t="shared" si="30"/>
        <v>414</v>
      </c>
      <c r="AH75" s="88">
        <f t="shared" si="28"/>
        <v>198</v>
      </c>
      <c r="AJ75" s="108" t="s">
        <v>3977</v>
      </c>
      <c r="AK75" s="108">
        <v>197</v>
      </c>
      <c r="AL75" s="108">
        <v>355</v>
      </c>
      <c r="AM75" s="108">
        <v>158</v>
      </c>
    </row>
    <row r="76" spans="31:39" x14ac:dyDescent="0.2">
      <c r="AE76" s="106" t="s">
        <v>3998</v>
      </c>
      <c r="AF76" s="88">
        <f t="shared" si="29"/>
        <v>218</v>
      </c>
      <c r="AG76" s="88">
        <f t="shared" si="30"/>
        <v>416</v>
      </c>
      <c r="AH76" s="88">
        <f t="shared" si="28"/>
        <v>198</v>
      </c>
      <c r="AJ76" s="108" t="s">
        <v>3979</v>
      </c>
      <c r="AK76" s="108">
        <v>198</v>
      </c>
      <c r="AL76" s="108">
        <v>356</v>
      </c>
      <c r="AM76" s="108">
        <v>158</v>
      </c>
    </row>
    <row r="77" spans="31:39" x14ac:dyDescent="0.2">
      <c r="AE77" s="106" t="s">
        <v>4000</v>
      </c>
      <c r="AF77" s="88">
        <f t="shared" si="29"/>
        <v>230</v>
      </c>
      <c r="AG77" s="88">
        <f t="shared" si="30"/>
        <v>428</v>
      </c>
      <c r="AH77" s="88">
        <f t="shared" si="28"/>
        <v>198</v>
      </c>
      <c r="AJ77" s="108" t="s">
        <v>3981</v>
      </c>
      <c r="AK77" s="108">
        <v>204</v>
      </c>
      <c r="AL77" s="108">
        <v>362</v>
      </c>
      <c r="AM77" s="108">
        <v>158</v>
      </c>
    </row>
    <row r="78" spans="31:39" x14ac:dyDescent="0.2">
      <c r="AE78" s="106" t="s">
        <v>4002</v>
      </c>
      <c r="AF78" s="88">
        <f t="shared" si="29"/>
        <v>305.39999999999998</v>
      </c>
      <c r="AG78" s="88">
        <f t="shared" si="30"/>
        <v>503.4</v>
      </c>
      <c r="AH78" s="88">
        <f t="shared" si="28"/>
        <v>198</v>
      </c>
      <c r="AJ78" s="108" t="s">
        <v>3983</v>
      </c>
      <c r="AK78" s="108">
        <v>205</v>
      </c>
      <c r="AL78" s="108">
        <v>363</v>
      </c>
      <c r="AM78" s="108">
        <v>158</v>
      </c>
    </row>
    <row r="79" spans="31:39" x14ac:dyDescent="0.2">
      <c r="AE79" s="106" t="s">
        <v>3982</v>
      </c>
      <c r="AF79" s="88">
        <f>$O$11+X12+O12</f>
        <v>205</v>
      </c>
      <c r="AG79" s="88">
        <f>$O$11*2+O12*2</f>
        <v>409</v>
      </c>
      <c r="AH79" s="88">
        <f t="shared" si="28"/>
        <v>204</v>
      </c>
      <c r="AJ79" s="108" t="s">
        <v>3985</v>
      </c>
      <c r="AK79" s="108">
        <v>216</v>
      </c>
      <c r="AL79" s="108">
        <v>374</v>
      </c>
      <c r="AM79" s="108">
        <v>158</v>
      </c>
    </row>
    <row r="80" spans="31:39" x14ac:dyDescent="0.2">
      <c r="AE80" s="106" t="s">
        <v>3984</v>
      </c>
      <c r="AF80" s="88">
        <f>$O$11+X13+O13</f>
        <v>216</v>
      </c>
      <c r="AG80" s="88">
        <f>$O$11*2+O13*2</f>
        <v>420</v>
      </c>
      <c r="AH80" s="88">
        <f t="shared" si="28"/>
        <v>204</v>
      </c>
      <c r="AJ80" s="108" t="s">
        <v>3987</v>
      </c>
      <c r="AK80" s="108">
        <v>218</v>
      </c>
      <c r="AL80" s="108">
        <v>376</v>
      </c>
      <c r="AM80" s="108">
        <v>158</v>
      </c>
    </row>
    <row r="81" spans="31:39" x14ac:dyDescent="0.2">
      <c r="AE81" s="106" t="s">
        <v>3986</v>
      </c>
      <c r="AF81" s="88">
        <f>$O$11+X14+O14</f>
        <v>218</v>
      </c>
      <c r="AG81" s="88">
        <f>$O$11*2+O14*2</f>
        <v>422</v>
      </c>
      <c r="AH81" s="88">
        <f t="shared" si="28"/>
        <v>204</v>
      </c>
      <c r="AJ81" s="108" t="s">
        <v>3989</v>
      </c>
      <c r="AK81" s="108">
        <v>230</v>
      </c>
      <c r="AL81" s="108">
        <v>388</v>
      </c>
      <c r="AM81" s="108">
        <v>158</v>
      </c>
    </row>
    <row r="82" spans="31:39" x14ac:dyDescent="0.2">
      <c r="AE82" s="106" t="s">
        <v>3988</v>
      </c>
      <c r="AF82" s="88">
        <f>$O$11+X15+O15</f>
        <v>230</v>
      </c>
      <c r="AG82" s="88">
        <f>$O$11*2+O15*2</f>
        <v>434</v>
      </c>
      <c r="AH82" s="88">
        <f t="shared" si="28"/>
        <v>204</v>
      </c>
      <c r="AJ82" s="108" t="s">
        <v>3991</v>
      </c>
      <c r="AK82" s="108">
        <v>305.39999999999998</v>
      </c>
      <c r="AL82" s="108">
        <v>463</v>
      </c>
      <c r="AM82" s="108">
        <v>158</v>
      </c>
    </row>
    <row r="83" spans="31:39" x14ac:dyDescent="0.2">
      <c r="AE83" s="106" t="s">
        <v>3990</v>
      </c>
      <c r="AF83" s="88">
        <f>$O$11+X16+O16</f>
        <v>305.39999999999998</v>
      </c>
      <c r="AG83" s="88">
        <f>$O$11*2+O16*2</f>
        <v>509.4</v>
      </c>
      <c r="AH83" s="88">
        <f t="shared" si="28"/>
        <v>204</v>
      </c>
      <c r="AJ83" s="108" t="s">
        <v>4047</v>
      </c>
      <c r="AK83" s="108">
        <v>197</v>
      </c>
      <c r="AL83" s="108">
        <v>294</v>
      </c>
      <c r="AM83" s="108">
        <v>97</v>
      </c>
    </row>
    <row r="84" spans="31:39" x14ac:dyDescent="0.2">
      <c r="AE84" s="106" t="s">
        <v>3972</v>
      </c>
      <c r="AF84" s="88">
        <f>$O$12+Y13+O13</f>
        <v>216</v>
      </c>
      <c r="AG84" s="88">
        <f>$O$12*2+O13*2</f>
        <v>421</v>
      </c>
      <c r="AH84" s="88">
        <f t="shared" si="28"/>
        <v>205</v>
      </c>
      <c r="AJ84" s="108" t="s">
        <v>4048</v>
      </c>
      <c r="AK84" s="108">
        <v>198</v>
      </c>
      <c r="AL84" s="108">
        <v>294</v>
      </c>
      <c r="AM84" s="108">
        <v>96</v>
      </c>
    </row>
    <row r="85" spans="31:39" x14ac:dyDescent="0.2">
      <c r="AE85" s="106" t="s">
        <v>3975</v>
      </c>
      <c r="AF85" s="88">
        <f>$O$12+Y14+O14</f>
        <v>218</v>
      </c>
      <c r="AG85" s="88">
        <f>$O$12*2+O14*2</f>
        <v>423</v>
      </c>
      <c r="AH85" s="88">
        <f t="shared" si="28"/>
        <v>205</v>
      </c>
      <c r="AJ85" s="108" t="s">
        <v>4049</v>
      </c>
      <c r="AK85" s="108">
        <v>204</v>
      </c>
      <c r="AL85" s="108">
        <v>297</v>
      </c>
      <c r="AM85" s="108">
        <v>93</v>
      </c>
    </row>
    <row r="86" spans="31:39" x14ac:dyDescent="0.2">
      <c r="AE86" s="106" t="s">
        <v>3978</v>
      </c>
      <c r="AF86" s="88">
        <f>$O$12+Y15+O15</f>
        <v>230</v>
      </c>
      <c r="AG86" s="88">
        <f>$O$12*2+O15*2</f>
        <v>435</v>
      </c>
      <c r="AH86" s="88">
        <f t="shared" si="28"/>
        <v>205</v>
      </c>
      <c r="AJ86" s="108" t="s">
        <v>4050</v>
      </c>
      <c r="AK86" s="108">
        <v>205</v>
      </c>
      <c r="AL86" s="108">
        <v>298</v>
      </c>
      <c r="AM86" s="108">
        <v>93</v>
      </c>
    </row>
    <row r="87" spans="31:39" x14ac:dyDescent="0.2">
      <c r="AE87" s="106" t="s">
        <v>3980</v>
      </c>
      <c r="AF87" s="88">
        <f>$O$12+Y16+O16</f>
        <v>305.39999999999998</v>
      </c>
      <c r="AG87" s="88">
        <f>$O$12*2+O16*2</f>
        <v>510.4</v>
      </c>
      <c r="AH87" s="88">
        <f t="shared" si="28"/>
        <v>205</v>
      </c>
      <c r="AJ87" s="108" t="s">
        <v>4051</v>
      </c>
      <c r="AK87" s="108">
        <v>216</v>
      </c>
      <c r="AL87" s="108">
        <v>303</v>
      </c>
      <c r="AM87" s="108">
        <v>87</v>
      </c>
    </row>
    <row r="88" spans="31:39" x14ac:dyDescent="0.2">
      <c r="AE88" s="106" t="s">
        <v>3965</v>
      </c>
      <c r="AF88" s="88">
        <f>$O$14+AA15+O15</f>
        <v>230</v>
      </c>
      <c r="AG88" s="88">
        <f>$O$14*2+O15*2</f>
        <v>448</v>
      </c>
      <c r="AH88" s="88">
        <f t="shared" si="28"/>
        <v>218</v>
      </c>
      <c r="AJ88" s="108" t="s">
        <v>4052</v>
      </c>
      <c r="AK88" s="108">
        <v>218</v>
      </c>
      <c r="AL88" s="108">
        <v>304</v>
      </c>
      <c r="AM88" s="108">
        <v>86</v>
      </c>
    </row>
    <row r="89" spans="31:39" x14ac:dyDescent="0.2">
      <c r="AE89" s="106" t="s">
        <v>3969</v>
      </c>
      <c r="AF89" s="88">
        <f>$O$14+AA16+O16</f>
        <v>305.39999999999998</v>
      </c>
      <c r="AG89" s="88">
        <f>$O$14*2+O16*2</f>
        <v>523.4</v>
      </c>
      <c r="AH89" s="88">
        <f t="shared" si="28"/>
        <v>218</v>
      </c>
      <c r="AJ89" s="108" t="s">
        <v>4053</v>
      </c>
      <c r="AK89" s="108">
        <v>230</v>
      </c>
      <c r="AL89" s="108">
        <v>310</v>
      </c>
      <c r="AM89" s="108">
        <v>80</v>
      </c>
    </row>
    <row r="90" spans="31:39" x14ac:dyDescent="0.2">
      <c r="AE90" s="106" t="s">
        <v>3962</v>
      </c>
      <c r="AF90" s="88">
        <f>$O$15+AB16+O16</f>
        <v>305.39999999999998</v>
      </c>
      <c r="AG90" s="88">
        <f>O15*2+O16*2</f>
        <v>535.4</v>
      </c>
      <c r="AH90" s="88">
        <f t="shared" si="28"/>
        <v>230</v>
      </c>
      <c r="AJ90" s="108" t="s">
        <v>4054</v>
      </c>
      <c r="AK90" s="108">
        <v>305.39999999999998</v>
      </c>
      <c r="AL90" s="108">
        <v>348</v>
      </c>
      <c r="AM90" s="108">
        <v>43</v>
      </c>
    </row>
    <row r="1048576" spans="16384:16384" x14ac:dyDescent="0.2">
      <c r="XFD1048576" s="88" t="s">
        <v>4236</v>
      </c>
    </row>
  </sheetData>
  <mergeCells count="3">
    <mergeCell ref="E2:E7"/>
    <mergeCell ref="E9:E11"/>
    <mergeCell ref="E12:E1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XFD1048576"/>
  <sheetViews>
    <sheetView zoomScale="62" workbookViewId="0">
      <selection activeCell="K1" sqref="K1"/>
    </sheetView>
  </sheetViews>
  <sheetFormatPr baseColWidth="10" defaultColWidth="9.1640625" defaultRowHeight="16" x14ac:dyDescent="0.2"/>
  <cols>
    <col min="1" max="1" width="11.1640625" style="51" bestFit="1" customWidth="1"/>
    <col min="2" max="2" width="12.5" style="51" bestFit="1" customWidth="1"/>
    <col min="3" max="3" width="6.6640625" style="51" customWidth="1"/>
    <col min="4" max="4" width="8.6640625" style="64" bestFit="1" customWidth="1"/>
    <col min="5" max="5" width="7.6640625" style="64" bestFit="1" customWidth="1"/>
    <col min="6" max="6" width="9.33203125" style="64" bestFit="1" customWidth="1"/>
    <col min="7" max="7" width="8.1640625" style="51" bestFit="1" customWidth="1"/>
    <col min="8" max="10" width="7.6640625" style="58" bestFit="1" customWidth="1"/>
    <col min="11" max="12" width="9.33203125" style="62" bestFit="1" customWidth="1"/>
    <col min="13" max="16384" width="9.1640625" style="62"/>
  </cols>
  <sheetData>
    <row r="1" spans="1:23" x14ac:dyDescent="0.2">
      <c r="A1" s="51" t="s">
        <v>4055</v>
      </c>
      <c r="B1" s="51" t="s">
        <v>0</v>
      </c>
      <c r="C1" s="51" t="s">
        <v>4056</v>
      </c>
      <c r="D1" s="51" t="s">
        <v>3945</v>
      </c>
      <c r="E1" s="51" t="s">
        <v>3948</v>
      </c>
      <c r="F1" s="51" t="s">
        <v>3946</v>
      </c>
      <c r="G1" s="51" t="s">
        <v>3920</v>
      </c>
      <c r="H1" s="51" t="s">
        <v>4057</v>
      </c>
      <c r="I1" s="51" t="s">
        <v>4058</v>
      </c>
      <c r="J1" s="51" t="s">
        <v>4059</v>
      </c>
      <c r="K1" s="63" t="s">
        <v>4060</v>
      </c>
    </row>
    <row r="2" spans="1:23" x14ac:dyDescent="0.2">
      <c r="A2" s="51" t="s">
        <v>3952</v>
      </c>
      <c r="B2" s="47">
        <v>3383606</v>
      </c>
      <c r="C2" s="51" t="s">
        <v>4061</v>
      </c>
      <c r="D2" s="140">
        <v>5</v>
      </c>
      <c r="E2" s="84">
        <v>1.4</v>
      </c>
      <c r="F2" s="84">
        <v>1.91</v>
      </c>
      <c r="G2" s="140">
        <v>1</v>
      </c>
      <c r="H2" s="140">
        <v>18</v>
      </c>
      <c r="I2" s="140">
        <v>100</v>
      </c>
      <c r="J2" s="140">
        <v>40</v>
      </c>
      <c r="K2" s="141">
        <f t="shared" ref="K2:K15" si="0">H2+I2+J2</f>
        <v>158</v>
      </c>
      <c r="L2" s="140">
        <f>K2/2</f>
        <v>79</v>
      </c>
    </row>
    <row r="3" spans="1:23" x14ac:dyDescent="0.2">
      <c r="A3" s="51" t="s">
        <v>3960</v>
      </c>
      <c r="B3" s="47">
        <v>2255254</v>
      </c>
      <c r="C3" s="51" t="s">
        <v>4062</v>
      </c>
      <c r="D3" s="140">
        <v>16</v>
      </c>
      <c r="E3" s="84">
        <v>38.909999999999997</v>
      </c>
      <c r="F3" s="84">
        <v>3.6</v>
      </c>
      <c r="G3" s="140">
        <v>1</v>
      </c>
      <c r="H3" s="140">
        <v>14</v>
      </c>
      <c r="I3" s="140">
        <v>100</v>
      </c>
      <c r="J3" s="140">
        <v>70</v>
      </c>
      <c r="K3" s="141">
        <f t="shared" si="0"/>
        <v>184</v>
      </c>
      <c r="L3" s="140">
        <f t="shared" ref="L3:L15" si="1">K3/2</f>
        <v>92</v>
      </c>
      <c r="N3" s="47"/>
      <c r="O3" s="53"/>
      <c r="P3" s="47"/>
      <c r="Q3" s="53"/>
      <c r="R3" s="47"/>
      <c r="S3" s="48"/>
      <c r="T3" s="49"/>
      <c r="U3" s="48"/>
      <c r="V3" s="48"/>
      <c r="W3" s="48"/>
    </row>
    <row r="4" spans="1:23" x14ac:dyDescent="0.2">
      <c r="A4" s="51" t="s">
        <v>3960</v>
      </c>
      <c r="B4" s="47">
        <v>7011543</v>
      </c>
      <c r="C4" s="51" t="s">
        <v>4062</v>
      </c>
      <c r="D4" s="140">
        <v>30</v>
      </c>
      <c r="E4" s="84">
        <v>12.19</v>
      </c>
      <c r="F4" s="84">
        <v>5.85</v>
      </c>
      <c r="G4" s="140">
        <v>1</v>
      </c>
      <c r="H4" s="140">
        <v>16</v>
      </c>
      <c r="I4" s="140">
        <v>100</v>
      </c>
      <c r="J4" s="140">
        <v>70</v>
      </c>
      <c r="K4" s="141">
        <f t="shared" si="0"/>
        <v>186</v>
      </c>
      <c r="L4" s="140">
        <f t="shared" si="1"/>
        <v>93</v>
      </c>
      <c r="N4" s="47"/>
      <c r="O4" s="53"/>
      <c r="P4" s="47"/>
      <c r="Q4" s="53"/>
      <c r="R4" s="47"/>
      <c r="S4" s="48"/>
      <c r="T4" s="49"/>
      <c r="U4" s="48"/>
      <c r="V4" s="48"/>
      <c r="W4" s="48"/>
    </row>
    <row r="5" spans="1:23" x14ac:dyDescent="0.2">
      <c r="A5" s="51" t="s">
        <v>3967</v>
      </c>
      <c r="B5" s="47">
        <v>7011408</v>
      </c>
      <c r="C5" s="51" t="s">
        <v>4063</v>
      </c>
      <c r="D5" s="140">
        <v>1</v>
      </c>
      <c r="E5" s="84">
        <v>360</v>
      </c>
      <c r="F5" s="84">
        <v>32</v>
      </c>
      <c r="G5" s="140">
        <v>1</v>
      </c>
      <c r="H5" s="140">
        <v>11</v>
      </c>
      <c r="I5" s="140">
        <v>150</v>
      </c>
      <c r="J5" s="140">
        <v>30</v>
      </c>
      <c r="K5" s="141">
        <f t="shared" si="0"/>
        <v>191</v>
      </c>
      <c r="L5" s="140">
        <f t="shared" si="1"/>
        <v>95.5</v>
      </c>
    </row>
    <row r="6" spans="1:23" x14ac:dyDescent="0.2">
      <c r="A6" s="51" t="s">
        <v>3952</v>
      </c>
      <c r="B6" s="47">
        <v>9253409</v>
      </c>
      <c r="C6" s="51" t="s">
        <v>4061</v>
      </c>
      <c r="D6" s="140">
        <v>10</v>
      </c>
      <c r="E6" s="84">
        <v>0.28999999999999998</v>
      </c>
      <c r="F6" s="84">
        <v>0.63</v>
      </c>
      <c r="G6" s="140">
        <v>1</v>
      </c>
      <c r="H6" s="140">
        <v>12.690620032</v>
      </c>
      <c r="I6" s="140">
        <v>100</v>
      </c>
      <c r="J6" s="140">
        <v>80</v>
      </c>
      <c r="K6" s="141">
        <f t="shared" si="0"/>
        <v>192.690620032</v>
      </c>
      <c r="L6" s="140">
        <f t="shared" si="1"/>
        <v>96.345310015999999</v>
      </c>
    </row>
    <row r="7" spans="1:23" x14ac:dyDescent="0.2">
      <c r="A7" s="51" t="s">
        <v>3967</v>
      </c>
      <c r="B7" s="47">
        <v>6023034</v>
      </c>
      <c r="C7" s="51" t="s">
        <v>4064</v>
      </c>
      <c r="D7" s="140">
        <v>1</v>
      </c>
      <c r="E7" s="84">
        <v>89.54</v>
      </c>
      <c r="F7" s="84">
        <v>18</v>
      </c>
      <c r="G7" s="140">
        <v>1</v>
      </c>
      <c r="H7" s="140">
        <v>15.3997884219998</v>
      </c>
      <c r="I7" s="140">
        <v>150</v>
      </c>
      <c r="J7" s="140">
        <v>30</v>
      </c>
      <c r="K7" s="141">
        <f t="shared" si="0"/>
        <v>195.3997884219998</v>
      </c>
      <c r="L7" s="140">
        <f t="shared" si="1"/>
        <v>97.699894210999901</v>
      </c>
    </row>
    <row r="8" spans="1:23" x14ac:dyDescent="0.2">
      <c r="A8" s="51" t="s">
        <v>3976</v>
      </c>
      <c r="B8" s="47">
        <v>6023021</v>
      </c>
      <c r="C8" s="51" t="s">
        <v>4065</v>
      </c>
      <c r="D8" s="140">
        <v>1</v>
      </c>
      <c r="E8" s="84">
        <v>230.11</v>
      </c>
      <c r="F8" s="84">
        <v>29</v>
      </c>
      <c r="G8" s="140">
        <v>1</v>
      </c>
      <c r="H8" s="140">
        <v>17</v>
      </c>
      <c r="I8" s="140">
        <v>150</v>
      </c>
      <c r="J8" s="140">
        <v>30</v>
      </c>
      <c r="K8" s="141">
        <f t="shared" si="0"/>
        <v>197</v>
      </c>
      <c r="L8" s="140">
        <f t="shared" si="1"/>
        <v>98.5</v>
      </c>
    </row>
    <row r="9" spans="1:23" x14ac:dyDescent="0.2">
      <c r="A9" s="51" t="s">
        <v>3960</v>
      </c>
      <c r="B9" s="47">
        <v>2004934</v>
      </c>
      <c r="C9" s="51" t="s">
        <v>4062</v>
      </c>
      <c r="D9" s="140">
        <v>10</v>
      </c>
      <c r="E9" s="84">
        <v>0.81</v>
      </c>
      <c r="F9" s="84">
        <v>1.06</v>
      </c>
      <c r="G9" s="140">
        <v>1</v>
      </c>
      <c r="H9" s="140">
        <v>8</v>
      </c>
      <c r="I9" s="140">
        <v>160</v>
      </c>
      <c r="J9" s="140">
        <v>30</v>
      </c>
      <c r="K9" s="141">
        <f t="shared" si="0"/>
        <v>198</v>
      </c>
      <c r="L9" s="140">
        <f t="shared" si="1"/>
        <v>99</v>
      </c>
    </row>
    <row r="10" spans="1:23" x14ac:dyDescent="0.2">
      <c r="A10" s="51" t="s">
        <v>3952</v>
      </c>
      <c r="B10" s="51">
        <f>ABCfilter!A5</f>
        <v>2002209</v>
      </c>
      <c r="C10" s="51" t="s">
        <v>4061</v>
      </c>
      <c r="D10" s="140">
        <v>12</v>
      </c>
      <c r="E10" s="84">
        <v>1.06</v>
      </c>
      <c r="F10" s="84">
        <v>0.86</v>
      </c>
      <c r="G10" s="140">
        <v>1</v>
      </c>
      <c r="H10" s="140">
        <v>14</v>
      </c>
      <c r="I10" s="140">
        <v>100</v>
      </c>
      <c r="J10" s="140">
        <v>90</v>
      </c>
      <c r="K10" s="141">
        <f t="shared" si="0"/>
        <v>204</v>
      </c>
      <c r="L10" s="140">
        <f t="shared" si="1"/>
        <v>102</v>
      </c>
    </row>
    <row r="11" spans="1:23" x14ac:dyDescent="0.2">
      <c r="A11" s="51" t="s">
        <v>3952</v>
      </c>
      <c r="B11" s="47">
        <v>9253411</v>
      </c>
      <c r="C11" s="51" t="s">
        <v>4061</v>
      </c>
      <c r="D11" s="140">
        <v>19</v>
      </c>
      <c r="E11" s="84">
        <v>0.31</v>
      </c>
      <c r="F11" s="84">
        <v>0.68</v>
      </c>
      <c r="G11" s="140">
        <v>1</v>
      </c>
      <c r="H11" s="140">
        <v>15</v>
      </c>
      <c r="I11" s="140">
        <v>140</v>
      </c>
      <c r="J11" s="140">
        <v>50</v>
      </c>
      <c r="K11" s="141">
        <f t="shared" si="0"/>
        <v>205</v>
      </c>
      <c r="L11" s="140">
        <f t="shared" si="1"/>
        <v>102.5</v>
      </c>
    </row>
    <row r="12" spans="1:23" x14ac:dyDescent="0.2">
      <c r="A12" s="51" t="s">
        <v>3952</v>
      </c>
      <c r="B12" s="47">
        <v>8020619</v>
      </c>
      <c r="C12" s="51" t="s">
        <v>4061</v>
      </c>
      <c r="D12" s="140">
        <v>1</v>
      </c>
      <c r="E12" s="84">
        <v>435.55</v>
      </c>
      <c r="F12" s="84">
        <v>43.5</v>
      </c>
      <c r="G12" s="140">
        <v>2</v>
      </c>
      <c r="H12" s="140">
        <v>12</v>
      </c>
      <c r="I12" s="140">
        <v>174</v>
      </c>
      <c r="J12" s="140">
        <v>30</v>
      </c>
      <c r="K12" s="141">
        <f t="shared" si="0"/>
        <v>216</v>
      </c>
      <c r="L12" s="140">
        <f t="shared" si="1"/>
        <v>108</v>
      </c>
    </row>
    <row r="13" spans="1:23" x14ac:dyDescent="0.2">
      <c r="A13" s="51" t="s">
        <v>3967</v>
      </c>
      <c r="B13" s="47">
        <v>5510054</v>
      </c>
      <c r="C13" s="51" t="s">
        <v>4064</v>
      </c>
      <c r="D13" s="140">
        <v>1</v>
      </c>
      <c r="E13" s="84">
        <v>62.1</v>
      </c>
      <c r="F13" s="84">
        <v>58.83</v>
      </c>
      <c r="G13" s="140">
        <v>2</v>
      </c>
      <c r="H13" s="140">
        <v>8</v>
      </c>
      <c r="I13" s="140">
        <v>180</v>
      </c>
      <c r="J13" s="140">
        <v>30</v>
      </c>
      <c r="K13" s="141">
        <f t="shared" si="0"/>
        <v>218</v>
      </c>
      <c r="L13" s="140">
        <f t="shared" si="1"/>
        <v>109</v>
      </c>
    </row>
    <row r="14" spans="1:23" x14ac:dyDescent="0.2">
      <c r="A14" s="51" t="s">
        <v>3952</v>
      </c>
      <c r="B14" s="47">
        <v>5002605</v>
      </c>
      <c r="C14" s="51" t="s">
        <v>4061</v>
      </c>
      <c r="D14" s="140">
        <v>8</v>
      </c>
      <c r="E14" s="84">
        <v>0.53</v>
      </c>
      <c r="F14" s="84">
        <v>0.52</v>
      </c>
      <c r="G14" s="140">
        <v>2</v>
      </c>
      <c r="H14" s="140">
        <v>10</v>
      </c>
      <c r="I14" s="140">
        <v>160</v>
      </c>
      <c r="J14" s="140">
        <v>60</v>
      </c>
      <c r="K14" s="141">
        <f t="shared" si="0"/>
        <v>230</v>
      </c>
      <c r="L14" s="140">
        <f t="shared" si="1"/>
        <v>115</v>
      </c>
    </row>
    <row r="15" spans="1:23" x14ac:dyDescent="0.2">
      <c r="A15" s="51" t="s">
        <v>3960</v>
      </c>
      <c r="B15" s="47">
        <v>5510154</v>
      </c>
      <c r="C15" s="51" t="s">
        <v>4062</v>
      </c>
      <c r="D15" s="140">
        <v>4</v>
      </c>
      <c r="E15" s="84">
        <v>63</v>
      </c>
      <c r="F15" s="84">
        <v>57</v>
      </c>
      <c r="G15" s="140">
        <v>3</v>
      </c>
      <c r="H15" s="140">
        <v>10</v>
      </c>
      <c r="I15" s="140">
        <v>215.4</v>
      </c>
      <c r="J15" s="140">
        <v>80</v>
      </c>
      <c r="K15" s="141">
        <f t="shared" si="0"/>
        <v>305.39999999999998</v>
      </c>
      <c r="L15" s="140">
        <f t="shared" si="1"/>
        <v>152.69999999999999</v>
      </c>
    </row>
    <row r="1048576" spans="16379:16384" ht="25" x14ac:dyDescent="0.25">
      <c r="XEY1048576" s="246"/>
      <c r="XFD1048576" s="62" t="s">
        <v>4237</v>
      </c>
    </row>
  </sheetData>
  <autoFilter ref="A1:K15">
    <sortState ref="A2:O15">
      <sortCondition ref="K1:K15"/>
    </sortState>
  </autoFilter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Filter</vt:lpstr>
      <vt:lpstr>MHO-Analyse</vt:lpstr>
      <vt:lpstr>Diagram</vt:lpstr>
      <vt:lpstr>ABCfilter</vt:lpstr>
      <vt:lpstr>ABC-Analyse</vt:lpstr>
      <vt:lpstr>ABC Diagram</vt:lpstr>
      <vt:lpstr>Sammenligning MHO-ABC</vt:lpstr>
      <vt:lpstr>Lock-set</vt:lpstr>
      <vt:lpstr>LS-bestilling</vt:lpstr>
      <vt:lpstr>LS</vt:lpstr>
      <vt:lpstr>Hall C (2)</vt:lpstr>
      <vt:lpstr>Hall D (2)</vt:lpstr>
      <vt:lpstr>Drift</vt:lpstr>
      <vt:lpstr>Spørreundersøkelse</vt:lpstr>
      <vt:lpstr>Rutemetode</vt:lpstr>
      <vt:lpstr>Rutemetode sammenligning</vt:lpstr>
      <vt:lpstr>Statistikk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Microsoft Office User</cp:lastModifiedBy>
  <cp:revision/>
  <dcterms:created xsi:type="dcterms:W3CDTF">2017-05-03T18:22:39Z</dcterms:created>
  <dcterms:modified xsi:type="dcterms:W3CDTF">2017-06-01T20:55:53Z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